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MAG11\AK_VIVERO\00PLANTILLAS\003Macetasx9\"/>
    </mc:Choice>
  </mc:AlternateContent>
  <xr:revisionPtr revIDLastSave="0" documentId="13_ncr:1_{1235C98C-08C5-44D6-A0E7-20284EF85C80}" xr6:coauthVersionLast="47" xr6:coauthVersionMax="47" xr10:uidLastSave="{00000000-0000-0000-0000-000000000000}"/>
  <bookViews>
    <workbookView xWindow="-120" yWindow="-120" windowWidth="20730" windowHeight="11040" firstSheet="11" activeTab="16" xr2:uid="{00000000-000D-0000-FFFF-FFFF00000000}"/>
  </bookViews>
  <sheets>
    <sheet name="Plantilla" sheetId="5" r:id="rId1"/>
    <sheet name="Plantilla (180723)" sheetId="12" r:id="rId2"/>
    <sheet name="Plást040124" sheetId="31" r:id="rId3"/>
    <sheet name="Plást260124" sheetId="33" r:id="rId4"/>
    <sheet name="Plást040224" sheetId="35" r:id="rId5"/>
    <sheet name="Plást110224" sheetId="37" r:id="rId6"/>
    <sheet name="Plást230324" sheetId="38" r:id="rId7"/>
    <sheet name="Plást190424" sheetId="41" r:id="rId8"/>
    <sheet name="Plást130524" sheetId="44" r:id="rId9"/>
    <sheet name="Plast290624" sheetId="45" r:id="rId10"/>
    <sheet name="Plast090724" sheetId="46" r:id="rId11"/>
    <sheet name="Plast290824" sheetId="48" r:id="rId12"/>
    <sheet name="Plast241024" sheetId="49" r:id="rId13"/>
    <sheet name="Plast021124" sheetId="50" r:id="rId14"/>
    <sheet name="Plast181124" sheetId="51" r:id="rId15"/>
    <sheet name="Plast061224" sheetId="52" r:id="rId16"/>
    <sheet name="Plast090125" sheetId="53" r:id="rId17"/>
    <sheet name="Cañas010224" sheetId="34" r:id="rId18"/>
    <sheet name="Cañas270224" sheetId="39" r:id="rId19"/>
    <sheet name="Cultivos180324" sheetId="32" r:id="rId20"/>
    <sheet name="Cultivos230424" sheetId="42" r:id="rId21"/>
    <sheet name="Cultivos100724" sheetId="47" r:id="rId22"/>
    <sheet name="TEXTILES" sheetId="43" r:id="rId23"/>
  </sheets>
  <definedNames>
    <definedName name="_xlnm.Print_Area" localSheetId="17">Cañas010224!$D$74:$I$78</definedName>
    <definedName name="_xlnm.Print_Area" localSheetId="18">Cañas270224!$D$74:$I$78</definedName>
    <definedName name="_xlnm.Print_Area" localSheetId="21">Cultivos100724!$B$4:$L$52</definedName>
    <definedName name="_xlnm.Print_Area" localSheetId="19">Cultivos180324!$B$4:$L$51</definedName>
    <definedName name="_xlnm.Print_Area" localSheetId="20">Cultivos230424!$B$4:$L$52</definedName>
    <definedName name="_xlnm.Print_Area" localSheetId="0">Plantilla!$D$4:$I$263</definedName>
    <definedName name="_xlnm.Print_Area" localSheetId="1">'Plantilla (180723)'!$D$4:$I$270</definedName>
    <definedName name="_xlnm.Print_Area" localSheetId="13">Plast021124!$D$7:$I$342</definedName>
    <definedName name="_xlnm.Print_Area" localSheetId="2">Plást040124!$D$7:$I$41</definedName>
    <definedName name="_xlnm.Print_Area" localSheetId="4">Plást040224!$D$7:$I$349</definedName>
    <definedName name="_xlnm.Print_Area" localSheetId="15">Plast061224!$D$7:$I$342</definedName>
    <definedName name="_xlnm.Print_Area" localSheetId="16">Plast090125!$D$7:$I$41</definedName>
    <definedName name="_xlnm.Print_Area" localSheetId="10">Plast090724!$D$7:$I$337</definedName>
    <definedName name="_xlnm.Print_Area" localSheetId="5">Plást110224!$D$7:$I$349</definedName>
    <definedName name="_xlnm.Print_Area" localSheetId="8">Plást130524!$D$7:$I$325</definedName>
    <definedName name="_xlnm.Print_Area" localSheetId="14">Plast181124!$D$7:$I$342</definedName>
    <definedName name="_xlnm.Print_Area" localSheetId="7">Plást190424!$D$7:$I$328</definedName>
    <definedName name="_xlnm.Print_Area" localSheetId="6">Plást230324!$D$7:$I$327</definedName>
    <definedName name="_xlnm.Print_Area" localSheetId="12">Plast241024!$D$7:$I$342</definedName>
    <definedName name="_xlnm.Print_Area" localSheetId="3">Plást260124!$D$7:$I$41</definedName>
    <definedName name="_xlnm.Print_Area" localSheetId="9">Plast290624!$D$7:$I$331</definedName>
    <definedName name="_xlnm.Print_Area" localSheetId="11">Plast290824!$D$7:$I$343</definedName>
    <definedName name="_xlnm.Database" localSheetId="17">#REF!</definedName>
    <definedName name="_xlnm.Database" localSheetId="18">#REF!</definedName>
    <definedName name="_xlnm.Database" localSheetId="21">#REF!</definedName>
    <definedName name="_xlnm.Database" localSheetId="19">#REF!</definedName>
    <definedName name="_xlnm.Database" localSheetId="20">#REF!</definedName>
    <definedName name="_xlnm.Database" localSheetId="13">#REF!</definedName>
    <definedName name="_xlnm.Database" localSheetId="2">#REF!</definedName>
    <definedName name="_xlnm.Database" localSheetId="4">#REF!</definedName>
    <definedName name="_xlnm.Database" localSheetId="15">#REF!</definedName>
    <definedName name="_xlnm.Database" localSheetId="16">#REF!</definedName>
    <definedName name="_xlnm.Database" localSheetId="10">#REF!</definedName>
    <definedName name="_xlnm.Database" localSheetId="5">#REF!</definedName>
    <definedName name="_xlnm.Database" localSheetId="8">#REF!</definedName>
    <definedName name="_xlnm.Database" localSheetId="14">#REF!</definedName>
    <definedName name="_xlnm.Database" localSheetId="7">#REF!</definedName>
    <definedName name="_xlnm.Database" localSheetId="6">#REF!</definedName>
    <definedName name="_xlnm.Database" localSheetId="12">#REF!</definedName>
    <definedName name="_xlnm.Database" localSheetId="3">#REF!</definedName>
    <definedName name="_xlnm.Database" localSheetId="9">#REF!</definedName>
    <definedName name="_xlnm.Database" localSheetId="11">#REF!</definedName>
    <definedName name="_xlnm.Database" localSheetId="22">#REF!</definedName>
    <definedName name="_xlnm.Database">#REF!</definedName>
    <definedName name="Plast13052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41" i="53" l="1"/>
  <c r="AS41" i="53" s="1"/>
  <c r="O41" i="53"/>
  <c r="L41" i="53" s="1"/>
  <c r="F41" i="53" s="1"/>
  <c r="N41" i="53"/>
  <c r="K41" i="53" s="1"/>
  <c r="E41" i="53" s="1"/>
  <c r="AR40" i="53"/>
  <c r="AS40" i="53" s="1"/>
  <c r="O40" i="53"/>
  <c r="N40" i="53"/>
  <c r="K40" i="53" s="1"/>
  <c r="E40" i="53" s="1"/>
  <c r="L40" i="53"/>
  <c r="F40" i="53" s="1"/>
  <c r="AS39" i="53"/>
  <c r="L39" i="53"/>
  <c r="K39" i="53"/>
  <c r="AS24" i="53"/>
  <c r="AS25" i="53"/>
  <c r="AS42" i="53"/>
  <c r="AS43" i="53"/>
  <c r="AS54" i="53"/>
  <c r="AS55" i="53"/>
  <c r="AS65" i="53"/>
  <c r="AS66" i="53"/>
  <c r="AS80" i="53"/>
  <c r="AS81" i="53"/>
  <c r="AS85" i="53"/>
  <c r="AS86" i="53"/>
  <c r="AS90" i="53"/>
  <c r="AS91" i="53"/>
  <c r="AS98" i="53"/>
  <c r="AS99" i="53"/>
  <c r="AS105" i="53"/>
  <c r="AS109" i="53"/>
  <c r="AS115" i="53"/>
  <c r="AS116" i="53"/>
  <c r="AS121" i="53"/>
  <c r="AS122" i="53"/>
  <c r="AS127" i="53"/>
  <c r="AS128" i="53"/>
  <c r="AS137" i="53"/>
  <c r="AS138" i="53"/>
  <c r="AS143" i="53"/>
  <c r="AS144" i="53"/>
  <c r="AS149" i="53"/>
  <c r="AS150" i="53"/>
  <c r="AS155" i="53"/>
  <c r="AS156" i="53"/>
  <c r="AS164" i="53"/>
  <c r="AS165" i="53"/>
  <c r="AS172" i="53"/>
  <c r="AS173" i="53"/>
  <c r="AS178" i="53"/>
  <c r="AS179" i="53"/>
  <c r="AS184" i="53"/>
  <c r="AS185" i="53"/>
  <c r="AS190" i="53"/>
  <c r="AS191" i="53"/>
  <c r="AS200" i="53"/>
  <c r="AS201" i="53"/>
  <c r="AS225" i="53"/>
  <c r="AS268" i="53"/>
  <c r="AS269" i="53"/>
  <c r="AS274" i="53"/>
  <c r="AS275" i="53"/>
  <c r="AS278" i="53"/>
  <c r="AS279" i="53"/>
  <c r="AS288" i="53"/>
  <c r="AS289" i="53"/>
  <c r="AS300" i="53"/>
  <c r="AS314" i="53"/>
  <c r="AS315" i="53"/>
  <c r="AS322" i="53"/>
  <c r="AS323" i="53"/>
  <c r="AS331" i="53"/>
  <c r="AS332" i="53"/>
  <c r="AS337" i="53"/>
  <c r="AS338" i="53"/>
  <c r="AR304" i="53"/>
  <c r="AS304" i="53" s="1"/>
  <c r="O304" i="53"/>
  <c r="L304" i="53" s="1"/>
  <c r="F304" i="53" s="1"/>
  <c r="N304" i="53"/>
  <c r="K304" i="53" s="1"/>
  <c r="E304" i="53" s="1"/>
  <c r="AR302" i="53"/>
  <c r="AS302" i="53" s="1"/>
  <c r="O302" i="53"/>
  <c r="L302" i="53" s="1"/>
  <c r="F302" i="53" s="1"/>
  <c r="N302" i="53"/>
  <c r="K302" i="53" s="1"/>
  <c r="E302" i="53" s="1"/>
  <c r="AR301" i="53"/>
  <c r="AS301" i="53" s="1"/>
  <c r="O301" i="53"/>
  <c r="L301" i="53" s="1"/>
  <c r="F301" i="53" s="1"/>
  <c r="N301" i="53"/>
  <c r="K301" i="53" s="1"/>
  <c r="E301" i="53" s="1"/>
  <c r="AR294" i="53"/>
  <c r="AS294" i="53" s="1"/>
  <c r="O294" i="53"/>
  <c r="L294" i="53" s="1"/>
  <c r="F294" i="53" s="1"/>
  <c r="N294" i="53"/>
  <c r="K294" i="53" s="1"/>
  <c r="E294" i="53" s="1"/>
  <c r="AR293" i="53"/>
  <c r="AS293" i="53" s="1"/>
  <c r="O293" i="53"/>
  <c r="N293" i="53"/>
  <c r="K293" i="53" s="1"/>
  <c r="E293" i="53" s="1"/>
  <c r="L293" i="53"/>
  <c r="F293" i="53" s="1"/>
  <c r="AR345" i="53"/>
  <c r="AS345" i="53" s="1"/>
  <c r="O345" i="53"/>
  <c r="L345" i="53" s="1"/>
  <c r="F345" i="53" s="1"/>
  <c r="N345" i="53"/>
  <c r="K345" i="53" s="1"/>
  <c r="E345" i="53" s="1"/>
  <c r="AR344" i="53"/>
  <c r="AS344" i="53" s="1"/>
  <c r="O344" i="53"/>
  <c r="L344" i="53" s="1"/>
  <c r="F344" i="53" s="1"/>
  <c r="N344" i="53"/>
  <c r="K344" i="53" s="1"/>
  <c r="E344" i="53" s="1"/>
  <c r="AS343" i="53"/>
  <c r="L343" i="53"/>
  <c r="K343" i="53"/>
  <c r="AS342" i="53"/>
  <c r="L342" i="53"/>
  <c r="K342" i="53"/>
  <c r="AR341" i="53"/>
  <c r="AS341" i="53" s="1"/>
  <c r="O341" i="53"/>
  <c r="L341" i="53" s="1"/>
  <c r="F341" i="53" s="1"/>
  <c r="N341" i="53"/>
  <c r="K341" i="53" s="1"/>
  <c r="E341" i="53" s="1"/>
  <c r="AR340" i="53"/>
  <c r="AJ340" i="53" s="1"/>
  <c r="O340" i="53"/>
  <c r="L340" i="53" s="1"/>
  <c r="F340" i="53" s="1"/>
  <c r="N340" i="53"/>
  <c r="K340" i="53" s="1"/>
  <c r="E340" i="53" s="1"/>
  <c r="AR339" i="53"/>
  <c r="AS339" i="53" s="1"/>
  <c r="O339" i="53"/>
  <c r="L339" i="53" s="1"/>
  <c r="F339" i="53" s="1"/>
  <c r="N339" i="53"/>
  <c r="K339" i="53" s="1"/>
  <c r="E339" i="53" s="1"/>
  <c r="L338" i="53"/>
  <c r="K338" i="53"/>
  <c r="L337" i="53"/>
  <c r="K337" i="53"/>
  <c r="AR336" i="53"/>
  <c r="AS336" i="53" s="1"/>
  <c r="O336" i="53"/>
  <c r="L336" i="53" s="1"/>
  <c r="F336" i="53" s="1"/>
  <c r="N336" i="53"/>
  <c r="K336" i="53" s="1"/>
  <c r="E336" i="53" s="1"/>
  <c r="AR335" i="53"/>
  <c r="AS335" i="53" s="1"/>
  <c r="O335" i="53"/>
  <c r="L335" i="53" s="1"/>
  <c r="F335" i="53" s="1"/>
  <c r="N335" i="53"/>
  <c r="K335" i="53" s="1"/>
  <c r="E335" i="53" s="1"/>
  <c r="AR334" i="53"/>
  <c r="AS334" i="53" s="1"/>
  <c r="O334" i="53"/>
  <c r="L334" i="53" s="1"/>
  <c r="F334" i="53" s="1"/>
  <c r="N334" i="53"/>
  <c r="K334" i="53" s="1"/>
  <c r="E334" i="53" s="1"/>
  <c r="AR333" i="53"/>
  <c r="AS333" i="53" s="1"/>
  <c r="O333" i="53"/>
  <c r="L333" i="53" s="1"/>
  <c r="F333" i="53" s="1"/>
  <c r="N333" i="53"/>
  <c r="K333" i="53" s="1"/>
  <c r="E333" i="53" s="1"/>
  <c r="L332" i="53"/>
  <c r="K332" i="53"/>
  <c r="L331" i="53"/>
  <c r="K331" i="53"/>
  <c r="AR330" i="53"/>
  <c r="AS330" i="53" s="1"/>
  <c r="O330" i="53"/>
  <c r="L330" i="53" s="1"/>
  <c r="F330" i="53" s="1"/>
  <c r="N330" i="53"/>
  <c r="K330" i="53" s="1"/>
  <c r="E330" i="53" s="1"/>
  <c r="AR329" i="53"/>
  <c r="AS329" i="53" s="1"/>
  <c r="O329" i="53"/>
  <c r="L329" i="53" s="1"/>
  <c r="F329" i="53" s="1"/>
  <c r="N329" i="53"/>
  <c r="K329" i="53" s="1"/>
  <c r="E329" i="53" s="1"/>
  <c r="AR328" i="53"/>
  <c r="AS328" i="53" s="1"/>
  <c r="O328" i="53"/>
  <c r="L328" i="53" s="1"/>
  <c r="F328" i="53" s="1"/>
  <c r="N328" i="53"/>
  <c r="K328" i="53" s="1"/>
  <c r="E328" i="53" s="1"/>
  <c r="AR327" i="53"/>
  <c r="AS327" i="53" s="1"/>
  <c r="O327" i="53"/>
  <c r="L327" i="53" s="1"/>
  <c r="F327" i="53" s="1"/>
  <c r="N327" i="53"/>
  <c r="K327" i="53" s="1"/>
  <c r="E327" i="53" s="1"/>
  <c r="AR326" i="53"/>
  <c r="AS326" i="53" s="1"/>
  <c r="O326" i="53"/>
  <c r="L326" i="53" s="1"/>
  <c r="F326" i="53" s="1"/>
  <c r="N326" i="53"/>
  <c r="K326" i="53" s="1"/>
  <c r="E326" i="53" s="1"/>
  <c r="AR325" i="53"/>
  <c r="AS325" i="53" s="1"/>
  <c r="O325" i="53"/>
  <c r="L325" i="53" s="1"/>
  <c r="F325" i="53" s="1"/>
  <c r="N325" i="53"/>
  <c r="K325" i="53" s="1"/>
  <c r="E325" i="53" s="1"/>
  <c r="AR324" i="53"/>
  <c r="AS324" i="53" s="1"/>
  <c r="O324" i="53"/>
  <c r="L324" i="53" s="1"/>
  <c r="F324" i="53" s="1"/>
  <c r="N324" i="53"/>
  <c r="K324" i="53" s="1"/>
  <c r="E324" i="53" s="1"/>
  <c r="L323" i="53"/>
  <c r="K323" i="53"/>
  <c r="L322" i="53"/>
  <c r="K322" i="53"/>
  <c r="AR321" i="53"/>
  <c r="AS321" i="53" s="1"/>
  <c r="O321" i="53"/>
  <c r="L321" i="53" s="1"/>
  <c r="F321" i="53" s="1"/>
  <c r="N321" i="53"/>
  <c r="K321" i="53" s="1"/>
  <c r="E321" i="53" s="1"/>
  <c r="AR320" i="53"/>
  <c r="AS320" i="53" s="1"/>
  <c r="O320" i="53"/>
  <c r="L320" i="53" s="1"/>
  <c r="F320" i="53" s="1"/>
  <c r="N320" i="53"/>
  <c r="K320" i="53" s="1"/>
  <c r="E320" i="53" s="1"/>
  <c r="AR319" i="53"/>
  <c r="AS319" i="53" s="1"/>
  <c r="O319" i="53"/>
  <c r="L319" i="53" s="1"/>
  <c r="F319" i="53" s="1"/>
  <c r="N319" i="53"/>
  <c r="K319" i="53" s="1"/>
  <c r="E319" i="53" s="1"/>
  <c r="AR318" i="53"/>
  <c r="AS318" i="53" s="1"/>
  <c r="O318" i="53"/>
  <c r="L318" i="53" s="1"/>
  <c r="F318" i="53" s="1"/>
  <c r="N318" i="53"/>
  <c r="K318" i="53" s="1"/>
  <c r="E318" i="53" s="1"/>
  <c r="AR317" i="53"/>
  <c r="AS317" i="53" s="1"/>
  <c r="O317" i="53"/>
  <c r="L317" i="53" s="1"/>
  <c r="F317" i="53" s="1"/>
  <c r="N317" i="53"/>
  <c r="K317" i="53" s="1"/>
  <c r="E317" i="53" s="1"/>
  <c r="AR316" i="53"/>
  <c r="AS316" i="53" s="1"/>
  <c r="O316" i="53"/>
  <c r="L316" i="53" s="1"/>
  <c r="F316" i="53" s="1"/>
  <c r="N316" i="53"/>
  <c r="K316" i="53" s="1"/>
  <c r="E316" i="53" s="1"/>
  <c r="L315" i="53"/>
  <c r="K315" i="53"/>
  <c r="L314" i="53"/>
  <c r="K314" i="53"/>
  <c r="AR313" i="53"/>
  <c r="AJ313" i="53" s="1"/>
  <c r="O313" i="53"/>
  <c r="L313" i="53" s="1"/>
  <c r="F313" i="53" s="1"/>
  <c r="N313" i="53"/>
  <c r="K313" i="53" s="1"/>
  <c r="E313" i="53" s="1"/>
  <c r="AR312" i="53"/>
  <c r="AJ312" i="53" s="1"/>
  <c r="O312" i="53"/>
  <c r="L312" i="53" s="1"/>
  <c r="F312" i="53" s="1"/>
  <c r="N312" i="53"/>
  <c r="K312" i="53" s="1"/>
  <c r="E312" i="53" s="1"/>
  <c r="AR311" i="53"/>
  <c r="AJ311" i="53" s="1"/>
  <c r="O311" i="53"/>
  <c r="L311" i="53" s="1"/>
  <c r="F311" i="53" s="1"/>
  <c r="N311" i="53"/>
  <c r="K311" i="53" s="1"/>
  <c r="E311" i="53" s="1"/>
  <c r="AR310" i="53"/>
  <c r="AJ310" i="53" s="1"/>
  <c r="O310" i="53"/>
  <c r="L310" i="53" s="1"/>
  <c r="F310" i="53" s="1"/>
  <c r="N310" i="53"/>
  <c r="K310" i="53" s="1"/>
  <c r="E310" i="53" s="1"/>
  <c r="AR309" i="53"/>
  <c r="AI309" i="53" s="1"/>
  <c r="O309" i="53"/>
  <c r="L309" i="53" s="1"/>
  <c r="F309" i="53" s="1"/>
  <c r="N309" i="53"/>
  <c r="K309" i="53" s="1"/>
  <c r="E309" i="53" s="1"/>
  <c r="AR308" i="53"/>
  <c r="AI308" i="53" s="1"/>
  <c r="O308" i="53"/>
  <c r="L308" i="53" s="1"/>
  <c r="F308" i="53" s="1"/>
  <c r="N308" i="53"/>
  <c r="K308" i="53" s="1"/>
  <c r="E308" i="53" s="1"/>
  <c r="AR307" i="53"/>
  <c r="AS307" i="53" s="1"/>
  <c r="O307" i="53"/>
  <c r="L307" i="53" s="1"/>
  <c r="F307" i="53" s="1"/>
  <c r="N307" i="53"/>
  <c r="K307" i="53" s="1"/>
  <c r="E307" i="53" s="1"/>
  <c r="AR306" i="53"/>
  <c r="AS306" i="53" s="1"/>
  <c r="O306" i="53"/>
  <c r="L306" i="53" s="1"/>
  <c r="F306" i="53" s="1"/>
  <c r="N306" i="53"/>
  <c r="K306" i="53" s="1"/>
  <c r="E306" i="53" s="1"/>
  <c r="AR305" i="53"/>
  <c r="AS305" i="53" s="1"/>
  <c r="O305" i="53"/>
  <c r="L305" i="53" s="1"/>
  <c r="F305" i="53" s="1"/>
  <c r="N305" i="53"/>
  <c r="K305" i="53" s="1"/>
  <c r="E305" i="53" s="1"/>
  <c r="AR303" i="53"/>
  <c r="AS303" i="53" s="1"/>
  <c r="O303" i="53"/>
  <c r="L303" i="53" s="1"/>
  <c r="F303" i="53" s="1"/>
  <c r="N303" i="53"/>
  <c r="K303" i="53" s="1"/>
  <c r="E303" i="53" s="1"/>
  <c r="O300" i="53"/>
  <c r="L300" i="53" s="1"/>
  <c r="N300" i="53"/>
  <c r="K300" i="53" s="1"/>
  <c r="AR299" i="53"/>
  <c r="AS299" i="53" s="1"/>
  <c r="O299" i="53"/>
  <c r="L299" i="53" s="1"/>
  <c r="N299" i="53"/>
  <c r="K299" i="53" s="1"/>
  <c r="AR298" i="53"/>
  <c r="AS298" i="53" s="1"/>
  <c r="O298" i="53"/>
  <c r="L298" i="53" s="1"/>
  <c r="F298" i="53" s="1"/>
  <c r="N298" i="53"/>
  <c r="K298" i="53" s="1"/>
  <c r="E298" i="53" s="1"/>
  <c r="AR297" i="53"/>
  <c r="AS297" i="53" s="1"/>
  <c r="O297" i="53"/>
  <c r="L297" i="53" s="1"/>
  <c r="F297" i="53" s="1"/>
  <c r="N297" i="53"/>
  <c r="K297" i="53" s="1"/>
  <c r="E297" i="53" s="1"/>
  <c r="AR296" i="53"/>
  <c r="AS296" i="53" s="1"/>
  <c r="O296" i="53"/>
  <c r="L296" i="53" s="1"/>
  <c r="F296" i="53" s="1"/>
  <c r="N296" i="53"/>
  <c r="K296" i="53" s="1"/>
  <c r="E296" i="53" s="1"/>
  <c r="AR295" i="53"/>
  <c r="AS295" i="53" s="1"/>
  <c r="O295" i="53"/>
  <c r="L295" i="53" s="1"/>
  <c r="F295" i="53" s="1"/>
  <c r="N295" i="53"/>
  <c r="K295" i="53" s="1"/>
  <c r="E295" i="53" s="1"/>
  <c r="AR292" i="53"/>
  <c r="AS292" i="53" s="1"/>
  <c r="O292" i="53"/>
  <c r="L292" i="53" s="1"/>
  <c r="F292" i="53" s="1"/>
  <c r="N292" i="53"/>
  <c r="K292" i="53" s="1"/>
  <c r="E292" i="53" s="1"/>
  <c r="AR291" i="53"/>
  <c r="AS291" i="53" s="1"/>
  <c r="O291" i="53"/>
  <c r="L291" i="53" s="1"/>
  <c r="F291" i="53" s="1"/>
  <c r="N291" i="53"/>
  <c r="K291" i="53" s="1"/>
  <c r="E291" i="53" s="1"/>
  <c r="AR290" i="53"/>
  <c r="AS290" i="53" s="1"/>
  <c r="O290" i="53"/>
  <c r="L290" i="53" s="1"/>
  <c r="F290" i="53" s="1"/>
  <c r="N290" i="53"/>
  <c r="K290" i="53" s="1"/>
  <c r="E290" i="53" s="1"/>
  <c r="L289" i="53"/>
  <c r="K289" i="53"/>
  <c r="L288" i="53"/>
  <c r="K288" i="53"/>
  <c r="AR287" i="53"/>
  <c r="AS287" i="53" s="1"/>
  <c r="O287" i="53"/>
  <c r="L287" i="53" s="1"/>
  <c r="F287" i="53" s="1"/>
  <c r="N287" i="53"/>
  <c r="K287" i="53" s="1"/>
  <c r="E287" i="53" s="1"/>
  <c r="AR286" i="53"/>
  <c r="AS286" i="53" s="1"/>
  <c r="O286" i="53"/>
  <c r="L286" i="53" s="1"/>
  <c r="F286" i="53" s="1"/>
  <c r="N286" i="53"/>
  <c r="K286" i="53" s="1"/>
  <c r="E286" i="53" s="1"/>
  <c r="AR285" i="53"/>
  <c r="AS285" i="53" s="1"/>
  <c r="O285" i="53"/>
  <c r="L285" i="53" s="1"/>
  <c r="F285" i="53" s="1"/>
  <c r="N285" i="53"/>
  <c r="K285" i="53" s="1"/>
  <c r="E285" i="53" s="1"/>
  <c r="AR284" i="53"/>
  <c r="AS284" i="53" s="1"/>
  <c r="O284" i="53"/>
  <c r="L284" i="53" s="1"/>
  <c r="F284" i="53" s="1"/>
  <c r="N284" i="53"/>
  <c r="K284" i="53" s="1"/>
  <c r="E284" i="53" s="1"/>
  <c r="AR283" i="53"/>
  <c r="AS283" i="53" s="1"/>
  <c r="O283" i="53"/>
  <c r="L283" i="53" s="1"/>
  <c r="F283" i="53" s="1"/>
  <c r="N283" i="53"/>
  <c r="K283" i="53" s="1"/>
  <c r="E283" i="53" s="1"/>
  <c r="AR282" i="53"/>
  <c r="AS282" i="53" s="1"/>
  <c r="O282" i="53"/>
  <c r="L282" i="53" s="1"/>
  <c r="F282" i="53" s="1"/>
  <c r="N282" i="53"/>
  <c r="K282" i="53" s="1"/>
  <c r="E282" i="53" s="1"/>
  <c r="AR281" i="53"/>
  <c r="AS281" i="53" s="1"/>
  <c r="O281" i="53"/>
  <c r="L281" i="53" s="1"/>
  <c r="F281" i="53" s="1"/>
  <c r="N281" i="53"/>
  <c r="K281" i="53" s="1"/>
  <c r="E281" i="53" s="1"/>
  <c r="AR280" i="53"/>
  <c r="AS280" i="53" s="1"/>
  <c r="O280" i="53"/>
  <c r="L280" i="53" s="1"/>
  <c r="F280" i="53" s="1"/>
  <c r="N280" i="53"/>
  <c r="K280" i="53" s="1"/>
  <c r="E280" i="53" s="1"/>
  <c r="L279" i="53"/>
  <c r="K279" i="53"/>
  <c r="L278" i="53"/>
  <c r="K278" i="53"/>
  <c r="AR277" i="53"/>
  <c r="AS277" i="53" s="1"/>
  <c r="O277" i="53"/>
  <c r="L277" i="53" s="1"/>
  <c r="F277" i="53" s="1"/>
  <c r="N277" i="53"/>
  <c r="K277" i="53" s="1"/>
  <c r="E277" i="53" s="1"/>
  <c r="AR276" i="53"/>
  <c r="AS276" i="53" s="1"/>
  <c r="O276" i="53"/>
  <c r="L276" i="53" s="1"/>
  <c r="F276" i="53" s="1"/>
  <c r="N276" i="53"/>
  <c r="K276" i="53" s="1"/>
  <c r="E276" i="53" s="1"/>
  <c r="L275" i="53"/>
  <c r="K275" i="53"/>
  <c r="L274" i="53"/>
  <c r="K274" i="53"/>
  <c r="AR273" i="53"/>
  <c r="AS273" i="53" s="1"/>
  <c r="O273" i="53"/>
  <c r="L273" i="53" s="1"/>
  <c r="F273" i="53" s="1"/>
  <c r="N273" i="53"/>
  <c r="K273" i="53" s="1"/>
  <c r="E273" i="53" s="1"/>
  <c r="AR272" i="53"/>
  <c r="AS272" i="53" s="1"/>
  <c r="O272" i="53"/>
  <c r="L272" i="53" s="1"/>
  <c r="F272" i="53" s="1"/>
  <c r="N272" i="53"/>
  <c r="K272" i="53" s="1"/>
  <c r="E272" i="53" s="1"/>
  <c r="AR271" i="53"/>
  <c r="AS271" i="53" s="1"/>
  <c r="O271" i="53"/>
  <c r="L271" i="53" s="1"/>
  <c r="F271" i="53" s="1"/>
  <c r="N271" i="53"/>
  <c r="K271" i="53" s="1"/>
  <c r="E271" i="53" s="1"/>
  <c r="AR270" i="53"/>
  <c r="AS270" i="53" s="1"/>
  <c r="O270" i="53"/>
  <c r="L270" i="53" s="1"/>
  <c r="F270" i="53" s="1"/>
  <c r="N270" i="53"/>
  <c r="K270" i="53" s="1"/>
  <c r="E270" i="53" s="1"/>
  <c r="L269" i="53"/>
  <c r="K269" i="53"/>
  <c r="L268" i="53"/>
  <c r="K268" i="53"/>
  <c r="AR267" i="53"/>
  <c r="AS267" i="53" s="1"/>
  <c r="O267" i="53"/>
  <c r="L267" i="53" s="1"/>
  <c r="F267" i="53" s="1"/>
  <c r="N267" i="53"/>
  <c r="K267" i="53" s="1"/>
  <c r="E267" i="53" s="1"/>
  <c r="AR266" i="53"/>
  <c r="AS266" i="53" s="1"/>
  <c r="O266" i="53"/>
  <c r="L266" i="53" s="1"/>
  <c r="F266" i="53" s="1"/>
  <c r="N266" i="53"/>
  <c r="K266" i="53" s="1"/>
  <c r="E266" i="53" s="1"/>
  <c r="AR265" i="53"/>
  <c r="AS265" i="53" s="1"/>
  <c r="O265" i="53"/>
  <c r="L265" i="53" s="1"/>
  <c r="F265" i="53" s="1"/>
  <c r="N265" i="53"/>
  <c r="K265" i="53" s="1"/>
  <c r="E265" i="53" s="1"/>
  <c r="AR264" i="53"/>
  <c r="AS264" i="53" s="1"/>
  <c r="O264" i="53"/>
  <c r="L264" i="53" s="1"/>
  <c r="F264" i="53" s="1"/>
  <c r="N264" i="53"/>
  <c r="K264" i="53" s="1"/>
  <c r="E264" i="53" s="1"/>
  <c r="AR263" i="53"/>
  <c r="AS263" i="53" s="1"/>
  <c r="O263" i="53"/>
  <c r="L263" i="53" s="1"/>
  <c r="F263" i="53" s="1"/>
  <c r="N263" i="53"/>
  <c r="K263" i="53" s="1"/>
  <c r="E263" i="53" s="1"/>
  <c r="AR262" i="53"/>
  <c r="AS262" i="53" s="1"/>
  <c r="O262" i="53"/>
  <c r="L262" i="53" s="1"/>
  <c r="F262" i="53" s="1"/>
  <c r="N262" i="53"/>
  <c r="K262" i="53" s="1"/>
  <c r="E262" i="53" s="1"/>
  <c r="AR261" i="53"/>
  <c r="AS261" i="53" s="1"/>
  <c r="O261" i="53"/>
  <c r="L261" i="53" s="1"/>
  <c r="F261" i="53" s="1"/>
  <c r="N261" i="53"/>
  <c r="K261" i="53" s="1"/>
  <c r="E261" i="53" s="1"/>
  <c r="AR260" i="53"/>
  <c r="AS260" i="53" s="1"/>
  <c r="O260" i="53"/>
  <c r="L260" i="53" s="1"/>
  <c r="F260" i="53" s="1"/>
  <c r="N260" i="53"/>
  <c r="K260" i="53" s="1"/>
  <c r="E260" i="53" s="1"/>
  <c r="AR259" i="53"/>
  <c r="AS259" i="53" s="1"/>
  <c r="O259" i="53"/>
  <c r="L259" i="53" s="1"/>
  <c r="F259" i="53" s="1"/>
  <c r="N259" i="53"/>
  <c r="K259" i="53" s="1"/>
  <c r="E259" i="53" s="1"/>
  <c r="AR258" i="53"/>
  <c r="AS258" i="53" s="1"/>
  <c r="O258" i="53"/>
  <c r="L258" i="53" s="1"/>
  <c r="F258" i="53" s="1"/>
  <c r="N258" i="53"/>
  <c r="K258" i="53" s="1"/>
  <c r="E258" i="53" s="1"/>
  <c r="AR257" i="53"/>
  <c r="AS257" i="53" s="1"/>
  <c r="O257" i="53"/>
  <c r="L257" i="53" s="1"/>
  <c r="F257" i="53" s="1"/>
  <c r="N257" i="53"/>
  <c r="K257" i="53" s="1"/>
  <c r="E257" i="53" s="1"/>
  <c r="AR256" i="53"/>
  <c r="AS256" i="53" s="1"/>
  <c r="O256" i="53"/>
  <c r="L256" i="53" s="1"/>
  <c r="F256" i="53" s="1"/>
  <c r="N256" i="53"/>
  <c r="K256" i="53" s="1"/>
  <c r="E256" i="53" s="1"/>
  <c r="AR255" i="53"/>
  <c r="AS255" i="53" s="1"/>
  <c r="O255" i="53"/>
  <c r="L255" i="53" s="1"/>
  <c r="F255" i="53" s="1"/>
  <c r="N255" i="53"/>
  <c r="K255" i="53" s="1"/>
  <c r="E255" i="53" s="1"/>
  <c r="AR254" i="53"/>
  <c r="AS254" i="53" s="1"/>
  <c r="O254" i="53"/>
  <c r="L254" i="53" s="1"/>
  <c r="F254" i="53" s="1"/>
  <c r="N254" i="53"/>
  <c r="K254" i="53" s="1"/>
  <c r="E254" i="53" s="1"/>
  <c r="AR253" i="53"/>
  <c r="AS253" i="53" s="1"/>
  <c r="O253" i="53"/>
  <c r="L253" i="53" s="1"/>
  <c r="F253" i="53" s="1"/>
  <c r="N253" i="53"/>
  <c r="K253" i="53" s="1"/>
  <c r="E253" i="53" s="1"/>
  <c r="L252" i="53"/>
  <c r="K252" i="53"/>
  <c r="L251" i="53"/>
  <c r="K251" i="53"/>
  <c r="AR250" i="53"/>
  <c r="AS250" i="53" s="1"/>
  <c r="O250" i="53"/>
  <c r="L250" i="53" s="1"/>
  <c r="F250" i="53" s="1"/>
  <c r="N250" i="53"/>
  <c r="K250" i="53" s="1"/>
  <c r="E250" i="53" s="1"/>
  <c r="AR249" i="53"/>
  <c r="AS249" i="53" s="1"/>
  <c r="O249" i="53"/>
  <c r="L249" i="53" s="1"/>
  <c r="F249" i="53" s="1"/>
  <c r="N249" i="53"/>
  <c r="K249" i="53" s="1"/>
  <c r="E249" i="53" s="1"/>
  <c r="AR248" i="53"/>
  <c r="AS248" i="53" s="1"/>
  <c r="O248" i="53"/>
  <c r="L248" i="53" s="1"/>
  <c r="F248" i="53" s="1"/>
  <c r="N248" i="53"/>
  <c r="K248" i="53" s="1"/>
  <c r="E248" i="53" s="1"/>
  <c r="AR247" i="53"/>
  <c r="AS247" i="53" s="1"/>
  <c r="O247" i="53"/>
  <c r="L247" i="53" s="1"/>
  <c r="F247" i="53" s="1"/>
  <c r="N247" i="53"/>
  <c r="K247" i="53" s="1"/>
  <c r="E247" i="53" s="1"/>
  <c r="AR246" i="53"/>
  <c r="AS246" i="53" s="1"/>
  <c r="O246" i="53"/>
  <c r="L246" i="53" s="1"/>
  <c r="F246" i="53" s="1"/>
  <c r="N246" i="53"/>
  <c r="K246" i="53" s="1"/>
  <c r="E246" i="53" s="1"/>
  <c r="AR245" i="53"/>
  <c r="AS245" i="53" s="1"/>
  <c r="O245" i="53"/>
  <c r="L245" i="53" s="1"/>
  <c r="F245" i="53" s="1"/>
  <c r="N245" i="53"/>
  <c r="K245" i="53" s="1"/>
  <c r="E245" i="53" s="1"/>
  <c r="AR244" i="53"/>
  <c r="AS244" i="53" s="1"/>
  <c r="O244" i="53"/>
  <c r="L244" i="53" s="1"/>
  <c r="F244" i="53" s="1"/>
  <c r="N244" i="53"/>
  <c r="K244" i="53" s="1"/>
  <c r="E244" i="53" s="1"/>
  <c r="L243" i="53"/>
  <c r="K243" i="53"/>
  <c r="L242" i="53"/>
  <c r="K242" i="53"/>
  <c r="AR241" i="53"/>
  <c r="AS241" i="53" s="1"/>
  <c r="O241" i="53"/>
  <c r="L241" i="53" s="1"/>
  <c r="F241" i="53" s="1"/>
  <c r="N241" i="53"/>
  <c r="K241" i="53" s="1"/>
  <c r="E241" i="53" s="1"/>
  <c r="AR240" i="53"/>
  <c r="AS240" i="53" s="1"/>
  <c r="O240" i="53"/>
  <c r="L240" i="53" s="1"/>
  <c r="F240" i="53" s="1"/>
  <c r="N240" i="53"/>
  <c r="K240" i="53" s="1"/>
  <c r="E240" i="53" s="1"/>
  <c r="AR239" i="53"/>
  <c r="AS239" i="53" s="1"/>
  <c r="L239" i="53"/>
  <c r="K239" i="53"/>
  <c r="AR238" i="53"/>
  <c r="AS238" i="53" s="1"/>
  <c r="O238" i="53"/>
  <c r="L238" i="53" s="1"/>
  <c r="F238" i="53" s="1"/>
  <c r="N238" i="53"/>
  <c r="K238" i="53" s="1"/>
  <c r="E238" i="53" s="1"/>
  <c r="AR237" i="53"/>
  <c r="AS237" i="53" s="1"/>
  <c r="O237" i="53"/>
  <c r="L237" i="53" s="1"/>
  <c r="F237" i="53" s="1"/>
  <c r="N237" i="53"/>
  <c r="K237" i="53" s="1"/>
  <c r="E237" i="53" s="1"/>
  <c r="AR236" i="53"/>
  <c r="AS236" i="53" s="1"/>
  <c r="O236" i="53"/>
  <c r="L236" i="53" s="1"/>
  <c r="F236" i="53" s="1"/>
  <c r="N236" i="53"/>
  <c r="K236" i="53" s="1"/>
  <c r="E236" i="53" s="1"/>
  <c r="AR235" i="53"/>
  <c r="AS235" i="53" s="1"/>
  <c r="L235" i="53"/>
  <c r="K235" i="53"/>
  <c r="AR234" i="53"/>
  <c r="AS234" i="53" s="1"/>
  <c r="O234" i="53"/>
  <c r="L234" i="53" s="1"/>
  <c r="F234" i="53" s="1"/>
  <c r="N234" i="53"/>
  <c r="K234" i="53" s="1"/>
  <c r="E234" i="53" s="1"/>
  <c r="AR233" i="53"/>
  <c r="AS233" i="53" s="1"/>
  <c r="O233" i="53"/>
  <c r="L233" i="53" s="1"/>
  <c r="F233" i="53" s="1"/>
  <c r="N233" i="53"/>
  <c r="K233" i="53" s="1"/>
  <c r="E233" i="53" s="1"/>
  <c r="AR232" i="53"/>
  <c r="AS232" i="53" s="1"/>
  <c r="O232" i="53"/>
  <c r="L232" i="53" s="1"/>
  <c r="F232" i="53" s="1"/>
  <c r="N232" i="53"/>
  <c r="K232" i="53" s="1"/>
  <c r="E232" i="53" s="1"/>
  <c r="AR231" i="53"/>
  <c r="AS231" i="53" s="1"/>
  <c r="O231" i="53"/>
  <c r="L231" i="53" s="1"/>
  <c r="F231" i="53" s="1"/>
  <c r="N231" i="53"/>
  <c r="K231" i="53" s="1"/>
  <c r="E231" i="53" s="1"/>
  <c r="AR230" i="53"/>
  <c r="AS230" i="53" s="1"/>
  <c r="O230" i="53"/>
  <c r="L230" i="53" s="1"/>
  <c r="F230" i="53" s="1"/>
  <c r="N230" i="53"/>
  <c r="K230" i="53" s="1"/>
  <c r="E230" i="53" s="1"/>
  <c r="AR229" i="53"/>
  <c r="AS229" i="53" s="1"/>
  <c r="L229" i="53"/>
  <c r="K229" i="53"/>
  <c r="AR228" i="53"/>
  <c r="AS228" i="53" s="1"/>
  <c r="O228" i="53"/>
  <c r="L228" i="53" s="1"/>
  <c r="F228" i="53" s="1"/>
  <c r="N228" i="53"/>
  <c r="K228" i="53" s="1"/>
  <c r="E228" i="53" s="1"/>
  <c r="AR227" i="53"/>
  <c r="AS227" i="53" s="1"/>
  <c r="O227" i="53"/>
  <c r="L227" i="53" s="1"/>
  <c r="F227" i="53" s="1"/>
  <c r="N227" i="53"/>
  <c r="K227" i="53" s="1"/>
  <c r="E227" i="53" s="1"/>
  <c r="L226" i="53"/>
  <c r="K226" i="53"/>
  <c r="L225" i="53"/>
  <c r="K225" i="53"/>
  <c r="AR224" i="53"/>
  <c r="AS224" i="53" s="1"/>
  <c r="O224" i="53"/>
  <c r="L224" i="53" s="1"/>
  <c r="F224" i="53" s="1"/>
  <c r="N224" i="53"/>
  <c r="K224" i="53" s="1"/>
  <c r="E224" i="53" s="1"/>
  <c r="AR223" i="53"/>
  <c r="AS223" i="53" s="1"/>
  <c r="O223" i="53"/>
  <c r="L223" i="53" s="1"/>
  <c r="F223" i="53" s="1"/>
  <c r="N223" i="53"/>
  <c r="K223" i="53" s="1"/>
  <c r="E223" i="53" s="1"/>
  <c r="AR222" i="53"/>
  <c r="AS222" i="53" s="1"/>
  <c r="L222" i="53"/>
  <c r="K222" i="53"/>
  <c r="AR221" i="53"/>
  <c r="AS221" i="53" s="1"/>
  <c r="O221" i="53"/>
  <c r="L221" i="53" s="1"/>
  <c r="F221" i="53" s="1"/>
  <c r="N221" i="53"/>
  <c r="K221" i="53" s="1"/>
  <c r="E221" i="53" s="1"/>
  <c r="AR220" i="53"/>
  <c r="AS220" i="53" s="1"/>
  <c r="O220" i="53"/>
  <c r="L220" i="53" s="1"/>
  <c r="F220" i="53" s="1"/>
  <c r="N220" i="53"/>
  <c r="K220" i="53" s="1"/>
  <c r="E220" i="53" s="1"/>
  <c r="AR219" i="53"/>
  <c r="AS219" i="53" s="1"/>
  <c r="O219" i="53"/>
  <c r="L219" i="53" s="1"/>
  <c r="F219" i="53" s="1"/>
  <c r="N219" i="53"/>
  <c r="K219" i="53" s="1"/>
  <c r="E219" i="53" s="1"/>
  <c r="AR218" i="53"/>
  <c r="AS218" i="53" s="1"/>
  <c r="L218" i="53"/>
  <c r="K218" i="53"/>
  <c r="AR217" i="53"/>
  <c r="AS217" i="53" s="1"/>
  <c r="O217" i="53"/>
  <c r="L217" i="53" s="1"/>
  <c r="F217" i="53" s="1"/>
  <c r="N217" i="53"/>
  <c r="K217" i="53" s="1"/>
  <c r="E217" i="53" s="1"/>
  <c r="AR216" i="53"/>
  <c r="AS216" i="53" s="1"/>
  <c r="O216" i="53"/>
  <c r="L216" i="53" s="1"/>
  <c r="F216" i="53" s="1"/>
  <c r="N216" i="53"/>
  <c r="K216" i="53" s="1"/>
  <c r="E216" i="53" s="1"/>
  <c r="AR215" i="53"/>
  <c r="AS215" i="53" s="1"/>
  <c r="O215" i="53"/>
  <c r="L215" i="53" s="1"/>
  <c r="F215" i="53" s="1"/>
  <c r="N215" i="53"/>
  <c r="K215" i="53" s="1"/>
  <c r="E215" i="53" s="1"/>
  <c r="AR214" i="53"/>
  <c r="AS214" i="53" s="1"/>
  <c r="O214" i="53"/>
  <c r="L214" i="53" s="1"/>
  <c r="F214" i="53" s="1"/>
  <c r="N214" i="53"/>
  <c r="K214" i="53" s="1"/>
  <c r="E214" i="53" s="1"/>
  <c r="AR213" i="53"/>
  <c r="AS213" i="53" s="1"/>
  <c r="O213" i="53"/>
  <c r="L213" i="53" s="1"/>
  <c r="F213" i="53" s="1"/>
  <c r="N213" i="53"/>
  <c r="K213" i="53" s="1"/>
  <c r="E213" i="53" s="1"/>
  <c r="AR212" i="53"/>
  <c r="AS212" i="53" s="1"/>
  <c r="O212" i="53"/>
  <c r="L212" i="53" s="1"/>
  <c r="F212" i="53" s="1"/>
  <c r="N212" i="53"/>
  <c r="K212" i="53" s="1"/>
  <c r="E212" i="53" s="1"/>
  <c r="AR211" i="53"/>
  <c r="AS211" i="53" s="1"/>
  <c r="O211" i="53"/>
  <c r="L211" i="53" s="1"/>
  <c r="F211" i="53" s="1"/>
  <c r="N211" i="53"/>
  <c r="K211" i="53" s="1"/>
  <c r="E211" i="53" s="1"/>
  <c r="AR210" i="53"/>
  <c r="AS210" i="53" s="1"/>
  <c r="L210" i="53"/>
  <c r="K210" i="53"/>
  <c r="AR209" i="53"/>
  <c r="AS209" i="53" s="1"/>
  <c r="O209" i="53"/>
  <c r="L209" i="53" s="1"/>
  <c r="F209" i="53" s="1"/>
  <c r="N209" i="53"/>
  <c r="K209" i="53" s="1"/>
  <c r="E209" i="53" s="1"/>
  <c r="AR208" i="53"/>
  <c r="AS208" i="53" s="1"/>
  <c r="O208" i="53"/>
  <c r="L208" i="53" s="1"/>
  <c r="F208" i="53" s="1"/>
  <c r="N208" i="53"/>
  <c r="K208" i="53" s="1"/>
  <c r="E208" i="53" s="1"/>
  <c r="AR207" i="53"/>
  <c r="AS207" i="53" s="1"/>
  <c r="O207" i="53"/>
  <c r="L207" i="53" s="1"/>
  <c r="F207" i="53" s="1"/>
  <c r="N207" i="53"/>
  <c r="K207" i="53" s="1"/>
  <c r="E207" i="53" s="1"/>
  <c r="AR206" i="53"/>
  <c r="AS206" i="53" s="1"/>
  <c r="O206" i="53"/>
  <c r="L206" i="53" s="1"/>
  <c r="F206" i="53" s="1"/>
  <c r="N206" i="53"/>
  <c r="K206" i="53" s="1"/>
  <c r="E206" i="53" s="1"/>
  <c r="AR205" i="53"/>
  <c r="AS205" i="53" s="1"/>
  <c r="L205" i="53"/>
  <c r="K205" i="53"/>
  <c r="AR204" i="53"/>
  <c r="AS204" i="53" s="1"/>
  <c r="O204" i="53"/>
  <c r="L204" i="53" s="1"/>
  <c r="F204" i="53" s="1"/>
  <c r="N204" i="53"/>
  <c r="K204" i="53" s="1"/>
  <c r="E204" i="53" s="1"/>
  <c r="AR203" i="53"/>
  <c r="AS203" i="53" s="1"/>
  <c r="O203" i="53"/>
  <c r="L203" i="53" s="1"/>
  <c r="F203" i="53" s="1"/>
  <c r="N203" i="53"/>
  <c r="K203" i="53" s="1"/>
  <c r="E203" i="53" s="1"/>
  <c r="AR202" i="53"/>
  <c r="AS202" i="53" s="1"/>
  <c r="L202" i="53"/>
  <c r="K202" i="53"/>
  <c r="L201" i="53"/>
  <c r="K201" i="53"/>
  <c r="L200" i="53"/>
  <c r="K200" i="53"/>
  <c r="AR199" i="53"/>
  <c r="AS199" i="53" s="1"/>
  <c r="O199" i="53"/>
  <c r="L199" i="53" s="1"/>
  <c r="F199" i="53" s="1"/>
  <c r="N199" i="53"/>
  <c r="K199" i="53" s="1"/>
  <c r="E199" i="53" s="1"/>
  <c r="AR198" i="53"/>
  <c r="AS198" i="53" s="1"/>
  <c r="O198" i="53"/>
  <c r="L198" i="53" s="1"/>
  <c r="N198" i="53"/>
  <c r="K198" i="53" s="1"/>
  <c r="AR197" i="53"/>
  <c r="AS197" i="53" s="1"/>
  <c r="O197" i="53"/>
  <c r="L197" i="53" s="1"/>
  <c r="F197" i="53" s="1"/>
  <c r="N197" i="53"/>
  <c r="K197" i="53" s="1"/>
  <c r="E197" i="53" s="1"/>
  <c r="AR196" i="53"/>
  <c r="AS196" i="53" s="1"/>
  <c r="O196" i="53"/>
  <c r="L196" i="53" s="1"/>
  <c r="F196" i="53" s="1"/>
  <c r="N196" i="53"/>
  <c r="K196" i="53"/>
  <c r="E196" i="53" s="1"/>
  <c r="AR195" i="53"/>
  <c r="AS195" i="53" s="1"/>
  <c r="O195" i="53"/>
  <c r="L195" i="53" s="1"/>
  <c r="F195" i="53" s="1"/>
  <c r="N195" i="53"/>
  <c r="K195" i="53" s="1"/>
  <c r="E195" i="53" s="1"/>
  <c r="AR194" i="53"/>
  <c r="AS194" i="53" s="1"/>
  <c r="O194" i="53"/>
  <c r="L194" i="53" s="1"/>
  <c r="F194" i="53" s="1"/>
  <c r="N194" i="53"/>
  <c r="K194" i="53" s="1"/>
  <c r="E194" i="53" s="1"/>
  <c r="AR193" i="53"/>
  <c r="AS193" i="53" s="1"/>
  <c r="O193" i="53"/>
  <c r="L193" i="53" s="1"/>
  <c r="F193" i="53" s="1"/>
  <c r="N193" i="53"/>
  <c r="K193" i="53" s="1"/>
  <c r="E193" i="53" s="1"/>
  <c r="AR192" i="53"/>
  <c r="AS192" i="53" s="1"/>
  <c r="O192" i="53"/>
  <c r="L192" i="53" s="1"/>
  <c r="F192" i="53" s="1"/>
  <c r="N192" i="53"/>
  <c r="K192" i="53" s="1"/>
  <c r="E192" i="53" s="1"/>
  <c r="O191" i="53"/>
  <c r="L191" i="53" s="1"/>
  <c r="N191" i="53"/>
  <c r="K191" i="53" s="1"/>
  <c r="O190" i="53"/>
  <c r="L190" i="53" s="1"/>
  <c r="N190" i="53"/>
  <c r="K190" i="53" s="1"/>
  <c r="AR189" i="53"/>
  <c r="AS189" i="53" s="1"/>
  <c r="O189" i="53"/>
  <c r="L189" i="53" s="1"/>
  <c r="F189" i="53" s="1"/>
  <c r="N189" i="53"/>
  <c r="K189" i="53" s="1"/>
  <c r="E189" i="53" s="1"/>
  <c r="AR188" i="53"/>
  <c r="AS188" i="53" s="1"/>
  <c r="O188" i="53"/>
  <c r="L188" i="53" s="1"/>
  <c r="F188" i="53" s="1"/>
  <c r="N188" i="53"/>
  <c r="K188" i="53" s="1"/>
  <c r="E188" i="53" s="1"/>
  <c r="AR187" i="53"/>
  <c r="AS187" i="53" s="1"/>
  <c r="O187" i="53"/>
  <c r="L187" i="53" s="1"/>
  <c r="F187" i="53" s="1"/>
  <c r="N187" i="53"/>
  <c r="K187" i="53" s="1"/>
  <c r="E187" i="53" s="1"/>
  <c r="AR186" i="53"/>
  <c r="AS186" i="53" s="1"/>
  <c r="O186" i="53"/>
  <c r="L186" i="53" s="1"/>
  <c r="F186" i="53" s="1"/>
  <c r="N186" i="53"/>
  <c r="K186" i="53" s="1"/>
  <c r="E186" i="53" s="1"/>
  <c r="L185" i="53"/>
  <c r="K185" i="53"/>
  <c r="L184" i="53"/>
  <c r="K184" i="53"/>
  <c r="AR183" i="53"/>
  <c r="AS183" i="53" s="1"/>
  <c r="O183" i="53"/>
  <c r="L183" i="53" s="1"/>
  <c r="F183" i="53" s="1"/>
  <c r="N183" i="53"/>
  <c r="K183" i="53" s="1"/>
  <c r="E183" i="53" s="1"/>
  <c r="AR182" i="53"/>
  <c r="AS182" i="53" s="1"/>
  <c r="O182" i="53"/>
  <c r="L182" i="53" s="1"/>
  <c r="F182" i="53" s="1"/>
  <c r="N182" i="53"/>
  <c r="K182" i="53" s="1"/>
  <c r="E182" i="53" s="1"/>
  <c r="AR181" i="53"/>
  <c r="AS181" i="53" s="1"/>
  <c r="O181" i="53"/>
  <c r="L181" i="53" s="1"/>
  <c r="F181" i="53" s="1"/>
  <c r="N181" i="53"/>
  <c r="K181" i="53" s="1"/>
  <c r="E181" i="53" s="1"/>
  <c r="AR180" i="53"/>
  <c r="AS180" i="53" s="1"/>
  <c r="O180" i="53"/>
  <c r="L180" i="53" s="1"/>
  <c r="F180" i="53" s="1"/>
  <c r="N180" i="53"/>
  <c r="K180" i="53" s="1"/>
  <c r="E180" i="53" s="1"/>
  <c r="L179" i="53"/>
  <c r="K179" i="53"/>
  <c r="L178" i="53"/>
  <c r="K178" i="53"/>
  <c r="AR177" i="53"/>
  <c r="AS177" i="53" s="1"/>
  <c r="O177" i="53"/>
  <c r="L177" i="53" s="1"/>
  <c r="F177" i="53" s="1"/>
  <c r="N177" i="53"/>
  <c r="K177" i="53" s="1"/>
  <c r="E177" i="53" s="1"/>
  <c r="AR176" i="53"/>
  <c r="AS176" i="53" s="1"/>
  <c r="O176" i="53"/>
  <c r="L176" i="53" s="1"/>
  <c r="F176" i="53" s="1"/>
  <c r="N176" i="53"/>
  <c r="K176" i="53" s="1"/>
  <c r="E176" i="53" s="1"/>
  <c r="AR175" i="53"/>
  <c r="AS175" i="53" s="1"/>
  <c r="O175" i="53"/>
  <c r="L175" i="53" s="1"/>
  <c r="F175" i="53" s="1"/>
  <c r="N175" i="53"/>
  <c r="K175" i="53" s="1"/>
  <c r="E175" i="53" s="1"/>
  <c r="AR174" i="53"/>
  <c r="AS174" i="53" s="1"/>
  <c r="O174" i="53"/>
  <c r="L174" i="53" s="1"/>
  <c r="F174" i="53" s="1"/>
  <c r="N174" i="53"/>
  <c r="K174" i="53" s="1"/>
  <c r="E174" i="53" s="1"/>
  <c r="L173" i="53"/>
  <c r="K173" i="53"/>
  <c r="L172" i="53"/>
  <c r="K172" i="53"/>
  <c r="AR171" i="53"/>
  <c r="AS171" i="53" s="1"/>
  <c r="O171" i="53"/>
  <c r="L171" i="53" s="1"/>
  <c r="F171" i="53" s="1"/>
  <c r="N171" i="53"/>
  <c r="K171" i="53" s="1"/>
  <c r="E171" i="53" s="1"/>
  <c r="AR170" i="53"/>
  <c r="AS170" i="53" s="1"/>
  <c r="O170" i="53"/>
  <c r="L170" i="53" s="1"/>
  <c r="F170" i="53" s="1"/>
  <c r="N170" i="53"/>
  <c r="K170" i="53" s="1"/>
  <c r="E170" i="53" s="1"/>
  <c r="AR169" i="53"/>
  <c r="AS169" i="53" s="1"/>
  <c r="O169" i="53"/>
  <c r="L169" i="53" s="1"/>
  <c r="F169" i="53" s="1"/>
  <c r="N169" i="53"/>
  <c r="K169" i="53" s="1"/>
  <c r="E169" i="53" s="1"/>
  <c r="AR168" i="53"/>
  <c r="AS168" i="53" s="1"/>
  <c r="O168" i="53"/>
  <c r="L168" i="53" s="1"/>
  <c r="F168" i="53" s="1"/>
  <c r="N168" i="53"/>
  <c r="K168" i="53" s="1"/>
  <c r="E168" i="53" s="1"/>
  <c r="AR167" i="53"/>
  <c r="AS167" i="53" s="1"/>
  <c r="O167" i="53"/>
  <c r="L167" i="53" s="1"/>
  <c r="F167" i="53" s="1"/>
  <c r="N167" i="53"/>
  <c r="K167" i="53" s="1"/>
  <c r="E167" i="53" s="1"/>
  <c r="AR166" i="53"/>
  <c r="AS166" i="53" s="1"/>
  <c r="O166" i="53"/>
  <c r="L166" i="53" s="1"/>
  <c r="F166" i="53" s="1"/>
  <c r="N166" i="53"/>
  <c r="K166" i="53" s="1"/>
  <c r="E166" i="53" s="1"/>
  <c r="L165" i="53"/>
  <c r="K165" i="53"/>
  <c r="L164" i="53"/>
  <c r="K164" i="53"/>
  <c r="AR163" i="53"/>
  <c r="AS163" i="53" s="1"/>
  <c r="O163" i="53"/>
  <c r="L163" i="53" s="1"/>
  <c r="F163" i="53" s="1"/>
  <c r="N163" i="53"/>
  <c r="K163" i="53" s="1"/>
  <c r="E163" i="53" s="1"/>
  <c r="AR162" i="53"/>
  <c r="AS162" i="53" s="1"/>
  <c r="O162" i="53"/>
  <c r="L162" i="53" s="1"/>
  <c r="F162" i="53" s="1"/>
  <c r="N162" i="53"/>
  <c r="K162" i="53" s="1"/>
  <c r="E162" i="53" s="1"/>
  <c r="AR161" i="53"/>
  <c r="AS161" i="53" s="1"/>
  <c r="O161" i="53"/>
  <c r="L161" i="53" s="1"/>
  <c r="F161" i="53" s="1"/>
  <c r="N161" i="53"/>
  <c r="K161" i="53" s="1"/>
  <c r="E161" i="53" s="1"/>
  <c r="AR160" i="53"/>
  <c r="AS160" i="53" s="1"/>
  <c r="O160" i="53"/>
  <c r="L160" i="53" s="1"/>
  <c r="F160" i="53" s="1"/>
  <c r="N160" i="53"/>
  <c r="K160" i="53" s="1"/>
  <c r="E160" i="53" s="1"/>
  <c r="AR159" i="53"/>
  <c r="AS159" i="53" s="1"/>
  <c r="O159" i="53"/>
  <c r="L159" i="53" s="1"/>
  <c r="F159" i="53" s="1"/>
  <c r="N159" i="53"/>
  <c r="K159" i="53" s="1"/>
  <c r="E159" i="53" s="1"/>
  <c r="AR158" i="53"/>
  <c r="AS158" i="53" s="1"/>
  <c r="O158" i="53"/>
  <c r="L158" i="53" s="1"/>
  <c r="F158" i="53" s="1"/>
  <c r="N158" i="53"/>
  <c r="K158" i="53" s="1"/>
  <c r="E158" i="53" s="1"/>
  <c r="AR157" i="53"/>
  <c r="AS157" i="53" s="1"/>
  <c r="O157" i="53"/>
  <c r="L157" i="53" s="1"/>
  <c r="F157" i="53" s="1"/>
  <c r="N157" i="53"/>
  <c r="K157" i="53" s="1"/>
  <c r="E157" i="53" s="1"/>
  <c r="L156" i="53"/>
  <c r="K156" i="53"/>
  <c r="L155" i="53"/>
  <c r="K155" i="53"/>
  <c r="AR154" i="53"/>
  <c r="AS154" i="53" s="1"/>
  <c r="O154" i="53"/>
  <c r="L154" i="53" s="1"/>
  <c r="F154" i="53" s="1"/>
  <c r="N154" i="53"/>
  <c r="K154" i="53" s="1"/>
  <c r="E154" i="53" s="1"/>
  <c r="AR153" i="53"/>
  <c r="AS153" i="53" s="1"/>
  <c r="O153" i="53"/>
  <c r="L153" i="53" s="1"/>
  <c r="F153" i="53" s="1"/>
  <c r="N153" i="53"/>
  <c r="K153" i="53" s="1"/>
  <c r="E153" i="53" s="1"/>
  <c r="AR152" i="53"/>
  <c r="AS152" i="53" s="1"/>
  <c r="O152" i="53"/>
  <c r="L152" i="53" s="1"/>
  <c r="F152" i="53" s="1"/>
  <c r="N152" i="53"/>
  <c r="K152" i="53" s="1"/>
  <c r="E152" i="53" s="1"/>
  <c r="AR151" i="53"/>
  <c r="AS151" i="53" s="1"/>
  <c r="O151" i="53"/>
  <c r="L151" i="53" s="1"/>
  <c r="F151" i="53" s="1"/>
  <c r="N151" i="53"/>
  <c r="K151" i="53" s="1"/>
  <c r="E151" i="53" s="1"/>
  <c r="L150" i="53"/>
  <c r="K150" i="53"/>
  <c r="L149" i="53"/>
  <c r="K149" i="53"/>
  <c r="AR148" i="53"/>
  <c r="AS148" i="53" s="1"/>
  <c r="O148" i="53"/>
  <c r="L148" i="53" s="1"/>
  <c r="F148" i="53" s="1"/>
  <c r="N148" i="53"/>
  <c r="K148" i="53" s="1"/>
  <c r="E148" i="53" s="1"/>
  <c r="AR147" i="53"/>
  <c r="AS147" i="53" s="1"/>
  <c r="O147" i="53"/>
  <c r="L147" i="53" s="1"/>
  <c r="F147" i="53" s="1"/>
  <c r="N147" i="53"/>
  <c r="K147" i="53" s="1"/>
  <c r="E147" i="53" s="1"/>
  <c r="AR146" i="53"/>
  <c r="AS146" i="53" s="1"/>
  <c r="O146" i="53"/>
  <c r="L146" i="53" s="1"/>
  <c r="F146" i="53" s="1"/>
  <c r="N146" i="53"/>
  <c r="K146" i="53" s="1"/>
  <c r="E146" i="53" s="1"/>
  <c r="AR145" i="53"/>
  <c r="AS145" i="53" s="1"/>
  <c r="O145" i="53"/>
  <c r="L145" i="53" s="1"/>
  <c r="F145" i="53" s="1"/>
  <c r="N145" i="53"/>
  <c r="K145" i="53" s="1"/>
  <c r="E145" i="53" s="1"/>
  <c r="L144" i="53"/>
  <c r="K144" i="53"/>
  <c r="L143" i="53"/>
  <c r="K143" i="53"/>
  <c r="AR142" i="53"/>
  <c r="AS142" i="53" s="1"/>
  <c r="O142" i="53"/>
  <c r="L142" i="53" s="1"/>
  <c r="F142" i="53" s="1"/>
  <c r="N142" i="53"/>
  <c r="K142" i="53" s="1"/>
  <c r="E142" i="53" s="1"/>
  <c r="AR141" i="53"/>
  <c r="AS141" i="53" s="1"/>
  <c r="O141" i="53"/>
  <c r="L141" i="53" s="1"/>
  <c r="F141" i="53" s="1"/>
  <c r="N141" i="53"/>
  <c r="K141" i="53" s="1"/>
  <c r="E141" i="53" s="1"/>
  <c r="AR140" i="53"/>
  <c r="AS140" i="53" s="1"/>
  <c r="O140" i="53"/>
  <c r="L140" i="53" s="1"/>
  <c r="F140" i="53" s="1"/>
  <c r="N140" i="53"/>
  <c r="K140" i="53" s="1"/>
  <c r="E140" i="53" s="1"/>
  <c r="AR139" i="53"/>
  <c r="AS139" i="53" s="1"/>
  <c r="O139" i="53"/>
  <c r="L139" i="53" s="1"/>
  <c r="F139" i="53" s="1"/>
  <c r="N139" i="53"/>
  <c r="K139" i="53" s="1"/>
  <c r="E139" i="53" s="1"/>
  <c r="L138" i="53"/>
  <c r="K138" i="53"/>
  <c r="L137" i="53"/>
  <c r="K137" i="53"/>
  <c r="AR136" i="53"/>
  <c r="AS136" i="53" s="1"/>
  <c r="O136" i="53"/>
  <c r="L136" i="53" s="1"/>
  <c r="F136" i="53" s="1"/>
  <c r="N136" i="53"/>
  <c r="K136" i="53" s="1"/>
  <c r="E136" i="53" s="1"/>
  <c r="AR135" i="53"/>
  <c r="AS135" i="53" s="1"/>
  <c r="O135" i="53"/>
  <c r="L135" i="53" s="1"/>
  <c r="F135" i="53" s="1"/>
  <c r="N135" i="53"/>
  <c r="K135" i="53" s="1"/>
  <c r="E135" i="53" s="1"/>
  <c r="AR134" i="53"/>
  <c r="AS134" i="53" s="1"/>
  <c r="O134" i="53"/>
  <c r="L134" i="53" s="1"/>
  <c r="F134" i="53" s="1"/>
  <c r="N134" i="53"/>
  <c r="K134" i="53" s="1"/>
  <c r="E134" i="53" s="1"/>
  <c r="AR133" i="53"/>
  <c r="AS133" i="53" s="1"/>
  <c r="O133" i="53"/>
  <c r="L133" i="53" s="1"/>
  <c r="F133" i="53" s="1"/>
  <c r="N133" i="53"/>
  <c r="K133" i="53" s="1"/>
  <c r="E133" i="53" s="1"/>
  <c r="AR132" i="53"/>
  <c r="AS132" i="53" s="1"/>
  <c r="O132" i="53"/>
  <c r="L132" i="53" s="1"/>
  <c r="F132" i="53" s="1"/>
  <c r="N132" i="53"/>
  <c r="K132" i="53" s="1"/>
  <c r="E132" i="53" s="1"/>
  <c r="AR131" i="53"/>
  <c r="AS131" i="53" s="1"/>
  <c r="O131" i="53"/>
  <c r="L131" i="53" s="1"/>
  <c r="F131" i="53" s="1"/>
  <c r="N131" i="53"/>
  <c r="K131" i="53" s="1"/>
  <c r="E131" i="53" s="1"/>
  <c r="AR130" i="53"/>
  <c r="AS130" i="53" s="1"/>
  <c r="O130" i="53"/>
  <c r="L130" i="53" s="1"/>
  <c r="F130" i="53" s="1"/>
  <c r="N130" i="53"/>
  <c r="K130" i="53" s="1"/>
  <c r="E130" i="53" s="1"/>
  <c r="AR129" i="53"/>
  <c r="AS129" i="53" s="1"/>
  <c r="O129" i="53"/>
  <c r="L129" i="53" s="1"/>
  <c r="F129" i="53" s="1"/>
  <c r="N129" i="53"/>
  <c r="K129" i="53" s="1"/>
  <c r="E129" i="53" s="1"/>
  <c r="L128" i="53"/>
  <c r="K128" i="53"/>
  <c r="L127" i="53"/>
  <c r="K127" i="53"/>
  <c r="AR126" i="53"/>
  <c r="AS126" i="53" s="1"/>
  <c r="O126" i="53"/>
  <c r="L126" i="53" s="1"/>
  <c r="F126" i="53" s="1"/>
  <c r="N126" i="53"/>
  <c r="K126" i="53" s="1"/>
  <c r="E126" i="53" s="1"/>
  <c r="AR125" i="53"/>
  <c r="AS125" i="53" s="1"/>
  <c r="O125" i="53"/>
  <c r="L125" i="53" s="1"/>
  <c r="F125" i="53" s="1"/>
  <c r="N125" i="53"/>
  <c r="K125" i="53" s="1"/>
  <c r="E125" i="53" s="1"/>
  <c r="AR124" i="53"/>
  <c r="AS124" i="53" s="1"/>
  <c r="O124" i="53"/>
  <c r="L124" i="53" s="1"/>
  <c r="F124" i="53" s="1"/>
  <c r="N124" i="53"/>
  <c r="K124" i="53"/>
  <c r="E124" i="53" s="1"/>
  <c r="AR123" i="53"/>
  <c r="AS123" i="53" s="1"/>
  <c r="O123" i="53"/>
  <c r="L123" i="53" s="1"/>
  <c r="F123" i="53" s="1"/>
  <c r="N123" i="53"/>
  <c r="K123" i="53" s="1"/>
  <c r="E123" i="53" s="1"/>
  <c r="L122" i="53"/>
  <c r="K122" i="53"/>
  <c r="L121" i="53"/>
  <c r="K121" i="53"/>
  <c r="AR120" i="53"/>
  <c r="AS120" i="53" s="1"/>
  <c r="O120" i="53"/>
  <c r="L120" i="53" s="1"/>
  <c r="F120" i="53" s="1"/>
  <c r="N120" i="53"/>
  <c r="K120" i="53" s="1"/>
  <c r="E120" i="53" s="1"/>
  <c r="AR119" i="53"/>
  <c r="AS119" i="53" s="1"/>
  <c r="O119" i="53"/>
  <c r="L119" i="53" s="1"/>
  <c r="F119" i="53" s="1"/>
  <c r="N119" i="53"/>
  <c r="K119" i="53" s="1"/>
  <c r="E119" i="53" s="1"/>
  <c r="AR118" i="53"/>
  <c r="AS118" i="53" s="1"/>
  <c r="O118" i="53"/>
  <c r="L118" i="53" s="1"/>
  <c r="F118" i="53" s="1"/>
  <c r="N118" i="53"/>
  <c r="K118" i="53" s="1"/>
  <c r="E118" i="53" s="1"/>
  <c r="AR117" i="53"/>
  <c r="AS117" i="53" s="1"/>
  <c r="O117" i="53"/>
  <c r="L117" i="53" s="1"/>
  <c r="F117" i="53" s="1"/>
  <c r="N117" i="53"/>
  <c r="K117" i="53" s="1"/>
  <c r="E117" i="53" s="1"/>
  <c r="L116" i="53"/>
  <c r="K116" i="53"/>
  <c r="L115" i="53"/>
  <c r="K115" i="53"/>
  <c r="AR114" i="53"/>
  <c r="AS114" i="53" s="1"/>
  <c r="O114" i="53"/>
  <c r="L114" i="53" s="1"/>
  <c r="F114" i="53" s="1"/>
  <c r="N114" i="53"/>
  <c r="K114" i="53" s="1"/>
  <c r="E114" i="53" s="1"/>
  <c r="AR113" i="53"/>
  <c r="AS113" i="53" s="1"/>
  <c r="O113" i="53"/>
  <c r="L113" i="53" s="1"/>
  <c r="F113" i="53" s="1"/>
  <c r="N113" i="53"/>
  <c r="K113" i="53" s="1"/>
  <c r="E113" i="53" s="1"/>
  <c r="AR112" i="53"/>
  <c r="AS112" i="53" s="1"/>
  <c r="O112" i="53"/>
  <c r="L112" i="53" s="1"/>
  <c r="F112" i="53" s="1"/>
  <c r="N112" i="53"/>
  <c r="K112" i="53" s="1"/>
  <c r="E112" i="53" s="1"/>
  <c r="AR111" i="53"/>
  <c r="AS111" i="53" s="1"/>
  <c r="O111" i="53"/>
  <c r="L111" i="53" s="1"/>
  <c r="F111" i="53" s="1"/>
  <c r="N111" i="53"/>
  <c r="K111" i="53" s="1"/>
  <c r="E111" i="53" s="1"/>
  <c r="AS110" i="53"/>
  <c r="L110" i="53"/>
  <c r="K110" i="53"/>
  <c r="L109" i="53"/>
  <c r="K109" i="53"/>
  <c r="AR108" i="53"/>
  <c r="AS108" i="53" s="1"/>
  <c r="O108" i="53"/>
  <c r="L108" i="53" s="1"/>
  <c r="F108" i="53" s="1"/>
  <c r="N108" i="53"/>
  <c r="K108" i="53" s="1"/>
  <c r="E108" i="53" s="1"/>
  <c r="AR107" i="53"/>
  <c r="AS107" i="53" s="1"/>
  <c r="O107" i="53"/>
  <c r="L107" i="53" s="1"/>
  <c r="F107" i="53" s="1"/>
  <c r="N107" i="53"/>
  <c r="K107" i="53" s="1"/>
  <c r="E107" i="53" s="1"/>
  <c r="AR106" i="53"/>
  <c r="AS106" i="53" s="1"/>
  <c r="O106" i="53"/>
  <c r="L106" i="53" s="1"/>
  <c r="F106" i="53" s="1"/>
  <c r="N106" i="53"/>
  <c r="K106" i="53" s="1"/>
  <c r="E106" i="53" s="1"/>
  <c r="L105" i="53"/>
  <c r="K105" i="53"/>
  <c r="AR104" i="53"/>
  <c r="AS104" i="53" s="1"/>
  <c r="O104" i="53"/>
  <c r="L104" i="53" s="1"/>
  <c r="F104" i="53" s="1"/>
  <c r="N104" i="53"/>
  <c r="K104" i="53" s="1"/>
  <c r="E104" i="53" s="1"/>
  <c r="AR103" i="53"/>
  <c r="AS103" i="53" s="1"/>
  <c r="O103" i="53"/>
  <c r="L103" i="53" s="1"/>
  <c r="F103" i="53" s="1"/>
  <c r="N103" i="53"/>
  <c r="K103" i="53" s="1"/>
  <c r="E103" i="53" s="1"/>
  <c r="AR102" i="53"/>
  <c r="AS102" i="53" s="1"/>
  <c r="O102" i="53"/>
  <c r="L102" i="53" s="1"/>
  <c r="F102" i="53" s="1"/>
  <c r="N102" i="53"/>
  <c r="K102" i="53" s="1"/>
  <c r="E102" i="53" s="1"/>
  <c r="AR101" i="53"/>
  <c r="AS101" i="53" s="1"/>
  <c r="O101" i="53"/>
  <c r="L101" i="53" s="1"/>
  <c r="F101" i="53" s="1"/>
  <c r="N101" i="53"/>
  <c r="K101" i="53" s="1"/>
  <c r="E101" i="53" s="1"/>
  <c r="AR100" i="53"/>
  <c r="AS100" i="53" s="1"/>
  <c r="O100" i="53"/>
  <c r="L100" i="53" s="1"/>
  <c r="F100" i="53" s="1"/>
  <c r="N100" i="53"/>
  <c r="K100" i="53" s="1"/>
  <c r="E100" i="53" s="1"/>
  <c r="L99" i="53"/>
  <c r="K99" i="53"/>
  <c r="L98" i="53"/>
  <c r="K98" i="53"/>
  <c r="AR97" i="53"/>
  <c r="AS97" i="53" s="1"/>
  <c r="O97" i="53"/>
  <c r="L97" i="53" s="1"/>
  <c r="F97" i="53" s="1"/>
  <c r="N97" i="53"/>
  <c r="K97" i="53" s="1"/>
  <c r="E97" i="53" s="1"/>
  <c r="AR96" i="53"/>
  <c r="AS96" i="53" s="1"/>
  <c r="O96" i="53"/>
  <c r="L96" i="53" s="1"/>
  <c r="F96" i="53" s="1"/>
  <c r="N96" i="53"/>
  <c r="K96" i="53" s="1"/>
  <c r="E96" i="53" s="1"/>
  <c r="AR95" i="53"/>
  <c r="AS95" i="53" s="1"/>
  <c r="O95" i="53"/>
  <c r="L95" i="53" s="1"/>
  <c r="F95" i="53" s="1"/>
  <c r="N95" i="53"/>
  <c r="K95" i="53" s="1"/>
  <c r="E95" i="53" s="1"/>
  <c r="AR94" i="53"/>
  <c r="AS94" i="53" s="1"/>
  <c r="O94" i="53"/>
  <c r="L94" i="53" s="1"/>
  <c r="F94" i="53" s="1"/>
  <c r="N94" i="53"/>
  <c r="K94" i="53" s="1"/>
  <c r="E94" i="53" s="1"/>
  <c r="AR93" i="53"/>
  <c r="AS93" i="53" s="1"/>
  <c r="O93" i="53"/>
  <c r="L93" i="53" s="1"/>
  <c r="F93" i="53" s="1"/>
  <c r="N93" i="53"/>
  <c r="K93" i="53" s="1"/>
  <c r="E93" i="53" s="1"/>
  <c r="AR92" i="53"/>
  <c r="AS92" i="53" s="1"/>
  <c r="O92" i="53"/>
  <c r="L92" i="53" s="1"/>
  <c r="F92" i="53" s="1"/>
  <c r="N92" i="53"/>
  <c r="K92" i="53" s="1"/>
  <c r="E92" i="53" s="1"/>
  <c r="L91" i="53"/>
  <c r="K91" i="53"/>
  <c r="L90" i="53"/>
  <c r="K90" i="53"/>
  <c r="AR89" i="53"/>
  <c r="AS89" i="53" s="1"/>
  <c r="O89" i="53"/>
  <c r="L89" i="53" s="1"/>
  <c r="F89" i="53" s="1"/>
  <c r="N89" i="53"/>
  <c r="K89" i="53" s="1"/>
  <c r="E89" i="53" s="1"/>
  <c r="AR88" i="53"/>
  <c r="AS88" i="53" s="1"/>
  <c r="O88" i="53"/>
  <c r="L88" i="53" s="1"/>
  <c r="F88" i="53" s="1"/>
  <c r="N88" i="53"/>
  <c r="K88" i="53" s="1"/>
  <c r="E88" i="53" s="1"/>
  <c r="AR87" i="53"/>
  <c r="AS87" i="53" s="1"/>
  <c r="O87" i="53"/>
  <c r="L87" i="53" s="1"/>
  <c r="F87" i="53" s="1"/>
  <c r="N87" i="53"/>
  <c r="K87" i="53" s="1"/>
  <c r="E87" i="53" s="1"/>
  <c r="L86" i="53"/>
  <c r="K86" i="53"/>
  <c r="L85" i="53"/>
  <c r="K85" i="53"/>
  <c r="AR84" i="53"/>
  <c r="AS84" i="53" s="1"/>
  <c r="O84" i="53"/>
  <c r="L84" i="53" s="1"/>
  <c r="F84" i="53" s="1"/>
  <c r="N84" i="53"/>
  <c r="K84" i="53" s="1"/>
  <c r="E84" i="53" s="1"/>
  <c r="AR83" i="53"/>
  <c r="AS83" i="53" s="1"/>
  <c r="O83" i="53"/>
  <c r="L83" i="53" s="1"/>
  <c r="F83" i="53" s="1"/>
  <c r="N83" i="53"/>
  <c r="K83" i="53" s="1"/>
  <c r="E83" i="53" s="1"/>
  <c r="AR82" i="53"/>
  <c r="AS82" i="53" s="1"/>
  <c r="O82" i="53"/>
  <c r="L82" i="53" s="1"/>
  <c r="F82" i="53" s="1"/>
  <c r="N82" i="53"/>
  <c r="K82" i="53" s="1"/>
  <c r="E82" i="53" s="1"/>
  <c r="L81" i="53"/>
  <c r="K81" i="53"/>
  <c r="L80" i="53"/>
  <c r="K80" i="53"/>
  <c r="AR79" i="53"/>
  <c r="AS79" i="53" s="1"/>
  <c r="O79" i="53"/>
  <c r="L79" i="53" s="1"/>
  <c r="F79" i="53" s="1"/>
  <c r="N79" i="53"/>
  <c r="K79" i="53" s="1"/>
  <c r="E79" i="53" s="1"/>
  <c r="AR78" i="53"/>
  <c r="AS78" i="53" s="1"/>
  <c r="O78" i="53"/>
  <c r="L78" i="53" s="1"/>
  <c r="F78" i="53" s="1"/>
  <c r="N78" i="53"/>
  <c r="K78" i="53" s="1"/>
  <c r="E78" i="53" s="1"/>
  <c r="AR77" i="53"/>
  <c r="AS77" i="53" s="1"/>
  <c r="O77" i="53"/>
  <c r="L77" i="53" s="1"/>
  <c r="F77" i="53" s="1"/>
  <c r="N77" i="53"/>
  <c r="K77" i="53" s="1"/>
  <c r="E77" i="53" s="1"/>
  <c r="AR76" i="53"/>
  <c r="AS76" i="53" s="1"/>
  <c r="O76" i="53"/>
  <c r="L76" i="53" s="1"/>
  <c r="F76" i="53" s="1"/>
  <c r="N76" i="53"/>
  <c r="K76" i="53" s="1"/>
  <c r="E76" i="53" s="1"/>
  <c r="AR75" i="53"/>
  <c r="AS75" i="53" s="1"/>
  <c r="O75" i="53"/>
  <c r="L75" i="53" s="1"/>
  <c r="F75" i="53" s="1"/>
  <c r="N75" i="53"/>
  <c r="K75" i="53" s="1"/>
  <c r="E75" i="53" s="1"/>
  <c r="AR74" i="53"/>
  <c r="AS74" i="53" s="1"/>
  <c r="O74" i="53"/>
  <c r="L74" i="53" s="1"/>
  <c r="F74" i="53" s="1"/>
  <c r="N74" i="53"/>
  <c r="K74" i="53" s="1"/>
  <c r="E74" i="53" s="1"/>
  <c r="AR73" i="53"/>
  <c r="AS73" i="53" s="1"/>
  <c r="O73" i="53"/>
  <c r="L73" i="53" s="1"/>
  <c r="F73" i="53" s="1"/>
  <c r="N73" i="53"/>
  <c r="K73" i="53" s="1"/>
  <c r="E73" i="53" s="1"/>
  <c r="AR72" i="53"/>
  <c r="AS72" i="53" s="1"/>
  <c r="O72" i="53"/>
  <c r="L72" i="53" s="1"/>
  <c r="F72" i="53" s="1"/>
  <c r="N72" i="53"/>
  <c r="K72" i="53" s="1"/>
  <c r="E72" i="53" s="1"/>
  <c r="AR71" i="53"/>
  <c r="AS71" i="53" s="1"/>
  <c r="O71" i="53"/>
  <c r="L71" i="53" s="1"/>
  <c r="F71" i="53" s="1"/>
  <c r="N71" i="53"/>
  <c r="K71" i="53" s="1"/>
  <c r="E71" i="53" s="1"/>
  <c r="AR70" i="53"/>
  <c r="AS70" i="53" s="1"/>
  <c r="O70" i="53"/>
  <c r="L70" i="53" s="1"/>
  <c r="F70" i="53" s="1"/>
  <c r="N70" i="53"/>
  <c r="K70" i="53" s="1"/>
  <c r="E70" i="53" s="1"/>
  <c r="AR69" i="53"/>
  <c r="AS69" i="53" s="1"/>
  <c r="O69" i="53"/>
  <c r="L69" i="53" s="1"/>
  <c r="F69" i="53" s="1"/>
  <c r="N69" i="53"/>
  <c r="K69" i="53" s="1"/>
  <c r="E69" i="53" s="1"/>
  <c r="AR68" i="53"/>
  <c r="AS68" i="53" s="1"/>
  <c r="O68" i="53"/>
  <c r="L68" i="53" s="1"/>
  <c r="F68" i="53" s="1"/>
  <c r="N68" i="53"/>
  <c r="K68" i="53" s="1"/>
  <c r="E68" i="53" s="1"/>
  <c r="AR67" i="53"/>
  <c r="AS67" i="53" s="1"/>
  <c r="O67" i="53"/>
  <c r="L67" i="53" s="1"/>
  <c r="F67" i="53" s="1"/>
  <c r="N67" i="53"/>
  <c r="K67" i="53" s="1"/>
  <c r="E67" i="53" s="1"/>
  <c r="L66" i="53"/>
  <c r="K66" i="53"/>
  <c r="L65" i="53"/>
  <c r="K65" i="53"/>
  <c r="AR64" i="53"/>
  <c r="AS64" i="53" s="1"/>
  <c r="O64" i="53"/>
  <c r="L64" i="53" s="1"/>
  <c r="F64" i="53" s="1"/>
  <c r="N64" i="53"/>
  <c r="K64" i="53" s="1"/>
  <c r="E64" i="53" s="1"/>
  <c r="AR63" i="53"/>
  <c r="AS63" i="53" s="1"/>
  <c r="O63" i="53"/>
  <c r="L63" i="53" s="1"/>
  <c r="F63" i="53" s="1"/>
  <c r="N63" i="53"/>
  <c r="K63" i="53" s="1"/>
  <c r="E63" i="53" s="1"/>
  <c r="AR62" i="53"/>
  <c r="AS62" i="53" s="1"/>
  <c r="O62" i="53"/>
  <c r="L62" i="53" s="1"/>
  <c r="F62" i="53" s="1"/>
  <c r="N62" i="53"/>
  <c r="K62" i="53" s="1"/>
  <c r="E62" i="53" s="1"/>
  <c r="AR61" i="53"/>
  <c r="AS61" i="53" s="1"/>
  <c r="O61" i="53"/>
  <c r="L61" i="53" s="1"/>
  <c r="F61" i="53" s="1"/>
  <c r="N61" i="53"/>
  <c r="K61" i="53" s="1"/>
  <c r="E61" i="53" s="1"/>
  <c r="AR60" i="53"/>
  <c r="AS60" i="53" s="1"/>
  <c r="O60" i="53"/>
  <c r="L60" i="53" s="1"/>
  <c r="F60" i="53" s="1"/>
  <c r="N60" i="53"/>
  <c r="K60" i="53" s="1"/>
  <c r="E60" i="53" s="1"/>
  <c r="AR59" i="53"/>
  <c r="AS59" i="53" s="1"/>
  <c r="O59" i="53"/>
  <c r="L59" i="53" s="1"/>
  <c r="F59" i="53" s="1"/>
  <c r="N59" i="53"/>
  <c r="K59" i="53" s="1"/>
  <c r="E59" i="53" s="1"/>
  <c r="AR58" i="53"/>
  <c r="AS58" i="53" s="1"/>
  <c r="O58" i="53"/>
  <c r="L58" i="53" s="1"/>
  <c r="F58" i="53" s="1"/>
  <c r="N58" i="53"/>
  <c r="K58" i="53" s="1"/>
  <c r="E58" i="53" s="1"/>
  <c r="AR57" i="53"/>
  <c r="AS57" i="53" s="1"/>
  <c r="O57" i="53"/>
  <c r="L57" i="53" s="1"/>
  <c r="F57" i="53" s="1"/>
  <c r="N57" i="53"/>
  <c r="K57" i="53" s="1"/>
  <c r="E57" i="53" s="1"/>
  <c r="AR56" i="53"/>
  <c r="AS56" i="53" s="1"/>
  <c r="O56" i="53"/>
  <c r="L56" i="53" s="1"/>
  <c r="F56" i="53" s="1"/>
  <c r="N56" i="53"/>
  <c r="K56" i="53" s="1"/>
  <c r="E56" i="53" s="1"/>
  <c r="L55" i="53"/>
  <c r="K55" i="53"/>
  <c r="L54" i="53"/>
  <c r="K54" i="53"/>
  <c r="AR53" i="53"/>
  <c r="AS53" i="53" s="1"/>
  <c r="O53" i="53"/>
  <c r="L53" i="53" s="1"/>
  <c r="F53" i="53" s="1"/>
  <c r="N53" i="53"/>
  <c r="K53" i="53" s="1"/>
  <c r="E53" i="53" s="1"/>
  <c r="AR52" i="53"/>
  <c r="AS52" i="53" s="1"/>
  <c r="O52" i="53"/>
  <c r="L52" i="53" s="1"/>
  <c r="F52" i="53" s="1"/>
  <c r="N52" i="53"/>
  <c r="K52" i="53" s="1"/>
  <c r="E52" i="53" s="1"/>
  <c r="AR51" i="53"/>
  <c r="AS51" i="53" s="1"/>
  <c r="O51" i="53"/>
  <c r="L51" i="53" s="1"/>
  <c r="F51" i="53" s="1"/>
  <c r="N51" i="53"/>
  <c r="K51" i="53" s="1"/>
  <c r="E51" i="53" s="1"/>
  <c r="AR50" i="53"/>
  <c r="AS50" i="53" s="1"/>
  <c r="O50" i="53"/>
  <c r="L50" i="53" s="1"/>
  <c r="F50" i="53" s="1"/>
  <c r="N50" i="53"/>
  <c r="K50" i="53"/>
  <c r="E50" i="53" s="1"/>
  <c r="AR49" i="53"/>
  <c r="AS49" i="53" s="1"/>
  <c r="O49" i="53"/>
  <c r="L49" i="53" s="1"/>
  <c r="F49" i="53" s="1"/>
  <c r="N49" i="53"/>
  <c r="K49" i="53"/>
  <c r="E49" i="53" s="1"/>
  <c r="AR48" i="53"/>
  <c r="AS48" i="53" s="1"/>
  <c r="O48" i="53"/>
  <c r="L48" i="53" s="1"/>
  <c r="F48" i="53" s="1"/>
  <c r="N48" i="53"/>
  <c r="K48" i="53" s="1"/>
  <c r="E48" i="53" s="1"/>
  <c r="AR47" i="53"/>
  <c r="AS47" i="53" s="1"/>
  <c r="O47" i="53"/>
  <c r="L47" i="53" s="1"/>
  <c r="F47" i="53" s="1"/>
  <c r="N47" i="53"/>
  <c r="K47" i="53" s="1"/>
  <c r="E47" i="53" s="1"/>
  <c r="AR46" i="53"/>
  <c r="AS46" i="53" s="1"/>
  <c r="O46" i="53"/>
  <c r="L46" i="53" s="1"/>
  <c r="F46" i="53" s="1"/>
  <c r="N46" i="53"/>
  <c r="K46" i="53" s="1"/>
  <c r="E46" i="53" s="1"/>
  <c r="AR45" i="53"/>
  <c r="AS45" i="53" s="1"/>
  <c r="O45" i="53"/>
  <c r="L45" i="53" s="1"/>
  <c r="F45" i="53" s="1"/>
  <c r="N45" i="53"/>
  <c r="K45" i="53" s="1"/>
  <c r="E45" i="53" s="1"/>
  <c r="AR44" i="53"/>
  <c r="AS44" i="53" s="1"/>
  <c r="O44" i="53"/>
  <c r="L44" i="53" s="1"/>
  <c r="F44" i="53" s="1"/>
  <c r="N44" i="53"/>
  <c r="K44" i="53" s="1"/>
  <c r="E44" i="53" s="1"/>
  <c r="L43" i="53"/>
  <c r="K43" i="53"/>
  <c r="L42" i="53"/>
  <c r="K42" i="53"/>
  <c r="AR38" i="53"/>
  <c r="AS38" i="53" s="1"/>
  <c r="O38" i="53"/>
  <c r="L38" i="53" s="1"/>
  <c r="F38" i="53" s="1"/>
  <c r="N38" i="53"/>
  <c r="K38" i="53" s="1"/>
  <c r="E38" i="53" s="1"/>
  <c r="AR37" i="53"/>
  <c r="AS37" i="53" s="1"/>
  <c r="O37" i="53"/>
  <c r="L37" i="53" s="1"/>
  <c r="F37" i="53" s="1"/>
  <c r="N37" i="53"/>
  <c r="K37" i="53" s="1"/>
  <c r="E37" i="53" s="1"/>
  <c r="AR36" i="53"/>
  <c r="AS36" i="53" s="1"/>
  <c r="O36" i="53"/>
  <c r="L36" i="53" s="1"/>
  <c r="F36" i="53" s="1"/>
  <c r="N36" i="53"/>
  <c r="K36" i="53" s="1"/>
  <c r="E36" i="53" s="1"/>
  <c r="AR35" i="53"/>
  <c r="AS35" i="53" s="1"/>
  <c r="O35" i="53"/>
  <c r="L35" i="53" s="1"/>
  <c r="F35" i="53" s="1"/>
  <c r="N35" i="53"/>
  <c r="K35" i="53" s="1"/>
  <c r="E35" i="53" s="1"/>
  <c r="AR34" i="53"/>
  <c r="AS34" i="53" s="1"/>
  <c r="O34" i="53"/>
  <c r="L34" i="53" s="1"/>
  <c r="F34" i="53" s="1"/>
  <c r="N34" i="53"/>
  <c r="K34" i="53" s="1"/>
  <c r="E34" i="53" s="1"/>
  <c r="AR33" i="53"/>
  <c r="AS33" i="53" s="1"/>
  <c r="O33" i="53"/>
  <c r="L33" i="53" s="1"/>
  <c r="F33" i="53" s="1"/>
  <c r="N33" i="53"/>
  <c r="K33" i="53" s="1"/>
  <c r="E33" i="53" s="1"/>
  <c r="AR32" i="53"/>
  <c r="AS32" i="53" s="1"/>
  <c r="O32" i="53"/>
  <c r="L32" i="53" s="1"/>
  <c r="F32" i="53" s="1"/>
  <c r="N32" i="53"/>
  <c r="K32" i="53" s="1"/>
  <c r="E32" i="53" s="1"/>
  <c r="AR31" i="53"/>
  <c r="AS31" i="53" s="1"/>
  <c r="O31" i="53"/>
  <c r="L31" i="53" s="1"/>
  <c r="F31" i="53" s="1"/>
  <c r="N31" i="53"/>
  <c r="K31" i="53" s="1"/>
  <c r="E31" i="53" s="1"/>
  <c r="AR30" i="53"/>
  <c r="AS30" i="53" s="1"/>
  <c r="O30" i="53"/>
  <c r="L30" i="53" s="1"/>
  <c r="F30" i="53" s="1"/>
  <c r="N30" i="53"/>
  <c r="K30" i="53" s="1"/>
  <c r="E30" i="53" s="1"/>
  <c r="AR29" i="53"/>
  <c r="AS29" i="53" s="1"/>
  <c r="O29" i="53"/>
  <c r="L29" i="53" s="1"/>
  <c r="F29" i="53" s="1"/>
  <c r="N29" i="53"/>
  <c r="K29" i="53" s="1"/>
  <c r="E29" i="53" s="1"/>
  <c r="AR28" i="53"/>
  <c r="AS28" i="53" s="1"/>
  <c r="O28" i="53"/>
  <c r="L28" i="53" s="1"/>
  <c r="F28" i="53" s="1"/>
  <c r="N28" i="53"/>
  <c r="K28" i="53" s="1"/>
  <c r="E28" i="53" s="1"/>
  <c r="AR27" i="53"/>
  <c r="AS27" i="53" s="1"/>
  <c r="O27" i="53"/>
  <c r="L27" i="53" s="1"/>
  <c r="F27" i="53" s="1"/>
  <c r="N27" i="53"/>
  <c r="K27" i="53" s="1"/>
  <c r="E27" i="53" s="1"/>
  <c r="AR26" i="53"/>
  <c r="AS26" i="53" s="1"/>
  <c r="O26" i="53"/>
  <c r="L26" i="53" s="1"/>
  <c r="F26" i="53" s="1"/>
  <c r="N26" i="53"/>
  <c r="K26" i="53" s="1"/>
  <c r="E26" i="53" s="1"/>
  <c r="L25" i="53"/>
  <c r="K25" i="53"/>
  <c r="L24" i="53"/>
  <c r="K24" i="53"/>
  <c r="AR23" i="53"/>
  <c r="AS23" i="53" s="1"/>
  <c r="O23" i="53"/>
  <c r="L23" i="53" s="1"/>
  <c r="F23" i="53" s="1"/>
  <c r="N23" i="53"/>
  <c r="K23" i="53" s="1"/>
  <c r="E23" i="53" s="1"/>
  <c r="AR22" i="53"/>
  <c r="AS22" i="53" s="1"/>
  <c r="O22" i="53"/>
  <c r="L22" i="53" s="1"/>
  <c r="F22" i="53" s="1"/>
  <c r="N22" i="53"/>
  <c r="K22" i="53" s="1"/>
  <c r="E22" i="53" s="1"/>
  <c r="AR21" i="53"/>
  <c r="AS21" i="53" s="1"/>
  <c r="O21" i="53"/>
  <c r="L21" i="53" s="1"/>
  <c r="F21" i="53" s="1"/>
  <c r="N21" i="53"/>
  <c r="K21" i="53" s="1"/>
  <c r="E21" i="53" s="1"/>
  <c r="AR20" i="53"/>
  <c r="AS20" i="53" s="1"/>
  <c r="O20" i="53"/>
  <c r="L20" i="53" s="1"/>
  <c r="F20" i="53" s="1"/>
  <c r="N20" i="53"/>
  <c r="K20" i="53" s="1"/>
  <c r="E20" i="53" s="1"/>
  <c r="AR19" i="53"/>
  <c r="AS19" i="53" s="1"/>
  <c r="O19" i="53"/>
  <c r="L19" i="53" s="1"/>
  <c r="F19" i="53" s="1"/>
  <c r="N19" i="53"/>
  <c r="K19" i="53" s="1"/>
  <c r="E19" i="53" s="1"/>
  <c r="AR18" i="53"/>
  <c r="AS18" i="53" s="1"/>
  <c r="O18" i="53"/>
  <c r="L18" i="53" s="1"/>
  <c r="F18" i="53" s="1"/>
  <c r="N18" i="53"/>
  <c r="K18" i="53" s="1"/>
  <c r="E18" i="53" s="1"/>
  <c r="AR17" i="53"/>
  <c r="AS17" i="53" s="1"/>
  <c r="O17" i="53"/>
  <c r="L17" i="53" s="1"/>
  <c r="F17" i="53" s="1"/>
  <c r="N17" i="53"/>
  <c r="K17" i="53" s="1"/>
  <c r="E17" i="53" s="1"/>
  <c r="AR16" i="53"/>
  <c r="AS16" i="53" s="1"/>
  <c r="O16" i="53"/>
  <c r="L16" i="53" s="1"/>
  <c r="F16" i="53" s="1"/>
  <c r="N16" i="53"/>
  <c r="K16" i="53" s="1"/>
  <c r="E16" i="53" s="1"/>
  <c r="AR15" i="53"/>
  <c r="AS15" i="53" s="1"/>
  <c r="O15" i="53"/>
  <c r="L15" i="53" s="1"/>
  <c r="F15" i="53" s="1"/>
  <c r="N15" i="53"/>
  <c r="K15" i="53" s="1"/>
  <c r="E15" i="53" s="1"/>
  <c r="AR14" i="53"/>
  <c r="AS14" i="53" s="1"/>
  <c r="O14" i="53"/>
  <c r="L14" i="53" s="1"/>
  <c r="F14" i="53" s="1"/>
  <c r="N14" i="53"/>
  <c r="K14" i="53" s="1"/>
  <c r="E14" i="53" s="1"/>
  <c r="AR13" i="53"/>
  <c r="AS13" i="53" s="1"/>
  <c r="O13" i="53"/>
  <c r="L13" i="53" s="1"/>
  <c r="F13" i="53" s="1"/>
  <c r="N13" i="53"/>
  <c r="K13" i="53" s="1"/>
  <c r="E13" i="53" s="1"/>
  <c r="AR12" i="53"/>
  <c r="AS12" i="53" s="1"/>
  <c r="O12" i="53"/>
  <c r="L12" i="53" s="1"/>
  <c r="F12" i="53" s="1"/>
  <c r="N12" i="53"/>
  <c r="K12" i="53" s="1"/>
  <c r="E12" i="53" s="1"/>
  <c r="AR11" i="53"/>
  <c r="AS11" i="53" s="1"/>
  <c r="O11" i="53"/>
  <c r="L11" i="53" s="1"/>
  <c r="F11" i="53" s="1"/>
  <c r="N11" i="53"/>
  <c r="K11" i="53" s="1"/>
  <c r="E11" i="53" s="1"/>
  <c r="AR10" i="53"/>
  <c r="AS10" i="53" s="1"/>
  <c r="O10" i="53"/>
  <c r="L10" i="53" s="1"/>
  <c r="F10" i="53" s="1"/>
  <c r="N10" i="53"/>
  <c r="K10" i="53" s="1"/>
  <c r="E10" i="53" s="1"/>
  <c r="AQ342" i="52"/>
  <c r="O342" i="52"/>
  <c r="N342" i="52"/>
  <c r="L342" i="52"/>
  <c r="F342" i="52" s="1"/>
  <c r="K342" i="52"/>
  <c r="E342" i="52" s="1"/>
  <c r="AQ341" i="52"/>
  <c r="O341" i="52"/>
  <c r="L341" i="52" s="1"/>
  <c r="F341" i="52" s="1"/>
  <c r="N341" i="52"/>
  <c r="K341" i="52" s="1"/>
  <c r="E341" i="52" s="1"/>
  <c r="AQ340" i="52"/>
  <c r="L340" i="52"/>
  <c r="K340" i="52"/>
  <c r="AQ339" i="52"/>
  <c r="L339" i="52"/>
  <c r="K339" i="52"/>
  <c r="AQ338" i="52"/>
  <c r="O338" i="52"/>
  <c r="L338" i="52" s="1"/>
  <c r="F338" i="52" s="1"/>
  <c r="N338" i="52"/>
  <c r="K338" i="52"/>
  <c r="E338" i="52" s="1"/>
  <c r="AQ337" i="52"/>
  <c r="AI337" i="52" s="1"/>
  <c r="O337" i="52"/>
  <c r="N337" i="52"/>
  <c r="L337" i="52"/>
  <c r="F337" i="52" s="1"/>
  <c r="K337" i="52"/>
  <c r="E337" i="52" s="1"/>
  <c r="AQ336" i="52"/>
  <c r="O336" i="52"/>
  <c r="L336" i="52" s="1"/>
  <c r="F336" i="52" s="1"/>
  <c r="N336" i="52"/>
  <c r="K336" i="52" s="1"/>
  <c r="E336" i="52" s="1"/>
  <c r="AQ335" i="52"/>
  <c r="L335" i="52"/>
  <c r="K335" i="52"/>
  <c r="AQ334" i="52"/>
  <c r="L334" i="52"/>
  <c r="K334" i="52"/>
  <c r="AQ333" i="52"/>
  <c r="O333" i="52"/>
  <c r="L333" i="52" s="1"/>
  <c r="F333" i="52" s="1"/>
  <c r="N333" i="52"/>
  <c r="K333" i="52"/>
  <c r="E333" i="52" s="1"/>
  <c r="AQ332" i="52"/>
  <c r="O332" i="52"/>
  <c r="L332" i="52" s="1"/>
  <c r="F332" i="52" s="1"/>
  <c r="N332" i="52"/>
  <c r="K332" i="52"/>
  <c r="E332" i="52" s="1"/>
  <c r="AQ331" i="52"/>
  <c r="O331" i="52"/>
  <c r="L331" i="52" s="1"/>
  <c r="F331" i="52" s="1"/>
  <c r="N331" i="52"/>
  <c r="K331" i="52" s="1"/>
  <c r="E331" i="52" s="1"/>
  <c r="AQ330" i="52"/>
  <c r="O330" i="52"/>
  <c r="L330" i="52" s="1"/>
  <c r="F330" i="52" s="1"/>
  <c r="N330" i="52"/>
  <c r="K330" i="52"/>
  <c r="E330" i="52" s="1"/>
  <c r="AQ329" i="52"/>
  <c r="L329" i="52"/>
  <c r="K329" i="52"/>
  <c r="AQ328" i="52"/>
  <c r="L328" i="52"/>
  <c r="K328" i="52"/>
  <c r="AQ327" i="52"/>
  <c r="O327" i="52"/>
  <c r="L327" i="52" s="1"/>
  <c r="F327" i="52" s="1"/>
  <c r="N327" i="52"/>
  <c r="K327" i="52" s="1"/>
  <c r="E327" i="52" s="1"/>
  <c r="AQ326" i="52"/>
  <c r="O326" i="52"/>
  <c r="L326" i="52" s="1"/>
  <c r="F326" i="52" s="1"/>
  <c r="N326" i="52"/>
  <c r="K326" i="52" s="1"/>
  <c r="E326" i="52" s="1"/>
  <c r="AQ325" i="52"/>
  <c r="O325" i="52"/>
  <c r="L325" i="52" s="1"/>
  <c r="N325" i="52"/>
  <c r="K325" i="52" s="1"/>
  <c r="E325" i="52" s="1"/>
  <c r="F325" i="52"/>
  <c r="AQ324" i="52"/>
  <c r="O324" i="52"/>
  <c r="L324" i="52" s="1"/>
  <c r="F324" i="52" s="1"/>
  <c r="N324" i="52"/>
  <c r="K324" i="52"/>
  <c r="E324" i="52" s="1"/>
  <c r="AQ323" i="52"/>
  <c r="O323" i="52"/>
  <c r="L323" i="52" s="1"/>
  <c r="F323" i="52" s="1"/>
  <c r="N323" i="52"/>
  <c r="K323" i="52" s="1"/>
  <c r="E323" i="52"/>
  <c r="AQ322" i="52"/>
  <c r="O322" i="52"/>
  <c r="N322" i="52"/>
  <c r="K322" i="52" s="1"/>
  <c r="E322" i="52" s="1"/>
  <c r="L322" i="52"/>
  <c r="F322" i="52" s="1"/>
  <c r="AQ321" i="52"/>
  <c r="O321" i="52"/>
  <c r="L321" i="52" s="1"/>
  <c r="F321" i="52" s="1"/>
  <c r="N321" i="52"/>
  <c r="K321" i="52"/>
  <c r="E321" i="52" s="1"/>
  <c r="AQ320" i="52"/>
  <c r="L320" i="52"/>
  <c r="K320" i="52"/>
  <c r="AQ319" i="52"/>
  <c r="L319" i="52"/>
  <c r="K319" i="52"/>
  <c r="AQ318" i="52"/>
  <c r="O318" i="52"/>
  <c r="N318" i="52"/>
  <c r="L318" i="52"/>
  <c r="F318" i="52" s="1"/>
  <c r="K318" i="52"/>
  <c r="E318" i="52" s="1"/>
  <c r="AQ317" i="52"/>
  <c r="O317" i="52"/>
  <c r="N317" i="52"/>
  <c r="K317" i="52" s="1"/>
  <c r="E317" i="52" s="1"/>
  <c r="L317" i="52"/>
  <c r="F317" i="52" s="1"/>
  <c r="AQ316" i="52"/>
  <c r="O316" i="52"/>
  <c r="L316" i="52" s="1"/>
  <c r="F316" i="52" s="1"/>
  <c r="N316" i="52"/>
  <c r="K316" i="52"/>
  <c r="E316" i="52" s="1"/>
  <c r="AQ315" i="52"/>
  <c r="O315" i="52"/>
  <c r="L315" i="52" s="1"/>
  <c r="F315" i="52" s="1"/>
  <c r="N315" i="52"/>
  <c r="K315" i="52" s="1"/>
  <c r="E315" i="52" s="1"/>
  <c r="AQ314" i="52"/>
  <c r="O314" i="52"/>
  <c r="L314" i="52" s="1"/>
  <c r="F314" i="52" s="1"/>
  <c r="N314" i="52"/>
  <c r="K314" i="52"/>
  <c r="E314" i="52" s="1"/>
  <c r="AQ313" i="52"/>
  <c r="O313" i="52"/>
  <c r="L313" i="52" s="1"/>
  <c r="F313" i="52" s="1"/>
  <c r="N313" i="52"/>
  <c r="K313" i="52" s="1"/>
  <c r="E313" i="52" s="1"/>
  <c r="AQ312" i="52"/>
  <c r="L312" i="52"/>
  <c r="K312" i="52"/>
  <c r="AQ311" i="52"/>
  <c r="L311" i="52"/>
  <c r="K311" i="52"/>
  <c r="AQ310" i="52"/>
  <c r="AI310" i="52" s="1"/>
  <c r="O310" i="52"/>
  <c r="N310" i="52"/>
  <c r="K310" i="52" s="1"/>
  <c r="E310" i="52" s="1"/>
  <c r="L310" i="52"/>
  <c r="F310" i="52" s="1"/>
  <c r="AQ309" i="52"/>
  <c r="AI309" i="52" s="1"/>
  <c r="O309" i="52"/>
  <c r="L309" i="52" s="1"/>
  <c r="F309" i="52" s="1"/>
  <c r="N309" i="52"/>
  <c r="K309" i="52" s="1"/>
  <c r="E309" i="52"/>
  <c r="AQ308" i="52"/>
  <c r="AI308" i="52" s="1"/>
  <c r="O308" i="52"/>
  <c r="N308" i="52"/>
  <c r="K308" i="52" s="1"/>
  <c r="E308" i="52" s="1"/>
  <c r="L308" i="52"/>
  <c r="F308" i="52" s="1"/>
  <c r="AQ307" i="52"/>
  <c r="AI307" i="52" s="1"/>
  <c r="O307" i="52"/>
  <c r="L307" i="52" s="1"/>
  <c r="F307" i="52" s="1"/>
  <c r="N307" i="52"/>
  <c r="K307" i="52" s="1"/>
  <c r="E307" i="52"/>
  <c r="AQ306" i="52"/>
  <c r="AI306" i="52" s="1"/>
  <c r="O306" i="52"/>
  <c r="L306" i="52" s="1"/>
  <c r="F306" i="52" s="1"/>
  <c r="N306" i="52"/>
  <c r="K306" i="52" s="1"/>
  <c r="E306" i="52" s="1"/>
  <c r="AQ305" i="52"/>
  <c r="AI305" i="52" s="1"/>
  <c r="O305" i="52"/>
  <c r="L305" i="52" s="1"/>
  <c r="F305" i="52" s="1"/>
  <c r="N305" i="52"/>
  <c r="K305" i="52"/>
  <c r="E305" i="52" s="1"/>
  <c r="AQ304" i="52"/>
  <c r="O304" i="52"/>
  <c r="L304" i="52" s="1"/>
  <c r="F304" i="52" s="1"/>
  <c r="N304" i="52"/>
  <c r="K304" i="52" s="1"/>
  <c r="E304" i="52" s="1"/>
  <c r="AQ303" i="52"/>
  <c r="O303" i="52"/>
  <c r="L303" i="52" s="1"/>
  <c r="F303" i="52" s="1"/>
  <c r="N303" i="52"/>
  <c r="K303" i="52" s="1"/>
  <c r="E303" i="52" s="1"/>
  <c r="AQ302" i="52"/>
  <c r="O302" i="52"/>
  <c r="L302" i="52" s="1"/>
  <c r="F302" i="52" s="1"/>
  <c r="N302" i="52"/>
  <c r="K302" i="52" s="1"/>
  <c r="E302" i="52" s="1"/>
  <c r="AQ301" i="52"/>
  <c r="O301" i="52"/>
  <c r="L301" i="52" s="1"/>
  <c r="F301" i="52" s="1"/>
  <c r="N301" i="52"/>
  <c r="K301" i="52" s="1"/>
  <c r="E301" i="52" s="1"/>
  <c r="AQ300" i="52"/>
  <c r="O300" i="52"/>
  <c r="L300" i="52" s="1"/>
  <c r="N300" i="52"/>
  <c r="K300" i="52" s="1"/>
  <c r="AQ299" i="52"/>
  <c r="O299" i="52"/>
  <c r="L299" i="52" s="1"/>
  <c r="N299" i="52"/>
  <c r="K299" i="52" s="1"/>
  <c r="AQ298" i="52"/>
  <c r="O298" i="52"/>
  <c r="L298" i="52" s="1"/>
  <c r="F298" i="52" s="1"/>
  <c r="N298" i="52"/>
  <c r="K298" i="52" s="1"/>
  <c r="E298" i="52"/>
  <c r="AQ297" i="52"/>
  <c r="O297" i="52"/>
  <c r="L297" i="52" s="1"/>
  <c r="F297" i="52" s="1"/>
  <c r="N297" i="52"/>
  <c r="K297" i="52" s="1"/>
  <c r="E297" i="52" s="1"/>
  <c r="AQ296" i="52"/>
  <c r="O296" i="52"/>
  <c r="L296" i="52" s="1"/>
  <c r="F296" i="52" s="1"/>
  <c r="N296" i="52"/>
  <c r="K296" i="52" s="1"/>
  <c r="E296" i="52" s="1"/>
  <c r="AQ295" i="52"/>
  <c r="O295" i="52"/>
  <c r="L295" i="52" s="1"/>
  <c r="F295" i="52" s="1"/>
  <c r="N295" i="52"/>
  <c r="K295" i="52"/>
  <c r="E295" i="52" s="1"/>
  <c r="AQ294" i="52"/>
  <c r="O294" i="52"/>
  <c r="L294" i="52" s="1"/>
  <c r="F294" i="52" s="1"/>
  <c r="N294" i="52"/>
  <c r="K294" i="52" s="1"/>
  <c r="E294" i="52"/>
  <c r="AQ293" i="52"/>
  <c r="O293" i="52"/>
  <c r="N293" i="52"/>
  <c r="K293" i="52" s="1"/>
  <c r="E293" i="52" s="1"/>
  <c r="L293" i="52"/>
  <c r="F293" i="52" s="1"/>
  <c r="AQ292" i="52"/>
  <c r="O292" i="52"/>
  <c r="N292" i="52"/>
  <c r="K292" i="52" s="1"/>
  <c r="E292" i="52" s="1"/>
  <c r="L292" i="52"/>
  <c r="F292" i="52" s="1"/>
  <c r="AQ291" i="52"/>
  <c r="L291" i="52"/>
  <c r="K291" i="52"/>
  <c r="AQ290" i="52"/>
  <c r="L290" i="52"/>
  <c r="K290" i="52"/>
  <c r="AQ289" i="52"/>
  <c r="O289" i="52"/>
  <c r="L289" i="52" s="1"/>
  <c r="F289" i="52" s="1"/>
  <c r="N289" i="52"/>
  <c r="K289" i="52" s="1"/>
  <c r="E289" i="52" s="1"/>
  <c r="AQ288" i="52"/>
  <c r="O288" i="52"/>
  <c r="L288" i="52" s="1"/>
  <c r="F288" i="52" s="1"/>
  <c r="N288" i="52"/>
  <c r="K288" i="52"/>
  <c r="E288" i="52" s="1"/>
  <c r="AQ287" i="52"/>
  <c r="O287" i="52"/>
  <c r="L287" i="52" s="1"/>
  <c r="F287" i="52" s="1"/>
  <c r="N287" i="52"/>
  <c r="K287" i="52"/>
  <c r="E287" i="52" s="1"/>
  <c r="AQ286" i="52"/>
  <c r="O286" i="52"/>
  <c r="L286" i="52" s="1"/>
  <c r="N286" i="52"/>
  <c r="K286" i="52"/>
  <c r="E286" i="52" s="1"/>
  <c r="F286" i="52"/>
  <c r="AQ285" i="52"/>
  <c r="O285" i="52"/>
  <c r="L285" i="52" s="1"/>
  <c r="F285" i="52" s="1"/>
  <c r="N285" i="52"/>
  <c r="K285" i="52" s="1"/>
  <c r="E285" i="52"/>
  <c r="AQ284" i="52"/>
  <c r="O284" i="52"/>
  <c r="N284" i="52"/>
  <c r="K284" i="52" s="1"/>
  <c r="E284" i="52" s="1"/>
  <c r="L284" i="52"/>
  <c r="F284" i="52" s="1"/>
  <c r="AQ283" i="52"/>
  <c r="O283" i="52"/>
  <c r="L283" i="52" s="1"/>
  <c r="N283" i="52"/>
  <c r="K283" i="52" s="1"/>
  <c r="E283" i="52" s="1"/>
  <c r="F283" i="52"/>
  <c r="AQ282" i="52"/>
  <c r="O282" i="52"/>
  <c r="L282" i="52" s="1"/>
  <c r="F282" i="52" s="1"/>
  <c r="N282" i="52"/>
  <c r="K282" i="52"/>
  <c r="E282" i="52" s="1"/>
  <c r="AQ281" i="52"/>
  <c r="L281" i="52"/>
  <c r="K281" i="52"/>
  <c r="AQ280" i="52"/>
  <c r="L280" i="52"/>
  <c r="K280" i="52"/>
  <c r="AQ279" i="52"/>
  <c r="O279" i="52"/>
  <c r="L279" i="52" s="1"/>
  <c r="F279" i="52" s="1"/>
  <c r="N279" i="52"/>
  <c r="K279" i="52" s="1"/>
  <c r="E279" i="52" s="1"/>
  <c r="AQ278" i="52"/>
  <c r="O278" i="52"/>
  <c r="L278" i="52" s="1"/>
  <c r="F278" i="52" s="1"/>
  <c r="N278" i="52"/>
  <c r="K278" i="52" s="1"/>
  <c r="E278" i="52" s="1"/>
  <c r="AQ277" i="52"/>
  <c r="L277" i="52"/>
  <c r="K277" i="52"/>
  <c r="AQ276" i="52"/>
  <c r="L276" i="52"/>
  <c r="K276" i="52"/>
  <c r="AQ275" i="52"/>
  <c r="O275" i="52"/>
  <c r="L275" i="52" s="1"/>
  <c r="F275" i="52" s="1"/>
  <c r="N275" i="52"/>
  <c r="K275" i="52"/>
  <c r="E275" i="52" s="1"/>
  <c r="AQ274" i="52"/>
  <c r="O274" i="52"/>
  <c r="L274" i="52" s="1"/>
  <c r="N274" i="52"/>
  <c r="K274" i="52"/>
  <c r="E274" i="52" s="1"/>
  <c r="F274" i="52"/>
  <c r="AQ273" i="52"/>
  <c r="O273" i="52"/>
  <c r="L273" i="52" s="1"/>
  <c r="F273" i="52" s="1"/>
  <c r="N273" i="52"/>
  <c r="K273" i="52" s="1"/>
  <c r="E273" i="52"/>
  <c r="AQ272" i="52"/>
  <c r="O272" i="52"/>
  <c r="N272" i="52"/>
  <c r="L272" i="52"/>
  <c r="F272" i="52" s="1"/>
  <c r="K272" i="52"/>
  <c r="E272" i="52" s="1"/>
  <c r="AQ271" i="52"/>
  <c r="L271" i="52"/>
  <c r="K271" i="52"/>
  <c r="AQ270" i="52"/>
  <c r="L270" i="52"/>
  <c r="K270" i="52"/>
  <c r="AQ269" i="52"/>
  <c r="O269" i="52"/>
  <c r="L269" i="52" s="1"/>
  <c r="F269" i="52" s="1"/>
  <c r="N269" i="52"/>
  <c r="K269" i="52" s="1"/>
  <c r="E269" i="52" s="1"/>
  <c r="AQ268" i="52"/>
  <c r="O268" i="52"/>
  <c r="L268" i="52" s="1"/>
  <c r="F268" i="52" s="1"/>
  <c r="N268" i="52"/>
  <c r="K268" i="52"/>
  <c r="E268" i="52" s="1"/>
  <c r="AQ267" i="52"/>
  <c r="O267" i="52"/>
  <c r="N267" i="52"/>
  <c r="K267" i="52" s="1"/>
  <c r="E267" i="52" s="1"/>
  <c r="L267" i="52"/>
  <c r="F267" i="52" s="1"/>
  <c r="AQ266" i="52"/>
  <c r="O266" i="52"/>
  <c r="L266" i="52" s="1"/>
  <c r="F266" i="52" s="1"/>
  <c r="N266" i="52"/>
  <c r="K266" i="52" s="1"/>
  <c r="E266" i="52" s="1"/>
  <c r="AQ265" i="52"/>
  <c r="O265" i="52"/>
  <c r="L265" i="52" s="1"/>
  <c r="F265" i="52" s="1"/>
  <c r="N265" i="52"/>
  <c r="K265" i="52" s="1"/>
  <c r="E265" i="52" s="1"/>
  <c r="AQ264" i="52"/>
  <c r="O264" i="52"/>
  <c r="L264" i="52" s="1"/>
  <c r="F264" i="52" s="1"/>
  <c r="N264" i="52"/>
  <c r="K264" i="52" s="1"/>
  <c r="E264" i="52" s="1"/>
  <c r="AQ263" i="52"/>
  <c r="O263" i="52"/>
  <c r="N263" i="52"/>
  <c r="L263" i="52"/>
  <c r="F263" i="52" s="1"/>
  <c r="K263" i="52"/>
  <c r="E263" i="52" s="1"/>
  <c r="AQ262" i="52"/>
  <c r="O262" i="52"/>
  <c r="L262" i="52" s="1"/>
  <c r="F262" i="52" s="1"/>
  <c r="N262" i="52"/>
  <c r="K262" i="52" s="1"/>
  <c r="E262" i="52" s="1"/>
  <c r="AQ261" i="52"/>
  <c r="O261" i="52"/>
  <c r="N261" i="52"/>
  <c r="K261" i="52" s="1"/>
  <c r="E261" i="52" s="1"/>
  <c r="L261" i="52"/>
  <c r="F261" i="52" s="1"/>
  <c r="AQ260" i="52"/>
  <c r="O260" i="52"/>
  <c r="N260" i="52"/>
  <c r="L260" i="52"/>
  <c r="F260" i="52" s="1"/>
  <c r="K260" i="52"/>
  <c r="E260" i="52" s="1"/>
  <c r="AQ259" i="52"/>
  <c r="O259" i="52"/>
  <c r="L259" i="52" s="1"/>
  <c r="F259" i="52" s="1"/>
  <c r="N259" i="52"/>
  <c r="K259" i="52"/>
  <c r="E259" i="52" s="1"/>
  <c r="AQ258" i="52"/>
  <c r="O258" i="52"/>
  <c r="L258" i="52" s="1"/>
  <c r="F258" i="52" s="1"/>
  <c r="N258" i="52"/>
  <c r="K258" i="52" s="1"/>
  <c r="E258" i="52" s="1"/>
  <c r="AQ257" i="52"/>
  <c r="O257" i="52"/>
  <c r="N257" i="52"/>
  <c r="K257" i="52" s="1"/>
  <c r="E257" i="52" s="1"/>
  <c r="L257" i="52"/>
  <c r="F257" i="52" s="1"/>
  <c r="AQ256" i="52"/>
  <c r="O256" i="52"/>
  <c r="L256" i="52" s="1"/>
  <c r="F256" i="52" s="1"/>
  <c r="N256" i="52"/>
  <c r="K256" i="52"/>
  <c r="E256" i="52" s="1"/>
  <c r="AQ255" i="52"/>
  <c r="O255" i="52"/>
  <c r="L255" i="52" s="1"/>
  <c r="F255" i="52" s="1"/>
  <c r="N255" i="52"/>
  <c r="K255" i="52" s="1"/>
  <c r="E255" i="52" s="1"/>
  <c r="AQ254" i="52"/>
  <c r="L254" i="52"/>
  <c r="K254" i="52"/>
  <c r="AQ253" i="52"/>
  <c r="L253" i="52"/>
  <c r="K253" i="52"/>
  <c r="AQ252" i="52"/>
  <c r="O252" i="52"/>
  <c r="N252" i="52"/>
  <c r="K252" i="52" s="1"/>
  <c r="E252" i="52" s="1"/>
  <c r="L252" i="52"/>
  <c r="F252" i="52" s="1"/>
  <c r="AQ251" i="52"/>
  <c r="O251" i="52"/>
  <c r="L251" i="52" s="1"/>
  <c r="N251" i="52"/>
  <c r="K251" i="52"/>
  <c r="E251" i="52" s="1"/>
  <c r="F251" i="52"/>
  <c r="AQ250" i="52"/>
  <c r="O250" i="52"/>
  <c r="L250" i="52" s="1"/>
  <c r="N250" i="52"/>
  <c r="K250" i="52" s="1"/>
  <c r="E250" i="52" s="1"/>
  <c r="F250" i="52"/>
  <c r="AQ249" i="52"/>
  <c r="O249" i="52"/>
  <c r="L249" i="52" s="1"/>
  <c r="F249" i="52" s="1"/>
  <c r="N249" i="52"/>
  <c r="K249" i="52" s="1"/>
  <c r="E249" i="52" s="1"/>
  <c r="AQ248" i="52"/>
  <c r="O248" i="52"/>
  <c r="L248" i="52" s="1"/>
  <c r="F248" i="52" s="1"/>
  <c r="N248" i="52"/>
  <c r="K248" i="52" s="1"/>
  <c r="E248" i="52" s="1"/>
  <c r="AQ247" i="52"/>
  <c r="O247" i="52"/>
  <c r="L247" i="52" s="1"/>
  <c r="F247" i="52" s="1"/>
  <c r="N247" i="52"/>
  <c r="K247" i="52" s="1"/>
  <c r="E247" i="52" s="1"/>
  <c r="AQ246" i="52"/>
  <c r="O246" i="52"/>
  <c r="L246" i="52" s="1"/>
  <c r="N246" i="52"/>
  <c r="K246" i="52" s="1"/>
  <c r="E246" i="52" s="1"/>
  <c r="F246" i="52"/>
  <c r="AQ245" i="52"/>
  <c r="L245" i="52"/>
  <c r="K245" i="52"/>
  <c r="AQ244" i="52"/>
  <c r="L244" i="52"/>
  <c r="K244" i="52"/>
  <c r="AQ243" i="52"/>
  <c r="O243" i="52"/>
  <c r="L243" i="52" s="1"/>
  <c r="F243" i="52" s="1"/>
  <c r="N243" i="52"/>
  <c r="K243" i="52" s="1"/>
  <c r="E243" i="52" s="1"/>
  <c r="AQ242" i="52"/>
  <c r="O242" i="52"/>
  <c r="L242" i="52" s="1"/>
  <c r="F242" i="52" s="1"/>
  <c r="N242" i="52"/>
  <c r="K242" i="52" s="1"/>
  <c r="E242" i="52" s="1"/>
  <c r="AQ241" i="52"/>
  <c r="L241" i="52"/>
  <c r="K241" i="52"/>
  <c r="AQ240" i="52"/>
  <c r="O240" i="52"/>
  <c r="L240" i="52" s="1"/>
  <c r="F240" i="52" s="1"/>
  <c r="N240" i="52"/>
  <c r="K240" i="52" s="1"/>
  <c r="E240" i="52" s="1"/>
  <c r="AQ239" i="52"/>
  <c r="O239" i="52"/>
  <c r="L239" i="52" s="1"/>
  <c r="F239" i="52" s="1"/>
  <c r="N239" i="52"/>
  <c r="K239" i="52" s="1"/>
  <c r="E239" i="52" s="1"/>
  <c r="AQ238" i="52"/>
  <c r="O238" i="52"/>
  <c r="L238" i="52" s="1"/>
  <c r="F238" i="52" s="1"/>
  <c r="N238" i="52"/>
  <c r="K238" i="52"/>
  <c r="E238" i="52" s="1"/>
  <c r="AQ237" i="52"/>
  <c r="L237" i="52"/>
  <c r="K237" i="52"/>
  <c r="AQ236" i="52"/>
  <c r="O236" i="52"/>
  <c r="L236" i="52" s="1"/>
  <c r="F236" i="52" s="1"/>
  <c r="N236" i="52"/>
  <c r="K236" i="52" s="1"/>
  <c r="E236" i="52" s="1"/>
  <c r="AQ235" i="52"/>
  <c r="O235" i="52"/>
  <c r="N235" i="52"/>
  <c r="K235" i="52" s="1"/>
  <c r="E235" i="52" s="1"/>
  <c r="L235" i="52"/>
  <c r="F235" i="52" s="1"/>
  <c r="AQ234" i="52"/>
  <c r="O234" i="52"/>
  <c r="N234" i="52"/>
  <c r="K234" i="52" s="1"/>
  <c r="E234" i="52" s="1"/>
  <c r="L234" i="52"/>
  <c r="F234" i="52" s="1"/>
  <c r="AQ233" i="52"/>
  <c r="O233" i="52"/>
  <c r="L233" i="52" s="1"/>
  <c r="F233" i="52" s="1"/>
  <c r="N233" i="52"/>
  <c r="K233" i="52"/>
  <c r="E233" i="52" s="1"/>
  <c r="AQ232" i="52"/>
  <c r="O232" i="52"/>
  <c r="L232" i="52" s="1"/>
  <c r="F232" i="52" s="1"/>
  <c r="N232" i="52"/>
  <c r="K232" i="52" s="1"/>
  <c r="E232" i="52"/>
  <c r="AQ231" i="52"/>
  <c r="L231" i="52"/>
  <c r="K231" i="52"/>
  <c r="AQ230" i="52"/>
  <c r="O230" i="52"/>
  <c r="L230" i="52" s="1"/>
  <c r="F230" i="52" s="1"/>
  <c r="N230" i="52"/>
  <c r="K230" i="52"/>
  <c r="E230" i="52" s="1"/>
  <c r="AQ229" i="52"/>
  <c r="O229" i="52"/>
  <c r="L229" i="52" s="1"/>
  <c r="F229" i="52" s="1"/>
  <c r="N229" i="52"/>
  <c r="K229" i="52" s="1"/>
  <c r="E229" i="52" s="1"/>
  <c r="AQ228" i="52"/>
  <c r="L228" i="52"/>
  <c r="K228" i="52"/>
  <c r="AQ227" i="52"/>
  <c r="L227" i="52"/>
  <c r="K227" i="52"/>
  <c r="AQ226" i="52"/>
  <c r="O226" i="52"/>
  <c r="L226" i="52" s="1"/>
  <c r="F226" i="52" s="1"/>
  <c r="N226" i="52"/>
  <c r="K226" i="52" s="1"/>
  <c r="E226" i="52" s="1"/>
  <c r="AQ225" i="52"/>
  <c r="O225" i="52"/>
  <c r="L225" i="52" s="1"/>
  <c r="N225" i="52"/>
  <c r="K225" i="52" s="1"/>
  <c r="E225" i="52" s="1"/>
  <c r="F225" i="52"/>
  <c r="AQ224" i="52"/>
  <c r="L224" i="52"/>
  <c r="K224" i="52"/>
  <c r="AQ223" i="52"/>
  <c r="O223" i="52"/>
  <c r="L223" i="52" s="1"/>
  <c r="F223" i="52" s="1"/>
  <c r="N223" i="52"/>
  <c r="K223" i="52" s="1"/>
  <c r="E223" i="52" s="1"/>
  <c r="AQ222" i="52"/>
  <c r="O222" i="52"/>
  <c r="L222" i="52" s="1"/>
  <c r="F222" i="52" s="1"/>
  <c r="N222" i="52"/>
  <c r="K222" i="52" s="1"/>
  <c r="E222" i="52" s="1"/>
  <c r="AQ221" i="52"/>
  <c r="O221" i="52"/>
  <c r="L221" i="52" s="1"/>
  <c r="F221" i="52" s="1"/>
  <c r="N221" i="52"/>
  <c r="K221" i="52" s="1"/>
  <c r="E221" i="52" s="1"/>
  <c r="AQ220" i="52"/>
  <c r="L220" i="52"/>
  <c r="K220" i="52"/>
  <c r="AQ219" i="52"/>
  <c r="O219" i="52"/>
  <c r="N219" i="52"/>
  <c r="K219" i="52" s="1"/>
  <c r="E219" i="52" s="1"/>
  <c r="L219" i="52"/>
  <c r="F219" i="52" s="1"/>
  <c r="AQ218" i="52"/>
  <c r="O218" i="52"/>
  <c r="N218" i="52"/>
  <c r="K218" i="52" s="1"/>
  <c r="E218" i="52" s="1"/>
  <c r="L218" i="52"/>
  <c r="F218" i="52" s="1"/>
  <c r="AQ217" i="52"/>
  <c r="O217" i="52"/>
  <c r="L217" i="52" s="1"/>
  <c r="F217" i="52" s="1"/>
  <c r="N217" i="52"/>
  <c r="K217" i="52" s="1"/>
  <c r="E217" i="52" s="1"/>
  <c r="AQ216" i="52"/>
  <c r="O216" i="52"/>
  <c r="N216" i="52"/>
  <c r="K216" i="52" s="1"/>
  <c r="E216" i="52" s="1"/>
  <c r="L216" i="52"/>
  <c r="F216" i="52" s="1"/>
  <c r="AQ215" i="52"/>
  <c r="O215" i="52"/>
  <c r="L215" i="52" s="1"/>
  <c r="F215" i="52" s="1"/>
  <c r="N215" i="52"/>
  <c r="K215" i="52" s="1"/>
  <c r="E215" i="52" s="1"/>
  <c r="AR214" i="52"/>
  <c r="AQ214" i="52"/>
  <c r="O214" i="52"/>
  <c r="L214" i="52" s="1"/>
  <c r="F214" i="52" s="1"/>
  <c r="N214" i="52"/>
  <c r="K214" i="52" s="1"/>
  <c r="E214" i="52" s="1"/>
  <c r="AQ213" i="52"/>
  <c r="O213" i="52"/>
  <c r="L213" i="52" s="1"/>
  <c r="F213" i="52" s="1"/>
  <c r="N213" i="52"/>
  <c r="K213" i="52" s="1"/>
  <c r="E213" i="52" s="1"/>
  <c r="AQ212" i="52"/>
  <c r="L212" i="52"/>
  <c r="K212" i="52"/>
  <c r="AQ211" i="52"/>
  <c r="O211" i="52"/>
  <c r="L211" i="52" s="1"/>
  <c r="F211" i="52" s="1"/>
  <c r="N211" i="52"/>
  <c r="K211" i="52" s="1"/>
  <c r="E211" i="52" s="1"/>
  <c r="AQ210" i="52"/>
  <c r="O210" i="52"/>
  <c r="L210" i="52" s="1"/>
  <c r="F210" i="52" s="1"/>
  <c r="N210" i="52"/>
  <c r="K210" i="52" s="1"/>
  <c r="E210" i="52" s="1"/>
  <c r="AQ209" i="52"/>
  <c r="O209" i="52"/>
  <c r="L209" i="52" s="1"/>
  <c r="F209" i="52" s="1"/>
  <c r="N209" i="52"/>
  <c r="K209" i="52"/>
  <c r="E209" i="52" s="1"/>
  <c r="AQ208" i="52"/>
  <c r="O208" i="52"/>
  <c r="L208" i="52" s="1"/>
  <c r="F208" i="52" s="1"/>
  <c r="N208" i="52"/>
  <c r="K208" i="52" s="1"/>
  <c r="E208" i="52" s="1"/>
  <c r="AQ207" i="52"/>
  <c r="L207" i="52"/>
  <c r="K207" i="52"/>
  <c r="AQ206" i="52"/>
  <c r="O206" i="52"/>
  <c r="L206" i="52" s="1"/>
  <c r="F206" i="52" s="1"/>
  <c r="N206" i="52"/>
  <c r="K206" i="52" s="1"/>
  <c r="E206" i="52" s="1"/>
  <c r="AQ205" i="52"/>
  <c r="O205" i="52"/>
  <c r="L205" i="52" s="1"/>
  <c r="F205" i="52" s="1"/>
  <c r="N205" i="52"/>
  <c r="K205" i="52" s="1"/>
  <c r="E205" i="52" s="1"/>
  <c r="AQ204" i="52"/>
  <c r="L204" i="52"/>
  <c r="K204" i="52"/>
  <c r="AQ203" i="52"/>
  <c r="L203" i="52"/>
  <c r="K203" i="52"/>
  <c r="AQ202" i="52"/>
  <c r="L202" i="52"/>
  <c r="K202" i="52"/>
  <c r="AQ201" i="52"/>
  <c r="O201" i="52"/>
  <c r="L201" i="52" s="1"/>
  <c r="F201" i="52" s="1"/>
  <c r="N201" i="52"/>
  <c r="K201" i="52" s="1"/>
  <c r="E201" i="52" s="1"/>
  <c r="AQ200" i="52"/>
  <c r="O200" i="52"/>
  <c r="N200" i="52"/>
  <c r="K200" i="52" s="1"/>
  <c r="L200" i="52"/>
  <c r="AQ199" i="52"/>
  <c r="O199" i="52"/>
  <c r="L199" i="52" s="1"/>
  <c r="F199" i="52" s="1"/>
  <c r="N199" i="52"/>
  <c r="K199" i="52" s="1"/>
  <c r="E199" i="52" s="1"/>
  <c r="AQ198" i="52"/>
  <c r="O198" i="52"/>
  <c r="N198" i="52"/>
  <c r="K198" i="52" s="1"/>
  <c r="L198" i="52"/>
  <c r="F198" i="52" s="1"/>
  <c r="E198" i="52"/>
  <c r="AQ197" i="52"/>
  <c r="O197" i="52"/>
  <c r="N197" i="52"/>
  <c r="K197" i="52" s="1"/>
  <c r="E197" i="52" s="1"/>
  <c r="L197" i="52"/>
  <c r="F197" i="52" s="1"/>
  <c r="AQ196" i="52"/>
  <c r="O196" i="52"/>
  <c r="L196" i="52" s="1"/>
  <c r="F196" i="52" s="1"/>
  <c r="N196" i="52"/>
  <c r="K196" i="52" s="1"/>
  <c r="E196" i="52" s="1"/>
  <c r="AQ195" i="52"/>
  <c r="O195" i="52"/>
  <c r="L195" i="52" s="1"/>
  <c r="F195" i="52" s="1"/>
  <c r="N195" i="52"/>
  <c r="K195" i="52" s="1"/>
  <c r="E195" i="52" s="1"/>
  <c r="AQ194" i="52"/>
  <c r="O194" i="52"/>
  <c r="N194" i="52"/>
  <c r="K194" i="52" s="1"/>
  <c r="E194" i="52" s="1"/>
  <c r="L194" i="52"/>
  <c r="F194" i="52" s="1"/>
  <c r="AQ193" i="52"/>
  <c r="O193" i="52"/>
  <c r="N193" i="52"/>
  <c r="K193" i="52" s="1"/>
  <c r="L193" i="52"/>
  <c r="AQ192" i="52"/>
  <c r="O192" i="52"/>
  <c r="L192" i="52" s="1"/>
  <c r="N192" i="52"/>
  <c r="K192" i="52" s="1"/>
  <c r="AQ191" i="52"/>
  <c r="O191" i="52"/>
  <c r="L191" i="52" s="1"/>
  <c r="F191" i="52" s="1"/>
  <c r="N191" i="52"/>
  <c r="K191" i="52" s="1"/>
  <c r="E191" i="52" s="1"/>
  <c r="AQ190" i="52"/>
  <c r="O190" i="52"/>
  <c r="L190" i="52" s="1"/>
  <c r="F190" i="52" s="1"/>
  <c r="N190" i="52"/>
  <c r="K190" i="52" s="1"/>
  <c r="E190" i="52" s="1"/>
  <c r="AQ189" i="52"/>
  <c r="O189" i="52"/>
  <c r="L189" i="52" s="1"/>
  <c r="F189" i="52" s="1"/>
  <c r="N189" i="52"/>
  <c r="K189" i="52"/>
  <c r="E189" i="52" s="1"/>
  <c r="AQ188" i="52"/>
  <c r="O188" i="52"/>
  <c r="L188" i="52" s="1"/>
  <c r="F188" i="52" s="1"/>
  <c r="N188" i="52"/>
  <c r="K188" i="52" s="1"/>
  <c r="E188" i="52" s="1"/>
  <c r="AQ187" i="52"/>
  <c r="L187" i="52"/>
  <c r="K187" i="52"/>
  <c r="AQ186" i="52"/>
  <c r="L186" i="52"/>
  <c r="K186" i="52"/>
  <c r="AQ185" i="52"/>
  <c r="L185" i="52"/>
  <c r="F185" i="52" s="1"/>
  <c r="K185" i="52"/>
  <c r="E185" i="52" s="1"/>
  <c r="AQ184" i="52"/>
  <c r="L184" i="52"/>
  <c r="F184" i="52" s="1"/>
  <c r="K184" i="52"/>
  <c r="E184" i="52" s="1"/>
  <c r="AQ183" i="52"/>
  <c r="L183" i="52"/>
  <c r="F183" i="52" s="1"/>
  <c r="K183" i="52"/>
  <c r="E183" i="52" s="1"/>
  <c r="AQ182" i="52"/>
  <c r="L182" i="52"/>
  <c r="K182" i="52"/>
  <c r="AQ181" i="52"/>
  <c r="L181" i="52"/>
  <c r="K181" i="52"/>
  <c r="AQ180" i="52"/>
  <c r="O180" i="52"/>
  <c r="L180" i="52" s="1"/>
  <c r="F180" i="52" s="1"/>
  <c r="N180" i="52"/>
  <c r="K180" i="52" s="1"/>
  <c r="E180" i="52" s="1"/>
  <c r="AQ179" i="52"/>
  <c r="O179" i="52"/>
  <c r="L179" i="52" s="1"/>
  <c r="F179" i="52" s="1"/>
  <c r="N179" i="52"/>
  <c r="K179" i="52"/>
  <c r="E179" i="52" s="1"/>
  <c r="AQ178" i="52"/>
  <c r="O178" i="52"/>
  <c r="L178" i="52" s="1"/>
  <c r="F178" i="52" s="1"/>
  <c r="N178" i="52"/>
  <c r="K178" i="52"/>
  <c r="E178" i="52" s="1"/>
  <c r="AQ177" i="52"/>
  <c r="O177" i="52"/>
  <c r="L177" i="52" s="1"/>
  <c r="N177" i="52"/>
  <c r="K177" i="52" s="1"/>
  <c r="E177" i="52" s="1"/>
  <c r="F177" i="52"/>
  <c r="AQ176" i="52"/>
  <c r="L176" i="52"/>
  <c r="K176" i="52"/>
  <c r="AQ175" i="52"/>
  <c r="L175" i="52"/>
  <c r="K175" i="52"/>
  <c r="AQ174" i="52"/>
  <c r="O174" i="52"/>
  <c r="L174" i="52" s="1"/>
  <c r="F174" i="52" s="1"/>
  <c r="N174" i="52"/>
  <c r="K174" i="52"/>
  <c r="E174" i="52" s="1"/>
  <c r="AQ173" i="52"/>
  <c r="O173" i="52"/>
  <c r="L173" i="52" s="1"/>
  <c r="F173" i="52" s="1"/>
  <c r="N173" i="52"/>
  <c r="K173" i="52" s="1"/>
  <c r="E173" i="52" s="1"/>
  <c r="AQ172" i="52"/>
  <c r="O172" i="52"/>
  <c r="N172" i="52"/>
  <c r="K172" i="52" s="1"/>
  <c r="E172" i="52" s="1"/>
  <c r="L172" i="52"/>
  <c r="F172" i="52" s="1"/>
  <c r="AQ171" i="52"/>
  <c r="O171" i="52"/>
  <c r="N171" i="52"/>
  <c r="K171" i="52" s="1"/>
  <c r="E171" i="52" s="1"/>
  <c r="L171" i="52"/>
  <c r="F171" i="52" s="1"/>
  <c r="AQ170" i="52"/>
  <c r="L170" i="52"/>
  <c r="K170" i="52"/>
  <c r="AQ169" i="52"/>
  <c r="L169" i="52"/>
  <c r="K169" i="52"/>
  <c r="AQ168" i="52"/>
  <c r="O168" i="52"/>
  <c r="N168" i="52"/>
  <c r="K168" i="52" s="1"/>
  <c r="E168" i="52" s="1"/>
  <c r="L168" i="52"/>
  <c r="F168" i="52" s="1"/>
  <c r="AQ167" i="52"/>
  <c r="O167" i="52"/>
  <c r="N167" i="52"/>
  <c r="L167" i="52"/>
  <c r="F167" i="52" s="1"/>
  <c r="K167" i="52"/>
  <c r="E167" i="52" s="1"/>
  <c r="AQ166" i="52"/>
  <c r="O166" i="52"/>
  <c r="L166" i="52" s="1"/>
  <c r="F166" i="52" s="1"/>
  <c r="N166" i="52"/>
  <c r="K166" i="52" s="1"/>
  <c r="E166" i="52" s="1"/>
  <c r="AQ165" i="52"/>
  <c r="O165" i="52"/>
  <c r="L165" i="52" s="1"/>
  <c r="F165" i="52" s="1"/>
  <c r="N165" i="52"/>
  <c r="K165" i="52" s="1"/>
  <c r="E165" i="52" s="1"/>
  <c r="AQ164" i="52"/>
  <c r="O164" i="52"/>
  <c r="L164" i="52" s="1"/>
  <c r="F164" i="52" s="1"/>
  <c r="N164" i="52"/>
  <c r="K164" i="52" s="1"/>
  <c r="E164" i="52" s="1"/>
  <c r="AQ163" i="52"/>
  <c r="O163" i="52"/>
  <c r="L163" i="52" s="1"/>
  <c r="F163" i="52" s="1"/>
  <c r="N163" i="52"/>
  <c r="K163" i="52"/>
  <c r="E163" i="52" s="1"/>
  <c r="AQ162" i="52"/>
  <c r="L162" i="52"/>
  <c r="K162" i="52"/>
  <c r="AQ161" i="52"/>
  <c r="L161" i="52"/>
  <c r="K161" i="52"/>
  <c r="AQ160" i="52"/>
  <c r="O160" i="52"/>
  <c r="L160" i="52" s="1"/>
  <c r="F160" i="52" s="1"/>
  <c r="N160" i="52"/>
  <c r="K160" i="52" s="1"/>
  <c r="E160" i="52" s="1"/>
  <c r="AQ159" i="52"/>
  <c r="O159" i="52"/>
  <c r="L159" i="52" s="1"/>
  <c r="F159" i="52" s="1"/>
  <c r="N159" i="52"/>
  <c r="K159" i="52"/>
  <c r="E159" i="52" s="1"/>
  <c r="AQ158" i="52"/>
  <c r="O158" i="52"/>
  <c r="L158" i="52" s="1"/>
  <c r="F158" i="52" s="1"/>
  <c r="N158" i="52"/>
  <c r="K158" i="52" s="1"/>
  <c r="E158" i="52" s="1"/>
  <c r="AQ157" i="52"/>
  <c r="O157" i="52"/>
  <c r="L157" i="52" s="1"/>
  <c r="F157" i="52" s="1"/>
  <c r="N157" i="52"/>
  <c r="K157" i="52" s="1"/>
  <c r="E157" i="52" s="1"/>
  <c r="AQ156" i="52"/>
  <c r="O156" i="52"/>
  <c r="L156" i="52" s="1"/>
  <c r="F156" i="52" s="1"/>
  <c r="N156" i="52"/>
  <c r="K156" i="52" s="1"/>
  <c r="E156" i="52" s="1"/>
  <c r="AQ155" i="52"/>
  <c r="O155" i="52"/>
  <c r="L155" i="52" s="1"/>
  <c r="F155" i="52" s="1"/>
  <c r="N155" i="52"/>
  <c r="K155" i="52" s="1"/>
  <c r="E155" i="52" s="1"/>
  <c r="AQ154" i="52"/>
  <c r="O154" i="52"/>
  <c r="L154" i="52" s="1"/>
  <c r="F154" i="52" s="1"/>
  <c r="N154" i="52"/>
  <c r="K154" i="52" s="1"/>
  <c r="E154" i="52" s="1"/>
  <c r="AQ153" i="52"/>
  <c r="L153" i="52"/>
  <c r="K153" i="52"/>
  <c r="AQ152" i="52"/>
  <c r="L152" i="52"/>
  <c r="K152" i="52"/>
  <c r="AQ151" i="52"/>
  <c r="O151" i="52"/>
  <c r="N151" i="52"/>
  <c r="K151" i="52" s="1"/>
  <c r="E151" i="52" s="1"/>
  <c r="L151" i="52"/>
  <c r="F151" i="52" s="1"/>
  <c r="AQ150" i="52"/>
  <c r="O150" i="52"/>
  <c r="L150" i="52" s="1"/>
  <c r="F150" i="52" s="1"/>
  <c r="N150" i="52"/>
  <c r="K150" i="52" s="1"/>
  <c r="E150" i="52" s="1"/>
  <c r="AQ149" i="52"/>
  <c r="O149" i="52"/>
  <c r="L149" i="52" s="1"/>
  <c r="F149" i="52" s="1"/>
  <c r="N149" i="52"/>
  <c r="K149" i="52" s="1"/>
  <c r="E149" i="52" s="1"/>
  <c r="AQ148" i="52"/>
  <c r="O148" i="52"/>
  <c r="N148" i="52"/>
  <c r="K148" i="52" s="1"/>
  <c r="E148" i="52" s="1"/>
  <c r="L148" i="52"/>
  <c r="F148" i="52" s="1"/>
  <c r="AQ147" i="52"/>
  <c r="L147" i="52"/>
  <c r="K147" i="52"/>
  <c r="AQ146" i="52"/>
  <c r="L146" i="52"/>
  <c r="K146" i="52"/>
  <c r="AQ145" i="52"/>
  <c r="O145" i="52"/>
  <c r="L145" i="52" s="1"/>
  <c r="F145" i="52" s="1"/>
  <c r="N145" i="52"/>
  <c r="K145" i="52" s="1"/>
  <c r="E145" i="52" s="1"/>
  <c r="AQ144" i="52"/>
  <c r="O144" i="52"/>
  <c r="L144" i="52" s="1"/>
  <c r="F144" i="52" s="1"/>
  <c r="N144" i="52"/>
  <c r="K144" i="52" s="1"/>
  <c r="E144" i="52" s="1"/>
  <c r="AQ143" i="52"/>
  <c r="O143" i="52"/>
  <c r="N143" i="52"/>
  <c r="L143" i="52"/>
  <c r="F143" i="52" s="1"/>
  <c r="K143" i="52"/>
  <c r="E143" i="52" s="1"/>
  <c r="AQ142" i="52"/>
  <c r="O142" i="52"/>
  <c r="L142" i="52" s="1"/>
  <c r="F142" i="52" s="1"/>
  <c r="N142" i="52"/>
  <c r="K142" i="52"/>
  <c r="E142" i="52" s="1"/>
  <c r="AQ141" i="52"/>
  <c r="L141" i="52"/>
  <c r="K141" i="52"/>
  <c r="AQ140" i="52"/>
  <c r="L140" i="52"/>
  <c r="K140" i="52"/>
  <c r="AQ139" i="52"/>
  <c r="O139" i="52"/>
  <c r="L139" i="52" s="1"/>
  <c r="F139" i="52" s="1"/>
  <c r="N139" i="52"/>
  <c r="K139" i="52" s="1"/>
  <c r="E139" i="52" s="1"/>
  <c r="AQ138" i="52"/>
  <c r="O138" i="52"/>
  <c r="L138" i="52" s="1"/>
  <c r="F138" i="52" s="1"/>
  <c r="N138" i="52"/>
  <c r="K138" i="52" s="1"/>
  <c r="E138" i="52" s="1"/>
  <c r="AQ137" i="52"/>
  <c r="O137" i="52"/>
  <c r="L137" i="52" s="1"/>
  <c r="F137" i="52" s="1"/>
  <c r="N137" i="52"/>
  <c r="K137" i="52" s="1"/>
  <c r="E137" i="52" s="1"/>
  <c r="AQ136" i="52"/>
  <c r="O136" i="52"/>
  <c r="L136" i="52" s="1"/>
  <c r="F136" i="52" s="1"/>
  <c r="N136" i="52"/>
  <c r="K136" i="52" s="1"/>
  <c r="E136" i="52" s="1"/>
  <c r="AQ135" i="52"/>
  <c r="L135" i="52"/>
  <c r="K135" i="52"/>
  <c r="AQ134" i="52"/>
  <c r="L134" i="52"/>
  <c r="K134" i="52"/>
  <c r="AQ133" i="52"/>
  <c r="O133" i="52"/>
  <c r="L133" i="52" s="1"/>
  <c r="F133" i="52" s="1"/>
  <c r="N133" i="52"/>
  <c r="K133" i="52" s="1"/>
  <c r="E133" i="52" s="1"/>
  <c r="AQ132" i="52"/>
  <c r="O132" i="52"/>
  <c r="N132" i="52"/>
  <c r="K132" i="52" s="1"/>
  <c r="E132" i="52" s="1"/>
  <c r="L132" i="52"/>
  <c r="F132" i="52" s="1"/>
  <c r="AQ131" i="52"/>
  <c r="O131" i="52"/>
  <c r="N131" i="52"/>
  <c r="L131" i="52"/>
  <c r="F131" i="52" s="1"/>
  <c r="K131" i="52"/>
  <c r="E131" i="52" s="1"/>
  <c r="AQ130" i="52"/>
  <c r="O130" i="52"/>
  <c r="L130" i="52" s="1"/>
  <c r="F130" i="52" s="1"/>
  <c r="N130" i="52"/>
  <c r="K130" i="52" s="1"/>
  <c r="E130" i="52" s="1"/>
  <c r="AQ129" i="52"/>
  <c r="O129" i="52"/>
  <c r="L129" i="52" s="1"/>
  <c r="N129" i="52"/>
  <c r="K129" i="52" s="1"/>
  <c r="E129" i="52" s="1"/>
  <c r="F129" i="52"/>
  <c r="AQ128" i="52"/>
  <c r="O128" i="52"/>
  <c r="N128" i="52"/>
  <c r="K128" i="52" s="1"/>
  <c r="E128" i="52" s="1"/>
  <c r="L128" i="52"/>
  <c r="F128" i="52" s="1"/>
  <c r="AQ127" i="52"/>
  <c r="O127" i="52"/>
  <c r="L127" i="52" s="1"/>
  <c r="F127" i="52" s="1"/>
  <c r="N127" i="52"/>
  <c r="K127" i="52" s="1"/>
  <c r="E127" i="52" s="1"/>
  <c r="AQ126" i="52"/>
  <c r="O126" i="52"/>
  <c r="L126" i="52" s="1"/>
  <c r="F126" i="52" s="1"/>
  <c r="N126" i="52"/>
  <c r="K126" i="52" s="1"/>
  <c r="E126" i="52" s="1"/>
  <c r="AQ125" i="52"/>
  <c r="L125" i="52"/>
  <c r="K125" i="52"/>
  <c r="AQ124" i="52"/>
  <c r="L124" i="52"/>
  <c r="K124" i="52"/>
  <c r="AQ123" i="52"/>
  <c r="O123" i="52"/>
  <c r="N123" i="52"/>
  <c r="K123" i="52" s="1"/>
  <c r="E123" i="52" s="1"/>
  <c r="L123" i="52"/>
  <c r="F123" i="52" s="1"/>
  <c r="AQ122" i="52"/>
  <c r="O122" i="52"/>
  <c r="L122" i="52" s="1"/>
  <c r="F122" i="52" s="1"/>
  <c r="N122" i="52"/>
  <c r="K122" i="52" s="1"/>
  <c r="E122" i="52" s="1"/>
  <c r="AQ121" i="52"/>
  <c r="O121" i="52"/>
  <c r="L121" i="52" s="1"/>
  <c r="F121" i="52" s="1"/>
  <c r="N121" i="52"/>
  <c r="K121" i="52" s="1"/>
  <c r="E121" i="52" s="1"/>
  <c r="AQ120" i="52"/>
  <c r="O120" i="52"/>
  <c r="L120" i="52" s="1"/>
  <c r="F120" i="52" s="1"/>
  <c r="N120" i="52"/>
  <c r="K120" i="52" s="1"/>
  <c r="E120" i="52" s="1"/>
  <c r="AQ119" i="52"/>
  <c r="L119" i="52"/>
  <c r="K119" i="52"/>
  <c r="AQ118" i="52"/>
  <c r="L118" i="52"/>
  <c r="K118" i="52"/>
  <c r="AQ117" i="52"/>
  <c r="O117" i="52"/>
  <c r="L117" i="52" s="1"/>
  <c r="N117" i="52"/>
  <c r="K117" i="52" s="1"/>
  <c r="E117" i="52" s="1"/>
  <c r="F117" i="52"/>
  <c r="AQ116" i="52"/>
  <c r="O116" i="52"/>
  <c r="N116" i="52"/>
  <c r="K116" i="52" s="1"/>
  <c r="L116" i="52"/>
  <c r="F116" i="52" s="1"/>
  <c r="E116" i="52"/>
  <c r="AQ115" i="52"/>
  <c r="O115" i="52"/>
  <c r="N115" i="52"/>
  <c r="K115" i="52" s="1"/>
  <c r="E115" i="52" s="1"/>
  <c r="L115" i="52"/>
  <c r="F115" i="52" s="1"/>
  <c r="AQ114" i="52"/>
  <c r="O114" i="52"/>
  <c r="L114" i="52" s="1"/>
  <c r="F114" i="52" s="1"/>
  <c r="N114" i="52"/>
  <c r="K114" i="52" s="1"/>
  <c r="E114" i="52" s="1"/>
  <c r="AQ113" i="52"/>
  <c r="L113" i="52"/>
  <c r="K113" i="52"/>
  <c r="AQ112" i="52"/>
  <c r="L112" i="52"/>
  <c r="K112" i="52"/>
  <c r="AQ111" i="52"/>
  <c r="O111" i="52"/>
  <c r="N111" i="52"/>
  <c r="L111" i="52"/>
  <c r="F111" i="52" s="1"/>
  <c r="K111" i="52"/>
  <c r="E111" i="52" s="1"/>
  <c r="AQ110" i="52"/>
  <c r="O110" i="52"/>
  <c r="L110" i="52" s="1"/>
  <c r="F110" i="52" s="1"/>
  <c r="N110" i="52"/>
  <c r="K110" i="52" s="1"/>
  <c r="E110" i="52" s="1"/>
  <c r="AQ109" i="52"/>
  <c r="O109" i="52"/>
  <c r="L109" i="52" s="1"/>
  <c r="N109" i="52"/>
  <c r="K109" i="52" s="1"/>
  <c r="E109" i="52" s="1"/>
  <c r="F109" i="52"/>
  <c r="AQ108" i="52"/>
  <c r="O108" i="52"/>
  <c r="N108" i="52"/>
  <c r="K108" i="52" s="1"/>
  <c r="E108" i="52" s="1"/>
  <c r="L108" i="52"/>
  <c r="F108" i="52" s="1"/>
  <c r="AQ107" i="52"/>
  <c r="L107" i="52"/>
  <c r="K107" i="52"/>
  <c r="AQ106" i="52"/>
  <c r="L106" i="52"/>
  <c r="K106" i="52"/>
  <c r="AQ105" i="52"/>
  <c r="O105" i="52"/>
  <c r="L105" i="52" s="1"/>
  <c r="F105" i="52" s="1"/>
  <c r="N105" i="52"/>
  <c r="K105" i="52" s="1"/>
  <c r="E105" i="52" s="1"/>
  <c r="AQ104" i="52"/>
  <c r="O104" i="52"/>
  <c r="L104" i="52" s="1"/>
  <c r="F104" i="52" s="1"/>
  <c r="N104" i="52"/>
  <c r="K104" i="52" s="1"/>
  <c r="E104" i="52"/>
  <c r="AQ103" i="52"/>
  <c r="O103" i="52"/>
  <c r="N103" i="52"/>
  <c r="L103" i="52"/>
  <c r="F103" i="52" s="1"/>
  <c r="K103" i="52"/>
  <c r="E103" i="52" s="1"/>
  <c r="AQ102" i="52"/>
  <c r="L102" i="52"/>
  <c r="K102" i="52"/>
  <c r="AQ101" i="52"/>
  <c r="O101" i="52"/>
  <c r="L101" i="52" s="1"/>
  <c r="N101" i="52"/>
  <c r="K101" i="52" s="1"/>
  <c r="E101" i="52" s="1"/>
  <c r="F101" i="52"/>
  <c r="AQ100" i="52"/>
  <c r="O100" i="52"/>
  <c r="N100" i="52"/>
  <c r="K100" i="52" s="1"/>
  <c r="E100" i="52" s="1"/>
  <c r="L100" i="52"/>
  <c r="F100" i="52" s="1"/>
  <c r="AQ99" i="52"/>
  <c r="O99" i="52"/>
  <c r="N99" i="52"/>
  <c r="L99" i="52"/>
  <c r="F99" i="52" s="1"/>
  <c r="K99" i="52"/>
  <c r="E99" i="52" s="1"/>
  <c r="AQ98" i="52"/>
  <c r="O98" i="52"/>
  <c r="L98" i="52" s="1"/>
  <c r="F98" i="52" s="1"/>
  <c r="N98" i="52"/>
  <c r="K98" i="52" s="1"/>
  <c r="E98" i="52" s="1"/>
  <c r="AQ97" i="52"/>
  <c r="O97" i="52"/>
  <c r="L97" i="52" s="1"/>
  <c r="F97" i="52" s="1"/>
  <c r="N97" i="52"/>
  <c r="K97" i="52" s="1"/>
  <c r="E97" i="52" s="1"/>
  <c r="AQ96" i="52"/>
  <c r="L96" i="52"/>
  <c r="K96" i="52"/>
  <c r="AQ95" i="52"/>
  <c r="L95" i="52"/>
  <c r="K95" i="52"/>
  <c r="AQ94" i="52"/>
  <c r="O94" i="52"/>
  <c r="L94" i="52" s="1"/>
  <c r="F94" i="52" s="1"/>
  <c r="N94" i="52"/>
  <c r="K94" i="52" s="1"/>
  <c r="E94" i="52" s="1"/>
  <c r="AQ93" i="52"/>
  <c r="O93" i="52"/>
  <c r="L93" i="52" s="1"/>
  <c r="F93" i="52" s="1"/>
  <c r="N93" i="52"/>
  <c r="K93" i="52" s="1"/>
  <c r="E93" i="52" s="1"/>
  <c r="AQ92" i="52"/>
  <c r="O92" i="52"/>
  <c r="L92" i="52" s="1"/>
  <c r="F92" i="52" s="1"/>
  <c r="N92" i="52"/>
  <c r="K92" i="52" s="1"/>
  <c r="E92" i="52" s="1"/>
  <c r="AQ91" i="52"/>
  <c r="O91" i="52"/>
  <c r="L91" i="52" s="1"/>
  <c r="F91" i="52" s="1"/>
  <c r="N91" i="52"/>
  <c r="K91" i="52" s="1"/>
  <c r="E91" i="52" s="1"/>
  <c r="AQ90" i="52"/>
  <c r="O90" i="52"/>
  <c r="L90" i="52" s="1"/>
  <c r="F90" i="52" s="1"/>
  <c r="N90" i="52"/>
  <c r="K90" i="52"/>
  <c r="E90" i="52" s="1"/>
  <c r="AQ89" i="52"/>
  <c r="O89" i="52"/>
  <c r="L89" i="52" s="1"/>
  <c r="F89" i="52" s="1"/>
  <c r="N89" i="52"/>
  <c r="K89" i="52" s="1"/>
  <c r="E89" i="52" s="1"/>
  <c r="AQ88" i="52"/>
  <c r="L88" i="52"/>
  <c r="K88" i="52"/>
  <c r="AQ87" i="52"/>
  <c r="L87" i="52"/>
  <c r="K87" i="52"/>
  <c r="AQ86" i="52"/>
  <c r="O86" i="52"/>
  <c r="L86" i="52" s="1"/>
  <c r="F86" i="52" s="1"/>
  <c r="N86" i="52"/>
  <c r="K86" i="52"/>
  <c r="E86" i="52" s="1"/>
  <c r="AQ85" i="52"/>
  <c r="O85" i="52"/>
  <c r="L85" i="52" s="1"/>
  <c r="N85" i="52"/>
  <c r="K85" i="52" s="1"/>
  <c r="E85" i="52" s="1"/>
  <c r="F85" i="52"/>
  <c r="AQ84" i="52"/>
  <c r="O84" i="52"/>
  <c r="N84" i="52"/>
  <c r="K84" i="52" s="1"/>
  <c r="E84" i="52" s="1"/>
  <c r="L84" i="52"/>
  <c r="F84" i="52" s="1"/>
  <c r="AQ83" i="52"/>
  <c r="L83" i="52"/>
  <c r="K83" i="52"/>
  <c r="AQ82" i="52"/>
  <c r="L82" i="52"/>
  <c r="K82" i="52"/>
  <c r="AQ81" i="52"/>
  <c r="O81" i="52"/>
  <c r="L81" i="52" s="1"/>
  <c r="F81" i="52" s="1"/>
  <c r="N81" i="52"/>
  <c r="K81" i="52" s="1"/>
  <c r="E81" i="52" s="1"/>
  <c r="AQ80" i="52"/>
  <c r="O80" i="52"/>
  <c r="L80" i="52" s="1"/>
  <c r="F80" i="52" s="1"/>
  <c r="N80" i="52"/>
  <c r="K80" i="52" s="1"/>
  <c r="E80" i="52" s="1"/>
  <c r="AQ79" i="52"/>
  <c r="O79" i="52"/>
  <c r="L79" i="52" s="1"/>
  <c r="F79" i="52" s="1"/>
  <c r="N79" i="52"/>
  <c r="K79" i="52"/>
  <c r="E79" i="52" s="1"/>
  <c r="AQ78" i="52"/>
  <c r="L78" i="52"/>
  <c r="K78" i="52"/>
  <c r="AQ77" i="52"/>
  <c r="L77" i="52"/>
  <c r="K77" i="52"/>
  <c r="AQ76" i="52"/>
  <c r="O76" i="52"/>
  <c r="L76" i="52" s="1"/>
  <c r="F76" i="52" s="1"/>
  <c r="N76" i="52"/>
  <c r="K76" i="52" s="1"/>
  <c r="E76" i="52" s="1"/>
  <c r="AQ75" i="52"/>
  <c r="O75" i="52"/>
  <c r="L75" i="52" s="1"/>
  <c r="F75" i="52" s="1"/>
  <c r="N75" i="52"/>
  <c r="K75" i="52"/>
  <c r="E75" i="52" s="1"/>
  <c r="AQ74" i="52"/>
  <c r="O74" i="52"/>
  <c r="L74" i="52" s="1"/>
  <c r="F74" i="52" s="1"/>
  <c r="N74" i="52"/>
  <c r="K74" i="52"/>
  <c r="E74" i="52" s="1"/>
  <c r="AQ73" i="52"/>
  <c r="O73" i="52"/>
  <c r="L73" i="52" s="1"/>
  <c r="F73" i="52" s="1"/>
  <c r="N73" i="52"/>
  <c r="K73" i="52" s="1"/>
  <c r="E73" i="52" s="1"/>
  <c r="AQ72" i="52"/>
  <c r="O72" i="52"/>
  <c r="L72" i="52" s="1"/>
  <c r="F72" i="52" s="1"/>
  <c r="N72" i="52"/>
  <c r="K72" i="52" s="1"/>
  <c r="E72" i="52" s="1"/>
  <c r="AQ71" i="52"/>
  <c r="O71" i="52"/>
  <c r="L71" i="52" s="1"/>
  <c r="F71" i="52" s="1"/>
  <c r="N71" i="52"/>
  <c r="K71" i="52"/>
  <c r="E71" i="52" s="1"/>
  <c r="AQ70" i="52"/>
  <c r="O70" i="52"/>
  <c r="L70" i="52" s="1"/>
  <c r="F70" i="52" s="1"/>
  <c r="N70" i="52"/>
  <c r="K70" i="52"/>
  <c r="E70" i="52" s="1"/>
  <c r="AQ69" i="52"/>
  <c r="O69" i="52"/>
  <c r="L69" i="52" s="1"/>
  <c r="N69" i="52"/>
  <c r="K69" i="52" s="1"/>
  <c r="E69" i="52" s="1"/>
  <c r="F69" i="52"/>
  <c r="AQ68" i="52"/>
  <c r="O68" i="52"/>
  <c r="N68" i="52"/>
  <c r="K68" i="52" s="1"/>
  <c r="L68" i="52"/>
  <c r="F68" i="52" s="1"/>
  <c r="E68" i="52"/>
  <c r="AQ67" i="52"/>
  <c r="O67" i="52"/>
  <c r="N67" i="52"/>
  <c r="K67" i="52" s="1"/>
  <c r="E67" i="52" s="1"/>
  <c r="L67" i="52"/>
  <c r="F67" i="52" s="1"/>
  <c r="AQ66" i="52"/>
  <c r="O66" i="52"/>
  <c r="L66" i="52" s="1"/>
  <c r="F66" i="52" s="1"/>
  <c r="N66" i="52"/>
  <c r="K66" i="52"/>
  <c r="E66" i="52" s="1"/>
  <c r="AQ65" i="52"/>
  <c r="O65" i="52"/>
  <c r="L65" i="52" s="1"/>
  <c r="F65" i="52" s="1"/>
  <c r="N65" i="52"/>
  <c r="K65" i="52" s="1"/>
  <c r="E65" i="52" s="1"/>
  <c r="AQ64" i="52"/>
  <c r="O64" i="52"/>
  <c r="L64" i="52" s="1"/>
  <c r="F64" i="52" s="1"/>
  <c r="N64" i="52"/>
  <c r="K64" i="52" s="1"/>
  <c r="E64" i="52" s="1"/>
  <c r="AQ63" i="52"/>
  <c r="L63" i="52"/>
  <c r="K63" i="52"/>
  <c r="AQ62" i="52"/>
  <c r="L62" i="52"/>
  <c r="K62" i="52"/>
  <c r="AQ61" i="52"/>
  <c r="O61" i="52"/>
  <c r="L61" i="52" s="1"/>
  <c r="F61" i="52" s="1"/>
  <c r="N61" i="52"/>
  <c r="K61" i="52" s="1"/>
  <c r="E61" i="52" s="1"/>
  <c r="AQ60" i="52"/>
  <c r="O60" i="52"/>
  <c r="L60" i="52" s="1"/>
  <c r="F60" i="52" s="1"/>
  <c r="N60" i="52"/>
  <c r="K60" i="52" s="1"/>
  <c r="E60" i="52" s="1"/>
  <c r="AQ59" i="52"/>
  <c r="O59" i="52"/>
  <c r="L59" i="52" s="1"/>
  <c r="F59" i="52" s="1"/>
  <c r="N59" i="52"/>
  <c r="K59" i="52"/>
  <c r="E59" i="52" s="1"/>
  <c r="AQ58" i="52"/>
  <c r="O58" i="52"/>
  <c r="L58" i="52" s="1"/>
  <c r="F58" i="52" s="1"/>
  <c r="N58" i="52"/>
  <c r="K58" i="52"/>
  <c r="E58" i="52" s="1"/>
  <c r="AQ57" i="52"/>
  <c r="O57" i="52"/>
  <c r="L57" i="52" s="1"/>
  <c r="F57" i="52" s="1"/>
  <c r="N57" i="52"/>
  <c r="K57" i="52" s="1"/>
  <c r="E57" i="52" s="1"/>
  <c r="AQ56" i="52"/>
  <c r="O56" i="52"/>
  <c r="N56" i="52"/>
  <c r="K56" i="52" s="1"/>
  <c r="L56" i="52"/>
  <c r="F56" i="52" s="1"/>
  <c r="E56" i="52"/>
  <c r="AQ55" i="52"/>
  <c r="O55" i="52"/>
  <c r="N55" i="52"/>
  <c r="K55" i="52" s="1"/>
  <c r="E55" i="52" s="1"/>
  <c r="L55" i="52"/>
  <c r="F55" i="52" s="1"/>
  <c r="AQ54" i="52"/>
  <c r="O54" i="52"/>
  <c r="L54" i="52" s="1"/>
  <c r="F54" i="52" s="1"/>
  <c r="N54" i="52"/>
  <c r="K54" i="52" s="1"/>
  <c r="E54" i="52" s="1"/>
  <c r="AQ53" i="52"/>
  <c r="O53" i="52"/>
  <c r="L53" i="52" s="1"/>
  <c r="F53" i="52" s="1"/>
  <c r="N53" i="52"/>
  <c r="K53" i="52" s="1"/>
  <c r="E53" i="52" s="1"/>
  <c r="AQ52" i="52"/>
  <c r="L52" i="52"/>
  <c r="K52" i="52"/>
  <c r="AQ51" i="52"/>
  <c r="L51" i="52"/>
  <c r="K51" i="52"/>
  <c r="AQ50" i="52"/>
  <c r="O50" i="52"/>
  <c r="L50" i="52" s="1"/>
  <c r="F50" i="52" s="1"/>
  <c r="N50" i="52"/>
  <c r="K50" i="52" s="1"/>
  <c r="E50" i="52" s="1"/>
  <c r="AQ49" i="52"/>
  <c r="O49" i="52"/>
  <c r="L49" i="52" s="1"/>
  <c r="F49" i="52" s="1"/>
  <c r="N49" i="52"/>
  <c r="K49" i="52" s="1"/>
  <c r="E49" i="52" s="1"/>
  <c r="AQ48" i="52"/>
  <c r="O48" i="52"/>
  <c r="L48" i="52" s="1"/>
  <c r="F48" i="52" s="1"/>
  <c r="N48" i="52"/>
  <c r="K48" i="52" s="1"/>
  <c r="E48" i="52" s="1"/>
  <c r="AQ47" i="52"/>
  <c r="O47" i="52"/>
  <c r="L47" i="52" s="1"/>
  <c r="F47" i="52" s="1"/>
  <c r="N47" i="52"/>
  <c r="K47" i="52"/>
  <c r="E47" i="52" s="1"/>
  <c r="AQ46" i="52"/>
  <c r="O46" i="52"/>
  <c r="L46" i="52" s="1"/>
  <c r="F46" i="52" s="1"/>
  <c r="N46" i="52"/>
  <c r="K46" i="52"/>
  <c r="E46" i="52" s="1"/>
  <c r="AQ45" i="52"/>
  <c r="O45" i="52"/>
  <c r="L45" i="52" s="1"/>
  <c r="N45" i="52"/>
  <c r="K45" i="52" s="1"/>
  <c r="E45" i="52" s="1"/>
  <c r="F45" i="52"/>
  <c r="AQ44" i="52"/>
  <c r="O44" i="52"/>
  <c r="N44" i="52"/>
  <c r="K44" i="52" s="1"/>
  <c r="E44" i="52" s="1"/>
  <c r="L44" i="52"/>
  <c r="F44" i="52" s="1"/>
  <c r="AQ43" i="52"/>
  <c r="O43" i="52"/>
  <c r="N43" i="52"/>
  <c r="K43" i="52" s="1"/>
  <c r="E43" i="52" s="1"/>
  <c r="L43" i="52"/>
  <c r="F43" i="52" s="1"/>
  <c r="AQ42" i="52"/>
  <c r="O42" i="52"/>
  <c r="L42" i="52" s="1"/>
  <c r="F42" i="52" s="1"/>
  <c r="N42" i="52"/>
  <c r="K42" i="52" s="1"/>
  <c r="E42" i="52" s="1"/>
  <c r="AQ41" i="52"/>
  <c r="O41" i="52"/>
  <c r="L41" i="52" s="1"/>
  <c r="F41" i="52" s="1"/>
  <c r="N41" i="52"/>
  <c r="K41" i="52" s="1"/>
  <c r="E41" i="52" s="1"/>
  <c r="AQ40" i="52"/>
  <c r="L40" i="52"/>
  <c r="K40" i="52"/>
  <c r="AQ39" i="52"/>
  <c r="L39" i="52"/>
  <c r="K39" i="52"/>
  <c r="AQ38" i="52"/>
  <c r="O38" i="52"/>
  <c r="L38" i="52" s="1"/>
  <c r="F38" i="52" s="1"/>
  <c r="N38" i="52"/>
  <c r="K38" i="52"/>
  <c r="E38" i="52" s="1"/>
  <c r="AQ37" i="52"/>
  <c r="O37" i="52"/>
  <c r="L37" i="52" s="1"/>
  <c r="F37" i="52" s="1"/>
  <c r="N37" i="52"/>
  <c r="K37" i="52" s="1"/>
  <c r="E37" i="52" s="1"/>
  <c r="AQ36" i="52"/>
  <c r="O36" i="52"/>
  <c r="N36" i="52"/>
  <c r="K36" i="52" s="1"/>
  <c r="E36" i="52" s="1"/>
  <c r="L36" i="52"/>
  <c r="F36" i="52" s="1"/>
  <c r="AQ35" i="52"/>
  <c r="O35" i="52"/>
  <c r="L35" i="52" s="1"/>
  <c r="F35" i="52" s="1"/>
  <c r="N35" i="52"/>
  <c r="K35" i="52" s="1"/>
  <c r="E35" i="52" s="1"/>
  <c r="AQ34" i="52"/>
  <c r="O34" i="52"/>
  <c r="L34" i="52" s="1"/>
  <c r="F34" i="52" s="1"/>
  <c r="N34" i="52"/>
  <c r="K34" i="52" s="1"/>
  <c r="E34" i="52" s="1"/>
  <c r="AQ33" i="52"/>
  <c r="O33" i="52"/>
  <c r="L33" i="52" s="1"/>
  <c r="F33" i="52" s="1"/>
  <c r="N33" i="52"/>
  <c r="K33" i="52" s="1"/>
  <c r="E33" i="52" s="1"/>
  <c r="AQ32" i="52"/>
  <c r="O32" i="52"/>
  <c r="L32" i="52" s="1"/>
  <c r="F32" i="52" s="1"/>
  <c r="N32" i="52"/>
  <c r="K32" i="52" s="1"/>
  <c r="E32" i="52" s="1"/>
  <c r="AQ31" i="52"/>
  <c r="O31" i="52"/>
  <c r="L31" i="52" s="1"/>
  <c r="F31" i="52" s="1"/>
  <c r="N31" i="52"/>
  <c r="K31" i="52"/>
  <c r="E31" i="52" s="1"/>
  <c r="AQ30" i="52"/>
  <c r="O30" i="52"/>
  <c r="L30" i="52" s="1"/>
  <c r="F30" i="52" s="1"/>
  <c r="N30" i="52"/>
  <c r="K30" i="52"/>
  <c r="E30" i="52" s="1"/>
  <c r="AQ29" i="52"/>
  <c r="O29" i="52"/>
  <c r="L29" i="52" s="1"/>
  <c r="F29" i="52" s="1"/>
  <c r="N29" i="52"/>
  <c r="K29" i="52" s="1"/>
  <c r="E29" i="52" s="1"/>
  <c r="AQ28" i="52"/>
  <c r="O28" i="52"/>
  <c r="N28" i="52"/>
  <c r="K28" i="52" s="1"/>
  <c r="L28" i="52"/>
  <c r="F28" i="52" s="1"/>
  <c r="E28" i="52"/>
  <c r="AQ27" i="52"/>
  <c r="O27" i="52"/>
  <c r="N27" i="52"/>
  <c r="L27" i="52"/>
  <c r="F27" i="52" s="1"/>
  <c r="K27" i="52"/>
  <c r="E27" i="52" s="1"/>
  <c r="AQ26" i="52"/>
  <c r="O26" i="52"/>
  <c r="L26" i="52" s="1"/>
  <c r="F26" i="52" s="1"/>
  <c r="N26" i="52"/>
  <c r="K26" i="52" s="1"/>
  <c r="E26" i="52" s="1"/>
  <c r="AQ25" i="52"/>
  <c r="L25" i="52"/>
  <c r="K25" i="52"/>
  <c r="AQ24" i="52"/>
  <c r="L24" i="52"/>
  <c r="K24" i="52"/>
  <c r="AQ23" i="52"/>
  <c r="O23" i="52"/>
  <c r="N23" i="52"/>
  <c r="L23" i="52"/>
  <c r="F23" i="52" s="1"/>
  <c r="K23" i="52"/>
  <c r="E23" i="52" s="1"/>
  <c r="AQ22" i="52"/>
  <c r="O22" i="52"/>
  <c r="L22" i="52" s="1"/>
  <c r="F22" i="52" s="1"/>
  <c r="N22" i="52"/>
  <c r="K22" i="52"/>
  <c r="E22" i="52" s="1"/>
  <c r="AQ21" i="52"/>
  <c r="O21" i="52"/>
  <c r="L21" i="52" s="1"/>
  <c r="F21" i="52" s="1"/>
  <c r="N21" i="52"/>
  <c r="K21" i="52" s="1"/>
  <c r="E21" i="52" s="1"/>
  <c r="AQ20" i="52"/>
  <c r="O20" i="52"/>
  <c r="L20" i="52" s="1"/>
  <c r="F20" i="52" s="1"/>
  <c r="N20" i="52"/>
  <c r="K20" i="52" s="1"/>
  <c r="E20" i="52"/>
  <c r="AQ19" i="52"/>
  <c r="O19" i="52"/>
  <c r="N19" i="52"/>
  <c r="L19" i="52"/>
  <c r="F19" i="52" s="1"/>
  <c r="K19" i="52"/>
  <c r="E19" i="52" s="1"/>
  <c r="AQ18" i="52"/>
  <c r="O18" i="52"/>
  <c r="L18" i="52" s="1"/>
  <c r="F18" i="52" s="1"/>
  <c r="N18" i="52"/>
  <c r="K18" i="52" s="1"/>
  <c r="E18" i="52" s="1"/>
  <c r="AQ17" i="52"/>
  <c r="O17" i="52"/>
  <c r="L17" i="52" s="1"/>
  <c r="F17" i="52" s="1"/>
  <c r="N17" i="52"/>
  <c r="K17" i="52" s="1"/>
  <c r="E17" i="52" s="1"/>
  <c r="AQ16" i="52"/>
  <c r="O16" i="52"/>
  <c r="N16" i="52"/>
  <c r="K16" i="52" s="1"/>
  <c r="E16" i="52" s="1"/>
  <c r="L16" i="52"/>
  <c r="F16" i="52" s="1"/>
  <c r="AQ15" i="52"/>
  <c r="O15" i="52"/>
  <c r="L15" i="52" s="1"/>
  <c r="F15" i="52" s="1"/>
  <c r="N15" i="52"/>
  <c r="K15" i="52" s="1"/>
  <c r="E15" i="52" s="1"/>
  <c r="AQ14" i="52"/>
  <c r="O14" i="52"/>
  <c r="L14" i="52" s="1"/>
  <c r="F14" i="52" s="1"/>
  <c r="N14" i="52"/>
  <c r="K14" i="52"/>
  <c r="E14" i="52" s="1"/>
  <c r="AQ13" i="52"/>
  <c r="O13" i="52"/>
  <c r="L13" i="52" s="1"/>
  <c r="F13" i="52" s="1"/>
  <c r="N13" i="52"/>
  <c r="K13" i="52" s="1"/>
  <c r="E13" i="52" s="1"/>
  <c r="AQ12" i="52"/>
  <c r="O12" i="52"/>
  <c r="L12" i="52" s="1"/>
  <c r="F12" i="52" s="1"/>
  <c r="N12" i="52"/>
  <c r="K12" i="52" s="1"/>
  <c r="E12" i="52" s="1"/>
  <c r="AQ11" i="52"/>
  <c r="O11" i="52"/>
  <c r="L11" i="52" s="1"/>
  <c r="F11" i="52" s="1"/>
  <c r="N11" i="52"/>
  <c r="K11" i="52"/>
  <c r="E11" i="52" s="1"/>
  <c r="AQ10" i="52"/>
  <c r="O10" i="52"/>
  <c r="L10" i="52" s="1"/>
  <c r="F10" i="52" s="1"/>
  <c r="N10" i="52"/>
  <c r="K10" i="52"/>
  <c r="E10" i="52" s="1"/>
  <c r="AP273" i="51"/>
  <c r="O273" i="51"/>
  <c r="L273" i="51" s="1"/>
  <c r="F273" i="51" s="1"/>
  <c r="N273" i="51"/>
  <c r="K273" i="51" s="1"/>
  <c r="E273" i="51" s="1"/>
  <c r="AP272" i="51"/>
  <c r="O272" i="51"/>
  <c r="L272" i="51" s="1"/>
  <c r="F272" i="51" s="1"/>
  <c r="N272" i="51"/>
  <c r="K272" i="51" s="1"/>
  <c r="E272" i="51" s="1"/>
  <c r="AJ308" i="53" l="1"/>
  <c r="AJ309" i="53"/>
  <c r="AJ307" i="53"/>
  <c r="AI307" i="53"/>
  <c r="AS313" i="53"/>
  <c r="AS310" i="53"/>
  <c r="AS309" i="53"/>
  <c r="AS340" i="53"/>
  <c r="AS312" i="53"/>
  <c r="AS308" i="53"/>
  <c r="AS311" i="53"/>
  <c r="AH305" i="52"/>
  <c r="AI304" i="52"/>
  <c r="AH304" i="52"/>
  <c r="AH306" i="52"/>
  <c r="AP342" i="51"/>
  <c r="O342" i="51"/>
  <c r="N342" i="51"/>
  <c r="K342" i="51" s="1"/>
  <c r="E342" i="51" s="1"/>
  <c r="L342" i="51"/>
  <c r="F342" i="51" s="1"/>
  <c r="AP341" i="51"/>
  <c r="O341" i="51"/>
  <c r="L341" i="51" s="1"/>
  <c r="F341" i="51" s="1"/>
  <c r="N341" i="51"/>
  <c r="K341" i="51" s="1"/>
  <c r="E341" i="51" s="1"/>
  <c r="AP340" i="51"/>
  <c r="L340" i="51"/>
  <c r="K340" i="51"/>
  <c r="AP339" i="51"/>
  <c r="L339" i="51"/>
  <c r="K339" i="51"/>
  <c r="AP338" i="51"/>
  <c r="O338" i="51"/>
  <c r="L338" i="51" s="1"/>
  <c r="F338" i="51" s="1"/>
  <c r="N338" i="51"/>
  <c r="K338" i="51" s="1"/>
  <c r="E338" i="51" s="1"/>
  <c r="AP337" i="51"/>
  <c r="AH337" i="51" s="1"/>
  <c r="O337" i="51"/>
  <c r="L337" i="51" s="1"/>
  <c r="F337" i="51" s="1"/>
  <c r="N337" i="51"/>
  <c r="K337" i="51" s="1"/>
  <c r="E337" i="51" s="1"/>
  <c r="AP336" i="51"/>
  <c r="O336" i="51"/>
  <c r="L336" i="51" s="1"/>
  <c r="F336" i="51" s="1"/>
  <c r="N336" i="51"/>
  <c r="K336" i="51" s="1"/>
  <c r="E336" i="51" s="1"/>
  <c r="AP335" i="51"/>
  <c r="L335" i="51"/>
  <c r="K335" i="51"/>
  <c r="AP334" i="51"/>
  <c r="L334" i="51"/>
  <c r="K334" i="51"/>
  <c r="AP333" i="51"/>
  <c r="O333" i="51"/>
  <c r="L333" i="51" s="1"/>
  <c r="F333" i="51" s="1"/>
  <c r="N333" i="51"/>
  <c r="K333" i="51" s="1"/>
  <c r="E333" i="51" s="1"/>
  <c r="AP332" i="51"/>
  <c r="O332" i="51"/>
  <c r="L332" i="51" s="1"/>
  <c r="F332" i="51" s="1"/>
  <c r="N332" i="51"/>
  <c r="K332" i="51" s="1"/>
  <c r="E332" i="51" s="1"/>
  <c r="AP331" i="51"/>
  <c r="O331" i="51"/>
  <c r="L331" i="51" s="1"/>
  <c r="F331" i="51" s="1"/>
  <c r="N331" i="51"/>
  <c r="K331" i="51" s="1"/>
  <c r="E331" i="51" s="1"/>
  <c r="AP330" i="51"/>
  <c r="O330" i="51"/>
  <c r="L330" i="51" s="1"/>
  <c r="F330" i="51" s="1"/>
  <c r="N330" i="51"/>
  <c r="K330" i="51" s="1"/>
  <c r="E330" i="51" s="1"/>
  <c r="AP329" i="51"/>
  <c r="L329" i="51"/>
  <c r="K329" i="51"/>
  <c r="AP328" i="51"/>
  <c r="L328" i="51"/>
  <c r="K328" i="51"/>
  <c r="AP327" i="51"/>
  <c r="O327" i="51"/>
  <c r="L327" i="51" s="1"/>
  <c r="F327" i="51" s="1"/>
  <c r="N327" i="51"/>
  <c r="K327" i="51" s="1"/>
  <c r="E327" i="51" s="1"/>
  <c r="AP326" i="51"/>
  <c r="O326" i="51"/>
  <c r="L326" i="51" s="1"/>
  <c r="F326" i="51" s="1"/>
  <c r="N326" i="51"/>
  <c r="K326" i="51" s="1"/>
  <c r="E326" i="51" s="1"/>
  <c r="AP325" i="51"/>
  <c r="O325" i="51"/>
  <c r="L325" i="51" s="1"/>
  <c r="F325" i="51" s="1"/>
  <c r="N325" i="51"/>
  <c r="K325" i="51" s="1"/>
  <c r="E325" i="51" s="1"/>
  <c r="AP324" i="51"/>
  <c r="O324" i="51"/>
  <c r="L324" i="51" s="1"/>
  <c r="F324" i="51" s="1"/>
  <c r="N324" i="51"/>
  <c r="K324" i="51" s="1"/>
  <c r="E324" i="51" s="1"/>
  <c r="AP323" i="51"/>
  <c r="O323" i="51"/>
  <c r="L323" i="51" s="1"/>
  <c r="F323" i="51" s="1"/>
  <c r="N323" i="51"/>
  <c r="K323" i="51" s="1"/>
  <c r="E323" i="51" s="1"/>
  <c r="AP322" i="51"/>
  <c r="O322" i="51"/>
  <c r="L322" i="51" s="1"/>
  <c r="F322" i="51" s="1"/>
  <c r="N322" i="51"/>
  <c r="K322" i="51" s="1"/>
  <c r="E322" i="51" s="1"/>
  <c r="AP321" i="51"/>
  <c r="O321" i="51"/>
  <c r="L321" i="51" s="1"/>
  <c r="F321" i="51" s="1"/>
  <c r="N321" i="51"/>
  <c r="K321" i="51" s="1"/>
  <c r="E321" i="51" s="1"/>
  <c r="AP320" i="51"/>
  <c r="L320" i="51"/>
  <c r="K320" i="51"/>
  <c r="AP319" i="51"/>
  <c r="L319" i="51"/>
  <c r="K319" i="51"/>
  <c r="AP318" i="51"/>
  <c r="O318" i="51"/>
  <c r="L318" i="51" s="1"/>
  <c r="F318" i="51" s="1"/>
  <c r="N318" i="51"/>
  <c r="K318" i="51" s="1"/>
  <c r="E318" i="51" s="1"/>
  <c r="AP317" i="51"/>
  <c r="O317" i="51"/>
  <c r="L317" i="51" s="1"/>
  <c r="F317" i="51" s="1"/>
  <c r="N317" i="51"/>
  <c r="K317" i="51" s="1"/>
  <c r="E317" i="51" s="1"/>
  <c r="AP316" i="51"/>
  <c r="O316" i="51"/>
  <c r="L316" i="51" s="1"/>
  <c r="F316" i="51" s="1"/>
  <c r="N316" i="51"/>
  <c r="K316" i="51" s="1"/>
  <c r="E316" i="51" s="1"/>
  <c r="AP315" i="51"/>
  <c r="O315" i="51"/>
  <c r="L315" i="51" s="1"/>
  <c r="F315" i="51" s="1"/>
  <c r="N315" i="51"/>
  <c r="K315" i="51" s="1"/>
  <c r="E315" i="51" s="1"/>
  <c r="AP314" i="51"/>
  <c r="O314" i="51"/>
  <c r="L314" i="51" s="1"/>
  <c r="F314" i="51" s="1"/>
  <c r="N314" i="51"/>
  <c r="K314" i="51" s="1"/>
  <c r="E314" i="51" s="1"/>
  <c r="AP313" i="51"/>
  <c r="O313" i="51"/>
  <c r="L313" i="51" s="1"/>
  <c r="F313" i="51" s="1"/>
  <c r="N313" i="51"/>
  <c r="K313" i="51" s="1"/>
  <c r="E313" i="51" s="1"/>
  <c r="AP312" i="51"/>
  <c r="L312" i="51"/>
  <c r="K312" i="51"/>
  <c r="AP311" i="51"/>
  <c r="L311" i="51"/>
  <c r="K311" i="51"/>
  <c r="AP310" i="51"/>
  <c r="AH310" i="51" s="1"/>
  <c r="O310" i="51"/>
  <c r="L310" i="51" s="1"/>
  <c r="F310" i="51" s="1"/>
  <c r="N310" i="51"/>
  <c r="K310" i="51" s="1"/>
  <c r="E310" i="51" s="1"/>
  <c r="AP309" i="51"/>
  <c r="AH309" i="51" s="1"/>
  <c r="O309" i="51"/>
  <c r="L309" i="51" s="1"/>
  <c r="F309" i="51" s="1"/>
  <c r="N309" i="51"/>
  <c r="K309" i="51" s="1"/>
  <c r="E309" i="51" s="1"/>
  <c r="AP308" i="51"/>
  <c r="AH308" i="51" s="1"/>
  <c r="O308" i="51"/>
  <c r="L308" i="51" s="1"/>
  <c r="F308" i="51" s="1"/>
  <c r="N308" i="51"/>
  <c r="K308" i="51" s="1"/>
  <c r="E308" i="51" s="1"/>
  <c r="AP307" i="51"/>
  <c r="AH307" i="51" s="1"/>
  <c r="O307" i="51"/>
  <c r="L307" i="51" s="1"/>
  <c r="F307" i="51" s="1"/>
  <c r="N307" i="51"/>
  <c r="K307" i="51" s="1"/>
  <c r="E307" i="51" s="1"/>
  <c r="AP306" i="51"/>
  <c r="AG306" i="51" s="1"/>
  <c r="O306" i="51"/>
  <c r="N306" i="51"/>
  <c r="K306" i="51" s="1"/>
  <c r="E306" i="51" s="1"/>
  <c r="L306" i="51"/>
  <c r="F306" i="51" s="1"/>
  <c r="AP305" i="51"/>
  <c r="O305" i="51"/>
  <c r="L305" i="51" s="1"/>
  <c r="F305" i="51" s="1"/>
  <c r="N305" i="51"/>
  <c r="K305" i="51" s="1"/>
  <c r="E305" i="51" s="1"/>
  <c r="AP304" i="51"/>
  <c r="O304" i="51"/>
  <c r="L304" i="51" s="1"/>
  <c r="F304" i="51" s="1"/>
  <c r="N304" i="51"/>
  <c r="K304" i="51" s="1"/>
  <c r="E304" i="51" s="1"/>
  <c r="AP303" i="51"/>
  <c r="O303" i="51"/>
  <c r="L303" i="51" s="1"/>
  <c r="F303" i="51" s="1"/>
  <c r="N303" i="51"/>
  <c r="K303" i="51" s="1"/>
  <c r="E303" i="51" s="1"/>
  <c r="AP302" i="51"/>
  <c r="O302" i="51"/>
  <c r="L302" i="51" s="1"/>
  <c r="F302" i="51" s="1"/>
  <c r="N302" i="51"/>
  <c r="K302" i="51" s="1"/>
  <c r="E302" i="51" s="1"/>
  <c r="AP301" i="51"/>
  <c r="O301" i="51"/>
  <c r="L301" i="51" s="1"/>
  <c r="F301" i="51" s="1"/>
  <c r="N301" i="51"/>
  <c r="K301" i="51"/>
  <c r="E301" i="51" s="1"/>
  <c r="AP300" i="51"/>
  <c r="O300" i="51"/>
  <c r="L300" i="51" s="1"/>
  <c r="N300" i="51"/>
  <c r="K300" i="51" s="1"/>
  <c r="AP299" i="51"/>
  <c r="O299" i="51"/>
  <c r="L299" i="51" s="1"/>
  <c r="N299" i="51"/>
  <c r="K299" i="51" s="1"/>
  <c r="AP298" i="51"/>
  <c r="O298" i="51"/>
  <c r="L298" i="51" s="1"/>
  <c r="F298" i="51" s="1"/>
  <c r="N298" i="51"/>
  <c r="K298" i="51" s="1"/>
  <c r="E298" i="51" s="1"/>
  <c r="AP297" i="51"/>
  <c r="O297" i="51"/>
  <c r="L297" i="51" s="1"/>
  <c r="F297" i="51" s="1"/>
  <c r="N297" i="51"/>
  <c r="K297" i="51" s="1"/>
  <c r="E297" i="51" s="1"/>
  <c r="AP296" i="51"/>
  <c r="O296" i="51"/>
  <c r="L296" i="51" s="1"/>
  <c r="F296" i="51" s="1"/>
  <c r="N296" i="51"/>
  <c r="K296" i="51" s="1"/>
  <c r="E296" i="51" s="1"/>
  <c r="AP295" i="51"/>
  <c r="O295" i="51"/>
  <c r="L295" i="51" s="1"/>
  <c r="F295" i="51" s="1"/>
  <c r="N295" i="51"/>
  <c r="K295" i="51" s="1"/>
  <c r="E295" i="51" s="1"/>
  <c r="AP294" i="51"/>
  <c r="O294" i="51"/>
  <c r="L294" i="51" s="1"/>
  <c r="F294" i="51" s="1"/>
  <c r="N294" i="51"/>
  <c r="K294" i="51" s="1"/>
  <c r="E294" i="51" s="1"/>
  <c r="AP293" i="51"/>
  <c r="O293" i="51"/>
  <c r="L293" i="51" s="1"/>
  <c r="F293" i="51" s="1"/>
  <c r="N293" i="51"/>
  <c r="K293" i="51" s="1"/>
  <c r="E293" i="51" s="1"/>
  <c r="AP292" i="51"/>
  <c r="O292" i="51"/>
  <c r="L292" i="51" s="1"/>
  <c r="F292" i="51" s="1"/>
  <c r="N292" i="51"/>
  <c r="K292" i="51" s="1"/>
  <c r="E292" i="51" s="1"/>
  <c r="AP291" i="51"/>
  <c r="L291" i="51"/>
  <c r="K291" i="51"/>
  <c r="AP290" i="51"/>
  <c r="L290" i="51"/>
  <c r="K290" i="51"/>
  <c r="AP289" i="51"/>
  <c r="O289" i="51"/>
  <c r="L289" i="51" s="1"/>
  <c r="F289" i="51" s="1"/>
  <c r="N289" i="51"/>
  <c r="K289" i="51" s="1"/>
  <c r="E289" i="51" s="1"/>
  <c r="AP288" i="51"/>
  <c r="O288" i="51"/>
  <c r="L288" i="51" s="1"/>
  <c r="F288" i="51" s="1"/>
  <c r="N288" i="51"/>
  <c r="K288" i="51" s="1"/>
  <c r="E288" i="51" s="1"/>
  <c r="AP287" i="51"/>
  <c r="O287" i="51"/>
  <c r="L287" i="51" s="1"/>
  <c r="F287" i="51" s="1"/>
  <c r="N287" i="51"/>
  <c r="K287" i="51" s="1"/>
  <c r="E287" i="51" s="1"/>
  <c r="AP286" i="51"/>
  <c r="O286" i="51"/>
  <c r="L286" i="51" s="1"/>
  <c r="F286" i="51" s="1"/>
  <c r="N286" i="51"/>
  <c r="K286" i="51" s="1"/>
  <c r="E286" i="51" s="1"/>
  <c r="AP285" i="51"/>
  <c r="O285" i="51"/>
  <c r="L285" i="51" s="1"/>
  <c r="F285" i="51" s="1"/>
  <c r="N285" i="51"/>
  <c r="K285" i="51" s="1"/>
  <c r="E285" i="51" s="1"/>
  <c r="AP284" i="51"/>
  <c r="O284" i="51"/>
  <c r="L284" i="51" s="1"/>
  <c r="F284" i="51" s="1"/>
  <c r="N284" i="51"/>
  <c r="K284" i="51" s="1"/>
  <c r="E284" i="51" s="1"/>
  <c r="AP283" i="51"/>
  <c r="O283" i="51"/>
  <c r="L283" i="51" s="1"/>
  <c r="F283" i="51" s="1"/>
  <c r="N283" i="51"/>
  <c r="K283" i="51" s="1"/>
  <c r="E283" i="51" s="1"/>
  <c r="AP282" i="51"/>
  <c r="O282" i="51"/>
  <c r="L282" i="51" s="1"/>
  <c r="F282" i="51" s="1"/>
  <c r="N282" i="51"/>
  <c r="K282" i="51" s="1"/>
  <c r="E282" i="51" s="1"/>
  <c r="AP281" i="51"/>
  <c r="L281" i="51"/>
  <c r="K281" i="51"/>
  <c r="AP280" i="51"/>
  <c r="L280" i="51"/>
  <c r="K280" i="51"/>
  <c r="AP279" i="51"/>
  <c r="O279" i="51"/>
  <c r="L279" i="51" s="1"/>
  <c r="F279" i="51" s="1"/>
  <c r="N279" i="51"/>
  <c r="K279" i="51" s="1"/>
  <c r="E279" i="51" s="1"/>
  <c r="AP278" i="51"/>
  <c r="O278" i="51"/>
  <c r="L278" i="51" s="1"/>
  <c r="F278" i="51" s="1"/>
  <c r="N278" i="51"/>
  <c r="K278" i="51" s="1"/>
  <c r="E278" i="51" s="1"/>
  <c r="AP277" i="51"/>
  <c r="L277" i="51"/>
  <c r="K277" i="51"/>
  <c r="AP276" i="51"/>
  <c r="L276" i="51"/>
  <c r="K276" i="51"/>
  <c r="AP275" i="51"/>
  <c r="O275" i="51"/>
  <c r="L275" i="51" s="1"/>
  <c r="F275" i="51" s="1"/>
  <c r="N275" i="51"/>
  <c r="K275" i="51" s="1"/>
  <c r="E275" i="51" s="1"/>
  <c r="AP274" i="51"/>
  <c r="O274" i="51"/>
  <c r="L274" i="51" s="1"/>
  <c r="F274" i="51" s="1"/>
  <c r="N274" i="51"/>
  <c r="K274" i="51" s="1"/>
  <c r="E274" i="51" s="1"/>
  <c r="AP271" i="51"/>
  <c r="L271" i="51"/>
  <c r="K271" i="51"/>
  <c r="AP270" i="51"/>
  <c r="L270" i="51"/>
  <c r="K270" i="51"/>
  <c r="AP269" i="51"/>
  <c r="O269" i="51"/>
  <c r="L269" i="51" s="1"/>
  <c r="F269" i="51" s="1"/>
  <c r="N269" i="51"/>
  <c r="K269" i="51" s="1"/>
  <c r="E269" i="51" s="1"/>
  <c r="AP268" i="51"/>
  <c r="O268" i="51"/>
  <c r="L268" i="51" s="1"/>
  <c r="F268" i="51" s="1"/>
  <c r="N268" i="51"/>
  <c r="K268" i="51" s="1"/>
  <c r="E268" i="51" s="1"/>
  <c r="AP267" i="51"/>
  <c r="O267" i="51"/>
  <c r="L267" i="51" s="1"/>
  <c r="F267" i="51" s="1"/>
  <c r="N267" i="51"/>
  <c r="K267" i="51" s="1"/>
  <c r="E267" i="51" s="1"/>
  <c r="AP266" i="51"/>
  <c r="O266" i="51"/>
  <c r="L266" i="51" s="1"/>
  <c r="F266" i="51" s="1"/>
  <c r="N266" i="51"/>
  <c r="K266" i="51" s="1"/>
  <c r="E266" i="51" s="1"/>
  <c r="AP265" i="51"/>
  <c r="O265" i="51"/>
  <c r="L265" i="51" s="1"/>
  <c r="F265" i="51" s="1"/>
  <c r="N265" i="51"/>
  <c r="K265" i="51" s="1"/>
  <c r="E265" i="51" s="1"/>
  <c r="AP264" i="51"/>
  <c r="O264" i="51"/>
  <c r="L264" i="51" s="1"/>
  <c r="F264" i="51" s="1"/>
  <c r="N264" i="51"/>
  <c r="K264" i="51" s="1"/>
  <c r="E264" i="51" s="1"/>
  <c r="AP263" i="51"/>
  <c r="O263" i="51"/>
  <c r="L263" i="51" s="1"/>
  <c r="F263" i="51" s="1"/>
  <c r="N263" i="51"/>
  <c r="K263" i="51" s="1"/>
  <c r="E263" i="51" s="1"/>
  <c r="AP262" i="51"/>
  <c r="O262" i="51"/>
  <c r="L262" i="51" s="1"/>
  <c r="F262" i="51" s="1"/>
  <c r="N262" i="51"/>
  <c r="K262" i="51" s="1"/>
  <c r="E262" i="51" s="1"/>
  <c r="AP261" i="51"/>
  <c r="O261" i="51"/>
  <c r="L261" i="51" s="1"/>
  <c r="F261" i="51" s="1"/>
  <c r="N261" i="51"/>
  <c r="K261" i="51" s="1"/>
  <c r="E261" i="51" s="1"/>
  <c r="AP260" i="51"/>
  <c r="O260" i="51"/>
  <c r="L260" i="51" s="1"/>
  <c r="F260" i="51" s="1"/>
  <c r="N260" i="51"/>
  <c r="K260" i="51" s="1"/>
  <c r="E260" i="51" s="1"/>
  <c r="AP259" i="51"/>
  <c r="O259" i="51"/>
  <c r="L259" i="51" s="1"/>
  <c r="F259" i="51" s="1"/>
  <c r="N259" i="51"/>
  <c r="K259" i="51" s="1"/>
  <c r="E259" i="51" s="1"/>
  <c r="AP258" i="51"/>
  <c r="O258" i="51"/>
  <c r="L258" i="51" s="1"/>
  <c r="F258" i="51" s="1"/>
  <c r="N258" i="51"/>
  <c r="K258" i="51" s="1"/>
  <c r="E258" i="51" s="1"/>
  <c r="AP257" i="51"/>
  <c r="O257" i="51"/>
  <c r="L257" i="51" s="1"/>
  <c r="F257" i="51" s="1"/>
  <c r="N257" i="51"/>
  <c r="K257" i="51" s="1"/>
  <c r="E257" i="51" s="1"/>
  <c r="AP256" i="51"/>
  <c r="O256" i="51"/>
  <c r="L256" i="51" s="1"/>
  <c r="F256" i="51" s="1"/>
  <c r="N256" i="51"/>
  <c r="K256" i="51" s="1"/>
  <c r="E256" i="51" s="1"/>
  <c r="AP255" i="51"/>
  <c r="O255" i="51"/>
  <c r="N255" i="51"/>
  <c r="K255" i="51" s="1"/>
  <c r="E255" i="51" s="1"/>
  <c r="L255" i="51"/>
  <c r="F255" i="51" s="1"/>
  <c r="AP254" i="51"/>
  <c r="L254" i="51"/>
  <c r="K254" i="51"/>
  <c r="AP253" i="51"/>
  <c r="L253" i="51"/>
  <c r="K253" i="51"/>
  <c r="AP252" i="51"/>
  <c r="O252" i="51"/>
  <c r="L252" i="51" s="1"/>
  <c r="F252" i="51" s="1"/>
  <c r="N252" i="51"/>
  <c r="K252" i="51" s="1"/>
  <c r="E252" i="51" s="1"/>
  <c r="AP251" i="51"/>
  <c r="O251" i="51"/>
  <c r="L251" i="51" s="1"/>
  <c r="F251" i="51" s="1"/>
  <c r="N251" i="51"/>
  <c r="K251" i="51" s="1"/>
  <c r="E251" i="51" s="1"/>
  <c r="AP250" i="51"/>
  <c r="O250" i="51"/>
  <c r="L250" i="51" s="1"/>
  <c r="F250" i="51" s="1"/>
  <c r="N250" i="51"/>
  <c r="K250" i="51" s="1"/>
  <c r="E250" i="51" s="1"/>
  <c r="AP249" i="51"/>
  <c r="O249" i="51"/>
  <c r="L249" i="51" s="1"/>
  <c r="F249" i="51" s="1"/>
  <c r="N249" i="51"/>
  <c r="K249" i="51" s="1"/>
  <c r="E249" i="51" s="1"/>
  <c r="AP248" i="51"/>
  <c r="O248" i="51"/>
  <c r="L248" i="51" s="1"/>
  <c r="F248" i="51" s="1"/>
  <c r="N248" i="51"/>
  <c r="K248" i="51" s="1"/>
  <c r="E248" i="51" s="1"/>
  <c r="AP247" i="51"/>
  <c r="O247" i="51"/>
  <c r="L247" i="51" s="1"/>
  <c r="F247" i="51" s="1"/>
  <c r="N247" i="51"/>
  <c r="K247" i="51" s="1"/>
  <c r="E247" i="51" s="1"/>
  <c r="AP246" i="51"/>
  <c r="O246" i="51"/>
  <c r="L246" i="51" s="1"/>
  <c r="F246" i="51" s="1"/>
  <c r="N246" i="51"/>
  <c r="K246" i="51" s="1"/>
  <c r="E246" i="51" s="1"/>
  <c r="AP245" i="51"/>
  <c r="L245" i="51"/>
  <c r="K245" i="51"/>
  <c r="AP244" i="51"/>
  <c r="L244" i="51"/>
  <c r="K244" i="51"/>
  <c r="AP243" i="51"/>
  <c r="O243" i="51"/>
  <c r="L243" i="51" s="1"/>
  <c r="F243" i="51" s="1"/>
  <c r="N243" i="51"/>
  <c r="K243" i="51" s="1"/>
  <c r="E243" i="51" s="1"/>
  <c r="AP242" i="51"/>
  <c r="O242" i="51"/>
  <c r="L242" i="51" s="1"/>
  <c r="F242" i="51" s="1"/>
  <c r="N242" i="51"/>
  <c r="K242" i="51" s="1"/>
  <c r="E242" i="51" s="1"/>
  <c r="AP241" i="51"/>
  <c r="L241" i="51"/>
  <c r="K241" i="51"/>
  <c r="AP240" i="51"/>
  <c r="O240" i="51"/>
  <c r="L240" i="51" s="1"/>
  <c r="F240" i="51" s="1"/>
  <c r="N240" i="51"/>
  <c r="K240" i="51" s="1"/>
  <c r="E240" i="51" s="1"/>
  <c r="AP239" i="51"/>
  <c r="O239" i="51"/>
  <c r="N239" i="51"/>
  <c r="K239" i="51" s="1"/>
  <c r="E239" i="51" s="1"/>
  <c r="L239" i="51"/>
  <c r="F239" i="51" s="1"/>
  <c r="AP238" i="51"/>
  <c r="O238" i="51"/>
  <c r="N238" i="51"/>
  <c r="K238" i="51" s="1"/>
  <c r="E238" i="51" s="1"/>
  <c r="L238" i="51"/>
  <c r="F238" i="51" s="1"/>
  <c r="AP237" i="51"/>
  <c r="L237" i="51"/>
  <c r="K237" i="51"/>
  <c r="AP236" i="51"/>
  <c r="O236" i="51"/>
  <c r="L236" i="51" s="1"/>
  <c r="F236" i="51" s="1"/>
  <c r="N236" i="51"/>
  <c r="K236" i="51" s="1"/>
  <c r="E236" i="51" s="1"/>
  <c r="AP235" i="51"/>
  <c r="O235" i="51"/>
  <c r="L235" i="51" s="1"/>
  <c r="F235" i="51" s="1"/>
  <c r="N235" i="51"/>
  <c r="K235" i="51"/>
  <c r="E235" i="51" s="1"/>
  <c r="AP234" i="51"/>
  <c r="O234" i="51"/>
  <c r="L234" i="51" s="1"/>
  <c r="F234" i="51" s="1"/>
  <c r="N234" i="51"/>
  <c r="K234" i="51"/>
  <c r="E234" i="51" s="1"/>
  <c r="AP233" i="51"/>
  <c r="O233" i="51"/>
  <c r="L233" i="51" s="1"/>
  <c r="F233" i="51" s="1"/>
  <c r="N233" i="51"/>
  <c r="K233" i="51" s="1"/>
  <c r="E233" i="51" s="1"/>
  <c r="AP232" i="51"/>
  <c r="O232" i="51"/>
  <c r="L232" i="51" s="1"/>
  <c r="F232" i="51" s="1"/>
  <c r="N232" i="51"/>
  <c r="K232" i="51" s="1"/>
  <c r="E232" i="51" s="1"/>
  <c r="AP231" i="51"/>
  <c r="L231" i="51"/>
  <c r="K231" i="51"/>
  <c r="AP230" i="51"/>
  <c r="O230" i="51"/>
  <c r="L230" i="51" s="1"/>
  <c r="F230" i="51" s="1"/>
  <c r="N230" i="51"/>
  <c r="K230" i="51"/>
  <c r="E230" i="51" s="1"/>
  <c r="AP229" i="51"/>
  <c r="O229" i="51"/>
  <c r="L229" i="51" s="1"/>
  <c r="F229" i="51" s="1"/>
  <c r="N229" i="51"/>
  <c r="K229" i="51" s="1"/>
  <c r="E229" i="51" s="1"/>
  <c r="AP228" i="51"/>
  <c r="L228" i="51"/>
  <c r="K228" i="51"/>
  <c r="AP227" i="51"/>
  <c r="L227" i="51"/>
  <c r="K227" i="51"/>
  <c r="AP226" i="51"/>
  <c r="O226" i="51"/>
  <c r="L226" i="51" s="1"/>
  <c r="F226" i="51" s="1"/>
  <c r="N226" i="51"/>
  <c r="K226" i="51" s="1"/>
  <c r="E226" i="51" s="1"/>
  <c r="AP225" i="51"/>
  <c r="O225" i="51"/>
  <c r="L225" i="51" s="1"/>
  <c r="F225" i="51" s="1"/>
  <c r="N225" i="51"/>
  <c r="K225" i="51" s="1"/>
  <c r="E225" i="51" s="1"/>
  <c r="AP224" i="51"/>
  <c r="L224" i="51"/>
  <c r="K224" i="51"/>
  <c r="AP223" i="51"/>
  <c r="O223" i="51"/>
  <c r="L223" i="51" s="1"/>
  <c r="F223" i="51" s="1"/>
  <c r="N223" i="51"/>
  <c r="K223" i="51" s="1"/>
  <c r="E223" i="51" s="1"/>
  <c r="AP222" i="51"/>
  <c r="O222" i="51"/>
  <c r="L222" i="51" s="1"/>
  <c r="F222" i="51" s="1"/>
  <c r="N222" i="51"/>
  <c r="K222" i="51" s="1"/>
  <c r="E222" i="51" s="1"/>
  <c r="AP221" i="51"/>
  <c r="O221" i="51"/>
  <c r="L221" i="51" s="1"/>
  <c r="F221" i="51" s="1"/>
  <c r="N221" i="51"/>
  <c r="K221" i="51" s="1"/>
  <c r="E221" i="51" s="1"/>
  <c r="AP220" i="51"/>
  <c r="L220" i="51"/>
  <c r="K220" i="51"/>
  <c r="AP219" i="51"/>
  <c r="O219" i="51"/>
  <c r="N219" i="51"/>
  <c r="K219" i="51" s="1"/>
  <c r="E219" i="51" s="1"/>
  <c r="L219" i="51"/>
  <c r="F219" i="51" s="1"/>
  <c r="AP218" i="51"/>
  <c r="O218" i="51"/>
  <c r="L218" i="51" s="1"/>
  <c r="N218" i="51"/>
  <c r="K218" i="51" s="1"/>
  <c r="E218" i="51" s="1"/>
  <c r="F218" i="51"/>
  <c r="AP217" i="51"/>
  <c r="O217" i="51"/>
  <c r="L217" i="51" s="1"/>
  <c r="F217" i="51" s="1"/>
  <c r="N217" i="51"/>
  <c r="K217" i="51" s="1"/>
  <c r="E217" i="51" s="1"/>
  <c r="AP216" i="51"/>
  <c r="O216" i="51"/>
  <c r="L216" i="51" s="1"/>
  <c r="F216" i="51" s="1"/>
  <c r="N216" i="51"/>
  <c r="K216" i="51" s="1"/>
  <c r="E216" i="51"/>
  <c r="AP215" i="51"/>
  <c r="O215" i="51"/>
  <c r="L215" i="51" s="1"/>
  <c r="F215" i="51" s="1"/>
  <c r="N215" i="51"/>
  <c r="K215" i="51" s="1"/>
  <c r="E215" i="51" s="1"/>
  <c r="AQ214" i="51"/>
  <c r="AP214" i="51"/>
  <c r="O214" i="51"/>
  <c r="L214" i="51" s="1"/>
  <c r="F214" i="51" s="1"/>
  <c r="N214" i="51"/>
  <c r="K214" i="51"/>
  <c r="E214" i="51" s="1"/>
  <c r="AP213" i="51"/>
  <c r="O213" i="51"/>
  <c r="L213" i="51" s="1"/>
  <c r="F213" i="51" s="1"/>
  <c r="N213" i="51"/>
  <c r="K213" i="51"/>
  <c r="E213" i="51" s="1"/>
  <c r="AP212" i="51"/>
  <c r="L212" i="51"/>
  <c r="K212" i="51"/>
  <c r="AP211" i="51"/>
  <c r="O211" i="51"/>
  <c r="L211" i="51" s="1"/>
  <c r="F211" i="51" s="1"/>
  <c r="N211" i="51"/>
  <c r="K211" i="51" s="1"/>
  <c r="E211" i="51" s="1"/>
  <c r="AP210" i="51"/>
  <c r="O210" i="51"/>
  <c r="L210" i="51" s="1"/>
  <c r="F210" i="51" s="1"/>
  <c r="N210" i="51"/>
  <c r="K210" i="51" s="1"/>
  <c r="E210" i="51" s="1"/>
  <c r="AP209" i="51"/>
  <c r="O209" i="51"/>
  <c r="L209" i="51" s="1"/>
  <c r="F209" i="51" s="1"/>
  <c r="N209" i="51"/>
  <c r="K209" i="51" s="1"/>
  <c r="E209" i="51" s="1"/>
  <c r="AP208" i="51"/>
  <c r="O208" i="51"/>
  <c r="L208" i="51" s="1"/>
  <c r="N208" i="51"/>
  <c r="K208" i="51" s="1"/>
  <c r="E208" i="51" s="1"/>
  <c r="F208" i="51"/>
  <c r="AP207" i="51"/>
  <c r="L207" i="51"/>
  <c r="K207" i="51"/>
  <c r="AP206" i="51"/>
  <c r="O206" i="51"/>
  <c r="L206" i="51" s="1"/>
  <c r="F206" i="51" s="1"/>
  <c r="N206" i="51"/>
  <c r="K206" i="51" s="1"/>
  <c r="E206" i="51" s="1"/>
  <c r="AP205" i="51"/>
  <c r="O205" i="51"/>
  <c r="L205" i="51" s="1"/>
  <c r="F205" i="51" s="1"/>
  <c r="N205" i="51"/>
  <c r="K205" i="51" s="1"/>
  <c r="E205" i="51" s="1"/>
  <c r="AP204" i="51"/>
  <c r="L204" i="51"/>
  <c r="K204" i="51"/>
  <c r="AP203" i="51"/>
  <c r="L203" i="51"/>
  <c r="K203" i="51"/>
  <c r="AP202" i="51"/>
  <c r="L202" i="51"/>
  <c r="K202" i="51"/>
  <c r="AP201" i="51"/>
  <c r="O201" i="51"/>
  <c r="L201" i="51" s="1"/>
  <c r="F201" i="51" s="1"/>
  <c r="N201" i="51"/>
  <c r="K201" i="51" s="1"/>
  <c r="E201" i="51" s="1"/>
  <c r="AP200" i="51"/>
  <c r="O200" i="51"/>
  <c r="L200" i="51" s="1"/>
  <c r="N200" i="51"/>
  <c r="K200" i="51" s="1"/>
  <c r="AP199" i="51"/>
  <c r="O199" i="51"/>
  <c r="L199" i="51" s="1"/>
  <c r="F199" i="51" s="1"/>
  <c r="N199" i="51"/>
  <c r="K199" i="51" s="1"/>
  <c r="E199" i="51" s="1"/>
  <c r="AP198" i="51"/>
  <c r="O198" i="51"/>
  <c r="L198" i="51" s="1"/>
  <c r="F198" i="51" s="1"/>
  <c r="N198" i="51"/>
  <c r="K198" i="51" s="1"/>
  <c r="E198" i="51" s="1"/>
  <c r="AP197" i="51"/>
  <c r="O197" i="51"/>
  <c r="L197" i="51" s="1"/>
  <c r="F197" i="51" s="1"/>
  <c r="N197" i="51"/>
  <c r="K197" i="51" s="1"/>
  <c r="E197" i="51" s="1"/>
  <c r="AP196" i="51"/>
  <c r="O196" i="51"/>
  <c r="L196" i="51" s="1"/>
  <c r="F196" i="51" s="1"/>
  <c r="N196" i="51"/>
  <c r="K196" i="51"/>
  <c r="E196" i="51" s="1"/>
  <c r="AP195" i="51"/>
  <c r="O195" i="51"/>
  <c r="N195" i="51"/>
  <c r="L195" i="51"/>
  <c r="F195" i="51" s="1"/>
  <c r="K195" i="51"/>
  <c r="E195" i="51" s="1"/>
  <c r="AP194" i="51"/>
  <c r="O194" i="51"/>
  <c r="L194" i="51" s="1"/>
  <c r="N194" i="51"/>
  <c r="K194" i="51" s="1"/>
  <c r="E194" i="51" s="1"/>
  <c r="F194" i="51"/>
  <c r="AP193" i="51"/>
  <c r="O193" i="51"/>
  <c r="N193" i="51"/>
  <c r="K193" i="51" s="1"/>
  <c r="L193" i="51"/>
  <c r="AP192" i="51"/>
  <c r="O192" i="51"/>
  <c r="L192" i="51" s="1"/>
  <c r="N192" i="51"/>
  <c r="K192" i="51" s="1"/>
  <c r="AP191" i="51"/>
  <c r="O191" i="51"/>
  <c r="N191" i="51"/>
  <c r="L191" i="51"/>
  <c r="F191" i="51" s="1"/>
  <c r="K191" i="51"/>
  <c r="E191" i="51" s="1"/>
  <c r="AP190" i="51"/>
  <c r="O190" i="51"/>
  <c r="L190" i="51" s="1"/>
  <c r="F190" i="51" s="1"/>
  <c r="N190" i="51"/>
  <c r="K190" i="51" s="1"/>
  <c r="E190" i="51"/>
  <c r="AP189" i="51"/>
  <c r="O189" i="51"/>
  <c r="N189" i="51"/>
  <c r="K189" i="51" s="1"/>
  <c r="E189" i="51" s="1"/>
  <c r="L189" i="51"/>
  <c r="F189" i="51" s="1"/>
  <c r="AP188" i="51"/>
  <c r="O188" i="51"/>
  <c r="N188" i="51"/>
  <c r="K188" i="51" s="1"/>
  <c r="E188" i="51" s="1"/>
  <c r="L188" i="51"/>
  <c r="F188" i="51" s="1"/>
  <c r="AP187" i="51"/>
  <c r="L187" i="51"/>
  <c r="K187" i="51"/>
  <c r="AP186" i="51"/>
  <c r="L186" i="51"/>
  <c r="K186" i="51"/>
  <c r="AP185" i="51"/>
  <c r="L185" i="51"/>
  <c r="F185" i="51" s="1"/>
  <c r="K185" i="51"/>
  <c r="E185" i="51" s="1"/>
  <c r="AP184" i="51"/>
  <c r="L184" i="51"/>
  <c r="F184" i="51" s="1"/>
  <c r="K184" i="51"/>
  <c r="E184" i="51" s="1"/>
  <c r="AP183" i="51"/>
  <c r="L183" i="51"/>
  <c r="F183" i="51" s="1"/>
  <c r="K183" i="51"/>
  <c r="E183" i="51" s="1"/>
  <c r="AP182" i="51"/>
  <c r="L182" i="51"/>
  <c r="K182" i="51"/>
  <c r="AP181" i="51"/>
  <c r="L181" i="51"/>
  <c r="K181" i="51"/>
  <c r="AP180" i="51"/>
  <c r="O180" i="51"/>
  <c r="L180" i="51" s="1"/>
  <c r="F180" i="51" s="1"/>
  <c r="N180" i="51"/>
  <c r="K180" i="51" s="1"/>
  <c r="E180" i="51" s="1"/>
  <c r="AP179" i="51"/>
  <c r="O179" i="51"/>
  <c r="N179" i="51"/>
  <c r="K179" i="51" s="1"/>
  <c r="E179" i="51" s="1"/>
  <c r="L179" i="51"/>
  <c r="F179" i="51" s="1"/>
  <c r="AP178" i="51"/>
  <c r="O178" i="51"/>
  <c r="L178" i="51" s="1"/>
  <c r="F178" i="51" s="1"/>
  <c r="N178" i="51"/>
  <c r="K178" i="51" s="1"/>
  <c r="E178" i="51" s="1"/>
  <c r="AP177" i="51"/>
  <c r="O177" i="51"/>
  <c r="L177" i="51" s="1"/>
  <c r="F177" i="51" s="1"/>
  <c r="N177" i="51"/>
  <c r="K177" i="51" s="1"/>
  <c r="E177" i="51" s="1"/>
  <c r="AP176" i="51"/>
  <c r="L176" i="51"/>
  <c r="K176" i="51"/>
  <c r="AP175" i="51"/>
  <c r="L175" i="51"/>
  <c r="K175" i="51"/>
  <c r="AP174" i="51"/>
  <c r="O174" i="51"/>
  <c r="L174" i="51" s="1"/>
  <c r="F174" i="51" s="1"/>
  <c r="N174" i="51"/>
  <c r="K174" i="51" s="1"/>
  <c r="E174" i="51" s="1"/>
  <c r="AP173" i="51"/>
  <c r="O173" i="51"/>
  <c r="L173" i="51" s="1"/>
  <c r="F173" i="51" s="1"/>
  <c r="N173" i="51"/>
  <c r="K173" i="51" s="1"/>
  <c r="E173" i="51" s="1"/>
  <c r="AP172" i="51"/>
  <c r="O172" i="51"/>
  <c r="L172" i="51" s="1"/>
  <c r="F172" i="51" s="1"/>
  <c r="N172" i="51"/>
  <c r="K172" i="51" s="1"/>
  <c r="E172" i="51" s="1"/>
  <c r="AP171" i="51"/>
  <c r="O171" i="51"/>
  <c r="L171" i="51" s="1"/>
  <c r="F171" i="51" s="1"/>
  <c r="N171" i="51"/>
  <c r="K171" i="51" s="1"/>
  <c r="E171" i="51" s="1"/>
  <c r="AP170" i="51"/>
  <c r="L170" i="51"/>
  <c r="K170" i="51"/>
  <c r="AP169" i="51"/>
  <c r="L169" i="51"/>
  <c r="K169" i="51"/>
  <c r="AP168" i="51"/>
  <c r="O168" i="51"/>
  <c r="L168" i="51" s="1"/>
  <c r="F168" i="51" s="1"/>
  <c r="N168" i="51"/>
  <c r="K168" i="51" s="1"/>
  <c r="E168" i="51" s="1"/>
  <c r="AP167" i="51"/>
  <c r="O167" i="51"/>
  <c r="L167" i="51" s="1"/>
  <c r="F167" i="51" s="1"/>
  <c r="N167" i="51"/>
  <c r="K167" i="51" s="1"/>
  <c r="E167" i="51" s="1"/>
  <c r="AP166" i="51"/>
  <c r="O166" i="51"/>
  <c r="L166" i="51" s="1"/>
  <c r="F166" i="51" s="1"/>
  <c r="N166" i="51"/>
  <c r="K166" i="51" s="1"/>
  <c r="E166" i="51" s="1"/>
  <c r="AP165" i="51"/>
  <c r="O165" i="51"/>
  <c r="L165" i="51" s="1"/>
  <c r="F165" i="51" s="1"/>
  <c r="N165" i="51"/>
  <c r="K165" i="51"/>
  <c r="E165" i="51" s="1"/>
  <c r="AP164" i="51"/>
  <c r="O164" i="51"/>
  <c r="L164" i="51" s="1"/>
  <c r="F164" i="51" s="1"/>
  <c r="N164" i="51"/>
  <c r="K164" i="51" s="1"/>
  <c r="E164" i="51" s="1"/>
  <c r="AP163" i="51"/>
  <c r="O163" i="51"/>
  <c r="L163" i="51" s="1"/>
  <c r="F163" i="51" s="1"/>
  <c r="N163" i="51"/>
  <c r="K163" i="51" s="1"/>
  <c r="E163" i="51" s="1"/>
  <c r="AP162" i="51"/>
  <c r="L162" i="51"/>
  <c r="K162" i="51"/>
  <c r="AP161" i="51"/>
  <c r="L161" i="51"/>
  <c r="K161" i="51"/>
  <c r="AP160" i="51"/>
  <c r="O160" i="51"/>
  <c r="L160" i="51" s="1"/>
  <c r="F160" i="51" s="1"/>
  <c r="N160" i="51"/>
  <c r="K160" i="51" s="1"/>
  <c r="E160" i="51" s="1"/>
  <c r="AP159" i="51"/>
  <c r="O159" i="51"/>
  <c r="L159" i="51" s="1"/>
  <c r="F159" i="51" s="1"/>
  <c r="N159" i="51"/>
  <c r="K159" i="51" s="1"/>
  <c r="E159" i="51"/>
  <c r="AP158" i="51"/>
  <c r="O158" i="51"/>
  <c r="L158" i="51" s="1"/>
  <c r="F158" i="51" s="1"/>
  <c r="N158" i="51"/>
  <c r="K158" i="51"/>
  <c r="E158" i="51" s="1"/>
  <c r="AP157" i="51"/>
  <c r="O157" i="51"/>
  <c r="L157" i="51" s="1"/>
  <c r="F157" i="51" s="1"/>
  <c r="N157" i="51"/>
  <c r="K157" i="51"/>
  <c r="E157" i="51" s="1"/>
  <c r="AP156" i="51"/>
  <c r="O156" i="51"/>
  <c r="L156" i="51" s="1"/>
  <c r="F156" i="51" s="1"/>
  <c r="N156" i="51"/>
  <c r="K156" i="51" s="1"/>
  <c r="E156" i="51" s="1"/>
  <c r="AP155" i="51"/>
  <c r="O155" i="51"/>
  <c r="L155" i="51" s="1"/>
  <c r="F155" i="51" s="1"/>
  <c r="N155" i="51"/>
  <c r="K155" i="51" s="1"/>
  <c r="E155" i="51" s="1"/>
  <c r="AP154" i="51"/>
  <c r="O154" i="51"/>
  <c r="L154" i="51" s="1"/>
  <c r="F154" i="51" s="1"/>
  <c r="N154" i="51"/>
  <c r="K154" i="51" s="1"/>
  <c r="E154" i="51" s="1"/>
  <c r="AP153" i="51"/>
  <c r="L153" i="51"/>
  <c r="K153" i="51"/>
  <c r="AP152" i="51"/>
  <c r="L152" i="51"/>
  <c r="K152" i="51"/>
  <c r="AP151" i="51"/>
  <c r="O151" i="51"/>
  <c r="L151" i="51" s="1"/>
  <c r="F151" i="51" s="1"/>
  <c r="N151" i="51"/>
  <c r="K151" i="51" s="1"/>
  <c r="E151" i="51" s="1"/>
  <c r="AP150" i="51"/>
  <c r="O150" i="51"/>
  <c r="L150" i="51" s="1"/>
  <c r="F150" i="51" s="1"/>
  <c r="N150" i="51"/>
  <c r="K150" i="51" s="1"/>
  <c r="E150" i="51" s="1"/>
  <c r="AP149" i="51"/>
  <c r="O149" i="51"/>
  <c r="L149" i="51" s="1"/>
  <c r="F149" i="51" s="1"/>
  <c r="N149" i="51"/>
  <c r="K149" i="51" s="1"/>
  <c r="E149" i="51" s="1"/>
  <c r="AP148" i="51"/>
  <c r="O148" i="51"/>
  <c r="L148" i="51" s="1"/>
  <c r="F148" i="51" s="1"/>
  <c r="N148" i="51"/>
  <c r="K148" i="51" s="1"/>
  <c r="E148" i="51" s="1"/>
  <c r="AP147" i="51"/>
  <c r="L147" i="51"/>
  <c r="K147" i="51"/>
  <c r="AP146" i="51"/>
  <c r="L146" i="51"/>
  <c r="K146" i="51"/>
  <c r="AP145" i="51"/>
  <c r="O145" i="51"/>
  <c r="L145" i="51" s="1"/>
  <c r="F145" i="51" s="1"/>
  <c r="N145" i="51"/>
  <c r="K145" i="51"/>
  <c r="E145" i="51" s="1"/>
  <c r="AP144" i="51"/>
  <c r="O144" i="51"/>
  <c r="L144" i="51" s="1"/>
  <c r="F144" i="51" s="1"/>
  <c r="N144" i="51"/>
  <c r="K144" i="51" s="1"/>
  <c r="E144" i="51" s="1"/>
  <c r="AP143" i="51"/>
  <c r="O143" i="51"/>
  <c r="L143" i="51" s="1"/>
  <c r="F143" i="51" s="1"/>
  <c r="N143" i="51"/>
  <c r="K143" i="51" s="1"/>
  <c r="E143" i="51" s="1"/>
  <c r="AP142" i="51"/>
  <c r="O142" i="51"/>
  <c r="L142" i="51" s="1"/>
  <c r="F142" i="51" s="1"/>
  <c r="N142" i="51"/>
  <c r="K142" i="51" s="1"/>
  <c r="E142" i="51" s="1"/>
  <c r="AP141" i="51"/>
  <c r="L141" i="51"/>
  <c r="K141" i="51"/>
  <c r="AP140" i="51"/>
  <c r="L140" i="51"/>
  <c r="K140" i="51"/>
  <c r="AP139" i="51"/>
  <c r="O139" i="51"/>
  <c r="L139" i="51" s="1"/>
  <c r="F139" i="51" s="1"/>
  <c r="N139" i="51"/>
  <c r="K139" i="51" s="1"/>
  <c r="E139" i="51" s="1"/>
  <c r="AP138" i="51"/>
  <c r="O138" i="51"/>
  <c r="L138" i="51" s="1"/>
  <c r="F138" i="51" s="1"/>
  <c r="N138" i="51"/>
  <c r="K138" i="51" s="1"/>
  <c r="E138" i="51" s="1"/>
  <c r="AP137" i="51"/>
  <c r="O137" i="51"/>
  <c r="L137" i="51" s="1"/>
  <c r="F137" i="51" s="1"/>
  <c r="N137" i="51"/>
  <c r="K137" i="51" s="1"/>
  <c r="E137" i="51" s="1"/>
  <c r="AP136" i="51"/>
  <c r="O136" i="51"/>
  <c r="L136" i="51" s="1"/>
  <c r="F136" i="51" s="1"/>
  <c r="N136" i="51"/>
  <c r="K136" i="51" s="1"/>
  <c r="E136" i="51" s="1"/>
  <c r="AP135" i="51"/>
  <c r="L135" i="51"/>
  <c r="K135" i="51"/>
  <c r="AP134" i="51"/>
  <c r="L134" i="51"/>
  <c r="K134" i="51"/>
  <c r="AP133" i="51"/>
  <c r="O133" i="51"/>
  <c r="L133" i="51" s="1"/>
  <c r="F133" i="51" s="1"/>
  <c r="N133" i="51"/>
  <c r="K133" i="51" s="1"/>
  <c r="E133" i="51" s="1"/>
  <c r="AP132" i="51"/>
  <c r="O132" i="51"/>
  <c r="L132" i="51" s="1"/>
  <c r="F132" i="51" s="1"/>
  <c r="N132" i="51"/>
  <c r="K132" i="51" s="1"/>
  <c r="E132" i="51" s="1"/>
  <c r="AP131" i="51"/>
  <c r="O131" i="51"/>
  <c r="L131" i="51" s="1"/>
  <c r="F131" i="51" s="1"/>
  <c r="N131" i="51"/>
  <c r="K131" i="51" s="1"/>
  <c r="E131" i="51" s="1"/>
  <c r="AP130" i="51"/>
  <c r="O130" i="51"/>
  <c r="L130" i="51" s="1"/>
  <c r="F130" i="51" s="1"/>
  <c r="N130" i="51"/>
  <c r="K130" i="51" s="1"/>
  <c r="E130" i="51"/>
  <c r="AP129" i="51"/>
  <c r="O129" i="51"/>
  <c r="L129" i="51" s="1"/>
  <c r="F129" i="51" s="1"/>
  <c r="N129" i="51"/>
  <c r="K129" i="51" s="1"/>
  <c r="E129" i="51" s="1"/>
  <c r="AP128" i="51"/>
  <c r="O128" i="51"/>
  <c r="L128" i="51" s="1"/>
  <c r="F128" i="51" s="1"/>
  <c r="N128" i="51"/>
  <c r="K128" i="51" s="1"/>
  <c r="E128" i="51" s="1"/>
  <c r="AP127" i="51"/>
  <c r="O127" i="51"/>
  <c r="L127" i="51" s="1"/>
  <c r="F127" i="51" s="1"/>
  <c r="N127" i="51"/>
  <c r="K127" i="51" s="1"/>
  <c r="E127" i="51" s="1"/>
  <c r="AP126" i="51"/>
  <c r="O126" i="51"/>
  <c r="L126" i="51" s="1"/>
  <c r="F126" i="51" s="1"/>
  <c r="N126" i="51"/>
  <c r="K126" i="51" s="1"/>
  <c r="E126" i="51" s="1"/>
  <c r="AP125" i="51"/>
  <c r="L125" i="51"/>
  <c r="K125" i="51"/>
  <c r="AP124" i="51"/>
  <c r="L124" i="51"/>
  <c r="K124" i="51"/>
  <c r="AP123" i="51"/>
  <c r="O123" i="51"/>
  <c r="L123" i="51" s="1"/>
  <c r="F123" i="51" s="1"/>
  <c r="N123" i="51"/>
  <c r="K123" i="51" s="1"/>
  <c r="E123" i="51" s="1"/>
  <c r="AP122" i="51"/>
  <c r="O122" i="51"/>
  <c r="L122" i="51" s="1"/>
  <c r="F122" i="51" s="1"/>
  <c r="N122" i="51"/>
  <c r="K122" i="51" s="1"/>
  <c r="E122" i="51" s="1"/>
  <c r="AP121" i="51"/>
  <c r="O121" i="51"/>
  <c r="L121" i="51" s="1"/>
  <c r="F121" i="51" s="1"/>
  <c r="N121" i="51"/>
  <c r="K121" i="51" s="1"/>
  <c r="E121" i="51" s="1"/>
  <c r="AP120" i="51"/>
  <c r="O120" i="51"/>
  <c r="L120" i="51" s="1"/>
  <c r="F120" i="51" s="1"/>
  <c r="N120" i="51"/>
  <c r="K120" i="51" s="1"/>
  <c r="E120" i="51" s="1"/>
  <c r="AP119" i="51"/>
  <c r="L119" i="51"/>
  <c r="K119" i="51"/>
  <c r="AP118" i="51"/>
  <c r="L118" i="51"/>
  <c r="K118" i="51"/>
  <c r="AP117" i="51"/>
  <c r="O117" i="51"/>
  <c r="L117" i="51" s="1"/>
  <c r="F117" i="51" s="1"/>
  <c r="N117" i="51"/>
  <c r="K117" i="51" s="1"/>
  <c r="E117" i="51" s="1"/>
  <c r="AP116" i="51"/>
  <c r="O116" i="51"/>
  <c r="L116" i="51" s="1"/>
  <c r="F116" i="51" s="1"/>
  <c r="N116" i="51"/>
  <c r="K116" i="51" s="1"/>
  <c r="E116" i="51" s="1"/>
  <c r="AP115" i="51"/>
  <c r="O115" i="51"/>
  <c r="L115" i="51" s="1"/>
  <c r="F115" i="51" s="1"/>
  <c r="N115" i="51"/>
  <c r="K115" i="51" s="1"/>
  <c r="E115" i="51" s="1"/>
  <c r="AP114" i="51"/>
  <c r="O114" i="51"/>
  <c r="L114" i="51" s="1"/>
  <c r="F114" i="51" s="1"/>
  <c r="N114" i="51"/>
  <c r="K114" i="51" s="1"/>
  <c r="E114" i="51" s="1"/>
  <c r="AP113" i="51"/>
  <c r="L113" i="51"/>
  <c r="K113" i="51"/>
  <c r="AP112" i="51"/>
  <c r="L112" i="51"/>
  <c r="K112" i="51"/>
  <c r="AP111" i="51"/>
  <c r="O111" i="51"/>
  <c r="L111" i="51" s="1"/>
  <c r="F111" i="51" s="1"/>
  <c r="N111" i="51"/>
  <c r="K111" i="51" s="1"/>
  <c r="E111" i="51" s="1"/>
  <c r="AP110" i="51"/>
  <c r="O110" i="51"/>
  <c r="L110" i="51" s="1"/>
  <c r="F110" i="51" s="1"/>
  <c r="N110" i="51"/>
  <c r="K110" i="51" s="1"/>
  <c r="E110" i="51" s="1"/>
  <c r="AP109" i="51"/>
  <c r="O109" i="51"/>
  <c r="L109" i="51" s="1"/>
  <c r="F109" i="51" s="1"/>
  <c r="N109" i="51"/>
  <c r="K109" i="51" s="1"/>
  <c r="E109" i="51" s="1"/>
  <c r="AP108" i="51"/>
  <c r="O108" i="51"/>
  <c r="L108" i="51" s="1"/>
  <c r="F108" i="51" s="1"/>
  <c r="N108" i="51"/>
  <c r="K108" i="51" s="1"/>
  <c r="E108" i="51" s="1"/>
  <c r="AP107" i="51"/>
  <c r="L107" i="51"/>
  <c r="K107" i="51"/>
  <c r="AP106" i="51"/>
  <c r="L106" i="51"/>
  <c r="K106" i="51"/>
  <c r="AP105" i="51"/>
  <c r="O105" i="51"/>
  <c r="L105" i="51" s="1"/>
  <c r="F105" i="51" s="1"/>
  <c r="N105" i="51"/>
  <c r="K105" i="51" s="1"/>
  <c r="E105" i="51" s="1"/>
  <c r="AP104" i="51"/>
  <c r="O104" i="51"/>
  <c r="L104" i="51" s="1"/>
  <c r="F104" i="51" s="1"/>
  <c r="N104" i="51"/>
  <c r="K104" i="51" s="1"/>
  <c r="E104" i="51" s="1"/>
  <c r="AP103" i="51"/>
  <c r="O103" i="51"/>
  <c r="L103" i="51" s="1"/>
  <c r="F103" i="51" s="1"/>
  <c r="N103" i="51"/>
  <c r="K103" i="51" s="1"/>
  <c r="E103" i="51" s="1"/>
  <c r="AP102" i="51"/>
  <c r="L102" i="51"/>
  <c r="K102" i="51"/>
  <c r="AP101" i="51"/>
  <c r="O101" i="51"/>
  <c r="L101" i="51" s="1"/>
  <c r="F101" i="51" s="1"/>
  <c r="N101" i="51"/>
  <c r="K101" i="51"/>
  <c r="E101" i="51" s="1"/>
  <c r="AP100" i="51"/>
  <c r="O100" i="51"/>
  <c r="L100" i="51" s="1"/>
  <c r="F100" i="51" s="1"/>
  <c r="N100" i="51"/>
  <c r="K100" i="51"/>
  <c r="E100" i="51" s="1"/>
  <c r="AP99" i="51"/>
  <c r="O99" i="51"/>
  <c r="L99" i="51" s="1"/>
  <c r="F99" i="51" s="1"/>
  <c r="N99" i="51"/>
  <c r="K99" i="51" s="1"/>
  <c r="E99" i="51" s="1"/>
  <c r="AP98" i="51"/>
  <c r="O98" i="51"/>
  <c r="L98" i="51" s="1"/>
  <c r="F98" i="51" s="1"/>
  <c r="N98" i="51"/>
  <c r="K98" i="51" s="1"/>
  <c r="E98" i="51" s="1"/>
  <c r="AP97" i="51"/>
  <c r="O97" i="51"/>
  <c r="L97" i="51" s="1"/>
  <c r="F97" i="51" s="1"/>
  <c r="N97" i="51"/>
  <c r="K97" i="51" s="1"/>
  <c r="E97" i="51" s="1"/>
  <c r="AP96" i="51"/>
  <c r="L96" i="51"/>
  <c r="K96" i="51"/>
  <c r="AP95" i="51"/>
  <c r="L95" i="51"/>
  <c r="K95" i="51"/>
  <c r="AP94" i="51"/>
  <c r="O94" i="51"/>
  <c r="L94" i="51" s="1"/>
  <c r="F94" i="51" s="1"/>
  <c r="N94" i="51"/>
  <c r="K94" i="51" s="1"/>
  <c r="E94" i="51" s="1"/>
  <c r="AP93" i="51"/>
  <c r="O93" i="51"/>
  <c r="L93" i="51" s="1"/>
  <c r="F93" i="51" s="1"/>
  <c r="N93" i="51"/>
  <c r="K93" i="51" s="1"/>
  <c r="E93" i="51" s="1"/>
  <c r="AP92" i="51"/>
  <c r="O92" i="51"/>
  <c r="L92" i="51" s="1"/>
  <c r="F92" i="51" s="1"/>
  <c r="N92" i="51"/>
  <c r="K92" i="51" s="1"/>
  <c r="E92" i="51" s="1"/>
  <c r="AP91" i="51"/>
  <c r="O91" i="51"/>
  <c r="L91" i="51" s="1"/>
  <c r="F91" i="51" s="1"/>
  <c r="N91" i="51"/>
  <c r="K91" i="51" s="1"/>
  <c r="E91" i="51" s="1"/>
  <c r="AP90" i="51"/>
  <c r="O90" i="51"/>
  <c r="L90" i="51" s="1"/>
  <c r="F90" i="51" s="1"/>
  <c r="N90" i="51"/>
  <c r="K90" i="51" s="1"/>
  <c r="E90" i="51" s="1"/>
  <c r="AP89" i="51"/>
  <c r="O89" i="51"/>
  <c r="L89" i="51" s="1"/>
  <c r="F89" i="51" s="1"/>
  <c r="N89" i="51"/>
  <c r="K89" i="51" s="1"/>
  <c r="E89" i="51" s="1"/>
  <c r="AP88" i="51"/>
  <c r="L88" i="51"/>
  <c r="K88" i="51"/>
  <c r="AP87" i="51"/>
  <c r="L87" i="51"/>
  <c r="K87" i="51"/>
  <c r="AP86" i="51"/>
  <c r="O86" i="51"/>
  <c r="L86" i="51" s="1"/>
  <c r="F86" i="51" s="1"/>
  <c r="N86" i="51"/>
  <c r="K86" i="51" s="1"/>
  <c r="E86" i="51" s="1"/>
  <c r="AP85" i="51"/>
  <c r="O85" i="51"/>
  <c r="L85" i="51" s="1"/>
  <c r="F85" i="51" s="1"/>
  <c r="N85" i="51"/>
  <c r="K85" i="51" s="1"/>
  <c r="E85" i="51" s="1"/>
  <c r="AP84" i="51"/>
  <c r="O84" i="51"/>
  <c r="L84" i="51" s="1"/>
  <c r="F84" i="51" s="1"/>
  <c r="N84" i="51"/>
  <c r="K84" i="51" s="1"/>
  <c r="E84" i="51" s="1"/>
  <c r="AP83" i="51"/>
  <c r="L83" i="51"/>
  <c r="K83" i="51"/>
  <c r="AP82" i="51"/>
  <c r="L82" i="51"/>
  <c r="K82" i="51"/>
  <c r="AP81" i="51"/>
  <c r="O81" i="51"/>
  <c r="L81" i="51" s="1"/>
  <c r="F81" i="51" s="1"/>
  <c r="N81" i="51"/>
  <c r="K81" i="51" s="1"/>
  <c r="E81" i="51" s="1"/>
  <c r="AP80" i="51"/>
  <c r="O80" i="51"/>
  <c r="L80" i="51" s="1"/>
  <c r="F80" i="51" s="1"/>
  <c r="N80" i="51"/>
  <c r="K80" i="51" s="1"/>
  <c r="E80" i="51" s="1"/>
  <c r="AP79" i="51"/>
  <c r="O79" i="51"/>
  <c r="L79" i="51" s="1"/>
  <c r="F79" i="51" s="1"/>
  <c r="N79" i="51"/>
  <c r="K79" i="51" s="1"/>
  <c r="E79" i="51" s="1"/>
  <c r="AP78" i="51"/>
  <c r="L78" i="51"/>
  <c r="K78" i="51"/>
  <c r="AP77" i="51"/>
  <c r="L77" i="51"/>
  <c r="K77" i="51"/>
  <c r="AP76" i="51"/>
  <c r="O76" i="51"/>
  <c r="L76" i="51" s="1"/>
  <c r="F76" i="51" s="1"/>
  <c r="N76" i="51"/>
  <c r="K76" i="51" s="1"/>
  <c r="E76" i="51" s="1"/>
  <c r="AP75" i="51"/>
  <c r="O75" i="51"/>
  <c r="L75" i="51" s="1"/>
  <c r="F75" i="51" s="1"/>
  <c r="N75" i="51"/>
  <c r="K75" i="51" s="1"/>
  <c r="E75" i="51" s="1"/>
  <c r="AP74" i="51"/>
  <c r="O74" i="51"/>
  <c r="L74" i="51" s="1"/>
  <c r="F74" i="51" s="1"/>
  <c r="N74" i="51"/>
  <c r="K74" i="51" s="1"/>
  <c r="E74" i="51" s="1"/>
  <c r="AP73" i="51"/>
  <c r="O73" i="51"/>
  <c r="L73" i="51" s="1"/>
  <c r="F73" i="51" s="1"/>
  <c r="N73" i="51"/>
  <c r="K73" i="51" s="1"/>
  <c r="E73" i="51" s="1"/>
  <c r="AP72" i="51"/>
  <c r="O72" i="51"/>
  <c r="L72" i="51" s="1"/>
  <c r="F72" i="51" s="1"/>
  <c r="N72" i="51"/>
  <c r="K72" i="51" s="1"/>
  <c r="E72" i="51" s="1"/>
  <c r="AP71" i="51"/>
  <c r="O71" i="51"/>
  <c r="L71" i="51" s="1"/>
  <c r="F71" i="51" s="1"/>
  <c r="N71" i="51"/>
  <c r="K71" i="51" s="1"/>
  <c r="E71" i="51" s="1"/>
  <c r="AP70" i="51"/>
  <c r="O70" i="51"/>
  <c r="L70" i="51" s="1"/>
  <c r="F70" i="51" s="1"/>
  <c r="N70" i="51"/>
  <c r="K70" i="51" s="1"/>
  <c r="E70" i="51" s="1"/>
  <c r="AP69" i="51"/>
  <c r="O69" i="51"/>
  <c r="L69" i="51" s="1"/>
  <c r="F69" i="51" s="1"/>
  <c r="N69" i="51"/>
  <c r="K69" i="51" s="1"/>
  <c r="E69" i="51" s="1"/>
  <c r="AP68" i="51"/>
  <c r="O68" i="51"/>
  <c r="L68" i="51" s="1"/>
  <c r="F68" i="51" s="1"/>
  <c r="N68" i="51"/>
  <c r="K68" i="51" s="1"/>
  <c r="E68" i="51" s="1"/>
  <c r="AP67" i="51"/>
  <c r="O67" i="51"/>
  <c r="L67" i="51" s="1"/>
  <c r="F67" i="51" s="1"/>
  <c r="N67" i="51"/>
  <c r="K67" i="51" s="1"/>
  <c r="E67" i="51" s="1"/>
  <c r="AP66" i="51"/>
  <c r="O66" i="51"/>
  <c r="L66" i="51" s="1"/>
  <c r="F66" i="51" s="1"/>
  <c r="N66" i="51"/>
  <c r="K66" i="51" s="1"/>
  <c r="E66" i="51" s="1"/>
  <c r="AP65" i="51"/>
  <c r="O65" i="51"/>
  <c r="L65" i="51" s="1"/>
  <c r="F65" i="51" s="1"/>
  <c r="N65" i="51"/>
  <c r="K65" i="51" s="1"/>
  <c r="E65" i="51" s="1"/>
  <c r="AP64" i="51"/>
  <c r="O64" i="51"/>
  <c r="L64" i="51" s="1"/>
  <c r="F64" i="51" s="1"/>
  <c r="N64" i="51"/>
  <c r="K64" i="51" s="1"/>
  <c r="E64" i="51" s="1"/>
  <c r="AP63" i="51"/>
  <c r="L63" i="51"/>
  <c r="K63" i="51"/>
  <c r="AP62" i="51"/>
  <c r="L62" i="51"/>
  <c r="K62" i="51"/>
  <c r="AP61" i="51"/>
  <c r="O61" i="51"/>
  <c r="N61" i="51"/>
  <c r="L61" i="51"/>
  <c r="F61" i="51" s="1"/>
  <c r="K61" i="51"/>
  <c r="E61" i="51" s="1"/>
  <c r="AP60" i="51"/>
  <c r="O60" i="51"/>
  <c r="L60" i="51" s="1"/>
  <c r="F60" i="51" s="1"/>
  <c r="N60" i="51"/>
  <c r="K60" i="51" s="1"/>
  <c r="E60" i="51" s="1"/>
  <c r="AP59" i="51"/>
  <c r="O59" i="51"/>
  <c r="N59" i="51"/>
  <c r="K59" i="51" s="1"/>
  <c r="E59" i="51" s="1"/>
  <c r="L59" i="51"/>
  <c r="F59" i="51" s="1"/>
  <c r="AP58" i="51"/>
  <c r="O58" i="51"/>
  <c r="N58" i="51"/>
  <c r="K58" i="51" s="1"/>
  <c r="E58" i="51" s="1"/>
  <c r="L58" i="51"/>
  <c r="F58" i="51" s="1"/>
  <c r="AP57" i="51"/>
  <c r="O57" i="51"/>
  <c r="L57" i="51" s="1"/>
  <c r="F57" i="51" s="1"/>
  <c r="N57" i="51"/>
  <c r="K57" i="51" s="1"/>
  <c r="E57" i="51" s="1"/>
  <c r="AP56" i="51"/>
  <c r="O56" i="51"/>
  <c r="L56" i="51" s="1"/>
  <c r="F56" i="51" s="1"/>
  <c r="N56" i="51"/>
  <c r="K56" i="51" s="1"/>
  <c r="E56" i="51" s="1"/>
  <c r="AP55" i="51"/>
  <c r="O55" i="51"/>
  <c r="L55" i="51" s="1"/>
  <c r="F55" i="51" s="1"/>
  <c r="N55" i="51"/>
  <c r="K55" i="51" s="1"/>
  <c r="E55" i="51" s="1"/>
  <c r="AP54" i="51"/>
  <c r="O54" i="51"/>
  <c r="L54" i="51" s="1"/>
  <c r="F54" i="51" s="1"/>
  <c r="N54" i="51"/>
  <c r="K54" i="51" s="1"/>
  <c r="E54" i="51" s="1"/>
  <c r="AP53" i="51"/>
  <c r="O53" i="51"/>
  <c r="N53" i="51"/>
  <c r="L53" i="51"/>
  <c r="F53" i="51" s="1"/>
  <c r="K53" i="51"/>
  <c r="E53" i="51" s="1"/>
  <c r="AP52" i="51"/>
  <c r="L52" i="51"/>
  <c r="K52" i="51"/>
  <c r="AP51" i="51"/>
  <c r="L51" i="51"/>
  <c r="K51" i="51"/>
  <c r="AP50" i="51"/>
  <c r="O50" i="51"/>
  <c r="L50" i="51" s="1"/>
  <c r="F50" i="51" s="1"/>
  <c r="N50" i="51"/>
  <c r="K50" i="51" s="1"/>
  <c r="E50" i="51" s="1"/>
  <c r="AP49" i="51"/>
  <c r="O49" i="51"/>
  <c r="L49" i="51" s="1"/>
  <c r="F49" i="51" s="1"/>
  <c r="N49" i="51"/>
  <c r="K49" i="51" s="1"/>
  <c r="E49" i="51" s="1"/>
  <c r="AP48" i="51"/>
  <c r="O48" i="51"/>
  <c r="L48" i="51" s="1"/>
  <c r="F48" i="51" s="1"/>
  <c r="N48" i="51"/>
  <c r="K48" i="51" s="1"/>
  <c r="E48" i="51" s="1"/>
  <c r="AP47" i="51"/>
  <c r="O47" i="51"/>
  <c r="L47" i="51" s="1"/>
  <c r="F47" i="51" s="1"/>
  <c r="N47" i="51"/>
  <c r="K47" i="51" s="1"/>
  <c r="E47" i="51" s="1"/>
  <c r="AP46" i="51"/>
  <c r="O46" i="51"/>
  <c r="L46" i="51" s="1"/>
  <c r="F46" i="51" s="1"/>
  <c r="N46" i="51"/>
  <c r="K46" i="51" s="1"/>
  <c r="E46" i="51" s="1"/>
  <c r="AP45" i="51"/>
  <c r="O45" i="51"/>
  <c r="L45" i="51" s="1"/>
  <c r="F45" i="51" s="1"/>
  <c r="N45" i="51"/>
  <c r="K45" i="51" s="1"/>
  <c r="E45" i="51" s="1"/>
  <c r="AP44" i="51"/>
  <c r="O44" i="51"/>
  <c r="L44" i="51" s="1"/>
  <c r="F44" i="51" s="1"/>
  <c r="N44" i="51"/>
  <c r="K44" i="51" s="1"/>
  <c r="E44" i="51" s="1"/>
  <c r="AP43" i="51"/>
  <c r="O43" i="51"/>
  <c r="L43" i="51" s="1"/>
  <c r="F43" i="51" s="1"/>
  <c r="N43" i="51"/>
  <c r="K43" i="51" s="1"/>
  <c r="E43" i="51" s="1"/>
  <c r="AP42" i="51"/>
  <c r="O42" i="51"/>
  <c r="L42" i="51" s="1"/>
  <c r="F42" i="51" s="1"/>
  <c r="N42" i="51"/>
  <c r="K42" i="51" s="1"/>
  <c r="E42" i="51" s="1"/>
  <c r="AP41" i="51"/>
  <c r="O41" i="51"/>
  <c r="L41" i="51" s="1"/>
  <c r="F41" i="51" s="1"/>
  <c r="N41" i="51"/>
  <c r="K41" i="51" s="1"/>
  <c r="E41" i="51" s="1"/>
  <c r="AP40" i="51"/>
  <c r="L40" i="51"/>
  <c r="K40" i="51"/>
  <c r="AP39" i="51"/>
  <c r="L39" i="51"/>
  <c r="K39" i="51"/>
  <c r="AP38" i="51"/>
  <c r="O38" i="51"/>
  <c r="L38" i="51" s="1"/>
  <c r="F38" i="51" s="1"/>
  <c r="N38" i="51"/>
  <c r="K38" i="51" s="1"/>
  <c r="E38" i="51" s="1"/>
  <c r="AP37" i="51"/>
  <c r="O37" i="51"/>
  <c r="L37" i="51" s="1"/>
  <c r="F37" i="51" s="1"/>
  <c r="N37" i="51"/>
  <c r="K37" i="51" s="1"/>
  <c r="E37" i="51" s="1"/>
  <c r="AP36" i="51"/>
  <c r="O36" i="51"/>
  <c r="L36" i="51" s="1"/>
  <c r="F36" i="51" s="1"/>
  <c r="N36" i="51"/>
  <c r="K36" i="51" s="1"/>
  <c r="E36" i="51" s="1"/>
  <c r="AP35" i="51"/>
  <c r="O35" i="51"/>
  <c r="L35" i="51" s="1"/>
  <c r="F35" i="51" s="1"/>
  <c r="N35" i="51"/>
  <c r="K35" i="51" s="1"/>
  <c r="E35" i="51" s="1"/>
  <c r="AP34" i="51"/>
  <c r="O34" i="51"/>
  <c r="L34" i="51" s="1"/>
  <c r="F34" i="51" s="1"/>
  <c r="N34" i="51"/>
  <c r="K34" i="51" s="1"/>
  <c r="E34" i="51" s="1"/>
  <c r="AP33" i="51"/>
  <c r="O33" i="51"/>
  <c r="L33" i="51" s="1"/>
  <c r="F33" i="51" s="1"/>
  <c r="N33" i="51"/>
  <c r="K33" i="51" s="1"/>
  <c r="E33" i="51" s="1"/>
  <c r="AP32" i="51"/>
  <c r="O32" i="51"/>
  <c r="L32" i="51" s="1"/>
  <c r="F32" i="51" s="1"/>
  <c r="N32" i="51"/>
  <c r="K32" i="51" s="1"/>
  <c r="E32" i="51" s="1"/>
  <c r="AP31" i="51"/>
  <c r="O31" i="51"/>
  <c r="L31" i="51" s="1"/>
  <c r="F31" i="51" s="1"/>
  <c r="N31" i="51"/>
  <c r="K31" i="51" s="1"/>
  <c r="E31" i="51" s="1"/>
  <c r="AP30" i="51"/>
  <c r="O30" i="51"/>
  <c r="L30" i="51" s="1"/>
  <c r="F30" i="51" s="1"/>
  <c r="N30" i="51"/>
  <c r="K30" i="51" s="1"/>
  <c r="E30" i="51" s="1"/>
  <c r="AP29" i="51"/>
  <c r="O29" i="51"/>
  <c r="N29" i="51"/>
  <c r="K29" i="51" s="1"/>
  <c r="E29" i="51" s="1"/>
  <c r="L29" i="51"/>
  <c r="F29" i="51" s="1"/>
  <c r="AP28" i="51"/>
  <c r="O28" i="51"/>
  <c r="L28" i="51" s="1"/>
  <c r="F28" i="51" s="1"/>
  <c r="N28" i="51"/>
  <c r="K28" i="51" s="1"/>
  <c r="E28" i="51" s="1"/>
  <c r="AP27" i="51"/>
  <c r="O27" i="51"/>
  <c r="L27" i="51" s="1"/>
  <c r="F27" i="51" s="1"/>
  <c r="N27" i="51"/>
  <c r="K27" i="51" s="1"/>
  <c r="E27" i="51" s="1"/>
  <c r="AP26" i="51"/>
  <c r="O26" i="51"/>
  <c r="L26" i="51" s="1"/>
  <c r="F26" i="51" s="1"/>
  <c r="N26" i="51"/>
  <c r="K26" i="51" s="1"/>
  <c r="E26" i="51" s="1"/>
  <c r="AP25" i="51"/>
  <c r="L25" i="51"/>
  <c r="K25" i="51"/>
  <c r="AP24" i="51"/>
  <c r="L24" i="51"/>
  <c r="K24" i="51"/>
  <c r="AP23" i="51"/>
  <c r="O23" i="51"/>
  <c r="L23" i="51" s="1"/>
  <c r="F23" i="51" s="1"/>
  <c r="N23" i="51"/>
  <c r="K23" i="51" s="1"/>
  <c r="E23" i="51" s="1"/>
  <c r="AP22" i="51"/>
  <c r="O22" i="51"/>
  <c r="L22" i="51" s="1"/>
  <c r="F22" i="51" s="1"/>
  <c r="N22" i="51"/>
  <c r="K22" i="51" s="1"/>
  <c r="E22" i="51" s="1"/>
  <c r="AP21" i="51"/>
  <c r="O21" i="51"/>
  <c r="L21" i="51" s="1"/>
  <c r="F21" i="51" s="1"/>
  <c r="N21" i="51"/>
  <c r="K21" i="51" s="1"/>
  <c r="E21" i="51" s="1"/>
  <c r="AP20" i="51"/>
  <c r="O20" i="51"/>
  <c r="L20" i="51" s="1"/>
  <c r="F20" i="51" s="1"/>
  <c r="N20" i="51"/>
  <c r="K20" i="51" s="1"/>
  <c r="E20" i="51" s="1"/>
  <c r="AP19" i="51"/>
  <c r="O19" i="51"/>
  <c r="L19" i="51" s="1"/>
  <c r="F19" i="51" s="1"/>
  <c r="N19" i="51"/>
  <c r="K19" i="51" s="1"/>
  <c r="E19" i="51" s="1"/>
  <c r="AP18" i="51"/>
  <c r="O18" i="51"/>
  <c r="L18" i="51" s="1"/>
  <c r="F18" i="51" s="1"/>
  <c r="N18" i="51"/>
  <c r="K18" i="51" s="1"/>
  <c r="E18" i="51" s="1"/>
  <c r="AP17" i="51"/>
  <c r="O17" i="51"/>
  <c r="N17" i="51"/>
  <c r="K17" i="51" s="1"/>
  <c r="E17" i="51" s="1"/>
  <c r="L17" i="51"/>
  <c r="F17" i="51" s="1"/>
  <c r="AP16" i="51"/>
  <c r="O16" i="51"/>
  <c r="N16" i="51"/>
  <c r="K16" i="51" s="1"/>
  <c r="E16" i="51" s="1"/>
  <c r="L16" i="51"/>
  <c r="F16" i="51" s="1"/>
  <c r="AP15" i="51"/>
  <c r="O15" i="51"/>
  <c r="L15" i="51" s="1"/>
  <c r="F15" i="51" s="1"/>
  <c r="N15" i="51"/>
  <c r="K15" i="51" s="1"/>
  <c r="E15" i="51" s="1"/>
  <c r="AP14" i="51"/>
  <c r="O14" i="51"/>
  <c r="L14" i="51" s="1"/>
  <c r="F14" i="51" s="1"/>
  <c r="N14" i="51"/>
  <c r="K14" i="51" s="1"/>
  <c r="E14" i="51" s="1"/>
  <c r="AP13" i="51"/>
  <c r="O13" i="51"/>
  <c r="L13" i="51" s="1"/>
  <c r="F13" i="51" s="1"/>
  <c r="N13" i="51"/>
  <c r="K13" i="51" s="1"/>
  <c r="E13" i="51" s="1"/>
  <c r="AP12" i="51"/>
  <c r="O12" i="51"/>
  <c r="L12" i="51" s="1"/>
  <c r="F12" i="51" s="1"/>
  <c r="N12" i="51"/>
  <c r="K12" i="51" s="1"/>
  <c r="E12" i="51" s="1"/>
  <c r="AP11" i="51"/>
  <c r="O11" i="51"/>
  <c r="L11" i="51" s="1"/>
  <c r="F11" i="51" s="1"/>
  <c r="N11" i="51"/>
  <c r="K11" i="51" s="1"/>
  <c r="E11" i="51" s="1"/>
  <c r="AP10" i="51"/>
  <c r="O10" i="51"/>
  <c r="L10" i="51" s="1"/>
  <c r="F10" i="51" s="1"/>
  <c r="N10" i="51"/>
  <c r="K10" i="51" s="1"/>
  <c r="E10" i="51" s="1"/>
  <c r="AO342" i="50"/>
  <c r="O342" i="50"/>
  <c r="N342" i="50"/>
  <c r="K342" i="50" s="1"/>
  <c r="E342" i="50" s="1"/>
  <c r="L342" i="50"/>
  <c r="F342" i="50" s="1"/>
  <c r="AO341" i="50"/>
  <c r="O341" i="50"/>
  <c r="L341" i="50" s="1"/>
  <c r="F341" i="50" s="1"/>
  <c r="N341" i="50"/>
  <c r="K341" i="50" s="1"/>
  <c r="E341" i="50" s="1"/>
  <c r="AO340" i="50"/>
  <c r="L340" i="50"/>
  <c r="K340" i="50"/>
  <c r="AO339" i="50"/>
  <c r="L339" i="50"/>
  <c r="K339" i="50"/>
  <c r="AO338" i="50"/>
  <c r="O338" i="50"/>
  <c r="N338" i="50"/>
  <c r="K338" i="50" s="1"/>
  <c r="E338" i="50" s="1"/>
  <c r="L338" i="50"/>
  <c r="F338" i="50" s="1"/>
  <c r="AO337" i="50"/>
  <c r="AG337" i="50" s="1"/>
  <c r="O337" i="50"/>
  <c r="N337" i="50"/>
  <c r="K337" i="50" s="1"/>
  <c r="E337" i="50" s="1"/>
  <c r="L337" i="50"/>
  <c r="F337" i="50" s="1"/>
  <c r="AO336" i="50"/>
  <c r="O336" i="50"/>
  <c r="L336" i="50" s="1"/>
  <c r="F336" i="50" s="1"/>
  <c r="N336" i="50"/>
  <c r="K336" i="50"/>
  <c r="E336" i="50" s="1"/>
  <c r="AO335" i="50"/>
  <c r="L335" i="50"/>
  <c r="K335" i="50"/>
  <c r="AO334" i="50"/>
  <c r="L334" i="50"/>
  <c r="K334" i="50"/>
  <c r="AO333" i="50"/>
  <c r="O333" i="50"/>
  <c r="L333" i="50" s="1"/>
  <c r="F333" i="50" s="1"/>
  <c r="N333" i="50"/>
  <c r="K333" i="50" s="1"/>
  <c r="E333" i="50" s="1"/>
  <c r="AO332" i="50"/>
  <c r="O332" i="50"/>
  <c r="L332" i="50" s="1"/>
  <c r="F332" i="50" s="1"/>
  <c r="N332" i="50"/>
  <c r="K332" i="50"/>
  <c r="E332" i="50" s="1"/>
  <c r="AO331" i="50"/>
  <c r="O331" i="50"/>
  <c r="L331" i="50" s="1"/>
  <c r="F331" i="50" s="1"/>
  <c r="N331" i="50"/>
  <c r="K331" i="50" s="1"/>
  <c r="E331" i="50" s="1"/>
  <c r="AO330" i="50"/>
  <c r="O330" i="50"/>
  <c r="L330" i="50" s="1"/>
  <c r="F330" i="50" s="1"/>
  <c r="N330" i="50"/>
  <c r="K330" i="50" s="1"/>
  <c r="E330" i="50"/>
  <c r="AO329" i="50"/>
  <c r="L329" i="50"/>
  <c r="K329" i="50"/>
  <c r="AO328" i="50"/>
  <c r="L328" i="50"/>
  <c r="K328" i="50"/>
  <c r="AO327" i="50"/>
  <c r="O327" i="50"/>
  <c r="L327" i="50" s="1"/>
  <c r="F327" i="50" s="1"/>
  <c r="N327" i="50"/>
  <c r="K327" i="50" s="1"/>
  <c r="E327" i="50" s="1"/>
  <c r="AO326" i="50"/>
  <c r="O326" i="50"/>
  <c r="L326" i="50" s="1"/>
  <c r="F326" i="50" s="1"/>
  <c r="N326" i="50"/>
  <c r="K326" i="50" s="1"/>
  <c r="E326" i="50" s="1"/>
  <c r="AO325" i="50"/>
  <c r="O325" i="50"/>
  <c r="L325" i="50" s="1"/>
  <c r="F325" i="50" s="1"/>
  <c r="N325" i="50"/>
  <c r="K325" i="50" s="1"/>
  <c r="E325" i="50" s="1"/>
  <c r="AO324" i="50"/>
  <c r="O324" i="50"/>
  <c r="L324" i="50" s="1"/>
  <c r="F324" i="50" s="1"/>
  <c r="N324" i="50"/>
  <c r="K324" i="50" s="1"/>
  <c r="E324" i="50" s="1"/>
  <c r="AO323" i="50"/>
  <c r="O323" i="50"/>
  <c r="L323" i="50" s="1"/>
  <c r="F323" i="50" s="1"/>
  <c r="N323" i="50"/>
  <c r="K323" i="50" s="1"/>
  <c r="E323" i="50" s="1"/>
  <c r="AO322" i="50"/>
  <c r="O322" i="50"/>
  <c r="L322" i="50" s="1"/>
  <c r="F322" i="50" s="1"/>
  <c r="N322" i="50"/>
  <c r="K322" i="50" s="1"/>
  <c r="E322" i="50" s="1"/>
  <c r="AO321" i="50"/>
  <c r="O321" i="50"/>
  <c r="L321" i="50" s="1"/>
  <c r="F321" i="50" s="1"/>
  <c r="N321" i="50"/>
  <c r="K321" i="50" s="1"/>
  <c r="E321" i="50" s="1"/>
  <c r="AO320" i="50"/>
  <c r="L320" i="50"/>
  <c r="K320" i="50"/>
  <c r="AO319" i="50"/>
  <c r="L319" i="50"/>
  <c r="K319" i="50"/>
  <c r="AO318" i="50"/>
  <c r="O318" i="50"/>
  <c r="L318" i="50" s="1"/>
  <c r="F318" i="50" s="1"/>
  <c r="N318" i="50"/>
  <c r="K318" i="50" s="1"/>
  <c r="E318" i="50" s="1"/>
  <c r="AO317" i="50"/>
  <c r="O317" i="50"/>
  <c r="L317" i="50" s="1"/>
  <c r="F317" i="50" s="1"/>
  <c r="N317" i="50"/>
  <c r="K317" i="50" s="1"/>
  <c r="E317" i="50" s="1"/>
  <c r="AO316" i="50"/>
  <c r="O316" i="50"/>
  <c r="L316" i="50" s="1"/>
  <c r="F316" i="50" s="1"/>
  <c r="N316" i="50"/>
  <c r="K316" i="50" s="1"/>
  <c r="E316" i="50" s="1"/>
  <c r="AO315" i="50"/>
  <c r="O315" i="50"/>
  <c r="L315" i="50" s="1"/>
  <c r="F315" i="50" s="1"/>
  <c r="N315" i="50"/>
  <c r="K315" i="50" s="1"/>
  <c r="E315" i="50" s="1"/>
  <c r="AO314" i="50"/>
  <c r="O314" i="50"/>
  <c r="L314" i="50" s="1"/>
  <c r="F314" i="50" s="1"/>
  <c r="N314" i="50"/>
  <c r="K314" i="50" s="1"/>
  <c r="E314" i="50" s="1"/>
  <c r="AO313" i="50"/>
  <c r="O313" i="50"/>
  <c r="L313" i="50" s="1"/>
  <c r="N313" i="50"/>
  <c r="K313" i="50" s="1"/>
  <c r="E313" i="50" s="1"/>
  <c r="F313" i="50"/>
  <c r="AO312" i="50"/>
  <c r="L312" i="50"/>
  <c r="K312" i="50"/>
  <c r="AO311" i="50"/>
  <c r="L311" i="50"/>
  <c r="K311" i="50"/>
  <c r="AO310" i="50"/>
  <c r="AG310" i="50" s="1"/>
  <c r="O310" i="50"/>
  <c r="L310" i="50" s="1"/>
  <c r="F310" i="50" s="1"/>
  <c r="N310" i="50"/>
  <c r="K310" i="50"/>
  <c r="E310" i="50" s="1"/>
  <c r="AO309" i="50"/>
  <c r="AG309" i="50" s="1"/>
  <c r="O309" i="50"/>
  <c r="L309" i="50" s="1"/>
  <c r="F309" i="50" s="1"/>
  <c r="N309" i="50"/>
  <c r="K309" i="50"/>
  <c r="E309" i="50" s="1"/>
  <c r="AO308" i="50"/>
  <c r="AG308" i="50" s="1"/>
  <c r="O308" i="50"/>
  <c r="N308" i="50"/>
  <c r="K308" i="50" s="1"/>
  <c r="E308" i="50" s="1"/>
  <c r="L308" i="50"/>
  <c r="F308" i="50" s="1"/>
  <c r="AO307" i="50"/>
  <c r="AG307" i="50" s="1"/>
  <c r="O307" i="50"/>
  <c r="N307" i="50"/>
  <c r="K307" i="50" s="1"/>
  <c r="E307" i="50" s="1"/>
  <c r="L307" i="50"/>
  <c r="F307" i="50" s="1"/>
  <c r="AO306" i="50"/>
  <c r="O306" i="50"/>
  <c r="L306" i="50" s="1"/>
  <c r="F306" i="50" s="1"/>
  <c r="N306" i="50"/>
  <c r="K306" i="50" s="1"/>
  <c r="E306" i="50"/>
  <c r="AO305" i="50"/>
  <c r="AG305" i="50" s="1"/>
  <c r="O305" i="50"/>
  <c r="L305" i="50" s="1"/>
  <c r="F305" i="50" s="1"/>
  <c r="N305" i="50"/>
  <c r="K305" i="50" s="1"/>
  <c r="E305" i="50" s="1"/>
  <c r="AO304" i="50"/>
  <c r="AG304" i="50" s="1"/>
  <c r="O304" i="50"/>
  <c r="L304" i="50" s="1"/>
  <c r="F304" i="50" s="1"/>
  <c r="N304" i="50"/>
  <c r="K304" i="50" s="1"/>
  <c r="E304" i="50" s="1"/>
  <c r="AO303" i="50"/>
  <c r="O303" i="50"/>
  <c r="L303" i="50" s="1"/>
  <c r="F303" i="50" s="1"/>
  <c r="N303" i="50"/>
  <c r="K303" i="50" s="1"/>
  <c r="E303" i="50" s="1"/>
  <c r="AO302" i="50"/>
  <c r="O302" i="50"/>
  <c r="L302" i="50" s="1"/>
  <c r="F302" i="50" s="1"/>
  <c r="N302" i="50"/>
  <c r="K302" i="50" s="1"/>
  <c r="E302" i="50" s="1"/>
  <c r="AO301" i="50"/>
  <c r="O301" i="50"/>
  <c r="L301" i="50" s="1"/>
  <c r="F301" i="50" s="1"/>
  <c r="N301" i="50"/>
  <c r="K301" i="50" s="1"/>
  <c r="E301" i="50" s="1"/>
  <c r="AO300" i="50"/>
  <c r="O300" i="50"/>
  <c r="L300" i="50" s="1"/>
  <c r="N300" i="50"/>
  <c r="K300" i="50" s="1"/>
  <c r="AO299" i="50"/>
  <c r="O299" i="50"/>
  <c r="L299" i="50" s="1"/>
  <c r="N299" i="50"/>
  <c r="K299" i="50" s="1"/>
  <c r="AO298" i="50"/>
  <c r="O298" i="50"/>
  <c r="L298" i="50" s="1"/>
  <c r="F298" i="50" s="1"/>
  <c r="N298" i="50"/>
  <c r="K298" i="50" s="1"/>
  <c r="E298" i="50" s="1"/>
  <c r="AO297" i="50"/>
  <c r="O297" i="50"/>
  <c r="L297" i="50" s="1"/>
  <c r="F297" i="50" s="1"/>
  <c r="N297" i="50"/>
  <c r="K297" i="50" s="1"/>
  <c r="E297" i="50" s="1"/>
  <c r="AO296" i="50"/>
  <c r="O296" i="50"/>
  <c r="L296" i="50" s="1"/>
  <c r="F296" i="50" s="1"/>
  <c r="N296" i="50"/>
  <c r="K296" i="50" s="1"/>
  <c r="E296" i="50" s="1"/>
  <c r="AO295" i="50"/>
  <c r="O295" i="50"/>
  <c r="L295" i="50" s="1"/>
  <c r="F295" i="50" s="1"/>
  <c r="N295" i="50"/>
  <c r="K295" i="50" s="1"/>
  <c r="E295" i="50" s="1"/>
  <c r="AO294" i="50"/>
  <c r="O294" i="50"/>
  <c r="L294" i="50" s="1"/>
  <c r="F294" i="50" s="1"/>
  <c r="N294" i="50"/>
  <c r="K294" i="50" s="1"/>
  <c r="E294" i="50" s="1"/>
  <c r="AO293" i="50"/>
  <c r="O293" i="50"/>
  <c r="L293" i="50" s="1"/>
  <c r="F293" i="50" s="1"/>
  <c r="N293" i="50"/>
  <c r="K293" i="50" s="1"/>
  <c r="E293" i="50" s="1"/>
  <c r="AO292" i="50"/>
  <c r="O292" i="50"/>
  <c r="L292" i="50" s="1"/>
  <c r="F292" i="50" s="1"/>
  <c r="N292" i="50"/>
  <c r="K292" i="50" s="1"/>
  <c r="E292" i="50" s="1"/>
  <c r="AO291" i="50"/>
  <c r="L291" i="50"/>
  <c r="K291" i="50"/>
  <c r="AO290" i="50"/>
  <c r="L290" i="50"/>
  <c r="K290" i="50"/>
  <c r="AO289" i="50"/>
  <c r="O289" i="50"/>
  <c r="L289" i="50" s="1"/>
  <c r="F289" i="50" s="1"/>
  <c r="N289" i="50"/>
  <c r="K289" i="50" s="1"/>
  <c r="E289" i="50" s="1"/>
  <c r="AO288" i="50"/>
  <c r="O288" i="50"/>
  <c r="L288" i="50" s="1"/>
  <c r="F288" i="50" s="1"/>
  <c r="N288" i="50"/>
  <c r="K288" i="50"/>
  <c r="E288" i="50" s="1"/>
  <c r="AO287" i="50"/>
  <c r="O287" i="50"/>
  <c r="L287" i="50" s="1"/>
  <c r="F287" i="50" s="1"/>
  <c r="N287" i="50"/>
  <c r="K287" i="50"/>
  <c r="E287" i="50" s="1"/>
  <c r="AO286" i="50"/>
  <c r="O286" i="50"/>
  <c r="L286" i="50" s="1"/>
  <c r="F286" i="50" s="1"/>
  <c r="N286" i="50"/>
  <c r="K286" i="50" s="1"/>
  <c r="E286" i="50" s="1"/>
  <c r="AO285" i="50"/>
  <c r="O285" i="50"/>
  <c r="L285" i="50" s="1"/>
  <c r="F285" i="50" s="1"/>
  <c r="N285" i="50"/>
  <c r="K285" i="50" s="1"/>
  <c r="E285" i="50" s="1"/>
  <c r="AO284" i="50"/>
  <c r="O284" i="50"/>
  <c r="L284" i="50" s="1"/>
  <c r="F284" i="50" s="1"/>
  <c r="N284" i="50"/>
  <c r="K284" i="50"/>
  <c r="E284" i="50" s="1"/>
  <c r="AO283" i="50"/>
  <c r="O283" i="50"/>
  <c r="L283" i="50" s="1"/>
  <c r="F283" i="50" s="1"/>
  <c r="N283" i="50"/>
  <c r="K283" i="50"/>
  <c r="E283" i="50" s="1"/>
  <c r="AO282" i="50"/>
  <c r="O282" i="50"/>
  <c r="L282" i="50" s="1"/>
  <c r="F282" i="50" s="1"/>
  <c r="N282" i="50"/>
  <c r="K282" i="50" s="1"/>
  <c r="E282" i="50" s="1"/>
  <c r="AO281" i="50"/>
  <c r="L281" i="50"/>
  <c r="K281" i="50"/>
  <c r="AO280" i="50"/>
  <c r="L280" i="50"/>
  <c r="K280" i="50"/>
  <c r="AO279" i="50"/>
  <c r="O279" i="50"/>
  <c r="L279" i="50" s="1"/>
  <c r="F279" i="50" s="1"/>
  <c r="N279" i="50"/>
  <c r="K279" i="50" s="1"/>
  <c r="E279" i="50" s="1"/>
  <c r="AO278" i="50"/>
  <c r="O278" i="50"/>
  <c r="L278" i="50" s="1"/>
  <c r="F278" i="50" s="1"/>
  <c r="N278" i="50"/>
  <c r="K278" i="50" s="1"/>
  <c r="E278" i="50" s="1"/>
  <c r="AO277" i="50"/>
  <c r="L277" i="50"/>
  <c r="K277" i="50"/>
  <c r="AO276" i="50"/>
  <c r="L276" i="50"/>
  <c r="K276" i="50"/>
  <c r="AO275" i="50"/>
  <c r="O275" i="50"/>
  <c r="L275" i="50" s="1"/>
  <c r="F275" i="50" s="1"/>
  <c r="N275" i="50"/>
  <c r="K275" i="50" s="1"/>
  <c r="E275" i="50" s="1"/>
  <c r="AO274" i="50"/>
  <c r="O274" i="50"/>
  <c r="L274" i="50" s="1"/>
  <c r="F274" i="50" s="1"/>
  <c r="N274" i="50"/>
  <c r="K274" i="50" s="1"/>
  <c r="E274" i="50" s="1"/>
  <c r="AO273" i="50"/>
  <c r="O273" i="50"/>
  <c r="L273" i="50" s="1"/>
  <c r="F273" i="50" s="1"/>
  <c r="N273" i="50"/>
  <c r="K273" i="50"/>
  <c r="E273" i="50" s="1"/>
  <c r="AO272" i="50"/>
  <c r="O272" i="50"/>
  <c r="L272" i="50" s="1"/>
  <c r="F272" i="50" s="1"/>
  <c r="N272" i="50"/>
  <c r="K272" i="50" s="1"/>
  <c r="E272" i="50" s="1"/>
  <c r="AO271" i="50"/>
  <c r="L271" i="50"/>
  <c r="K271" i="50"/>
  <c r="AO270" i="50"/>
  <c r="L270" i="50"/>
  <c r="K270" i="50"/>
  <c r="AO269" i="50"/>
  <c r="O269" i="50"/>
  <c r="L269" i="50" s="1"/>
  <c r="F269" i="50" s="1"/>
  <c r="N269" i="50"/>
  <c r="K269" i="50" s="1"/>
  <c r="E269" i="50" s="1"/>
  <c r="AO268" i="50"/>
  <c r="O268" i="50"/>
  <c r="L268" i="50" s="1"/>
  <c r="F268" i="50" s="1"/>
  <c r="N268" i="50"/>
  <c r="K268" i="50"/>
  <c r="E268" i="50" s="1"/>
  <c r="AO267" i="50"/>
  <c r="O267" i="50"/>
  <c r="L267" i="50" s="1"/>
  <c r="F267" i="50" s="1"/>
  <c r="N267" i="50"/>
  <c r="K267" i="50"/>
  <c r="E267" i="50" s="1"/>
  <c r="AO266" i="50"/>
  <c r="O266" i="50"/>
  <c r="L266" i="50" s="1"/>
  <c r="F266" i="50" s="1"/>
  <c r="N266" i="50"/>
  <c r="K266" i="50" s="1"/>
  <c r="E266" i="50" s="1"/>
  <c r="AO265" i="50"/>
  <c r="O265" i="50"/>
  <c r="L265" i="50" s="1"/>
  <c r="F265" i="50" s="1"/>
  <c r="N265" i="50"/>
  <c r="K265" i="50" s="1"/>
  <c r="E265" i="50" s="1"/>
  <c r="AO264" i="50"/>
  <c r="O264" i="50"/>
  <c r="L264" i="50" s="1"/>
  <c r="F264" i="50" s="1"/>
  <c r="N264" i="50"/>
  <c r="K264" i="50" s="1"/>
  <c r="E264" i="50" s="1"/>
  <c r="AO263" i="50"/>
  <c r="O263" i="50"/>
  <c r="L263" i="50" s="1"/>
  <c r="N263" i="50"/>
  <c r="K263" i="50" s="1"/>
  <c r="E263" i="50" s="1"/>
  <c r="F263" i="50"/>
  <c r="AO262" i="50"/>
  <c r="O262" i="50"/>
  <c r="L262" i="50" s="1"/>
  <c r="F262" i="50" s="1"/>
  <c r="N262" i="50"/>
  <c r="K262" i="50" s="1"/>
  <c r="E262" i="50"/>
  <c r="AO261" i="50"/>
  <c r="O261" i="50"/>
  <c r="N261" i="50"/>
  <c r="K261" i="50" s="1"/>
  <c r="E261" i="50" s="1"/>
  <c r="L261" i="50"/>
  <c r="F261" i="50" s="1"/>
  <c r="AO260" i="50"/>
  <c r="O260" i="50"/>
  <c r="N260" i="50"/>
  <c r="K260" i="50" s="1"/>
  <c r="E260" i="50" s="1"/>
  <c r="L260" i="50"/>
  <c r="F260" i="50" s="1"/>
  <c r="AO259" i="50"/>
  <c r="O259" i="50"/>
  <c r="L259" i="50" s="1"/>
  <c r="F259" i="50" s="1"/>
  <c r="N259" i="50"/>
  <c r="K259" i="50" s="1"/>
  <c r="E259" i="50" s="1"/>
  <c r="AO258" i="50"/>
  <c r="O258" i="50"/>
  <c r="L258" i="50" s="1"/>
  <c r="F258" i="50" s="1"/>
  <c r="N258" i="50"/>
  <c r="K258" i="50" s="1"/>
  <c r="E258" i="50" s="1"/>
  <c r="AO257" i="50"/>
  <c r="O257" i="50"/>
  <c r="L257" i="50" s="1"/>
  <c r="F257" i="50" s="1"/>
  <c r="N257" i="50"/>
  <c r="K257" i="50" s="1"/>
  <c r="E257" i="50" s="1"/>
  <c r="AO256" i="50"/>
  <c r="O256" i="50"/>
  <c r="L256" i="50" s="1"/>
  <c r="F256" i="50" s="1"/>
  <c r="N256" i="50"/>
  <c r="K256" i="50" s="1"/>
  <c r="E256" i="50" s="1"/>
  <c r="AO255" i="50"/>
  <c r="O255" i="50"/>
  <c r="L255" i="50" s="1"/>
  <c r="F255" i="50" s="1"/>
  <c r="N255" i="50"/>
  <c r="K255" i="50" s="1"/>
  <c r="E255" i="50" s="1"/>
  <c r="AO254" i="50"/>
  <c r="L254" i="50"/>
  <c r="K254" i="50"/>
  <c r="AO253" i="50"/>
  <c r="L253" i="50"/>
  <c r="K253" i="50"/>
  <c r="AO252" i="50"/>
  <c r="O252" i="50"/>
  <c r="L252" i="50" s="1"/>
  <c r="F252" i="50" s="1"/>
  <c r="N252" i="50"/>
  <c r="K252" i="50"/>
  <c r="E252" i="50" s="1"/>
  <c r="AO251" i="50"/>
  <c r="O251" i="50"/>
  <c r="L251" i="50" s="1"/>
  <c r="F251" i="50" s="1"/>
  <c r="N251" i="50"/>
  <c r="K251" i="50" s="1"/>
  <c r="E251" i="50" s="1"/>
  <c r="AO250" i="50"/>
  <c r="O250" i="50"/>
  <c r="L250" i="50" s="1"/>
  <c r="F250" i="50" s="1"/>
  <c r="N250" i="50"/>
  <c r="K250" i="50" s="1"/>
  <c r="E250" i="50" s="1"/>
  <c r="AO249" i="50"/>
  <c r="O249" i="50"/>
  <c r="L249" i="50" s="1"/>
  <c r="F249" i="50" s="1"/>
  <c r="N249" i="50"/>
  <c r="K249" i="50"/>
  <c r="E249" i="50" s="1"/>
  <c r="AO248" i="50"/>
  <c r="O248" i="50"/>
  <c r="L248" i="50" s="1"/>
  <c r="F248" i="50" s="1"/>
  <c r="N248" i="50"/>
  <c r="K248" i="50" s="1"/>
  <c r="E248" i="50" s="1"/>
  <c r="AO247" i="50"/>
  <c r="O247" i="50"/>
  <c r="L247" i="50" s="1"/>
  <c r="F247" i="50" s="1"/>
  <c r="N247" i="50"/>
  <c r="K247" i="50" s="1"/>
  <c r="E247" i="50" s="1"/>
  <c r="AO246" i="50"/>
  <c r="O246" i="50"/>
  <c r="L246" i="50" s="1"/>
  <c r="F246" i="50" s="1"/>
  <c r="N246" i="50"/>
  <c r="K246" i="50" s="1"/>
  <c r="E246" i="50" s="1"/>
  <c r="AO245" i="50"/>
  <c r="L245" i="50"/>
  <c r="K245" i="50"/>
  <c r="AO244" i="50"/>
  <c r="L244" i="50"/>
  <c r="K244" i="50"/>
  <c r="AO243" i="50"/>
  <c r="O243" i="50"/>
  <c r="L243" i="50" s="1"/>
  <c r="F243" i="50" s="1"/>
  <c r="N243" i="50"/>
  <c r="K243" i="50" s="1"/>
  <c r="E243" i="50" s="1"/>
  <c r="AO242" i="50"/>
  <c r="O242" i="50"/>
  <c r="L242" i="50" s="1"/>
  <c r="F242" i="50" s="1"/>
  <c r="N242" i="50"/>
  <c r="K242" i="50" s="1"/>
  <c r="E242" i="50" s="1"/>
  <c r="AO241" i="50"/>
  <c r="L241" i="50"/>
  <c r="K241" i="50"/>
  <c r="AO240" i="50"/>
  <c r="O240" i="50"/>
  <c r="L240" i="50" s="1"/>
  <c r="F240" i="50" s="1"/>
  <c r="N240" i="50"/>
  <c r="K240" i="50" s="1"/>
  <c r="E240" i="50" s="1"/>
  <c r="AO239" i="50"/>
  <c r="O239" i="50"/>
  <c r="L239" i="50" s="1"/>
  <c r="F239" i="50" s="1"/>
  <c r="N239" i="50"/>
  <c r="K239" i="50"/>
  <c r="E239" i="50" s="1"/>
  <c r="AO238" i="50"/>
  <c r="O238" i="50"/>
  <c r="L238" i="50" s="1"/>
  <c r="F238" i="50" s="1"/>
  <c r="N238" i="50"/>
  <c r="K238" i="50" s="1"/>
  <c r="E238" i="50" s="1"/>
  <c r="AO237" i="50"/>
  <c r="L237" i="50"/>
  <c r="K237" i="50"/>
  <c r="AO236" i="50"/>
  <c r="O236" i="50"/>
  <c r="L236" i="50" s="1"/>
  <c r="F236" i="50" s="1"/>
  <c r="N236" i="50"/>
  <c r="K236" i="50" s="1"/>
  <c r="E236" i="50" s="1"/>
  <c r="AO235" i="50"/>
  <c r="O235" i="50"/>
  <c r="L235" i="50" s="1"/>
  <c r="F235" i="50" s="1"/>
  <c r="N235" i="50"/>
  <c r="K235" i="50" s="1"/>
  <c r="E235" i="50" s="1"/>
  <c r="AO234" i="50"/>
  <c r="O234" i="50"/>
  <c r="L234" i="50" s="1"/>
  <c r="F234" i="50" s="1"/>
  <c r="N234" i="50"/>
  <c r="K234" i="50" s="1"/>
  <c r="E234" i="50" s="1"/>
  <c r="AO233" i="50"/>
  <c r="O233" i="50"/>
  <c r="L233" i="50" s="1"/>
  <c r="F233" i="50" s="1"/>
  <c r="N233" i="50"/>
  <c r="K233" i="50" s="1"/>
  <c r="E233" i="50" s="1"/>
  <c r="AO232" i="50"/>
  <c r="O232" i="50"/>
  <c r="L232" i="50" s="1"/>
  <c r="F232" i="50" s="1"/>
  <c r="N232" i="50"/>
  <c r="K232" i="50" s="1"/>
  <c r="E232" i="50" s="1"/>
  <c r="AO231" i="50"/>
  <c r="L231" i="50"/>
  <c r="K231" i="50"/>
  <c r="AO230" i="50"/>
  <c r="O230" i="50"/>
  <c r="L230" i="50" s="1"/>
  <c r="F230" i="50" s="1"/>
  <c r="N230" i="50"/>
  <c r="K230" i="50" s="1"/>
  <c r="E230" i="50" s="1"/>
  <c r="AO229" i="50"/>
  <c r="O229" i="50"/>
  <c r="L229" i="50" s="1"/>
  <c r="F229" i="50" s="1"/>
  <c r="N229" i="50"/>
  <c r="K229" i="50"/>
  <c r="E229" i="50" s="1"/>
  <c r="AO228" i="50"/>
  <c r="L228" i="50"/>
  <c r="K228" i="50"/>
  <c r="AO227" i="50"/>
  <c r="L227" i="50"/>
  <c r="K227" i="50"/>
  <c r="AO226" i="50"/>
  <c r="O226" i="50"/>
  <c r="N226" i="50"/>
  <c r="K226" i="50" s="1"/>
  <c r="E226" i="50" s="1"/>
  <c r="L226" i="50"/>
  <c r="F226" i="50" s="1"/>
  <c r="AO225" i="50"/>
  <c r="O225" i="50"/>
  <c r="L225" i="50" s="1"/>
  <c r="F225" i="50" s="1"/>
  <c r="N225" i="50"/>
  <c r="K225" i="50" s="1"/>
  <c r="E225" i="50" s="1"/>
  <c r="AO224" i="50"/>
  <c r="L224" i="50"/>
  <c r="K224" i="50"/>
  <c r="AO223" i="50"/>
  <c r="O223" i="50"/>
  <c r="L223" i="50" s="1"/>
  <c r="F223" i="50" s="1"/>
  <c r="N223" i="50"/>
  <c r="K223" i="50" s="1"/>
  <c r="E223" i="50" s="1"/>
  <c r="AO222" i="50"/>
  <c r="O222" i="50"/>
  <c r="L222" i="50" s="1"/>
  <c r="F222" i="50" s="1"/>
  <c r="N222" i="50"/>
  <c r="K222" i="50" s="1"/>
  <c r="E222" i="50" s="1"/>
  <c r="AO221" i="50"/>
  <c r="O221" i="50"/>
  <c r="L221" i="50" s="1"/>
  <c r="F221" i="50" s="1"/>
  <c r="N221" i="50"/>
  <c r="K221" i="50" s="1"/>
  <c r="E221" i="50" s="1"/>
  <c r="AO220" i="50"/>
  <c r="L220" i="50"/>
  <c r="K220" i="50"/>
  <c r="AO219" i="50"/>
  <c r="O219" i="50"/>
  <c r="L219" i="50" s="1"/>
  <c r="F219" i="50" s="1"/>
  <c r="N219" i="50"/>
  <c r="K219" i="50" s="1"/>
  <c r="E219" i="50" s="1"/>
  <c r="AO218" i="50"/>
  <c r="O218" i="50"/>
  <c r="L218" i="50" s="1"/>
  <c r="F218" i="50" s="1"/>
  <c r="N218" i="50"/>
  <c r="K218" i="50" s="1"/>
  <c r="E218" i="50" s="1"/>
  <c r="AO217" i="50"/>
  <c r="O217" i="50"/>
  <c r="L217" i="50" s="1"/>
  <c r="F217" i="50" s="1"/>
  <c r="N217" i="50"/>
  <c r="K217" i="50" s="1"/>
  <c r="E217" i="50" s="1"/>
  <c r="AO216" i="50"/>
  <c r="O216" i="50"/>
  <c r="L216" i="50" s="1"/>
  <c r="F216" i="50" s="1"/>
  <c r="N216" i="50"/>
  <c r="K216" i="50" s="1"/>
  <c r="E216" i="50" s="1"/>
  <c r="AO215" i="50"/>
  <c r="O215" i="50"/>
  <c r="L215" i="50" s="1"/>
  <c r="F215" i="50" s="1"/>
  <c r="N215" i="50"/>
  <c r="K215" i="50" s="1"/>
  <c r="E215" i="50" s="1"/>
  <c r="AP214" i="50"/>
  <c r="AO214" i="50"/>
  <c r="O214" i="50"/>
  <c r="L214" i="50" s="1"/>
  <c r="F214" i="50" s="1"/>
  <c r="N214" i="50"/>
  <c r="K214" i="50" s="1"/>
  <c r="E214" i="50" s="1"/>
  <c r="AO213" i="50"/>
  <c r="O213" i="50"/>
  <c r="L213" i="50" s="1"/>
  <c r="F213" i="50" s="1"/>
  <c r="N213" i="50"/>
  <c r="K213" i="50"/>
  <c r="E213" i="50" s="1"/>
  <c r="AO212" i="50"/>
  <c r="L212" i="50"/>
  <c r="K212" i="50"/>
  <c r="AO211" i="50"/>
  <c r="O211" i="50"/>
  <c r="L211" i="50" s="1"/>
  <c r="F211" i="50" s="1"/>
  <c r="N211" i="50"/>
  <c r="K211" i="50" s="1"/>
  <c r="E211" i="50" s="1"/>
  <c r="AO210" i="50"/>
  <c r="O210" i="50"/>
  <c r="L210" i="50" s="1"/>
  <c r="F210" i="50" s="1"/>
  <c r="N210" i="50"/>
  <c r="K210" i="50" s="1"/>
  <c r="E210" i="50"/>
  <c r="AO209" i="50"/>
  <c r="O209" i="50"/>
  <c r="N209" i="50"/>
  <c r="K209" i="50" s="1"/>
  <c r="E209" i="50" s="1"/>
  <c r="L209" i="50"/>
  <c r="F209" i="50" s="1"/>
  <c r="AO208" i="50"/>
  <c r="O208" i="50"/>
  <c r="L208" i="50" s="1"/>
  <c r="F208" i="50" s="1"/>
  <c r="N208" i="50"/>
  <c r="K208" i="50"/>
  <c r="E208" i="50" s="1"/>
  <c r="AO207" i="50"/>
  <c r="L207" i="50"/>
  <c r="K207" i="50"/>
  <c r="AO206" i="50"/>
  <c r="O206" i="50"/>
  <c r="L206" i="50" s="1"/>
  <c r="F206" i="50" s="1"/>
  <c r="N206" i="50"/>
  <c r="K206" i="50" s="1"/>
  <c r="E206" i="50" s="1"/>
  <c r="AO205" i="50"/>
  <c r="O205" i="50"/>
  <c r="L205" i="50" s="1"/>
  <c r="F205" i="50" s="1"/>
  <c r="N205" i="50"/>
  <c r="K205" i="50" s="1"/>
  <c r="E205" i="50" s="1"/>
  <c r="AO204" i="50"/>
  <c r="L204" i="50"/>
  <c r="K204" i="50"/>
  <c r="AO203" i="50"/>
  <c r="L203" i="50"/>
  <c r="K203" i="50"/>
  <c r="AO202" i="50"/>
  <c r="L202" i="50"/>
  <c r="K202" i="50"/>
  <c r="AO201" i="50"/>
  <c r="O201" i="50"/>
  <c r="L201" i="50" s="1"/>
  <c r="F201" i="50" s="1"/>
  <c r="N201" i="50"/>
  <c r="K201" i="50" s="1"/>
  <c r="E201" i="50" s="1"/>
  <c r="AO200" i="50"/>
  <c r="O200" i="50"/>
  <c r="L200" i="50" s="1"/>
  <c r="N200" i="50"/>
  <c r="K200" i="50" s="1"/>
  <c r="AO199" i="50"/>
  <c r="O199" i="50"/>
  <c r="L199" i="50" s="1"/>
  <c r="F199" i="50" s="1"/>
  <c r="N199" i="50"/>
  <c r="K199" i="50" s="1"/>
  <c r="E199" i="50" s="1"/>
  <c r="AO198" i="50"/>
  <c r="O198" i="50"/>
  <c r="L198" i="50" s="1"/>
  <c r="F198" i="50" s="1"/>
  <c r="N198" i="50"/>
  <c r="K198" i="50" s="1"/>
  <c r="E198" i="50" s="1"/>
  <c r="AO197" i="50"/>
  <c r="O197" i="50"/>
  <c r="L197" i="50" s="1"/>
  <c r="F197" i="50" s="1"/>
  <c r="N197" i="50"/>
  <c r="K197" i="50" s="1"/>
  <c r="E197" i="50" s="1"/>
  <c r="AO196" i="50"/>
  <c r="O196" i="50"/>
  <c r="L196" i="50" s="1"/>
  <c r="F196" i="50" s="1"/>
  <c r="N196" i="50"/>
  <c r="K196" i="50" s="1"/>
  <c r="E196" i="50" s="1"/>
  <c r="AO195" i="50"/>
  <c r="O195" i="50"/>
  <c r="L195" i="50" s="1"/>
  <c r="F195" i="50" s="1"/>
  <c r="N195" i="50"/>
  <c r="K195" i="50" s="1"/>
  <c r="E195" i="50" s="1"/>
  <c r="AO194" i="50"/>
  <c r="O194" i="50"/>
  <c r="L194" i="50" s="1"/>
  <c r="F194" i="50" s="1"/>
  <c r="N194" i="50"/>
  <c r="K194" i="50" s="1"/>
  <c r="E194" i="50" s="1"/>
  <c r="AO193" i="50"/>
  <c r="O193" i="50"/>
  <c r="L193" i="50" s="1"/>
  <c r="N193" i="50"/>
  <c r="K193" i="50" s="1"/>
  <c r="AO192" i="50"/>
  <c r="O192" i="50"/>
  <c r="L192" i="50" s="1"/>
  <c r="N192" i="50"/>
  <c r="K192" i="50"/>
  <c r="AO191" i="50"/>
  <c r="O191" i="50"/>
  <c r="N191" i="50"/>
  <c r="L191" i="50"/>
  <c r="F191" i="50" s="1"/>
  <c r="K191" i="50"/>
  <c r="E191" i="50" s="1"/>
  <c r="AO190" i="50"/>
  <c r="O190" i="50"/>
  <c r="L190" i="50" s="1"/>
  <c r="F190" i="50" s="1"/>
  <c r="N190" i="50"/>
  <c r="K190" i="50" s="1"/>
  <c r="E190" i="50" s="1"/>
  <c r="AO189" i="50"/>
  <c r="O189" i="50"/>
  <c r="L189" i="50" s="1"/>
  <c r="F189" i="50" s="1"/>
  <c r="N189" i="50"/>
  <c r="K189" i="50" s="1"/>
  <c r="E189" i="50" s="1"/>
  <c r="AO188" i="50"/>
  <c r="O188" i="50"/>
  <c r="L188" i="50" s="1"/>
  <c r="F188" i="50" s="1"/>
  <c r="N188" i="50"/>
  <c r="K188" i="50" s="1"/>
  <c r="E188" i="50" s="1"/>
  <c r="AO187" i="50"/>
  <c r="L187" i="50"/>
  <c r="K187" i="50"/>
  <c r="AO186" i="50"/>
  <c r="L186" i="50"/>
  <c r="K186" i="50"/>
  <c r="AO185" i="50"/>
  <c r="L185" i="50"/>
  <c r="F185" i="50" s="1"/>
  <c r="K185" i="50"/>
  <c r="E185" i="50"/>
  <c r="AO184" i="50"/>
  <c r="L184" i="50"/>
  <c r="K184" i="50"/>
  <c r="F184" i="50"/>
  <c r="E184" i="50"/>
  <c r="AO183" i="50"/>
  <c r="L183" i="50"/>
  <c r="K183" i="50"/>
  <c r="E183" i="50" s="1"/>
  <c r="F183" i="50"/>
  <c r="AO182" i="50"/>
  <c r="L182" i="50"/>
  <c r="K182" i="50"/>
  <c r="AO181" i="50"/>
  <c r="L181" i="50"/>
  <c r="K181" i="50"/>
  <c r="AO180" i="50"/>
  <c r="O180" i="50"/>
  <c r="L180" i="50" s="1"/>
  <c r="F180" i="50" s="1"/>
  <c r="N180" i="50"/>
  <c r="K180" i="50" s="1"/>
  <c r="E180" i="50" s="1"/>
  <c r="AO179" i="50"/>
  <c r="O179" i="50"/>
  <c r="L179" i="50" s="1"/>
  <c r="F179" i="50" s="1"/>
  <c r="N179" i="50"/>
  <c r="K179" i="50" s="1"/>
  <c r="E179" i="50" s="1"/>
  <c r="AO178" i="50"/>
  <c r="O178" i="50"/>
  <c r="L178" i="50" s="1"/>
  <c r="F178" i="50" s="1"/>
  <c r="N178" i="50"/>
  <c r="K178" i="50" s="1"/>
  <c r="E178" i="50" s="1"/>
  <c r="AO177" i="50"/>
  <c r="O177" i="50"/>
  <c r="L177" i="50" s="1"/>
  <c r="F177" i="50" s="1"/>
  <c r="N177" i="50"/>
  <c r="K177" i="50" s="1"/>
  <c r="E177" i="50" s="1"/>
  <c r="AO176" i="50"/>
  <c r="L176" i="50"/>
  <c r="K176" i="50"/>
  <c r="AO175" i="50"/>
  <c r="L175" i="50"/>
  <c r="K175" i="50"/>
  <c r="AO174" i="50"/>
  <c r="O174" i="50"/>
  <c r="L174" i="50" s="1"/>
  <c r="F174" i="50" s="1"/>
  <c r="N174" i="50"/>
  <c r="K174" i="50" s="1"/>
  <c r="E174" i="50" s="1"/>
  <c r="AO173" i="50"/>
  <c r="O173" i="50"/>
  <c r="N173" i="50"/>
  <c r="K173" i="50" s="1"/>
  <c r="E173" i="50" s="1"/>
  <c r="L173" i="50"/>
  <c r="F173" i="50" s="1"/>
  <c r="AO172" i="50"/>
  <c r="O172" i="50"/>
  <c r="N172" i="50"/>
  <c r="K172" i="50" s="1"/>
  <c r="E172" i="50" s="1"/>
  <c r="L172" i="50"/>
  <c r="F172" i="50" s="1"/>
  <c r="AO171" i="50"/>
  <c r="O171" i="50"/>
  <c r="L171" i="50" s="1"/>
  <c r="F171" i="50" s="1"/>
  <c r="N171" i="50"/>
  <c r="K171" i="50" s="1"/>
  <c r="E171" i="50" s="1"/>
  <c r="AO170" i="50"/>
  <c r="L170" i="50"/>
  <c r="K170" i="50"/>
  <c r="AO169" i="50"/>
  <c r="L169" i="50"/>
  <c r="K169" i="50"/>
  <c r="AO168" i="50"/>
  <c r="O168" i="50"/>
  <c r="N168" i="50"/>
  <c r="K168" i="50" s="1"/>
  <c r="E168" i="50" s="1"/>
  <c r="L168" i="50"/>
  <c r="F168" i="50" s="1"/>
  <c r="AO167" i="50"/>
  <c r="O167" i="50"/>
  <c r="L167" i="50" s="1"/>
  <c r="F167" i="50" s="1"/>
  <c r="N167" i="50"/>
  <c r="K167" i="50" s="1"/>
  <c r="E167" i="50" s="1"/>
  <c r="AO166" i="50"/>
  <c r="O166" i="50"/>
  <c r="L166" i="50" s="1"/>
  <c r="F166" i="50" s="1"/>
  <c r="N166" i="50"/>
  <c r="K166" i="50" s="1"/>
  <c r="E166" i="50" s="1"/>
  <c r="AO165" i="50"/>
  <c r="O165" i="50"/>
  <c r="N165" i="50"/>
  <c r="K165" i="50" s="1"/>
  <c r="E165" i="50" s="1"/>
  <c r="L165" i="50"/>
  <c r="F165" i="50" s="1"/>
  <c r="AO164" i="50"/>
  <c r="O164" i="50"/>
  <c r="N164" i="50"/>
  <c r="K164" i="50" s="1"/>
  <c r="E164" i="50" s="1"/>
  <c r="L164" i="50"/>
  <c r="F164" i="50" s="1"/>
  <c r="AO163" i="50"/>
  <c r="O163" i="50"/>
  <c r="L163" i="50" s="1"/>
  <c r="F163" i="50" s="1"/>
  <c r="N163" i="50"/>
  <c r="K163" i="50" s="1"/>
  <c r="E163" i="50" s="1"/>
  <c r="AO162" i="50"/>
  <c r="L162" i="50"/>
  <c r="K162" i="50"/>
  <c r="AO161" i="50"/>
  <c r="L161" i="50"/>
  <c r="K161" i="50"/>
  <c r="AO160" i="50"/>
  <c r="O160" i="50"/>
  <c r="N160" i="50"/>
  <c r="K160" i="50" s="1"/>
  <c r="E160" i="50" s="1"/>
  <c r="L160" i="50"/>
  <c r="F160" i="50" s="1"/>
  <c r="AO159" i="50"/>
  <c r="O159" i="50"/>
  <c r="L159" i="50" s="1"/>
  <c r="F159" i="50" s="1"/>
  <c r="N159" i="50"/>
  <c r="K159" i="50" s="1"/>
  <c r="E159" i="50" s="1"/>
  <c r="AO158" i="50"/>
  <c r="O158" i="50"/>
  <c r="L158" i="50" s="1"/>
  <c r="F158" i="50" s="1"/>
  <c r="N158" i="50"/>
  <c r="K158" i="50" s="1"/>
  <c r="E158" i="50" s="1"/>
  <c r="AO157" i="50"/>
  <c r="O157" i="50"/>
  <c r="L157" i="50" s="1"/>
  <c r="F157" i="50" s="1"/>
  <c r="N157" i="50"/>
  <c r="K157" i="50" s="1"/>
  <c r="E157" i="50" s="1"/>
  <c r="AO156" i="50"/>
  <c r="O156" i="50"/>
  <c r="L156" i="50" s="1"/>
  <c r="F156" i="50" s="1"/>
  <c r="N156" i="50"/>
  <c r="K156" i="50" s="1"/>
  <c r="E156" i="50" s="1"/>
  <c r="AO155" i="50"/>
  <c r="O155" i="50"/>
  <c r="L155" i="50" s="1"/>
  <c r="F155" i="50" s="1"/>
  <c r="N155" i="50"/>
  <c r="K155" i="50" s="1"/>
  <c r="E155" i="50" s="1"/>
  <c r="AO154" i="50"/>
  <c r="O154" i="50"/>
  <c r="L154" i="50" s="1"/>
  <c r="F154" i="50" s="1"/>
  <c r="N154" i="50"/>
  <c r="K154" i="50" s="1"/>
  <c r="E154" i="50" s="1"/>
  <c r="AO153" i="50"/>
  <c r="L153" i="50"/>
  <c r="K153" i="50"/>
  <c r="AO152" i="50"/>
  <c r="L152" i="50"/>
  <c r="K152" i="50"/>
  <c r="AO151" i="50"/>
  <c r="O151" i="50"/>
  <c r="L151" i="50" s="1"/>
  <c r="F151" i="50" s="1"/>
  <c r="N151" i="50"/>
  <c r="K151" i="50" s="1"/>
  <c r="E151" i="50" s="1"/>
  <c r="AO150" i="50"/>
  <c r="O150" i="50"/>
  <c r="L150" i="50" s="1"/>
  <c r="F150" i="50" s="1"/>
  <c r="N150" i="50"/>
  <c r="K150" i="50" s="1"/>
  <c r="E150" i="50" s="1"/>
  <c r="AO149" i="50"/>
  <c r="O149" i="50"/>
  <c r="L149" i="50" s="1"/>
  <c r="F149" i="50" s="1"/>
  <c r="N149" i="50"/>
  <c r="K149" i="50" s="1"/>
  <c r="E149" i="50" s="1"/>
  <c r="AO148" i="50"/>
  <c r="O148" i="50"/>
  <c r="L148" i="50" s="1"/>
  <c r="F148" i="50" s="1"/>
  <c r="N148" i="50"/>
  <c r="K148" i="50"/>
  <c r="E148" i="50" s="1"/>
  <c r="AO147" i="50"/>
  <c r="L147" i="50"/>
  <c r="K147" i="50"/>
  <c r="AO146" i="50"/>
  <c r="L146" i="50"/>
  <c r="K146" i="50"/>
  <c r="AO145" i="50"/>
  <c r="O145" i="50"/>
  <c r="L145" i="50" s="1"/>
  <c r="F145" i="50" s="1"/>
  <c r="N145" i="50"/>
  <c r="K145" i="50" s="1"/>
  <c r="E145" i="50" s="1"/>
  <c r="AO144" i="50"/>
  <c r="O144" i="50"/>
  <c r="L144" i="50" s="1"/>
  <c r="F144" i="50" s="1"/>
  <c r="N144" i="50"/>
  <c r="K144" i="50"/>
  <c r="E144" i="50" s="1"/>
  <c r="AO143" i="50"/>
  <c r="O143" i="50"/>
  <c r="L143" i="50" s="1"/>
  <c r="F143" i="50" s="1"/>
  <c r="N143" i="50"/>
  <c r="K143" i="50"/>
  <c r="E143" i="50" s="1"/>
  <c r="AO142" i="50"/>
  <c r="O142" i="50"/>
  <c r="L142" i="50" s="1"/>
  <c r="F142" i="50" s="1"/>
  <c r="N142" i="50"/>
  <c r="K142" i="50" s="1"/>
  <c r="E142" i="50"/>
  <c r="AO141" i="50"/>
  <c r="L141" i="50"/>
  <c r="K141" i="50"/>
  <c r="AO140" i="50"/>
  <c r="L140" i="50"/>
  <c r="K140" i="50"/>
  <c r="AO139" i="50"/>
  <c r="O139" i="50"/>
  <c r="L139" i="50" s="1"/>
  <c r="F139" i="50" s="1"/>
  <c r="N139" i="50"/>
  <c r="K139" i="50" s="1"/>
  <c r="E139" i="50" s="1"/>
  <c r="AO138" i="50"/>
  <c r="O138" i="50"/>
  <c r="L138" i="50" s="1"/>
  <c r="F138" i="50" s="1"/>
  <c r="N138" i="50"/>
  <c r="K138" i="50" s="1"/>
  <c r="E138" i="50" s="1"/>
  <c r="AO137" i="50"/>
  <c r="O137" i="50"/>
  <c r="L137" i="50" s="1"/>
  <c r="F137" i="50" s="1"/>
  <c r="N137" i="50"/>
  <c r="K137" i="50" s="1"/>
  <c r="E137" i="50" s="1"/>
  <c r="AO136" i="50"/>
  <c r="O136" i="50"/>
  <c r="L136" i="50" s="1"/>
  <c r="F136" i="50" s="1"/>
  <c r="N136" i="50"/>
  <c r="K136" i="50" s="1"/>
  <c r="E136" i="50" s="1"/>
  <c r="AO135" i="50"/>
  <c r="L135" i="50"/>
  <c r="K135" i="50"/>
  <c r="AO134" i="50"/>
  <c r="L134" i="50"/>
  <c r="K134" i="50"/>
  <c r="AO133" i="50"/>
  <c r="O133" i="50"/>
  <c r="L133" i="50" s="1"/>
  <c r="F133" i="50" s="1"/>
  <c r="N133" i="50"/>
  <c r="K133" i="50" s="1"/>
  <c r="E133" i="50" s="1"/>
  <c r="AO132" i="50"/>
  <c r="O132" i="50"/>
  <c r="L132" i="50" s="1"/>
  <c r="F132" i="50" s="1"/>
  <c r="N132" i="50"/>
  <c r="K132" i="50" s="1"/>
  <c r="E132" i="50" s="1"/>
  <c r="AO131" i="50"/>
  <c r="O131" i="50"/>
  <c r="L131" i="50" s="1"/>
  <c r="F131" i="50" s="1"/>
  <c r="N131" i="50"/>
  <c r="K131" i="50" s="1"/>
  <c r="E131" i="50" s="1"/>
  <c r="AO130" i="50"/>
  <c r="O130" i="50"/>
  <c r="L130" i="50" s="1"/>
  <c r="F130" i="50" s="1"/>
  <c r="N130" i="50"/>
  <c r="K130" i="50" s="1"/>
  <c r="E130" i="50" s="1"/>
  <c r="AO129" i="50"/>
  <c r="O129" i="50"/>
  <c r="L129" i="50" s="1"/>
  <c r="F129" i="50" s="1"/>
  <c r="N129" i="50"/>
  <c r="K129" i="50" s="1"/>
  <c r="E129" i="50" s="1"/>
  <c r="AO128" i="50"/>
  <c r="O128" i="50"/>
  <c r="L128" i="50" s="1"/>
  <c r="F128" i="50" s="1"/>
  <c r="N128" i="50"/>
  <c r="K128" i="50" s="1"/>
  <c r="E128" i="50" s="1"/>
  <c r="AO127" i="50"/>
  <c r="O127" i="50"/>
  <c r="L127" i="50" s="1"/>
  <c r="F127" i="50" s="1"/>
  <c r="N127" i="50"/>
  <c r="K127" i="50" s="1"/>
  <c r="E127" i="50" s="1"/>
  <c r="AO126" i="50"/>
  <c r="O126" i="50"/>
  <c r="L126" i="50" s="1"/>
  <c r="F126" i="50" s="1"/>
  <c r="N126" i="50"/>
  <c r="K126" i="50" s="1"/>
  <c r="E126" i="50" s="1"/>
  <c r="AO125" i="50"/>
  <c r="L125" i="50"/>
  <c r="K125" i="50"/>
  <c r="AO124" i="50"/>
  <c r="L124" i="50"/>
  <c r="K124" i="50"/>
  <c r="AO123" i="50"/>
  <c r="O123" i="50"/>
  <c r="L123" i="50" s="1"/>
  <c r="F123" i="50" s="1"/>
  <c r="N123" i="50"/>
  <c r="K123" i="50" s="1"/>
  <c r="E123" i="50" s="1"/>
  <c r="AO122" i="50"/>
  <c r="O122" i="50"/>
  <c r="L122" i="50" s="1"/>
  <c r="F122" i="50" s="1"/>
  <c r="N122" i="50"/>
  <c r="K122" i="50" s="1"/>
  <c r="E122" i="50" s="1"/>
  <c r="AO121" i="50"/>
  <c r="O121" i="50"/>
  <c r="L121" i="50" s="1"/>
  <c r="F121" i="50" s="1"/>
  <c r="N121" i="50"/>
  <c r="K121" i="50" s="1"/>
  <c r="E121" i="50" s="1"/>
  <c r="AO120" i="50"/>
  <c r="O120" i="50"/>
  <c r="L120" i="50" s="1"/>
  <c r="F120" i="50" s="1"/>
  <c r="N120" i="50"/>
  <c r="K120" i="50" s="1"/>
  <c r="E120" i="50" s="1"/>
  <c r="AO119" i="50"/>
  <c r="L119" i="50"/>
  <c r="K119" i="50"/>
  <c r="AO118" i="50"/>
  <c r="L118" i="50"/>
  <c r="K118" i="50"/>
  <c r="AO117" i="50"/>
  <c r="O117" i="50"/>
  <c r="N117" i="50"/>
  <c r="K117" i="50" s="1"/>
  <c r="E117" i="50" s="1"/>
  <c r="L117" i="50"/>
  <c r="F117" i="50" s="1"/>
  <c r="AO116" i="50"/>
  <c r="O116" i="50"/>
  <c r="N116" i="50"/>
  <c r="L116" i="50"/>
  <c r="F116" i="50" s="1"/>
  <c r="K116" i="50"/>
  <c r="E116" i="50" s="1"/>
  <c r="AO115" i="50"/>
  <c r="O115" i="50"/>
  <c r="L115" i="50" s="1"/>
  <c r="F115" i="50" s="1"/>
  <c r="N115" i="50"/>
  <c r="K115" i="50" s="1"/>
  <c r="E115" i="50" s="1"/>
  <c r="AO114" i="50"/>
  <c r="O114" i="50"/>
  <c r="L114" i="50" s="1"/>
  <c r="F114" i="50" s="1"/>
  <c r="N114" i="50"/>
  <c r="K114" i="50" s="1"/>
  <c r="E114" i="50" s="1"/>
  <c r="AO113" i="50"/>
  <c r="L113" i="50"/>
  <c r="K113" i="50"/>
  <c r="AO112" i="50"/>
  <c r="L112" i="50"/>
  <c r="K112" i="50"/>
  <c r="AO111" i="50"/>
  <c r="O111" i="50"/>
  <c r="L111" i="50" s="1"/>
  <c r="F111" i="50" s="1"/>
  <c r="N111" i="50"/>
  <c r="K111" i="50" s="1"/>
  <c r="E111" i="50" s="1"/>
  <c r="AO110" i="50"/>
  <c r="O110" i="50"/>
  <c r="L110" i="50" s="1"/>
  <c r="F110" i="50" s="1"/>
  <c r="N110" i="50"/>
  <c r="K110" i="50" s="1"/>
  <c r="E110" i="50" s="1"/>
  <c r="AO109" i="50"/>
  <c r="O109" i="50"/>
  <c r="L109" i="50" s="1"/>
  <c r="F109" i="50" s="1"/>
  <c r="N109" i="50"/>
  <c r="K109" i="50" s="1"/>
  <c r="E109" i="50" s="1"/>
  <c r="AO108" i="50"/>
  <c r="O108" i="50"/>
  <c r="L108" i="50" s="1"/>
  <c r="F108" i="50" s="1"/>
  <c r="N108" i="50"/>
  <c r="K108" i="50" s="1"/>
  <c r="E108" i="50" s="1"/>
  <c r="AO107" i="50"/>
  <c r="L107" i="50"/>
  <c r="K107" i="50"/>
  <c r="AO106" i="50"/>
  <c r="L106" i="50"/>
  <c r="K106" i="50"/>
  <c r="AO105" i="50"/>
  <c r="O105" i="50"/>
  <c r="L105" i="50" s="1"/>
  <c r="F105" i="50" s="1"/>
  <c r="N105" i="50"/>
  <c r="K105" i="50" s="1"/>
  <c r="E105" i="50" s="1"/>
  <c r="AO104" i="50"/>
  <c r="O104" i="50"/>
  <c r="L104" i="50" s="1"/>
  <c r="F104" i="50" s="1"/>
  <c r="N104" i="50"/>
  <c r="K104" i="50"/>
  <c r="E104" i="50" s="1"/>
  <c r="AO103" i="50"/>
  <c r="O103" i="50"/>
  <c r="L103" i="50" s="1"/>
  <c r="N103" i="50"/>
  <c r="K103" i="50"/>
  <c r="E103" i="50" s="1"/>
  <c r="F103" i="50"/>
  <c r="AO102" i="50"/>
  <c r="L102" i="50"/>
  <c r="K102" i="50"/>
  <c r="AO101" i="50"/>
  <c r="O101" i="50"/>
  <c r="N101" i="50"/>
  <c r="K101" i="50" s="1"/>
  <c r="E101" i="50" s="1"/>
  <c r="L101" i="50"/>
  <c r="F101" i="50" s="1"/>
  <c r="AO100" i="50"/>
  <c r="O100" i="50"/>
  <c r="N100" i="50"/>
  <c r="L100" i="50"/>
  <c r="F100" i="50" s="1"/>
  <c r="K100" i="50"/>
  <c r="E100" i="50" s="1"/>
  <c r="AO99" i="50"/>
  <c r="O99" i="50"/>
  <c r="L99" i="50" s="1"/>
  <c r="F99" i="50" s="1"/>
  <c r="N99" i="50"/>
  <c r="K99" i="50" s="1"/>
  <c r="E99" i="50" s="1"/>
  <c r="AO98" i="50"/>
  <c r="O98" i="50"/>
  <c r="L98" i="50" s="1"/>
  <c r="F98" i="50" s="1"/>
  <c r="N98" i="50"/>
  <c r="K98" i="50" s="1"/>
  <c r="E98" i="50" s="1"/>
  <c r="AO97" i="50"/>
  <c r="O97" i="50"/>
  <c r="L97" i="50" s="1"/>
  <c r="F97" i="50" s="1"/>
  <c r="N97" i="50"/>
  <c r="K97" i="50" s="1"/>
  <c r="E97" i="50"/>
  <c r="AO96" i="50"/>
  <c r="L96" i="50"/>
  <c r="K96" i="50"/>
  <c r="AO95" i="50"/>
  <c r="L95" i="50"/>
  <c r="K95" i="50"/>
  <c r="AO94" i="50"/>
  <c r="O94" i="50"/>
  <c r="L94" i="50" s="1"/>
  <c r="F94" i="50" s="1"/>
  <c r="N94" i="50"/>
  <c r="K94" i="50" s="1"/>
  <c r="E94" i="50" s="1"/>
  <c r="AO93" i="50"/>
  <c r="O93" i="50"/>
  <c r="L93" i="50" s="1"/>
  <c r="F93" i="50" s="1"/>
  <c r="N93" i="50"/>
  <c r="K93" i="50" s="1"/>
  <c r="E93" i="50" s="1"/>
  <c r="AO92" i="50"/>
  <c r="O92" i="50"/>
  <c r="L92" i="50" s="1"/>
  <c r="F92" i="50" s="1"/>
  <c r="N92" i="50"/>
  <c r="K92" i="50" s="1"/>
  <c r="E92" i="50" s="1"/>
  <c r="AO91" i="50"/>
  <c r="O91" i="50"/>
  <c r="L91" i="50" s="1"/>
  <c r="N91" i="50"/>
  <c r="K91" i="50" s="1"/>
  <c r="E91" i="50" s="1"/>
  <c r="F91" i="50"/>
  <c r="AO90" i="50"/>
  <c r="O90" i="50"/>
  <c r="L90" i="50" s="1"/>
  <c r="F90" i="50" s="1"/>
  <c r="N90" i="50"/>
  <c r="K90" i="50" s="1"/>
  <c r="E90" i="50" s="1"/>
  <c r="AO89" i="50"/>
  <c r="O89" i="50"/>
  <c r="L89" i="50" s="1"/>
  <c r="F89" i="50" s="1"/>
  <c r="N89" i="50"/>
  <c r="K89" i="50" s="1"/>
  <c r="E89" i="50" s="1"/>
  <c r="AO88" i="50"/>
  <c r="L88" i="50"/>
  <c r="K88" i="50"/>
  <c r="AO87" i="50"/>
  <c r="L87" i="50"/>
  <c r="K87" i="50"/>
  <c r="AO86" i="50"/>
  <c r="O86" i="50"/>
  <c r="L86" i="50" s="1"/>
  <c r="F86" i="50" s="1"/>
  <c r="N86" i="50"/>
  <c r="K86" i="50"/>
  <c r="E86" i="50" s="1"/>
  <c r="AO85" i="50"/>
  <c r="O85" i="50"/>
  <c r="L85" i="50" s="1"/>
  <c r="F85" i="50" s="1"/>
  <c r="N85" i="50"/>
  <c r="K85" i="50" s="1"/>
  <c r="E85" i="50" s="1"/>
  <c r="AO84" i="50"/>
  <c r="O84" i="50"/>
  <c r="L84" i="50" s="1"/>
  <c r="F84" i="50" s="1"/>
  <c r="N84" i="50"/>
  <c r="K84" i="50" s="1"/>
  <c r="E84" i="50" s="1"/>
  <c r="AO83" i="50"/>
  <c r="L83" i="50"/>
  <c r="K83" i="50"/>
  <c r="AO82" i="50"/>
  <c r="L82" i="50"/>
  <c r="K82" i="50"/>
  <c r="AO81" i="50"/>
  <c r="O81" i="50"/>
  <c r="L81" i="50" s="1"/>
  <c r="F81" i="50" s="1"/>
  <c r="N81" i="50"/>
  <c r="K81" i="50" s="1"/>
  <c r="E81" i="50" s="1"/>
  <c r="AO80" i="50"/>
  <c r="O80" i="50"/>
  <c r="L80" i="50" s="1"/>
  <c r="F80" i="50" s="1"/>
  <c r="N80" i="50"/>
  <c r="K80" i="50" s="1"/>
  <c r="E80" i="50" s="1"/>
  <c r="AO79" i="50"/>
  <c r="O79" i="50"/>
  <c r="L79" i="50" s="1"/>
  <c r="F79" i="50" s="1"/>
  <c r="N79" i="50"/>
  <c r="K79" i="50" s="1"/>
  <c r="E79" i="50" s="1"/>
  <c r="AO78" i="50"/>
  <c r="L78" i="50"/>
  <c r="K78" i="50"/>
  <c r="AO77" i="50"/>
  <c r="L77" i="50"/>
  <c r="K77" i="50"/>
  <c r="AO76" i="50"/>
  <c r="O76" i="50"/>
  <c r="L76" i="50" s="1"/>
  <c r="F76" i="50" s="1"/>
  <c r="N76" i="50"/>
  <c r="K76" i="50" s="1"/>
  <c r="E76" i="50" s="1"/>
  <c r="AO75" i="50"/>
  <c r="O75" i="50"/>
  <c r="L75" i="50" s="1"/>
  <c r="F75" i="50" s="1"/>
  <c r="N75" i="50"/>
  <c r="K75" i="50"/>
  <c r="E75" i="50" s="1"/>
  <c r="AO74" i="50"/>
  <c r="O74" i="50"/>
  <c r="L74" i="50" s="1"/>
  <c r="F74" i="50" s="1"/>
  <c r="N74" i="50"/>
  <c r="K74" i="50"/>
  <c r="E74" i="50" s="1"/>
  <c r="AO73" i="50"/>
  <c r="O73" i="50"/>
  <c r="L73" i="50" s="1"/>
  <c r="F73" i="50" s="1"/>
  <c r="N73" i="50"/>
  <c r="K73" i="50" s="1"/>
  <c r="E73" i="50" s="1"/>
  <c r="AO72" i="50"/>
  <c r="O72" i="50"/>
  <c r="L72" i="50" s="1"/>
  <c r="F72" i="50" s="1"/>
  <c r="N72" i="50"/>
  <c r="K72" i="50" s="1"/>
  <c r="E72" i="50" s="1"/>
  <c r="AO71" i="50"/>
  <c r="O71" i="50"/>
  <c r="L71" i="50" s="1"/>
  <c r="F71" i="50" s="1"/>
  <c r="N71" i="50"/>
  <c r="K71" i="50" s="1"/>
  <c r="E71" i="50" s="1"/>
  <c r="AO70" i="50"/>
  <c r="O70" i="50"/>
  <c r="L70" i="50" s="1"/>
  <c r="F70" i="50" s="1"/>
  <c r="N70" i="50"/>
  <c r="K70" i="50"/>
  <c r="E70" i="50" s="1"/>
  <c r="AO69" i="50"/>
  <c r="O69" i="50"/>
  <c r="L69" i="50" s="1"/>
  <c r="F69" i="50" s="1"/>
  <c r="N69" i="50"/>
  <c r="K69" i="50" s="1"/>
  <c r="E69" i="50" s="1"/>
  <c r="AO68" i="50"/>
  <c r="O68" i="50"/>
  <c r="L68" i="50" s="1"/>
  <c r="F68" i="50" s="1"/>
  <c r="N68" i="50"/>
  <c r="K68" i="50" s="1"/>
  <c r="E68" i="50" s="1"/>
  <c r="AO67" i="50"/>
  <c r="O67" i="50"/>
  <c r="L67" i="50" s="1"/>
  <c r="F67" i="50" s="1"/>
  <c r="N67" i="50"/>
  <c r="K67" i="50"/>
  <c r="E67" i="50" s="1"/>
  <c r="AO66" i="50"/>
  <c r="O66" i="50"/>
  <c r="L66" i="50" s="1"/>
  <c r="F66" i="50" s="1"/>
  <c r="N66" i="50"/>
  <c r="K66" i="50" s="1"/>
  <c r="E66" i="50" s="1"/>
  <c r="AO65" i="50"/>
  <c r="O65" i="50"/>
  <c r="L65" i="50" s="1"/>
  <c r="F65" i="50" s="1"/>
  <c r="N65" i="50"/>
  <c r="K65" i="50" s="1"/>
  <c r="E65" i="50" s="1"/>
  <c r="AO64" i="50"/>
  <c r="O64" i="50"/>
  <c r="N64" i="50"/>
  <c r="K64" i="50" s="1"/>
  <c r="E64" i="50" s="1"/>
  <c r="L64" i="50"/>
  <c r="F64" i="50" s="1"/>
  <c r="AO63" i="50"/>
  <c r="L63" i="50"/>
  <c r="K63" i="50"/>
  <c r="AO62" i="50"/>
  <c r="L62" i="50"/>
  <c r="K62" i="50"/>
  <c r="AO61" i="50"/>
  <c r="O61" i="50"/>
  <c r="L61" i="50" s="1"/>
  <c r="F61" i="50" s="1"/>
  <c r="N61" i="50"/>
  <c r="K61" i="50" s="1"/>
  <c r="E61" i="50" s="1"/>
  <c r="AO60" i="50"/>
  <c r="O60" i="50"/>
  <c r="N60" i="50"/>
  <c r="K60" i="50" s="1"/>
  <c r="E60" i="50" s="1"/>
  <c r="L60" i="50"/>
  <c r="F60" i="50" s="1"/>
  <c r="AO59" i="50"/>
  <c r="O59" i="50"/>
  <c r="N59" i="50"/>
  <c r="K59" i="50" s="1"/>
  <c r="E59" i="50" s="1"/>
  <c r="L59" i="50"/>
  <c r="F59" i="50" s="1"/>
  <c r="AO58" i="50"/>
  <c r="O58" i="50"/>
  <c r="L58" i="50" s="1"/>
  <c r="F58" i="50" s="1"/>
  <c r="N58" i="50"/>
  <c r="K58" i="50" s="1"/>
  <c r="E58" i="50" s="1"/>
  <c r="AO57" i="50"/>
  <c r="O57" i="50"/>
  <c r="L57" i="50" s="1"/>
  <c r="F57" i="50" s="1"/>
  <c r="N57" i="50"/>
  <c r="K57" i="50" s="1"/>
  <c r="E57" i="50" s="1"/>
  <c r="AO56" i="50"/>
  <c r="O56" i="50"/>
  <c r="L56" i="50" s="1"/>
  <c r="F56" i="50" s="1"/>
  <c r="N56" i="50"/>
  <c r="K56" i="50" s="1"/>
  <c r="E56" i="50" s="1"/>
  <c r="AO55" i="50"/>
  <c r="O55" i="50"/>
  <c r="L55" i="50" s="1"/>
  <c r="F55" i="50" s="1"/>
  <c r="N55" i="50"/>
  <c r="K55" i="50" s="1"/>
  <c r="E55" i="50" s="1"/>
  <c r="AO54" i="50"/>
  <c r="O54" i="50"/>
  <c r="L54" i="50" s="1"/>
  <c r="F54" i="50" s="1"/>
  <c r="N54" i="50"/>
  <c r="K54" i="50" s="1"/>
  <c r="E54" i="50" s="1"/>
  <c r="AO53" i="50"/>
  <c r="O53" i="50"/>
  <c r="L53" i="50" s="1"/>
  <c r="F53" i="50" s="1"/>
  <c r="N53" i="50"/>
  <c r="K53" i="50" s="1"/>
  <c r="E53" i="50" s="1"/>
  <c r="AO52" i="50"/>
  <c r="L52" i="50"/>
  <c r="K52" i="50"/>
  <c r="AO51" i="50"/>
  <c r="L51" i="50"/>
  <c r="K51" i="50"/>
  <c r="AO50" i="50"/>
  <c r="O50" i="50"/>
  <c r="L50" i="50" s="1"/>
  <c r="F50" i="50" s="1"/>
  <c r="N50" i="50"/>
  <c r="K50" i="50" s="1"/>
  <c r="E50" i="50" s="1"/>
  <c r="AO49" i="50"/>
  <c r="O49" i="50"/>
  <c r="L49" i="50" s="1"/>
  <c r="F49" i="50" s="1"/>
  <c r="N49" i="50"/>
  <c r="K49" i="50" s="1"/>
  <c r="E49" i="50" s="1"/>
  <c r="AO48" i="50"/>
  <c r="O48" i="50"/>
  <c r="L48" i="50" s="1"/>
  <c r="F48" i="50" s="1"/>
  <c r="N48" i="50"/>
  <c r="K48" i="50" s="1"/>
  <c r="E48" i="50" s="1"/>
  <c r="AO47" i="50"/>
  <c r="O47" i="50"/>
  <c r="L47" i="50" s="1"/>
  <c r="F47" i="50" s="1"/>
  <c r="N47" i="50"/>
  <c r="K47" i="50" s="1"/>
  <c r="E47" i="50" s="1"/>
  <c r="AO46" i="50"/>
  <c r="O46" i="50"/>
  <c r="L46" i="50" s="1"/>
  <c r="F46" i="50" s="1"/>
  <c r="N46" i="50"/>
  <c r="K46" i="50"/>
  <c r="E46" i="50" s="1"/>
  <c r="AO45" i="50"/>
  <c r="O45" i="50"/>
  <c r="L45" i="50" s="1"/>
  <c r="F45" i="50" s="1"/>
  <c r="N45" i="50"/>
  <c r="K45" i="50" s="1"/>
  <c r="E45" i="50" s="1"/>
  <c r="AO44" i="50"/>
  <c r="O44" i="50"/>
  <c r="L44" i="50" s="1"/>
  <c r="F44" i="50" s="1"/>
  <c r="N44" i="50"/>
  <c r="K44" i="50" s="1"/>
  <c r="E44" i="50" s="1"/>
  <c r="AO43" i="50"/>
  <c r="O43" i="50"/>
  <c r="L43" i="50" s="1"/>
  <c r="F43" i="50" s="1"/>
  <c r="N43" i="50"/>
  <c r="K43" i="50" s="1"/>
  <c r="E43" i="50" s="1"/>
  <c r="AO42" i="50"/>
  <c r="O42" i="50"/>
  <c r="L42" i="50" s="1"/>
  <c r="F42" i="50" s="1"/>
  <c r="N42" i="50"/>
  <c r="K42" i="50" s="1"/>
  <c r="E42" i="50" s="1"/>
  <c r="AO41" i="50"/>
  <c r="O41" i="50"/>
  <c r="L41" i="50" s="1"/>
  <c r="F41" i="50" s="1"/>
  <c r="N41" i="50"/>
  <c r="K41" i="50" s="1"/>
  <c r="E41" i="50" s="1"/>
  <c r="AO40" i="50"/>
  <c r="L40" i="50"/>
  <c r="K40" i="50"/>
  <c r="AO39" i="50"/>
  <c r="L39" i="50"/>
  <c r="K39" i="50"/>
  <c r="AO38" i="50"/>
  <c r="O38" i="50"/>
  <c r="L38" i="50" s="1"/>
  <c r="F38" i="50" s="1"/>
  <c r="N38" i="50"/>
  <c r="K38" i="50" s="1"/>
  <c r="E38" i="50" s="1"/>
  <c r="AO37" i="50"/>
  <c r="O37" i="50"/>
  <c r="L37" i="50" s="1"/>
  <c r="F37" i="50" s="1"/>
  <c r="N37" i="50"/>
  <c r="K37" i="50" s="1"/>
  <c r="E37" i="50" s="1"/>
  <c r="AO36" i="50"/>
  <c r="O36" i="50"/>
  <c r="L36" i="50" s="1"/>
  <c r="F36" i="50" s="1"/>
  <c r="N36" i="50"/>
  <c r="K36" i="50" s="1"/>
  <c r="E36" i="50" s="1"/>
  <c r="AO35" i="50"/>
  <c r="O35" i="50"/>
  <c r="L35" i="50" s="1"/>
  <c r="F35" i="50" s="1"/>
  <c r="N35" i="50"/>
  <c r="K35" i="50" s="1"/>
  <c r="E35" i="50" s="1"/>
  <c r="AO34" i="50"/>
  <c r="O34" i="50"/>
  <c r="L34" i="50" s="1"/>
  <c r="F34" i="50" s="1"/>
  <c r="N34" i="50"/>
  <c r="K34" i="50" s="1"/>
  <c r="E34" i="50" s="1"/>
  <c r="AO33" i="50"/>
  <c r="O33" i="50"/>
  <c r="L33" i="50" s="1"/>
  <c r="F33" i="50" s="1"/>
  <c r="N33" i="50"/>
  <c r="K33" i="50" s="1"/>
  <c r="E33" i="50" s="1"/>
  <c r="AO32" i="50"/>
  <c r="O32" i="50"/>
  <c r="L32" i="50" s="1"/>
  <c r="F32" i="50" s="1"/>
  <c r="N32" i="50"/>
  <c r="K32" i="50" s="1"/>
  <c r="E32" i="50" s="1"/>
  <c r="AO31" i="50"/>
  <c r="O31" i="50"/>
  <c r="L31" i="50" s="1"/>
  <c r="F31" i="50" s="1"/>
  <c r="N31" i="50"/>
  <c r="K31" i="50" s="1"/>
  <c r="E31" i="50" s="1"/>
  <c r="AO30" i="50"/>
  <c r="O30" i="50"/>
  <c r="L30" i="50" s="1"/>
  <c r="F30" i="50" s="1"/>
  <c r="N30" i="50"/>
  <c r="K30" i="50" s="1"/>
  <c r="E30" i="50" s="1"/>
  <c r="AO29" i="50"/>
  <c r="O29" i="50"/>
  <c r="L29" i="50" s="1"/>
  <c r="F29" i="50" s="1"/>
  <c r="N29" i="50"/>
  <c r="K29" i="50" s="1"/>
  <c r="E29" i="50" s="1"/>
  <c r="AO28" i="50"/>
  <c r="O28" i="50"/>
  <c r="L28" i="50" s="1"/>
  <c r="F28" i="50" s="1"/>
  <c r="N28" i="50"/>
  <c r="K28" i="50" s="1"/>
  <c r="E28" i="50" s="1"/>
  <c r="AO27" i="50"/>
  <c r="O27" i="50"/>
  <c r="L27" i="50" s="1"/>
  <c r="F27" i="50" s="1"/>
  <c r="N27" i="50"/>
  <c r="K27" i="50" s="1"/>
  <c r="E27" i="50" s="1"/>
  <c r="AO26" i="50"/>
  <c r="O26" i="50"/>
  <c r="L26" i="50" s="1"/>
  <c r="F26" i="50" s="1"/>
  <c r="N26" i="50"/>
  <c r="K26" i="50"/>
  <c r="E26" i="50" s="1"/>
  <c r="AO25" i="50"/>
  <c r="L25" i="50"/>
  <c r="K25" i="50"/>
  <c r="AO24" i="50"/>
  <c r="L24" i="50"/>
  <c r="K24" i="50"/>
  <c r="AO23" i="50"/>
  <c r="O23" i="50"/>
  <c r="L23" i="50" s="1"/>
  <c r="F23" i="50" s="1"/>
  <c r="N23" i="50"/>
  <c r="K23" i="50" s="1"/>
  <c r="E23" i="50" s="1"/>
  <c r="AO22" i="50"/>
  <c r="O22" i="50"/>
  <c r="L22" i="50" s="1"/>
  <c r="F22" i="50" s="1"/>
  <c r="N22" i="50"/>
  <c r="K22" i="50" s="1"/>
  <c r="E22" i="50" s="1"/>
  <c r="AO21" i="50"/>
  <c r="O21" i="50"/>
  <c r="L21" i="50" s="1"/>
  <c r="F21" i="50" s="1"/>
  <c r="N21" i="50"/>
  <c r="K21" i="50" s="1"/>
  <c r="E21" i="50" s="1"/>
  <c r="AO20" i="50"/>
  <c r="O20" i="50"/>
  <c r="N20" i="50"/>
  <c r="K20" i="50" s="1"/>
  <c r="E20" i="50" s="1"/>
  <c r="L20" i="50"/>
  <c r="F20" i="50" s="1"/>
  <c r="AO19" i="50"/>
  <c r="O19" i="50"/>
  <c r="N19" i="50"/>
  <c r="K19" i="50" s="1"/>
  <c r="E19" i="50" s="1"/>
  <c r="L19" i="50"/>
  <c r="F19" i="50" s="1"/>
  <c r="AO18" i="50"/>
  <c r="O18" i="50"/>
  <c r="L18" i="50" s="1"/>
  <c r="F18" i="50" s="1"/>
  <c r="N18" i="50"/>
  <c r="K18" i="50" s="1"/>
  <c r="E18" i="50" s="1"/>
  <c r="AO17" i="50"/>
  <c r="O17" i="50"/>
  <c r="L17" i="50" s="1"/>
  <c r="F17" i="50" s="1"/>
  <c r="N17" i="50"/>
  <c r="K17" i="50" s="1"/>
  <c r="E17" i="50" s="1"/>
  <c r="AO16" i="50"/>
  <c r="O16" i="50"/>
  <c r="L16" i="50" s="1"/>
  <c r="F16" i="50" s="1"/>
  <c r="N16" i="50"/>
  <c r="K16" i="50" s="1"/>
  <c r="E16" i="50" s="1"/>
  <c r="AO15" i="50"/>
  <c r="O15" i="50"/>
  <c r="L15" i="50" s="1"/>
  <c r="F15" i="50" s="1"/>
  <c r="N15" i="50"/>
  <c r="K15" i="50" s="1"/>
  <c r="E15" i="50" s="1"/>
  <c r="AO14" i="50"/>
  <c r="O14" i="50"/>
  <c r="L14" i="50" s="1"/>
  <c r="F14" i="50" s="1"/>
  <c r="N14" i="50"/>
  <c r="K14" i="50" s="1"/>
  <c r="E14" i="50" s="1"/>
  <c r="AO13" i="50"/>
  <c r="O13" i="50"/>
  <c r="L13" i="50" s="1"/>
  <c r="F13" i="50" s="1"/>
  <c r="N13" i="50"/>
  <c r="K13" i="50" s="1"/>
  <c r="E13" i="50" s="1"/>
  <c r="AO12" i="50"/>
  <c r="O12" i="50"/>
  <c r="N12" i="50"/>
  <c r="K12" i="50" s="1"/>
  <c r="E12" i="50" s="1"/>
  <c r="L12" i="50"/>
  <c r="F12" i="50" s="1"/>
  <c r="AO11" i="50"/>
  <c r="O11" i="50"/>
  <c r="N11" i="50"/>
  <c r="K11" i="50" s="1"/>
  <c r="E11" i="50" s="1"/>
  <c r="L11" i="50"/>
  <c r="F11" i="50" s="1"/>
  <c r="AO10" i="50"/>
  <c r="O10" i="50"/>
  <c r="L10" i="50" s="1"/>
  <c r="F10" i="50" s="1"/>
  <c r="N10" i="50"/>
  <c r="K10" i="50" s="1"/>
  <c r="E10" i="50" s="1"/>
  <c r="AN142" i="49"/>
  <c r="AN143" i="49"/>
  <c r="AN144" i="49"/>
  <c r="AN145" i="49"/>
  <c r="AN146" i="49"/>
  <c r="AN147" i="49"/>
  <c r="AN148" i="49"/>
  <c r="AN149" i="49"/>
  <c r="AN150" i="49"/>
  <c r="AN151" i="49"/>
  <c r="AN152" i="49"/>
  <c r="AN153" i="49"/>
  <c r="AN154" i="49"/>
  <c r="AN155" i="49"/>
  <c r="AN156" i="49"/>
  <c r="AN157" i="49"/>
  <c r="AN158" i="49"/>
  <c r="AN159" i="49"/>
  <c r="AN160" i="49"/>
  <c r="AN161" i="49"/>
  <c r="AN162" i="49"/>
  <c r="AN163" i="49"/>
  <c r="AN164" i="49"/>
  <c r="AN165" i="49"/>
  <c r="AN166" i="49"/>
  <c r="AN167" i="49"/>
  <c r="AN168" i="49"/>
  <c r="AN169" i="49"/>
  <c r="AN170" i="49"/>
  <c r="AN171" i="49"/>
  <c r="AN172" i="49"/>
  <c r="AN173" i="49"/>
  <c r="AN174" i="49"/>
  <c r="AN175" i="49"/>
  <c r="AN176" i="49"/>
  <c r="AN177" i="49"/>
  <c r="AN178" i="49"/>
  <c r="AN179" i="49"/>
  <c r="AN180" i="49"/>
  <c r="AN181" i="49"/>
  <c r="AN182" i="49"/>
  <c r="AN183" i="49"/>
  <c r="AN184" i="49"/>
  <c r="AN185" i="49"/>
  <c r="AN186" i="49"/>
  <c r="AN187" i="49"/>
  <c r="AN188" i="49"/>
  <c r="AN189" i="49"/>
  <c r="AN190" i="49"/>
  <c r="AN191" i="49"/>
  <c r="AN192" i="49"/>
  <c r="AN193" i="49"/>
  <c r="AN194" i="49"/>
  <c r="AN195" i="49"/>
  <c r="AN196" i="49"/>
  <c r="AN197" i="49"/>
  <c r="AN198" i="49"/>
  <c r="AN199" i="49"/>
  <c r="AN200" i="49"/>
  <c r="AN201" i="49"/>
  <c r="AN202" i="49"/>
  <c r="AN203" i="49"/>
  <c r="AN204" i="49"/>
  <c r="AN205" i="49"/>
  <c r="AN206" i="49"/>
  <c r="AN207" i="49"/>
  <c r="AN208" i="49"/>
  <c r="AN209" i="49"/>
  <c r="AN210" i="49"/>
  <c r="AN211" i="49"/>
  <c r="AN212" i="49"/>
  <c r="AN213" i="49"/>
  <c r="AN214" i="49"/>
  <c r="AN215" i="49"/>
  <c r="AN216" i="49"/>
  <c r="AN217" i="49"/>
  <c r="AN218" i="49"/>
  <c r="AN219" i="49"/>
  <c r="AN220" i="49"/>
  <c r="AN221" i="49"/>
  <c r="AN222" i="49"/>
  <c r="AN223" i="49"/>
  <c r="AN224" i="49"/>
  <c r="AN225" i="49"/>
  <c r="AN226" i="49"/>
  <c r="AN227" i="49"/>
  <c r="AN228" i="49"/>
  <c r="AN229" i="49"/>
  <c r="AN230" i="49"/>
  <c r="AN231" i="49"/>
  <c r="AN232" i="49"/>
  <c r="AN233" i="49"/>
  <c r="AN234" i="49"/>
  <c r="AN235" i="49"/>
  <c r="AN236" i="49"/>
  <c r="AN237" i="49"/>
  <c r="AN238" i="49"/>
  <c r="AN239" i="49"/>
  <c r="AN240" i="49"/>
  <c r="AN241" i="49"/>
  <c r="AN242" i="49"/>
  <c r="AN243" i="49"/>
  <c r="AN244" i="49"/>
  <c r="AN245" i="49"/>
  <c r="AN246" i="49"/>
  <c r="AN247" i="49"/>
  <c r="AN248" i="49"/>
  <c r="AN249" i="49"/>
  <c r="AN250" i="49"/>
  <c r="AN251" i="49"/>
  <c r="AN252" i="49"/>
  <c r="AN253" i="49"/>
  <c r="AN254" i="49"/>
  <c r="AN255" i="49"/>
  <c r="AN256" i="49"/>
  <c r="AN257" i="49"/>
  <c r="AN258" i="49"/>
  <c r="AN259" i="49"/>
  <c r="AN260" i="49"/>
  <c r="AN261" i="49"/>
  <c r="AN262" i="49"/>
  <c r="AN263" i="49"/>
  <c r="AN264" i="49"/>
  <c r="AN265" i="49"/>
  <c r="AN266" i="49"/>
  <c r="AN267" i="49"/>
  <c r="AN268" i="49"/>
  <c r="AN269" i="49"/>
  <c r="AN270" i="49"/>
  <c r="AN271" i="49"/>
  <c r="AN272" i="49"/>
  <c r="AN273" i="49"/>
  <c r="AN274" i="49"/>
  <c r="AN275" i="49"/>
  <c r="AN276" i="49"/>
  <c r="AN277" i="49"/>
  <c r="AN278" i="49"/>
  <c r="AN279" i="49"/>
  <c r="AN280" i="49"/>
  <c r="AN281" i="49"/>
  <c r="AN282" i="49"/>
  <c r="AN283" i="49"/>
  <c r="AN284" i="49"/>
  <c r="AN285" i="49"/>
  <c r="AN286" i="49"/>
  <c r="AN287" i="49"/>
  <c r="AN288" i="49"/>
  <c r="AN289" i="49"/>
  <c r="AN290" i="49"/>
  <c r="AN291" i="49"/>
  <c r="AN292" i="49"/>
  <c r="AN293" i="49"/>
  <c r="AN294" i="49"/>
  <c r="AN295" i="49"/>
  <c r="AN296" i="49"/>
  <c r="AN297" i="49"/>
  <c r="AN298" i="49"/>
  <c r="AN299" i="49"/>
  <c r="AN300" i="49"/>
  <c r="AN301" i="49"/>
  <c r="AN302" i="49"/>
  <c r="AN303" i="49"/>
  <c r="AN304" i="49"/>
  <c r="AN305" i="49"/>
  <c r="AN306" i="49"/>
  <c r="AN307" i="49"/>
  <c r="AN308" i="49"/>
  <c r="AN309" i="49"/>
  <c r="AN310" i="49"/>
  <c r="AN311" i="49"/>
  <c r="AN312" i="49"/>
  <c r="AN313" i="49"/>
  <c r="AN314" i="49"/>
  <c r="AN315" i="49"/>
  <c r="AN316" i="49"/>
  <c r="AN317" i="49"/>
  <c r="AN318" i="49"/>
  <c r="AN319" i="49"/>
  <c r="AN320" i="49"/>
  <c r="AN321" i="49"/>
  <c r="AN322" i="49"/>
  <c r="AN323" i="49"/>
  <c r="AN324" i="49"/>
  <c r="AN325" i="49"/>
  <c r="AN326" i="49"/>
  <c r="AN327" i="49"/>
  <c r="AN328" i="49"/>
  <c r="AN329" i="49"/>
  <c r="AN330" i="49"/>
  <c r="AN331" i="49"/>
  <c r="AN332" i="49"/>
  <c r="AN333" i="49"/>
  <c r="AN334" i="49"/>
  <c r="AN335" i="49"/>
  <c r="AN336" i="49"/>
  <c r="AN337" i="49"/>
  <c r="AN338" i="49"/>
  <c r="AN339" i="49"/>
  <c r="AN340" i="49"/>
  <c r="AN341" i="49"/>
  <c r="AN342" i="49"/>
  <c r="K49" i="49"/>
  <c r="AN10" i="49"/>
  <c r="AN11" i="49"/>
  <c r="AN12" i="49"/>
  <c r="AN13" i="49"/>
  <c r="AN14" i="49"/>
  <c r="AN15" i="49"/>
  <c r="AN16" i="49"/>
  <c r="AN17" i="49"/>
  <c r="AN18" i="49"/>
  <c r="AN19" i="49"/>
  <c r="AN20" i="49"/>
  <c r="AN21" i="49"/>
  <c r="AN22" i="49"/>
  <c r="AN23" i="49"/>
  <c r="AN24" i="49"/>
  <c r="AN25" i="49"/>
  <c r="AN26" i="49"/>
  <c r="AN27" i="49"/>
  <c r="AN28" i="49"/>
  <c r="AN29" i="49"/>
  <c r="AN30" i="49"/>
  <c r="AN31" i="49"/>
  <c r="AN32" i="49"/>
  <c r="AN33" i="49"/>
  <c r="AN34" i="49"/>
  <c r="AN35" i="49"/>
  <c r="AN36" i="49"/>
  <c r="AN37" i="49"/>
  <c r="AN38" i="49"/>
  <c r="AN39" i="49"/>
  <c r="AN40" i="49"/>
  <c r="AN41" i="49"/>
  <c r="AN42" i="49"/>
  <c r="AN43" i="49"/>
  <c r="AN44" i="49"/>
  <c r="AN45" i="49"/>
  <c r="AN46" i="49"/>
  <c r="AN47" i="49"/>
  <c r="AN48" i="49"/>
  <c r="AN49" i="49"/>
  <c r="AN50" i="49"/>
  <c r="AN51" i="49"/>
  <c r="AN52" i="49"/>
  <c r="AN53" i="49"/>
  <c r="AN54" i="49"/>
  <c r="AN55" i="49"/>
  <c r="AN56" i="49"/>
  <c r="AN57" i="49"/>
  <c r="AN58" i="49"/>
  <c r="AN59" i="49"/>
  <c r="AN60" i="49"/>
  <c r="AN61" i="49"/>
  <c r="AN62" i="49"/>
  <c r="AN63" i="49"/>
  <c r="AN64" i="49"/>
  <c r="AN65" i="49"/>
  <c r="AN66" i="49"/>
  <c r="AN67" i="49"/>
  <c r="AN68" i="49"/>
  <c r="AN69" i="49"/>
  <c r="AN70" i="49"/>
  <c r="AN71" i="49"/>
  <c r="AN72" i="49"/>
  <c r="AN73" i="49"/>
  <c r="AN74" i="49"/>
  <c r="AN75" i="49"/>
  <c r="AN76" i="49"/>
  <c r="AN77" i="49"/>
  <c r="AN78" i="49"/>
  <c r="AN79" i="49"/>
  <c r="AN80" i="49"/>
  <c r="AN81" i="49"/>
  <c r="AN82" i="49"/>
  <c r="AN83" i="49"/>
  <c r="AN84" i="49"/>
  <c r="AN85" i="49"/>
  <c r="AN86" i="49"/>
  <c r="AN87" i="49"/>
  <c r="AN88" i="49"/>
  <c r="AN89" i="49"/>
  <c r="AN90" i="49"/>
  <c r="AN91" i="49"/>
  <c r="AN92" i="49"/>
  <c r="AN93" i="49"/>
  <c r="AN94" i="49"/>
  <c r="AN95" i="49"/>
  <c r="AN96" i="49"/>
  <c r="AN97" i="49"/>
  <c r="AN98" i="49"/>
  <c r="AN99" i="49"/>
  <c r="AN100" i="49"/>
  <c r="AN101" i="49"/>
  <c r="AN102" i="49"/>
  <c r="AN103" i="49"/>
  <c r="AN104" i="49"/>
  <c r="AN105" i="49"/>
  <c r="AN106" i="49"/>
  <c r="AN107" i="49"/>
  <c r="AN108" i="49"/>
  <c r="AN109" i="49"/>
  <c r="AN110" i="49"/>
  <c r="AN111" i="49"/>
  <c r="AN112" i="49"/>
  <c r="AN113" i="49"/>
  <c r="AN118" i="49"/>
  <c r="AN119" i="49"/>
  <c r="AN120" i="49"/>
  <c r="AN121" i="49"/>
  <c r="AN122" i="49"/>
  <c r="AN123" i="49"/>
  <c r="AN124" i="49"/>
  <c r="AN125" i="49"/>
  <c r="AN126" i="49"/>
  <c r="AN127" i="49"/>
  <c r="AN128" i="49"/>
  <c r="AN129" i="49"/>
  <c r="AN130" i="49"/>
  <c r="AN131" i="49"/>
  <c r="AN132" i="49"/>
  <c r="AN133" i="49"/>
  <c r="AN134" i="49"/>
  <c r="AN135" i="49"/>
  <c r="AN136" i="49"/>
  <c r="AN137" i="49"/>
  <c r="AN138" i="49"/>
  <c r="AN139" i="49"/>
  <c r="AN140" i="49"/>
  <c r="AN141" i="49"/>
  <c r="AN115" i="49"/>
  <c r="AN116" i="49"/>
  <c r="AN117" i="49"/>
  <c r="AN114" i="49"/>
  <c r="AH306" i="51" l="1"/>
  <c r="AH304" i="51"/>
  <c r="AG304" i="51"/>
  <c r="AG305" i="51"/>
  <c r="AH305" i="51"/>
  <c r="AF304" i="50"/>
  <c r="AG306" i="50"/>
  <c r="AF306" i="50"/>
  <c r="AF305" i="50"/>
  <c r="O342" i="49"/>
  <c r="L342" i="49" s="1"/>
  <c r="F342" i="49" s="1"/>
  <c r="N342" i="49"/>
  <c r="K342" i="49" s="1"/>
  <c r="E342" i="49" s="1"/>
  <c r="O341" i="49"/>
  <c r="L341" i="49" s="1"/>
  <c r="F341" i="49" s="1"/>
  <c r="N341" i="49"/>
  <c r="K341" i="49" s="1"/>
  <c r="E341" i="49" s="1"/>
  <c r="L340" i="49"/>
  <c r="K340" i="49"/>
  <c r="L339" i="49"/>
  <c r="K339" i="49"/>
  <c r="O338" i="49"/>
  <c r="L338" i="49" s="1"/>
  <c r="F338" i="49" s="1"/>
  <c r="N338" i="49"/>
  <c r="K338" i="49" s="1"/>
  <c r="E338" i="49"/>
  <c r="AF337" i="49"/>
  <c r="O337" i="49"/>
  <c r="L337" i="49" s="1"/>
  <c r="F337" i="49" s="1"/>
  <c r="N337" i="49"/>
  <c r="K337" i="49" s="1"/>
  <c r="E337" i="49"/>
  <c r="O336" i="49"/>
  <c r="L336" i="49" s="1"/>
  <c r="F336" i="49" s="1"/>
  <c r="N336" i="49"/>
  <c r="K336" i="49" s="1"/>
  <c r="E336" i="49" s="1"/>
  <c r="L335" i="49"/>
  <c r="K335" i="49"/>
  <c r="L334" i="49"/>
  <c r="K334" i="49"/>
  <c r="O333" i="49"/>
  <c r="L333" i="49" s="1"/>
  <c r="F333" i="49" s="1"/>
  <c r="N333" i="49"/>
  <c r="K333" i="49" s="1"/>
  <c r="E333" i="49" s="1"/>
  <c r="O332" i="49"/>
  <c r="L332" i="49" s="1"/>
  <c r="F332" i="49" s="1"/>
  <c r="N332" i="49"/>
  <c r="K332" i="49" s="1"/>
  <c r="E332" i="49" s="1"/>
  <c r="O331" i="49"/>
  <c r="L331" i="49" s="1"/>
  <c r="F331" i="49" s="1"/>
  <c r="N331" i="49"/>
  <c r="K331" i="49" s="1"/>
  <c r="E331" i="49" s="1"/>
  <c r="O330" i="49"/>
  <c r="L330" i="49" s="1"/>
  <c r="F330" i="49" s="1"/>
  <c r="N330" i="49"/>
  <c r="K330" i="49" s="1"/>
  <c r="E330" i="49" s="1"/>
  <c r="L329" i="49"/>
  <c r="K329" i="49"/>
  <c r="L328" i="49"/>
  <c r="K328" i="49"/>
  <c r="AO327" i="49"/>
  <c r="O327" i="49"/>
  <c r="N327" i="49"/>
  <c r="K327" i="49" s="1"/>
  <c r="E327" i="49" s="1"/>
  <c r="L327" i="49"/>
  <c r="F327" i="49" s="1"/>
  <c r="AO326" i="49"/>
  <c r="O326" i="49"/>
  <c r="L326" i="49" s="1"/>
  <c r="F326" i="49" s="1"/>
  <c r="N326" i="49"/>
  <c r="K326" i="49" s="1"/>
  <c r="E326" i="49" s="1"/>
  <c r="O325" i="49"/>
  <c r="L325" i="49" s="1"/>
  <c r="F325" i="49" s="1"/>
  <c r="N325" i="49"/>
  <c r="K325" i="49"/>
  <c r="E325" i="49" s="1"/>
  <c r="O324" i="49"/>
  <c r="L324" i="49" s="1"/>
  <c r="F324" i="49" s="1"/>
  <c r="N324" i="49"/>
  <c r="K324" i="49"/>
  <c r="E324" i="49" s="1"/>
  <c r="O323" i="49"/>
  <c r="L323" i="49" s="1"/>
  <c r="F323" i="49" s="1"/>
  <c r="N323" i="49"/>
  <c r="K323" i="49" s="1"/>
  <c r="E323" i="49"/>
  <c r="O322" i="49"/>
  <c r="N322" i="49"/>
  <c r="K322" i="49" s="1"/>
  <c r="L322" i="49"/>
  <c r="F322" i="49" s="1"/>
  <c r="E322" i="49"/>
  <c r="O321" i="49"/>
  <c r="N321" i="49"/>
  <c r="K321" i="49" s="1"/>
  <c r="E321" i="49" s="1"/>
  <c r="L321" i="49"/>
  <c r="F321" i="49" s="1"/>
  <c r="L320" i="49"/>
  <c r="K320" i="49"/>
  <c r="L319" i="49"/>
  <c r="K319" i="49"/>
  <c r="O318" i="49"/>
  <c r="L318" i="49" s="1"/>
  <c r="F318" i="49" s="1"/>
  <c r="N318" i="49"/>
  <c r="K318" i="49" s="1"/>
  <c r="E318" i="49" s="1"/>
  <c r="O317" i="49"/>
  <c r="L317" i="49" s="1"/>
  <c r="F317" i="49" s="1"/>
  <c r="N317" i="49"/>
  <c r="K317" i="49" s="1"/>
  <c r="E317" i="49" s="1"/>
  <c r="O316" i="49"/>
  <c r="L316" i="49" s="1"/>
  <c r="F316" i="49" s="1"/>
  <c r="N316" i="49"/>
  <c r="K316" i="49" s="1"/>
  <c r="E316" i="49" s="1"/>
  <c r="O315" i="49"/>
  <c r="L315" i="49" s="1"/>
  <c r="F315" i="49" s="1"/>
  <c r="N315" i="49"/>
  <c r="K315" i="49" s="1"/>
  <c r="E315" i="49" s="1"/>
  <c r="O314" i="49"/>
  <c r="L314" i="49" s="1"/>
  <c r="F314" i="49" s="1"/>
  <c r="N314" i="49"/>
  <c r="K314" i="49" s="1"/>
  <c r="E314" i="49" s="1"/>
  <c r="O313" i="49"/>
  <c r="L313" i="49" s="1"/>
  <c r="F313" i="49" s="1"/>
  <c r="N313" i="49"/>
  <c r="K313" i="49" s="1"/>
  <c r="E313" i="49" s="1"/>
  <c r="L312" i="49"/>
  <c r="K312" i="49"/>
  <c r="L311" i="49"/>
  <c r="K311" i="49"/>
  <c r="AF310" i="49"/>
  <c r="O310" i="49"/>
  <c r="L310" i="49" s="1"/>
  <c r="F310" i="49" s="1"/>
  <c r="N310" i="49"/>
  <c r="K310" i="49" s="1"/>
  <c r="E310" i="49" s="1"/>
  <c r="AF309" i="49"/>
  <c r="O309" i="49"/>
  <c r="L309" i="49" s="1"/>
  <c r="F309" i="49" s="1"/>
  <c r="N309" i="49"/>
  <c r="K309" i="49" s="1"/>
  <c r="E309" i="49" s="1"/>
  <c r="AF308" i="49"/>
  <c r="O308" i="49"/>
  <c r="L308" i="49" s="1"/>
  <c r="F308" i="49" s="1"/>
  <c r="N308" i="49"/>
  <c r="K308" i="49" s="1"/>
  <c r="E308" i="49" s="1"/>
  <c r="AF307" i="49"/>
  <c r="O307" i="49"/>
  <c r="L307" i="49" s="1"/>
  <c r="F307" i="49" s="1"/>
  <c r="N307" i="49"/>
  <c r="K307" i="49" s="1"/>
  <c r="E307" i="49" s="1"/>
  <c r="AF306" i="49"/>
  <c r="O306" i="49"/>
  <c r="L306" i="49" s="1"/>
  <c r="F306" i="49" s="1"/>
  <c r="N306" i="49"/>
  <c r="K306" i="49" s="1"/>
  <c r="E306" i="49" s="1"/>
  <c r="O305" i="49"/>
  <c r="L305" i="49" s="1"/>
  <c r="F305" i="49" s="1"/>
  <c r="N305" i="49"/>
  <c r="K305" i="49" s="1"/>
  <c r="E305" i="49" s="1"/>
  <c r="O304" i="49"/>
  <c r="L304" i="49" s="1"/>
  <c r="F304" i="49" s="1"/>
  <c r="N304" i="49"/>
  <c r="K304" i="49" s="1"/>
  <c r="E304" i="49" s="1"/>
  <c r="O303" i="49"/>
  <c r="L303" i="49" s="1"/>
  <c r="F303" i="49" s="1"/>
  <c r="N303" i="49"/>
  <c r="K303" i="49" s="1"/>
  <c r="E303" i="49" s="1"/>
  <c r="O302" i="49"/>
  <c r="L302" i="49" s="1"/>
  <c r="F302" i="49" s="1"/>
  <c r="N302" i="49"/>
  <c r="K302" i="49" s="1"/>
  <c r="E302" i="49" s="1"/>
  <c r="O301" i="49"/>
  <c r="L301" i="49" s="1"/>
  <c r="F301" i="49" s="1"/>
  <c r="N301" i="49"/>
  <c r="K301" i="49" s="1"/>
  <c r="E301" i="49" s="1"/>
  <c r="O300" i="49"/>
  <c r="L300" i="49" s="1"/>
  <c r="N300" i="49"/>
  <c r="K300" i="49" s="1"/>
  <c r="O299" i="49"/>
  <c r="L299" i="49" s="1"/>
  <c r="N299" i="49"/>
  <c r="K299" i="49" s="1"/>
  <c r="O298" i="49"/>
  <c r="L298" i="49" s="1"/>
  <c r="N298" i="49"/>
  <c r="K298" i="49" s="1"/>
  <c r="E298" i="49" s="1"/>
  <c r="F298" i="49"/>
  <c r="O297" i="49"/>
  <c r="L297" i="49" s="1"/>
  <c r="F297" i="49" s="1"/>
  <c r="N297" i="49"/>
  <c r="K297" i="49" s="1"/>
  <c r="E297" i="49" s="1"/>
  <c r="O296" i="49"/>
  <c r="L296" i="49" s="1"/>
  <c r="F296" i="49" s="1"/>
  <c r="N296" i="49"/>
  <c r="K296" i="49" s="1"/>
  <c r="E296" i="49" s="1"/>
  <c r="O295" i="49"/>
  <c r="L295" i="49" s="1"/>
  <c r="F295" i="49" s="1"/>
  <c r="N295" i="49"/>
  <c r="K295" i="49" s="1"/>
  <c r="E295" i="49" s="1"/>
  <c r="O294" i="49"/>
  <c r="L294" i="49" s="1"/>
  <c r="N294" i="49"/>
  <c r="K294" i="49" s="1"/>
  <c r="E294" i="49" s="1"/>
  <c r="F294" i="49"/>
  <c r="O293" i="49"/>
  <c r="L293" i="49" s="1"/>
  <c r="F293" i="49" s="1"/>
  <c r="N293" i="49"/>
  <c r="K293" i="49" s="1"/>
  <c r="E293" i="49" s="1"/>
  <c r="O292" i="49"/>
  <c r="L292" i="49" s="1"/>
  <c r="F292" i="49" s="1"/>
  <c r="N292" i="49"/>
  <c r="K292" i="49" s="1"/>
  <c r="E292" i="49"/>
  <c r="L291" i="49"/>
  <c r="K291" i="49"/>
  <c r="L290" i="49"/>
  <c r="K290" i="49"/>
  <c r="O289" i="49"/>
  <c r="L289" i="49" s="1"/>
  <c r="F289" i="49" s="1"/>
  <c r="N289" i="49"/>
  <c r="K289" i="49" s="1"/>
  <c r="E289" i="49" s="1"/>
  <c r="O288" i="49"/>
  <c r="N288" i="49"/>
  <c r="K288" i="49" s="1"/>
  <c r="E288" i="49" s="1"/>
  <c r="L288" i="49"/>
  <c r="F288" i="49" s="1"/>
  <c r="O287" i="49"/>
  <c r="N287" i="49"/>
  <c r="K287" i="49" s="1"/>
  <c r="E287" i="49" s="1"/>
  <c r="L287" i="49"/>
  <c r="F287" i="49" s="1"/>
  <c r="O286" i="49"/>
  <c r="L286" i="49" s="1"/>
  <c r="F286" i="49" s="1"/>
  <c r="N286" i="49"/>
  <c r="K286" i="49" s="1"/>
  <c r="E286" i="49" s="1"/>
  <c r="O285" i="49"/>
  <c r="L285" i="49" s="1"/>
  <c r="F285" i="49" s="1"/>
  <c r="N285" i="49"/>
  <c r="K285" i="49" s="1"/>
  <c r="E285" i="49" s="1"/>
  <c r="O284" i="49"/>
  <c r="L284" i="49" s="1"/>
  <c r="F284" i="49" s="1"/>
  <c r="N284" i="49"/>
  <c r="K284" i="49" s="1"/>
  <c r="E284" i="49" s="1"/>
  <c r="O283" i="49"/>
  <c r="L283" i="49" s="1"/>
  <c r="F283" i="49" s="1"/>
  <c r="N283" i="49"/>
  <c r="K283" i="49" s="1"/>
  <c r="E283" i="49" s="1"/>
  <c r="O282" i="49"/>
  <c r="L282" i="49" s="1"/>
  <c r="F282" i="49" s="1"/>
  <c r="N282" i="49"/>
  <c r="K282" i="49" s="1"/>
  <c r="E282" i="49" s="1"/>
  <c r="L281" i="49"/>
  <c r="K281" i="49"/>
  <c r="L280" i="49"/>
  <c r="K280" i="49"/>
  <c r="O279" i="49"/>
  <c r="L279" i="49" s="1"/>
  <c r="F279" i="49" s="1"/>
  <c r="N279" i="49"/>
  <c r="K279" i="49"/>
  <c r="E279" i="49" s="1"/>
  <c r="O278" i="49"/>
  <c r="L278" i="49" s="1"/>
  <c r="F278" i="49" s="1"/>
  <c r="N278" i="49"/>
  <c r="K278" i="49" s="1"/>
  <c r="E278" i="49" s="1"/>
  <c r="L277" i="49"/>
  <c r="K277" i="49"/>
  <c r="L276" i="49"/>
  <c r="K276" i="49"/>
  <c r="O275" i="49"/>
  <c r="N275" i="49"/>
  <c r="K275" i="49" s="1"/>
  <c r="L275" i="49"/>
  <c r="F275" i="49" s="1"/>
  <c r="E275" i="49"/>
  <c r="O274" i="49"/>
  <c r="N274" i="49"/>
  <c r="K274" i="49" s="1"/>
  <c r="E274" i="49" s="1"/>
  <c r="L274" i="49"/>
  <c r="F274" i="49" s="1"/>
  <c r="O273" i="49"/>
  <c r="L273" i="49" s="1"/>
  <c r="F273" i="49" s="1"/>
  <c r="N273" i="49"/>
  <c r="K273" i="49" s="1"/>
  <c r="E273" i="49" s="1"/>
  <c r="O272" i="49"/>
  <c r="L272" i="49" s="1"/>
  <c r="F272" i="49" s="1"/>
  <c r="N272" i="49"/>
  <c r="K272" i="49" s="1"/>
  <c r="E272" i="49" s="1"/>
  <c r="L271" i="49"/>
  <c r="K271" i="49"/>
  <c r="L270" i="49"/>
  <c r="K270" i="49"/>
  <c r="O269" i="49"/>
  <c r="L269" i="49" s="1"/>
  <c r="F269" i="49" s="1"/>
  <c r="N269" i="49"/>
  <c r="K269" i="49" s="1"/>
  <c r="E269" i="49" s="1"/>
  <c r="O268" i="49"/>
  <c r="L268" i="49" s="1"/>
  <c r="F268" i="49" s="1"/>
  <c r="N268" i="49"/>
  <c r="K268" i="49" s="1"/>
  <c r="E268" i="49" s="1"/>
  <c r="O267" i="49"/>
  <c r="L267" i="49" s="1"/>
  <c r="F267" i="49" s="1"/>
  <c r="N267" i="49"/>
  <c r="K267" i="49" s="1"/>
  <c r="E267" i="49" s="1"/>
  <c r="O266" i="49"/>
  <c r="L266" i="49" s="1"/>
  <c r="F266" i="49" s="1"/>
  <c r="N266" i="49"/>
  <c r="K266" i="49" s="1"/>
  <c r="E266" i="49" s="1"/>
  <c r="O265" i="49"/>
  <c r="L265" i="49" s="1"/>
  <c r="F265" i="49" s="1"/>
  <c r="N265" i="49"/>
  <c r="K265" i="49" s="1"/>
  <c r="E265" i="49" s="1"/>
  <c r="O264" i="49"/>
  <c r="L264" i="49" s="1"/>
  <c r="F264" i="49" s="1"/>
  <c r="N264" i="49"/>
  <c r="K264" i="49" s="1"/>
  <c r="E264" i="49" s="1"/>
  <c r="O263" i="49"/>
  <c r="L263" i="49" s="1"/>
  <c r="F263" i="49" s="1"/>
  <c r="N263" i="49"/>
  <c r="K263" i="49" s="1"/>
  <c r="E263" i="49" s="1"/>
  <c r="O262" i="49"/>
  <c r="L262" i="49" s="1"/>
  <c r="F262" i="49" s="1"/>
  <c r="N262" i="49"/>
  <c r="K262" i="49" s="1"/>
  <c r="E262" i="49" s="1"/>
  <c r="O261" i="49"/>
  <c r="L261" i="49" s="1"/>
  <c r="F261" i="49" s="1"/>
  <c r="N261" i="49"/>
  <c r="K261" i="49" s="1"/>
  <c r="E261" i="49" s="1"/>
  <c r="O260" i="49"/>
  <c r="L260" i="49" s="1"/>
  <c r="F260" i="49" s="1"/>
  <c r="N260" i="49"/>
  <c r="K260" i="49"/>
  <c r="E260" i="49" s="1"/>
  <c r="O259" i="49"/>
  <c r="L259" i="49" s="1"/>
  <c r="F259" i="49" s="1"/>
  <c r="N259" i="49"/>
  <c r="K259" i="49" s="1"/>
  <c r="E259" i="49" s="1"/>
  <c r="O258" i="49"/>
  <c r="L258" i="49" s="1"/>
  <c r="F258" i="49" s="1"/>
  <c r="N258" i="49"/>
  <c r="K258" i="49" s="1"/>
  <c r="E258" i="49" s="1"/>
  <c r="O257" i="49"/>
  <c r="N257" i="49"/>
  <c r="K257" i="49" s="1"/>
  <c r="E257" i="49" s="1"/>
  <c r="L257" i="49"/>
  <c r="F257" i="49" s="1"/>
  <c r="O256" i="49"/>
  <c r="L256" i="49" s="1"/>
  <c r="F256" i="49" s="1"/>
  <c r="N256" i="49"/>
  <c r="K256" i="49" s="1"/>
  <c r="E256" i="49" s="1"/>
  <c r="O255" i="49"/>
  <c r="L255" i="49" s="1"/>
  <c r="F255" i="49" s="1"/>
  <c r="N255" i="49"/>
  <c r="K255" i="49" s="1"/>
  <c r="E255" i="49" s="1"/>
  <c r="L254" i="49"/>
  <c r="K254" i="49"/>
  <c r="L253" i="49"/>
  <c r="K253" i="49"/>
  <c r="O252" i="49"/>
  <c r="L252" i="49" s="1"/>
  <c r="F252" i="49" s="1"/>
  <c r="N252" i="49"/>
  <c r="K252" i="49"/>
  <c r="E252" i="49" s="1"/>
  <c r="O251" i="49"/>
  <c r="L251" i="49" s="1"/>
  <c r="F251" i="49" s="1"/>
  <c r="N251" i="49"/>
  <c r="K251" i="49"/>
  <c r="E251" i="49" s="1"/>
  <c r="O250" i="49"/>
  <c r="L250" i="49" s="1"/>
  <c r="F250" i="49" s="1"/>
  <c r="N250" i="49"/>
  <c r="K250" i="49" s="1"/>
  <c r="E250" i="49"/>
  <c r="O249" i="49"/>
  <c r="N249" i="49"/>
  <c r="K249" i="49" s="1"/>
  <c r="E249" i="49" s="1"/>
  <c r="L249" i="49"/>
  <c r="F249" i="49" s="1"/>
  <c r="O248" i="49"/>
  <c r="L248" i="49" s="1"/>
  <c r="F248" i="49" s="1"/>
  <c r="N248" i="49"/>
  <c r="K248" i="49" s="1"/>
  <c r="E248" i="49" s="1"/>
  <c r="O247" i="49"/>
  <c r="L247" i="49" s="1"/>
  <c r="F247" i="49" s="1"/>
  <c r="N247" i="49"/>
  <c r="K247" i="49" s="1"/>
  <c r="E247" i="49" s="1"/>
  <c r="O246" i="49"/>
  <c r="L246" i="49" s="1"/>
  <c r="F246" i="49" s="1"/>
  <c r="N246" i="49"/>
  <c r="K246" i="49" s="1"/>
  <c r="E246" i="49" s="1"/>
  <c r="L245" i="49"/>
  <c r="K245" i="49"/>
  <c r="L244" i="49"/>
  <c r="K244" i="49"/>
  <c r="O243" i="49"/>
  <c r="L243" i="49" s="1"/>
  <c r="F243" i="49" s="1"/>
  <c r="N243" i="49"/>
  <c r="K243" i="49" s="1"/>
  <c r="E243" i="49" s="1"/>
  <c r="O242" i="49"/>
  <c r="L242" i="49" s="1"/>
  <c r="F242" i="49" s="1"/>
  <c r="N242" i="49"/>
  <c r="K242" i="49" s="1"/>
  <c r="E242" i="49" s="1"/>
  <c r="L241" i="49"/>
  <c r="K241" i="49"/>
  <c r="O240" i="49"/>
  <c r="N240" i="49"/>
  <c r="K240" i="49" s="1"/>
  <c r="E240" i="49" s="1"/>
  <c r="L240" i="49"/>
  <c r="F240" i="49" s="1"/>
  <c r="O239" i="49"/>
  <c r="L239" i="49" s="1"/>
  <c r="F239" i="49" s="1"/>
  <c r="N239" i="49"/>
  <c r="K239" i="49" s="1"/>
  <c r="E239" i="49" s="1"/>
  <c r="O238" i="49"/>
  <c r="L238" i="49" s="1"/>
  <c r="F238" i="49" s="1"/>
  <c r="N238" i="49"/>
  <c r="K238" i="49" s="1"/>
  <c r="E238" i="49" s="1"/>
  <c r="L237" i="49"/>
  <c r="K237" i="49"/>
  <c r="O236" i="49"/>
  <c r="L236" i="49" s="1"/>
  <c r="F236" i="49" s="1"/>
  <c r="N236" i="49"/>
  <c r="K236" i="49" s="1"/>
  <c r="E236" i="49" s="1"/>
  <c r="O235" i="49"/>
  <c r="L235" i="49" s="1"/>
  <c r="F235" i="49" s="1"/>
  <c r="N235" i="49"/>
  <c r="K235" i="49" s="1"/>
  <c r="E235" i="49" s="1"/>
  <c r="O234" i="49"/>
  <c r="L234" i="49" s="1"/>
  <c r="F234" i="49" s="1"/>
  <c r="N234" i="49"/>
  <c r="K234" i="49" s="1"/>
  <c r="E234" i="49" s="1"/>
  <c r="O233" i="49"/>
  <c r="L233" i="49" s="1"/>
  <c r="F233" i="49" s="1"/>
  <c r="N233" i="49"/>
  <c r="K233" i="49"/>
  <c r="E233" i="49" s="1"/>
  <c r="O232" i="49"/>
  <c r="L232" i="49" s="1"/>
  <c r="F232" i="49" s="1"/>
  <c r="N232" i="49"/>
  <c r="K232" i="49" s="1"/>
  <c r="E232" i="49" s="1"/>
  <c r="L231" i="49"/>
  <c r="K231" i="49"/>
  <c r="O230" i="49"/>
  <c r="L230" i="49" s="1"/>
  <c r="F230" i="49" s="1"/>
  <c r="N230" i="49"/>
  <c r="K230" i="49" s="1"/>
  <c r="E230" i="49" s="1"/>
  <c r="O229" i="49"/>
  <c r="L229" i="49" s="1"/>
  <c r="F229" i="49" s="1"/>
  <c r="N229" i="49"/>
  <c r="K229" i="49" s="1"/>
  <c r="E229" i="49" s="1"/>
  <c r="L228" i="49"/>
  <c r="K228" i="49"/>
  <c r="L227" i="49"/>
  <c r="K227" i="49"/>
  <c r="O226" i="49"/>
  <c r="L226" i="49" s="1"/>
  <c r="F226" i="49" s="1"/>
  <c r="N226" i="49"/>
  <c r="K226" i="49"/>
  <c r="E226" i="49" s="1"/>
  <c r="O225" i="49"/>
  <c r="L225" i="49" s="1"/>
  <c r="F225" i="49" s="1"/>
  <c r="N225" i="49"/>
  <c r="K225" i="49"/>
  <c r="E225" i="49" s="1"/>
  <c r="L224" i="49"/>
  <c r="K224" i="49"/>
  <c r="O223" i="49"/>
  <c r="L223" i="49" s="1"/>
  <c r="F223" i="49" s="1"/>
  <c r="N223" i="49"/>
  <c r="K223" i="49" s="1"/>
  <c r="E223" i="49" s="1"/>
  <c r="O222" i="49"/>
  <c r="L222" i="49" s="1"/>
  <c r="F222" i="49" s="1"/>
  <c r="N222" i="49"/>
  <c r="K222" i="49"/>
  <c r="E222" i="49" s="1"/>
  <c r="O221" i="49"/>
  <c r="L221" i="49" s="1"/>
  <c r="F221" i="49" s="1"/>
  <c r="N221" i="49"/>
  <c r="K221" i="49"/>
  <c r="E221" i="49" s="1"/>
  <c r="L220" i="49"/>
  <c r="K220" i="49"/>
  <c r="O219" i="49"/>
  <c r="L219" i="49" s="1"/>
  <c r="F219" i="49" s="1"/>
  <c r="N219" i="49"/>
  <c r="K219" i="49" s="1"/>
  <c r="E219" i="49" s="1"/>
  <c r="O218" i="49"/>
  <c r="L218" i="49" s="1"/>
  <c r="F218" i="49" s="1"/>
  <c r="N218" i="49"/>
  <c r="K218" i="49"/>
  <c r="E218" i="49" s="1"/>
  <c r="O217" i="49"/>
  <c r="L217" i="49" s="1"/>
  <c r="F217" i="49" s="1"/>
  <c r="N217" i="49"/>
  <c r="K217" i="49" s="1"/>
  <c r="E217" i="49" s="1"/>
  <c r="O216" i="49"/>
  <c r="L216" i="49" s="1"/>
  <c r="F216" i="49" s="1"/>
  <c r="N216" i="49"/>
  <c r="K216" i="49" s="1"/>
  <c r="E216" i="49" s="1"/>
  <c r="O215" i="49"/>
  <c r="L215" i="49" s="1"/>
  <c r="F215" i="49" s="1"/>
  <c r="N215" i="49"/>
  <c r="K215" i="49" s="1"/>
  <c r="E215" i="49" s="1"/>
  <c r="AO214" i="49"/>
  <c r="O214" i="49"/>
  <c r="N214" i="49"/>
  <c r="K214" i="49" s="1"/>
  <c r="E214" i="49" s="1"/>
  <c r="L214" i="49"/>
  <c r="F214" i="49" s="1"/>
  <c r="O213" i="49"/>
  <c r="L213" i="49" s="1"/>
  <c r="F213" i="49" s="1"/>
  <c r="N213" i="49"/>
  <c r="K213" i="49"/>
  <c r="E213" i="49" s="1"/>
  <c r="L212" i="49"/>
  <c r="K212" i="49"/>
  <c r="O211" i="49"/>
  <c r="L211" i="49" s="1"/>
  <c r="F211" i="49" s="1"/>
  <c r="N211" i="49"/>
  <c r="K211" i="49" s="1"/>
  <c r="E211" i="49" s="1"/>
  <c r="O210" i="49"/>
  <c r="L210" i="49" s="1"/>
  <c r="F210" i="49" s="1"/>
  <c r="N210" i="49"/>
  <c r="K210" i="49" s="1"/>
  <c r="E210" i="49" s="1"/>
  <c r="O209" i="49"/>
  <c r="L209" i="49" s="1"/>
  <c r="F209" i="49" s="1"/>
  <c r="N209" i="49"/>
  <c r="K209" i="49" s="1"/>
  <c r="E209" i="49" s="1"/>
  <c r="O208" i="49"/>
  <c r="L208" i="49" s="1"/>
  <c r="F208" i="49" s="1"/>
  <c r="N208" i="49"/>
  <c r="K208" i="49" s="1"/>
  <c r="E208" i="49" s="1"/>
  <c r="L207" i="49"/>
  <c r="K207" i="49"/>
  <c r="O206" i="49"/>
  <c r="L206" i="49" s="1"/>
  <c r="F206" i="49" s="1"/>
  <c r="N206" i="49"/>
  <c r="K206" i="49" s="1"/>
  <c r="E206" i="49" s="1"/>
  <c r="O205" i="49"/>
  <c r="L205" i="49" s="1"/>
  <c r="F205" i="49" s="1"/>
  <c r="N205" i="49"/>
  <c r="K205" i="49" s="1"/>
  <c r="E205" i="49" s="1"/>
  <c r="L204" i="49"/>
  <c r="K204" i="49"/>
  <c r="L203" i="49"/>
  <c r="K203" i="49"/>
  <c r="L202" i="49"/>
  <c r="K202" i="49"/>
  <c r="O201" i="49"/>
  <c r="L201" i="49" s="1"/>
  <c r="F201" i="49" s="1"/>
  <c r="N201" i="49"/>
  <c r="K201" i="49" s="1"/>
  <c r="E201" i="49" s="1"/>
  <c r="O200" i="49"/>
  <c r="L200" i="49" s="1"/>
  <c r="N200" i="49"/>
  <c r="K200" i="49" s="1"/>
  <c r="O199" i="49"/>
  <c r="L199" i="49" s="1"/>
  <c r="F199" i="49" s="1"/>
  <c r="N199" i="49"/>
  <c r="K199" i="49"/>
  <c r="E199" i="49" s="1"/>
  <c r="O198" i="49"/>
  <c r="L198" i="49" s="1"/>
  <c r="F198" i="49" s="1"/>
  <c r="N198" i="49"/>
  <c r="K198" i="49"/>
  <c r="E198" i="49" s="1"/>
  <c r="O197" i="49"/>
  <c r="L197" i="49" s="1"/>
  <c r="F197" i="49" s="1"/>
  <c r="N197" i="49"/>
  <c r="K197" i="49" s="1"/>
  <c r="E197" i="49" s="1"/>
  <c r="O196" i="49"/>
  <c r="L196" i="49" s="1"/>
  <c r="F196" i="49" s="1"/>
  <c r="N196" i="49"/>
  <c r="K196" i="49" s="1"/>
  <c r="E196" i="49" s="1"/>
  <c r="O195" i="49"/>
  <c r="L195" i="49" s="1"/>
  <c r="F195" i="49" s="1"/>
  <c r="N195" i="49"/>
  <c r="K195" i="49" s="1"/>
  <c r="E195" i="49" s="1"/>
  <c r="O194" i="49"/>
  <c r="L194" i="49" s="1"/>
  <c r="N194" i="49"/>
  <c r="K194" i="49" s="1"/>
  <c r="E194" i="49" s="1"/>
  <c r="F194" i="49"/>
  <c r="O193" i="49"/>
  <c r="L193" i="49" s="1"/>
  <c r="N193" i="49"/>
  <c r="K193" i="49" s="1"/>
  <c r="O192" i="49"/>
  <c r="L192" i="49" s="1"/>
  <c r="N192" i="49"/>
  <c r="K192" i="49" s="1"/>
  <c r="O191" i="49"/>
  <c r="L191" i="49" s="1"/>
  <c r="F191" i="49" s="1"/>
  <c r="N191" i="49"/>
  <c r="K191" i="49"/>
  <c r="E191" i="49" s="1"/>
  <c r="O190" i="49"/>
  <c r="L190" i="49" s="1"/>
  <c r="F190" i="49" s="1"/>
  <c r="N190" i="49"/>
  <c r="K190" i="49"/>
  <c r="E190" i="49" s="1"/>
  <c r="O189" i="49"/>
  <c r="L189" i="49" s="1"/>
  <c r="F189" i="49" s="1"/>
  <c r="N189" i="49"/>
  <c r="K189" i="49" s="1"/>
  <c r="E189" i="49" s="1"/>
  <c r="O188" i="49"/>
  <c r="L188" i="49" s="1"/>
  <c r="F188" i="49" s="1"/>
  <c r="N188" i="49"/>
  <c r="K188" i="49" s="1"/>
  <c r="E188" i="49" s="1"/>
  <c r="L187" i="49"/>
  <c r="K187" i="49"/>
  <c r="L186" i="49"/>
  <c r="K186" i="49"/>
  <c r="L185" i="49"/>
  <c r="F185" i="49" s="1"/>
  <c r="K185" i="49"/>
  <c r="E185" i="49" s="1"/>
  <c r="L184" i="49"/>
  <c r="F184" i="49" s="1"/>
  <c r="K184" i="49"/>
  <c r="E184" i="49" s="1"/>
  <c r="L183" i="49"/>
  <c r="F183" i="49" s="1"/>
  <c r="K183" i="49"/>
  <c r="E183" i="49" s="1"/>
  <c r="L182" i="49"/>
  <c r="K182" i="49"/>
  <c r="L181" i="49"/>
  <c r="K181" i="49"/>
  <c r="O180" i="49"/>
  <c r="L180" i="49" s="1"/>
  <c r="F180" i="49" s="1"/>
  <c r="N180" i="49"/>
  <c r="K180" i="49" s="1"/>
  <c r="E180" i="49" s="1"/>
  <c r="O179" i="49"/>
  <c r="L179" i="49" s="1"/>
  <c r="F179" i="49" s="1"/>
  <c r="N179" i="49"/>
  <c r="K179" i="49" s="1"/>
  <c r="E179" i="49" s="1"/>
  <c r="O178" i="49"/>
  <c r="N178" i="49"/>
  <c r="K178" i="49" s="1"/>
  <c r="E178" i="49" s="1"/>
  <c r="L178" i="49"/>
  <c r="F178" i="49" s="1"/>
  <c r="O177" i="49"/>
  <c r="L177" i="49" s="1"/>
  <c r="F177" i="49" s="1"/>
  <c r="N177" i="49"/>
  <c r="K177" i="49" s="1"/>
  <c r="E177" i="49" s="1"/>
  <c r="L176" i="49"/>
  <c r="K176" i="49"/>
  <c r="L175" i="49"/>
  <c r="K175" i="49"/>
  <c r="O174" i="49"/>
  <c r="L174" i="49" s="1"/>
  <c r="F174" i="49" s="1"/>
  <c r="N174" i="49"/>
  <c r="K174" i="49" s="1"/>
  <c r="E174" i="49" s="1"/>
  <c r="O173" i="49"/>
  <c r="L173" i="49" s="1"/>
  <c r="F173" i="49" s="1"/>
  <c r="N173" i="49"/>
  <c r="K173" i="49" s="1"/>
  <c r="E173" i="49" s="1"/>
  <c r="O172" i="49"/>
  <c r="L172" i="49" s="1"/>
  <c r="F172" i="49" s="1"/>
  <c r="N172" i="49"/>
  <c r="K172" i="49" s="1"/>
  <c r="E172" i="49" s="1"/>
  <c r="O171" i="49"/>
  <c r="L171" i="49" s="1"/>
  <c r="F171" i="49" s="1"/>
  <c r="N171" i="49"/>
  <c r="K171" i="49" s="1"/>
  <c r="E171" i="49" s="1"/>
  <c r="L170" i="49"/>
  <c r="K170" i="49"/>
  <c r="L169" i="49"/>
  <c r="K169" i="49"/>
  <c r="O168" i="49"/>
  <c r="L168" i="49" s="1"/>
  <c r="F168" i="49" s="1"/>
  <c r="N168" i="49"/>
  <c r="K168" i="49" s="1"/>
  <c r="E168" i="49" s="1"/>
  <c r="O167" i="49"/>
  <c r="L167" i="49" s="1"/>
  <c r="F167" i="49" s="1"/>
  <c r="N167" i="49"/>
  <c r="K167" i="49" s="1"/>
  <c r="E167" i="49" s="1"/>
  <c r="O166" i="49"/>
  <c r="L166" i="49" s="1"/>
  <c r="F166" i="49" s="1"/>
  <c r="N166" i="49"/>
  <c r="K166" i="49" s="1"/>
  <c r="E166" i="49" s="1"/>
  <c r="O165" i="49"/>
  <c r="L165" i="49" s="1"/>
  <c r="F165" i="49" s="1"/>
  <c r="N165" i="49"/>
  <c r="K165" i="49" s="1"/>
  <c r="E165" i="49" s="1"/>
  <c r="O164" i="49"/>
  <c r="L164" i="49" s="1"/>
  <c r="F164" i="49" s="1"/>
  <c r="N164" i="49"/>
  <c r="K164" i="49" s="1"/>
  <c r="E164" i="49" s="1"/>
  <c r="O163" i="49"/>
  <c r="L163" i="49" s="1"/>
  <c r="F163" i="49" s="1"/>
  <c r="N163" i="49"/>
  <c r="K163" i="49" s="1"/>
  <c r="E163" i="49" s="1"/>
  <c r="L162" i="49"/>
  <c r="K162" i="49"/>
  <c r="L161" i="49"/>
  <c r="K161" i="49"/>
  <c r="O160" i="49"/>
  <c r="L160" i="49" s="1"/>
  <c r="F160" i="49" s="1"/>
  <c r="N160" i="49"/>
  <c r="K160" i="49" s="1"/>
  <c r="E160" i="49" s="1"/>
  <c r="O159" i="49"/>
  <c r="L159" i="49" s="1"/>
  <c r="N159" i="49"/>
  <c r="K159" i="49" s="1"/>
  <c r="E159" i="49" s="1"/>
  <c r="F159" i="49"/>
  <c r="O158" i="49"/>
  <c r="N158" i="49"/>
  <c r="K158" i="49" s="1"/>
  <c r="E158" i="49" s="1"/>
  <c r="L158" i="49"/>
  <c r="F158" i="49" s="1"/>
  <c r="O157" i="49"/>
  <c r="L157" i="49" s="1"/>
  <c r="F157" i="49" s="1"/>
  <c r="N157" i="49"/>
  <c r="K157" i="49" s="1"/>
  <c r="E157" i="49" s="1"/>
  <c r="O156" i="49"/>
  <c r="L156" i="49" s="1"/>
  <c r="F156" i="49" s="1"/>
  <c r="N156" i="49"/>
  <c r="K156" i="49" s="1"/>
  <c r="E156" i="49" s="1"/>
  <c r="O155" i="49"/>
  <c r="L155" i="49" s="1"/>
  <c r="F155" i="49" s="1"/>
  <c r="N155" i="49"/>
  <c r="K155" i="49" s="1"/>
  <c r="E155" i="49" s="1"/>
  <c r="O154" i="49"/>
  <c r="L154" i="49" s="1"/>
  <c r="F154" i="49" s="1"/>
  <c r="N154" i="49"/>
  <c r="K154" i="49" s="1"/>
  <c r="E154" i="49" s="1"/>
  <c r="L153" i="49"/>
  <c r="K153" i="49"/>
  <c r="L152" i="49"/>
  <c r="K152" i="49"/>
  <c r="O151" i="49"/>
  <c r="L151" i="49" s="1"/>
  <c r="F151" i="49" s="1"/>
  <c r="N151" i="49"/>
  <c r="K151" i="49" s="1"/>
  <c r="E151" i="49" s="1"/>
  <c r="O150" i="49"/>
  <c r="L150" i="49" s="1"/>
  <c r="F150" i="49" s="1"/>
  <c r="N150" i="49"/>
  <c r="K150" i="49" s="1"/>
  <c r="E150" i="49" s="1"/>
  <c r="O149" i="49"/>
  <c r="L149" i="49" s="1"/>
  <c r="F149" i="49" s="1"/>
  <c r="N149" i="49"/>
  <c r="K149" i="49" s="1"/>
  <c r="E149" i="49" s="1"/>
  <c r="O148" i="49"/>
  <c r="L148" i="49" s="1"/>
  <c r="F148" i="49" s="1"/>
  <c r="N148" i="49"/>
  <c r="K148" i="49" s="1"/>
  <c r="E148" i="49" s="1"/>
  <c r="L147" i="49"/>
  <c r="K147" i="49"/>
  <c r="L146" i="49"/>
  <c r="K146" i="49"/>
  <c r="O145" i="49"/>
  <c r="L145" i="49" s="1"/>
  <c r="F145" i="49" s="1"/>
  <c r="N145" i="49"/>
  <c r="K145" i="49" s="1"/>
  <c r="E145" i="49" s="1"/>
  <c r="O144" i="49"/>
  <c r="L144" i="49" s="1"/>
  <c r="F144" i="49" s="1"/>
  <c r="N144" i="49"/>
  <c r="K144" i="49" s="1"/>
  <c r="E144" i="49" s="1"/>
  <c r="O143" i="49"/>
  <c r="L143" i="49" s="1"/>
  <c r="F143" i="49" s="1"/>
  <c r="N143" i="49"/>
  <c r="K143" i="49" s="1"/>
  <c r="E143" i="49" s="1"/>
  <c r="O142" i="49"/>
  <c r="L142" i="49" s="1"/>
  <c r="F142" i="49" s="1"/>
  <c r="N142" i="49"/>
  <c r="K142" i="49" s="1"/>
  <c r="E142" i="49" s="1"/>
  <c r="L141" i="49"/>
  <c r="K141" i="49"/>
  <c r="L140" i="49"/>
  <c r="K140" i="49"/>
  <c r="O139" i="49"/>
  <c r="L139" i="49" s="1"/>
  <c r="F139" i="49" s="1"/>
  <c r="N139" i="49"/>
  <c r="K139" i="49" s="1"/>
  <c r="E139" i="49" s="1"/>
  <c r="O138" i="49"/>
  <c r="L138" i="49" s="1"/>
  <c r="F138" i="49" s="1"/>
  <c r="N138" i="49"/>
  <c r="K138" i="49" s="1"/>
  <c r="E138" i="49" s="1"/>
  <c r="O137" i="49"/>
  <c r="L137" i="49" s="1"/>
  <c r="N137" i="49"/>
  <c r="K137" i="49" s="1"/>
  <c r="E137" i="49" s="1"/>
  <c r="F137" i="49"/>
  <c r="O136" i="49"/>
  <c r="L136" i="49" s="1"/>
  <c r="F136" i="49" s="1"/>
  <c r="N136" i="49"/>
  <c r="K136" i="49" s="1"/>
  <c r="E136" i="49" s="1"/>
  <c r="L135" i="49"/>
  <c r="K135" i="49"/>
  <c r="L134" i="49"/>
  <c r="K134" i="49"/>
  <c r="O133" i="49"/>
  <c r="L133" i="49" s="1"/>
  <c r="F133" i="49" s="1"/>
  <c r="N133" i="49"/>
  <c r="K133" i="49" s="1"/>
  <c r="E133" i="49" s="1"/>
  <c r="O132" i="49"/>
  <c r="N132" i="49"/>
  <c r="K132" i="49" s="1"/>
  <c r="E132" i="49" s="1"/>
  <c r="L132" i="49"/>
  <c r="F132" i="49" s="1"/>
  <c r="O131" i="49"/>
  <c r="L131" i="49" s="1"/>
  <c r="F131" i="49" s="1"/>
  <c r="N131" i="49"/>
  <c r="K131" i="49" s="1"/>
  <c r="E131" i="49" s="1"/>
  <c r="O130" i="49"/>
  <c r="L130" i="49" s="1"/>
  <c r="F130" i="49" s="1"/>
  <c r="N130" i="49"/>
  <c r="K130" i="49" s="1"/>
  <c r="E130" i="49" s="1"/>
  <c r="O129" i="49"/>
  <c r="L129" i="49" s="1"/>
  <c r="F129" i="49" s="1"/>
  <c r="N129" i="49"/>
  <c r="K129" i="49" s="1"/>
  <c r="E129" i="49" s="1"/>
  <c r="O128" i="49"/>
  <c r="L128" i="49" s="1"/>
  <c r="F128" i="49" s="1"/>
  <c r="N128" i="49"/>
  <c r="K128" i="49" s="1"/>
  <c r="E128" i="49" s="1"/>
  <c r="O127" i="49"/>
  <c r="L127" i="49" s="1"/>
  <c r="F127" i="49" s="1"/>
  <c r="N127" i="49"/>
  <c r="K127" i="49" s="1"/>
  <c r="E127" i="49" s="1"/>
  <c r="O126" i="49"/>
  <c r="L126" i="49" s="1"/>
  <c r="F126" i="49" s="1"/>
  <c r="N126" i="49"/>
  <c r="K126" i="49" s="1"/>
  <c r="E126" i="49" s="1"/>
  <c r="L125" i="49"/>
  <c r="K125" i="49"/>
  <c r="L124" i="49"/>
  <c r="K124" i="49"/>
  <c r="O123" i="49"/>
  <c r="L123" i="49" s="1"/>
  <c r="F123" i="49" s="1"/>
  <c r="N123" i="49"/>
  <c r="K123" i="49" s="1"/>
  <c r="E123" i="49" s="1"/>
  <c r="O122" i="49"/>
  <c r="L122" i="49" s="1"/>
  <c r="F122" i="49" s="1"/>
  <c r="N122" i="49"/>
  <c r="K122" i="49" s="1"/>
  <c r="E122" i="49" s="1"/>
  <c r="O121" i="49"/>
  <c r="L121" i="49" s="1"/>
  <c r="F121" i="49" s="1"/>
  <c r="N121" i="49"/>
  <c r="K121" i="49" s="1"/>
  <c r="E121" i="49" s="1"/>
  <c r="O120" i="49"/>
  <c r="L120" i="49" s="1"/>
  <c r="F120" i="49" s="1"/>
  <c r="N120" i="49"/>
  <c r="K120" i="49" s="1"/>
  <c r="E120" i="49" s="1"/>
  <c r="L119" i="49"/>
  <c r="K119" i="49"/>
  <c r="L118" i="49"/>
  <c r="K118" i="49"/>
  <c r="O117" i="49"/>
  <c r="L117" i="49" s="1"/>
  <c r="F117" i="49" s="1"/>
  <c r="N117" i="49"/>
  <c r="K117" i="49" s="1"/>
  <c r="E117" i="49" s="1"/>
  <c r="O116" i="49"/>
  <c r="L116" i="49" s="1"/>
  <c r="F116" i="49" s="1"/>
  <c r="N116" i="49"/>
  <c r="K116" i="49" s="1"/>
  <c r="E116" i="49" s="1"/>
  <c r="O115" i="49"/>
  <c r="L115" i="49" s="1"/>
  <c r="F115" i="49" s="1"/>
  <c r="N115" i="49"/>
  <c r="K115" i="49" s="1"/>
  <c r="E115" i="49" s="1"/>
  <c r="O114" i="49"/>
  <c r="N114" i="49"/>
  <c r="K114" i="49" s="1"/>
  <c r="E114" i="49" s="1"/>
  <c r="L114" i="49"/>
  <c r="F114" i="49" s="1"/>
  <c r="L113" i="49"/>
  <c r="K113" i="49"/>
  <c r="L112" i="49"/>
  <c r="K112" i="49"/>
  <c r="O111" i="49"/>
  <c r="L111" i="49" s="1"/>
  <c r="F111" i="49" s="1"/>
  <c r="N111" i="49"/>
  <c r="K111" i="49" s="1"/>
  <c r="E111" i="49" s="1"/>
  <c r="O110" i="49"/>
  <c r="L110" i="49" s="1"/>
  <c r="F110" i="49" s="1"/>
  <c r="N110" i="49"/>
  <c r="K110" i="49" s="1"/>
  <c r="E110" i="49" s="1"/>
  <c r="O109" i="49"/>
  <c r="L109" i="49" s="1"/>
  <c r="F109" i="49" s="1"/>
  <c r="N109" i="49"/>
  <c r="K109" i="49" s="1"/>
  <c r="E109" i="49" s="1"/>
  <c r="O108" i="49"/>
  <c r="L108" i="49" s="1"/>
  <c r="F108" i="49" s="1"/>
  <c r="N108" i="49"/>
  <c r="K108" i="49" s="1"/>
  <c r="E108" i="49" s="1"/>
  <c r="L107" i="49"/>
  <c r="K107" i="49"/>
  <c r="L106" i="49"/>
  <c r="K106" i="49"/>
  <c r="O105" i="49"/>
  <c r="L105" i="49" s="1"/>
  <c r="F105" i="49" s="1"/>
  <c r="N105" i="49"/>
  <c r="K105" i="49" s="1"/>
  <c r="E105" i="49" s="1"/>
  <c r="O104" i="49"/>
  <c r="L104" i="49" s="1"/>
  <c r="F104" i="49" s="1"/>
  <c r="N104" i="49"/>
  <c r="K104" i="49" s="1"/>
  <c r="E104" i="49" s="1"/>
  <c r="O103" i="49"/>
  <c r="L103" i="49" s="1"/>
  <c r="F103" i="49" s="1"/>
  <c r="N103" i="49"/>
  <c r="K103" i="49" s="1"/>
  <c r="E103" i="49" s="1"/>
  <c r="L102" i="49"/>
  <c r="K102" i="49"/>
  <c r="O101" i="49"/>
  <c r="L101" i="49" s="1"/>
  <c r="F101" i="49" s="1"/>
  <c r="N101" i="49"/>
  <c r="K101" i="49" s="1"/>
  <c r="E101" i="49" s="1"/>
  <c r="O100" i="49"/>
  <c r="L100" i="49" s="1"/>
  <c r="F100" i="49" s="1"/>
  <c r="N100" i="49"/>
  <c r="K100" i="49" s="1"/>
  <c r="E100" i="49" s="1"/>
  <c r="O99" i="49"/>
  <c r="L99" i="49" s="1"/>
  <c r="F99" i="49" s="1"/>
  <c r="N99" i="49"/>
  <c r="K99" i="49" s="1"/>
  <c r="E99" i="49" s="1"/>
  <c r="O98" i="49"/>
  <c r="L98" i="49" s="1"/>
  <c r="F98" i="49" s="1"/>
  <c r="N98" i="49"/>
  <c r="K98" i="49" s="1"/>
  <c r="E98" i="49" s="1"/>
  <c r="O97" i="49"/>
  <c r="L97" i="49" s="1"/>
  <c r="F97" i="49" s="1"/>
  <c r="N97" i="49"/>
  <c r="K97" i="49" s="1"/>
  <c r="E97" i="49" s="1"/>
  <c r="L96" i="49"/>
  <c r="K96" i="49"/>
  <c r="L95" i="49"/>
  <c r="K95" i="49"/>
  <c r="O94" i="49"/>
  <c r="N94" i="49"/>
  <c r="L94" i="49"/>
  <c r="F94" i="49" s="1"/>
  <c r="K94" i="49"/>
  <c r="E94" i="49" s="1"/>
  <c r="O93" i="49"/>
  <c r="L93" i="49" s="1"/>
  <c r="F93" i="49" s="1"/>
  <c r="N93" i="49"/>
  <c r="K93" i="49"/>
  <c r="E93" i="49" s="1"/>
  <c r="O92" i="49"/>
  <c r="L92" i="49" s="1"/>
  <c r="F92" i="49" s="1"/>
  <c r="N92" i="49"/>
  <c r="K92" i="49" s="1"/>
  <c r="E92" i="49" s="1"/>
  <c r="O91" i="49"/>
  <c r="L91" i="49" s="1"/>
  <c r="F91" i="49" s="1"/>
  <c r="N91" i="49"/>
  <c r="K91" i="49" s="1"/>
  <c r="E91" i="49" s="1"/>
  <c r="O90" i="49"/>
  <c r="L90" i="49" s="1"/>
  <c r="F90" i="49" s="1"/>
  <c r="N90" i="49"/>
  <c r="K90" i="49" s="1"/>
  <c r="E90" i="49" s="1"/>
  <c r="O89" i="49"/>
  <c r="L89" i="49" s="1"/>
  <c r="F89" i="49" s="1"/>
  <c r="N89" i="49"/>
  <c r="K89" i="49" s="1"/>
  <c r="E89" i="49" s="1"/>
  <c r="L88" i="49"/>
  <c r="K88" i="49"/>
  <c r="L87" i="49"/>
  <c r="K87" i="49"/>
  <c r="O86" i="49"/>
  <c r="L86" i="49" s="1"/>
  <c r="F86" i="49" s="1"/>
  <c r="N86" i="49"/>
  <c r="K86" i="49" s="1"/>
  <c r="E86" i="49" s="1"/>
  <c r="O85" i="49"/>
  <c r="L85" i="49" s="1"/>
  <c r="F85" i="49" s="1"/>
  <c r="N85" i="49"/>
  <c r="K85" i="49" s="1"/>
  <c r="E85" i="49" s="1"/>
  <c r="O84" i="49"/>
  <c r="L84" i="49" s="1"/>
  <c r="F84" i="49" s="1"/>
  <c r="N84" i="49"/>
  <c r="K84" i="49" s="1"/>
  <c r="E84" i="49" s="1"/>
  <c r="L83" i="49"/>
  <c r="K83" i="49"/>
  <c r="L82" i="49"/>
  <c r="K82" i="49"/>
  <c r="O81" i="49"/>
  <c r="L81" i="49" s="1"/>
  <c r="F81" i="49" s="1"/>
  <c r="N81" i="49"/>
  <c r="K81" i="49" s="1"/>
  <c r="E81" i="49" s="1"/>
  <c r="O80" i="49"/>
  <c r="L80" i="49" s="1"/>
  <c r="F80" i="49" s="1"/>
  <c r="N80" i="49"/>
  <c r="K80" i="49" s="1"/>
  <c r="E80" i="49" s="1"/>
  <c r="O79" i="49"/>
  <c r="L79" i="49" s="1"/>
  <c r="F79" i="49" s="1"/>
  <c r="N79" i="49"/>
  <c r="K79" i="49" s="1"/>
  <c r="E79" i="49" s="1"/>
  <c r="L78" i="49"/>
  <c r="K78" i="49"/>
  <c r="L77" i="49"/>
  <c r="K77" i="49"/>
  <c r="O76" i="49"/>
  <c r="L76" i="49" s="1"/>
  <c r="F76" i="49" s="1"/>
  <c r="N76" i="49"/>
  <c r="K76" i="49" s="1"/>
  <c r="E76" i="49" s="1"/>
  <c r="O75" i="49"/>
  <c r="L75" i="49" s="1"/>
  <c r="F75" i="49" s="1"/>
  <c r="N75" i="49"/>
  <c r="K75" i="49" s="1"/>
  <c r="E75" i="49" s="1"/>
  <c r="O74" i="49"/>
  <c r="L74" i="49" s="1"/>
  <c r="F74" i="49" s="1"/>
  <c r="N74" i="49"/>
  <c r="K74" i="49" s="1"/>
  <c r="E74" i="49" s="1"/>
  <c r="O73" i="49"/>
  <c r="L73" i="49" s="1"/>
  <c r="F73" i="49" s="1"/>
  <c r="N73" i="49"/>
  <c r="K73" i="49"/>
  <c r="E73" i="49" s="1"/>
  <c r="O72" i="49"/>
  <c r="L72" i="49" s="1"/>
  <c r="F72" i="49" s="1"/>
  <c r="N72" i="49"/>
  <c r="K72" i="49" s="1"/>
  <c r="E72" i="49" s="1"/>
  <c r="O71" i="49"/>
  <c r="L71" i="49" s="1"/>
  <c r="F71" i="49" s="1"/>
  <c r="N71" i="49"/>
  <c r="K71" i="49"/>
  <c r="E71" i="49" s="1"/>
  <c r="O70" i="49"/>
  <c r="L70" i="49" s="1"/>
  <c r="F70" i="49" s="1"/>
  <c r="N70" i="49"/>
  <c r="K70" i="49" s="1"/>
  <c r="E70" i="49" s="1"/>
  <c r="O69" i="49"/>
  <c r="L69" i="49" s="1"/>
  <c r="F69" i="49" s="1"/>
  <c r="N69" i="49"/>
  <c r="K69" i="49" s="1"/>
  <c r="E69" i="49" s="1"/>
  <c r="O68" i="49"/>
  <c r="L68" i="49" s="1"/>
  <c r="F68" i="49" s="1"/>
  <c r="N68" i="49"/>
  <c r="K68" i="49" s="1"/>
  <c r="E68" i="49" s="1"/>
  <c r="O67" i="49"/>
  <c r="L67" i="49" s="1"/>
  <c r="F67" i="49" s="1"/>
  <c r="N67" i="49"/>
  <c r="K67" i="49" s="1"/>
  <c r="E67" i="49" s="1"/>
  <c r="O66" i="49"/>
  <c r="L66" i="49" s="1"/>
  <c r="F66" i="49" s="1"/>
  <c r="N66" i="49"/>
  <c r="K66" i="49" s="1"/>
  <c r="E66" i="49" s="1"/>
  <c r="O65" i="49"/>
  <c r="L65" i="49" s="1"/>
  <c r="F65" i="49" s="1"/>
  <c r="N65" i="49"/>
  <c r="K65" i="49" s="1"/>
  <c r="E65" i="49" s="1"/>
  <c r="O64" i="49"/>
  <c r="N64" i="49"/>
  <c r="K64" i="49" s="1"/>
  <c r="E64" i="49" s="1"/>
  <c r="L64" i="49"/>
  <c r="F64" i="49" s="1"/>
  <c r="L63" i="49"/>
  <c r="K63" i="49"/>
  <c r="L62" i="49"/>
  <c r="K62" i="49"/>
  <c r="O61" i="49"/>
  <c r="L61" i="49" s="1"/>
  <c r="F61" i="49" s="1"/>
  <c r="N61" i="49"/>
  <c r="K61" i="49" s="1"/>
  <c r="E61" i="49" s="1"/>
  <c r="O60" i="49"/>
  <c r="L60" i="49" s="1"/>
  <c r="F60" i="49" s="1"/>
  <c r="N60" i="49"/>
  <c r="K60" i="49" s="1"/>
  <c r="E60" i="49" s="1"/>
  <c r="O59" i="49"/>
  <c r="L59" i="49" s="1"/>
  <c r="F59" i="49" s="1"/>
  <c r="N59" i="49"/>
  <c r="K59" i="49" s="1"/>
  <c r="E59" i="49" s="1"/>
  <c r="O58" i="49"/>
  <c r="L58" i="49" s="1"/>
  <c r="F58" i="49" s="1"/>
  <c r="N58" i="49"/>
  <c r="K58" i="49" s="1"/>
  <c r="E58" i="49" s="1"/>
  <c r="O57" i="49"/>
  <c r="L57" i="49" s="1"/>
  <c r="F57" i="49" s="1"/>
  <c r="N57" i="49"/>
  <c r="K57" i="49" s="1"/>
  <c r="E57" i="49" s="1"/>
  <c r="O56" i="49"/>
  <c r="L56" i="49" s="1"/>
  <c r="F56" i="49" s="1"/>
  <c r="N56" i="49"/>
  <c r="K56" i="49" s="1"/>
  <c r="E56" i="49" s="1"/>
  <c r="O55" i="49"/>
  <c r="L55" i="49" s="1"/>
  <c r="F55" i="49" s="1"/>
  <c r="N55" i="49"/>
  <c r="K55" i="49" s="1"/>
  <c r="E55" i="49" s="1"/>
  <c r="O54" i="49"/>
  <c r="L54" i="49" s="1"/>
  <c r="F54" i="49" s="1"/>
  <c r="N54" i="49"/>
  <c r="K54" i="49" s="1"/>
  <c r="E54" i="49" s="1"/>
  <c r="O53" i="49"/>
  <c r="L53" i="49" s="1"/>
  <c r="F53" i="49" s="1"/>
  <c r="N53" i="49"/>
  <c r="K53" i="49" s="1"/>
  <c r="E53" i="49" s="1"/>
  <c r="L52" i="49"/>
  <c r="K52" i="49"/>
  <c r="L51" i="49"/>
  <c r="K51" i="49"/>
  <c r="O50" i="49"/>
  <c r="L50" i="49" s="1"/>
  <c r="F50" i="49" s="1"/>
  <c r="N50" i="49"/>
  <c r="K50" i="49" s="1"/>
  <c r="E50" i="49" s="1"/>
  <c r="O49" i="49"/>
  <c r="L49" i="49" s="1"/>
  <c r="F49" i="49" s="1"/>
  <c r="N49" i="49"/>
  <c r="E49" i="49" s="1"/>
  <c r="O48" i="49"/>
  <c r="L48" i="49" s="1"/>
  <c r="F48" i="49" s="1"/>
  <c r="N48" i="49"/>
  <c r="K48" i="49" s="1"/>
  <c r="E48" i="49" s="1"/>
  <c r="O47" i="49"/>
  <c r="L47" i="49" s="1"/>
  <c r="F47" i="49" s="1"/>
  <c r="N47" i="49"/>
  <c r="K47" i="49" s="1"/>
  <c r="E47" i="49" s="1"/>
  <c r="O46" i="49"/>
  <c r="N46" i="49"/>
  <c r="K46" i="49" s="1"/>
  <c r="E46" i="49" s="1"/>
  <c r="L46" i="49"/>
  <c r="F46" i="49" s="1"/>
  <c r="O45" i="49"/>
  <c r="L45" i="49" s="1"/>
  <c r="F45" i="49" s="1"/>
  <c r="N45" i="49"/>
  <c r="K45" i="49" s="1"/>
  <c r="E45" i="49" s="1"/>
  <c r="O44" i="49"/>
  <c r="L44" i="49" s="1"/>
  <c r="F44" i="49" s="1"/>
  <c r="N44" i="49"/>
  <c r="K44" i="49"/>
  <c r="E44" i="49" s="1"/>
  <c r="O43" i="49"/>
  <c r="L43" i="49" s="1"/>
  <c r="F43" i="49" s="1"/>
  <c r="N43" i="49"/>
  <c r="K43" i="49" s="1"/>
  <c r="E43" i="49" s="1"/>
  <c r="O42" i="49"/>
  <c r="L42" i="49" s="1"/>
  <c r="F42" i="49" s="1"/>
  <c r="N42" i="49"/>
  <c r="K42" i="49" s="1"/>
  <c r="E42" i="49" s="1"/>
  <c r="O41" i="49"/>
  <c r="L41" i="49" s="1"/>
  <c r="F41" i="49" s="1"/>
  <c r="N41" i="49"/>
  <c r="K41" i="49" s="1"/>
  <c r="E41" i="49" s="1"/>
  <c r="L40" i="49"/>
  <c r="K40" i="49"/>
  <c r="L39" i="49"/>
  <c r="K39" i="49"/>
  <c r="O38" i="49"/>
  <c r="L38" i="49" s="1"/>
  <c r="F38" i="49" s="1"/>
  <c r="N38" i="49"/>
  <c r="K38" i="49" s="1"/>
  <c r="E38" i="49" s="1"/>
  <c r="O37" i="49"/>
  <c r="L37" i="49" s="1"/>
  <c r="F37" i="49" s="1"/>
  <c r="N37" i="49"/>
  <c r="K37" i="49" s="1"/>
  <c r="E37" i="49" s="1"/>
  <c r="O36" i="49"/>
  <c r="L36" i="49" s="1"/>
  <c r="F36" i="49" s="1"/>
  <c r="N36" i="49"/>
  <c r="K36" i="49" s="1"/>
  <c r="E36" i="49" s="1"/>
  <c r="O35" i="49"/>
  <c r="L35" i="49" s="1"/>
  <c r="F35" i="49" s="1"/>
  <c r="N35" i="49"/>
  <c r="K35" i="49" s="1"/>
  <c r="E35" i="49" s="1"/>
  <c r="O34" i="49"/>
  <c r="L34" i="49" s="1"/>
  <c r="F34" i="49" s="1"/>
  <c r="N34" i="49"/>
  <c r="K34" i="49" s="1"/>
  <c r="E34" i="49" s="1"/>
  <c r="O33" i="49"/>
  <c r="L33" i="49" s="1"/>
  <c r="F33" i="49" s="1"/>
  <c r="N33" i="49"/>
  <c r="K33" i="49" s="1"/>
  <c r="E33" i="49" s="1"/>
  <c r="O32" i="49"/>
  <c r="L32" i="49" s="1"/>
  <c r="F32" i="49" s="1"/>
  <c r="N32" i="49"/>
  <c r="K32" i="49" s="1"/>
  <c r="E32" i="49" s="1"/>
  <c r="O31" i="49"/>
  <c r="L31" i="49" s="1"/>
  <c r="F31" i="49" s="1"/>
  <c r="N31" i="49"/>
  <c r="K31" i="49" s="1"/>
  <c r="E31" i="49" s="1"/>
  <c r="O30" i="49"/>
  <c r="L30" i="49" s="1"/>
  <c r="F30" i="49" s="1"/>
  <c r="N30" i="49"/>
  <c r="K30" i="49" s="1"/>
  <c r="E30" i="49"/>
  <c r="O29" i="49"/>
  <c r="L29" i="49" s="1"/>
  <c r="F29" i="49" s="1"/>
  <c r="N29" i="49"/>
  <c r="K29" i="49"/>
  <c r="E29" i="49" s="1"/>
  <c r="O28" i="49"/>
  <c r="L28" i="49" s="1"/>
  <c r="F28" i="49" s="1"/>
  <c r="N28" i="49"/>
  <c r="K28" i="49" s="1"/>
  <c r="E28" i="49" s="1"/>
  <c r="O27" i="49"/>
  <c r="L27" i="49" s="1"/>
  <c r="F27" i="49" s="1"/>
  <c r="N27" i="49"/>
  <c r="K27" i="49"/>
  <c r="E27" i="49" s="1"/>
  <c r="O26" i="49"/>
  <c r="L26" i="49" s="1"/>
  <c r="F26" i="49" s="1"/>
  <c r="N26" i="49"/>
  <c r="K26" i="49" s="1"/>
  <c r="E26" i="49" s="1"/>
  <c r="L25" i="49"/>
  <c r="K25" i="49"/>
  <c r="L24" i="49"/>
  <c r="K24" i="49"/>
  <c r="O23" i="49"/>
  <c r="L23" i="49" s="1"/>
  <c r="F23" i="49" s="1"/>
  <c r="N23" i="49"/>
  <c r="K23" i="49" s="1"/>
  <c r="E23" i="49" s="1"/>
  <c r="O22" i="49"/>
  <c r="L22" i="49" s="1"/>
  <c r="F22" i="49" s="1"/>
  <c r="N22" i="49"/>
  <c r="K22" i="49" s="1"/>
  <c r="E22" i="49" s="1"/>
  <c r="O21" i="49"/>
  <c r="L21" i="49" s="1"/>
  <c r="F21" i="49" s="1"/>
  <c r="N21" i="49"/>
  <c r="K21" i="49"/>
  <c r="E21" i="49" s="1"/>
  <c r="O20" i="49"/>
  <c r="L20" i="49" s="1"/>
  <c r="F20" i="49" s="1"/>
  <c r="N20" i="49"/>
  <c r="K20" i="49" s="1"/>
  <c r="E20" i="49" s="1"/>
  <c r="O19" i="49"/>
  <c r="L19" i="49" s="1"/>
  <c r="F19" i="49" s="1"/>
  <c r="N19" i="49"/>
  <c r="K19" i="49" s="1"/>
  <c r="E19" i="49" s="1"/>
  <c r="O18" i="49"/>
  <c r="L18" i="49" s="1"/>
  <c r="F18" i="49" s="1"/>
  <c r="N18" i="49"/>
  <c r="K18" i="49" s="1"/>
  <c r="E18" i="49" s="1"/>
  <c r="O17" i="49"/>
  <c r="L17" i="49" s="1"/>
  <c r="F17" i="49" s="1"/>
  <c r="N17" i="49"/>
  <c r="K17" i="49" s="1"/>
  <c r="E17" i="49" s="1"/>
  <c r="O16" i="49"/>
  <c r="L16" i="49" s="1"/>
  <c r="F16" i="49" s="1"/>
  <c r="N16" i="49"/>
  <c r="K16" i="49" s="1"/>
  <c r="E16" i="49" s="1"/>
  <c r="O15" i="49"/>
  <c r="L15" i="49" s="1"/>
  <c r="F15" i="49" s="1"/>
  <c r="N15" i="49"/>
  <c r="K15" i="49" s="1"/>
  <c r="E15" i="49" s="1"/>
  <c r="O14" i="49"/>
  <c r="L14" i="49" s="1"/>
  <c r="F14" i="49" s="1"/>
  <c r="N14" i="49"/>
  <c r="K14" i="49" s="1"/>
  <c r="E14" i="49" s="1"/>
  <c r="O13" i="49"/>
  <c r="N13" i="49"/>
  <c r="K13" i="49" s="1"/>
  <c r="E13" i="49" s="1"/>
  <c r="L13" i="49"/>
  <c r="F13" i="49" s="1"/>
  <c r="O12" i="49"/>
  <c r="L12" i="49" s="1"/>
  <c r="F12" i="49" s="1"/>
  <c r="N12" i="49"/>
  <c r="K12" i="49" s="1"/>
  <c r="E12" i="49" s="1"/>
  <c r="O11" i="49"/>
  <c r="L11" i="49" s="1"/>
  <c r="F11" i="49" s="1"/>
  <c r="N11" i="49"/>
  <c r="K11" i="49" s="1"/>
  <c r="E11" i="49" s="1"/>
  <c r="O10" i="49"/>
  <c r="L10" i="49" s="1"/>
  <c r="F10" i="49" s="1"/>
  <c r="N10" i="49"/>
  <c r="K10" i="49" s="1"/>
  <c r="E10" i="49" s="1"/>
  <c r="O139" i="48"/>
  <c r="L139" i="48" s="1"/>
  <c r="F139" i="48" s="1"/>
  <c r="N139" i="48"/>
  <c r="K139" i="48" s="1"/>
  <c r="E139" i="48" s="1"/>
  <c r="O138" i="48"/>
  <c r="L138" i="48" s="1"/>
  <c r="F138" i="48" s="1"/>
  <c r="N138" i="48"/>
  <c r="K138" i="48"/>
  <c r="E138" i="48" s="1"/>
  <c r="O137" i="48"/>
  <c r="N137" i="48"/>
  <c r="K137" i="48" s="1"/>
  <c r="E137" i="48" s="1"/>
  <c r="L137" i="48"/>
  <c r="F137" i="48" s="1"/>
  <c r="O136" i="48"/>
  <c r="N136" i="48"/>
  <c r="L136" i="48"/>
  <c r="K136" i="48"/>
  <c r="E136" i="48" s="1"/>
  <c r="F136" i="48"/>
  <c r="L135" i="48"/>
  <c r="K135" i="48"/>
  <c r="L134" i="48"/>
  <c r="K134" i="48"/>
  <c r="K24" i="48"/>
  <c r="L24" i="48"/>
  <c r="K25" i="48"/>
  <c r="L25" i="48"/>
  <c r="K39" i="48"/>
  <c r="L39" i="48"/>
  <c r="K40" i="48"/>
  <c r="L40" i="48"/>
  <c r="K51" i="48"/>
  <c r="L51" i="48"/>
  <c r="K52" i="48"/>
  <c r="L52" i="48"/>
  <c r="K62" i="48"/>
  <c r="L62" i="48"/>
  <c r="K63" i="48"/>
  <c r="L63" i="48"/>
  <c r="K77" i="48"/>
  <c r="L77" i="48"/>
  <c r="K78" i="48"/>
  <c r="L78" i="48"/>
  <c r="K82" i="48"/>
  <c r="L82" i="48"/>
  <c r="K83" i="48"/>
  <c r="L83" i="48"/>
  <c r="K87" i="48"/>
  <c r="L87" i="48"/>
  <c r="K88" i="48"/>
  <c r="L88" i="48"/>
  <c r="K95" i="48"/>
  <c r="L95" i="48"/>
  <c r="K96" i="48"/>
  <c r="L96" i="48"/>
  <c r="K102" i="48"/>
  <c r="L102" i="48"/>
  <c r="K106" i="48"/>
  <c r="L106" i="48"/>
  <c r="K107" i="48"/>
  <c r="L107" i="48"/>
  <c r="K112" i="48"/>
  <c r="L112" i="48"/>
  <c r="K113" i="48"/>
  <c r="L113" i="48"/>
  <c r="K118" i="48"/>
  <c r="L118" i="48"/>
  <c r="K119" i="48"/>
  <c r="L119" i="48"/>
  <c r="K124" i="48"/>
  <c r="L124" i="48"/>
  <c r="K125" i="48"/>
  <c r="L125" i="48"/>
  <c r="K140" i="48"/>
  <c r="L140" i="48"/>
  <c r="K141" i="48"/>
  <c r="L141" i="48"/>
  <c r="K146" i="48"/>
  <c r="L146" i="48"/>
  <c r="K147" i="48"/>
  <c r="L147" i="48"/>
  <c r="K152" i="48"/>
  <c r="L152" i="48"/>
  <c r="K153" i="48"/>
  <c r="L153" i="48"/>
  <c r="K161" i="48"/>
  <c r="L161" i="48"/>
  <c r="K162" i="48"/>
  <c r="L162" i="48"/>
  <c r="K169" i="48"/>
  <c r="L169" i="48"/>
  <c r="K170" i="48"/>
  <c r="L170" i="48"/>
  <c r="K175" i="48"/>
  <c r="L175" i="48"/>
  <c r="K176" i="48"/>
  <c r="L176" i="48"/>
  <c r="K181" i="48"/>
  <c r="L181" i="48"/>
  <c r="K182" i="48"/>
  <c r="L182" i="48"/>
  <c r="K183" i="48"/>
  <c r="L183" i="48"/>
  <c r="K184" i="48"/>
  <c r="L184" i="48"/>
  <c r="K185" i="48"/>
  <c r="L185" i="48"/>
  <c r="K186" i="48"/>
  <c r="L186" i="48"/>
  <c r="K187" i="48"/>
  <c r="L187" i="48"/>
  <c r="K202" i="48"/>
  <c r="L202" i="48"/>
  <c r="K203" i="48"/>
  <c r="L203" i="48"/>
  <c r="K204" i="48"/>
  <c r="L204" i="48"/>
  <c r="K207" i="48"/>
  <c r="L207" i="48"/>
  <c r="K212" i="48"/>
  <c r="L212" i="48"/>
  <c r="K220" i="48"/>
  <c r="L220" i="48"/>
  <c r="K224" i="48"/>
  <c r="L224" i="48"/>
  <c r="K227" i="48"/>
  <c r="L227" i="48"/>
  <c r="K228" i="48"/>
  <c r="L228" i="48"/>
  <c r="K231" i="48"/>
  <c r="L231" i="48"/>
  <c r="K237" i="48"/>
  <c r="L237" i="48"/>
  <c r="K241" i="48"/>
  <c r="L241" i="48"/>
  <c r="K244" i="48"/>
  <c r="L244" i="48"/>
  <c r="K245" i="48"/>
  <c r="L245" i="48"/>
  <c r="K253" i="48"/>
  <c r="L253" i="48"/>
  <c r="K254" i="48"/>
  <c r="L254" i="48"/>
  <c r="K270" i="48"/>
  <c r="L270" i="48"/>
  <c r="K271" i="48"/>
  <c r="L271" i="48"/>
  <c r="K272" i="48"/>
  <c r="L272" i="48"/>
  <c r="K277" i="48"/>
  <c r="L277" i="48"/>
  <c r="K278" i="48"/>
  <c r="L278" i="48"/>
  <c r="K281" i="48"/>
  <c r="L281" i="48"/>
  <c r="K282" i="48"/>
  <c r="L282" i="48"/>
  <c r="K291" i="48"/>
  <c r="L291" i="48"/>
  <c r="K292" i="48"/>
  <c r="L292" i="48"/>
  <c r="K312" i="48"/>
  <c r="L312" i="48"/>
  <c r="K313" i="48"/>
  <c r="L313" i="48"/>
  <c r="K320" i="48"/>
  <c r="L320" i="48"/>
  <c r="K321" i="48"/>
  <c r="L321" i="48"/>
  <c r="K329" i="48"/>
  <c r="L329" i="48"/>
  <c r="K330" i="48"/>
  <c r="L330" i="48"/>
  <c r="K335" i="48"/>
  <c r="L335" i="48"/>
  <c r="K336" i="48"/>
  <c r="L336" i="48"/>
  <c r="K340" i="48"/>
  <c r="L340" i="48"/>
  <c r="K341" i="48"/>
  <c r="L341" i="48"/>
  <c r="AE306" i="49" l="1"/>
  <c r="AF305" i="49"/>
  <c r="AE305" i="49"/>
  <c r="AE304" i="49"/>
  <c r="AF304" i="49"/>
  <c r="AL343" i="48"/>
  <c r="O343" i="48"/>
  <c r="L343" i="48" s="1"/>
  <c r="F343" i="48" s="1"/>
  <c r="N343" i="48"/>
  <c r="K343" i="48" s="1"/>
  <c r="E343" i="48" s="1"/>
  <c r="AL342" i="48"/>
  <c r="O342" i="48"/>
  <c r="N342" i="48"/>
  <c r="K342" i="48" s="1"/>
  <c r="E342" i="48" s="1"/>
  <c r="AL341" i="48"/>
  <c r="AL340" i="48"/>
  <c r="AL339" i="48"/>
  <c r="O339" i="48"/>
  <c r="N339" i="48"/>
  <c r="K339" i="48" s="1"/>
  <c r="E339" i="48"/>
  <c r="AL338" i="48"/>
  <c r="AD338" i="48" s="1"/>
  <c r="O338" i="48"/>
  <c r="L338" i="48" s="1"/>
  <c r="F338" i="48" s="1"/>
  <c r="N338" i="48"/>
  <c r="K338" i="48" s="1"/>
  <c r="E338" i="48"/>
  <c r="AL337" i="48"/>
  <c r="O337" i="48"/>
  <c r="N337" i="48"/>
  <c r="K337" i="48" s="1"/>
  <c r="E337" i="48"/>
  <c r="AL336" i="48"/>
  <c r="AL335" i="48"/>
  <c r="AL334" i="48"/>
  <c r="O334" i="48"/>
  <c r="N334" i="48"/>
  <c r="K334" i="48" s="1"/>
  <c r="E334" i="48" s="1"/>
  <c r="AL333" i="48"/>
  <c r="O333" i="48"/>
  <c r="N333" i="48"/>
  <c r="K333" i="48" s="1"/>
  <c r="E333" i="48" s="1"/>
  <c r="AL332" i="48"/>
  <c r="O332" i="48"/>
  <c r="L332" i="48" s="1"/>
  <c r="F332" i="48" s="1"/>
  <c r="N332" i="48"/>
  <c r="AL331" i="48"/>
  <c r="O331" i="48"/>
  <c r="L331" i="48" s="1"/>
  <c r="F331" i="48" s="1"/>
  <c r="N331" i="48"/>
  <c r="AL330" i="48"/>
  <c r="AL329" i="48"/>
  <c r="AM328" i="48"/>
  <c r="AL328" i="48"/>
  <c r="O328" i="48"/>
  <c r="N328" i="48"/>
  <c r="AM327" i="48"/>
  <c r="AL327" i="48"/>
  <c r="O327" i="48"/>
  <c r="N327" i="48"/>
  <c r="K327" i="48" s="1"/>
  <c r="E327" i="48" s="1"/>
  <c r="AL326" i="48"/>
  <c r="O326" i="48"/>
  <c r="L326" i="48" s="1"/>
  <c r="F326" i="48" s="1"/>
  <c r="N326" i="48"/>
  <c r="AL325" i="48"/>
  <c r="O325" i="48"/>
  <c r="L325" i="48" s="1"/>
  <c r="F325" i="48" s="1"/>
  <c r="N325" i="48"/>
  <c r="K325" i="48" s="1"/>
  <c r="E325" i="48" s="1"/>
  <c r="AL324" i="48"/>
  <c r="O324" i="48"/>
  <c r="L324" i="48" s="1"/>
  <c r="F324" i="48" s="1"/>
  <c r="N324" i="48"/>
  <c r="K324" i="48" s="1"/>
  <c r="E324" i="48" s="1"/>
  <c r="AL323" i="48"/>
  <c r="O323" i="48"/>
  <c r="N323" i="48"/>
  <c r="K323" i="48" s="1"/>
  <c r="E323" i="48"/>
  <c r="AL322" i="48"/>
  <c r="O322" i="48"/>
  <c r="N322" i="48"/>
  <c r="AL321" i="48"/>
  <c r="AL320" i="48"/>
  <c r="AL319" i="48"/>
  <c r="O319" i="48"/>
  <c r="L319" i="48" s="1"/>
  <c r="N319" i="48"/>
  <c r="F319" i="48"/>
  <c r="AL318" i="48"/>
  <c r="O318" i="48"/>
  <c r="L318" i="48" s="1"/>
  <c r="F318" i="48" s="1"/>
  <c r="N318" i="48"/>
  <c r="K318" i="48" s="1"/>
  <c r="E318" i="48" s="1"/>
  <c r="AL317" i="48"/>
  <c r="O317" i="48"/>
  <c r="N317" i="48"/>
  <c r="K317" i="48" s="1"/>
  <c r="E317" i="48" s="1"/>
  <c r="AL316" i="48"/>
  <c r="O316" i="48"/>
  <c r="L316" i="48" s="1"/>
  <c r="F316" i="48" s="1"/>
  <c r="N316" i="48"/>
  <c r="AL315" i="48"/>
  <c r="O315" i="48"/>
  <c r="L315" i="48" s="1"/>
  <c r="F315" i="48" s="1"/>
  <c r="N315" i="48"/>
  <c r="AL314" i="48"/>
  <c r="O314" i="48"/>
  <c r="N314" i="48"/>
  <c r="K314" i="48" s="1"/>
  <c r="E314" i="48" s="1"/>
  <c r="AL313" i="48"/>
  <c r="AL312" i="48"/>
  <c r="AL311" i="48"/>
  <c r="AD311" i="48" s="1"/>
  <c r="O311" i="48"/>
  <c r="N311" i="48"/>
  <c r="AL310" i="48"/>
  <c r="AD310" i="48" s="1"/>
  <c r="O310" i="48"/>
  <c r="N310" i="48"/>
  <c r="AL309" i="48"/>
  <c r="AD309" i="48" s="1"/>
  <c r="O309" i="48"/>
  <c r="L309" i="48" s="1"/>
  <c r="F309" i="48" s="1"/>
  <c r="N309" i="48"/>
  <c r="AL308" i="48"/>
  <c r="AD308" i="48" s="1"/>
  <c r="O308" i="48"/>
  <c r="L308" i="48" s="1"/>
  <c r="F308" i="48" s="1"/>
  <c r="N308" i="48"/>
  <c r="AL307" i="48"/>
  <c r="AD307" i="48" s="1"/>
  <c r="O307" i="48"/>
  <c r="N307" i="48"/>
  <c r="K307" i="48" s="1"/>
  <c r="E307" i="48" s="1"/>
  <c r="AL306" i="48"/>
  <c r="AC306" i="48" s="1"/>
  <c r="O306" i="48"/>
  <c r="L306" i="48" s="1"/>
  <c r="F306" i="48" s="1"/>
  <c r="N306" i="48"/>
  <c r="K306" i="48" s="1"/>
  <c r="E306" i="48"/>
  <c r="AL305" i="48"/>
  <c r="O305" i="48"/>
  <c r="L305" i="48" s="1"/>
  <c r="F305" i="48" s="1"/>
  <c r="N305" i="48"/>
  <c r="AL304" i="48"/>
  <c r="O304" i="48"/>
  <c r="N304" i="48"/>
  <c r="K304" i="48" s="1"/>
  <c r="E304" i="48"/>
  <c r="AL303" i="48"/>
  <c r="O303" i="48"/>
  <c r="N303" i="48"/>
  <c r="K303" i="48" s="1"/>
  <c r="E303" i="48"/>
  <c r="AL302" i="48"/>
  <c r="O302" i="48"/>
  <c r="L302" i="48" s="1"/>
  <c r="N302" i="48"/>
  <c r="F302" i="48"/>
  <c r="AL301" i="48"/>
  <c r="O301" i="48"/>
  <c r="L301" i="48" s="1"/>
  <c r="N301" i="48"/>
  <c r="K301" i="48" s="1"/>
  <c r="AL300" i="48"/>
  <c r="O300" i="48"/>
  <c r="L300" i="48" s="1"/>
  <c r="N300" i="48"/>
  <c r="K300" i="48" s="1"/>
  <c r="AL299" i="48"/>
  <c r="O299" i="48"/>
  <c r="N299" i="48"/>
  <c r="K299" i="48" s="1"/>
  <c r="E299" i="48" s="1"/>
  <c r="AL298" i="48"/>
  <c r="O298" i="48"/>
  <c r="N298" i="48"/>
  <c r="AL297" i="48"/>
  <c r="O297" i="48"/>
  <c r="L297" i="48" s="1"/>
  <c r="F297" i="48" s="1"/>
  <c r="N297" i="48"/>
  <c r="AL296" i="48"/>
  <c r="O296" i="48"/>
  <c r="L296" i="48" s="1"/>
  <c r="F296" i="48" s="1"/>
  <c r="N296" i="48"/>
  <c r="K296" i="48" s="1"/>
  <c r="E296" i="48" s="1"/>
  <c r="AL295" i="48"/>
  <c r="O295" i="48"/>
  <c r="N295" i="48"/>
  <c r="K295" i="48" s="1"/>
  <c r="E295" i="48" s="1"/>
  <c r="AL294" i="48"/>
  <c r="O294" i="48"/>
  <c r="L294" i="48" s="1"/>
  <c r="F294" i="48" s="1"/>
  <c r="N294" i="48"/>
  <c r="AL293" i="48"/>
  <c r="O293" i="48"/>
  <c r="L293" i="48" s="1"/>
  <c r="F293" i="48" s="1"/>
  <c r="N293" i="48"/>
  <c r="AL292" i="48"/>
  <c r="AL291" i="48"/>
  <c r="AL290" i="48"/>
  <c r="O290" i="48"/>
  <c r="L290" i="48" s="1"/>
  <c r="N290" i="48"/>
  <c r="F290" i="48"/>
  <c r="AL289" i="48"/>
  <c r="O289" i="48"/>
  <c r="L289" i="48" s="1"/>
  <c r="N289" i="48"/>
  <c r="F289" i="48"/>
  <c r="AL288" i="48"/>
  <c r="O288" i="48"/>
  <c r="N288" i="48"/>
  <c r="K288" i="48" s="1"/>
  <c r="E288" i="48"/>
  <c r="AL287" i="48"/>
  <c r="O287" i="48"/>
  <c r="N287" i="48"/>
  <c r="K287" i="48" s="1"/>
  <c r="E287" i="48"/>
  <c r="AL286" i="48"/>
  <c r="O286" i="48"/>
  <c r="L286" i="48" s="1"/>
  <c r="N286" i="48"/>
  <c r="F286" i="48"/>
  <c r="AL285" i="48"/>
  <c r="O285" i="48"/>
  <c r="L285" i="48" s="1"/>
  <c r="N285" i="48"/>
  <c r="K285" i="48" s="1"/>
  <c r="E285" i="48" s="1"/>
  <c r="F285" i="48"/>
  <c r="AL284" i="48"/>
  <c r="O284" i="48"/>
  <c r="N284" i="48"/>
  <c r="K284" i="48" s="1"/>
  <c r="E284" i="48" s="1"/>
  <c r="AL283" i="48"/>
  <c r="O283" i="48"/>
  <c r="N283" i="48"/>
  <c r="K283" i="48" s="1"/>
  <c r="E283" i="48" s="1"/>
  <c r="AL282" i="48"/>
  <c r="AL281" i="48"/>
  <c r="AL280" i="48"/>
  <c r="O280" i="48"/>
  <c r="L280" i="48" s="1"/>
  <c r="N280" i="48"/>
  <c r="K280" i="48" s="1"/>
  <c r="E280" i="48"/>
  <c r="F280" i="48"/>
  <c r="AM279" i="48"/>
  <c r="AL279" i="48"/>
  <c r="O279" i="48"/>
  <c r="N279" i="48"/>
  <c r="K279" i="48" s="1"/>
  <c r="E279" i="48" s="1"/>
  <c r="AL278" i="48"/>
  <c r="AL277" i="48"/>
  <c r="AL276" i="48"/>
  <c r="O276" i="48"/>
  <c r="L276" i="48" s="1"/>
  <c r="F276" i="48" s="1"/>
  <c r="N276" i="48"/>
  <c r="AL275" i="48"/>
  <c r="O275" i="48"/>
  <c r="N275" i="48"/>
  <c r="K275" i="48" s="1"/>
  <c r="E275" i="48"/>
  <c r="AL274" i="48"/>
  <c r="O274" i="48"/>
  <c r="N274" i="48"/>
  <c r="K274" i="48" s="1"/>
  <c r="E274" i="48"/>
  <c r="AL273" i="48"/>
  <c r="O273" i="48"/>
  <c r="L273" i="48" s="1"/>
  <c r="N273" i="48"/>
  <c r="F273" i="48"/>
  <c r="AL272" i="48"/>
  <c r="AL271" i="48"/>
  <c r="AL269" i="48"/>
  <c r="O269" i="48"/>
  <c r="N269" i="48"/>
  <c r="K269" i="48" s="1"/>
  <c r="E269" i="48" s="1"/>
  <c r="AL268" i="48"/>
  <c r="O268" i="48"/>
  <c r="N268" i="48"/>
  <c r="AL267" i="48"/>
  <c r="O267" i="48"/>
  <c r="L267" i="48" s="1"/>
  <c r="F267" i="48" s="1"/>
  <c r="N267" i="48"/>
  <c r="K267" i="48" s="1"/>
  <c r="E267" i="48" s="1"/>
  <c r="AL266" i="48"/>
  <c r="O266" i="48"/>
  <c r="L266" i="48" s="1"/>
  <c r="F266" i="48" s="1"/>
  <c r="N266" i="48"/>
  <c r="K266" i="48" s="1"/>
  <c r="E266" i="48" s="1"/>
  <c r="AL265" i="48"/>
  <c r="O265" i="48"/>
  <c r="N265" i="48"/>
  <c r="K265" i="48" s="1"/>
  <c r="E265" i="48" s="1"/>
  <c r="AL264" i="48"/>
  <c r="O264" i="48"/>
  <c r="L264" i="48" s="1"/>
  <c r="F264" i="48" s="1"/>
  <c r="N264" i="48"/>
  <c r="AL263" i="48"/>
  <c r="O263" i="48"/>
  <c r="L263" i="48" s="1"/>
  <c r="F263" i="48" s="1"/>
  <c r="N263" i="48"/>
  <c r="AL262" i="48"/>
  <c r="O262" i="48"/>
  <c r="N262" i="48"/>
  <c r="K262" i="48" s="1"/>
  <c r="E262" i="48" s="1"/>
  <c r="AL261" i="48"/>
  <c r="O261" i="48"/>
  <c r="N261" i="48"/>
  <c r="K261" i="48" s="1"/>
  <c r="E261" i="48" s="1"/>
  <c r="AL260" i="48"/>
  <c r="O260" i="48"/>
  <c r="L260" i="48" s="1"/>
  <c r="F260" i="48" s="1"/>
  <c r="N260" i="48"/>
  <c r="AL259" i="48"/>
  <c r="O259" i="48"/>
  <c r="L259" i="48" s="1"/>
  <c r="F259" i="48" s="1"/>
  <c r="N259" i="48"/>
  <c r="K259" i="48" s="1"/>
  <c r="E259" i="48"/>
  <c r="AL258" i="48"/>
  <c r="O258" i="48"/>
  <c r="N258" i="48"/>
  <c r="K258" i="48" s="1"/>
  <c r="E258" i="48" s="1"/>
  <c r="AL257" i="48"/>
  <c r="O257" i="48"/>
  <c r="N257" i="48"/>
  <c r="K257" i="48" s="1"/>
  <c r="E257" i="48" s="1"/>
  <c r="AL256" i="48"/>
  <c r="O256" i="48"/>
  <c r="L256" i="48" s="1"/>
  <c r="F256" i="48" s="1"/>
  <c r="N256" i="48"/>
  <c r="AL255" i="48"/>
  <c r="O255" i="48"/>
  <c r="L255" i="48" s="1"/>
  <c r="F255" i="48" s="1"/>
  <c r="N255" i="48"/>
  <c r="AL254" i="48"/>
  <c r="AL253" i="48"/>
  <c r="AL252" i="48"/>
  <c r="O252" i="48"/>
  <c r="L252" i="48" s="1"/>
  <c r="F252" i="48" s="1"/>
  <c r="N252" i="48"/>
  <c r="AL251" i="48"/>
  <c r="O251" i="48"/>
  <c r="L251" i="48" s="1"/>
  <c r="F251" i="48" s="1"/>
  <c r="N251" i="48"/>
  <c r="AL250" i="48"/>
  <c r="O250" i="48"/>
  <c r="L250" i="48" s="1"/>
  <c r="F250" i="48" s="1"/>
  <c r="N250" i="48"/>
  <c r="K250" i="48" s="1"/>
  <c r="E250" i="48" s="1"/>
  <c r="AL249" i="48"/>
  <c r="O249" i="48"/>
  <c r="N249" i="48"/>
  <c r="K249" i="48" s="1"/>
  <c r="E249" i="48" s="1"/>
  <c r="AL248" i="48"/>
  <c r="O248" i="48"/>
  <c r="L248" i="48" s="1"/>
  <c r="F248" i="48" s="1"/>
  <c r="N248" i="48"/>
  <c r="AL247" i="48"/>
  <c r="O247" i="48"/>
  <c r="L247" i="48" s="1"/>
  <c r="F247" i="48" s="1"/>
  <c r="N247" i="48"/>
  <c r="AL246" i="48"/>
  <c r="O246" i="48"/>
  <c r="N246" i="48"/>
  <c r="K246" i="48" s="1"/>
  <c r="E246" i="48" s="1"/>
  <c r="AL245" i="48"/>
  <c r="AL244" i="48"/>
  <c r="AL243" i="48"/>
  <c r="O243" i="48"/>
  <c r="L243" i="48" s="1"/>
  <c r="F243" i="48" s="1"/>
  <c r="N243" i="48"/>
  <c r="AL242" i="48"/>
  <c r="O242" i="48"/>
  <c r="L242" i="48" s="1"/>
  <c r="F242" i="48" s="1"/>
  <c r="N242" i="48"/>
  <c r="K242" i="48" s="1"/>
  <c r="E242" i="48" s="1"/>
  <c r="AL241" i="48"/>
  <c r="AL240" i="48"/>
  <c r="O240" i="48"/>
  <c r="L240" i="48" s="1"/>
  <c r="F240" i="48" s="1"/>
  <c r="N240" i="48"/>
  <c r="K240" i="48" s="1"/>
  <c r="E240" i="48"/>
  <c r="AL239" i="48"/>
  <c r="O239" i="48"/>
  <c r="N239" i="48"/>
  <c r="K239" i="48" s="1"/>
  <c r="E239" i="48" s="1"/>
  <c r="AL238" i="48"/>
  <c r="O238" i="48"/>
  <c r="N238" i="48"/>
  <c r="AL237" i="48"/>
  <c r="AL236" i="48"/>
  <c r="O236" i="48"/>
  <c r="L236" i="48" s="1"/>
  <c r="F236" i="48" s="1"/>
  <c r="N236" i="48"/>
  <c r="AL235" i="48"/>
  <c r="O235" i="48"/>
  <c r="L235" i="48" s="1"/>
  <c r="F235" i="48" s="1"/>
  <c r="N235" i="48"/>
  <c r="AL234" i="48"/>
  <c r="O234" i="48"/>
  <c r="N234" i="48"/>
  <c r="K234" i="48" s="1"/>
  <c r="E234" i="48" s="1"/>
  <c r="AL233" i="48"/>
  <c r="O233" i="48"/>
  <c r="N233" i="48"/>
  <c r="K233" i="48" s="1"/>
  <c r="E233" i="48"/>
  <c r="AL232" i="48"/>
  <c r="O232" i="48"/>
  <c r="L232" i="48" s="1"/>
  <c r="F232" i="48" s="1"/>
  <c r="N232" i="48"/>
  <c r="K232" i="48" s="1"/>
  <c r="E232" i="48" s="1"/>
  <c r="AL231" i="48"/>
  <c r="AL230" i="48"/>
  <c r="O230" i="48"/>
  <c r="N230" i="48"/>
  <c r="K230" i="48" s="1"/>
  <c r="E230" i="48" s="1"/>
  <c r="AL229" i="48"/>
  <c r="O229" i="48"/>
  <c r="N229" i="48"/>
  <c r="K229" i="48" s="1"/>
  <c r="E229" i="48" s="1"/>
  <c r="AL228" i="48"/>
  <c r="AL227" i="48"/>
  <c r="AL226" i="48"/>
  <c r="O226" i="48"/>
  <c r="N226" i="48"/>
  <c r="K226" i="48" s="1"/>
  <c r="E226" i="48"/>
  <c r="AL225" i="48"/>
  <c r="O225" i="48"/>
  <c r="L225" i="48" s="1"/>
  <c r="N225" i="48"/>
  <c r="F225" i="48"/>
  <c r="AL224" i="48"/>
  <c r="AL223" i="48"/>
  <c r="O223" i="48"/>
  <c r="N223" i="48"/>
  <c r="K223" i="48" s="1"/>
  <c r="E223" i="48"/>
  <c r="AL222" i="48"/>
  <c r="O222" i="48"/>
  <c r="L222" i="48" s="1"/>
  <c r="F222" i="48" s="1"/>
  <c r="N222" i="48"/>
  <c r="K222" i="48" s="1"/>
  <c r="E222" i="48" s="1"/>
  <c r="AL221" i="48"/>
  <c r="O221" i="48"/>
  <c r="N221" i="48"/>
  <c r="AL220" i="48"/>
  <c r="AL219" i="48"/>
  <c r="O219" i="48"/>
  <c r="N219" i="48"/>
  <c r="K219" i="48" s="1"/>
  <c r="E219" i="48" s="1"/>
  <c r="AL218" i="48"/>
  <c r="O218" i="48"/>
  <c r="N218" i="48"/>
  <c r="K218" i="48" s="1"/>
  <c r="E218" i="48" s="1"/>
  <c r="AL217" i="48"/>
  <c r="O217" i="48"/>
  <c r="N217" i="48"/>
  <c r="K217" i="48" s="1"/>
  <c r="E217" i="48" s="1"/>
  <c r="AL216" i="48"/>
  <c r="O216" i="48"/>
  <c r="L216" i="48" s="1"/>
  <c r="F216" i="48" s="1"/>
  <c r="N216" i="48"/>
  <c r="AL215" i="48"/>
  <c r="O215" i="48"/>
  <c r="N215" i="48"/>
  <c r="K215" i="48" s="1"/>
  <c r="E215" i="48" s="1"/>
  <c r="AM214" i="48"/>
  <c r="AL214" i="48"/>
  <c r="O214" i="48"/>
  <c r="N214" i="48"/>
  <c r="K214" i="48" s="1"/>
  <c r="E214" i="48" s="1"/>
  <c r="AL213" i="48"/>
  <c r="O213" i="48"/>
  <c r="L213" i="48" s="1"/>
  <c r="F213" i="48" s="1"/>
  <c r="N213" i="48"/>
  <c r="K213" i="48" s="1"/>
  <c r="E213" i="48" s="1"/>
  <c r="AL212" i="48"/>
  <c r="AL211" i="48"/>
  <c r="O211" i="48"/>
  <c r="L211" i="48" s="1"/>
  <c r="F211" i="48" s="1"/>
  <c r="N211" i="48"/>
  <c r="AL210" i="48"/>
  <c r="O210" i="48"/>
  <c r="N210" i="48"/>
  <c r="K210" i="48" s="1"/>
  <c r="E210" i="48"/>
  <c r="AL209" i="48"/>
  <c r="O209" i="48"/>
  <c r="N209" i="48"/>
  <c r="K209" i="48" s="1"/>
  <c r="E209" i="48" s="1"/>
  <c r="AL208" i="48"/>
  <c r="O208" i="48"/>
  <c r="N208" i="48"/>
  <c r="K208" i="48" s="1"/>
  <c r="E208" i="48"/>
  <c r="AL207" i="48"/>
  <c r="AL206" i="48"/>
  <c r="O206" i="48"/>
  <c r="L206" i="48" s="1"/>
  <c r="F206" i="48" s="1"/>
  <c r="N206" i="48"/>
  <c r="K206" i="48" s="1"/>
  <c r="E206" i="48" s="1"/>
  <c r="AL205" i="48"/>
  <c r="O205" i="48"/>
  <c r="N205" i="48"/>
  <c r="AL204" i="48"/>
  <c r="AL203" i="48"/>
  <c r="AL202" i="48"/>
  <c r="AL201" i="48"/>
  <c r="O201" i="48"/>
  <c r="L201" i="48" s="1"/>
  <c r="N201" i="48"/>
  <c r="K201" i="48" s="1"/>
  <c r="E201" i="48" s="1"/>
  <c r="F201" i="48"/>
  <c r="AL200" i="48"/>
  <c r="O200" i="48"/>
  <c r="L200" i="48" s="1"/>
  <c r="N200" i="48"/>
  <c r="K200" i="48" s="1"/>
  <c r="AL199" i="48"/>
  <c r="O199" i="48"/>
  <c r="L199" i="48" s="1"/>
  <c r="F199" i="48" s="1"/>
  <c r="N199" i="48"/>
  <c r="AL198" i="48"/>
  <c r="O198" i="48"/>
  <c r="L198" i="48" s="1"/>
  <c r="F198" i="48" s="1"/>
  <c r="N198" i="48"/>
  <c r="K198" i="48" s="1"/>
  <c r="E198" i="48" s="1"/>
  <c r="AL197" i="48"/>
  <c r="O197" i="48"/>
  <c r="N197" i="48"/>
  <c r="AL196" i="48"/>
  <c r="O196" i="48"/>
  <c r="L196" i="48" s="1"/>
  <c r="N196" i="48"/>
  <c r="F196" i="48"/>
  <c r="AL195" i="48"/>
  <c r="O195" i="48"/>
  <c r="L195" i="48" s="1"/>
  <c r="F195" i="48" s="1"/>
  <c r="N195" i="48"/>
  <c r="AL194" i="48"/>
  <c r="O194" i="48"/>
  <c r="L194" i="48" s="1"/>
  <c r="N194" i="48"/>
  <c r="K194" i="48" s="1"/>
  <c r="E194" i="48" s="1"/>
  <c r="F194" i="48"/>
  <c r="AL193" i="48"/>
  <c r="O193" i="48"/>
  <c r="L193" i="48" s="1"/>
  <c r="N193" i="48"/>
  <c r="K193" i="48" s="1"/>
  <c r="AL192" i="48"/>
  <c r="O192" i="48"/>
  <c r="L192" i="48" s="1"/>
  <c r="N192" i="48"/>
  <c r="K192" i="48" s="1"/>
  <c r="AL191" i="48"/>
  <c r="O191" i="48"/>
  <c r="L191" i="48" s="1"/>
  <c r="F191" i="48" s="1"/>
  <c r="N191" i="48"/>
  <c r="K191" i="48" s="1"/>
  <c r="E191" i="48"/>
  <c r="AL190" i="48"/>
  <c r="O190" i="48"/>
  <c r="N190" i="48"/>
  <c r="K190" i="48" s="1"/>
  <c r="E190" i="48"/>
  <c r="AL189" i="48"/>
  <c r="O189" i="48"/>
  <c r="L189" i="48" s="1"/>
  <c r="F189" i="48" s="1"/>
  <c r="N189" i="48"/>
  <c r="K189" i="48" s="1"/>
  <c r="E189" i="48"/>
  <c r="AL188" i="48"/>
  <c r="O188" i="48"/>
  <c r="N188" i="48"/>
  <c r="AL187" i="48"/>
  <c r="AL186" i="48"/>
  <c r="AL185" i="48"/>
  <c r="F185" i="48"/>
  <c r="E185" i="48"/>
  <c r="AL184" i="48"/>
  <c r="F184" i="48"/>
  <c r="E184" i="48"/>
  <c r="AL183" i="48"/>
  <c r="F183" i="48"/>
  <c r="E183" i="48"/>
  <c r="AL182" i="48"/>
  <c r="O180" i="48"/>
  <c r="N180" i="48"/>
  <c r="K180" i="48" s="1"/>
  <c r="E180" i="48"/>
  <c r="O179" i="48"/>
  <c r="N179" i="48"/>
  <c r="K179" i="48" s="1"/>
  <c r="E179" i="48" s="1"/>
  <c r="O178" i="48"/>
  <c r="L178" i="48" s="1"/>
  <c r="F178" i="48" s="1"/>
  <c r="N178" i="48"/>
  <c r="K178" i="48" s="1"/>
  <c r="E178" i="48" s="1"/>
  <c r="O177" i="48"/>
  <c r="L177" i="48" s="1"/>
  <c r="F177" i="48" s="1"/>
  <c r="N177" i="48"/>
  <c r="O174" i="48"/>
  <c r="N174" i="48"/>
  <c r="K174" i="48" s="1"/>
  <c r="E174" i="48"/>
  <c r="O173" i="48"/>
  <c r="N173" i="48"/>
  <c r="K173" i="48" s="1"/>
  <c r="E173" i="48" s="1"/>
  <c r="O172" i="48"/>
  <c r="L172" i="48" s="1"/>
  <c r="F172" i="48" s="1"/>
  <c r="N172" i="48"/>
  <c r="K172" i="48" s="1"/>
  <c r="E172" i="48" s="1"/>
  <c r="O171" i="48"/>
  <c r="L171" i="48" s="1"/>
  <c r="F171" i="48" s="1"/>
  <c r="N171" i="48"/>
  <c r="O168" i="48"/>
  <c r="N168" i="48"/>
  <c r="K168" i="48" s="1"/>
  <c r="E168" i="48" s="1"/>
  <c r="O167" i="48"/>
  <c r="N167" i="48"/>
  <c r="K167" i="48" s="1"/>
  <c r="E167" i="48" s="1"/>
  <c r="O166" i="48"/>
  <c r="L166" i="48" s="1"/>
  <c r="N166" i="48"/>
  <c r="K166" i="48" s="1"/>
  <c r="E166" i="48" s="1"/>
  <c r="F166" i="48"/>
  <c r="O165" i="48"/>
  <c r="L165" i="48" s="1"/>
  <c r="F165" i="48" s="1"/>
  <c r="N165" i="48"/>
  <c r="O164" i="48"/>
  <c r="N164" i="48"/>
  <c r="K164" i="48" s="1"/>
  <c r="E164" i="48" s="1"/>
  <c r="O163" i="48"/>
  <c r="N163" i="48"/>
  <c r="K163" i="48" s="1"/>
  <c r="E163" i="48" s="1"/>
  <c r="O160" i="48"/>
  <c r="L160" i="48" s="1"/>
  <c r="F160" i="48" s="1"/>
  <c r="N160" i="48"/>
  <c r="K160" i="48" s="1"/>
  <c r="E160" i="48" s="1"/>
  <c r="O159" i="48"/>
  <c r="L159" i="48" s="1"/>
  <c r="F159" i="48" s="1"/>
  <c r="N159" i="48"/>
  <c r="O158" i="48"/>
  <c r="N158" i="48"/>
  <c r="K158" i="48" s="1"/>
  <c r="E158" i="48"/>
  <c r="O157" i="48"/>
  <c r="N157" i="48"/>
  <c r="K157" i="48" s="1"/>
  <c r="E157" i="48" s="1"/>
  <c r="O156" i="48"/>
  <c r="L156" i="48" s="1"/>
  <c r="F156" i="48" s="1"/>
  <c r="N156" i="48"/>
  <c r="K156" i="48" s="1"/>
  <c r="E156" i="48" s="1"/>
  <c r="O155" i="48"/>
  <c r="L155" i="48" s="1"/>
  <c r="F155" i="48" s="1"/>
  <c r="N155" i="48"/>
  <c r="O154" i="48"/>
  <c r="N154" i="48"/>
  <c r="K154" i="48" s="1"/>
  <c r="E154" i="48" s="1"/>
  <c r="O151" i="48"/>
  <c r="N151" i="48"/>
  <c r="K151" i="48" s="1"/>
  <c r="E151" i="48" s="1"/>
  <c r="O150" i="48"/>
  <c r="L150" i="48" s="1"/>
  <c r="F150" i="48" s="1"/>
  <c r="N150" i="48"/>
  <c r="K150" i="48" s="1"/>
  <c r="E150" i="48"/>
  <c r="O149" i="48"/>
  <c r="L149" i="48" s="1"/>
  <c r="F149" i="48" s="1"/>
  <c r="N149" i="48"/>
  <c r="O148" i="48"/>
  <c r="N148" i="48"/>
  <c r="K148" i="48" s="1"/>
  <c r="E148" i="48" s="1"/>
  <c r="O145" i="48"/>
  <c r="N145" i="48"/>
  <c r="K145" i="48" s="1"/>
  <c r="E145" i="48"/>
  <c r="O144" i="48"/>
  <c r="L144" i="48" s="1"/>
  <c r="F144" i="48" s="1"/>
  <c r="N144" i="48"/>
  <c r="K144" i="48" s="1"/>
  <c r="E144" i="48" s="1"/>
  <c r="O143" i="48"/>
  <c r="L143" i="48" s="1"/>
  <c r="F143" i="48" s="1"/>
  <c r="N143" i="48"/>
  <c r="O142" i="48"/>
  <c r="N142" i="48"/>
  <c r="K142" i="48" s="1"/>
  <c r="E142" i="48" s="1"/>
  <c r="O133" i="48"/>
  <c r="N133" i="48"/>
  <c r="K133" i="48" s="1"/>
  <c r="E133" i="48" s="1"/>
  <c r="O132" i="48"/>
  <c r="L132" i="48" s="1"/>
  <c r="F132" i="48" s="1"/>
  <c r="N132" i="48"/>
  <c r="K132" i="48" s="1"/>
  <c r="E132" i="48" s="1"/>
  <c r="O131" i="48"/>
  <c r="L131" i="48" s="1"/>
  <c r="N131" i="48"/>
  <c r="F131" i="48"/>
  <c r="O130" i="48"/>
  <c r="N130" i="48"/>
  <c r="K130" i="48" s="1"/>
  <c r="E130" i="48" s="1"/>
  <c r="O129" i="48"/>
  <c r="N129" i="48"/>
  <c r="K129" i="48" s="1"/>
  <c r="E129" i="48" s="1"/>
  <c r="O128" i="48"/>
  <c r="L128" i="48" s="1"/>
  <c r="F128" i="48" s="1"/>
  <c r="N128" i="48"/>
  <c r="K128" i="48" s="1"/>
  <c r="E128" i="48" s="1"/>
  <c r="O127" i="48"/>
  <c r="L127" i="48" s="1"/>
  <c r="F127" i="48" s="1"/>
  <c r="N127" i="48"/>
  <c r="O126" i="48"/>
  <c r="N126" i="48"/>
  <c r="K126" i="48" s="1"/>
  <c r="E126" i="48"/>
  <c r="O123" i="48"/>
  <c r="N123" i="48"/>
  <c r="K123" i="48" s="1"/>
  <c r="E123" i="48"/>
  <c r="O122" i="48"/>
  <c r="L122" i="48" s="1"/>
  <c r="F122" i="48" s="1"/>
  <c r="N122" i="48"/>
  <c r="K122" i="48" s="1"/>
  <c r="E122" i="48" s="1"/>
  <c r="O121" i="48"/>
  <c r="L121" i="48" s="1"/>
  <c r="F121" i="48" s="1"/>
  <c r="N121" i="48"/>
  <c r="O120" i="48"/>
  <c r="N120" i="48"/>
  <c r="K120" i="48" s="1"/>
  <c r="E120" i="48" s="1"/>
  <c r="O117" i="48"/>
  <c r="N117" i="48"/>
  <c r="K117" i="48" s="1"/>
  <c r="E117" i="48"/>
  <c r="O116" i="48"/>
  <c r="L116" i="48" s="1"/>
  <c r="N116" i="48"/>
  <c r="K116" i="48" s="1"/>
  <c r="E116" i="48" s="1"/>
  <c r="F116" i="48"/>
  <c r="O115" i="48"/>
  <c r="L115" i="48" s="1"/>
  <c r="N115" i="48"/>
  <c r="F115" i="48"/>
  <c r="O114" i="48"/>
  <c r="N114" i="48"/>
  <c r="K114" i="48" s="1"/>
  <c r="E114" i="48" s="1"/>
  <c r="O111" i="48"/>
  <c r="N111" i="48"/>
  <c r="K111" i="48" s="1"/>
  <c r="E111" i="48" s="1"/>
  <c r="O110" i="48"/>
  <c r="L110" i="48" s="1"/>
  <c r="N110" i="48"/>
  <c r="K110" i="48" s="1"/>
  <c r="E110" i="48" s="1"/>
  <c r="F110" i="48"/>
  <c r="O109" i="48"/>
  <c r="L109" i="48" s="1"/>
  <c r="F109" i="48" s="1"/>
  <c r="N109" i="48"/>
  <c r="O108" i="48"/>
  <c r="N108" i="48"/>
  <c r="K108" i="48" s="1"/>
  <c r="E108" i="48" s="1"/>
  <c r="O105" i="48"/>
  <c r="N105" i="48"/>
  <c r="K105" i="48" s="1"/>
  <c r="E105" i="48" s="1"/>
  <c r="O104" i="48"/>
  <c r="L104" i="48" s="1"/>
  <c r="F104" i="48" s="1"/>
  <c r="N104" i="48"/>
  <c r="K104" i="48" s="1"/>
  <c r="E104" i="48" s="1"/>
  <c r="O103" i="48"/>
  <c r="L103" i="48" s="1"/>
  <c r="F103" i="48" s="1"/>
  <c r="N103" i="48"/>
  <c r="O101" i="48"/>
  <c r="N101" i="48"/>
  <c r="K101" i="48" s="1"/>
  <c r="E101" i="48"/>
  <c r="O100" i="48"/>
  <c r="N100" i="48"/>
  <c r="K100" i="48" s="1"/>
  <c r="E100" i="48"/>
  <c r="O99" i="48"/>
  <c r="L99" i="48" s="1"/>
  <c r="F99" i="48" s="1"/>
  <c r="N99" i="48"/>
  <c r="K99" i="48" s="1"/>
  <c r="E99" i="48"/>
  <c r="O98" i="48"/>
  <c r="L98" i="48" s="1"/>
  <c r="F98" i="48" s="1"/>
  <c r="N98" i="48"/>
  <c r="O97" i="48"/>
  <c r="N97" i="48"/>
  <c r="K97" i="48" s="1"/>
  <c r="E97" i="48" s="1"/>
  <c r="O94" i="48"/>
  <c r="N94" i="48"/>
  <c r="K94" i="48" s="1"/>
  <c r="E94" i="48" s="1"/>
  <c r="O93" i="48"/>
  <c r="L93" i="48" s="1"/>
  <c r="F93" i="48" s="1"/>
  <c r="N93" i="48"/>
  <c r="K93" i="48" s="1"/>
  <c r="E93" i="48"/>
  <c r="O92" i="48"/>
  <c r="L92" i="48" s="1"/>
  <c r="F92" i="48" s="1"/>
  <c r="N92" i="48"/>
  <c r="O91" i="48"/>
  <c r="N91" i="48"/>
  <c r="K91" i="48" s="1"/>
  <c r="E91" i="48" s="1"/>
  <c r="O90" i="48"/>
  <c r="N90" i="48"/>
  <c r="K90" i="48" s="1"/>
  <c r="E90" i="48" s="1"/>
  <c r="O89" i="48"/>
  <c r="L89" i="48" s="1"/>
  <c r="N89" i="48"/>
  <c r="K89" i="48" s="1"/>
  <c r="E89" i="48" s="1"/>
  <c r="F89" i="48"/>
  <c r="O86" i="48"/>
  <c r="L86" i="48" s="1"/>
  <c r="N86" i="48"/>
  <c r="F86" i="48"/>
  <c r="O85" i="48"/>
  <c r="N85" i="48"/>
  <c r="K85" i="48" s="1"/>
  <c r="E85" i="48"/>
  <c r="O84" i="48"/>
  <c r="N84" i="48"/>
  <c r="K84" i="48" s="1"/>
  <c r="E84" i="48" s="1"/>
  <c r="O81" i="48"/>
  <c r="L81" i="48" s="1"/>
  <c r="F81" i="48" s="1"/>
  <c r="N81" i="48"/>
  <c r="K81" i="48" s="1"/>
  <c r="E81" i="48" s="1"/>
  <c r="O80" i="48"/>
  <c r="L80" i="48" s="1"/>
  <c r="F80" i="48" s="1"/>
  <c r="N80" i="48"/>
  <c r="O79" i="48"/>
  <c r="N79" i="48"/>
  <c r="K79" i="48" s="1"/>
  <c r="E79" i="48"/>
  <c r="O76" i="48"/>
  <c r="N76" i="48"/>
  <c r="K76" i="48" s="1"/>
  <c r="E76" i="48" s="1"/>
  <c r="O75" i="48"/>
  <c r="L75" i="48" s="1"/>
  <c r="F75" i="48" s="1"/>
  <c r="N75" i="48"/>
  <c r="K75" i="48" s="1"/>
  <c r="E75" i="48" s="1"/>
  <c r="O74" i="48"/>
  <c r="L74" i="48" s="1"/>
  <c r="F74" i="48" s="1"/>
  <c r="N74" i="48"/>
  <c r="O73" i="48"/>
  <c r="N73" i="48"/>
  <c r="K73" i="48" s="1"/>
  <c r="E73" i="48" s="1"/>
  <c r="O72" i="48"/>
  <c r="N72" i="48"/>
  <c r="K72" i="48" s="1"/>
  <c r="E72" i="48" s="1"/>
  <c r="O71" i="48"/>
  <c r="L71" i="48" s="1"/>
  <c r="N71" i="48"/>
  <c r="K71" i="48" s="1"/>
  <c r="F71" i="48"/>
  <c r="E71" i="48"/>
  <c r="O70" i="48"/>
  <c r="L70" i="48" s="1"/>
  <c r="N70" i="48"/>
  <c r="F70" i="48"/>
  <c r="O69" i="48"/>
  <c r="N69" i="48"/>
  <c r="K69" i="48" s="1"/>
  <c r="E69" i="48" s="1"/>
  <c r="O68" i="48"/>
  <c r="N68" i="48"/>
  <c r="K68" i="48" s="1"/>
  <c r="E68" i="48" s="1"/>
  <c r="O67" i="48"/>
  <c r="L67" i="48" s="1"/>
  <c r="F67" i="48" s="1"/>
  <c r="N67" i="48"/>
  <c r="K67" i="48" s="1"/>
  <c r="E67" i="48" s="1"/>
  <c r="O66" i="48"/>
  <c r="L66" i="48" s="1"/>
  <c r="F66" i="48" s="1"/>
  <c r="N66" i="48"/>
  <c r="O65" i="48"/>
  <c r="N65" i="48"/>
  <c r="K65" i="48" s="1"/>
  <c r="E65" i="48"/>
  <c r="O64" i="48"/>
  <c r="N64" i="48"/>
  <c r="K64" i="48" s="1"/>
  <c r="E64" i="48" s="1"/>
  <c r="O61" i="48"/>
  <c r="L61" i="48" s="1"/>
  <c r="F61" i="48" s="1"/>
  <c r="N61" i="48"/>
  <c r="K61" i="48" s="1"/>
  <c r="E61" i="48" s="1"/>
  <c r="O60" i="48"/>
  <c r="L60" i="48" s="1"/>
  <c r="F60" i="48" s="1"/>
  <c r="N60" i="48"/>
  <c r="O59" i="48"/>
  <c r="N59" i="48"/>
  <c r="K59" i="48" s="1"/>
  <c r="E59" i="48" s="1"/>
  <c r="O58" i="48"/>
  <c r="N58" i="48"/>
  <c r="K58" i="48" s="1"/>
  <c r="E58" i="48" s="1"/>
  <c r="O57" i="48"/>
  <c r="L57" i="48" s="1"/>
  <c r="F57" i="48" s="1"/>
  <c r="N57" i="48"/>
  <c r="K57" i="48" s="1"/>
  <c r="E57" i="48"/>
  <c r="O56" i="48"/>
  <c r="L56" i="48" s="1"/>
  <c r="F56" i="48" s="1"/>
  <c r="N56" i="48"/>
  <c r="O55" i="48"/>
  <c r="N55" i="48"/>
  <c r="K55" i="48" s="1"/>
  <c r="E55" i="48" s="1"/>
  <c r="O54" i="48"/>
  <c r="N54" i="48"/>
  <c r="K54" i="48" s="1"/>
  <c r="E54" i="48"/>
  <c r="O53" i="48"/>
  <c r="L53" i="48" s="1"/>
  <c r="F53" i="48" s="1"/>
  <c r="N53" i="48"/>
  <c r="K53" i="48" s="1"/>
  <c r="E53" i="48" s="1"/>
  <c r="O50" i="48"/>
  <c r="L50" i="48" s="1"/>
  <c r="F50" i="48" s="1"/>
  <c r="N50" i="48"/>
  <c r="O49" i="48"/>
  <c r="N49" i="48"/>
  <c r="K49" i="48" s="1"/>
  <c r="E49" i="48" s="1"/>
  <c r="O48" i="48"/>
  <c r="N48" i="48"/>
  <c r="K48" i="48" s="1"/>
  <c r="E48" i="48" s="1"/>
  <c r="O47" i="48"/>
  <c r="L47" i="48" s="1"/>
  <c r="F47" i="48" s="1"/>
  <c r="N47" i="48"/>
  <c r="O46" i="48"/>
  <c r="N46" i="48"/>
  <c r="K46" i="48" s="1"/>
  <c r="E46" i="48"/>
  <c r="O45" i="48"/>
  <c r="L45" i="48" s="1"/>
  <c r="F45" i="48" s="1"/>
  <c r="N45" i="48"/>
  <c r="O44" i="48"/>
  <c r="N44" i="48"/>
  <c r="K44" i="48" s="1"/>
  <c r="E44" i="48" s="1"/>
  <c r="O43" i="48"/>
  <c r="L43" i="48" s="1"/>
  <c r="N43" i="48"/>
  <c r="F43" i="48"/>
  <c r="O42" i="48"/>
  <c r="N42" i="48"/>
  <c r="K42" i="48" s="1"/>
  <c r="E42" i="48" s="1"/>
  <c r="O41" i="48"/>
  <c r="L41" i="48" s="1"/>
  <c r="F41" i="48" s="1"/>
  <c r="N41" i="48"/>
  <c r="O38" i="48"/>
  <c r="L38" i="48" s="1"/>
  <c r="F38" i="48" s="1"/>
  <c r="N38" i="48"/>
  <c r="O37" i="48"/>
  <c r="N37" i="48"/>
  <c r="K37" i="48" s="1"/>
  <c r="E37" i="48"/>
  <c r="O36" i="48"/>
  <c r="L36" i="48" s="1"/>
  <c r="N36" i="48"/>
  <c r="F36" i="48"/>
  <c r="O35" i="48"/>
  <c r="N35" i="48"/>
  <c r="K35" i="48" s="1"/>
  <c r="E35" i="48" s="1"/>
  <c r="O34" i="48"/>
  <c r="L34" i="48" s="1"/>
  <c r="F34" i="48" s="1"/>
  <c r="N34" i="48"/>
  <c r="O33" i="48"/>
  <c r="N33" i="48"/>
  <c r="K33" i="48" s="1"/>
  <c r="E33" i="48" s="1"/>
  <c r="O32" i="48"/>
  <c r="L32" i="48" s="1"/>
  <c r="F32" i="48" s="1"/>
  <c r="N32" i="48"/>
  <c r="O31" i="48"/>
  <c r="N31" i="48"/>
  <c r="K31" i="48" s="1"/>
  <c r="E31" i="48" s="1"/>
  <c r="O30" i="48"/>
  <c r="L30" i="48" s="1"/>
  <c r="F30" i="48" s="1"/>
  <c r="N30" i="48"/>
  <c r="O29" i="48"/>
  <c r="N29" i="48"/>
  <c r="K29" i="48" s="1"/>
  <c r="E29" i="48" s="1"/>
  <c r="O28" i="48"/>
  <c r="L28" i="48" s="1"/>
  <c r="N28" i="48"/>
  <c r="F28" i="48"/>
  <c r="O27" i="48"/>
  <c r="N27" i="48"/>
  <c r="K27" i="48" s="1"/>
  <c r="E27" i="48" s="1"/>
  <c r="O26" i="48"/>
  <c r="L26" i="48" s="1"/>
  <c r="F26" i="48" s="1"/>
  <c r="N26" i="48"/>
  <c r="O23" i="48"/>
  <c r="N23" i="48"/>
  <c r="K23" i="48" s="1"/>
  <c r="E23" i="48"/>
  <c r="O22" i="48"/>
  <c r="L22" i="48" s="1"/>
  <c r="F22" i="48" s="1"/>
  <c r="N22" i="48"/>
  <c r="O21" i="48"/>
  <c r="N21" i="48"/>
  <c r="K21" i="48" s="1"/>
  <c r="E21" i="48" s="1"/>
  <c r="O20" i="48"/>
  <c r="L20" i="48" s="1"/>
  <c r="F20" i="48" s="1"/>
  <c r="N20" i="48"/>
  <c r="O19" i="48"/>
  <c r="N19" i="48"/>
  <c r="K19" i="48" s="1"/>
  <c r="E19" i="48"/>
  <c r="O18" i="48"/>
  <c r="L18" i="48" s="1"/>
  <c r="N18" i="48"/>
  <c r="F18" i="48"/>
  <c r="O17" i="48"/>
  <c r="N17" i="48"/>
  <c r="K17" i="48" s="1"/>
  <c r="E17" i="48" s="1"/>
  <c r="O16" i="48"/>
  <c r="L16" i="48" s="1"/>
  <c r="F16" i="48" s="1"/>
  <c r="N16" i="48"/>
  <c r="O15" i="48"/>
  <c r="N15" i="48"/>
  <c r="K15" i="48" s="1"/>
  <c r="E15" i="48" s="1"/>
  <c r="O14" i="48"/>
  <c r="L14" i="48" s="1"/>
  <c r="F14" i="48" s="1"/>
  <c r="N14" i="48"/>
  <c r="O13" i="48"/>
  <c r="N13" i="48"/>
  <c r="K13" i="48" s="1"/>
  <c r="E13" i="48" s="1"/>
  <c r="O12" i="48"/>
  <c r="L12" i="48" s="1"/>
  <c r="F12" i="48" s="1"/>
  <c r="N12" i="48"/>
  <c r="O11" i="48"/>
  <c r="N11" i="48"/>
  <c r="K11" i="48" s="1"/>
  <c r="E11" i="48"/>
  <c r="O10" i="48"/>
  <c r="L10" i="48" s="1"/>
  <c r="N10" i="48"/>
  <c r="F10" i="48"/>
  <c r="AN52" i="47"/>
  <c r="AL52" i="47"/>
  <c r="AJ52" i="47"/>
  <c r="AC52" i="47"/>
  <c r="AA52" i="47"/>
  <c r="R52" i="47"/>
  <c r="O52" i="47" s="1"/>
  <c r="I52" i="47" s="1"/>
  <c r="Q52" i="47"/>
  <c r="N52" i="47"/>
  <c r="H52" i="47" s="1"/>
  <c r="AN51" i="47"/>
  <c r="AL51" i="47"/>
  <c r="AJ51" i="47"/>
  <c r="AC51" i="47"/>
  <c r="AA51" i="47"/>
  <c r="R51" i="47"/>
  <c r="O51" i="47" s="1"/>
  <c r="I51" i="47" s="1"/>
  <c r="Q51" i="47"/>
  <c r="N51" i="47" s="1"/>
  <c r="H51" i="47" s="1"/>
  <c r="AN50" i="47"/>
  <c r="AL50" i="47"/>
  <c r="AJ50" i="47"/>
  <c r="AE50" i="47"/>
  <c r="AC50" i="47"/>
  <c r="AA50" i="47"/>
  <c r="R50" i="47"/>
  <c r="O50" i="47" s="1"/>
  <c r="I50" i="47" s="1"/>
  <c r="Q50" i="47"/>
  <c r="N50" i="47" s="1"/>
  <c r="H50" i="47" s="1"/>
  <c r="AN49" i="47"/>
  <c r="AL49" i="47"/>
  <c r="AJ49" i="47"/>
  <c r="AC49" i="47"/>
  <c r="AA49" i="47"/>
  <c r="R49" i="47"/>
  <c r="O49" i="47" s="1"/>
  <c r="I49" i="47" s="1"/>
  <c r="Q49" i="47"/>
  <c r="N49" i="47" s="1"/>
  <c r="H49" i="47" s="1"/>
  <c r="AN48" i="47"/>
  <c r="AL48" i="47"/>
  <c r="AJ48" i="47"/>
  <c r="AE48" i="47"/>
  <c r="AC48" i="47"/>
  <c r="AA48" i="47"/>
  <c r="R48" i="47"/>
  <c r="Q48" i="47"/>
  <c r="N48" i="47" s="1"/>
  <c r="H48" i="47" s="1"/>
  <c r="O48" i="47"/>
  <c r="I48" i="47" s="1"/>
  <c r="AN47" i="47"/>
  <c r="AL47" i="47"/>
  <c r="AJ47" i="47"/>
  <c r="AC47" i="47"/>
  <c r="AA47" i="47"/>
  <c r="R47" i="47"/>
  <c r="Q47" i="47"/>
  <c r="N47" i="47" s="1"/>
  <c r="H47" i="47" s="1"/>
  <c r="O47" i="47"/>
  <c r="I47" i="47" s="1"/>
  <c r="AN46" i="47"/>
  <c r="AL46" i="47"/>
  <c r="AJ46" i="47"/>
  <c r="AE46" i="47"/>
  <c r="AC46" i="47"/>
  <c r="AA46" i="47"/>
  <c r="R46" i="47"/>
  <c r="O46" i="47" s="1"/>
  <c r="I46" i="47" s="1"/>
  <c r="Q46" i="47"/>
  <c r="N46" i="47"/>
  <c r="H46" i="47" s="1"/>
  <c r="AN45" i="47"/>
  <c r="AL45" i="47"/>
  <c r="AE45" i="47"/>
  <c r="AC45" i="47"/>
  <c r="AA45" i="47"/>
  <c r="R45" i="47"/>
  <c r="O45" i="47" s="1"/>
  <c r="I45" i="47" s="1"/>
  <c r="Q45" i="47"/>
  <c r="N45" i="47" s="1"/>
  <c r="H45" i="47" s="1"/>
  <c r="AN44" i="47"/>
  <c r="AL44" i="47"/>
  <c r="AC44" i="47"/>
  <c r="AA44" i="47"/>
  <c r="R44" i="47"/>
  <c r="O44" i="47" s="1"/>
  <c r="I44" i="47" s="1"/>
  <c r="Q44" i="47"/>
  <c r="N44" i="47" s="1"/>
  <c r="H44" i="47" s="1"/>
  <c r="AN43" i="47"/>
  <c r="AL43" i="47"/>
  <c r="AE43" i="47"/>
  <c r="AC43" i="47"/>
  <c r="AA43" i="47"/>
  <c r="R43" i="47"/>
  <c r="O43" i="47" s="1"/>
  <c r="I43" i="47" s="1"/>
  <c r="Q43" i="47"/>
  <c r="N43" i="47" s="1"/>
  <c r="H43" i="47" s="1"/>
  <c r="AN42" i="47"/>
  <c r="AL42" i="47"/>
  <c r="AE42" i="47"/>
  <c r="AC42" i="47"/>
  <c r="AA42" i="47"/>
  <c r="R42" i="47"/>
  <c r="O42" i="47" s="1"/>
  <c r="I42" i="47" s="1"/>
  <c r="Q42" i="47"/>
  <c r="N42" i="47" s="1"/>
  <c r="H42" i="47" s="1"/>
  <c r="AN41" i="47"/>
  <c r="AL41" i="47"/>
  <c r="AC41" i="47"/>
  <c r="AA41" i="47"/>
  <c r="R41" i="47"/>
  <c r="O41" i="47" s="1"/>
  <c r="I41" i="47" s="1"/>
  <c r="Q41" i="47"/>
  <c r="N41" i="47" s="1"/>
  <c r="H41" i="47" s="1"/>
  <c r="AN40" i="47"/>
  <c r="AL40" i="47"/>
  <c r="AE40" i="47"/>
  <c r="AC40" i="47"/>
  <c r="AA40" i="47"/>
  <c r="R40" i="47"/>
  <c r="O40" i="47" s="1"/>
  <c r="I40" i="47" s="1"/>
  <c r="Q40" i="47"/>
  <c r="N40" i="47" s="1"/>
  <c r="H40" i="47" s="1"/>
  <c r="AN39" i="47"/>
  <c r="AL39" i="47"/>
  <c r="AC39" i="47"/>
  <c r="AA39" i="47"/>
  <c r="R39" i="47"/>
  <c r="O39" i="47" s="1"/>
  <c r="I39" i="47" s="1"/>
  <c r="Q39" i="47"/>
  <c r="N39" i="47" s="1"/>
  <c r="H39" i="47" s="1"/>
  <c r="AN38" i="47"/>
  <c r="AL38" i="47"/>
  <c r="AC38" i="47"/>
  <c r="AA38" i="47"/>
  <c r="R38" i="47"/>
  <c r="Q38" i="47"/>
  <c r="O38" i="47"/>
  <c r="I38" i="47" s="1"/>
  <c r="N38" i="47"/>
  <c r="H38" i="47" s="1"/>
  <c r="AN37" i="47"/>
  <c r="AL37" i="47"/>
  <c r="AC37" i="47"/>
  <c r="AA37" i="47"/>
  <c r="R37" i="47"/>
  <c r="O37" i="47" s="1"/>
  <c r="I37" i="47" s="1"/>
  <c r="Q37" i="47"/>
  <c r="N37" i="47" s="1"/>
  <c r="H37" i="47" s="1"/>
  <c r="AL36" i="47"/>
  <c r="AL35" i="47"/>
  <c r="AL34" i="47"/>
  <c r="AC34" i="47"/>
  <c r="AA34" i="47"/>
  <c r="R34" i="47"/>
  <c r="O34" i="47" s="1"/>
  <c r="I34" i="47" s="1"/>
  <c r="Q34" i="47"/>
  <c r="N34" i="47" s="1"/>
  <c r="H34" i="47" s="1"/>
  <c r="AL33" i="47"/>
  <c r="AC33" i="47"/>
  <c r="AA33" i="47"/>
  <c r="R33" i="47"/>
  <c r="O33" i="47" s="1"/>
  <c r="I33" i="47" s="1"/>
  <c r="Q33" i="47"/>
  <c r="N33" i="47" s="1"/>
  <c r="H33" i="47" s="1"/>
  <c r="AL32" i="47"/>
  <c r="AC32" i="47"/>
  <c r="AA32" i="47"/>
  <c r="R32" i="47"/>
  <c r="O32" i="47" s="1"/>
  <c r="I32" i="47" s="1"/>
  <c r="Q32" i="47"/>
  <c r="N32" i="47"/>
  <c r="H32" i="47" s="1"/>
  <c r="AL31" i="47"/>
  <c r="AC31" i="47"/>
  <c r="AA31" i="47"/>
  <c r="R31" i="47"/>
  <c r="O31" i="47" s="1"/>
  <c r="I31" i="47" s="1"/>
  <c r="Q31" i="47"/>
  <c r="N31" i="47" s="1"/>
  <c r="H31" i="47" s="1"/>
  <c r="AL30" i="47"/>
  <c r="AC30" i="47"/>
  <c r="AA30" i="47"/>
  <c r="R30" i="47"/>
  <c r="Q30" i="47"/>
  <c r="N30" i="47" s="1"/>
  <c r="H30" i="47" s="1"/>
  <c r="O30" i="47"/>
  <c r="I30" i="47" s="1"/>
  <c r="AL29" i="47"/>
  <c r="AC29" i="47"/>
  <c r="AA29" i="47"/>
  <c r="R29" i="47"/>
  <c r="O29" i="47" s="1"/>
  <c r="I29" i="47" s="1"/>
  <c r="Q29" i="47"/>
  <c r="N29" i="47" s="1"/>
  <c r="H29" i="47" s="1"/>
  <c r="AL28" i="47"/>
  <c r="AL27" i="47"/>
  <c r="AC27" i="47"/>
  <c r="AA27" i="47"/>
  <c r="R27" i="47"/>
  <c r="Q27" i="47"/>
  <c r="N27" i="47" s="1"/>
  <c r="H27" i="47" s="1"/>
  <c r="O27" i="47"/>
  <c r="I27" i="47" s="1"/>
  <c r="AL26" i="47"/>
  <c r="AC26" i="47"/>
  <c r="AA26" i="47"/>
  <c r="R26" i="47"/>
  <c r="O26" i="47" s="1"/>
  <c r="I26" i="47" s="1"/>
  <c r="Q26" i="47"/>
  <c r="N26" i="47" s="1"/>
  <c r="H26" i="47" s="1"/>
  <c r="AL25" i="47"/>
  <c r="AC25" i="47"/>
  <c r="AA25" i="47"/>
  <c r="R25" i="47"/>
  <c r="O25" i="47" s="1"/>
  <c r="I25" i="47" s="1"/>
  <c r="Q25" i="47"/>
  <c r="N25" i="47" s="1"/>
  <c r="H25" i="47" s="1"/>
  <c r="AL24" i="47"/>
  <c r="AC24" i="47"/>
  <c r="AA24" i="47"/>
  <c r="R24" i="47"/>
  <c r="O24" i="47" s="1"/>
  <c r="I24" i="47" s="1"/>
  <c r="Q24" i="47"/>
  <c r="N24" i="47" s="1"/>
  <c r="H24" i="47" s="1"/>
  <c r="AL23" i="47"/>
  <c r="AC23" i="47"/>
  <c r="AA23" i="47"/>
  <c r="R23" i="47"/>
  <c r="O23" i="47" s="1"/>
  <c r="I23" i="47" s="1"/>
  <c r="Q23" i="47"/>
  <c r="N23" i="47"/>
  <c r="H23" i="47" s="1"/>
  <c r="AL22" i="47"/>
  <c r="AC22" i="47"/>
  <c r="AA22" i="47"/>
  <c r="R22" i="47"/>
  <c r="O22" i="47" s="1"/>
  <c r="I22" i="47" s="1"/>
  <c r="Q22" i="47"/>
  <c r="N22" i="47" s="1"/>
  <c r="H22" i="47" s="1"/>
  <c r="AL21" i="47"/>
  <c r="AC21" i="47"/>
  <c r="AA21" i="47"/>
  <c r="R21" i="47"/>
  <c r="O21" i="47" s="1"/>
  <c r="I21" i="47" s="1"/>
  <c r="Q21" i="47"/>
  <c r="N21" i="47" s="1"/>
  <c r="H21" i="47" s="1"/>
  <c r="AL20" i="47"/>
  <c r="AC20" i="47"/>
  <c r="AA20" i="47"/>
  <c r="R20" i="47"/>
  <c r="O20" i="47" s="1"/>
  <c r="I20" i="47" s="1"/>
  <c r="Q20" i="47"/>
  <c r="N20" i="47" s="1"/>
  <c r="H20" i="47" s="1"/>
  <c r="AL19" i="47"/>
  <c r="AC19" i="47"/>
  <c r="AA19" i="47"/>
  <c r="R19" i="47"/>
  <c r="Q19" i="47"/>
  <c r="N19" i="47" s="1"/>
  <c r="H19" i="47" s="1"/>
  <c r="O19" i="47"/>
  <c r="I19" i="47" s="1"/>
  <c r="AL18" i="47"/>
  <c r="AC18" i="47"/>
  <c r="AA18" i="47"/>
  <c r="R18" i="47"/>
  <c r="O18" i="47" s="1"/>
  <c r="I18" i="47" s="1"/>
  <c r="Q18" i="47"/>
  <c r="N18" i="47" s="1"/>
  <c r="H18" i="47" s="1"/>
  <c r="AL17" i="47"/>
  <c r="AC17" i="47"/>
  <c r="AA17" i="47"/>
  <c r="R17" i="47"/>
  <c r="O17" i="47" s="1"/>
  <c r="I17" i="47" s="1"/>
  <c r="Q17" i="47"/>
  <c r="N17" i="47" s="1"/>
  <c r="H17" i="47" s="1"/>
  <c r="AL16" i="47"/>
  <c r="AC16" i="47"/>
  <c r="AA16" i="47"/>
  <c r="R16" i="47"/>
  <c r="O16" i="47" s="1"/>
  <c r="I16" i="47" s="1"/>
  <c r="Q16" i="47"/>
  <c r="N16" i="47" s="1"/>
  <c r="H16" i="47" s="1"/>
  <c r="AL15" i="47"/>
  <c r="AC15" i="47"/>
  <c r="AA15" i="47"/>
  <c r="R15" i="47"/>
  <c r="O15" i="47" s="1"/>
  <c r="I15" i="47" s="1"/>
  <c r="Q15" i="47"/>
  <c r="N15" i="47"/>
  <c r="H15" i="47" s="1"/>
  <c r="AL14" i="47"/>
  <c r="AC14" i="47"/>
  <c r="AA14" i="47"/>
  <c r="R14" i="47"/>
  <c r="O14" i="47" s="1"/>
  <c r="I14" i="47" s="1"/>
  <c r="Q14" i="47"/>
  <c r="N14" i="47" s="1"/>
  <c r="H14" i="47" s="1"/>
  <c r="AL13" i="47"/>
  <c r="AC13" i="47"/>
  <c r="AA13" i="47"/>
  <c r="R13" i="47"/>
  <c r="O13" i="47" s="1"/>
  <c r="I13" i="47" s="1"/>
  <c r="Q13" i="47"/>
  <c r="N13" i="47" s="1"/>
  <c r="H13" i="47" s="1"/>
  <c r="AL12" i="47"/>
  <c r="AC12" i="47"/>
  <c r="AA12" i="47"/>
  <c r="R12" i="47"/>
  <c r="O12" i="47" s="1"/>
  <c r="I12" i="47" s="1"/>
  <c r="Q12" i="47"/>
  <c r="N12" i="47" s="1"/>
  <c r="H12" i="47" s="1"/>
  <c r="AL11" i="47"/>
  <c r="AC11" i="47"/>
  <c r="AA11" i="47"/>
  <c r="R11" i="47"/>
  <c r="Q11" i="47"/>
  <c r="N11" i="47" s="1"/>
  <c r="H11" i="47" s="1"/>
  <c r="O11" i="47"/>
  <c r="I11" i="47" s="1"/>
  <c r="AL10" i="47"/>
  <c r="AC10" i="47"/>
  <c r="AA10" i="47"/>
  <c r="R10" i="47"/>
  <c r="O10" i="47" s="1"/>
  <c r="I10" i="47" s="1"/>
  <c r="Q10" i="47"/>
  <c r="N10" i="47" s="1"/>
  <c r="H10" i="47" s="1"/>
  <c r="AL9" i="47"/>
  <c r="AC9" i="47"/>
  <c r="AA9" i="47"/>
  <c r="R9" i="47"/>
  <c r="O9" i="47" s="1"/>
  <c r="I9" i="47" s="1"/>
  <c r="Q9" i="47"/>
  <c r="N9" i="47" s="1"/>
  <c r="H9" i="47" s="1"/>
  <c r="AL8" i="47"/>
  <c r="AC8" i="47"/>
  <c r="AA8" i="47"/>
  <c r="R8" i="47"/>
  <c r="O8" i="47" s="1"/>
  <c r="I8" i="47" s="1"/>
  <c r="Q8" i="47"/>
  <c r="N8" i="47" s="1"/>
  <c r="H8" i="47" s="1"/>
  <c r="AL7" i="47"/>
  <c r="AC7" i="47"/>
  <c r="AA7" i="47"/>
  <c r="R7" i="47"/>
  <c r="O7" i="47" s="1"/>
  <c r="I7" i="47" s="1"/>
  <c r="Q7" i="47"/>
  <c r="N7" i="47"/>
  <c r="H7" i="47" s="1"/>
  <c r="AL304" i="46"/>
  <c r="AD304" i="46" s="1"/>
  <c r="O304" i="46"/>
  <c r="N304" i="46"/>
  <c r="K304" i="46" s="1"/>
  <c r="E304" i="46" s="1"/>
  <c r="L304" i="46"/>
  <c r="F304" i="46" s="1"/>
  <c r="AL307" i="46"/>
  <c r="AL308" i="46"/>
  <c r="AL309" i="46"/>
  <c r="AL310" i="46"/>
  <c r="AL311" i="46"/>
  <c r="AL312" i="46"/>
  <c r="AL313" i="46"/>
  <c r="AL314" i="46"/>
  <c r="AL315" i="46"/>
  <c r="AL316" i="46"/>
  <c r="AL317" i="46"/>
  <c r="AL318" i="46"/>
  <c r="AL319" i="46"/>
  <c r="AL320" i="46"/>
  <c r="AL321" i="46"/>
  <c r="AL322" i="46"/>
  <c r="AL323" i="46"/>
  <c r="AL324" i="46"/>
  <c r="AL325" i="46"/>
  <c r="AL326" i="46"/>
  <c r="AL327" i="46"/>
  <c r="AL328" i="46"/>
  <c r="AL329" i="46"/>
  <c r="AL330" i="46"/>
  <c r="AL331" i="46"/>
  <c r="AL332" i="46"/>
  <c r="AD332" i="46" s="1"/>
  <c r="AL333" i="46"/>
  <c r="AL334" i="46"/>
  <c r="AL335" i="46"/>
  <c r="AL336" i="46"/>
  <c r="AL337" i="46"/>
  <c r="O76" i="46"/>
  <c r="L76" i="46" s="1"/>
  <c r="F76" i="46" s="1"/>
  <c r="N76" i="46"/>
  <c r="K76" i="46" s="1"/>
  <c r="E76" i="46" s="1"/>
  <c r="O75" i="46"/>
  <c r="L75" i="46" s="1"/>
  <c r="F75" i="46" s="1"/>
  <c r="N75" i="46"/>
  <c r="K75" i="46" s="1"/>
  <c r="E75" i="46" s="1"/>
  <c r="O74" i="46"/>
  <c r="L74" i="46" s="1"/>
  <c r="F74" i="46" s="1"/>
  <c r="N74" i="46"/>
  <c r="K74" i="46" s="1"/>
  <c r="E74" i="46" s="1"/>
  <c r="O73" i="46"/>
  <c r="L73" i="46" s="1"/>
  <c r="F73" i="46" s="1"/>
  <c r="N73" i="46"/>
  <c r="K73" i="46" s="1"/>
  <c r="E73" i="46" s="1"/>
  <c r="AL296" i="46"/>
  <c r="O296" i="46"/>
  <c r="L296" i="46" s="1"/>
  <c r="F296" i="46" s="1"/>
  <c r="N296" i="46"/>
  <c r="K296" i="46" s="1"/>
  <c r="E296" i="46" s="1"/>
  <c r="N298" i="46"/>
  <c r="K298" i="46" s="1"/>
  <c r="E298" i="46" s="1"/>
  <c r="O298" i="46"/>
  <c r="L298" i="46" s="1"/>
  <c r="F298" i="46" s="1"/>
  <c r="AL298" i="46"/>
  <c r="N300" i="46"/>
  <c r="K300" i="46" s="1"/>
  <c r="E300" i="46" s="1"/>
  <c r="O300" i="46"/>
  <c r="L300" i="46" s="1"/>
  <c r="F300" i="46" s="1"/>
  <c r="AL300" i="46"/>
  <c r="AC300" i="46" s="1"/>
  <c r="O103" i="46"/>
  <c r="L103" i="46" s="1"/>
  <c r="F103" i="46" s="1"/>
  <c r="N103" i="46"/>
  <c r="K103" i="46" s="1"/>
  <c r="E103" i="46" s="1"/>
  <c r="N104" i="46"/>
  <c r="K104" i="46" s="1"/>
  <c r="E104" i="46" s="1"/>
  <c r="O104" i="46"/>
  <c r="L104" i="46" s="1"/>
  <c r="F104" i="46" s="1"/>
  <c r="O337" i="46"/>
  <c r="L337" i="46" s="1"/>
  <c r="F337" i="46" s="1"/>
  <c r="N337" i="46"/>
  <c r="K337" i="46" s="1"/>
  <c r="E337" i="46" s="1"/>
  <c r="O336" i="46"/>
  <c r="L336" i="46" s="1"/>
  <c r="F336" i="46" s="1"/>
  <c r="N336" i="46"/>
  <c r="K336" i="46" s="1"/>
  <c r="E336" i="46" s="1"/>
  <c r="O333" i="46"/>
  <c r="L333" i="46" s="1"/>
  <c r="F333" i="46" s="1"/>
  <c r="N333" i="46"/>
  <c r="K333" i="46" s="1"/>
  <c r="E333" i="46" s="1"/>
  <c r="O332" i="46"/>
  <c r="L332" i="46" s="1"/>
  <c r="F332" i="46" s="1"/>
  <c r="N332" i="46"/>
  <c r="K332" i="46" s="1"/>
  <c r="E332" i="46" s="1"/>
  <c r="O331" i="46"/>
  <c r="L331" i="46" s="1"/>
  <c r="F331" i="46" s="1"/>
  <c r="N331" i="46"/>
  <c r="K331" i="46" s="1"/>
  <c r="E331" i="46" s="1"/>
  <c r="O328" i="46"/>
  <c r="L328" i="46" s="1"/>
  <c r="F328" i="46" s="1"/>
  <c r="N328" i="46"/>
  <c r="K328" i="46" s="1"/>
  <c r="E328" i="46" s="1"/>
  <c r="O327" i="46"/>
  <c r="L327" i="46" s="1"/>
  <c r="F327" i="46" s="1"/>
  <c r="N327" i="46"/>
  <c r="K327" i="46" s="1"/>
  <c r="E327" i="46" s="1"/>
  <c r="O326" i="46"/>
  <c r="L326" i="46" s="1"/>
  <c r="F326" i="46" s="1"/>
  <c r="N326" i="46"/>
  <c r="K326" i="46" s="1"/>
  <c r="E326" i="46" s="1"/>
  <c r="O325" i="46"/>
  <c r="L325" i="46" s="1"/>
  <c r="F325" i="46" s="1"/>
  <c r="N325" i="46"/>
  <c r="K325" i="46" s="1"/>
  <c r="E325" i="46" s="1"/>
  <c r="AM322" i="46"/>
  <c r="O322" i="46"/>
  <c r="L322" i="46" s="1"/>
  <c r="F322" i="46" s="1"/>
  <c r="N322" i="46"/>
  <c r="K322" i="46" s="1"/>
  <c r="E322" i="46" s="1"/>
  <c r="AM321" i="46"/>
  <c r="O321" i="46"/>
  <c r="L321" i="46" s="1"/>
  <c r="F321" i="46" s="1"/>
  <c r="N321" i="46"/>
  <c r="K321" i="46" s="1"/>
  <c r="E321" i="46" s="1"/>
  <c r="O320" i="46"/>
  <c r="L320" i="46" s="1"/>
  <c r="F320" i="46" s="1"/>
  <c r="N320" i="46"/>
  <c r="K320" i="46" s="1"/>
  <c r="E320" i="46" s="1"/>
  <c r="O319" i="46"/>
  <c r="L319" i="46" s="1"/>
  <c r="F319" i="46" s="1"/>
  <c r="N319" i="46"/>
  <c r="K319" i="46" s="1"/>
  <c r="E319" i="46" s="1"/>
  <c r="O318" i="46"/>
  <c r="L318" i="46" s="1"/>
  <c r="F318" i="46" s="1"/>
  <c r="N318" i="46"/>
  <c r="K318" i="46" s="1"/>
  <c r="E318" i="46" s="1"/>
  <c r="O317" i="46"/>
  <c r="L317" i="46" s="1"/>
  <c r="F317" i="46" s="1"/>
  <c r="N317" i="46"/>
  <c r="K317" i="46" s="1"/>
  <c r="E317" i="46" s="1"/>
  <c r="O316" i="46"/>
  <c r="L316" i="46" s="1"/>
  <c r="F316" i="46" s="1"/>
  <c r="N316" i="46"/>
  <c r="K316" i="46" s="1"/>
  <c r="E316" i="46" s="1"/>
  <c r="O313" i="46"/>
  <c r="L313" i="46" s="1"/>
  <c r="F313" i="46" s="1"/>
  <c r="N313" i="46"/>
  <c r="K313" i="46" s="1"/>
  <c r="E313" i="46" s="1"/>
  <c r="O312" i="46"/>
  <c r="L312" i="46" s="1"/>
  <c r="F312" i="46" s="1"/>
  <c r="N312" i="46"/>
  <c r="K312" i="46" s="1"/>
  <c r="E312" i="46" s="1"/>
  <c r="O311" i="46"/>
  <c r="L311" i="46" s="1"/>
  <c r="F311" i="46" s="1"/>
  <c r="N311" i="46"/>
  <c r="K311" i="46" s="1"/>
  <c r="E311" i="46" s="1"/>
  <c r="O310" i="46"/>
  <c r="L310" i="46" s="1"/>
  <c r="F310" i="46" s="1"/>
  <c r="N310" i="46"/>
  <c r="K310" i="46" s="1"/>
  <c r="E310" i="46" s="1"/>
  <c r="O309" i="46"/>
  <c r="L309" i="46" s="1"/>
  <c r="F309" i="46" s="1"/>
  <c r="N309" i="46"/>
  <c r="K309" i="46" s="1"/>
  <c r="E309" i="46" s="1"/>
  <c r="O308" i="46"/>
  <c r="L308" i="46" s="1"/>
  <c r="F308" i="46" s="1"/>
  <c r="N308" i="46"/>
  <c r="K308" i="46" s="1"/>
  <c r="E308" i="46" s="1"/>
  <c r="AL306" i="46"/>
  <c r="AL305" i="46"/>
  <c r="AD305" i="46" s="1"/>
  <c r="O305" i="46"/>
  <c r="L305" i="46" s="1"/>
  <c r="F305" i="46" s="1"/>
  <c r="N305" i="46"/>
  <c r="K305" i="46" s="1"/>
  <c r="E305" i="46" s="1"/>
  <c r="AL303" i="46"/>
  <c r="AD303" i="46" s="1"/>
  <c r="O303" i="46"/>
  <c r="L303" i="46" s="1"/>
  <c r="F303" i="46" s="1"/>
  <c r="N303" i="46"/>
  <c r="K303" i="46" s="1"/>
  <c r="E303" i="46" s="1"/>
  <c r="AL302" i="46"/>
  <c r="AD302" i="46" s="1"/>
  <c r="O302" i="46"/>
  <c r="L302" i="46" s="1"/>
  <c r="F302" i="46" s="1"/>
  <c r="N302" i="46"/>
  <c r="K302" i="46" s="1"/>
  <c r="E302" i="46" s="1"/>
  <c r="AL301" i="46"/>
  <c r="O301" i="46"/>
  <c r="L301" i="46" s="1"/>
  <c r="F301" i="46" s="1"/>
  <c r="N301" i="46"/>
  <c r="K301" i="46" s="1"/>
  <c r="E301" i="46" s="1"/>
  <c r="AL299" i="46"/>
  <c r="AD299" i="46" s="1"/>
  <c r="O299" i="46"/>
  <c r="L299" i="46" s="1"/>
  <c r="F299" i="46" s="1"/>
  <c r="N299" i="46"/>
  <c r="K299" i="46" s="1"/>
  <c r="E299" i="46" s="1"/>
  <c r="AL295" i="46"/>
  <c r="O295" i="46"/>
  <c r="L295" i="46" s="1"/>
  <c r="N295" i="46"/>
  <c r="K295" i="46" s="1"/>
  <c r="AL294" i="46"/>
  <c r="O294" i="46"/>
  <c r="L294" i="46" s="1"/>
  <c r="N294" i="46"/>
  <c r="K294" i="46" s="1"/>
  <c r="AL293" i="46"/>
  <c r="O293" i="46"/>
  <c r="L293" i="46" s="1"/>
  <c r="F293" i="46" s="1"/>
  <c r="N293" i="46"/>
  <c r="K293" i="46" s="1"/>
  <c r="E293" i="46" s="1"/>
  <c r="AL292" i="46"/>
  <c r="O292" i="46"/>
  <c r="L292" i="46" s="1"/>
  <c r="F292" i="46" s="1"/>
  <c r="N292" i="46"/>
  <c r="K292" i="46" s="1"/>
  <c r="E292" i="46" s="1"/>
  <c r="AL291" i="46"/>
  <c r="O291" i="46"/>
  <c r="L291" i="46" s="1"/>
  <c r="F291" i="46" s="1"/>
  <c r="N291" i="46"/>
  <c r="K291" i="46" s="1"/>
  <c r="E291" i="46" s="1"/>
  <c r="AL290" i="46"/>
  <c r="O290" i="46"/>
  <c r="L290" i="46" s="1"/>
  <c r="F290" i="46" s="1"/>
  <c r="N290" i="46"/>
  <c r="K290" i="46" s="1"/>
  <c r="E290" i="46" s="1"/>
  <c r="AL289" i="46"/>
  <c r="O289" i="46"/>
  <c r="L289" i="46" s="1"/>
  <c r="F289" i="46" s="1"/>
  <c r="N289" i="46"/>
  <c r="K289" i="46" s="1"/>
  <c r="E289" i="46" s="1"/>
  <c r="AL288" i="46"/>
  <c r="O288" i="46"/>
  <c r="L288" i="46" s="1"/>
  <c r="F288" i="46" s="1"/>
  <c r="N288" i="46"/>
  <c r="K288" i="46" s="1"/>
  <c r="E288" i="46" s="1"/>
  <c r="AL287" i="46"/>
  <c r="O287" i="46"/>
  <c r="L287" i="46" s="1"/>
  <c r="F287" i="46" s="1"/>
  <c r="N287" i="46"/>
  <c r="K287" i="46" s="1"/>
  <c r="E287" i="46" s="1"/>
  <c r="AL286" i="46"/>
  <c r="AL285" i="46"/>
  <c r="AL284" i="46"/>
  <c r="O284" i="46"/>
  <c r="L284" i="46" s="1"/>
  <c r="F284" i="46" s="1"/>
  <c r="N284" i="46"/>
  <c r="K284" i="46" s="1"/>
  <c r="E284" i="46" s="1"/>
  <c r="AL283" i="46"/>
  <c r="O283" i="46"/>
  <c r="L283" i="46" s="1"/>
  <c r="F283" i="46" s="1"/>
  <c r="N283" i="46"/>
  <c r="K283" i="46" s="1"/>
  <c r="E283" i="46" s="1"/>
  <c r="AL282" i="46"/>
  <c r="O282" i="46"/>
  <c r="L282" i="46" s="1"/>
  <c r="F282" i="46" s="1"/>
  <c r="N282" i="46"/>
  <c r="K282" i="46" s="1"/>
  <c r="E282" i="46" s="1"/>
  <c r="AL281" i="46"/>
  <c r="O281" i="46"/>
  <c r="L281" i="46" s="1"/>
  <c r="F281" i="46" s="1"/>
  <c r="N281" i="46"/>
  <c r="K281" i="46" s="1"/>
  <c r="E281" i="46" s="1"/>
  <c r="AL280" i="46"/>
  <c r="O280" i="46"/>
  <c r="L280" i="46" s="1"/>
  <c r="F280" i="46" s="1"/>
  <c r="N280" i="46"/>
  <c r="K280" i="46" s="1"/>
  <c r="E280" i="46" s="1"/>
  <c r="AL279" i="46"/>
  <c r="O279" i="46"/>
  <c r="L279" i="46" s="1"/>
  <c r="F279" i="46" s="1"/>
  <c r="N279" i="46"/>
  <c r="K279" i="46" s="1"/>
  <c r="E279" i="46" s="1"/>
  <c r="AL278" i="46"/>
  <c r="O278" i="46"/>
  <c r="L278" i="46" s="1"/>
  <c r="F278" i="46" s="1"/>
  <c r="N278" i="46"/>
  <c r="K278" i="46" s="1"/>
  <c r="E278" i="46" s="1"/>
  <c r="AL277" i="46"/>
  <c r="O277" i="46"/>
  <c r="L277" i="46" s="1"/>
  <c r="F277" i="46" s="1"/>
  <c r="N277" i="46"/>
  <c r="K277" i="46" s="1"/>
  <c r="E277" i="46" s="1"/>
  <c r="AL276" i="46"/>
  <c r="AL275" i="46"/>
  <c r="AL274" i="46"/>
  <c r="O274" i="46"/>
  <c r="L274" i="46" s="1"/>
  <c r="F274" i="46" s="1"/>
  <c r="N274" i="46"/>
  <c r="K274" i="46" s="1"/>
  <c r="E274" i="46" s="1"/>
  <c r="AM273" i="46"/>
  <c r="AL273" i="46"/>
  <c r="O273" i="46"/>
  <c r="L273" i="46" s="1"/>
  <c r="F273" i="46" s="1"/>
  <c r="N273" i="46"/>
  <c r="K273" i="46" s="1"/>
  <c r="E273" i="46" s="1"/>
  <c r="AL272" i="46"/>
  <c r="AL271" i="46"/>
  <c r="AL270" i="46"/>
  <c r="O270" i="46"/>
  <c r="L270" i="46" s="1"/>
  <c r="F270" i="46" s="1"/>
  <c r="N270" i="46"/>
  <c r="K270" i="46" s="1"/>
  <c r="E270" i="46" s="1"/>
  <c r="AL269" i="46"/>
  <c r="O269" i="46"/>
  <c r="L269" i="46" s="1"/>
  <c r="F269" i="46" s="1"/>
  <c r="N269" i="46"/>
  <c r="K269" i="46" s="1"/>
  <c r="E269" i="46" s="1"/>
  <c r="AL268" i="46"/>
  <c r="O268" i="46"/>
  <c r="L268" i="46" s="1"/>
  <c r="F268" i="46" s="1"/>
  <c r="N268" i="46"/>
  <c r="K268" i="46" s="1"/>
  <c r="E268" i="46" s="1"/>
  <c r="AL267" i="46"/>
  <c r="O267" i="46"/>
  <c r="L267" i="46" s="1"/>
  <c r="F267" i="46" s="1"/>
  <c r="N267" i="46"/>
  <c r="K267" i="46" s="1"/>
  <c r="E267" i="46" s="1"/>
  <c r="AL266" i="46"/>
  <c r="AL265" i="46"/>
  <c r="AL263" i="46"/>
  <c r="O263" i="46"/>
  <c r="L263" i="46" s="1"/>
  <c r="F263" i="46" s="1"/>
  <c r="N263" i="46"/>
  <c r="K263" i="46" s="1"/>
  <c r="E263" i="46" s="1"/>
  <c r="AL262" i="46"/>
  <c r="O262" i="46"/>
  <c r="L262" i="46" s="1"/>
  <c r="F262" i="46" s="1"/>
  <c r="N262" i="46"/>
  <c r="K262" i="46" s="1"/>
  <c r="E262" i="46" s="1"/>
  <c r="AL261" i="46"/>
  <c r="O261" i="46"/>
  <c r="L261" i="46" s="1"/>
  <c r="F261" i="46" s="1"/>
  <c r="N261" i="46"/>
  <c r="K261" i="46" s="1"/>
  <c r="E261" i="46" s="1"/>
  <c r="AL260" i="46"/>
  <c r="O260" i="46"/>
  <c r="L260" i="46" s="1"/>
  <c r="F260" i="46" s="1"/>
  <c r="N260" i="46"/>
  <c r="K260" i="46" s="1"/>
  <c r="E260" i="46" s="1"/>
  <c r="AL259" i="46"/>
  <c r="O259" i="46"/>
  <c r="L259" i="46" s="1"/>
  <c r="F259" i="46" s="1"/>
  <c r="N259" i="46"/>
  <c r="K259" i="46" s="1"/>
  <c r="E259" i="46" s="1"/>
  <c r="AL258" i="46"/>
  <c r="O258" i="46"/>
  <c r="L258" i="46" s="1"/>
  <c r="F258" i="46" s="1"/>
  <c r="N258" i="46"/>
  <c r="K258" i="46" s="1"/>
  <c r="E258" i="46" s="1"/>
  <c r="AL257" i="46"/>
  <c r="O257" i="46"/>
  <c r="L257" i="46" s="1"/>
  <c r="F257" i="46" s="1"/>
  <c r="N257" i="46"/>
  <c r="K257" i="46" s="1"/>
  <c r="E257" i="46" s="1"/>
  <c r="AL256" i="46"/>
  <c r="O256" i="46"/>
  <c r="L256" i="46" s="1"/>
  <c r="F256" i="46" s="1"/>
  <c r="N256" i="46"/>
  <c r="K256" i="46" s="1"/>
  <c r="E256" i="46" s="1"/>
  <c r="AL255" i="46"/>
  <c r="O255" i="46"/>
  <c r="L255" i="46" s="1"/>
  <c r="F255" i="46" s="1"/>
  <c r="N255" i="46"/>
  <c r="K255" i="46" s="1"/>
  <c r="E255" i="46" s="1"/>
  <c r="AL254" i="46"/>
  <c r="O254" i="46"/>
  <c r="L254" i="46" s="1"/>
  <c r="F254" i="46" s="1"/>
  <c r="N254" i="46"/>
  <c r="K254" i="46" s="1"/>
  <c r="E254" i="46" s="1"/>
  <c r="AL253" i="46"/>
  <c r="O253" i="46"/>
  <c r="L253" i="46" s="1"/>
  <c r="F253" i="46" s="1"/>
  <c r="N253" i="46"/>
  <c r="K253" i="46" s="1"/>
  <c r="E253" i="46" s="1"/>
  <c r="AL252" i="46"/>
  <c r="O252" i="46"/>
  <c r="L252" i="46" s="1"/>
  <c r="F252" i="46" s="1"/>
  <c r="N252" i="46"/>
  <c r="K252" i="46" s="1"/>
  <c r="E252" i="46" s="1"/>
  <c r="AL251" i="46"/>
  <c r="O251" i="46"/>
  <c r="L251" i="46" s="1"/>
  <c r="F251" i="46" s="1"/>
  <c r="N251" i="46"/>
  <c r="K251" i="46" s="1"/>
  <c r="E251" i="46" s="1"/>
  <c r="AL250" i="46"/>
  <c r="O250" i="46"/>
  <c r="L250" i="46" s="1"/>
  <c r="F250" i="46" s="1"/>
  <c r="N250" i="46"/>
  <c r="K250" i="46" s="1"/>
  <c r="E250" i="46" s="1"/>
  <c r="AL249" i="46"/>
  <c r="O249" i="46"/>
  <c r="L249" i="46" s="1"/>
  <c r="F249" i="46" s="1"/>
  <c r="N249" i="46"/>
  <c r="K249" i="46" s="1"/>
  <c r="E249" i="46" s="1"/>
  <c r="AL248" i="46"/>
  <c r="AL247" i="46"/>
  <c r="AL246" i="46"/>
  <c r="O246" i="46"/>
  <c r="L246" i="46" s="1"/>
  <c r="F246" i="46" s="1"/>
  <c r="N246" i="46"/>
  <c r="K246" i="46" s="1"/>
  <c r="E246" i="46" s="1"/>
  <c r="AL245" i="46"/>
  <c r="O245" i="46"/>
  <c r="L245" i="46" s="1"/>
  <c r="F245" i="46" s="1"/>
  <c r="N245" i="46"/>
  <c r="K245" i="46" s="1"/>
  <c r="E245" i="46" s="1"/>
  <c r="AL244" i="46"/>
  <c r="O244" i="46"/>
  <c r="L244" i="46" s="1"/>
  <c r="F244" i="46" s="1"/>
  <c r="N244" i="46"/>
  <c r="K244" i="46" s="1"/>
  <c r="E244" i="46" s="1"/>
  <c r="AL243" i="46"/>
  <c r="O243" i="46"/>
  <c r="L243" i="46" s="1"/>
  <c r="F243" i="46" s="1"/>
  <c r="N243" i="46"/>
  <c r="K243" i="46" s="1"/>
  <c r="E243" i="46" s="1"/>
  <c r="AL242" i="46"/>
  <c r="O242" i="46"/>
  <c r="L242" i="46" s="1"/>
  <c r="F242" i="46" s="1"/>
  <c r="N242" i="46"/>
  <c r="K242" i="46" s="1"/>
  <c r="E242" i="46" s="1"/>
  <c r="AL241" i="46"/>
  <c r="O241" i="46"/>
  <c r="L241" i="46" s="1"/>
  <c r="F241" i="46" s="1"/>
  <c r="N241" i="46"/>
  <c r="K241" i="46" s="1"/>
  <c r="E241" i="46" s="1"/>
  <c r="AL240" i="46"/>
  <c r="O240" i="46"/>
  <c r="L240" i="46" s="1"/>
  <c r="F240" i="46" s="1"/>
  <c r="N240" i="46"/>
  <c r="K240" i="46" s="1"/>
  <c r="E240" i="46" s="1"/>
  <c r="AL239" i="46"/>
  <c r="AL238" i="46"/>
  <c r="AL237" i="46"/>
  <c r="O237" i="46"/>
  <c r="L237" i="46" s="1"/>
  <c r="F237" i="46" s="1"/>
  <c r="N237" i="46"/>
  <c r="K237" i="46" s="1"/>
  <c r="E237" i="46" s="1"/>
  <c r="AL236" i="46"/>
  <c r="O236" i="46"/>
  <c r="L236" i="46" s="1"/>
  <c r="F236" i="46" s="1"/>
  <c r="N236" i="46"/>
  <c r="K236" i="46" s="1"/>
  <c r="E236" i="46" s="1"/>
  <c r="AL235" i="46"/>
  <c r="AL234" i="46"/>
  <c r="O234" i="46"/>
  <c r="L234" i="46" s="1"/>
  <c r="F234" i="46" s="1"/>
  <c r="N234" i="46"/>
  <c r="K234" i="46" s="1"/>
  <c r="E234" i="46" s="1"/>
  <c r="AL233" i="46"/>
  <c r="O233" i="46"/>
  <c r="L233" i="46" s="1"/>
  <c r="F233" i="46" s="1"/>
  <c r="N233" i="46"/>
  <c r="K233" i="46" s="1"/>
  <c r="E233" i="46" s="1"/>
  <c r="AL232" i="46"/>
  <c r="O232" i="46"/>
  <c r="L232" i="46" s="1"/>
  <c r="F232" i="46" s="1"/>
  <c r="N232" i="46"/>
  <c r="K232" i="46" s="1"/>
  <c r="E232" i="46" s="1"/>
  <c r="AL231" i="46"/>
  <c r="AL230" i="46"/>
  <c r="O230" i="46"/>
  <c r="L230" i="46" s="1"/>
  <c r="F230" i="46" s="1"/>
  <c r="N230" i="46"/>
  <c r="K230" i="46" s="1"/>
  <c r="E230" i="46" s="1"/>
  <c r="AL229" i="46"/>
  <c r="O229" i="46"/>
  <c r="L229" i="46" s="1"/>
  <c r="F229" i="46" s="1"/>
  <c r="N229" i="46"/>
  <c r="K229" i="46" s="1"/>
  <c r="E229" i="46" s="1"/>
  <c r="AL228" i="46"/>
  <c r="O228" i="46"/>
  <c r="L228" i="46" s="1"/>
  <c r="F228" i="46" s="1"/>
  <c r="N228" i="46"/>
  <c r="K228" i="46" s="1"/>
  <c r="E228" i="46" s="1"/>
  <c r="AL227" i="46"/>
  <c r="O227" i="46"/>
  <c r="L227" i="46" s="1"/>
  <c r="F227" i="46" s="1"/>
  <c r="N227" i="46"/>
  <c r="K227" i="46" s="1"/>
  <c r="E227" i="46" s="1"/>
  <c r="AL226" i="46"/>
  <c r="O226" i="46"/>
  <c r="L226" i="46" s="1"/>
  <c r="F226" i="46" s="1"/>
  <c r="N226" i="46"/>
  <c r="K226" i="46" s="1"/>
  <c r="E226" i="46" s="1"/>
  <c r="AL225" i="46"/>
  <c r="AL224" i="46"/>
  <c r="O224" i="46"/>
  <c r="L224" i="46" s="1"/>
  <c r="F224" i="46" s="1"/>
  <c r="N224" i="46"/>
  <c r="K224" i="46" s="1"/>
  <c r="E224" i="46" s="1"/>
  <c r="AL223" i="46"/>
  <c r="O223" i="46"/>
  <c r="L223" i="46" s="1"/>
  <c r="F223" i="46" s="1"/>
  <c r="N223" i="46"/>
  <c r="K223" i="46" s="1"/>
  <c r="E223" i="46" s="1"/>
  <c r="AL222" i="46"/>
  <c r="AL221" i="46"/>
  <c r="AL220" i="46"/>
  <c r="O220" i="46"/>
  <c r="L220" i="46" s="1"/>
  <c r="F220" i="46" s="1"/>
  <c r="N220" i="46"/>
  <c r="K220" i="46" s="1"/>
  <c r="E220" i="46" s="1"/>
  <c r="AL219" i="46"/>
  <c r="O219" i="46"/>
  <c r="L219" i="46" s="1"/>
  <c r="F219" i="46" s="1"/>
  <c r="N219" i="46"/>
  <c r="K219" i="46" s="1"/>
  <c r="E219" i="46" s="1"/>
  <c r="AL218" i="46"/>
  <c r="L218" i="46"/>
  <c r="K218" i="46"/>
  <c r="AL217" i="46"/>
  <c r="O217" i="46"/>
  <c r="L217" i="46" s="1"/>
  <c r="F217" i="46" s="1"/>
  <c r="N217" i="46"/>
  <c r="K217" i="46" s="1"/>
  <c r="E217" i="46" s="1"/>
  <c r="AL216" i="46"/>
  <c r="O216" i="46"/>
  <c r="L216" i="46" s="1"/>
  <c r="F216" i="46" s="1"/>
  <c r="N216" i="46"/>
  <c r="K216" i="46" s="1"/>
  <c r="E216" i="46" s="1"/>
  <c r="AL215" i="46"/>
  <c r="O215" i="46"/>
  <c r="L215" i="46" s="1"/>
  <c r="F215" i="46" s="1"/>
  <c r="N215" i="46"/>
  <c r="K215" i="46" s="1"/>
  <c r="E215" i="46" s="1"/>
  <c r="AL214" i="46"/>
  <c r="L214" i="46"/>
  <c r="K214" i="46"/>
  <c r="AL213" i="46"/>
  <c r="O213" i="46"/>
  <c r="L213" i="46" s="1"/>
  <c r="F213" i="46" s="1"/>
  <c r="N213" i="46"/>
  <c r="K213" i="46" s="1"/>
  <c r="E213" i="46" s="1"/>
  <c r="AL212" i="46"/>
  <c r="O212" i="46"/>
  <c r="L212" i="46" s="1"/>
  <c r="F212" i="46" s="1"/>
  <c r="N212" i="46"/>
  <c r="K212" i="46" s="1"/>
  <c r="E212" i="46" s="1"/>
  <c r="AL211" i="46"/>
  <c r="O211" i="46"/>
  <c r="L211" i="46" s="1"/>
  <c r="F211" i="46" s="1"/>
  <c r="N211" i="46"/>
  <c r="K211" i="46" s="1"/>
  <c r="E211" i="46" s="1"/>
  <c r="AL210" i="46"/>
  <c r="O210" i="46"/>
  <c r="L210" i="46" s="1"/>
  <c r="F210" i="46" s="1"/>
  <c r="N210" i="46"/>
  <c r="K210" i="46" s="1"/>
  <c r="E210" i="46" s="1"/>
  <c r="AL209" i="46"/>
  <c r="O209" i="46"/>
  <c r="L209" i="46" s="1"/>
  <c r="F209" i="46" s="1"/>
  <c r="N209" i="46"/>
  <c r="K209" i="46" s="1"/>
  <c r="E209" i="46" s="1"/>
  <c r="AM208" i="46"/>
  <c r="AL208" i="46"/>
  <c r="O208" i="46"/>
  <c r="L208" i="46" s="1"/>
  <c r="F208" i="46" s="1"/>
  <c r="N208" i="46"/>
  <c r="K208" i="46" s="1"/>
  <c r="E208" i="46" s="1"/>
  <c r="AL207" i="46"/>
  <c r="O207" i="46"/>
  <c r="L207" i="46" s="1"/>
  <c r="F207" i="46" s="1"/>
  <c r="N207" i="46"/>
  <c r="K207" i="46" s="1"/>
  <c r="E207" i="46" s="1"/>
  <c r="AL206" i="46"/>
  <c r="L206" i="46"/>
  <c r="K206" i="46"/>
  <c r="AL205" i="46"/>
  <c r="O205" i="46"/>
  <c r="L205" i="46" s="1"/>
  <c r="F205" i="46" s="1"/>
  <c r="N205" i="46"/>
  <c r="K205" i="46" s="1"/>
  <c r="E205" i="46" s="1"/>
  <c r="AL204" i="46"/>
  <c r="O204" i="46"/>
  <c r="L204" i="46" s="1"/>
  <c r="F204" i="46" s="1"/>
  <c r="N204" i="46"/>
  <c r="K204" i="46" s="1"/>
  <c r="E204" i="46" s="1"/>
  <c r="AL203" i="46"/>
  <c r="O203" i="46"/>
  <c r="L203" i="46" s="1"/>
  <c r="F203" i="46" s="1"/>
  <c r="N203" i="46"/>
  <c r="K203" i="46" s="1"/>
  <c r="E203" i="46" s="1"/>
  <c r="AL202" i="46"/>
  <c r="O202" i="46"/>
  <c r="L202" i="46" s="1"/>
  <c r="F202" i="46" s="1"/>
  <c r="N202" i="46"/>
  <c r="K202" i="46" s="1"/>
  <c r="E202" i="46" s="1"/>
  <c r="AL201" i="46"/>
  <c r="L201" i="46"/>
  <c r="K201" i="46"/>
  <c r="AL200" i="46"/>
  <c r="O200" i="46"/>
  <c r="L200" i="46" s="1"/>
  <c r="F200" i="46" s="1"/>
  <c r="N200" i="46"/>
  <c r="K200" i="46" s="1"/>
  <c r="E200" i="46" s="1"/>
  <c r="AL199" i="46"/>
  <c r="O199" i="46"/>
  <c r="L199" i="46" s="1"/>
  <c r="F199" i="46" s="1"/>
  <c r="N199" i="46"/>
  <c r="K199" i="46" s="1"/>
  <c r="E199" i="46" s="1"/>
  <c r="AL198" i="46"/>
  <c r="AL197" i="46"/>
  <c r="AL196" i="46"/>
  <c r="AL195" i="46"/>
  <c r="O195" i="46"/>
  <c r="L195" i="46" s="1"/>
  <c r="F195" i="46" s="1"/>
  <c r="N195" i="46"/>
  <c r="K195" i="46" s="1"/>
  <c r="E195" i="46" s="1"/>
  <c r="AL194" i="46"/>
  <c r="O194" i="46"/>
  <c r="L194" i="46" s="1"/>
  <c r="N194" i="46"/>
  <c r="K194" i="46" s="1"/>
  <c r="AL193" i="46"/>
  <c r="O193" i="46"/>
  <c r="L193" i="46" s="1"/>
  <c r="F193" i="46" s="1"/>
  <c r="N193" i="46"/>
  <c r="K193" i="46" s="1"/>
  <c r="E193" i="46" s="1"/>
  <c r="AL192" i="46"/>
  <c r="O192" i="46"/>
  <c r="L192" i="46" s="1"/>
  <c r="F192" i="46" s="1"/>
  <c r="N192" i="46"/>
  <c r="K192" i="46" s="1"/>
  <c r="E192" i="46" s="1"/>
  <c r="AL191" i="46"/>
  <c r="O191" i="46"/>
  <c r="L191" i="46" s="1"/>
  <c r="F191" i="46" s="1"/>
  <c r="N191" i="46"/>
  <c r="K191" i="46" s="1"/>
  <c r="E191" i="46" s="1"/>
  <c r="AL190" i="46"/>
  <c r="O190" i="46"/>
  <c r="L190" i="46" s="1"/>
  <c r="F190" i="46" s="1"/>
  <c r="N190" i="46"/>
  <c r="K190" i="46" s="1"/>
  <c r="E190" i="46" s="1"/>
  <c r="AL189" i="46"/>
  <c r="O189" i="46"/>
  <c r="L189" i="46" s="1"/>
  <c r="F189" i="46" s="1"/>
  <c r="N189" i="46"/>
  <c r="K189" i="46" s="1"/>
  <c r="E189" i="46" s="1"/>
  <c r="AL188" i="46"/>
  <c r="O188" i="46"/>
  <c r="L188" i="46" s="1"/>
  <c r="F188" i="46" s="1"/>
  <c r="N188" i="46"/>
  <c r="K188" i="46" s="1"/>
  <c r="E188" i="46" s="1"/>
  <c r="AL187" i="46"/>
  <c r="O187" i="46"/>
  <c r="N187" i="46"/>
  <c r="AL186" i="46"/>
  <c r="O186" i="46"/>
  <c r="N186" i="46"/>
  <c r="AL185" i="46"/>
  <c r="O185" i="46"/>
  <c r="L185" i="46" s="1"/>
  <c r="F185" i="46" s="1"/>
  <c r="N185" i="46"/>
  <c r="K185" i="46" s="1"/>
  <c r="E185" i="46" s="1"/>
  <c r="AL184" i="46"/>
  <c r="O184" i="46"/>
  <c r="L184" i="46" s="1"/>
  <c r="F184" i="46" s="1"/>
  <c r="N184" i="46"/>
  <c r="K184" i="46" s="1"/>
  <c r="E184" i="46" s="1"/>
  <c r="AL183" i="46"/>
  <c r="O183" i="46"/>
  <c r="L183" i="46" s="1"/>
  <c r="F183" i="46" s="1"/>
  <c r="N183" i="46"/>
  <c r="K183" i="46" s="1"/>
  <c r="E183" i="46" s="1"/>
  <c r="AL182" i="46"/>
  <c r="O182" i="46"/>
  <c r="L182" i="46" s="1"/>
  <c r="F182" i="46" s="1"/>
  <c r="N182" i="46"/>
  <c r="K182" i="46" s="1"/>
  <c r="E182" i="46" s="1"/>
  <c r="AL181" i="46"/>
  <c r="AL180" i="46"/>
  <c r="AL179" i="46"/>
  <c r="L179" i="46"/>
  <c r="F179" i="46" s="1"/>
  <c r="K179" i="46"/>
  <c r="E179" i="46" s="1"/>
  <c r="AL178" i="46"/>
  <c r="L178" i="46"/>
  <c r="F178" i="46" s="1"/>
  <c r="K178" i="46"/>
  <c r="E178" i="46" s="1"/>
  <c r="AL177" i="46"/>
  <c r="L177" i="46"/>
  <c r="F177" i="46" s="1"/>
  <c r="K177" i="46"/>
  <c r="E177" i="46" s="1"/>
  <c r="AL176" i="46"/>
  <c r="L176" i="46"/>
  <c r="K176" i="46"/>
  <c r="O174" i="46"/>
  <c r="L174" i="46" s="1"/>
  <c r="F174" i="46" s="1"/>
  <c r="N174" i="46"/>
  <c r="K174" i="46" s="1"/>
  <c r="E174" i="46" s="1"/>
  <c r="O173" i="46"/>
  <c r="L173" i="46" s="1"/>
  <c r="F173" i="46" s="1"/>
  <c r="N173" i="46"/>
  <c r="K173" i="46" s="1"/>
  <c r="E173" i="46" s="1"/>
  <c r="O172" i="46"/>
  <c r="L172" i="46" s="1"/>
  <c r="F172" i="46" s="1"/>
  <c r="N172" i="46"/>
  <c r="K172" i="46" s="1"/>
  <c r="E172" i="46" s="1"/>
  <c r="O171" i="46"/>
  <c r="L171" i="46" s="1"/>
  <c r="F171" i="46" s="1"/>
  <c r="N171" i="46"/>
  <c r="K171" i="46" s="1"/>
  <c r="E171" i="46" s="1"/>
  <c r="O168" i="46"/>
  <c r="L168" i="46" s="1"/>
  <c r="F168" i="46" s="1"/>
  <c r="N168" i="46"/>
  <c r="K168" i="46" s="1"/>
  <c r="E168" i="46" s="1"/>
  <c r="O167" i="46"/>
  <c r="L167" i="46" s="1"/>
  <c r="F167" i="46" s="1"/>
  <c r="N167" i="46"/>
  <c r="K167" i="46" s="1"/>
  <c r="E167" i="46" s="1"/>
  <c r="O166" i="46"/>
  <c r="L166" i="46" s="1"/>
  <c r="F166" i="46" s="1"/>
  <c r="N166" i="46"/>
  <c r="K166" i="46" s="1"/>
  <c r="E166" i="46" s="1"/>
  <c r="O165" i="46"/>
  <c r="L165" i="46" s="1"/>
  <c r="F165" i="46" s="1"/>
  <c r="N165" i="46"/>
  <c r="K165" i="46" s="1"/>
  <c r="E165" i="46" s="1"/>
  <c r="O162" i="46"/>
  <c r="L162" i="46" s="1"/>
  <c r="F162" i="46" s="1"/>
  <c r="N162" i="46"/>
  <c r="K162" i="46" s="1"/>
  <c r="E162" i="46" s="1"/>
  <c r="O161" i="46"/>
  <c r="L161" i="46" s="1"/>
  <c r="F161" i="46" s="1"/>
  <c r="N161" i="46"/>
  <c r="K161" i="46" s="1"/>
  <c r="E161" i="46" s="1"/>
  <c r="O160" i="46"/>
  <c r="L160" i="46" s="1"/>
  <c r="F160" i="46" s="1"/>
  <c r="N160" i="46"/>
  <c r="K160" i="46" s="1"/>
  <c r="E160" i="46" s="1"/>
  <c r="O159" i="46"/>
  <c r="L159" i="46" s="1"/>
  <c r="F159" i="46" s="1"/>
  <c r="N159" i="46"/>
  <c r="K159" i="46" s="1"/>
  <c r="E159" i="46" s="1"/>
  <c r="O158" i="46"/>
  <c r="L158" i="46" s="1"/>
  <c r="F158" i="46" s="1"/>
  <c r="N158" i="46"/>
  <c r="K158" i="46" s="1"/>
  <c r="E158" i="46" s="1"/>
  <c r="O157" i="46"/>
  <c r="L157" i="46" s="1"/>
  <c r="F157" i="46" s="1"/>
  <c r="N157" i="46"/>
  <c r="K157" i="46" s="1"/>
  <c r="E157" i="46" s="1"/>
  <c r="O154" i="46"/>
  <c r="L154" i="46" s="1"/>
  <c r="F154" i="46" s="1"/>
  <c r="N154" i="46"/>
  <c r="K154" i="46" s="1"/>
  <c r="E154" i="46" s="1"/>
  <c r="O153" i="46"/>
  <c r="L153" i="46" s="1"/>
  <c r="F153" i="46" s="1"/>
  <c r="N153" i="46"/>
  <c r="K153" i="46" s="1"/>
  <c r="E153" i="46" s="1"/>
  <c r="O152" i="46"/>
  <c r="L152" i="46" s="1"/>
  <c r="F152" i="46" s="1"/>
  <c r="N152" i="46"/>
  <c r="K152" i="46" s="1"/>
  <c r="E152" i="46" s="1"/>
  <c r="O151" i="46"/>
  <c r="L151" i="46" s="1"/>
  <c r="F151" i="46" s="1"/>
  <c r="N151" i="46"/>
  <c r="K151" i="46" s="1"/>
  <c r="E151" i="46" s="1"/>
  <c r="O150" i="46"/>
  <c r="L150" i="46" s="1"/>
  <c r="F150" i="46" s="1"/>
  <c r="N150" i="46"/>
  <c r="K150" i="46" s="1"/>
  <c r="E150" i="46" s="1"/>
  <c r="O149" i="46"/>
  <c r="L149" i="46" s="1"/>
  <c r="F149" i="46" s="1"/>
  <c r="N149" i="46"/>
  <c r="K149" i="46" s="1"/>
  <c r="E149" i="46" s="1"/>
  <c r="O148" i="46"/>
  <c r="L148" i="46" s="1"/>
  <c r="F148" i="46" s="1"/>
  <c r="N148" i="46"/>
  <c r="K148" i="46" s="1"/>
  <c r="E148" i="46" s="1"/>
  <c r="O145" i="46"/>
  <c r="L145" i="46" s="1"/>
  <c r="F145" i="46" s="1"/>
  <c r="N145" i="46"/>
  <c r="K145" i="46" s="1"/>
  <c r="E145" i="46" s="1"/>
  <c r="O144" i="46"/>
  <c r="L144" i="46" s="1"/>
  <c r="F144" i="46" s="1"/>
  <c r="N144" i="46"/>
  <c r="K144" i="46" s="1"/>
  <c r="E144" i="46" s="1"/>
  <c r="O143" i="46"/>
  <c r="L143" i="46" s="1"/>
  <c r="F143" i="46" s="1"/>
  <c r="N143" i="46"/>
  <c r="K143" i="46" s="1"/>
  <c r="E143" i="46" s="1"/>
  <c r="O142" i="46"/>
  <c r="L142" i="46" s="1"/>
  <c r="F142" i="46" s="1"/>
  <c r="N142" i="46"/>
  <c r="K142" i="46" s="1"/>
  <c r="E142" i="46" s="1"/>
  <c r="O139" i="46"/>
  <c r="L139" i="46" s="1"/>
  <c r="F139" i="46" s="1"/>
  <c r="N139" i="46"/>
  <c r="K139" i="46" s="1"/>
  <c r="E139" i="46" s="1"/>
  <c r="O138" i="46"/>
  <c r="L138" i="46" s="1"/>
  <c r="F138" i="46" s="1"/>
  <c r="N138" i="46"/>
  <c r="K138" i="46" s="1"/>
  <c r="E138" i="46" s="1"/>
  <c r="O137" i="46"/>
  <c r="L137" i="46" s="1"/>
  <c r="F137" i="46" s="1"/>
  <c r="N137" i="46"/>
  <c r="K137" i="46" s="1"/>
  <c r="E137" i="46" s="1"/>
  <c r="O136" i="46"/>
  <c r="L136" i="46" s="1"/>
  <c r="F136" i="46" s="1"/>
  <c r="N136" i="46"/>
  <c r="K136" i="46" s="1"/>
  <c r="E136" i="46" s="1"/>
  <c r="O133" i="46"/>
  <c r="L133" i="46" s="1"/>
  <c r="F133" i="46" s="1"/>
  <c r="N133" i="46"/>
  <c r="K133" i="46" s="1"/>
  <c r="E133" i="46" s="1"/>
  <c r="O132" i="46"/>
  <c r="L132" i="46" s="1"/>
  <c r="F132" i="46" s="1"/>
  <c r="N132" i="46"/>
  <c r="K132" i="46" s="1"/>
  <c r="E132" i="46" s="1"/>
  <c r="O131" i="46"/>
  <c r="L131" i="46" s="1"/>
  <c r="F131" i="46" s="1"/>
  <c r="N131" i="46"/>
  <c r="K131" i="46" s="1"/>
  <c r="E131" i="46" s="1"/>
  <c r="O130" i="46"/>
  <c r="L130" i="46" s="1"/>
  <c r="F130" i="46" s="1"/>
  <c r="N130" i="46"/>
  <c r="K130" i="46" s="1"/>
  <c r="E130" i="46" s="1"/>
  <c r="O129" i="46"/>
  <c r="L129" i="46" s="1"/>
  <c r="F129" i="46" s="1"/>
  <c r="N129" i="46"/>
  <c r="K129" i="46" s="1"/>
  <c r="E129" i="46" s="1"/>
  <c r="O128" i="46"/>
  <c r="L128" i="46" s="1"/>
  <c r="F128" i="46" s="1"/>
  <c r="N128" i="46"/>
  <c r="K128" i="46" s="1"/>
  <c r="E128" i="46" s="1"/>
  <c r="O127" i="46"/>
  <c r="L127" i="46" s="1"/>
  <c r="F127" i="46" s="1"/>
  <c r="N127" i="46"/>
  <c r="K127" i="46" s="1"/>
  <c r="E127" i="46" s="1"/>
  <c r="O126" i="46"/>
  <c r="L126" i="46" s="1"/>
  <c r="F126" i="46" s="1"/>
  <c r="N126" i="46"/>
  <c r="K126" i="46" s="1"/>
  <c r="E126" i="46" s="1"/>
  <c r="O123" i="46"/>
  <c r="L123" i="46" s="1"/>
  <c r="F123" i="46" s="1"/>
  <c r="N123" i="46"/>
  <c r="K123" i="46" s="1"/>
  <c r="E123" i="46" s="1"/>
  <c r="O122" i="46"/>
  <c r="L122" i="46" s="1"/>
  <c r="F122" i="46" s="1"/>
  <c r="N122" i="46"/>
  <c r="K122" i="46" s="1"/>
  <c r="E122" i="46" s="1"/>
  <c r="O121" i="46"/>
  <c r="L121" i="46" s="1"/>
  <c r="F121" i="46" s="1"/>
  <c r="N121" i="46"/>
  <c r="K121" i="46" s="1"/>
  <c r="E121" i="46" s="1"/>
  <c r="O120" i="46"/>
  <c r="L120" i="46" s="1"/>
  <c r="F120" i="46" s="1"/>
  <c r="N120" i="46"/>
  <c r="K120" i="46" s="1"/>
  <c r="E120" i="46" s="1"/>
  <c r="O117" i="46"/>
  <c r="L117" i="46" s="1"/>
  <c r="F117" i="46" s="1"/>
  <c r="N117" i="46"/>
  <c r="K117" i="46" s="1"/>
  <c r="E117" i="46" s="1"/>
  <c r="O116" i="46"/>
  <c r="L116" i="46" s="1"/>
  <c r="F116" i="46" s="1"/>
  <c r="N116" i="46"/>
  <c r="K116" i="46" s="1"/>
  <c r="E116" i="46" s="1"/>
  <c r="O115" i="46"/>
  <c r="L115" i="46" s="1"/>
  <c r="F115" i="46" s="1"/>
  <c r="N115" i="46"/>
  <c r="K115" i="46" s="1"/>
  <c r="E115" i="46" s="1"/>
  <c r="O114" i="46"/>
  <c r="L114" i="46" s="1"/>
  <c r="F114" i="46" s="1"/>
  <c r="N114" i="46"/>
  <c r="K114" i="46" s="1"/>
  <c r="E114" i="46" s="1"/>
  <c r="O111" i="46"/>
  <c r="L111" i="46" s="1"/>
  <c r="F111" i="46" s="1"/>
  <c r="N111" i="46"/>
  <c r="K111" i="46" s="1"/>
  <c r="E111" i="46" s="1"/>
  <c r="O110" i="46"/>
  <c r="L110" i="46" s="1"/>
  <c r="F110" i="46" s="1"/>
  <c r="N110" i="46"/>
  <c r="K110" i="46" s="1"/>
  <c r="E110" i="46" s="1"/>
  <c r="O109" i="46"/>
  <c r="L109" i="46" s="1"/>
  <c r="F109" i="46" s="1"/>
  <c r="N109" i="46"/>
  <c r="K109" i="46" s="1"/>
  <c r="E109" i="46" s="1"/>
  <c r="O108" i="46"/>
  <c r="L108" i="46" s="1"/>
  <c r="F108" i="46" s="1"/>
  <c r="N108" i="46"/>
  <c r="K108" i="46" s="1"/>
  <c r="E108" i="46" s="1"/>
  <c r="O105" i="46"/>
  <c r="L105" i="46" s="1"/>
  <c r="F105" i="46" s="1"/>
  <c r="N105" i="46"/>
  <c r="K105" i="46" s="1"/>
  <c r="E105" i="46" s="1"/>
  <c r="O101" i="46"/>
  <c r="L101" i="46" s="1"/>
  <c r="F101" i="46" s="1"/>
  <c r="N101" i="46"/>
  <c r="K101" i="46" s="1"/>
  <c r="E101" i="46" s="1"/>
  <c r="O100" i="46"/>
  <c r="L100" i="46" s="1"/>
  <c r="F100" i="46" s="1"/>
  <c r="N100" i="46"/>
  <c r="K100" i="46" s="1"/>
  <c r="E100" i="46" s="1"/>
  <c r="O99" i="46"/>
  <c r="L99" i="46" s="1"/>
  <c r="F99" i="46" s="1"/>
  <c r="N99" i="46"/>
  <c r="K99" i="46" s="1"/>
  <c r="E99" i="46" s="1"/>
  <c r="O98" i="46"/>
  <c r="L98" i="46" s="1"/>
  <c r="F98" i="46" s="1"/>
  <c r="N98" i="46"/>
  <c r="K98" i="46" s="1"/>
  <c r="E98" i="46" s="1"/>
  <c r="O97" i="46"/>
  <c r="L97" i="46" s="1"/>
  <c r="F97" i="46" s="1"/>
  <c r="N97" i="46"/>
  <c r="K97" i="46" s="1"/>
  <c r="E97" i="46" s="1"/>
  <c r="O94" i="46"/>
  <c r="L94" i="46" s="1"/>
  <c r="F94" i="46" s="1"/>
  <c r="N94" i="46"/>
  <c r="K94" i="46" s="1"/>
  <c r="E94" i="46" s="1"/>
  <c r="O93" i="46"/>
  <c r="L93" i="46" s="1"/>
  <c r="F93" i="46" s="1"/>
  <c r="N93" i="46"/>
  <c r="K93" i="46" s="1"/>
  <c r="E93" i="46" s="1"/>
  <c r="O92" i="46"/>
  <c r="L92" i="46" s="1"/>
  <c r="F92" i="46" s="1"/>
  <c r="N92" i="46"/>
  <c r="K92" i="46" s="1"/>
  <c r="E92" i="46" s="1"/>
  <c r="O91" i="46"/>
  <c r="L91" i="46" s="1"/>
  <c r="F91" i="46" s="1"/>
  <c r="N91" i="46"/>
  <c r="K91" i="46" s="1"/>
  <c r="E91" i="46" s="1"/>
  <c r="O90" i="46"/>
  <c r="L90" i="46" s="1"/>
  <c r="F90" i="46" s="1"/>
  <c r="N90" i="46"/>
  <c r="K90" i="46" s="1"/>
  <c r="E90" i="46" s="1"/>
  <c r="O89" i="46"/>
  <c r="L89" i="46" s="1"/>
  <c r="F89" i="46" s="1"/>
  <c r="N89" i="46"/>
  <c r="K89" i="46" s="1"/>
  <c r="E89" i="46" s="1"/>
  <c r="O86" i="46"/>
  <c r="L86" i="46" s="1"/>
  <c r="F86" i="46" s="1"/>
  <c r="N86" i="46"/>
  <c r="K86" i="46" s="1"/>
  <c r="E86" i="46" s="1"/>
  <c r="O85" i="46"/>
  <c r="L85" i="46" s="1"/>
  <c r="F85" i="46" s="1"/>
  <c r="N85" i="46"/>
  <c r="K85" i="46" s="1"/>
  <c r="E85" i="46" s="1"/>
  <c r="O84" i="46"/>
  <c r="L84" i="46" s="1"/>
  <c r="F84" i="46" s="1"/>
  <c r="N84" i="46"/>
  <c r="K84" i="46" s="1"/>
  <c r="E84" i="46" s="1"/>
  <c r="O81" i="46"/>
  <c r="L81" i="46" s="1"/>
  <c r="F81" i="46" s="1"/>
  <c r="N81" i="46"/>
  <c r="K81" i="46" s="1"/>
  <c r="E81" i="46" s="1"/>
  <c r="O80" i="46"/>
  <c r="L80" i="46" s="1"/>
  <c r="F80" i="46" s="1"/>
  <c r="N80" i="46"/>
  <c r="K80" i="46" s="1"/>
  <c r="E80" i="46" s="1"/>
  <c r="O79" i="46"/>
  <c r="L79" i="46" s="1"/>
  <c r="F79" i="46" s="1"/>
  <c r="N79" i="46"/>
  <c r="K79" i="46" s="1"/>
  <c r="E79" i="46" s="1"/>
  <c r="O72" i="46"/>
  <c r="L72" i="46" s="1"/>
  <c r="F72" i="46" s="1"/>
  <c r="N72" i="46"/>
  <c r="K72" i="46" s="1"/>
  <c r="E72" i="46" s="1"/>
  <c r="O71" i="46"/>
  <c r="L71" i="46" s="1"/>
  <c r="F71" i="46" s="1"/>
  <c r="N71" i="46"/>
  <c r="K71" i="46" s="1"/>
  <c r="E71" i="46" s="1"/>
  <c r="O70" i="46"/>
  <c r="L70" i="46" s="1"/>
  <c r="F70" i="46" s="1"/>
  <c r="N70" i="46"/>
  <c r="K70" i="46" s="1"/>
  <c r="E70" i="46" s="1"/>
  <c r="O69" i="46"/>
  <c r="L69" i="46" s="1"/>
  <c r="F69" i="46" s="1"/>
  <c r="N69" i="46"/>
  <c r="K69" i="46" s="1"/>
  <c r="E69" i="46" s="1"/>
  <c r="O68" i="46"/>
  <c r="L68" i="46" s="1"/>
  <c r="F68" i="46" s="1"/>
  <c r="N68" i="46"/>
  <c r="K68" i="46" s="1"/>
  <c r="E68" i="46" s="1"/>
  <c r="O67" i="46"/>
  <c r="L67" i="46" s="1"/>
  <c r="F67" i="46" s="1"/>
  <c r="N67" i="46"/>
  <c r="K67" i="46" s="1"/>
  <c r="E67" i="46" s="1"/>
  <c r="O66" i="46"/>
  <c r="L66" i="46" s="1"/>
  <c r="F66" i="46" s="1"/>
  <c r="N66" i="46"/>
  <c r="K66" i="46" s="1"/>
  <c r="E66" i="46" s="1"/>
  <c r="O65" i="46"/>
  <c r="L65" i="46" s="1"/>
  <c r="F65" i="46" s="1"/>
  <c r="N65" i="46"/>
  <c r="K65" i="46" s="1"/>
  <c r="E65" i="46" s="1"/>
  <c r="O64" i="46"/>
  <c r="L64" i="46" s="1"/>
  <c r="F64" i="46" s="1"/>
  <c r="N64" i="46"/>
  <c r="K64" i="46" s="1"/>
  <c r="E64" i="46" s="1"/>
  <c r="O61" i="46"/>
  <c r="L61" i="46" s="1"/>
  <c r="F61" i="46" s="1"/>
  <c r="N61" i="46"/>
  <c r="K61" i="46" s="1"/>
  <c r="E61" i="46" s="1"/>
  <c r="O60" i="46"/>
  <c r="L60" i="46" s="1"/>
  <c r="F60" i="46" s="1"/>
  <c r="N60" i="46"/>
  <c r="K60" i="46" s="1"/>
  <c r="E60" i="46" s="1"/>
  <c r="O59" i="46"/>
  <c r="L59" i="46" s="1"/>
  <c r="F59" i="46" s="1"/>
  <c r="N59" i="46"/>
  <c r="K59" i="46" s="1"/>
  <c r="E59" i="46" s="1"/>
  <c r="O58" i="46"/>
  <c r="L58" i="46" s="1"/>
  <c r="F58" i="46" s="1"/>
  <c r="N58" i="46"/>
  <c r="K58" i="46" s="1"/>
  <c r="E58" i="46" s="1"/>
  <c r="O57" i="46"/>
  <c r="L57" i="46" s="1"/>
  <c r="F57" i="46" s="1"/>
  <c r="N57" i="46"/>
  <c r="K57" i="46" s="1"/>
  <c r="E57" i="46" s="1"/>
  <c r="O56" i="46"/>
  <c r="L56" i="46" s="1"/>
  <c r="F56" i="46" s="1"/>
  <c r="N56" i="46"/>
  <c r="K56" i="46" s="1"/>
  <c r="E56" i="46" s="1"/>
  <c r="O55" i="46"/>
  <c r="L55" i="46" s="1"/>
  <c r="F55" i="46" s="1"/>
  <c r="N55" i="46"/>
  <c r="K55" i="46" s="1"/>
  <c r="E55" i="46" s="1"/>
  <c r="O54" i="46"/>
  <c r="L54" i="46" s="1"/>
  <c r="F54" i="46" s="1"/>
  <c r="N54" i="46"/>
  <c r="K54" i="46" s="1"/>
  <c r="E54" i="46" s="1"/>
  <c r="O53" i="46"/>
  <c r="L53" i="46" s="1"/>
  <c r="F53" i="46" s="1"/>
  <c r="N53" i="46"/>
  <c r="K53" i="46" s="1"/>
  <c r="E53" i="46" s="1"/>
  <c r="O50" i="46"/>
  <c r="L50" i="46" s="1"/>
  <c r="F50" i="46" s="1"/>
  <c r="N50" i="46"/>
  <c r="K50" i="46" s="1"/>
  <c r="E50" i="46" s="1"/>
  <c r="O49" i="46"/>
  <c r="L49" i="46" s="1"/>
  <c r="F49" i="46" s="1"/>
  <c r="N49" i="46"/>
  <c r="K49" i="46" s="1"/>
  <c r="E49" i="46" s="1"/>
  <c r="O48" i="46"/>
  <c r="L48" i="46" s="1"/>
  <c r="F48" i="46" s="1"/>
  <c r="N48" i="46"/>
  <c r="K48" i="46" s="1"/>
  <c r="E48" i="46" s="1"/>
  <c r="O47" i="46"/>
  <c r="L47" i="46" s="1"/>
  <c r="F47" i="46" s="1"/>
  <c r="N47" i="46"/>
  <c r="K47" i="46" s="1"/>
  <c r="E47" i="46" s="1"/>
  <c r="O46" i="46"/>
  <c r="L46" i="46" s="1"/>
  <c r="F46" i="46" s="1"/>
  <c r="N46" i="46"/>
  <c r="K46" i="46" s="1"/>
  <c r="E46" i="46" s="1"/>
  <c r="O45" i="46"/>
  <c r="L45" i="46" s="1"/>
  <c r="F45" i="46" s="1"/>
  <c r="N45" i="46"/>
  <c r="K45" i="46" s="1"/>
  <c r="E45" i="46" s="1"/>
  <c r="O44" i="46"/>
  <c r="L44" i="46" s="1"/>
  <c r="F44" i="46" s="1"/>
  <c r="N44" i="46"/>
  <c r="K44" i="46" s="1"/>
  <c r="E44" i="46" s="1"/>
  <c r="O43" i="46"/>
  <c r="L43" i="46" s="1"/>
  <c r="F43" i="46" s="1"/>
  <c r="N43" i="46"/>
  <c r="K43" i="46" s="1"/>
  <c r="E43" i="46" s="1"/>
  <c r="O42" i="46"/>
  <c r="L42" i="46" s="1"/>
  <c r="F42" i="46" s="1"/>
  <c r="N42" i="46"/>
  <c r="K42" i="46" s="1"/>
  <c r="E42" i="46" s="1"/>
  <c r="O41" i="46"/>
  <c r="L41" i="46" s="1"/>
  <c r="F41" i="46" s="1"/>
  <c r="N41" i="46"/>
  <c r="K41" i="46" s="1"/>
  <c r="E41" i="46" s="1"/>
  <c r="L40" i="46"/>
  <c r="K40" i="46"/>
  <c r="O38" i="46"/>
  <c r="L38" i="46" s="1"/>
  <c r="F38" i="46" s="1"/>
  <c r="N38" i="46"/>
  <c r="K38" i="46" s="1"/>
  <c r="E38" i="46" s="1"/>
  <c r="O37" i="46"/>
  <c r="L37" i="46" s="1"/>
  <c r="F37" i="46" s="1"/>
  <c r="N37" i="46"/>
  <c r="K37" i="46" s="1"/>
  <c r="E37" i="46" s="1"/>
  <c r="O36" i="46"/>
  <c r="L36" i="46" s="1"/>
  <c r="F36" i="46" s="1"/>
  <c r="N36" i="46"/>
  <c r="K36" i="46" s="1"/>
  <c r="E36" i="46" s="1"/>
  <c r="O35" i="46"/>
  <c r="L35" i="46" s="1"/>
  <c r="F35" i="46" s="1"/>
  <c r="N35" i="46"/>
  <c r="K35" i="46" s="1"/>
  <c r="E35" i="46" s="1"/>
  <c r="O34" i="46"/>
  <c r="L34" i="46" s="1"/>
  <c r="F34" i="46" s="1"/>
  <c r="N34" i="46"/>
  <c r="K34" i="46" s="1"/>
  <c r="E34" i="46" s="1"/>
  <c r="O33" i="46"/>
  <c r="L33" i="46" s="1"/>
  <c r="F33" i="46" s="1"/>
  <c r="N33" i="46"/>
  <c r="K33" i="46" s="1"/>
  <c r="E33" i="46" s="1"/>
  <c r="O32" i="46"/>
  <c r="L32" i="46" s="1"/>
  <c r="F32" i="46" s="1"/>
  <c r="N32" i="46"/>
  <c r="K32" i="46" s="1"/>
  <c r="E32" i="46" s="1"/>
  <c r="O31" i="46"/>
  <c r="L31" i="46" s="1"/>
  <c r="F31" i="46" s="1"/>
  <c r="N31" i="46"/>
  <c r="K31" i="46" s="1"/>
  <c r="E31" i="46" s="1"/>
  <c r="O30" i="46"/>
  <c r="L30" i="46" s="1"/>
  <c r="F30" i="46" s="1"/>
  <c r="N30" i="46"/>
  <c r="K30" i="46" s="1"/>
  <c r="E30" i="46" s="1"/>
  <c r="O29" i="46"/>
  <c r="L29" i="46" s="1"/>
  <c r="F29" i="46" s="1"/>
  <c r="N29" i="46"/>
  <c r="K29" i="46" s="1"/>
  <c r="E29" i="46" s="1"/>
  <c r="O28" i="46"/>
  <c r="L28" i="46" s="1"/>
  <c r="F28" i="46" s="1"/>
  <c r="N28" i="46"/>
  <c r="K28" i="46" s="1"/>
  <c r="E28" i="46" s="1"/>
  <c r="O27" i="46"/>
  <c r="L27" i="46" s="1"/>
  <c r="F27" i="46" s="1"/>
  <c r="N27" i="46"/>
  <c r="K27" i="46" s="1"/>
  <c r="E27" i="46" s="1"/>
  <c r="O26" i="46"/>
  <c r="L26" i="46" s="1"/>
  <c r="F26" i="46" s="1"/>
  <c r="N26" i="46"/>
  <c r="K26" i="46" s="1"/>
  <c r="E26" i="46" s="1"/>
  <c r="O23" i="46"/>
  <c r="L23" i="46" s="1"/>
  <c r="F23" i="46" s="1"/>
  <c r="N23" i="46"/>
  <c r="K23" i="46" s="1"/>
  <c r="E23" i="46" s="1"/>
  <c r="O22" i="46"/>
  <c r="L22" i="46" s="1"/>
  <c r="F22" i="46" s="1"/>
  <c r="N22" i="46"/>
  <c r="K22" i="46" s="1"/>
  <c r="E22" i="46" s="1"/>
  <c r="O21" i="46"/>
  <c r="L21" i="46" s="1"/>
  <c r="F21" i="46" s="1"/>
  <c r="N21" i="46"/>
  <c r="K21" i="46" s="1"/>
  <c r="E21" i="46" s="1"/>
  <c r="O20" i="46"/>
  <c r="L20" i="46" s="1"/>
  <c r="F20" i="46" s="1"/>
  <c r="N20" i="46"/>
  <c r="K20" i="46" s="1"/>
  <c r="E20" i="46" s="1"/>
  <c r="O19" i="46"/>
  <c r="L19" i="46" s="1"/>
  <c r="F19" i="46" s="1"/>
  <c r="N19" i="46"/>
  <c r="K19" i="46" s="1"/>
  <c r="E19" i="46" s="1"/>
  <c r="O18" i="46"/>
  <c r="L18" i="46" s="1"/>
  <c r="F18" i="46" s="1"/>
  <c r="N18" i="46"/>
  <c r="K18" i="46" s="1"/>
  <c r="E18" i="46" s="1"/>
  <c r="O17" i="46"/>
  <c r="L17" i="46" s="1"/>
  <c r="F17" i="46" s="1"/>
  <c r="N17" i="46"/>
  <c r="K17" i="46" s="1"/>
  <c r="E17" i="46" s="1"/>
  <c r="O16" i="46"/>
  <c r="L16" i="46" s="1"/>
  <c r="F16" i="46" s="1"/>
  <c r="N16" i="46"/>
  <c r="K16" i="46" s="1"/>
  <c r="E16" i="46" s="1"/>
  <c r="O15" i="46"/>
  <c r="L15" i="46" s="1"/>
  <c r="F15" i="46" s="1"/>
  <c r="N15" i="46"/>
  <c r="K15" i="46" s="1"/>
  <c r="E15" i="46" s="1"/>
  <c r="O14" i="46"/>
  <c r="L14" i="46" s="1"/>
  <c r="F14" i="46" s="1"/>
  <c r="N14" i="46"/>
  <c r="K14" i="46" s="1"/>
  <c r="E14" i="46" s="1"/>
  <c r="O13" i="46"/>
  <c r="L13" i="46" s="1"/>
  <c r="F13" i="46" s="1"/>
  <c r="N13" i="46"/>
  <c r="K13" i="46" s="1"/>
  <c r="E13" i="46" s="1"/>
  <c r="O12" i="46"/>
  <c r="L12" i="46" s="1"/>
  <c r="F12" i="46" s="1"/>
  <c r="N12" i="46"/>
  <c r="K12" i="46" s="1"/>
  <c r="E12" i="46" s="1"/>
  <c r="AL297" i="46"/>
  <c r="O297" i="46"/>
  <c r="L297" i="46" s="1"/>
  <c r="F297" i="46" s="1"/>
  <c r="N297" i="46"/>
  <c r="K297" i="46" s="1"/>
  <c r="E297" i="46" s="1"/>
  <c r="O11" i="46"/>
  <c r="L11" i="46" s="1"/>
  <c r="F11" i="46" s="1"/>
  <c r="N11" i="46"/>
  <c r="K11" i="46" s="1"/>
  <c r="E11" i="46" s="1"/>
  <c r="O10" i="46"/>
  <c r="L10" i="46" s="1"/>
  <c r="F10" i="46" s="1"/>
  <c r="N10" i="46"/>
  <c r="K10" i="46" s="1"/>
  <c r="E10" i="46" s="1"/>
  <c r="AK234" i="45"/>
  <c r="AK233" i="45"/>
  <c r="O233" i="45"/>
  <c r="L233" i="45" s="1"/>
  <c r="F233" i="45" s="1"/>
  <c r="N233" i="45"/>
  <c r="K233" i="45" s="1"/>
  <c r="E233" i="45" s="1"/>
  <c r="AK232" i="45"/>
  <c r="O232" i="45"/>
  <c r="L232" i="45" s="1"/>
  <c r="F232" i="45" s="1"/>
  <c r="N232" i="45"/>
  <c r="K232" i="45" s="1"/>
  <c r="E232" i="45" s="1"/>
  <c r="AK231" i="45"/>
  <c r="O231" i="45"/>
  <c r="L231" i="45" s="1"/>
  <c r="F231" i="45" s="1"/>
  <c r="N231" i="45"/>
  <c r="K231" i="45" s="1"/>
  <c r="E231" i="45" s="1"/>
  <c r="AK215" i="45"/>
  <c r="O215" i="45"/>
  <c r="L215" i="45" s="1"/>
  <c r="F215" i="45" s="1"/>
  <c r="N215" i="45"/>
  <c r="K215" i="45"/>
  <c r="E215" i="45" s="1"/>
  <c r="AK214" i="45"/>
  <c r="O214" i="45"/>
  <c r="L214" i="45" s="1"/>
  <c r="F214" i="45" s="1"/>
  <c r="N214" i="45"/>
  <c r="K214" i="45"/>
  <c r="E214" i="45" s="1"/>
  <c r="AK331" i="45"/>
  <c r="O331" i="45"/>
  <c r="L331" i="45" s="1"/>
  <c r="F331" i="45" s="1"/>
  <c r="N331" i="45"/>
  <c r="K331" i="45" s="1"/>
  <c r="E331" i="45" s="1"/>
  <c r="AK330" i="45"/>
  <c r="O330" i="45"/>
  <c r="L330" i="45" s="1"/>
  <c r="F330" i="45" s="1"/>
  <c r="N330" i="45"/>
  <c r="K330" i="45" s="1"/>
  <c r="E330" i="45" s="1"/>
  <c r="AK329" i="45"/>
  <c r="AK328" i="45"/>
  <c r="AK327" i="45"/>
  <c r="O327" i="45"/>
  <c r="L327" i="45" s="1"/>
  <c r="F327" i="45" s="1"/>
  <c r="N327" i="45"/>
  <c r="K327" i="45" s="1"/>
  <c r="E327" i="45" s="1"/>
  <c r="AK326" i="45"/>
  <c r="AC326" i="45" s="1"/>
  <c r="O326" i="45"/>
  <c r="L326" i="45" s="1"/>
  <c r="F326" i="45" s="1"/>
  <c r="N326" i="45"/>
  <c r="K326" i="45" s="1"/>
  <c r="E326" i="45" s="1"/>
  <c r="AK325" i="45"/>
  <c r="O325" i="45"/>
  <c r="L325" i="45" s="1"/>
  <c r="F325" i="45" s="1"/>
  <c r="N325" i="45"/>
  <c r="K325" i="45" s="1"/>
  <c r="E325" i="45" s="1"/>
  <c r="AK324" i="45"/>
  <c r="AK323" i="45"/>
  <c r="AK322" i="45"/>
  <c r="O322" i="45"/>
  <c r="L322" i="45" s="1"/>
  <c r="F322" i="45" s="1"/>
  <c r="N322" i="45"/>
  <c r="K322" i="45" s="1"/>
  <c r="E322" i="45" s="1"/>
  <c r="AK321" i="45"/>
  <c r="O321" i="45"/>
  <c r="L321" i="45" s="1"/>
  <c r="F321" i="45" s="1"/>
  <c r="N321" i="45"/>
  <c r="K321" i="45" s="1"/>
  <c r="E321" i="45" s="1"/>
  <c r="AK320" i="45"/>
  <c r="O320" i="45"/>
  <c r="L320" i="45" s="1"/>
  <c r="F320" i="45" s="1"/>
  <c r="N320" i="45"/>
  <c r="K320" i="45" s="1"/>
  <c r="E320" i="45" s="1"/>
  <c r="AK319" i="45"/>
  <c r="O319" i="45"/>
  <c r="L319" i="45" s="1"/>
  <c r="F319" i="45" s="1"/>
  <c r="N319" i="45"/>
  <c r="K319" i="45" s="1"/>
  <c r="E319" i="45"/>
  <c r="AK318" i="45"/>
  <c r="AK317" i="45"/>
  <c r="AL316" i="45"/>
  <c r="AK316" i="45"/>
  <c r="O316" i="45"/>
  <c r="L316" i="45" s="1"/>
  <c r="F316" i="45" s="1"/>
  <c r="N316" i="45"/>
  <c r="K316" i="45" s="1"/>
  <c r="E316" i="45" s="1"/>
  <c r="AL315" i="45"/>
  <c r="AK315" i="45"/>
  <c r="O315" i="45"/>
  <c r="L315" i="45" s="1"/>
  <c r="F315" i="45" s="1"/>
  <c r="N315" i="45"/>
  <c r="K315" i="45" s="1"/>
  <c r="E315" i="45" s="1"/>
  <c r="AK314" i="45"/>
  <c r="O314" i="45"/>
  <c r="L314" i="45" s="1"/>
  <c r="F314" i="45" s="1"/>
  <c r="N314" i="45"/>
  <c r="K314" i="45" s="1"/>
  <c r="E314" i="45" s="1"/>
  <c r="AK313" i="45"/>
  <c r="O313" i="45"/>
  <c r="L313" i="45" s="1"/>
  <c r="F313" i="45" s="1"/>
  <c r="N313" i="45"/>
  <c r="K313" i="45" s="1"/>
  <c r="E313" i="45" s="1"/>
  <c r="AK312" i="45"/>
  <c r="O312" i="45"/>
  <c r="L312" i="45" s="1"/>
  <c r="F312" i="45" s="1"/>
  <c r="N312" i="45"/>
  <c r="K312" i="45" s="1"/>
  <c r="E312" i="45" s="1"/>
  <c r="AK311" i="45"/>
  <c r="O311" i="45"/>
  <c r="L311" i="45" s="1"/>
  <c r="F311" i="45" s="1"/>
  <c r="N311" i="45"/>
  <c r="K311" i="45" s="1"/>
  <c r="E311" i="45" s="1"/>
  <c r="AK310" i="45"/>
  <c r="O310" i="45"/>
  <c r="L310" i="45" s="1"/>
  <c r="F310" i="45" s="1"/>
  <c r="N310" i="45"/>
  <c r="K310" i="45" s="1"/>
  <c r="E310" i="45" s="1"/>
  <c r="AK309" i="45"/>
  <c r="AK308" i="45"/>
  <c r="AK307" i="45"/>
  <c r="O307" i="45"/>
  <c r="L307" i="45" s="1"/>
  <c r="F307" i="45" s="1"/>
  <c r="N307" i="45"/>
  <c r="K307" i="45" s="1"/>
  <c r="E307" i="45" s="1"/>
  <c r="AK306" i="45"/>
  <c r="O306" i="45"/>
  <c r="L306" i="45" s="1"/>
  <c r="F306" i="45" s="1"/>
  <c r="N306" i="45"/>
  <c r="K306" i="45" s="1"/>
  <c r="E306" i="45" s="1"/>
  <c r="AK305" i="45"/>
  <c r="O305" i="45"/>
  <c r="L305" i="45" s="1"/>
  <c r="F305" i="45" s="1"/>
  <c r="N305" i="45"/>
  <c r="K305" i="45" s="1"/>
  <c r="E305" i="45" s="1"/>
  <c r="AK304" i="45"/>
  <c r="O304" i="45"/>
  <c r="L304" i="45" s="1"/>
  <c r="F304" i="45" s="1"/>
  <c r="N304" i="45"/>
  <c r="K304" i="45" s="1"/>
  <c r="E304" i="45" s="1"/>
  <c r="AK303" i="45"/>
  <c r="O303" i="45"/>
  <c r="L303" i="45" s="1"/>
  <c r="F303" i="45" s="1"/>
  <c r="N303" i="45"/>
  <c r="K303" i="45" s="1"/>
  <c r="E303" i="45" s="1"/>
  <c r="AK302" i="45"/>
  <c r="O302" i="45"/>
  <c r="L302" i="45" s="1"/>
  <c r="F302" i="45" s="1"/>
  <c r="N302" i="45"/>
  <c r="K302" i="45" s="1"/>
  <c r="E302" i="45" s="1"/>
  <c r="AK301" i="45"/>
  <c r="AK300" i="45"/>
  <c r="AK299" i="45"/>
  <c r="AC299" i="45" s="1"/>
  <c r="O299" i="45"/>
  <c r="L299" i="45" s="1"/>
  <c r="F299" i="45" s="1"/>
  <c r="N299" i="45"/>
  <c r="K299" i="45" s="1"/>
  <c r="E299" i="45" s="1"/>
  <c r="AK298" i="45"/>
  <c r="AC298" i="45" s="1"/>
  <c r="O298" i="45"/>
  <c r="L298" i="45" s="1"/>
  <c r="F298" i="45" s="1"/>
  <c r="N298" i="45"/>
  <c r="K298" i="45" s="1"/>
  <c r="E298" i="45" s="1"/>
  <c r="AK297" i="45"/>
  <c r="AC297" i="45" s="1"/>
  <c r="O297" i="45"/>
  <c r="L297" i="45" s="1"/>
  <c r="F297" i="45" s="1"/>
  <c r="N297" i="45"/>
  <c r="K297" i="45" s="1"/>
  <c r="E297" i="45" s="1"/>
  <c r="AK296" i="45"/>
  <c r="O296" i="45"/>
  <c r="L296" i="45" s="1"/>
  <c r="F296" i="45" s="1"/>
  <c r="N296" i="45"/>
  <c r="K296" i="45" s="1"/>
  <c r="E296" i="45" s="1"/>
  <c r="AK295" i="45"/>
  <c r="AC295" i="45" s="1"/>
  <c r="O295" i="45"/>
  <c r="L295" i="45" s="1"/>
  <c r="F295" i="45" s="1"/>
  <c r="N295" i="45"/>
  <c r="K295" i="45" s="1"/>
  <c r="E295" i="45" s="1"/>
  <c r="AK294" i="45"/>
  <c r="AC294" i="45" s="1"/>
  <c r="O294" i="45"/>
  <c r="L294" i="45" s="1"/>
  <c r="F294" i="45" s="1"/>
  <c r="N294" i="45"/>
  <c r="K294" i="45" s="1"/>
  <c r="E294" i="45" s="1"/>
  <c r="AK293" i="45"/>
  <c r="O293" i="45"/>
  <c r="L293" i="45" s="1"/>
  <c r="N293" i="45"/>
  <c r="K293" i="45" s="1"/>
  <c r="AK292" i="45"/>
  <c r="O292" i="45"/>
  <c r="L292" i="45" s="1"/>
  <c r="N292" i="45"/>
  <c r="K292" i="45" s="1"/>
  <c r="AK291" i="45"/>
  <c r="O291" i="45"/>
  <c r="L291" i="45" s="1"/>
  <c r="F291" i="45" s="1"/>
  <c r="N291" i="45"/>
  <c r="K291" i="45" s="1"/>
  <c r="E291" i="45" s="1"/>
  <c r="AK290" i="45"/>
  <c r="O290" i="45"/>
  <c r="L290" i="45" s="1"/>
  <c r="F290" i="45" s="1"/>
  <c r="N290" i="45"/>
  <c r="K290" i="45" s="1"/>
  <c r="E290" i="45" s="1"/>
  <c r="AK289" i="45"/>
  <c r="O289" i="45"/>
  <c r="L289" i="45" s="1"/>
  <c r="F289" i="45" s="1"/>
  <c r="N289" i="45"/>
  <c r="K289" i="45" s="1"/>
  <c r="E289" i="45" s="1"/>
  <c r="AK288" i="45"/>
  <c r="O288" i="45"/>
  <c r="L288" i="45" s="1"/>
  <c r="F288" i="45" s="1"/>
  <c r="N288" i="45"/>
  <c r="K288" i="45" s="1"/>
  <c r="E288" i="45" s="1"/>
  <c r="AK287" i="45"/>
  <c r="O287" i="45"/>
  <c r="L287" i="45" s="1"/>
  <c r="F287" i="45" s="1"/>
  <c r="N287" i="45"/>
  <c r="K287" i="45" s="1"/>
  <c r="E287" i="45" s="1"/>
  <c r="AK286" i="45"/>
  <c r="O286" i="45"/>
  <c r="L286" i="45" s="1"/>
  <c r="F286" i="45" s="1"/>
  <c r="N286" i="45"/>
  <c r="K286" i="45" s="1"/>
  <c r="E286" i="45" s="1"/>
  <c r="AK285" i="45"/>
  <c r="O285" i="45"/>
  <c r="L285" i="45" s="1"/>
  <c r="F285" i="45" s="1"/>
  <c r="N285" i="45"/>
  <c r="K285" i="45" s="1"/>
  <c r="E285" i="45" s="1"/>
  <c r="AK284" i="45"/>
  <c r="AK283" i="45"/>
  <c r="AK282" i="45"/>
  <c r="O282" i="45"/>
  <c r="L282" i="45" s="1"/>
  <c r="F282" i="45" s="1"/>
  <c r="N282" i="45"/>
  <c r="K282" i="45" s="1"/>
  <c r="E282" i="45" s="1"/>
  <c r="AK281" i="45"/>
  <c r="O281" i="45"/>
  <c r="L281" i="45" s="1"/>
  <c r="F281" i="45" s="1"/>
  <c r="N281" i="45"/>
  <c r="K281" i="45" s="1"/>
  <c r="E281" i="45" s="1"/>
  <c r="AK280" i="45"/>
  <c r="O280" i="45"/>
  <c r="L280" i="45" s="1"/>
  <c r="F280" i="45" s="1"/>
  <c r="N280" i="45"/>
  <c r="K280" i="45" s="1"/>
  <c r="E280" i="45" s="1"/>
  <c r="AK279" i="45"/>
  <c r="O279" i="45"/>
  <c r="N279" i="45"/>
  <c r="K279" i="45" s="1"/>
  <c r="E279" i="45" s="1"/>
  <c r="L279" i="45"/>
  <c r="F279" i="45" s="1"/>
  <c r="AK278" i="45"/>
  <c r="O278" i="45"/>
  <c r="N278" i="45"/>
  <c r="K278" i="45" s="1"/>
  <c r="E278" i="45" s="1"/>
  <c r="L278" i="45"/>
  <c r="F278" i="45" s="1"/>
  <c r="AK277" i="45"/>
  <c r="O277" i="45"/>
  <c r="L277" i="45" s="1"/>
  <c r="F277" i="45" s="1"/>
  <c r="N277" i="45"/>
  <c r="K277" i="45" s="1"/>
  <c r="E277" i="45" s="1"/>
  <c r="AK276" i="45"/>
  <c r="O276" i="45"/>
  <c r="L276" i="45" s="1"/>
  <c r="F276" i="45" s="1"/>
  <c r="N276" i="45"/>
  <c r="K276" i="45" s="1"/>
  <c r="E276" i="45" s="1"/>
  <c r="AK275" i="45"/>
  <c r="O275" i="45"/>
  <c r="L275" i="45" s="1"/>
  <c r="F275" i="45" s="1"/>
  <c r="N275" i="45"/>
  <c r="K275" i="45" s="1"/>
  <c r="E275" i="45" s="1"/>
  <c r="AK274" i="45"/>
  <c r="AK273" i="45"/>
  <c r="AK272" i="45"/>
  <c r="O272" i="45"/>
  <c r="L272" i="45" s="1"/>
  <c r="F272" i="45" s="1"/>
  <c r="N272" i="45"/>
  <c r="K272" i="45" s="1"/>
  <c r="E272" i="45" s="1"/>
  <c r="AL271" i="45"/>
  <c r="AK271" i="45"/>
  <c r="O271" i="45"/>
  <c r="L271" i="45" s="1"/>
  <c r="F271" i="45" s="1"/>
  <c r="N271" i="45"/>
  <c r="K271" i="45" s="1"/>
  <c r="E271" i="45" s="1"/>
  <c r="AK270" i="45"/>
  <c r="AK269" i="45"/>
  <c r="AK268" i="45"/>
  <c r="O268" i="45"/>
  <c r="L268" i="45" s="1"/>
  <c r="F268" i="45" s="1"/>
  <c r="N268" i="45"/>
  <c r="K268" i="45" s="1"/>
  <c r="E268" i="45" s="1"/>
  <c r="AK267" i="45"/>
  <c r="O267" i="45"/>
  <c r="L267" i="45" s="1"/>
  <c r="F267" i="45" s="1"/>
  <c r="N267" i="45"/>
  <c r="K267" i="45" s="1"/>
  <c r="E267" i="45" s="1"/>
  <c r="AK266" i="45"/>
  <c r="O266" i="45"/>
  <c r="L266" i="45" s="1"/>
  <c r="F266" i="45" s="1"/>
  <c r="N266" i="45"/>
  <c r="K266" i="45" s="1"/>
  <c r="E266" i="45" s="1"/>
  <c r="AK265" i="45"/>
  <c r="O265" i="45"/>
  <c r="L265" i="45" s="1"/>
  <c r="F265" i="45" s="1"/>
  <c r="N265" i="45"/>
  <c r="K265" i="45" s="1"/>
  <c r="E265" i="45" s="1"/>
  <c r="AK264" i="45"/>
  <c r="AK263" i="45"/>
  <c r="AK262" i="45"/>
  <c r="O262" i="45"/>
  <c r="L262" i="45" s="1"/>
  <c r="F262" i="45" s="1"/>
  <c r="N262" i="45"/>
  <c r="K262" i="45" s="1"/>
  <c r="E262" i="45" s="1"/>
  <c r="AK261" i="45"/>
  <c r="O261" i="45"/>
  <c r="L261" i="45" s="1"/>
  <c r="F261" i="45" s="1"/>
  <c r="N261" i="45"/>
  <c r="K261" i="45" s="1"/>
  <c r="E261" i="45" s="1"/>
  <c r="AK260" i="45"/>
  <c r="O260" i="45"/>
  <c r="L260" i="45" s="1"/>
  <c r="F260" i="45" s="1"/>
  <c r="N260" i="45"/>
  <c r="K260" i="45" s="1"/>
  <c r="E260" i="45" s="1"/>
  <c r="AK259" i="45"/>
  <c r="O259" i="45"/>
  <c r="L259" i="45" s="1"/>
  <c r="F259" i="45" s="1"/>
  <c r="N259" i="45"/>
  <c r="K259" i="45" s="1"/>
  <c r="E259" i="45" s="1"/>
  <c r="AK258" i="45"/>
  <c r="O258" i="45"/>
  <c r="L258" i="45" s="1"/>
  <c r="F258" i="45" s="1"/>
  <c r="N258" i="45"/>
  <c r="K258" i="45" s="1"/>
  <c r="E258" i="45" s="1"/>
  <c r="AK257" i="45"/>
  <c r="O257" i="45"/>
  <c r="L257" i="45" s="1"/>
  <c r="F257" i="45" s="1"/>
  <c r="N257" i="45"/>
  <c r="K257" i="45" s="1"/>
  <c r="E257" i="45" s="1"/>
  <c r="AK256" i="45"/>
  <c r="O256" i="45"/>
  <c r="L256" i="45" s="1"/>
  <c r="F256" i="45" s="1"/>
  <c r="N256" i="45"/>
  <c r="K256" i="45" s="1"/>
  <c r="E256" i="45" s="1"/>
  <c r="AK255" i="45"/>
  <c r="O255" i="45"/>
  <c r="L255" i="45" s="1"/>
  <c r="F255" i="45" s="1"/>
  <c r="N255" i="45"/>
  <c r="K255" i="45" s="1"/>
  <c r="E255" i="45" s="1"/>
  <c r="AK254" i="45"/>
  <c r="O254" i="45"/>
  <c r="L254" i="45" s="1"/>
  <c r="F254" i="45" s="1"/>
  <c r="N254" i="45"/>
  <c r="K254" i="45" s="1"/>
  <c r="E254" i="45" s="1"/>
  <c r="AK253" i="45"/>
  <c r="O253" i="45"/>
  <c r="L253" i="45" s="1"/>
  <c r="F253" i="45" s="1"/>
  <c r="N253" i="45"/>
  <c r="K253" i="45" s="1"/>
  <c r="E253" i="45" s="1"/>
  <c r="AK252" i="45"/>
  <c r="O252" i="45"/>
  <c r="L252" i="45" s="1"/>
  <c r="F252" i="45" s="1"/>
  <c r="N252" i="45"/>
  <c r="K252" i="45" s="1"/>
  <c r="E252" i="45" s="1"/>
  <c r="AK251" i="45"/>
  <c r="O251" i="45"/>
  <c r="L251" i="45" s="1"/>
  <c r="F251" i="45" s="1"/>
  <c r="N251" i="45"/>
  <c r="K251" i="45" s="1"/>
  <c r="E251" i="45" s="1"/>
  <c r="AK250" i="45"/>
  <c r="O250" i="45"/>
  <c r="N250" i="45"/>
  <c r="K250" i="45" s="1"/>
  <c r="E250" i="45" s="1"/>
  <c r="L250" i="45"/>
  <c r="F250" i="45" s="1"/>
  <c r="AK249" i="45"/>
  <c r="O249" i="45"/>
  <c r="L249" i="45" s="1"/>
  <c r="F249" i="45" s="1"/>
  <c r="N249" i="45"/>
  <c r="K249" i="45" s="1"/>
  <c r="E249" i="45" s="1"/>
  <c r="AK248" i="45"/>
  <c r="O248" i="45"/>
  <c r="L248" i="45" s="1"/>
  <c r="F248" i="45" s="1"/>
  <c r="N248" i="45"/>
  <c r="K248" i="45" s="1"/>
  <c r="E248" i="45" s="1"/>
  <c r="AK247" i="45"/>
  <c r="AK246" i="45"/>
  <c r="AK245" i="45"/>
  <c r="O245" i="45"/>
  <c r="L245" i="45" s="1"/>
  <c r="F245" i="45" s="1"/>
  <c r="N245" i="45"/>
  <c r="K245" i="45" s="1"/>
  <c r="E245" i="45" s="1"/>
  <c r="AK244" i="45"/>
  <c r="O244" i="45"/>
  <c r="L244" i="45" s="1"/>
  <c r="F244" i="45" s="1"/>
  <c r="N244" i="45"/>
  <c r="K244" i="45" s="1"/>
  <c r="E244" i="45" s="1"/>
  <c r="AK243" i="45"/>
  <c r="O243" i="45"/>
  <c r="L243" i="45" s="1"/>
  <c r="F243" i="45" s="1"/>
  <c r="N243" i="45"/>
  <c r="K243" i="45" s="1"/>
  <c r="E243" i="45" s="1"/>
  <c r="AK242" i="45"/>
  <c r="O242" i="45"/>
  <c r="L242" i="45" s="1"/>
  <c r="F242" i="45" s="1"/>
  <c r="N242" i="45"/>
  <c r="K242" i="45"/>
  <c r="E242" i="45" s="1"/>
  <c r="AK241" i="45"/>
  <c r="O241" i="45"/>
  <c r="L241" i="45" s="1"/>
  <c r="F241" i="45" s="1"/>
  <c r="N241" i="45"/>
  <c r="K241" i="45"/>
  <c r="E241" i="45" s="1"/>
  <c r="AK240" i="45"/>
  <c r="O240" i="45"/>
  <c r="L240" i="45" s="1"/>
  <c r="F240" i="45" s="1"/>
  <c r="N240" i="45"/>
  <c r="K240" i="45" s="1"/>
  <c r="E240" i="45" s="1"/>
  <c r="AK239" i="45"/>
  <c r="O239" i="45"/>
  <c r="L239" i="45" s="1"/>
  <c r="F239" i="45" s="1"/>
  <c r="N239" i="45"/>
  <c r="K239" i="45" s="1"/>
  <c r="E239" i="45"/>
  <c r="AK238" i="45"/>
  <c r="AK237" i="45"/>
  <c r="AK236" i="45"/>
  <c r="O236" i="45"/>
  <c r="L236" i="45" s="1"/>
  <c r="F236" i="45" s="1"/>
  <c r="N236" i="45"/>
  <c r="K236" i="45" s="1"/>
  <c r="E236" i="45" s="1"/>
  <c r="AK235" i="45"/>
  <c r="O235" i="45"/>
  <c r="L235" i="45" s="1"/>
  <c r="F235" i="45" s="1"/>
  <c r="N235" i="45"/>
  <c r="K235" i="45" s="1"/>
  <c r="E235" i="45" s="1"/>
  <c r="AK230" i="45"/>
  <c r="AK229" i="45"/>
  <c r="O229" i="45"/>
  <c r="L229" i="45" s="1"/>
  <c r="F229" i="45" s="1"/>
  <c r="N229" i="45"/>
  <c r="K229" i="45" s="1"/>
  <c r="E229" i="45" s="1"/>
  <c r="AK228" i="45"/>
  <c r="O228" i="45"/>
  <c r="L228" i="45" s="1"/>
  <c r="F228" i="45" s="1"/>
  <c r="N228" i="45"/>
  <c r="K228" i="45" s="1"/>
  <c r="E228" i="45" s="1"/>
  <c r="AK227" i="45"/>
  <c r="O227" i="45"/>
  <c r="L227" i="45" s="1"/>
  <c r="F227" i="45" s="1"/>
  <c r="N227" i="45"/>
  <c r="K227" i="45" s="1"/>
  <c r="E227" i="45" s="1"/>
  <c r="AK226" i="45"/>
  <c r="O226" i="45"/>
  <c r="L226" i="45" s="1"/>
  <c r="F226" i="45" s="1"/>
  <c r="N226" i="45"/>
  <c r="K226" i="45" s="1"/>
  <c r="E226" i="45" s="1"/>
  <c r="AK225" i="45"/>
  <c r="O225" i="45"/>
  <c r="L225" i="45" s="1"/>
  <c r="F225" i="45" s="1"/>
  <c r="N225" i="45"/>
  <c r="K225" i="45" s="1"/>
  <c r="E225" i="45" s="1"/>
  <c r="AK224" i="45"/>
  <c r="AK223" i="45"/>
  <c r="O223" i="45"/>
  <c r="L223" i="45" s="1"/>
  <c r="F223" i="45" s="1"/>
  <c r="N223" i="45"/>
  <c r="K223" i="45" s="1"/>
  <c r="E223" i="45" s="1"/>
  <c r="AK222" i="45"/>
  <c r="O222" i="45"/>
  <c r="L222" i="45" s="1"/>
  <c r="F222" i="45" s="1"/>
  <c r="N222" i="45"/>
  <c r="K222" i="45" s="1"/>
  <c r="E222" i="45" s="1"/>
  <c r="AK221" i="45"/>
  <c r="AK220" i="45"/>
  <c r="AK219" i="45"/>
  <c r="O219" i="45"/>
  <c r="L219" i="45" s="1"/>
  <c r="F219" i="45" s="1"/>
  <c r="N219" i="45"/>
  <c r="K219" i="45" s="1"/>
  <c r="E219" i="45" s="1"/>
  <c r="AK218" i="45"/>
  <c r="O218" i="45"/>
  <c r="L218" i="45" s="1"/>
  <c r="F218" i="45" s="1"/>
  <c r="N218" i="45"/>
  <c r="K218" i="45" s="1"/>
  <c r="E218" i="45" s="1"/>
  <c r="AK217" i="45"/>
  <c r="L217" i="45"/>
  <c r="K217" i="45"/>
  <c r="AK216" i="45"/>
  <c r="O216" i="45"/>
  <c r="L216" i="45" s="1"/>
  <c r="F216" i="45" s="1"/>
  <c r="N216" i="45"/>
  <c r="K216" i="45" s="1"/>
  <c r="E216" i="45" s="1"/>
  <c r="AK213" i="45"/>
  <c r="L213" i="45"/>
  <c r="K213" i="45"/>
  <c r="AK212" i="45"/>
  <c r="O212" i="45"/>
  <c r="L212" i="45" s="1"/>
  <c r="F212" i="45" s="1"/>
  <c r="N212" i="45"/>
  <c r="K212" i="45"/>
  <c r="E212" i="45" s="1"/>
  <c r="AK211" i="45"/>
  <c r="O211" i="45"/>
  <c r="N211" i="45"/>
  <c r="K211" i="45" s="1"/>
  <c r="E211" i="45" s="1"/>
  <c r="L211" i="45"/>
  <c r="F211" i="45" s="1"/>
  <c r="AK210" i="45"/>
  <c r="O210" i="45"/>
  <c r="L210" i="45" s="1"/>
  <c r="F210" i="45" s="1"/>
  <c r="N210" i="45"/>
  <c r="K210" i="45" s="1"/>
  <c r="E210" i="45" s="1"/>
  <c r="AK209" i="45"/>
  <c r="O209" i="45"/>
  <c r="L209" i="45" s="1"/>
  <c r="F209" i="45" s="1"/>
  <c r="N209" i="45"/>
  <c r="K209" i="45" s="1"/>
  <c r="E209" i="45" s="1"/>
  <c r="AK208" i="45"/>
  <c r="O208" i="45"/>
  <c r="L208" i="45" s="1"/>
  <c r="F208" i="45" s="1"/>
  <c r="N208" i="45"/>
  <c r="K208" i="45" s="1"/>
  <c r="E208" i="45" s="1"/>
  <c r="AL207" i="45"/>
  <c r="AK207" i="45"/>
  <c r="O207" i="45"/>
  <c r="L207" i="45" s="1"/>
  <c r="F207" i="45" s="1"/>
  <c r="N207" i="45"/>
  <c r="K207" i="45" s="1"/>
  <c r="E207" i="45" s="1"/>
  <c r="AK206" i="45"/>
  <c r="O206" i="45"/>
  <c r="L206" i="45" s="1"/>
  <c r="F206" i="45" s="1"/>
  <c r="N206" i="45"/>
  <c r="K206" i="45" s="1"/>
  <c r="E206" i="45" s="1"/>
  <c r="AK205" i="45"/>
  <c r="L205" i="45"/>
  <c r="K205" i="45"/>
  <c r="AK204" i="45"/>
  <c r="O204" i="45"/>
  <c r="L204" i="45" s="1"/>
  <c r="F204" i="45" s="1"/>
  <c r="N204" i="45"/>
  <c r="K204" i="45" s="1"/>
  <c r="E204" i="45" s="1"/>
  <c r="AK203" i="45"/>
  <c r="O203" i="45"/>
  <c r="L203" i="45" s="1"/>
  <c r="F203" i="45" s="1"/>
  <c r="N203" i="45"/>
  <c r="K203" i="45" s="1"/>
  <c r="E203" i="45" s="1"/>
  <c r="AK202" i="45"/>
  <c r="O202" i="45"/>
  <c r="L202" i="45" s="1"/>
  <c r="F202" i="45" s="1"/>
  <c r="N202" i="45"/>
  <c r="K202" i="45" s="1"/>
  <c r="E202" i="45" s="1"/>
  <c r="AK201" i="45"/>
  <c r="O201" i="45"/>
  <c r="L201" i="45" s="1"/>
  <c r="F201" i="45" s="1"/>
  <c r="N201" i="45"/>
  <c r="K201" i="45" s="1"/>
  <c r="E201" i="45" s="1"/>
  <c r="AK200" i="45"/>
  <c r="L200" i="45"/>
  <c r="K200" i="45"/>
  <c r="AK199" i="45"/>
  <c r="O199" i="45"/>
  <c r="L199" i="45" s="1"/>
  <c r="F199" i="45" s="1"/>
  <c r="N199" i="45"/>
  <c r="K199" i="45" s="1"/>
  <c r="E199" i="45" s="1"/>
  <c r="AK198" i="45"/>
  <c r="O198" i="45"/>
  <c r="L198" i="45" s="1"/>
  <c r="F198" i="45" s="1"/>
  <c r="N198" i="45"/>
  <c r="K198" i="45" s="1"/>
  <c r="E198" i="45" s="1"/>
  <c r="AK197" i="45"/>
  <c r="AK196" i="45"/>
  <c r="AK195" i="45"/>
  <c r="AK194" i="45"/>
  <c r="O194" i="45"/>
  <c r="L194" i="45" s="1"/>
  <c r="F194" i="45" s="1"/>
  <c r="N194" i="45"/>
  <c r="K194" i="45" s="1"/>
  <c r="E194" i="45" s="1"/>
  <c r="AK193" i="45"/>
  <c r="O193" i="45"/>
  <c r="L193" i="45" s="1"/>
  <c r="N193" i="45"/>
  <c r="K193" i="45" s="1"/>
  <c r="AK192" i="45"/>
  <c r="O192" i="45"/>
  <c r="L192" i="45" s="1"/>
  <c r="F192" i="45" s="1"/>
  <c r="N192" i="45"/>
  <c r="K192" i="45" s="1"/>
  <c r="E192" i="45" s="1"/>
  <c r="AK191" i="45"/>
  <c r="O191" i="45"/>
  <c r="L191" i="45" s="1"/>
  <c r="F191" i="45" s="1"/>
  <c r="N191" i="45"/>
  <c r="K191" i="45" s="1"/>
  <c r="E191" i="45" s="1"/>
  <c r="AK190" i="45"/>
  <c r="O190" i="45"/>
  <c r="L190" i="45" s="1"/>
  <c r="F190" i="45" s="1"/>
  <c r="N190" i="45"/>
  <c r="K190" i="45" s="1"/>
  <c r="E190" i="45" s="1"/>
  <c r="AK189" i="45"/>
  <c r="O189" i="45"/>
  <c r="L189" i="45" s="1"/>
  <c r="F189" i="45" s="1"/>
  <c r="N189" i="45"/>
  <c r="K189" i="45" s="1"/>
  <c r="E189" i="45" s="1"/>
  <c r="AK188" i="45"/>
  <c r="O188" i="45"/>
  <c r="L188" i="45" s="1"/>
  <c r="F188" i="45" s="1"/>
  <c r="N188" i="45"/>
  <c r="K188" i="45" s="1"/>
  <c r="E188" i="45" s="1"/>
  <c r="AK187" i="45"/>
  <c r="O187" i="45"/>
  <c r="L187" i="45" s="1"/>
  <c r="F187" i="45" s="1"/>
  <c r="N187" i="45"/>
  <c r="K187" i="45" s="1"/>
  <c r="E187" i="45" s="1"/>
  <c r="AK186" i="45"/>
  <c r="AK185" i="45"/>
  <c r="O185" i="45"/>
  <c r="N185" i="45"/>
  <c r="AK184" i="45"/>
  <c r="O184" i="45"/>
  <c r="N184" i="45"/>
  <c r="AK183" i="45"/>
  <c r="O183" i="45"/>
  <c r="L183" i="45" s="1"/>
  <c r="F183" i="45" s="1"/>
  <c r="N183" i="45"/>
  <c r="K183" i="45" s="1"/>
  <c r="E183" i="45" s="1"/>
  <c r="AK182" i="45"/>
  <c r="O182" i="45"/>
  <c r="L182" i="45" s="1"/>
  <c r="F182" i="45" s="1"/>
  <c r="N182" i="45"/>
  <c r="K182" i="45" s="1"/>
  <c r="E182" i="45" s="1"/>
  <c r="AK181" i="45"/>
  <c r="O181" i="45"/>
  <c r="L181" i="45" s="1"/>
  <c r="F181" i="45" s="1"/>
  <c r="N181" i="45"/>
  <c r="K181" i="45" s="1"/>
  <c r="E181" i="45" s="1"/>
  <c r="AK180" i="45"/>
  <c r="O180" i="45"/>
  <c r="L180" i="45" s="1"/>
  <c r="F180" i="45" s="1"/>
  <c r="N180" i="45"/>
  <c r="K180" i="45" s="1"/>
  <c r="E180" i="45" s="1"/>
  <c r="AK179" i="45"/>
  <c r="AK178" i="45"/>
  <c r="AK177" i="45"/>
  <c r="L177" i="45"/>
  <c r="F177" i="45" s="1"/>
  <c r="K177" i="45"/>
  <c r="E177" i="45" s="1"/>
  <c r="AK176" i="45"/>
  <c r="L176" i="45"/>
  <c r="F176" i="45" s="1"/>
  <c r="K176" i="45"/>
  <c r="E176" i="45" s="1"/>
  <c r="AK175" i="45"/>
  <c r="L175" i="45"/>
  <c r="F175" i="45" s="1"/>
  <c r="K175" i="45"/>
  <c r="E175" i="45" s="1"/>
  <c r="AK174" i="45"/>
  <c r="L174" i="45"/>
  <c r="K174" i="45"/>
  <c r="AK173" i="45"/>
  <c r="AK172" i="45"/>
  <c r="O172" i="45"/>
  <c r="L172" i="45" s="1"/>
  <c r="F172" i="45" s="1"/>
  <c r="N172" i="45"/>
  <c r="K172" i="45" s="1"/>
  <c r="E172" i="45" s="1"/>
  <c r="AK171" i="45"/>
  <c r="O171" i="45"/>
  <c r="L171" i="45" s="1"/>
  <c r="F171" i="45" s="1"/>
  <c r="N171" i="45"/>
  <c r="K171" i="45" s="1"/>
  <c r="E171" i="45" s="1"/>
  <c r="AK170" i="45"/>
  <c r="O170" i="45"/>
  <c r="L170" i="45" s="1"/>
  <c r="F170" i="45" s="1"/>
  <c r="N170" i="45"/>
  <c r="K170" i="45" s="1"/>
  <c r="E170" i="45" s="1"/>
  <c r="AK169" i="45"/>
  <c r="O169" i="45"/>
  <c r="L169" i="45" s="1"/>
  <c r="F169" i="45" s="1"/>
  <c r="N169" i="45"/>
  <c r="K169" i="45" s="1"/>
  <c r="E169" i="45" s="1"/>
  <c r="AK168" i="45"/>
  <c r="AK167" i="45"/>
  <c r="AK166" i="45"/>
  <c r="O166" i="45"/>
  <c r="L166" i="45" s="1"/>
  <c r="F166" i="45" s="1"/>
  <c r="N166" i="45"/>
  <c r="K166" i="45" s="1"/>
  <c r="E166" i="45" s="1"/>
  <c r="AK165" i="45"/>
  <c r="O165" i="45"/>
  <c r="L165" i="45" s="1"/>
  <c r="F165" i="45" s="1"/>
  <c r="N165" i="45"/>
  <c r="K165" i="45" s="1"/>
  <c r="E165" i="45" s="1"/>
  <c r="AK164" i="45"/>
  <c r="O164" i="45"/>
  <c r="L164" i="45" s="1"/>
  <c r="F164" i="45" s="1"/>
  <c r="N164" i="45"/>
  <c r="K164" i="45" s="1"/>
  <c r="E164" i="45" s="1"/>
  <c r="AK163" i="45"/>
  <c r="O163" i="45"/>
  <c r="L163" i="45" s="1"/>
  <c r="F163" i="45" s="1"/>
  <c r="N163" i="45"/>
  <c r="K163" i="45" s="1"/>
  <c r="E163" i="45" s="1"/>
  <c r="AK162" i="45"/>
  <c r="AK161" i="45"/>
  <c r="AK160" i="45"/>
  <c r="O160" i="45"/>
  <c r="L160" i="45" s="1"/>
  <c r="F160" i="45" s="1"/>
  <c r="N160" i="45"/>
  <c r="K160" i="45" s="1"/>
  <c r="E160" i="45" s="1"/>
  <c r="AK159" i="45"/>
  <c r="O159" i="45"/>
  <c r="L159" i="45" s="1"/>
  <c r="F159" i="45" s="1"/>
  <c r="N159" i="45"/>
  <c r="K159" i="45" s="1"/>
  <c r="E159" i="45" s="1"/>
  <c r="AK158" i="45"/>
  <c r="O158" i="45"/>
  <c r="L158" i="45" s="1"/>
  <c r="F158" i="45" s="1"/>
  <c r="N158" i="45"/>
  <c r="K158" i="45" s="1"/>
  <c r="E158" i="45" s="1"/>
  <c r="AK157" i="45"/>
  <c r="O157" i="45"/>
  <c r="L157" i="45" s="1"/>
  <c r="F157" i="45" s="1"/>
  <c r="N157" i="45"/>
  <c r="K157" i="45" s="1"/>
  <c r="E157" i="45" s="1"/>
  <c r="AK156" i="45"/>
  <c r="O156" i="45"/>
  <c r="L156" i="45" s="1"/>
  <c r="F156" i="45" s="1"/>
  <c r="N156" i="45"/>
  <c r="K156" i="45" s="1"/>
  <c r="E156" i="45" s="1"/>
  <c r="AK155" i="45"/>
  <c r="O155" i="45"/>
  <c r="L155" i="45" s="1"/>
  <c r="F155" i="45" s="1"/>
  <c r="N155" i="45"/>
  <c r="K155" i="45" s="1"/>
  <c r="E155" i="45" s="1"/>
  <c r="AK154" i="45"/>
  <c r="AK153" i="45"/>
  <c r="AK152" i="45"/>
  <c r="O152" i="45"/>
  <c r="L152" i="45" s="1"/>
  <c r="F152" i="45" s="1"/>
  <c r="N152" i="45"/>
  <c r="K152" i="45" s="1"/>
  <c r="E152" i="45" s="1"/>
  <c r="AK151" i="45"/>
  <c r="O151" i="45"/>
  <c r="L151" i="45" s="1"/>
  <c r="F151" i="45" s="1"/>
  <c r="N151" i="45"/>
  <c r="K151" i="45" s="1"/>
  <c r="E151" i="45" s="1"/>
  <c r="AK150" i="45"/>
  <c r="O150" i="45"/>
  <c r="L150" i="45" s="1"/>
  <c r="F150" i="45" s="1"/>
  <c r="N150" i="45"/>
  <c r="K150" i="45" s="1"/>
  <c r="E150" i="45" s="1"/>
  <c r="AK149" i="45"/>
  <c r="O149" i="45"/>
  <c r="L149" i="45" s="1"/>
  <c r="F149" i="45" s="1"/>
  <c r="N149" i="45"/>
  <c r="K149" i="45" s="1"/>
  <c r="E149" i="45" s="1"/>
  <c r="AK148" i="45"/>
  <c r="O148" i="45"/>
  <c r="L148" i="45" s="1"/>
  <c r="F148" i="45" s="1"/>
  <c r="N148" i="45"/>
  <c r="K148" i="45" s="1"/>
  <c r="E148" i="45" s="1"/>
  <c r="AK147" i="45"/>
  <c r="O147" i="45"/>
  <c r="L147" i="45" s="1"/>
  <c r="F147" i="45" s="1"/>
  <c r="N147" i="45"/>
  <c r="K147" i="45" s="1"/>
  <c r="E147" i="45" s="1"/>
  <c r="AK146" i="45"/>
  <c r="O146" i="45"/>
  <c r="L146" i="45" s="1"/>
  <c r="F146" i="45" s="1"/>
  <c r="N146" i="45"/>
  <c r="K146" i="45" s="1"/>
  <c r="E146" i="45" s="1"/>
  <c r="AK145" i="45"/>
  <c r="AK144" i="45"/>
  <c r="AK143" i="45"/>
  <c r="O143" i="45"/>
  <c r="L143" i="45" s="1"/>
  <c r="F143" i="45" s="1"/>
  <c r="N143" i="45"/>
  <c r="K143" i="45" s="1"/>
  <c r="E143" i="45" s="1"/>
  <c r="AK142" i="45"/>
  <c r="O142" i="45"/>
  <c r="L142" i="45" s="1"/>
  <c r="F142" i="45" s="1"/>
  <c r="N142" i="45"/>
  <c r="K142" i="45" s="1"/>
  <c r="E142" i="45" s="1"/>
  <c r="AK141" i="45"/>
  <c r="O141" i="45"/>
  <c r="L141" i="45" s="1"/>
  <c r="F141" i="45" s="1"/>
  <c r="N141" i="45"/>
  <c r="K141" i="45" s="1"/>
  <c r="E141" i="45" s="1"/>
  <c r="AK140" i="45"/>
  <c r="O140" i="45"/>
  <c r="L140" i="45" s="1"/>
  <c r="F140" i="45" s="1"/>
  <c r="N140" i="45"/>
  <c r="K140" i="45" s="1"/>
  <c r="E140" i="45" s="1"/>
  <c r="AK139" i="45"/>
  <c r="AK138" i="45"/>
  <c r="AK137" i="45"/>
  <c r="O137" i="45"/>
  <c r="L137" i="45" s="1"/>
  <c r="F137" i="45" s="1"/>
  <c r="N137" i="45"/>
  <c r="K137" i="45" s="1"/>
  <c r="E137" i="45" s="1"/>
  <c r="AK136" i="45"/>
  <c r="O136" i="45"/>
  <c r="L136" i="45" s="1"/>
  <c r="F136" i="45" s="1"/>
  <c r="N136" i="45"/>
  <c r="K136" i="45" s="1"/>
  <c r="E136" i="45" s="1"/>
  <c r="AK135" i="45"/>
  <c r="O135" i="45"/>
  <c r="L135" i="45" s="1"/>
  <c r="F135" i="45" s="1"/>
  <c r="N135" i="45"/>
  <c r="K135" i="45" s="1"/>
  <c r="E135" i="45" s="1"/>
  <c r="AK134" i="45"/>
  <c r="O134" i="45"/>
  <c r="L134" i="45" s="1"/>
  <c r="F134" i="45" s="1"/>
  <c r="N134" i="45"/>
  <c r="K134" i="45" s="1"/>
  <c r="E134" i="45" s="1"/>
  <c r="AK133" i="45"/>
  <c r="AK132" i="45"/>
  <c r="AK131" i="45"/>
  <c r="O131" i="45"/>
  <c r="L131" i="45" s="1"/>
  <c r="F131" i="45" s="1"/>
  <c r="N131" i="45"/>
  <c r="K131" i="45" s="1"/>
  <c r="E131" i="45" s="1"/>
  <c r="AK130" i="45"/>
  <c r="O130" i="45"/>
  <c r="L130" i="45" s="1"/>
  <c r="F130" i="45" s="1"/>
  <c r="N130" i="45"/>
  <c r="K130" i="45" s="1"/>
  <c r="E130" i="45" s="1"/>
  <c r="AK129" i="45"/>
  <c r="O129" i="45"/>
  <c r="L129" i="45" s="1"/>
  <c r="F129" i="45" s="1"/>
  <c r="N129" i="45"/>
  <c r="K129" i="45" s="1"/>
  <c r="E129" i="45" s="1"/>
  <c r="AK128" i="45"/>
  <c r="O128" i="45"/>
  <c r="L128" i="45" s="1"/>
  <c r="F128" i="45" s="1"/>
  <c r="N128" i="45"/>
  <c r="K128" i="45" s="1"/>
  <c r="E128" i="45" s="1"/>
  <c r="AK127" i="45"/>
  <c r="O127" i="45"/>
  <c r="L127" i="45" s="1"/>
  <c r="F127" i="45" s="1"/>
  <c r="N127" i="45"/>
  <c r="K127" i="45" s="1"/>
  <c r="E127" i="45" s="1"/>
  <c r="AK126" i="45"/>
  <c r="O126" i="45"/>
  <c r="L126" i="45" s="1"/>
  <c r="F126" i="45" s="1"/>
  <c r="N126" i="45"/>
  <c r="K126" i="45" s="1"/>
  <c r="E126" i="45" s="1"/>
  <c r="AK125" i="45"/>
  <c r="O125" i="45"/>
  <c r="L125" i="45" s="1"/>
  <c r="F125" i="45" s="1"/>
  <c r="N125" i="45"/>
  <c r="K125" i="45" s="1"/>
  <c r="E125" i="45" s="1"/>
  <c r="AK124" i="45"/>
  <c r="O124" i="45"/>
  <c r="L124" i="45" s="1"/>
  <c r="F124" i="45" s="1"/>
  <c r="N124" i="45"/>
  <c r="K124" i="45" s="1"/>
  <c r="E124" i="45" s="1"/>
  <c r="AK123" i="45"/>
  <c r="AK122" i="45"/>
  <c r="AK121" i="45"/>
  <c r="O121" i="45"/>
  <c r="L121" i="45" s="1"/>
  <c r="F121" i="45" s="1"/>
  <c r="N121" i="45"/>
  <c r="K121" i="45" s="1"/>
  <c r="E121" i="45" s="1"/>
  <c r="AK120" i="45"/>
  <c r="O120" i="45"/>
  <c r="L120" i="45" s="1"/>
  <c r="F120" i="45" s="1"/>
  <c r="N120" i="45"/>
  <c r="K120" i="45" s="1"/>
  <c r="E120" i="45" s="1"/>
  <c r="AK119" i="45"/>
  <c r="O119" i="45"/>
  <c r="L119" i="45" s="1"/>
  <c r="F119" i="45" s="1"/>
  <c r="N119" i="45"/>
  <c r="K119" i="45" s="1"/>
  <c r="E119" i="45" s="1"/>
  <c r="AK118" i="45"/>
  <c r="O118" i="45"/>
  <c r="L118" i="45" s="1"/>
  <c r="F118" i="45" s="1"/>
  <c r="N118" i="45"/>
  <c r="K118" i="45" s="1"/>
  <c r="E118" i="45" s="1"/>
  <c r="AK117" i="45"/>
  <c r="AK116" i="45"/>
  <c r="AK115" i="45"/>
  <c r="O115" i="45"/>
  <c r="L115" i="45" s="1"/>
  <c r="F115" i="45" s="1"/>
  <c r="N115" i="45"/>
  <c r="K115" i="45" s="1"/>
  <c r="E115" i="45" s="1"/>
  <c r="AK114" i="45"/>
  <c r="O114" i="45"/>
  <c r="L114" i="45" s="1"/>
  <c r="F114" i="45" s="1"/>
  <c r="N114" i="45"/>
  <c r="K114" i="45" s="1"/>
  <c r="E114" i="45" s="1"/>
  <c r="AK113" i="45"/>
  <c r="O113" i="45"/>
  <c r="L113" i="45" s="1"/>
  <c r="F113" i="45" s="1"/>
  <c r="N113" i="45"/>
  <c r="K113" i="45" s="1"/>
  <c r="E113" i="45" s="1"/>
  <c r="AK112" i="45"/>
  <c r="O112" i="45"/>
  <c r="L112" i="45" s="1"/>
  <c r="F112" i="45" s="1"/>
  <c r="N112" i="45"/>
  <c r="K112" i="45" s="1"/>
  <c r="E112" i="45" s="1"/>
  <c r="AK111" i="45"/>
  <c r="AK110" i="45"/>
  <c r="AK109" i="45"/>
  <c r="O109" i="45"/>
  <c r="L109" i="45" s="1"/>
  <c r="F109" i="45" s="1"/>
  <c r="N109" i="45"/>
  <c r="K109" i="45" s="1"/>
  <c r="E109" i="45" s="1"/>
  <c r="AK108" i="45"/>
  <c r="O108" i="45"/>
  <c r="L108" i="45" s="1"/>
  <c r="F108" i="45" s="1"/>
  <c r="N108" i="45"/>
  <c r="K108" i="45" s="1"/>
  <c r="E108" i="45" s="1"/>
  <c r="AK107" i="45"/>
  <c r="O107" i="45"/>
  <c r="L107" i="45" s="1"/>
  <c r="F107" i="45" s="1"/>
  <c r="N107" i="45"/>
  <c r="K107" i="45" s="1"/>
  <c r="E107" i="45" s="1"/>
  <c r="AK106" i="45"/>
  <c r="O106" i="45"/>
  <c r="L106" i="45" s="1"/>
  <c r="F106" i="45" s="1"/>
  <c r="N106" i="45"/>
  <c r="K106" i="45" s="1"/>
  <c r="E106" i="45" s="1"/>
  <c r="AK105" i="45"/>
  <c r="AK104" i="45"/>
  <c r="AK103" i="45"/>
  <c r="O103" i="45"/>
  <c r="L103" i="45" s="1"/>
  <c r="F103" i="45" s="1"/>
  <c r="N103" i="45"/>
  <c r="K103" i="45" s="1"/>
  <c r="E103" i="45" s="1"/>
  <c r="AK102" i="45"/>
  <c r="O102" i="45"/>
  <c r="L102" i="45" s="1"/>
  <c r="F102" i="45" s="1"/>
  <c r="N102" i="45"/>
  <c r="K102" i="45" s="1"/>
  <c r="E102" i="45" s="1"/>
  <c r="AK101" i="45"/>
  <c r="O101" i="45"/>
  <c r="L101" i="45" s="1"/>
  <c r="F101" i="45" s="1"/>
  <c r="N101" i="45"/>
  <c r="K101" i="45" s="1"/>
  <c r="E101" i="45" s="1"/>
  <c r="AK100" i="45"/>
  <c r="O100" i="45"/>
  <c r="L100" i="45" s="1"/>
  <c r="F100" i="45" s="1"/>
  <c r="N100" i="45"/>
  <c r="K100" i="45" s="1"/>
  <c r="E100" i="45"/>
  <c r="AK99" i="45"/>
  <c r="O99" i="45"/>
  <c r="L99" i="45" s="1"/>
  <c r="F99" i="45" s="1"/>
  <c r="N99" i="45"/>
  <c r="K99" i="45"/>
  <c r="E99" i="45" s="1"/>
  <c r="AK98" i="45"/>
  <c r="O98" i="45"/>
  <c r="L98" i="45" s="1"/>
  <c r="F98" i="45" s="1"/>
  <c r="N98" i="45"/>
  <c r="K98" i="45" s="1"/>
  <c r="E98" i="45" s="1"/>
  <c r="AK97" i="45"/>
  <c r="O97" i="45"/>
  <c r="L97" i="45" s="1"/>
  <c r="F97" i="45" s="1"/>
  <c r="N97" i="45"/>
  <c r="K97" i="45" s="1"/>
  <c r="E97" i="45" s="1"/>
  <c r="AK96" i="45"/>
  <c r="AK95" i="45"/>
  <c r="AK94" i="45"/>
  <c r="O94" i="45"/>
  <c r="L94" i="45" s="1"/>
  <c r="F94" i="45" s="1"/>
  <c r="N94" i="45"/>
  <c r="K94" i="45"/>
  <c r="E94" i="45" s="1"/>
  <c r="AK93" i="45"/>
  <c r="O93" i="45"/>
  <c r="L93" i="45" s="1"/>
  <c r="F93" i="45" s="1"/>
  <c r="N93" i="45"/>
  <c r="K93" i="45" s="1"/>
  <c r="E93" i="45" s="1"/>
  <c r="AK92" i="45"/>
  <c r="O92" i="45"/>
  <c r="L92" i="45" s="1"/>
  <c r="F92" i="45" s="1"/>
  <c r="N92" i="45"/>
  <c r="K92" i="45" s="1"/>
  <c r="E92" i="45" s="1"/>
  <c r="AK91" i="45"/>
  <c r="O91" i="45"/>
  <c r="L91" i="45" s="1"/>
  <c r="F91" i="45" s="1"/>
  <c r="N91" i="45"/>
  <c r="K91" i="45" s="1"/>
  <c r="E91" i="45" s="1"/>
  <c r="AK90" i="45"/>
  <c r="O90" i="45"/>
  <c r="L90" i="45" s="1"/>
  <c r="F90" i="45" s="1"/>
  <c r="N90" i="45"/>
  <c r="K90" i="45" s="1"/>
  <c r="E90" i="45" s="1"/>
  <c r="AK89" i="45"/>
  <c r="O89" i="45"/>
  <c r="L89" i="45" s="1"/>
  <c r="F89" i="45" s="1"/>
  <c r="N89" i="45"/>
  <c r="K89" i="45" s="1"/>
  <c r="E89" i="45" s="1"/>
  <c r="AK88" i="45"/>
  <c r="AK87" i="45"/>
  <c r="AK86" i="45"/>
  <c r="O86" i="45"/>
  <c r="L86" i="45" s="1"/>
  <c r="F86" i="45" s="1"/>
  <c r="N86" i="45"/>
  <c r="K86" i="45" s="1"/>
  <c r="E86" i="45" s="1"/>
  <c r="AK85" i="45"/>
  <c r="O85" i="45"/>
  <c r="L85" i="45" s="1"/>
  <c r="F85" i="45" s="1"/>
  <c r="N85" i="45"/>
  <c r="K85" i="45" s="1"/>
  <c r="E85" i="45" s="1"/>
  <c r="AK84" i="45"/>
  <c r="O84" i="45"/>
  <c r="L84" i="45" s="1"/>
  <c r="F84" i="45" s="1"/>
  <c r="N84" i="45"/>
  <c r="K84" i="45" s="1"/>
  <c r="E84" i="45" s="1"/>
  <c r="AK83" i="45"/>
  <c r="AK82" i="45"/>
  <c r="AK81" i="45"/>
  <c r="O81" i="45"/>
  <c r="L81" i="45" s="1"/>
  <c r="F81" i="45" s="1"/>
  <c r="N81" i="45"/>
  <c r="K81" i="45" s="1"/>
  <c r="E81" i="45" s="1"/>
  <c r="AK80" i="45"/>
  <c r="O80" i="45"/>
  <c r="N80" i="45"/>
  <c r="K80" i="45" s="1"/>
  <c r="E80" i="45" s="1"/>
  <c r="L80" i="45"/>
  <c r="F80" i="45" s="1"/>
  <c r="AK79" i="45"/>
  <c r="O79" i="45"/>
  <c r="L79" i="45" s="1"/>
  <c r="F79" i="45" s="1"/>
  <c r="N79" i="45"/>
  <c r="K79" i="45" s="1"/>
  <c r="E79" i="45" s="1"/>
  <c r="AK78" i="45"/>
  <c r="AK76" i="45"/>
  <c r="AK75" i="45"/>
  <c r="O75" i="45"/>
  <c r="L75" i="45" s="1"/>
  <c r="F75" i="45" s="1"/>
  <c r="N75" i="45"/>
  <c r="K75" i="45" s="1"/>
  <c r="E75" i="45" s="1"/>
  <c r="AK74" i="45"/>
  <c r="O74" i="45"/>
  <c r="L74" i="45" s="1"/>
  <c r="F74" i="45" s="1"/>
  <c r="N74" i="45"/>
  <c r="K74" i="45" s="1"/>
  <c r="E74" i="45" s="1"/>
  <c r="AK73" i="45"/>
  <c r="O73" i="45"/>
  <c r="L73" i="45" s="1"/>
  <c r="F73" i="45" s="1"/>
  <c r="N73" i="45"/>
  <c r="K73" i="45" s="1"/>
  <c r="E73" i="45" s="1"/>
  <c r="AK72" i="45"/>
  <c r="O72" i="45"/>
  <c r="L72" i="45" s="1"/>
  <c r="F72" i="45" s="1"/>
  <c r="N72" i="45"/>
  <c r="K72" i="45" s="1"/>
  <c r="E72" i="45" s="1"/>
  <c r="AK71" i="45"/>
  <c r="O71" i="45"/>
  <c r="L71" i="45" s="1"/>
  <c r="F71" i="45" s="1"/>
  <c r="N71" i="45"/>
  <c r="K71" i="45" s="1"/>
  <c r="E71" i="45" s="1"/>
  <c r="AK70" i="45"/>
  <c r="O70" i="45"/>
  <c r="L70" i="45" s="1"/>
  <c r="F70" i="45" s="1"/>
  <c r="N70" i="45"/>
  <c r="K70" i="45" s="1"/>
  <c r="E70" i="45" s="1"/>
  <c r="AK69" i="45"/>
  <c r="O69" i="45"/>
  <c r="L69" i="45" s="1"/>
  <c r="F69" i="45" s="1"/>
  <c r="N69" i="45"/>
  <c r="K69" i="45" s="1"/>
  <c r="E69" i="45" s="1"/>
  <c r="AK68" i="45"/>
  <c r="O68" i="45"/>
  <c r="L68" i="45" s="1"/>
  <c r="F68" i="45" s="1"/>
  <c r="N68" i="45"/>
  <c r="K68" i="45" s="1"/>
  <c r="E68" i="45" s="1"/>
  <c r="AK67" i="45"/>
  <c r="O67" i="45"/>
  <c r="L67" i="45" s="1"/>
  <c r="F67" i="45" s="1"/>
  <c r="N67" i="45"/>
  <c r="K67" i="45" s="1"/>
  <c r="E67" i="45" s="1"/>
  <c r="AK66" i="45"/>
  <c r="AK65" i="45"/>
  <c r="AK64" i="45"/>
  <c r="O64" i="45"/>
  <c r="L64" i="45" s="1"/>
  <c r="F64" i="45" s="1"/>
  <c r="N64" i="45"/>
  <c r="K64" i="45" s="1"/>
  <c r="E64" i="45" s="1"/>
  <c r="AK63" i="45"/>
  <c r="O63" i="45"/>
  <c r="L63" i="45" s="1"/>
  <c r="F63" i="45" s="1"/>
  <c r="N63" i="45"/>
  <c r="K63" i="45" s="1"/>
  <c r="E63" i="45" s="1"/>
  <c r="AK62" i="45"/>
  <c r="O62" i="45"/>
  <c r="L62" i="45" s="1"/>
  <c r="F62" i="45" s="1"/>
  <c r="N62" i="45"/>
  <c r="K62" i="45" s="1"/>
  <c r="E62" i="45" s="1"/>
  <c r="AK61" i="45"/>
  <c r="O61" i="45"/>
  <c r="L61" i="45" s="1"/>
  <c r="F61" i="45" s="1"/>
  <c r="N61" i="45"/>
  <c r="K61" i="45" s="1"/>
  <c r="E61" i="45" s="1"/>
  <c r="AK60" i="45"/>
  <c r="O60" i="45"/>
  <c r="L60" i="45" s="1"/>
  <c r="F60" i="45" s="1"/>
  <c r="N60" i="45"/>
  <c r="K60" i="45" s="1"/>
  <c r="E60" i="45" s="1"/>
  <c r="AK59" i="45"/>
  <c r="O59" i="45"/>
  <c r="L59" i="45" s="1"/>
  <c r="F59" i="45" s="1"/>
  <c r="N59" i="45"/>
  <c r="K59" i="45" s="1"/>
  <c r="E59" i="45" s="1"/>
  <c r="AK58" i="45"/>
  <c r="O58" i="45"/>
  <c r="L58" i="45" s="1"/>
  <c r="F58" i="45" s="1"/>
  <c r="N58" i="45"/>
  <c r="K58" i="45" s="1"/>
  <c r="E58" i="45" s="1"/>
  <c r="AK57" i="45"/>
  <c r="O57" i="45"/>
  <c r="L57" i="45" s="1"/>
  <c r="F57" i="45" s="1"/>
  <c r="N57" i="45"/>
  <c r="K57" i="45" s="1"/>
  <c r="E57" i="45" s="1"/>
  <c r="AK56" i="45"/>
  <c r="O56" i="45"/>
  <c r="L56" i="45" s="1"/>
  <c r="F56" i="45" s="1"/>
  <c r="N56" i="45"/>
  <c r="K56" i="45" s="1"/>
  <c r="E56" i="45" s="1"/>
  <c r="AK55" i="45"/>
  <c r="AK54" i="45"/>
  <c r="AK53" i="45"/>
  <c r="O53" i="45"/>
  <c r="L53" i="45" s="1"/>
  <c r="F53" i="45" s="1"/>
  <c r="N53" i="45"/>
  <c r="K53" i="45" s="1"/>
  <c r="E53" i="45" s="1"/>
  <c r="AK52" i="45"/>
  <c r="O52" i="45"/>
  <c r="L52" i="45" s="1"/>
  <c r="F52" i="45" s="1"/>
  <c r="N52" i="45"/>
  <c r="K52" i="45" s="1"/>
  <c r="E52" i="45" s="1"/>
  <c r="AK51" i="45"/>
  <c r="O51" i="45"/>
  <c r="L51" i="45" s="1"/>
  <c r="F51" i="45" s="1"/>
  <c r="N51" i="45"/>
  <c r="K51" i="45" s="1"/>
  <c r="E51" i="45" s="1"/>
  <c r="AK50" i="45"/>
  <c r="O50" i="45"/>
  <c r="L50" i="45" s="1"/>
  <c r="F50" i="45" s="1"/>
  <c r="N50" i="45"/>
  <c r="K50" i="45" s="1"/>
  <c r="E50" i="45" s="1"/>
  <c r="AL49" i="45"/>
  <c r="AK49" i="45"/>
  <c r="O49" i="45"/>
  <c r="L49" i="45" s="1"/>
  <c r="F49" i="45" s="1"/>
  <c r="N49" i="45"/>
  <c r="K49" i="45" s="1"/>
  <c r="E49" i="45" s="1"/>
  <c r="AL48" i="45"/>
  <c r="AK48" i="45"/>
  <c r="O48" i="45"/>
  <c r="L48" i="45" s="1"/>
  <c r="F48" i="45" s="1"/>
  <c r="N48" i="45"/>
  <c r="K48" i="45" s="1"/>
  <c r="E48" i="45" s="1"/>
  <c r="AL47" i="45"/>
  <c r="AK47" i="45"/>
  <c r="O47" i="45"/>
  <c r="L47" i="45" s="1"/>
  <c r="F47" i="45" s="1"/>
  <c r="N47" i="45"/>
  <c r="K47" i="45" s="1"/>
  <c r="E47" i="45" s="1"/>
  <c r="AL46" i="45"/>
  <c r="AK46" i="45"/>
  <c r="O46" i="45"/>
  <c r="L46" i="45" s="1"/>
  <c r="F46" i="45" s="1"/>
  <c r="N46" i="45"/>
  <c r="K46" i="45" s="1"/>
  <c r="E46" i="45" s="1"/>
  <c r="AL45" i="45"/>
  <c r="AK45" i="45"/>
  <c r="O45" i="45"/>
  <c r="L45" i="45" s="1"/>
  <c r="F45" i="45" s="1"/>
  <c r="N45" i="45"/>
  <c r="K45" i="45" s="1"/>
  <c r="E45" i="45" s="1"/>
  <c r="AL44" i="45"/>
  <c r="AK44" i="45"/>
  <c r="O44" i="45"/>
  <c r="L44" i="45" s="1"/>
  <c r="F44" i="45" s="1"/>
  <c r="N44" i="45"/>
  <c r="K44" i="45" s="1"/>
  <c r="E44" i="45" s="1"/>
  <c r="AK43" i="45"/>
  <c r="L43" i="45"/>
  <c r="K43" i="45"/>
  <c r="AK42" i="45"/>
  <c r="AK41" i="45"/>
  <c r="O41" i="45"/>
  <c r="L41" i="45" s="1"/>
  <c r="F41" i="45" s="1"/>
  <c r="N41" i="45"/>
  <c r="K41" i="45" s="1"/>
  <c r="E41" i="45" s="1"/>
  <c r="AK40" i="45"/>
  <c r="O40" i="45"/>
  <c r="L40" i="45" s="1"/>
  <c r="F40" i="45" s="1"/>
  <c r="N40" i="45"/>
  <c r="K40" i="45" s="1"/>
  <c r="E40" i="45" s="1"/>
  <c r="AK39" i="45"/>
  <c r="O39" i="45"/>
  <c r="L39" i="45" s="1"/>
  <c r="F39" i="45" s="1"/>
  <c r="N39" i="45"/>
  <c r="K39" i="45" s="1"/>
  <c r="E39" i="45" s="1"/>
  <c r="AK38" i="45"/>
  <c r="O38" i="45"/>
  <c r="L38" i="45" s="1"/>
  <c r="F38" i="45" s="1"/>
  <c r="N38" i="45"/>
  <c r="K38" i="45" s="1"/>
  <c r="E38" i="45" s="1"/>
  <c r="AK37" i="45"/>
  <c r="O37" i="45"/>
  <c r="L37" i="45" s="1"/>
  <c r="F37" i="45" s="1"/>
  <c r="N37" i="45"/>
  <c r="K37" i="45" s="1"/>
  <c r="E37" i="45" s="1"/>
  <c r="AK36" i="45"/>
  <c r="O36" i="45"/>
  <c r="L36" i="45" s="1"/>
  <c r="F36" i="45" s="1"/>
  <c r="N36" i="45"/>
  <c r="K36" i="45" s="1"/>
  <c r="E36" i="45" s="1"/>
  <c r="AK35" i="45"/>
  <c r="O35" i="45"/>
  <c r="L35" i="45" s="1"/>
  <c r="F35" i="45" s="1"/>
  <c r="N35" i="45"/>
  <c r="K35" i="45" s="1"/>
  <c r="E35" i="45" s="1"/>
  <c r="AK34" i="45"/>
  <c r="O34" i="45"/>
  <c r="L34" i="45" s="1"/>
  <c r="F34" i="45" s="1"/>
  <c r="N34" i="45"/>
  <c r="K34" i="45" s="1"/>
  <c r="E34" i="45" s="1"/>
  <c r="AK33" i="45"/>
  <c r="O33" i="45"/>
  <c r="L33" i="45" s="1"/>
  <c r="F33" i="45" s="1"/>
  <c r="N33" i="45"/>
  <c r="K33" i="45" s="1"/>
  <c r="E33" i="45" s="1"/>
  <c r="AK32" i="45"/>
  <c r="O32" i="45"/>
  <c r="L32" i="45" s="1"/>
  <c r="F32" i="45" s="1"/>
  <c r="N32" i="45"/>
  <c r="K32" i="45" s="1"/>
  <c r="E32" i="45" s="1"/>
  <c r="AK31" i="45"/>
  <c r="O31" i="45"/>
  <c r="L31" i="45" s="1"/>
  <c r="F31" i="45" s="1"/>
  <c r="N31" i="45"/>
  <c r="K31" i="45" s="1"/>
  <c r="E31" i="45" s="1"/>
  <c r="AK30" i="45"/>
  <c r="O30" i="45"/>
  <c r="L30" i="45" s="1"/>
  <c r="F30" i="45" s="1"/>
  <c r="N30" i="45"/>
  <c r="K30" i="45" s="1"/>
  <c r="E30" i="45" s="1"/>
  <c r="AK29" i="45"/>
  <c r="O29" i="45"/>
  <c r="L29" i="45" s="1"/>
  <c r="F29" i="45" s="1"/>
  <c r="N29" i="45"/>
  <c r="K29" i="45" s="1"/>
  <c r="E29" i="45" s="1"/>
  <c r="AK28" i="45"/>
  <c r="AK27" i="45"/>
  <c r="AK26" i="45"/>
  <c r="O26" i="45"/>
  <c r="L26" i="45" s="1"/>
  <c r="F26" i="45" s="1"/>
  <c r="N26" i="45"/>
  <c r="K26" i="45" s="1"/>
  <c r="E26" i="45" s="1"/>
  <c r="AK25" i="45"/>
  <c r="O25" i="45"/>
  <c r="L25" i="45" s="1"/>
  <c r="F25" i="45" s="1"/>
  <c r="N25" i="45"/>
  <c r="K25" i="45" s="1"/>
  <c r="E25" i="45" s="1"/>
  <c r="AK24" i="45"/>
  <c r="O24" i="45"/>
  <c r="L24" i="45" s="1"/>
  <c r="F24" i="45" s="1"/>
  <c r="N24" i="45"/>
  <c r="K24" i="45" s="1"/>
  <c r="E24" i="45" s="1"/>
  <c r="AK23" i="45"/>
  <c r="O23" i="45"/>
  <c r="L23" i="45" s="1"/>
  <c r="F23" i="45" s="1"/>
  <c r="N23" i="45"/>
  <c r="K23" i="45" s="1"/>
  <c r="E23" i="45" s="1"/>
  <c r="AK22" i="45"/>
  <c r="O22" i="45"/>
  <c r="L22" i="45" s="1"/>
  <c r="F22" i="45" s="1"/>
  <c r="N22" i="45"/>
  <c r="K22" i="45" s="1"/>
  <c r="E22" i="45" s="1"/>
  <c r="AK21" i="45"/>
  <c r="O21" i="45"/>
  <c r="L21" i="45" s="1"/>
  <c r="F21" i="45" s="1"/>
  <c r="N21" i="45"/>
  <c r="K21" i="45" s="1"/>
  <c r="E21" i="45" s="1"/>
  <c r="AK20" i="45"/>
  <c r="O20" i="45"/>
  <c r="L20" i="45" s="1"/>
  <c r="F20" i="45" s="1"/>
  <c r="N20" i="45"/>
  <c r="K20" i="45" s="1"/>
  <c r="E20" i="45" s="1"/>
  <c r="AK19" i="45"/>
  <c r="O19" i="45"/>
  <c r="L19" i="45" s="1"/>
  <c r="F19" i="45" s="1"/>
  <c r="N19" i="45"/>
  <c r="K19" i="45" s="1"/>
  <c r="E19" i="45" s="1"/>
  <c r="AK18" i="45"/>
  <c r="O18" i="45"/>
  <c r="L18" i="45" s="1"/>
  <c r="F18" i="45" s="1"/>
  <c r="N18" i="45"/>
  <c r="K18" i="45" s="1"/>
  <c r="E18" i="45" s="1"/>
  <c r="AK17" i="45"/>
  <c r="O17" i="45"/>
  <c r="L17" i="45" s="1"/>
  <c r="F17" i="45" s="1"/>
  <c r="N17" i="45"/>
  <c r="K17" i="45" s="1"/>
  <c r="E17" i="45" s="1"/>
  <c r="AK16" i="45"/>
  <c r="O16" i="45"/>
  <c r="L16" i="45" s="1"/>
  <c r="F16" i="45" s="1"/>
  <c r="N16" i="45"/>
  <c r="K16" i="45" s="1"/>
  <c r="E16" i="45" s="1"/>
  <c r="AK15" i="45"/>
  <c r="O15" i="45"/>
  <c r="L15" i="45" s="1"/>
  <c r="F15" i="45" s="1"/>
  <c r="N15" i="45"/>
  <c r="K15" i="45" s="1"/>
  <c r="E15" i="45" s="1"/>
  <c r="AK14" i="45"/>
  <c r="O14" i="45"/>
  <c r="L14" i="45" s="1"/>
  <c r="F14" i="45" s="1"/>
  <c r="N14" i="45"/>
  <c r="K14" i="45" s="1"/>
  <c r="E14" i="45" s="1"/>
  <c r="AK13" i="45"/>
  <c r="O13" i="45"/>
  <c r="L13" i="45" s="1"/>
  <c r="F13" i="45" s="1"/>
  <c r="N13" i="45"/>
  <c r="K13" i="45" s="1"/>
  <c r="E13" i="45" s="1"/>
  <c r="AK12" i="45"/>
  <c r="O12" i="45"/>
  <c r="L12" i="45" s="1"/>
  <c r="F12" i="45" s="1"/>
  <c r="N12" i="45"/>
  <c r="K12" i="45" s="1"/>
  <c r="E12" i="45" s="1"/>
  <c r="AK11" i="45"/>
  <c r="O11" i="45"/>
  <c r="L11" i="45" s="1"/>
  <c r="F11" i="45" s="1"/>
  <c r="N11" i="45"/>
  <c r="K11" i="45" s="1"/>
  <c r="E11" i="45" s="1"/>
  <c r="AK10" i="45"/>
  <c r="O10" i="45"/>
  <c r="L10" i="45" s="1"/>
  <c r="F10" i="45" s="1"/>
  <c r="N10" i="45"/>
  <c r="K10" i="45" s="1"/>
  <c r="E10" i="45" s="1"/>
  <c r="AJ10" i="44"/>
  <c r="AJ11" i="44"/>
  <c r="AJ12" i="44"/>
  <c r="AJ13" i="44"/>
  <c r="AJ14" i="44"/>
  <c r="AJ15" i="44"/>
  <c r="AJ16" i="44"/>
  <c r="AJ17" i="44"/>
  <c r="AJ18" i="44"/>
  <c r="AJ19" i="44"/>
  <c r="AJ20" i="44"/>
  <c r="AJ21" i="44"/>
  <c r="AJ22" i="44"/>
  <c r="AJ23" i="44"/>
  <c r="AJ24" i="44"/>
  <c r="AJ25" i="44"/>
  <c r="AJ26" i="44"/>
  <c r="AJ27" i="44"/>
  <c r="AJ28" i="44"/>
  <c r="AJ29" i="44"/>
  <c r="AJ30" i="44"/>
  <c r="AJ31" i="44"/>
  <c r="AJ32" i="44"/>
  <c r="AJ33" i="44"/>
  <c r="AJ35" i="44"/>
  <c r="AJ36" i="44"/>
  <c r="AJ37" i="44"/>
  <c r="AJ38" i="44"/>
  <c r="AJ39" i="44"/>
  <c r="AJ40" i="44"/>
  <c r="AJ41" i="44"/>
  <c r="AJ42" i="44"/>
  <c r="AJ43" i="44"/>
  <c r="AJ44" i="44"/>
  <c r="AJ45" i="44"/>
  <c r="AJ46" i="44"/>
  <c r="AJ47" i="44"/>
  <c r="AJ48" i="44"/>
  <c r="AJ49" i="44"/>
  <c r="AJ50" i="44"/>
  <c r="AJ51" i="44"/>
  <c r="AJ52" i="44"/>
  <c r="AJ53" i="44"/>
  <c r="AJ54" i="44"/>
  <c r="AJ55" i="44"/>
  <c r="AJ56" i="44"/>
  <c r="AJ57" i="44"/>
  <c r="AJ58" i="44"/>
  <c r="AJ59" i="44"/>
  <c r="AJ60" i="44"/>
  <c r="AJ61" i="44"/>
  <c r="AJ62" i="44"/>
  <c r="AJ63" i="44"/>
  <c r="AJ64" i="44"/>
  <c r="AJ65" i="44"/>
  <c r="AJ66" i="44"/>
  <c r="AJ67" i="44"/>
  <c r="AJ68" i="44"/>
  <c r="AJ69" i="44"/>
  <c r="AJ70" i="44"/>
  <c r="AJ71" i="44"/>
  <c r="AJ72" i="44"/>
  <c r="AJ73" i="44"/>
  <c r="AJ74" i="44"/>
  <c r="AJ75" i="44"/>
  <c r="AJ76" i="44"/>
  <c r="AJ78" i="44"/>
  <c r="AJ79" i="44"/>
  <c r="AJ80" i="44"/>
  <c r="AJ81" i="44"/>
  <c r="AJ82" i="44"/>
  <c r="AJ83" i="44"/>
  <c r="AJ84" i="44"/>
  <c r="AJ85" i="44"/>
  <c r="AJ86" i="44"/>
  <c r="AJ87" i="44"/>
  <c r="AJ88" i="44"/>
  <c r="AJ89" i="44"/>
  <c r="AJ90" i="44"/>
  <c r="AJ91" i="44"/>
  <c r="AJ92" i="44"/>
  <c r="AJ93" i="44"/>
  <c r="AJ94" i="44"/>
  <c r="AJ95" i="44"/>
  <c r="AJ96" i="44"/>
  <c r="AJ97" i="44"/>
  <c r="AJ98" i="44"/>
  <c r="AJ99" i="44"/>
  <c r="AJ100" i="44"/>
  <c r="AJ101" i="44"/>
  <c r="AJ102" i="44"/>
  <c r="AJ103" i="44"/>
  <c r="AJ104" i="44"/>
  <c r="AJ105" i="44"/>
  <c r="AJ106" i="44"/>
  <c r="AJ107" i="44"/>
  <c r="AJ108" i="44"/>
  <c r="AJ109" i="44"/>
  <c r="AJ110" i="44"/>
  <c r="AJ111" i="44"/>
  <c r="AJ112" i="44"/>
  <c r="AJ113" i="44"/>
  <c r="AJ114" i="44"/>
  <c r="AJ115" i="44"/>
  <c r="AJ116" i="44"/>
  <c r="AJ117" i="44"/>
  <c r="AJ118" i="44"/>
  <c r="AJ119" i="44"/>
  <c r="AJ120" i="44"/>
  <c r="AJ121" i="44"/>
  <c r="AJ122" i="44"/>
  <c r="AJ123" i="44"/>
  <c r="AJ124" i="44"/>
  <c r="AJ125" i="44"/>
  <c r="AJ126" i="44"/>
  <c r="AJ127" i="44"/>
  <c r="AJ128" i="44"/>
  <c r="AJ129" i="44"/>
  <c r="AJ130" i="44"/>
  <c r="AJ131" i="44"/>
  <c r="AJ132" i="44"/>
  <c r="AJ133" i="44"/>
  <c r="AJ134" i="44"/>
  <c r="AJ135" i="44"/>
  <c r="AJ136" i="44"/>
  <c r="AJ137" i="44"/>
  <c r="AJ138" i="44"/>
  <c r="AJ139" i="44"/>
  <c r="AJ140" i="44"/>
  <c r="AJ141" i="44"/>
  <c r="AJ142" i="44"/>
  <c r="AJ143" i="44"/>
  <c r="AJ144" i="44"/>
  <c r="AJ145" i="44"/>
  <c r="AJ146" i="44"/>
  <c r="AJ147" i="44"/>
  <c r="AJ148" i="44"/>
  <c r="AJ149" i="44"/>
  <c r="AJ150" i="44"/>
  <c r="AJ151" i="44"/>
  <c r="AJ152" i="44"/>
  <c r="AJ153" i="44"/>
  <c r="AJ154" i="44"/>
  <c r="AJ155" i="44"/>
  <c r="AJ156" i="44"/>
  <c r="AJ157" i="44"/>
  <c r="AJ158" i="44"/>
  <c r="AJ159" i="44"/>
  <c r="AJ160" i="44"/>
  <c r="AJ161" i="44"/>
  <c r="AJ162" i="44"/>
  <c r="AJ163" i="44"/>
  <c r="AJ164" i="44"/>
  <c r="AJ165" i="44"/>
  <c r="AJ166" i="44"/>
  <c r="AJ167" i="44"/>
  <c r="AJ168" i="44"/>
  <c r="AJ169" i="44"/>
  <c r="AJ170" i="44"/>
  <c r="AJ171" i="44"/>
  <c r="AJ172" i="44"/>
  <c r="AJ173" i="44"/>
  <c r="AJ174" i="44"/>
  <c r="AJ175" i="44"/>
  <c r="AJ176" i="44"/>
  <c r="AJ177" i="44"/>
  <c r="AJ178" i="44"/>
  <c r="AJ179" i="44"/>
  <c r="AJ180" i="44"/>
  <c r="AJ181" i="44"/>
  <c r="AJ182" i="44"/>
  <c r="AJ183" i="44"/>
  <c r="AJ184" i="44"/>
  <c r="AJ185" i="44"/>
  <c r="AJ186" i="44"/>
  <c r="AJ187" i="44"/>
  <c r="AJ188" i="44"/>
  <c r="AJ189" i="44"/>
  <c r="AJ190" i="44"/>
  <c r="AJ191" i="44"/>
  <c r="AJ192" i="44"/>
  <c r="AJ193" i="44"/>
  <c r="AJ194" i="44"/>
  <c r="AJ195" i="44"/>
  <c r="AJ196" i="44"/>
  <c r="AJ197" i="44"/>
  <c r="AJ198" i="44"/>
  <c r="AJ199" i="44"/>
  <c r="AJ200" i="44"/>
  <c r="AJ201" i="44"/>
  <c r="AJ202" i="44"/>
  <c r="AJ203" i="44"/>
  <c r="AJ204" i="44"/>
  <c r="AJ205" i="44"/>
  <c r="AJ206" i="44"/>
  <c r="AJ207" i="44"/>
  <c r="AJ208" i="44"/>
  <c r="AJ209" i="44"/>
  <c r="AJ210" i="44"/>
  <c r="AJ211" i="44"/>
  <c r="AJ212" i="44"/>
  <c r="AJ213" i="44"/>
  <c r="AJ214" i="44"/>
  <c r="AJ215" i="44"/>
  <c r="AJ216" i="44"/>
  <c r="AJ217" i="44"/>
  <c r="AJ218" i="44"/>
  <c r="AJ219" i="44"/>
  <c r="AJ220" i="44"/>
  <c r="AJ221" i="44"/>
  <c r="AJ222" i="44"/>
  <c r="AJ223" i="44"/>
  <c r="AJ224" i="44"/>
  <c r="AJ225" i="44"/>
  <c r="AJ226" i="44"/>
  <c r="AJ227" i="44"/>
  <c r="AJ228" i="44"/>
  <c r="AJ229" i="44"/>
  <c r="AJ230" i="44"/>
  <c r="AJ231" i="44"/>
  <c r="AJ232" i="44"/>
  <c r="AJ233" i="44"/>
  <c r="AJ234" i="44"/>
  <c r="AJ235" i="44"/>
  <c r="AJ236" i="44"/>
  <c r="AJ237" i="44"/>
  <c r="AJ238" i="44"/>
  <c r="AJ239" i="44"/>
  <c r="AJ240" i="44"/>
  <c r="AJ241" i="44"/>
  <c r="AJ242" i="44"/>
  <c r="AJ243" i="44"/>
  <c r="AJ244" i="44"/>
  <c r="AJ245" i="44"/>
  <c r="AJ246" i="44"/>
  <c r="AJ247" i="44"/>
  <c r="AJ248" i="44"/>
  <c r="AJ249" i="44"/>
  <c r="AJ250" i="44"/>
  <c r="AJ251" i="44"/>
  <c r="AJ252" i="44"/>
  <c r="AJ253" i="44"/>
  <c r="AJ254" i="44"/>
  <c r="AJ255" i="44"/>
  <c r="AJ256" i="44"/>
  <c r="AJ257" i="44"/>
  <c r="AJ258" i="44"/>
  <c r="AJ259" i="44"/>
  <c r="AJ260" i="44"/>
  <c r="AJ261" i="44"/>
  <c r="AJ262" i="44"/>
  <c r="AJ263" i="44"/>
  <c r="AJ264" i="44"/>
  <c r="AJ265" i="44"/>
  <c r="AJ266" i="44"/>
  <c r="AJ267" i="44"/>
  <c r="AJ268" i="44"/>
  <c r="AJ269" i="44"/>
  <c r="AJ270" i="44"/>
  <c r="AJ271" i="44"/>
  <c r="AJ272" i="44"/>
  <c r="AJ273" i="44"/>
  <c r="AJ274" i="44"/>
  <c r="AJ275" i="44"/>
  <c r="AJ276" i="44"/>
  <c r="AJ277" i="44"/>
  <c r="AJ278" i="44"/>
  <c r="AJ279" i="44"/>
  <c r="AJ280" i="44"/>
  <c r="AJ281" i="44"/>
  <c r="AJ282" i="44"/>
  <c r="AJ283" i="44"/>
  <c r="AJ284" i="44"/>
  <c r="AJ285" i="44"/>
  <c r="AJ286" i="44"/>
  <c r="AJ287" i="44"/>
  <c r="AJ288" i="44"/>
  <c r="AJ289" i="44"/>
  <c r="AJ290" i="44"/>
  <c r="AJ291" i="44"/>
  <c r="AJ292" i="44"/>
  <c r="AJ293" i="44"/>
  <c r="AJ294" i="44"/>
  <c r="AJ295" i="44"/>
  <c r="AJ296" i="44"/>
  <c r="AJ297" i="44"/>
  <c r="AJ298" i="44"/>
  <c r="AJ299" i="44"/>
  <c r="AJ300" i="44"/>
  <c r="AJ301" i="44"/>
  <c r="AJ302" i="44"/>
  <c r="AJ303" i="44"/>
  <c r="AJ304" i="44"/>
  <c r="AJ305" i="44"/>
  <c r="AJ306" i="44"/>
  <c r="AJ307" i="44"/>
  <c r="AJ308" i="44"/>
  <c r="AJ309" i="44"/>
  <c r="AJ310" i="44"/>
  <c r="AJ311" i="44"/>
  <c r="AJ312" i="44"/>
  <c r="AJ313" i="44"/>
  <c r="AJ314" i="44"/>
  <c r="AJ315" i="44"/>
  <c r="AJ316" i="44"/>
  <c r="AJ317" i="44"/>
  <c r="AJ318" i="44"/>
  <c r="AJ319" i="44"/>
  <c r="AJ320" i="44"/>
  <c r="AJ321" i="44"/>
  <c r="AJ322" i="44"/>
  <c r="AJ323" i="44"/>
  <c r="AJ324" i="44"/>
  <c r="AJ325" i="44"/>
  <c r="AJ34" i="44"/>
  <c r="AD306" i="48" l="1"/>
  <c r="L13" i="48"/>
  <c r="F13" i="48" s="1"/>
  <c r="K16" i="48"/>
  <c r="E16" i="48" s="1"/>
  <c r="L17" i="48"/>
  <c r="F17" i="48" s="1"/>
  <c r="K20" i="48"/>
  <c r="E20" i="48" s="1"/>
  <c r="L27" i="48"/>
  <c r="F27" i="48" s="1"/>
  <c r="K30" i="48"/>
  <c r="E30" i="48" s="1"/>
  <c r="L35" i="48"/>
  <c r="F35" i="48" s="1"/>
  <c r="L49" i="48"/>
  <c r="F49" i="48" s="1"/>
  <c r="K60" i="48"/>
  <c r="E60" i="48" s="1"/>
  <c r="L64" i="48"/>
  <c r="F64" i="48" s="1"/>
  <c r="L69" i="48"/>
  <c r="F69" i="48" s="1"/>
  <c r="K80" i="48"/>
  <c r="E80" i="48" s="1"/>
  <c r="L84" i="48"/>
  <c r="F84" i="48" s="1"/>
  <c r="L105" i="48"/>
  <c r="F105" i="48" s="1"/>
  <c r="K155" i="48"/>
  <c r="E155" i="48" s="1"/>
  <c r="L157" i="48"/>
  <c r="F157" i="48" s="1"/>
  <c r="K177" i="48"/>
  <c r="E177" i="48" s="1"/>
  <c r="K188" i="48"/>
  <c r="E188" i="48" s="1"/>
  <c r="K197" i="48"/>
  <c r="E197" i="48" s="1"/>
  <c r="L246" i="48"/>
  <c r="F246" i="48" s="1"/>
  <c r="L249" i="48"/>
  <c r="F249" i="48" s="1"/>
  <c r="K251" i="48"/>
  <c r="E251" i="48" s="1"/>
  <c r="K252" i="48"/>
  <c r="E252" i="48" s="1"/>
  <c r="L262" i="48"/>
  <c r="F262" i="48" s="1"/>
  <c r="L265" i="48"/>
  <c r="F265" i="48" s="1"/>
  <c r="L295" i="48"/>
  <c r="F295" i="48" s="1"/>
  <c r="K297" i="48"/>
  <c r="E297" i="48" s="1"/>
  <c r="K308" i="48"/>
  <c r="E308" i="48" s="1"/>
  <c r="L310" i="48"/>
  <c r="F310" i="48" s="1"/>
  <c r="K315" i="48"/>
  <c r="E315" i="48" s="1"/>
  <c r="K316" i="48"/>
  <c r="E316" i="48" s="1"/>
  <c r="K326" i="48"/>
  <c r="E326" i="48" s="1"/>
  <c r="K328" i="48"/>
  <c r="E328" i="48" s="1"/>
  <c r="L333" i="48"/>
  <c r="F333" i="48" s="1"/>
  <c r="K43" i="48"/>
  <c r="E43" i="48" s="1"/>
  <c r="L48" i="48"/>
  <c r="F48" i="48" s="1"/>
  <c r="L55" i="48"/>
  <c r="F55" i="48" s="1"/>
  <c r="L68" i="48"/>
  <c r="F68" i="48" s="1"/>
  <c r="L97" i="48"/>
  <c r="F97" i="48" s="1"/>
  <c r="L120" i="48"/>
  <c r="F120" i="48" s="1"/>
  <c r="K131" i="48"/>
  <c r="E131" i="48" s="1"/>
  <c r="K159" i="48"/>
  <c r="E159" i="48" s="1"/>
  <c r="L163" i="48"/>
  <c r="F163" i="48" s="1"/>
  <c r="L168" i="48"/>
  <c r="F168" i="48" s="1"/>
  <c r="K196" i="48"/>
  <c r="E196" i="48" s="1"/>
  <c r="L197" i="48"/>
  <c r="F197" i="48" s="1"/>
  <c r="L218" i="48"/>
  <c r="F218" i="48" s="1"/>
  <c r="L221" i="48"/>
  <c r="F221" i="48" s="1"/>
  <c r="L229" i="48"/>
  <c r="F229" i="48" s="1"/>
  <c r="L230" i="48"/>
  <c r="F230" i="48" s="1"/>
  <c r="K243" i="48"/>
  <c r="E243" i="48" s="1"/>
  <c r="L268" i="48"/>
  <c r="F268" i="48" s="1"/>
  <c r="K290" i="48"/>
  <c r="E290" i="48" s="1"/>
  <c r="K305" i="48"/>
  <c r="E305" i="48" s="1"/>
  <c r="L342" i="48"/>
  <c r="F342" i="48" s="1"/>
  <c r="K10" i="48"/>
  <c r="E10" i="48" s="1"/>
  <c r="L11" i="48"/>
  <c r="F11" i="48" s="1"/>
  <c r="K14" i="48"/>
  <c r="E14" i="48" s="1"/>
  <c r="L15" i="48"/>
  <c r="F15" i="48" s="1"/>
  <c r="K18" i="48"/>
  <c r="E18" i="48" s="1"/>
  <c r="L19" i="48"/>
  <c r="F19" i="48" s="1"/>
  <c r="K22" i="48"/>
  <c r="E22" i="48" s="1"/>
  <c r="L23" i="48"/>
  <c r="F23" i="48" s="1"/>
  <c r="K28" i="48"/>
  <c r="E28" i="48" s="1"/>
  <c r="L29" i="48"/>
  <c r="F29" i="48" s="1"/>
  <c r="K32" i="48"/>
  <c r="E32" i="48" s="1"/>
  <c r="L33" i="48"/>
  <c r="F33" i="48" s="1"/>
  <c r="K36" i="48"/>
  <c r="E36" i="48" s="1"/>
  <c r="L37" i="48"/>
  <c r="F37" i="48" s="1"/>
  <c r="K50" i="48"/>
  <c r="E50" i="48" s="1"/>
  <c r="L54" i="48"/>
  <c r="F54" i="48" s="1"/>
  <c r="L59" i="48"/>
  <c r="F59" i="48" s="1"/>
  <c r="K70" i="48"/>
  <c r="E70" i="48" s="1"/>
  <c r="L72" i="48"/>
  <c r="F72" i="48" s="1"/>
  <c r="L79" i="48"/>
  <c r="F79" i="48" s="1"/>
  <c r="K92" i="48"/>
  <c r="E92" i="48" s="1"/>
  <c r="L94" i="48"/>
  <c r="F94" i="48" s="1"/>
  <c r="L101" i="48"/>
  <c r="F101" i="48" s="1"/>
  <c r="K115" i="48"/>
  <c r="E115" i="48" s="1"/>
  <c r="L117" i="48"/>
  <c r="F117" i="48" s="1"/>
  <c r="L126" i="48"/>
  <c r="F126" i="48" s="1"/>
  <c r="K143" i="48"/>
  <c r="E143" i="48" s="1"/>
  <c r="L145" i="48"/>
  <c r="F145" i="48" s="1"/>
  <c r="L154" i="48"/>
  <c r="F154" i="48" s="1"/>
  <c r="K165" i="48"/>
  <c r="E165" i="48" s="1"/>
  <c r="L167" i="48"/>
  <c r="F167" i="48" s="1"/>
  <c r="L174" i="48"/>
  <c r="F174" i="48" s="1"/>
  <c r="L190" i="48"/>
  <c r="F190" i="48" s="1"/>
  <c r="L208" i="48"/>
  <c r="F208" i="48" s="1"/>
  <c r="L209" i="48"/>
  <c r="F209" i="48" s="1"/>
  <c r="L210" i="48"/>
  <c r="F210" i="48" s="1"/>
  <c r="L223" i="48"/>
  <c r="F223" i="48" s="1"/>
  <c r="K225" i="48"/>
  <c r="E225" i="48" s="1"/>
  <c r="K235" i="48"/>
  <c r="E235" i="48" s="1"/>
  <c r="K236" i="48"/>
  <c r="E236" i="48" s="1"/>
  <c r="K238" i="48"/>
  <c r="E238" i="48" s="1"/>
  <c r="K255" i="48"/>
  <c r="E255" i="48" s="1"/>
  <c r="K256" i="48"/>
  <c r="E256" i="48" s="1"/>
  <c r="K273" i="48"/>
  <c r="E273" i="48" s="1"/>
  <c r="K276" i="48"/>
  <c r="E276" i="48" s="1"/>
  <c r="L287" i="48"/>
  <c r="F287" i="48" s="1"/>
  <c r="L288" i="48"/>
  <c r="F288" i="48" s="1"/>
  <c r="L303" i="48"/>
  <c r="F303" i="48" s="1"/>
  <c r="L304" i="48"/>
  <c r="F304" i="48" s="1"/>
  <c r="K311" i="48"/>
  <c r="E311" i="48" s="1"/>
  <c r="K322" i="48"/>
  <c r="E322" i="48" s="1"/>
  <c r="L337" i="48"/>
  <c r="F337" i="48" s="1"/>
  <c r="K12" i="48"/>
  <c r="E12" i="48" s="1"/>
  <c r="L21" i="48"/>
  <c r="F21" i="48" s="1"/>
  <c r="K26" i="48"/>
  <c r="E26" i="48" s="1"/>
  <c r="L31" i="48"/>
  <c r="F31" i="48" s="1"/>
  <c r="K34" i="48"/>
  <c r="E34" i="48" s="1"/>
  <c r="K38" i="48"/>
  <c r="E38" i="48" s="1"/>
  <c r="L91" i="48"/>
  <c r="F91" i="48" s="1"/>
  <c r="K103" i="48"/>
  <c r="E103" i="48" s="1"/>
  <c r="L114" i="48"/>
  <c r="F114" i="48" s="1"/>
  <c r="K127" i="48"/>
  <c r="E127" i="48" s="1"/>
  <c r="L129" i="48"/>
  <c r="F129" i="48" s="1"/>
  <c r="L142" i="48"/>
  <c r="F142" i="48" s="1"/>
  <c r="L164" i="48"/>
  <c r="F164" i="48" s="1"/>
  <c r="L179" i="48"/>
  <c r="F179" i="48" s="1"/>
  <c r="L205" i="48"/>
  <c r="F205" i="48" s="1"/>
  <c r="L214" i="48"/>
  <c r="F214" i="48" s="1"/>
  <c r="K216" i="48"/>
  <c r="E216" i="48" s="1"/>
  <c r="K221" i="48"/>
  <c r="E221" i="48" s="1"/>
  <c r="L261" i="48"/>
  <c r="F261" i="48" s="1"/>
  <c r="K268" i="48"/>
  <c r="E268" i="48" s="1"/>
  <c r="L298" i="48"/>
  <c r="F298" i="48" s="1"/>
  <c r="L299" i="48"/>
  <c r="F299" i="48" s="1"/>
  <c r="K309" i="48"/>
  <c r="E309" i="48" s="1"/>
  <c r="L334" i="48"/>
  <c r="F334" i="48" s="1"/>
  <c r="L44" i="48"/>
  <c r="F44" i="48" s="1"/>
  <c r="K47" i="48"/>
  <c r="E47" i="48" s="1"/>
  <c r="K66" i="48"/>
  <c r="E66" i="48" s="1"/>
  <c r="L73" i="48"/>
  <c r="F73" i="48" s="1"/>
  <c r="K86" i="48"/>
  <c r="E86" i="48" s="1"/>
  <c r="L90" i="48"/>
  <c r="F90" i="48" s="1"/>
  <c r="K109" i="48"/>
  <c r="E109" i="48" s="1"/>
  <c r="L111" i="48"/>
  <c r="F111" i="48" s="1"/>
  <c r="L133" i="48"/>
  <c r="F133" i="48" s="1"/>
  <c r="L148" i="48"/>
  <c r="F148" i="48" s="1"/>
  <c r="L188" i="48"/>
  <c r="F188" i="48" s="1"/>
  <c r="K195" i="48"/>
  <c r="E195" i="48" s="1"/>
  <c r="K199" i="48"/>
  <c r="E199" i="48" s="1"/>
  <c r="K211" i="48"/>
  <c r="E211" i="48" s="1"/>
  <c r="L215" i="48"/>
  <c r="F215" i="48" s="1"/>
  <c r="L217" i="48"/>
  <c r="F217" i="48" s="1"/>
  <c r="L219" i="48"/>
  <c r="F219" i="48" s="1"/>
  <c r="L269" i="48"/>
  <c r="F269" i="48" s="1"/>
  <c r="L279" i="48"/>
  <c r="F279" i="48" s="1"/>
  <c r="L283" i="48"/>
  <c r="F283" i="48" s="1"/>
  <c r="L284" i="48"/>
  <c r="F284" i="48" s="1"/>
  <c r="K286" i="48"/>
  <c r="E286" i="48" s="1"/>
  <c r="K289" i="48"/>
  <c r="E289" i="48" s="1"/>
  <c r="K302" i="48"/>
  <c r="E302" i="48" s="1"/>
  <c r="L307" i="48"/>
  <c r="F307" i="48" s="1"/>
  <c r="L314" i="48"/>
  <c r="F314" i="48" s="1"/>
  <c r="L317" i="48"/>
  <c r="F317" i="48" s="1"/>
  <c r="K319" i="48"/>
  <c r="E319" i="48" s="1"/>
  <c r="L327" i="48"/>
  <c r="F327" i="48" s="1"/>
  <c r="L328" i="48"/>
  <c r="F328" i="48" s="1"/>
  <c r="K41" i="48"/>
  <c r="E41" i="48" s="1"/>
  <c r="L42" i="48"/>
  <c r="F42" i="48" s="1"/>
  <c r="K45" i="48"/>
  <c r="E45" i="48" s="1"/>
  <c r="L46" i="48"/>
  <c r="F46" i="48" s="1"/>
  <c r="K56" i="48"/>
  <c r="E56" i="48" s="1"/>
  <c r="L58" i="48"/>
  <c r="F58" i="48" s="1"/>
  <c r="L65" i="48"/>
  <c r="F65" i="48" s="1"/>
  <c r="K74" i="48"/>
  <c r="E74" i="48" s="1"/>
  <c r="L76" i="48"/>
  <c r="F76" i="48" s="1"/>
  <c r="L85" i="48"/>
  <c r="F85" i="48" s="1"/>
  <c r="K98" i="48"/>
  <c r="E98" i="48" s="1"/>
  <c r="L100" i="48"/>
  <c r="F100" i="48" s="1"/>
  <c r="L108" i="48"/>
  <c r="F108" i="48" s="1"/>
  <c r="K121" i="48"/>
  <c r="E121" i="48" s="1"/>
  <c r="L123" i="48"/>
  <c r="F123" i="48" s="1"/>
  <c r="L130" i="48"/>
  <c r="F130" i="48" s="1"/>
  <c r="K149" i="48"/>
  <c r="E149" i="48" s="1"/>
  <c r="L151" i="48"/>
  <c r="F151" i="48" s="1"/>
  <c r="L158" i="48"/>
  <c r="F158" i="48" s="1"/>
  <c r="K171" i="48"/>
  <c r="E171" i="48" s="1"/>
  <c r="L173" i="48"/>
  <c r="F173" i="48" s="1"/>
  <c r="L180" i="48"/>
  <c r="F180" i="48" s="1"/>
  <c r="K205" i="48"/>
  <c r="E205" i="48" s="1"/>
  <c r="L226" i="48"/>
  <c r="F226" i="48" s="1"/>
  <c r="L233" i="48"/>
  <c r="F233" i="48" s="1"/>
  <c r="L234" i="48"/>
  <c r="F234" i="48" s="1"/>
  <c r="L238" i="48"/>
  <c r="F238" i="48" s="1"/>
  <c r="L239" i="48"/>
  <c r="F239" i="48" s="1"/>
  <c r="K247" i="48"/>
  <c r="E247" i="48" s="1"/>
  <c r="K248" i="48"/>
  <c r="E248" i="48" s="1"/>
  <c r="L257" i="48"/>
  <c r="F257" i="48" s="1"/>
  <c r="L258" i="48"/>
  <c r="F258" i="48" s="1"/>
  <c r="K260" i="48"/>
  <c r="E260" i="48" s="1"/>
  <c r="K263" i="48"/>
  <c r="E263" i="48" s="1"/>
  <c r="K264" i="48"/>
  <c r="E264" i="48" s="1"/>
  <c r="L274" i="48"/>
  <c r="F274" i="48" s="1"/>
  <c r="L275" i="48"/>
  <c r="F275" i="48" s="1"/>
  <c r="K293" i="48"/>
  <c r="E293" i="48" s="1"/>
  <c r="K294" i="48"/>
  <c r="E294" i="48" s="1"/>
  <c r="K298" i="48"/>
  <c r="E298" i="48" s="1"/>
  <c r="K310" i="48"/>
  <c r="E310" i="48" s="1"/>
  <c r="L311" i="48"/>
  <c r="F311" i="48" s="1"/>
  <c r="L322" i="48"/>
  <c r="F322" i="48" s="1"/>
  <c r="L323" i="48"/>
  <c r="F323" i="48" s="1"/>
  <c r="K331" i="48"/>
  <c r="E331" i="48" s="1"/>
  <c r="K332" i="48"/>
  <c r="E332" i="48" s="1"/>
  <c r="L339" i="48"/>
  <c r="F339" i="48" s="1"/>
  <c r="AD305" i="48"/>
  <c r="AC305" i="48"/>
  <c r="AC307" i="48"/>
  <c r="AD300" i="46"/>
  <c r="AC299" i="46"/>
  <c r="AD301" i="46"/>
  <c r="AC301" i="46"/>
  <c r="AB294" i="45"/>
  <c r="AC296" i="45"/>
  <c r="AB296" i="45"/>
  <c r="AB295" i="45"/>
  <c r="O325" i="44"/>
  <c r="L325" i="44" s="1"/>
  <c r="F325" i="44" s="1"/>
  <c r="N325" i="44"/>
  <c r="K325" i="44" s="1"/>
  <c r="E325" i="44" s="1"/>
  <c r="O324" i="44"/>
  <c r="L324" i="44" s="1"/>
  <c r="F324" i="44" s="1"/>
  <c r="N324" i="44"/>
  <c r="K324" i="44" s="1"/>
  <c r="E324" i="44" s="1"/>
  <c r="O321" i="44"/>
  <c r="L321" i="44" s="1"/>
  <c r="F321" i="44" s="1"/>
  <c r="N321" i="44"/>
  <c r="K321" i="44" s="1"/>
  <c r="E321" i="44" s="1"/>
  <c r="AB320" i="44"/>
  <c r="O320" i="44"/>
  <c r="L320" i="44" s="1"/>
  <c r="F320" i="44" s="1"/>
  <c r="N320" i="44"/>
  <c r="K320" i="44" s="1"/>
  <c r="E320" i="44" s="1"/>
  <c r="O319" i="44"/>
  <c r="L319" i="44" s="1"/>
  <c r="F319" i="44" s="1"/>
  <c r="N319" i="44"/>
  <c r="K319" i="44" s="1"/>
  <c r="E319" i="44" s="1"/>
  <c r="O316" i="44"/>
  <c r="L316" i="44" s="1"/>
  <c r="F316" i="44" s="1"/>
  <c r="N316" i="44"/>
  <c r="K316" i="44" s="1"/>
  <c r="E316" i="44" s="1"/>
  <c r="O315" i="44"/>
  <c r="L315" i="44" s="1"/>
  <c r="F315" i="44" s="1"/>
  <c r="N315" i="44"/>
  <c r="K315" i="44" s="1"/>
  <c r="E315" i="44" s="1"/>
  <c r="O314" i="44"/>
  <c r="L314" i="44" s="1"/>
  <c r="F314" i="44" s="1"/>
  <c r="N314" i="44"/>
  <c r="K314" i="44" s="1"/>
  <c r="E314" i="44" s="1"/>
  <c r="O313" i="44"/>
  <c r="L313" i="44" s="1"/>
  <c r="F313" i="44" s="1"/>
  <c r="N313" i="44"/>
  <c r="K313" i="44" s="1"/>
  <c r="E313" i="44" s="1"/>
  <c r="AK310" i="44"/>
  <c r="O310" i="44"/>
  <c r="L310" i="44" s="1"/>
  <c r="F310" i="44" s="1"/>
  <c r="N310" i="44"/>
  <c r="K310" i="44" s="1"/>
  <c r="E310" i="44" s="1"/>
  <c r="AK309" i="44"/>
  <c r="O309" i="44"/>
  <c r="L309" i="44" s="1"/>
  <c r="F309" i="44" s="1"/>
  <c r="N309" i="44"/>
  <c r="K309" i="44" s="1"/>
  <c r="E309" i="44" s="1"/>
  <c r="O308" i="44"/>
  <c r="L308" i="44" s="1"/>
  <c r="F308" i="44" s="1"/>
  <c r="N308" i="44"/>
  <c r="K308" i="44" s="1"/>
  <c r="E308" i="44" s="1"/>
  <c r="O307" i="44"/>
  <c r="L307" i="44" s="1"/>
  <c r="F307" i="44" s="1"/>
  <c r="N307" i="44"/>
  <c r="K307" i="44" s="1"/>
  <c r="E307" i="44" s="1"/>
  <c r="O306" i="44"/>
  <c r="L306" i="44" s="1"/>
  <c r="F306" i="44" s="1"/>
  <c r="N306" i="44"/>
  <c r="K306" i="44" s="1"/>
  <c r="E306" i="44" s="1"/>
  <c r="O305" i="44"/>
  <c r="L305" i="44" s="1"/>
  <c r="F305" i="44" s="1"/>
  <c r="N305" i="44"/>
  <c r="K305" i="44" s="1"/>
  <c r="E305" i="44" s="1"/>
  <c r="O304" i="44"/>
  <c r="L304" i="44" s="1"/>
  <c r="F304" i="44" s="1"/>
  <c r="N304" i="44"/>
  <c r="K304" i="44" s="1"/>
  <c r="E304" i="44" s="1"/>
  <c r="O301" i="44"/>
  <c r="L301" i="44" s="1"/>
  <c r="F301" i="44" s="1"/>
  <c r="N301" i="44"/>
  <c r="K301" i="44" s="1"/>
  <c r="E301" i="44" s="1"/>
  <c r="O300" i="44"/>
  <c r="L300" i="44" s="1"/>
  <c r="F300" i="44" s="1"/>
  <c r="N300" i="44"/>
  <c r="K300" i="44" s="1"/>
  <c r="E300" i="44" s="1"/>
  <c r="O299" i="44"/>
  <c r="L299" i="44" s="1"/>
  <c r="F299" i="44" s="1"/>
  <c r="N299" i="44"/>
  <c r="K299" i="44" s="1"/>
  <c r="E299" i="44" s="1"/>
  <c r="O298" i="44"/>
  <c r="L298" i="44" s="1"/>
  <c r="F298" i="44" s="1"/>
  <c r="N298" i="44"/>
  <c r="K298" i="44" s="1"/>
  <c r="E298" i="44" s="1"/>
  <c r="O297" i="44"/>
  <c r="L297" i="44" s="1"/>
  <c r="F297" i="44" s="1"/>
  <c r="N297" i="44"/>
  <c r="K297" i="44" s="1"/>
  <c r="E297" i="44" s="1"/>
  <c r="O296" i="44"/>
  <c r="L296" i="44" s="1"/>
  <c r="F296" i="44" s="1"/>
  <c r="N296" i="44"/>
  <c r="K296" i="44" s="1"/>
  <c r="E296" i="44" s="1"/>
  <c r="AB293" i="44"/>
  <c r="O293" i="44"/>
  <c r="L293" i="44" s="1"/>
  <c r="F293" i="44" s="1"/>
  <c r="N293" i="44"/>
  <c r="K293" i="44" s="1"/>
  <c r="E293" i="44" s="1"/>
  <c r="AB292" i="44"/>
  <c r="O292" i="44"/>
  <c r="L292" i="44" s="1"/>
  <c r="F292" i="44" s="1"/>
  <c r="N292" i="44"/>
  <c r="K292" i="44" s="1"/>
  <c r="E292" i="44" s="1"/>
  <c r="AB291" i="44"/>
  <c r="O291" i="44"/>
  <c r="L291" i="44" s="1"/>
  <c r="F291" i="44" s="1"/>
  <c r="N291" i="44"/>
  <c r="K291" i="44" s="1"/>
  <c r="E291" i="44" s="1"/>
  <c r="AB290" i="44"/>
  <c r="AA290" i="44"/>
  <c r="O290" i="44"/>
  <c r="L290" i="44" s="1"/>
  <c r="F290" i="44" s="1"/>
  <c r="N290" i="44"/>
  <c r="K290" i="44" s="1"/>
  <c r="E290" i="44" s="1"/>
  <c r="AB289" i="44"/>
  <c r="AA289" i="44"/>
  <c r="O289" i="44"/>
  <c r="L289" i="44" s="1"/>
  <c r="F289" i="44" s="1"/>
  <c r="N289" i="44"/>
  <c r="K289" i="44" s="1"/>
  <c r="E289" i="44" s="1"/>
  <c r="AB288" i="44"/>
  <c r="AA288" i="44"/>
  <c r="O288" i="44"/>
  <c r="L288" i="44" s="1"/>
  <c r="F288" i="44" s="1"/>
  <c r="N288" i="44"/>
  <c r="K288" i="44" s="1"/>
  <c r="E288" i="44" s="1"/>
  <c r="O287" i="44"/>
  <c r="L287" i="44" s="1"/>
  <c r="N287" i="44"/>
  <c r="K287" i="44" s="1"/>
  <c r="O286" i="44"/>
  <c r="L286" i="44" s="1"/>
  <c r="N286" i="44"/>
  <c r="K286" i="44" s="1"/>
  <c r="O285" i="44"/>
  <c r="L285" i="44" s="1"/>
  <c r="F285" i="44" s="1"/>
  <c r="N285" i="44"/>
  <c r="K285" i="44" s="1"/>
  <c r="E285" i="44" s="1"/>
  <c r="O284" i="44"/>
  <c r="L284" i="44" s="1"/>
  <c r="F284" i="44" s="1"/>
  <c r="N284" i="44"/>
  <c r="K284" i="44" s="1"/>
  <c r="E284" i="44" s="1"/>
  <c r="O283" i="44"/>
  <c r="L283" i="44" s="1"/>
  <c r="F283" i="44" s="1"/>
  <c r="N283" i="44"/>
  <c r="K283" i="44" s="1"/>
  <c r="E283" i="44" s="1"/>
  <c r="O282" i="44"/>
  <c r="L282" i="44" s="1"/>
  <c r="F282" i="44" s="1"/>
  <c r="N282" i="44"/>
  <c r="K282" i="44" s="1"/>
  <c r="E282" i="44" s="1"/>
  <c r="O281" i="44"/>
  <c r="L281" i="44" s="1"/>
  <c r="F281" i="44" s="1"/>
  <c r="N281" i="44"/>
  <c r="K281" i="44" s="1"/>
  <c r="E281" i="44" s="1"/>
  <c r="O280" i="44"/>
  <c r="L280" i="44" s="1"/>
  <c r="F280" i="44" s="1"/>
  <c r="N280" i="44"/>
  <c r="K280" i="44" s="1"/>
  <c r="E280" i="44" s="1"/>
  <c r="O279" i="44"/>
  <c r="L279" i="44" s="1"/>
  <c r="F279" i="44" s="1"/>
  <c r="N279" i="44"/>
  <c r="K279" i="44" s="1"/>
  <c r="E279" i="44" s="1"/>
  <c r="O276" i="44"/>
  <c r="L276" i="44" s="1"/>
  <c r="F276" i="44" s="1"/>
  <c r="N276" i="44"/>
  <c r="K276" i="44" s="1"/>
  <c r="E276" i="44" s="1"/>
  <c r="O275" i="44"/>
  <c r="L275" i="44" s="1"/>
  <c r="F275" i="44" s="1"/>
  <c r="N275" i="44"/>
  <c r="K275" i="44" s="1"/>
  <c r="E275" i="44" s="1"/>
  <c r="O274" i="44"/>
  <c r="L274" i="44" s="1"/>
  <c r="F274" i="44" s="1"/>
  <c r="N274" i="44"/>
  <c r="K274" i="44"/>
  <c r="E274" i="44" s="1"/>
  <c r="O273" i="44"/>
  <c r="L273" i="44" s="1"/>
  <c r="F273" i="44" s="1"/>
  <c r="N273" i="44"/>
  <c r="K273" i="44" s="1"/>
  <c r="E273" i="44" s="1"/>
  <c r="O272" i="44"/>
  <c r="L272" i="44" s="1"/>
  <c r="F272" i="44" s="1"/>
  <c r="N272" i="44"/>
  <c r="K272" i="44" s="1"/>
  <c r="E272" i="44" s="1"/>
  <c r="O271" i="44"/>
  <c r="L271" i="44" s="1"/>
  <c r="F271" i="44" s="1"/>
  <c r="N271" i="44"/>
  <c r="K271" i="44" s="1"/>
  <c r="E271" i="44" s="1"/>
  <c r="O270" i="44"/>
  <c r="L270" i="44" s="1"/>
  <c r="F270" i="44" s="1"/>
  <c r="N270" i="44"/>
  <c r="K270" i="44" s="1"/>
  <c r="E270" i="44" s="1"/>
  <c r="O269" i="44"/>
  <c r="L269" i="44" s="1"/>
  <c r="F269" i="44" s="1"/>
  <c r="N269" i="44"/>
  <c r="K269" i="44" s="1"/>
  <c r="E269" i="44" s="1"/>
  <c r="O266" i="44"/>
  <c r="L266" i="44" s="1"/>
  <c r="F266" i="44" s="1"/>
  <c r="N266" i="44"/>
  <c r="K266" i="44" s="1"/>
  <c r="E266" i="44" s="1"/>
  <c r="AK265" i="44"/>
  <c r="O265" i="44"/>
  <c r="L265" i="44" s="1"/>
  <c r="F265" i="44" s="1"/>
  <c r="N265" i="44"/>
  <c r="K265" i="44" s="1"/>
  <c r="E265" i="44" s="1"/>
  <c r="O262" i="44"/>
  <c r="L262" i="44" s="1"/>
  <c r="F262" i="44" s="1"/>
  <c r="N262" i="44"/>
  <c r="K262" i="44" s="1"/>
  <c r="E262" i="44" s="1"/>
  <c r="O261" i="44"/>
  <c r="L261" i="44" s="1"/>
  <c r="F261" i="44" s="1"/>
  <c r="N261" i="44"/>
  <c r="K261" i="44" s="1"/>
  <c r="E261" i="44" s="1"/>
  <c r="O260" i="44"/>
  <c r="L260" i="44" s="1"/>
  <c r="F260" i="44" s="1"/>
  <c r="N260" i="44"/>
  <c r="K260" i="44" s="1"/>
  <c r="E260" i="44" s="1"/>
  <c r="O259" i="44"/>
  <c r="L259" i="44" s="1"/>
  <c r="F259" i="44" s="1"/>
  <c r="N259" i="44"/>
  <c r="K259" i="44" s="1"/>
  <c r="E259" i="44" s="1"/>
  <c r="O256" i="44"/>
  <c r="L256" i="44" s="1"/>
  <c r="F256" i="44" s="1"/>
  <c r="N256" i="44"/>
  <c r="K256" i="44" s="1"/>
  <c r="E256" i="44" s="1"/>
  <c r="O255" i="44"/>
  <c r="L255" i="44" s="1"/>
  <c r="F255" i="44" s="1"/>
  <c r="N255" i="44"/>
  <c r="K255" i="44" s="1"/>
  <c r="E255" i="44" s="1"/>
  <c r="O254" i="44"/>
  <c r="L254" i="44" s="1"/>
  <c r="F254" i="44" s="1"/>
  <c r="N254" i="44"/>
  <c r="K254" i="44" s="1"/>
  <c r="E254" i="44" s="1"/>
  <c r="O253" i="44"/>
  <c r="L253" i="44" s="1"/>
  <c r="F253" i="44" s="1"/>
  <c r="N253" i="44"/>
  <c r="K253" i="44" s="1"/>
  <c r="E253" i="44" s="1"/>
  <c r="O252" i="44"/>
  <c r="L252" i="44" s="1"/>
  <c r="F252" i="44" s="1"/>
  <c r="N252" i="44"/>
  <c r="K252" i="44" s="1"/>
  <c r="E252" i="44" s="1"/>
  <c r="O251" i="44"/>
  <c r="L251" i="44" s="1"/>
  <c r="F251" i="44" s="1"/>
  <c r="N251" i="44"/>
  <c r="K251" i="44" s="1"/>
  <c r="E251" i="44" s="1"/>
  <c r="O250" i="44"/>
  <c r="L250" i="44" s="1"/>
  <c r="F250" i="44" s="1"/>
  <c r="N250" i="44"/>
  <c r="K250" i="44" s="1"/>
  <c r="E250" i="44" s="1"/>
  <c r="O249" i="44"/>
  <c r="L249" i="44" s="1"/>
  <c r="F249" i="44" s="1"/>
  <c r="N249" i="44"/>
  <c r="K249" i="44" s="1"/>
  <c r="E249" i="44" s="1"/>
  <c r="O248" i="44"/>
  <c r="L248" i="44" s="1"/>
  <c r="F248" i="44" s="1"/>
  <c r="N248" i="44"/>
  <c r="K248" i="44" s="1"/>
  <c r="E248" i="44" s="1"/>
  <c r="O247" i="44"/>
  <c r="L247" i="44" s="1"/>
  <c r="F247" i="44" s="1"/>
  <c r="N247" i="44"/>
  <c r="K247" i="44" s="1"/>
  <c r="E247" i="44" s="1"/>
  <c r="O246" i="44"/>
  <c r="L246" i="44" s="1"/>
  <c r="F246" i="44" s="1"/>
  <c r="N246" i="44"/>
  <c r="K246" i="44" s="1"/>
  <c r="E246" i="44" s="1"/>
  <c r="O245" i="44"/>
  <c r="L245" i="44" s="1"/>
  <c r="F245" i="44" s="1"/>
  <c r="N245" i="44"/>
  <c r="K245" i="44" s="1"/>
  <c r="E245" i="44" s="1"/>
  <c r="O244" i="44"/>
  <c r="L244" i="44" s="1"/>
  <c r="F244" i="44" s="1"/>
  <c r="N244" i="44"/>
  <c r="K244" i="44" s="1"/>
  <c r="E244" i="44" s="1"/>
  <c r="O243" i="44"/>
  <c r="L243" i="44" s="1"/>
  <c r="F243" i="44" s="1"/>
  <c r="N243" i="44"/>
  <c r="K243" i="44" s="1"/>
  <c r="E243" i="44" s="1"/>
  <c r="O242" i="44"/>
  <c r="L242" i="44" s="1"/>
  <c r="F242" i="44" s="1"/>
  <c r="N242" i="44"/>
  <c r="K242" i="44" s="1"/>
  <c r="E242" i="44" s="1"/>
  <c r="O239" i="44"/>
  <c r="L239" i="44" s="1"/>
  <c r="F239" i="44" s="1"/>
  <c r="N239" i="44"/>
  <c r="K239" i="44" s="1"/>
  <c r="E239" i="44" s="1"/>
  <c r="O238" i="44"/>
  <c r="L238" i="44" s="1"/>
  <c r="F238" i="44" s="1"/>
  <c r="N238" i="44"/>
  <c r="K238" i="44" s="1"/>
  <c r="E238" i="44" s="1"/>
  <c r="O237" i="44"/>
  <c r="L237" i="44" s="1"/>
  <c r="F237" i="44" s="1"/>
  <c r="N237" i="44"/>
  <c r="K237" i="44" s="1"/>
  <c r="E237" i="44" s="1"/>
  <c r="O236" i="44"/>
  <c r="L236" i="44" s="1"/>
  <c r="F236" i="44" s="1"/>
  <c r="N236" i="44"/>
  <c r="K236" i="44" s="1"/>
  <c r="E236" i="44" s="1"/>
  <c r="O235" i="44"/>
  <c r="L235" i="44" s="1"/>
  <c r="F235" i="44" s="1"/>
  <c r="N235" i="44"/>
  <c r="K235" i="44" s="1"/>
  <c r="E235" i="44" s="1"/>
  <c r="O234" i="44"/>
  <c r="L234" i="44" s="1"/>
  <c r="F234" i="44" s="1"/>
  <c r="N234" i="44"/>
  <c r="K234" i="44" s="1"/>
  <c r="E234" i="44" s="1"/>
  <c r="O233" i="44"/>
  <c r="L233" i="44" s="1"/>
  <c r="F233" i="44" s="1"/>
  <c r="N233" i="44"/>
  <c r="K233" i="44" s="1"/>
  <c r="E233" i="44" s="1"/>
  <c r="O230" i="44"/>
  <c r="L230" i="44" s="1"/>
  <c r="F230" i="44" s="1"/>
  <c r="N230" i="44"/>
  <c r="K230" i="44" s="1"/>
  <c r="E230" i="44" s="1"/>
  <c r="O229" i="44"/>
  <c r="L229" i="44" s="1"/>
  <c r="F229" i="44" s="1"/>
  <c r="N229" i="44"/>
  <c r="K229" i="44" s="1"/>
  <c r="E229" i="44" s="1"/>
  <c r="O227" i="44"/>
  <c r="L227" i="44" s="1"/>
  <c r="F227" i="44" s="1"/>
  <c r="N227" i="44"/>
  <c r="K227" i="44" s="1"/>
  <c r="E227" i="44" s="1"/>
  <c r="O226" i="44"/>
  <c r="L226" i="44" s="1"/>
  <c r="F226" i="44" s="1"/>
  <c r="N226" i="44"/>
  <c r="K226" i="44" s="1"/>
  <c r="E226" i="44" s="1"/>
  <c r="O225" i="44"/>
  <c r="L225" i="44" s="1"/>
  <c r="F225" i="44" s="1"/>
  <c r="N225" i="44"/>
  <c r="K225" i="44" s="1"/>
  <c r="E225" i="44" s="1"/>
  <c r="O224" i="44"/>
  <c r="L224" i="44" s="1"/>
  <c r="F224" i="44" s="1"/>
  <c r="N224" i="44"/>
  <c r="K224" i="44" s="1"/>
  <c r="E224" i="44" s="1"/>
  <c r="O223" i="44"/>
  <c r="L223" i="44" s="1"/>
  <c r="F223" i="44" s="1"/>
  <c r="N223" i="44"/>
  <c r="K223" i="44" s="1"/>
  <c r="E223" i="44" s="1"/>
  <c r="O221" i="44"/>
  <c r="L221" i="44" s="1"/>
  <c r="F221" i="44" s="1"/>
  <c r="N221" i="44"/>
  <c r="K221" i="44" s="1"/>
  <c r="E221" i="44" s="1"/>
  <c r="O220" i="44"/>
  <c r="L220" i="44" s="1"/>
  <c r="F220" i="44" s="1"/>
  <c r="N220" i="44"/>
  <c r="K220" i="44" s="1"/>
  <c r="E220" i="44" s="1"/>
  <c r="O217" i="44"/>
  <c r="L217" i="44" s="1"/>
  <c r="F217" i="44" s="1"/>
  <c r="N217" i="44"/>
  <c r="K217" i="44" s="1"/>
  <c r="E217" i="44" s="1"/>
  <c r="O216" i="44"/>
  <c r="L216" i="44" s="1"/>
  <c r="F216" i="44" s="1"/>
  <c r="N216" i="44"/>
  <c r="K216" i="44"/>
  <c r="E216" i="44" s="1"/>
  <c r="L215" i="44"/>
  <c r="K215" i="44"/>
  <c r="O214" i="44"/>
  <c r="L214" i="44" s="1"/>
  <c r="F214" i="44" s="1"/>
  <c r="N214" i="44"/>
  <c r="K214" i="44" s="1"/>
  <c r="E214" i="44" s="1"/>
  <c r="L213" i="44"/>
  <c r="K213" i="44"/>
  <c r="O212" i="44"/>
  <c r="L212" i="44" s="1"/>
  <c r="F212" i="44" s="1"/>
  <c r="N212" i="44"/>
  <c r="K212" i="44" s="1"/>
  <c r="E212" i="44" s="1"/>
  <c r="O211" i="44"/>
  <c r="L211" i="44" s="1"/>
  <c r="F211" i="44" s="1"/>
  <c r="N211" i="44"/>
  <c r="K211" i="44" s="1"/>
  <c r="E211" i="44" s="1"/>
  <c r="O210" i="44"/>
  <c r="L210" i="44" s="1"/>
  <c r="F210" i="44" s="1"/>
  <c r="N210" i="44"/>
  <c r="K210" i="44" s="1"/>
  <c r="E210" i="44" s="1"/>
  <c r="O209" i="44"/>
  <c r="L209" i="44" s="1"/>
  <c r="F209" i="44" s="1"/>
  <c r="N209" i="44"/>
  <c r="K209" i="44" s="1"/>
  <c r="E209" i="44" s="1"/>
  <c r="O208" i="44"/>
  <c r="L208" i="44" s="1"/>
  <c r="F208" i="44" s="1"/>
  <c r="N208" i="44"/>
  <c r="K208" i="44" s="1"/>
  <c r="E208" i="44" s="1"/>
  <c r="AK207" i="44"/>
  <c r="O207" i="44"/>
  <c r="L207" i="44" s="1"/>
  <c r="F207" i="44" s="1"/>
  <c r="N207" i="44"/>
  <c r="K207" i="44" s="1"/>
  <c r="E207" i="44" s="1"/>
  <c r="O206" i="44"/>
  <c r="L206" i="44" s="1"/>
  <c r="F206" i="44" s="1"/>
  <c r="N206" i="44"/>
  <c r="K206" i="44" s="1"/>
  <c r="E206" i="44" s="1"/>
  <c r="L205" i="44"/>
  <c r="K205" i="44"/>
  <c r="O204" i="44"/>
  <c r="L204" i="44" s="1"/>
  <c r="F204" i="44" s="1"/>
  <c r="N204" i="44"/>
  <c r="K204" i="44" s="1"/>
  <c r="E204" i="44" s="1"/>
  <c r="O203" i="44"/>
  <c r="L203" i="44" s="1"/>
  <c r="F203" i="44" s="1"/>
  <c r="N203" i="44"/>
  <c r="K203" i="44" s="1"/>
  <c r="E203" i="44" s="1"/>
  <c r="O202" i="44"/>
  <c r="L202" i="44" s="1"/>
  <c r="F202" i="44" s="1"/>
  <c r="N202" i="44"/>
  <c r="K202" i="44" s="1"/>
  <c r="E202" i="44" s="1"/>
  <c r="O201" i="44"/>
  <c r="L201" i="44" s="1"/>
  <c r="F201" i="44" s="1"/>
  <c r="N201" i="44"/>
  <c r="K201" i="44" s="1"/>
  <c r="E201" i="44" s="1"/>
  <c r="L200" i="44"/>
  <c r="K200" i="44"/>
  <c r="O199" i="44"/>
  <c r="L199" i="44" s="1"/>
  <c r="F199" i="44" s="1"/>
  <c r="N199" i="44"/>
  <c r="K199" i="44"/>
  <c r="E199" i="44" s="1"/>
  <c r="O198" i="44"/>
  <c r="L198" i="44" s="1"/>
  <c r="F198" i="44" s="1"/>
  <c r="N198" i="44"/>
  <c r="K198" i="44" s="1"/>
  <c r="E198" i="44" s="1"/>
  <c r="O194" i="44"/>
  <c r="L194" i="44" s="1"/>
  <c r="F194" i="44" s="1"/>
  <c r="N194" i="44"/>
  <c r="K194" i="44" s="1"/>
  <c r="E194" i="44" s="1"/>
  <c r="O193" i="44"/>
  <c r="L193" i="44" s="1"/>
  <c r="N193" i="44"/>
  <c r="K193" i="44" s="1"/>
  <c r="O192" i="44"/>
  <c r="L192" i="44" s="1"/>
  <c r="F192" i="44" s="1"/>
  <c r="N192" i="44"/>
  <c r="K192" i="44" s="1"/>
  <c r="E192" i="44" s="1"/>
  <c r="O191" i="44"/>
  <c r="L191" i="44" s="1"/>
  <c r="F191" i="44" s="1"/>
  <c r="N191" i="44"/>
  <c r="K191" i="44" s="1"/>
  <c r="E191" i="44" s="1"/>
  <c r="O190" i="44"/>
  <c r="L190" i="44" s="1"/>
  <c r="F190" i="44" s="1"/>
  <c r="N190" i="44"/>
  <c r="K190" i="44" s="1"/>
  <c r="E190" i="44" s="1"/>
  <c r="O189" i="44"/>
  <c r="L189" i="44" s="1"/>
  <c r="F189" i="44" s="1"/>
  <c r="N189" i="44"/>
  <c r="K189" i="44" s="1"/>
  <c r="E189" i="44" s="1"/>
  <c r="O188" i="44"/>
  <c r="L188" i="44" s="1"/>
  <c r="F188" i="44" s="1"/>
  <c r="N188" i="44"/>
  <c r="K188" i="44" s="1"/>
  <c r="E188" i="44" s="1"/>
  <c r="O187" i="44"/>
  <c r="L187" i="44" s="1"/>
  <c r="F187" i="44" s="1"/>
  <c r="N187" i="44"/>
  <c r="K187" i="44" s="1"/>
  <c r="E187" i="44" s="1"/>
  <c r="O185" i="44"/>
  <c r="N185" i="44"/>
  <c r="O184" i="44"/>
  <c r="N184" i="44"/>
  <c r="O183" i="44"/>
  <c r="L183" i="44" s="1"/>
  <c r="F183" i="44" s="1"/>
  <c r="N183" i="44"/>
  <c r="K183" i="44" s="1"/>
  <c r="E183" i="44" s="1"/>
  <c r="O182" i="44"/>
  <c r="L182" i="44" s="1"/>
  <c r="F182" i="44" s="1"/>
  <c r="N182" i="44"/>
  <c r="K182" i="44" s="1"/>
  <c r="E182" i="44" s="1"/>
  <c r="O181" i="44"/>
  <c r="L181" i="44" s="1"/>
  <c r="F181" i="44" s="1"/>
  <c r="N181" i="44"/>
  <c r="K181" i="44" s="1"/>
  <c r="E181" i="44" s="1"/>
  <c r="O180" i="44"/>
  <c r="L180" i="44" s="1"/>
  <c r="F180" i="44" s="1"/>
  <c r="N180" i="44"/>
  <c r="K180" i="44" s="1"/>
  <c r="E180" i="44" s="1"/>
  <c r="L177" i="44"/>
  <c r="F177" i="44" s="1"/>
  <c r="K177" i="44"/>
  <c r="E177" i="44" s="1"/>
  <c r="L176" i="44"/>
  <c r="F176" i="44" s="1"/>
  <c r="K176" i="44"/>
  <c r="E176" i="44" s="1"/>
  <c r="L175" i="44"/>
  <c r="F175" i="44" s="1"/>
  <c r="K175" i="44"/>
  <c r="E175" i="44" s="1"/>
  <c r="L174" i="44"/>
  <c r="K174" i="44"/>
  <c r="O172" i="44"/>
  <c r="L172" i="44" s="1"/>
  <c r="F172" i="44" s="1"/>
  <c r="N172" i="44"/>
  <c r="K172" i="44" s="1"/>
  <c r="E172" i="44" s="1"/>
  <c r="O171" i="44"/>
  <c r="L171" i="44" s="1"/>
  <c r="F171" i="44" s="1"/>
  <c r="N171" i="44"/>
  <c r="K171" i="44" s="1"/>
  <c r="E171" i="44" s="1"/>
  <c r="O170" i="44"/>
  <c r="L170" i="44" s="1"/>
  <c r="F170" i="44" s="1"/>
  <c r="N170" i="44"/>
  <c r="K170" i="44" s="1"/>
  <c r="E170" i="44" s="1"/>
  <c r="O169" i="44"/>
  <c r="L169" i="44" s="1"/>
  <c r="F169" i="44" s="1"/>
  <c r="N169" i="44"/>
  <c r="K169" i="44" s="1"/>
  <c r="E169" i="44" s="1"/>
  <c r="O166" i="44"/>
  <c r="L166" i="44" s="1"/>
  <c r="F166" i="44" s="1"/>
  <c r="N166" i="44"/>
  <c r="K166" i="44" s="1"/>
  <c r="E166" i="44" s="1"/>
  <c r="O165" i="44"/>
  <c r="L165" i="44" s="1"/>
  <c r="F165" i="44" s="1"/>
  <c r="N165" i="44"/>
  <c r="K165" i="44" s="1"/>
  <c r="E165" i="44" s="1"/>
  <c r="O164" i="44"/>
  <c r="L164" i="44" s="1"/>
  <c r="F164" i="44" s="1"/>
  <c r="N164" i="44"/>
  <c r="K164" i="44" s="1"/>
  <c r="E164" i="44" s="1"/>
  <c r="O163" i="44"/>
  <c r="L163" i="44" s="1"/>
  <c r="F163" i="44" s="1"/>
  <c r="N163" i="44"/>
  <c r="K163" i="44" s="1"/>
  <c r="E163" i="44" s="1"/>
  <c r="O160" i="44"/>
  <c r="L160" i="44" s="1"/>
  <c r="F160" i="44" s="1"/>
  <c r="N160" i="44"/>
  <c r="K160" i="44" s="1"/>
  <c r="E160" i="44" s="1"/>
  <c r="O159" i="44"/>
  <c r="L159" i="44" s="1"/>
  <c r="F159" i="44" s="1"/>
  <c r="N159" i="44"/>
  <c r="K159" i="44" s="1"/>
  <c r="E159" i="44" s="1"/>
  <c r="O158" i="44"/>
  <c r="L158" i="44" s="1"/>
  <c r="F158" i="44" s="1"/>
  <c r="N158" i="44"/>
  <c r="K158" i="44" s="1"/>
  <c r="E158" i="44" s="1"/>
  <c r="O157" i="44"/>
  <c r="L157" i="44" s="1"/>
  <c r="F157" i="44" s="1"/>
  <c r="N157" i="44"/>
  <c r="K157" i="44" s="1"/>
  <c r="E157" i="44" s="1"/>
  <c r="O156" i="44"/>
  <c r="L156" i="44" s="1"/>
  <c r="F156" i="44" s="1"/>
  <c r="N156" i="44"/>
  <c r="K156" i="44" s="1"/>
  <c r="E156" i="44" s="1"/>
  <c r="O155" i="44"/>
  <c r="L155" i="44" s="1"/>
  <c r="F155" i="44" s="1"/>
  <c r="N155" i="44"/>
  <c r="K155" i="44" s="1"/>
  <c r="E155" i="44" s="1"/>
  <c r="O152" i="44"/>
  <c r="L152" i="44" s="1"/>
  <c r="F152" i="44" s="1"/>
  <c r="N152" i="44"/>
  <c r="K152" i="44" s="1"/>
  <c r="E152" i="44" s="1"/>
  <c r="O151" i="44"/>
  <c r="L151" i="44" s="1"/>
  <c r="F151" i="44" s="1"/>
  <c r="N151" i="44"/>
  <c r="K151" i="44" s="1"/>
  <c r="E151" i="44" s="1"/>
  <c r="O150" i="44"/>
  <c r="L150" i="44" s="1"/>
  <c r="F150" i="44" s="1"/>
  <c r="N150" i="44"/>
  <c r="K150" i="44" s="1"/>
  <c r="E150" i="44" s="1"/>
  <c r="O149" i="44"/>
  <c r="L149" i="44" s="1"/>
  <c r="F149" i="44" s="1"/>
  <c r="N149" i="44"/>
  <c r="K149" i="44" s="1"/>
  <c r="E149" i="44" s="1"/>
  <c r="O148" i="44"/>
  <c r="L148" i="44" s="1"/>
  <c r="F148" i="44" s="1"/>
  <c r="N148" i="44"/>
  <c r="K148" i="44" s="1"/>
  <c r="E148" i="44" s="1"/>
  <c r="O147" i="44"/>
  <c r="L147" i="44" s="1"/>
  <c r="F147" i="44" s="1"/>
  <c r="N147" i="44"/>
  <c r="K147" i="44" s="1"/>
  <c r="E147" i="44" s="1"/>
  <c r="O146" i="44"/>
  <c r="L146" i="44" s="1"/>
  <c r="F146" i="44" s="1"/>
  <c r="N146" i="44"/>
  <c r="K146" i="44" s="1"/>
  <c r="E146" i="44" s="1"/>
  <c r="O143" i="44"/>
  <c r="L143" i="44" s="1"/>
  <c r="F143" i="44" s="1"/>
  <c r="N143" i="44"/>
  <c r="K143" i="44" s="1"/>
  <c r="E143" i="44" s="1"/>
  <c r="O142" i="44"/>
  <c r="L142" i="44" s="1"/>
  <c r="F142" i="44" s="1"/>
  <c r="N142" i="44"/>
  <c r="K142" i="44" s="1"/>
  <c r="E142" i="44" s="1"/>
  <c r="O141" i="44"/>
  <c r="L141" i="44" s="1"/>
  <c r="F141" i="44" s="1"/>
  <c r="N141" i="44"/>
  <c r="K141" i="44" s="1"/>
  <c r="E141" i="44" s="1"/>
  <c r="O140" i="44"/>
  <c r="L140" i="44" s="1"/>
  <c r="F140" i="44" s="1"/>
  <c r="N140" i="44"/>
  <c r="K140" i="44" s="1"/>
  <c r="E140" i="44" s="1"/>
  <c r="O137" i="44"/>
  <c r="L137" i="44" s="1"/>
  <c r="F137" i="44" s="1"/>
  <c r="N137" i="44"/>
  <c r="K137" i="44" s="1"/>
  <c r="E137" i="44" s="1"/>
  <c r="O136" i="44"/>
  <c r="L136" i="44" s="1"/>
  <c r="F136" i="44" s="1"/>
  <c r="N136" i="44"/>
  <c r="K136" i="44" s="1"/>
  <c r="E136" i="44" s="1"/>
  <c r="O135" i="44"/>
  <c r="L135" i="44" s="1"/>
  <c r="F135" i="44" s="1"/>
  <c r="N135" i="44"/>
  <c r="K135" i="44" s="1"/>
  <c r="E135" i="44" s="1"/>
  <c r="O134" i="44"/>
  <c r="L134" i="44" s="1"/>
  <c r="F134" i="44" s="1"/>
  <c r="N134" i="44"/>
  <c r="K134" i="44" s="1"/>
  <c r="E134" i="44" s="1"/>
  <c r="O131" i="44"/>
  <c r="L131" i="44" s="1"/>
  <c r="F131" i="44" s="1"/>
  <c r="N131" i="44"/>
  <c r="K131" i="44" s="1"/>
  <c r="E131" i="44" s="1"/>
  <c r="O130" i="44"/>
  <c r="L130" i="44" s="1"/>
  <c r="F130" i="44" s="1"/>
  <c r="N130" i="44"/>
  <c r="K130" i="44" s="1"/>
  <c r="E130" i="44" s="1"/>
  <c r="O129" i="44"/>
  <c r="L129" i="44" s="1"/>
  <c r="F129" i="44" s="1"/>
  <c r="N129" i="44"/>
  <c r="K129" i="44" s="1"/>
  <c r="E129" i="44" s="1"/>
  <c r="O128" i="44"/>
  <c r="L128" i="44" s="1"/>
  <c r="F128" i="44" s="1"/>
  <c r="N128" i="44"/>
  <c r="K128" i="44" s="1"/>
  <c r="E128" i="44" s="1"/>
  <c r="O127" i="44"/>
  <c r="L127" i="44" s="1"/>
  <c r="F127" i="44" s="1"/>
  <c r="N127" i="44"/>
  <c r="K127" i="44" s="1"/>
  <c r="E127" i="44" s="1"/>
  <c r="O126" i="44"/>
  <c r="L126" i="44" s="1"/>
  <c r="F126" i="44" s="1"/>
  <c r="N126" i="44"/>
  <c r="K126" i="44" s="1"/>
  <c r="E126" i="44" s="1"/>
  <c r="O125" i="44"/>
  <c r="L125" i="44" s="1"/>
  <c r="F125" i="44" s="1"/>
  <c r="N125" i="44"/>
  <c r="K125" i="44" s="1"/>
  <c r="E125" i="44" s="1"/>
  <c r="O124" i="44"/>
  <c r="L124" i="44" s="1"/>
  <c r="F124" i="44" s="1"/>
  <c r="N124" i="44"/>
  <c r="K124" i="44" s="1"/>
  <c r="E124" i="44" s="1"/>
  <c r="O121" i="44"/>
  <c r="L121" i="44" s="1"/>
  <c r="F121" i="44" s="1"/>
  <c r="N121" i="44"/>
  <c r="K121" i="44" s="1"/>
  <c r="E121" i="44" s="1"/>
  <c r="O120" i="44"/>
  <c r="L120" i="44" s="1"/>
  <c r="F120" i="44" s="1"/>
  <c r="N120" i="44"/>
  <c r="K120" i="44" s="1"/>
  <c r="E120" i="44" s="1"/>
  <c r="O119" i="44"/>
  <c r="L119" i="44" s="1"/>
  <c r="F119" i="44" s="1"/>
  <c r="N119" i="44"/>
  <c r="K119" i="44" s="1"/>
  <c r="E119" i="44" s="1"/>
  <c r="O118" i="44"/>
  <c r="L118" i="44" s="1"/>
  <c r="F118" i="44" s="1"/>
  <c r="N118" i="44"/>
  <c r="K118" i="44" s="1"/>
  <c r="E118" i="44" s="1"/>
  <c r="O115" i="44"/>
  <c r="L115" i="44" s="1"/>
  <c r="F115" i="44" s="1"/>
  <c r="N115" i="44"/>
  <c r="K115" i="44" s="1"/>
  <c r="E115" i="44" s="1"/>
  <c r="O114" i="44"/>
  <c r="L114" i="44" s="1"/>
  <c r="F114" i="44" s="1"/>
  <c r="N114" i="44"/>
  <c r="K114" i="44" s="1"/>
  <c r="E114" i="44" s="1"/>
  <c r="O113" i="44"/>
  <c r="L113" i="44" s="1"/>
  <c r="F113" i="44" s="1"/>
  <c r="N113" i="44"/>
  <c r="K113" i="44" s="1"/>
  <c r="E113" i="44" s="1"/>
  <c r="O112" i="44"/>
  <c r="L112" i="44" s="1"/>
  <c r="F112" i="44" s="1"/>
  <c r="N112" i="44"/>
  <c r="K112" i="44" s="1"/>
  <c r="E112" i="44" s="1"/>
  <c r="O109" i="44"/>
  <c r="L109" i="44" s="1"/>
  <c r="F109" i="44" s="1"/>
  <c r="N109" i="44"/>
  <c r="K109" i="44" s="1"/>
  <c r="E109" i="44" s="1"/>
  <c r="O108" i="44"/>
  <c r="L108" i="44" s="1"/>
  <c r="F108" i="44" s="1"/>
  <c r="N108" i="44"/>
  <c r="K108" i="44" s="1"/>
  <c r="E108" i="44" s="1"/>
  <c r="O107" i="44"/>
  <c r="L107" i="44" s="1"/>
  <c r="F107" i="44" s="1"/>
  <c r="N107" i="44"/>
  <c r="K107" i="44" s="1"/>
  <c r="E107" i="44" s="1"/>
  <c r="O106" i="44"/>
  <c r="L106" i="44" s="1"/>
  <c r="F106" i="44" s="1"/>
  <c r="N106" i="44"/>
  <c r="K106" i="44" s="1"/>
  <c r="E106" i="44" s="1"/>
  <c r="O103" i="44"/>
  <c r="L103" i="44" s="1"/>
  <c r="F103" i="44" s="1"/>
  <c r="N103" i="44"/>
  <c r="K103" i="44" s="1"/>
  <c r="E103" i="44" s="1"/>
  <c r="O102" i="44"/>
  <c r="L102" i="44" s="1"/>
  <c r="F102" i="44" s="1"/>
  <c r="N102" i="44"/>
  <c r="K102" i="44" s="1"/>
  <c r="E102" i="44" s="1"/>
  <c r="O101" i="44"/>
  <c r="L101" i="44" s="1"/>
  <c r="F101" i="44" s="1"/>
  <c r="N101" i="44"/>
  <c r="K101" i="44" s="1"/>
  <c r="E101" i="44" s="1"/>
  <c r="O100" i="44"/>
  <c r="L100" i="44" s="1"/>
  <c r="F100" i="44" s="1"/>
  <c r="N100" i="44"/>
  <c r="K100" i="44" s="1"/>
  <c r="E100" i="44" s="1"/>
  <c r="O99" i="44"/>
  <c r="L99" i="44" s="1"/>
  <c r="F99" i="44" s="1"/>
  <c r="N99" i="44"/>
  <c r="K99" i="44" s="1"/>
  <c r="E99" i="44" s="1"/>
  <c r="O98" i="44"/>
  <c r="L98" i="44" s="1"/>
  <c r="F98" i="44" s="1"/>
  <c r="N98" i="44"/>
  <c r="K98" i="44" s="1"/>
  <c r="E98" i="44" s="1"/>
  <c r="O97" i="44"/>
  <c r="L97" i="44" s="1"/>
  <c r="F97" i="44" s="1"/>
  <c r="N97" i="44"/>
  <c r="K97" i="44" s="1"/>
  <c r="E97" i="44" s="1"/>
  <c r="O94" i="44"/>
  <c r="L94" i="44" s="1"/>
  <c r="F94" i="44" s="1"/>
  <c r="N94" i="44"/>
  <c r="K94" i="44" s="1"/>
  <c r="E94" i="44" s="1"/>
  <c r="O93" i="44"/>
  <c r="L93" i="44" s="1"/>
  <c r="F93" i="44" s="1"/>
  <c r="N93" i="44"/>
  <c r="K93" i="44" s="1"/>
  <c r="E93" i="44" s="1"/>
  <c r="O92" i="44"/>
  <c r="L92" i="44" s="1"/>
  <c r="F92" i="44" s="1"/>
  <c r="N92" i="44"/>
  <c r="K92" i="44" s="1"/>
  <c r="E92" i="44" s="1"/>
  <c r="O91" i="44"/>
  <c r="L91" i="44" s="1"/>
  <c r="F91" i="44" s="1"/>
  <c r="N91" i="44"/>
  <c r="K91" i="44" s="1"/>
  <c r="E91" i="44" s="1"/>
  <c r="O90" i="44"/>
  <c r="L90" i="44" s="1"/>
  <c r="F90" i="44" s="1"/>
  <c r="N90" i="44"/>
  <c r="K90" i="44" s="1"/>
  <c r="E90" i="44" s="1"/>
  <c r="O89" i="44"/>
  <c r="L89" i="44" s="1"/>
  <c r="F89" i="44" s="1"/>
  <c r="N89" i="44"/>
  <c r="K89" i="44" s="1"/>
  <c r="E89" i="44" s="1"/>
  <c r="O86" i="44"/>
  <c r="L86" i="44" s="1"/>
  <c r="F86" i="44" s="1"/>
  <c r="N86" i="44"/>
  <c r="K86" i="44" s="1"/>
  <c r="E86" i="44" s="1"/>
  <c r="O85" i="44"/>
  <c r="L85" i="44" s="1"/>
  <c r="F85" i="44" s="1"/>
  <c r="N85" i="44"/>
  <c r="K85" i="44" s="1"/>
  <c r="E85" i="44" s="1"/>
  <c r="O84" i="44"/>
  <c r="L84" i="44" s="1"/>
  <c r="F84" i="44" s="1"/>
  <c r="N84" i="44"/>
  <c r="K84" i="44" s="1"/>
  <c r="E84" i="44" s="1"/>
  <c r="O81" i="44"/>
  <c r="L81" i="44" s="1"/>
  <c r="F81" i="44" s="1"/>
  <c r="N81" i="44"/>
  <c r="K81" i="44" s="1"/>
  <c r="E81" i="44" s="1"/>
  <c r="O80" i="44"/>
  <c r="L80" i="44" s="1"/>
  <c r="F80" i="44" s="1"/>
  <c r="N80" i="44"/>
  <c r="K80" i="44" s="1"/>
  <c r="E80" i="44" s="1"/>
  <c r="O79" i="44"/>
  <c r="L79" i="44" s="1"/>
  <c r="F79" i="44" s="1"/>
  <c r="N79" i="44"/>
  <c r="K79" i="44" s="1"/>
  <c r="E79" i="44" s="1"/>
  <c r="O75" i="44"/>
  <c r="L75" i="44" s="1"/>
  <c r="F75" i="44" s="1"/>
  <c r="N75" i="44"/>
  <c r="K75" i="44" s="1"/>
  <c r="E75" i="44" s="1"/>
  <c r="O74" i="44"/>
  <c r="L74" i="44" s="1"/>
  <c r="F74" i="44" s="1"/>
  <c r="N74" i="44"/>
  <c r="K74" i="44" s="1"/>
  <c r="E74" i="44" s="1"/>
  <c r="O73" i="44"/>
  <c r="L73" i="44" s="1"/>
  <c r="F73" i="44" s="1"/>
  <c r="N73" i="44"/>
  <c r="K73" i="44" s="1"/>
  <c r="E73" i="44" s="1"/>
  <c r="O72" i="44"/>
  <c r="L72" i="44" s="1"/>
  <c r="F72" i="44" s="1"/>
  <c r="N72" i="44"/>
  <c r="K72" i="44" s="1"/>
  <c r="E72" i="44" s="1"/>
  <c r="O71" i="44"/>
  <c r="L71" i="44" s="1"/>
  <c r="F71" i="44" s="1"/>
  <c r="N71" i="44"/>
  <c r="K71" i="44" s="1"/>
  <c r="E71" i="44" s="1"/>
  <c r="O70" i="44"/>
  <c r="L70" i="44" s="1"/>
  <c r="F70" i="44" s="1"/>
  <c r="N70" i="44"/>
  <c r="K70" i="44" s="1"/>
  <c r="E70" i="44" s="1"/>
  <c r="O69" i="44"/>
  <c r="L69" i="44" s="1"/>
  <c r="F69" i="44" s="1"/>
  <c r="N69" i="44"/>
  <c r="K69" i="44" s="1"/>
  <c r="E69" i="44" s="1"/>
  <c r="O68" i="44"/>
  <c r="L68" i="44" s="1"/>
  <c r="F68" i="44" s="1"/>
  <c r="N68" i="44"/>
  <c r="K68" i="44" s="1"/>
  <c r="E68" i="44" s="1"/>
  <c r="O67" i="44"/>
  <c r="L67" i="44" s="1"/>
  <c r="F67" i="44" s="1"/>
  <c r="N67" i="44"/>
  <c r="K67" i="44" s="1"/>
  <c r="E67" i="44" s="1"/>
  <c r="O64" i="44"/>
  <c r="L64" i="44" s="1"/>
  <c r="F64" i="44" s="1"/>
  <c r="N64" i="44"/>
  <c r="K64" i="44" s="1"/>
  <c r="E64" i="44" s="1"/>
  <c r="O63" i="44"/>
  <c r="L63" i="44" s="1"/>
  <c r="F63" i="44" s="1"/>
  <c r="N63" i="44"/>
  <c r="K63" i="44" s="1"/>
  <c r="E63" i="44" s="1"/>
  <c r="O62" i="44"/>
  <c r="L62" i="44" s="1"/>
  <c r="F62" i="44" s="1"/>
  <c r="N62" i="44"/>
  <c r="K62" i="44" s="1"/>
  <c r="E62" i="44" s="1"/>
  <c r="O61" i="44"/>
  <c r="L61" i="44" s="1"/>
  <c r="F61" i="44" s="1"/>
  <c r="N61" i="44"/>
  <c r="K61" i="44" s="1"/>
  <c r="E61" i="44" s="1"/>
  <c r="O60" i="44"/>
  <c r="L60" i="44" s="1"/>
  <c r="F60" i="44" s="1"/>
  <c r="N60" i="44"/>
  <c r="K60" i="44" s="1"/>
  <c r="E60" i="44" s="1"/>
  <c r="O59" i="44"/>
  <c r="L59" i="44" s="1"/>
  <c r="F59" i="44" s="1"/>
  <c r="N59" i="44"/>
  <c r="K59" i="44" s="1"/>
  <c r="E59" i="44" s="1"/>
  <c r="O58" i="44"/>
  <c r="L58" i="44" s="1"/>
  <c r="F58" i="44" s="1"/>
  <c r="N58" i="44"/>
  <c r="K58" i="44" s="1"/>
  <c r="E58" i="44" s="1"/>
  <c r="O57" i="44"/>
  <c r="L57" i="44" s="1"/>
  <c r="F57" i="44" s="1"/>
  <c r="N57" i="44"/>
  <c r="K57" i="44" s="1"/>
  <c r="E57" i="44" s="1"/>
  <c r="O56" i="44"/>
  <c r="L56" i="44" s="1"/>
  <c r="F56" i="44" s="1"/>
  <c r="N56" i="44"/>
  <c r="K56" i="44" s="1"/>
  <c r="E56" i="44" s="1"/>
  <c r="O53" i="44"/>
  <c r="L53" i="44" s="1"/>
  <c r="F53" i="44" s="1"/>
  <c r="N53" i="44"/>
  <c r="K53" i="44" s="1"/>
  <c r="E53" i="44" s="1"/>
  <c r="O52" i="44"/>
  <c r="L52" i="44" s="1"/>
  <c r="F52" i="44" s="1"/>
  <c r="N52" i="44"/>
  <c r="K52" i="44" s="1"/>
  <c r="E52" i="44" s="1"/>
  <c r="O51" i="44"/>
  <c r="N51" i="44"/>
  <c r="K51" i="44" s="1"/>
  <c r="E51" i="44" s="1"/>
  <c r="L51" i="44"/>
  <c r="F51" i="44" s="1"/>
  <c r="O50" i="44"/>
  <c r="L50" i="44" s="1"/>
  <c r="F50" i="44" s="1"/>
  <c r="N50" i="44"/>
  <c r="K50" i="44"/>
  <c r="E50" i="44" s="1"/>
  <c r="AK49" i="44"/>
  <c r="O49" i="44"/>
  <c r="L49" i="44" s="1"/>
  <c r="F49" i="44" s="1"/>
  <c r="N49" i="44"/>
  <c r="K49" i="44" s="1"/>
  <c r="E49" i="44" s="1"/>
  <c r="AK48" i="44"/>
  <c r="O48" i="44"/>
  <c r="L48" i="44" s="1"/>
  <c r="F48" i="44" s="1"/>
  <c r="N48" i="44"/>
  <c r="K48" i="44" s="1"/>
  <c r="E48" i="44" s="1"/>
  <c r="AK47" i="44"/>
  <c r="O47" i="44"/>
  <c r="L47" i="44" s="1"/>
  <c r="F47" i="44" s="1"/>
  <c r="N47" i="44"/>
  <c r="K47" i="44" s="1"/>
  <c r="E47" i="44" s="1"/>
  <c r="AK46" i="44"/>
  <c r="O46" i="44"/>
  <c r="L46" i="44" s="1"/>
  <c r="F46" i="44" s="1"/>
  <c r="N46" i="44"/>
  <c r="K46" i="44" s="1"/>
  <c r="E46" i="44" s="1"/>
  <c r="AK45" i="44"/>
  <c r="O45" i="44"/>
  <c r="L45" i="44" s="1"/>
  <c r="F45" i="44" s="1"/>
  <c r="N45" i="44"/>
  <c r="K45" i="44" s="1"/>
  <c r="E45" i="44"/>
  <c r="AK44" i="44"/>
  <c r="O44" i="44"/>
  <c r="L44" i="44" s="1"/>
  <c r="F44" i="44" s="1"/>
  <c r="N44" i="44"/>
  <c r="K44" i="44" s="1"/>
  <c r="E44" i="44" s="1"/>
  <c r="L43" i="44"/>
  <c r="K43" i="44"/>
  <c r="O41" i="44"/>
  <c r="L41" i="44" s="1"/>
  <c r="F41" i="44" s="1"/>
  <c r="N41" i="44"/>
  <c r="K41" i="44" s="1"/>
  <c r="E41" i="44" s="1"/>
  <c r="O40" i="44"/>
  <c r="L40" i="44" s="1"/>
  <c r="F40" i="44" s="1"/>
  <c r="N40" i="44"/>
  <c r="K40" i="44" s="1"/>
  <c r="E40" i="44" s="1"/>
  <c r="O39" i="44"/>
  <c r="L39" i="44" s="1"/>
  <c r="F39" i="44" s="1"/>
  <c r="N39" i="44"/>
  <c r="K39" i="44" s="1"/>
  <c r="E39" i="44" s="1"/>
  <c r="O38" i="44"/>
  <c r="L38" i="44" s="1"/>
  <c r="F38" i="44" s="1"/>
  <c r="N38" i="44"/>
  <c r="K38" i="44" s="1"/>
  <c r="E38" i="44" s="1"/>
  <c r="O37" i="44"/>
  <c r="L37" i="44" s="1"/>
  <c r="F37" i="44" s="1"/>
  <c r="N37" i="44"/>
  <c r="K37" i="44" s="1"/>
  <c r="E37" i="44" s="1"/>
  <c r="O36" i="44"/>
  <c r="L36" i="44" s="1"/>
  <c r="F36" i="44" s="1"/>
  <c r="N36" i="44"/>
  <c r="K36" i="44" s="1"/>
  <c r="E36" i="44" s="1"/>
  <c r="O35" i="44"/>
  <c r="L35" i="44" s="1"/>
  <c r="F35" i="44" s="1"/>
  <c r="N35" i="44"/>
  <c r="K35" i="44" s="1"/>
  <c r="E35" i="44" s="1"/>
  <c r="O34" i="44"/>
  <c r="L34" i="44" s="1"/>
  <c r="F34" i="44" s="1"/>
  <c r="N34" i="44"/>
  <c r="K34" i="44" s="1"/>
  <c r="E34" i="44" s="1"/>
  <c r="O33" i="44"/>
  <c r="L33" i="44" s="1"/>
  <c r="F33" i="44" s="1"/>
  <c r="N33" i="44"/>
  <c r="K33" i="44" s="1"/>
  <c r="E33" i="44" s="1"/>
  <c r="O32" i="44"/>
  <c r="L32" i="44" s="1"/>
  <c r="F32" i="44" s="1"/>
  <c r="N32" i="44"/>
  <c r="K32" i="44" s="1"/>
  <c r="E32" i="44" s="1"/>
  <c r="O31" i="44"/>
  <c r="L31" i="44" s="1"/>
  <c r="F31" i="44" s="1"/>
  <c r="N31" i="44"/>
  <c r="K31" i="44" s="1"/>
  <c r="E31" i="44" s="1"/>
  <c r="O30" i="44"/>
  <c r="L30" i="44" s="1"/>
  <c r="F30" i="44" s="1"/>
  <c r="N30" i="44"/>
  <c r="K30" i="44" s="1"/>
  <c r="E30" i="44" s="1"/>
  <c r="O29" i="44"/>
  <c r="L29" i="44" s="1"/>
  <c r="F29" i="44" s="1"/>
  <c r="N29" i="44"/>
  <c r="K29" i="44" s="1"/>
  <c r="E29" i="44" s="1"/>
  <c r="O26" i="44"/>
  <c r="L26" i="44" s="1"/>
  <c r="F26" i="44" s="1"/>
  <c r="N26" i="44"/>
  <c r="K26" i="44" s="1"/>
  <c r="E26" i="44" s="1"/>
  <c r="O25" i="44"/>
  <c r="L25" i="44" s="1"/>
  <c r="F25" i="44" s="1"/>
  <c r="N25" i="44"/>
  <c r="K25" i="44"/>
  <c r="E25" i="44" s="1"/>
  <c r="O24" i="44"/>
  <c r="L24" i="44" s="1"/>
  <c r="F24" i="44" s="1"/>
  <c r="N24" i="44"/>
  <c r="K24" i="44" s="1"/>
  <c r="E24" i="44" s="1"/>
  <c r="O23" i="44"/>
  <c r="L23" i="44" s="1"/>
  <c r="F23" i="44" s="1"/>
  <c r="N23" i="44"/>
  <c r="K23" i="44" s="1"/>
  <c r="E23" i="44" s="1"/>
  <c r="O22" i="44"/>
  <c r="L22" i="44" s="1"/>
  <c r="F22" i="44" s="1"/>
  <c r="N22" i="44"/>
  <c r="K22" i="44" s="1"/>
  <c r="E22" i="44" s="1"/>
  <c r="O21" i="44"/>
  <c r="L21" i="44" s="1"/>
  <c r="F21" i="44" s="1"/>
  <c r="N21" i="44"/>
  <c r="K21" i="44" s="1"/>
  <c r="E21" i="44" s="1"/>
  <c r="O20" i="44"/>
  <c r="L20" i="44" s="1"/>
  <c r="F20" i="44" s="1"/>
  <c r="N20" i="44"/>
  <c r="K20" i="44" s="1"/>
  <c r="E20" i="44" s="1"/>
  <c r="O19" i="44"/>
  <c r="L19" i="44" s="1"/>
  <c r="F19" i="44" s="1"/>
  <c r="N19" i="44"/>
  <c r="K19" i="44" s="1"/>
  <c r="E19" i="44" s="1"/>
  <c r="O18" i="44"/>
  <c r="L18" i="44" s="1"/>
  <c r="F18" i="44" s="1"/>
  <c r="N18" i="44"/>
  <c r="K18" i="44" s="1"/>
  <c r="E18" i="44" s="1"/>
  <c r="O17" i="44"/>
  <c r="L17" i="44" s="1"/>
  <c r="F17" i="44" s="1"/>
  <c r="N17" i="44"/>
  <c r="K17" i="44"/>
  <c r="E17" i="44" s="1"/>
  <c r="O16" i="44"/>
  <c r="L16" i="44" s="1"/>
  <c r="F16" i="44" s="1"/>
  <c r="N16" i="44"/>
  <c r="K16" i="44" s="1"/>
  <c r="E16" i="44" s="1"/>
  <c r="O15" i="44"/>
  <c r="L15" i="44" s="1"/>
  <c r="F15" i="44" s="1"/>
  <c r="N15" i="44"/>
  <c r="K15" i="44" s="1"/>
  <c r="E15" i="44" s="1"/>
  <c r="O14" i="44"/>
  <c r="L14" i="44" s="1"/>
  <c r="F14" i="44" s="1"/>
  <c r="N14" i="44"/>
  <c r="K14" i="44" s="1"/>
  <c r="E14" i="44" s="1"/>
  <c r="O13" i="44"/>
  <c r="L13" i="44" s="1"/>
  <c r="F13" i="44" s="1"/>
  <c r="N13" i="44"/>
  <c r="K13" i="44" s="1"/>
  <c r="E13" i="44" s="1"/>
  <c r="O12" i="44"/>
  <c r="L12" i="44" s="1"/>
  <c r="F12" i="44" s="1"/>
  <c r="N12" i="44"/>
  <c r="K12" i="44" s="1"/>
  <c r="E12" i="44" s="1"/>
  <c r="O11" i="44"/>
  <c r="L11" i="44" s="1"/>
  <c r="F11" i="44" s="1"/>
  <c r="N11" i="44"/>
  <c r="K11" i="44" s="1"/>
  <c r="E11" i="44" s="1"/>
  <c r="O10" i="44"/>
  <c r="L10" i="44" s="1"/>
  <c r="F10" i="44" s="1"/>
  <c r="N10" i="44"/>
  <c r="K10" i="44" s="1"/>
  <c r="E10" i="44" s="1"/>
  <c r="AM38" i="42" l="1"/>
  <c r="AM39" i="42"/>
  <c r="AM40" i="42"/>
  <c r="AM41" i="42"/>
  <c r="AM42" i="42"/>
  <c r="AM43" i="42"/>
  <c r="AM44" i="42"/>
  <c r="AM45" i="42"/>
  <c r="AM46" i="42"/>
  <c r="AM47" i="42"/>
  <c r="AM48" i="42"/>
  <c r="AM49" i="42"/>
  <c r="AM50" i="42"/>
  <c r="AM51" i="42"/>
  <c r="AM52" i="42"/>
  <c r="AM37" i="42"/>
  <c r="AK8" i="42" l="1"/>
  <c r="AK9" i="42"/>
  <c r="AK10" i="42"/>
  <c r="AK11" i="42"/>
  <c r="AK12" i="42"/>
  <c r="AK13" i="42"/>
  <c r="AK14" i="42"/>
  <c r="AK15" i="42"/>
  <c r="AK16" i="42"/>
  <c r="AK17" i="42"/>
  <c r="AK18" i="42"/>
  <c r="AK19" i="42"/>
  <c r="AK20" i="42"/>
  <c r="AK21" i="42"/>
  <c r="AK22" i="42"/>
  <c r="AK23" i="42"/>
  <c r="AK24" i="42"/>
  <c r="AK25" i="42"/>
  <c r="AK26" i="42"/>
  <c r="AK27" i="42"/>
  <c r="AK28" i="42"/>
  <c r="AK29" i="42"/>
  <c r="AK30" i="42"/>
  <c r="AK31" i="42"/>
  <c r="AK32" i="42"/>
  <c r="AK33" i="42"/>
  <c r="AK34" i="42"/>
  <c r="AK35" i="42"/>
  <c r="AK36" i="42"/>
  <c r="AK37" i="42"/>
  <c r="AK38" i="42"/>
  <c r="AK39" i="42"/>
  <c r="AK40" i="42"/>
  <c r="AK41" i="42"/>
  <c r="AK42" i="42"/>
  <c r="AK43" i="42"/>
  <c r="AK44" i="42"/>
  <c r="AK45" i="42"/>
  <c r="AK46" i="42"/>
  <c r="AK47" i="42"/>
  <c r="AK48" i="42"/>
  <c r="AK49" i="42"/>
  <c r="AK50" i="42"/>
  <c r="AK51" i="42"/>
  <c r="AK52" i="42"/>
  <c r="AK7" i="42"/>
  <c r="AI51" i="42"/>
  <c r="AI52" i="42"/>
  <c r="AI50" i="42"/>
  <c r="AI49" i="42"/>
  <c r="AI48" i="42"/>
  <c r="AI47" i="42"/>
  <c r="AI46" i="42"/>
  <c r="AB52" i="42"/>
  <c r="Z52" i="42"/>
  <c r="R52" i="42"/>
  <c r="O52" i="42" s="1"/>
  <c r="I52" i="42" s="1"/>
  <c r="Q52" i="42"/>
  <c r="N52" i="42" s="1"/>
  <c r="H52" i="42" s="1"/>
  <c r="AB51" i="42"/>
  <c r="Z51" i="42"/>
  <c r="R51" i="42"/>
  <c r="O51" i="42" s="1"/>
  <c r="I51" i="42" s="1"/>
  <c r="Q51" i="42"/>
  <c r="N51" i="42" s="1"/>
  <c r="H51" i="42" s="1"/>
  <c r="AD50" i="42"/>
  <c r="AB50" i="42"/>
  <c r="Z50" i="42"/>
  <c r="R50" i="42"/>
  <c r="O50" i="42" s="1"/>
  <c r="I50" i="42" s="1"/>
  <c r="Q50" i="42"/>
  <c r="N50" i="42" s="1"/>
  <c r="H50" i="42" s="1"/>
  <c r="AB49" i="42"/>
  <c r="Z49" i="42"/>
  <c r="R49" i="42"/>
  <c r="O49" i="42" s="1"/>
  <c r="I49" i="42" s="1"/>
  <c r="Q49" i="42"/>
  <c r="N49" i="42" s="1"/>
  <c r="H49" i="42" s="1"/>
  <c r="AD48" i="42"/>
  <c r="AB48" i="42"/>
  <c r="Z48" i="42"/>
  <c r="R48" i="42"/>
  <c r="O48" i="42" s="1"/>
  <c r="I48" i="42" s="1"/>
  <c r="Q48" i="42"/>
  <c r="N48" i="42" s="1"/>
  <c r="H48" i="42" s="1"/>
  <c r="AB47" i="42"/>
  <c r="Z47" i="42"/>
  <c r="R47" i="42"/>
  <c r="O47" i="42" s="1"/>
  <c r="I47" i="42" s="1"/>
  <c r="Q47" i="42"/>
  <c r="N47" i="42" s="1"/>
  <c r="H47" i="42" s="1"/>
  <c r="AD46" i="42"/>
  <c r="AB46" i="42"/>
  <c r="Z46" i="42"/>
  <c r="R46" i="42"/>
  <c r="O46" i="42" s="1"/>
  <c r="I46" i="42" s="1"/>
  <c r="Q46" i="42"/>
  <c r="N46" i="42" s="1"/>
  <c r="H46" i="42" s="1"/>
  <c r="AD45" i="42"/>
  <c r="AB45" i="42"/>
  <c r="Z45" i="42"/>
  <c r="R45" i="42"/>
  <c r="O45" i="42" s="1"/>
  <c r="I45" i="42" s="1"/>
  <c r="Q45" i="42"/>
  <c r="N45" i="42" s="1"/>
  <c r="H45" i="42" s="1"/>
  <c r="AB44" i="42"/>
  <c r="Z44" i="42"/>
  <c r="R44" i="42"/>
  <c r="O44" i="42" s="1"/>
  <c r="I44" i="42" s="1"/>
  <c r="Q44" i="42"/>
  <c r="N44" i="42" s="1"/>
  <c r="H44" i="42" s="1"/>
  <c r="AD43" i="42"/>
  <c r="AB43" i="42"/>
  <c r="Z43" i="42"/>
  <c r="R43" i="42"/>
  <c r="O43" i="42" s="1"/>
  <c r="I43" i="42" s="1"/>
  <c r="Q43" i="42"/>
  <c r="N43" i="42" s="1"/>
  <c r="H43" i="42" s="1"/>
  <c r="AD42" i="42"/>
  <c r="AB42" i="42"/>
  <c r="Z42" i="42"/>
  <c r="R42" i="42"/>
  <c r="Q42" i="42"/>
  <c r="N42" i="42" s="1"/>
  <c r="H42" i="42" s="1"/>
  <c r="O42" i="42"/>
  <c r="I42" i="42" s="1"/>
  <c r="AB41" i="42"/>
  <c r="Z41" i="42"/>
  <c r="R41" i="42"/>
  <c r="O41" i="42" s="1"/>
  <c r="I41" i="42" s="1"/>
  <c r="Q41" i="42"/>
  <c r="N41" i="42" s="1"/>
  <c r="H41" i="42" s="1"/>
  <c r="AD40" i="42"/>
  <c r="AB40" i="42"/>
  <c r="Z40" i="42"/>
  <c r="R40" i="42"/>
  <c r="O40" i="42" s="1"/>
  <c r="I40" i="42" s="1"/>
  <c r="Q40" i="42"/>
  <c r="N40" i="42" s="1"/>
  <c r="H40" i="42" s="1"/>
  <c r="AB39" i="42"/>
  <c r="Z39" i="42"/>
  <c r="R39" i="42"/>
  <c r="O39" i="42" s="1"/>
  <c r="I39" i="42" s="1"/>
  <c r="Q39" i="42"/>
  <c r="N39" i="42" s="1"/>
  <c r="H39" i="42" s="1"/>
  <c r="AB38" i="42"/>
  <c r="Z38" i="42"/>
  <c r="R38" i="42"/>
  <c r="O38" i="42" s="1"/>
  <c r="I38" i="42" s="1"/>
  <c r="Q38" i="42"/>
  <c r="N38" i="42" s="1"/>
  <c r="H38" i="42" s="1"/>
  <c r="AB37" i="42"/>
  <c r="Z37" i="42"/>
  <c r="R37" i="42"/>
  <c r="O37" i="42" s="1"/>
  <c r="I37" i="42" s="1"/>
  <c r="Q37" i="42"/>
  <c r="N37" i="42" s="1"/>
  <c r="H37" i="42" s="1"/>
  <c r="AB34" i="42"/>
  <c r="Z34" i="42"/>
  <c r="R34" i="42"/>
  <c r="O34" i="42" s="1"/>
  <c r="I34" i="42" s="1"/>
  <c r="Q34" i="42"/>
  <c r="N34" i="42" s="1"/>
  <c r="H34" i="42" s="1"/>
  <c r="AB33" i="42"/>
  <c r="Z33" i="42"/>
  <c r="R33" i="42"/>
  <c r="O33" i="42" s="1"/>
  <c r="I33" i="42" s="1"/>
  <c r="Q33" i="42"/>
  <c r="N33" i="42" s="1"/>
  <c r="H33" i="42" s="1"/>
  <c r="AB32" i="42"/>
  <c r="Z32" i="42"/>
  <c r="R32" i="42"/>
  <c r="O32" i="42" s="1"/>
  <c r="I32" i="42" s="1"/>
  <c r="Q32" i="42"/>
  <c r="N32" i="42" s="1"/>
  <c r="H32" i="42" s="1"/>
  <c r="AB31" i="42"/>
  <c r="Z31" i="42"/>
  <c r="R31" i="42"/>
  <c r="O31" i="42" s="1"/>
  <c r="I31" i="42" s="1"/>
  <c r="Q31" i="42"/>
  <c r="N31" i="42" s="1"/>
  <c r="H31" i="42" s="1"/>
  <c r="AB30" i="42"/>
  <c r="Z30" i="42"/>
  <c r="R30" i="42"/>
  <c r="O30" i="42" s="1"/>
  <c r="I30" i="42" s="1"/>
  <c r="Q30" i="42"/>
  <c r="N30" i="42" s="1"/>
  <c r="H30" i="42" s="1"/>
  <c r="AB29" i="42"/>
  <c r="Z29" i="42"/>
  <c r="R29" i="42"/>
  <c r="O29" i="42" s="1"/>
  <c r="I29" i="42" s="1"/>
  <c r="Q29" i="42"/>
  <c r="N29" i="42" s="1"/>
  <c r="H29" i="42" s="1"/>
  <c r="AB27" i="42"/>
  <c r="Z27" i="42"/>
  <c r="R27" i="42"/>
  <c r="O27" i="42" s="1"/>
  <c r="I27" i="42" s="1"/>
  <c r="Q27" i="42"/>
  <c r="N27" i="42" s="1"/>
  <c r="H27" i="42" s="1"/>
  <c r="AB26" i="42"/>
  <c r="Z26" i="42"/>
  <c r="R26" i="42"/>
  <c r="O26" i="42" s="1"/>
  <c r="I26" i="42" s="1"/>
  <c r="Q26" i="42"/>
  <c r="N26" i="42" s="1"/>
  <c r="H26" i="42" s="1"/>
  <c r="AB25" i="42"/>
  <c r="Z25" i="42"/>
  <c r="R25" i="42"/>
  <c r="O25" i="42" s="1"/>
  <c r="I25" i="42" s="1"/>
  <c r="Q25" i="42"/>
  <c r="N25" i="42" s="1"/>
  <c r="H25" i="42" s="1"/>
  <c r="AB24" i="42"/>
  <c r="Z24" i="42"/>
  <c r="R24" i="42"/>
  <c r="O24" i="42" s="1"/>
  <c r="I24" i="42" s="1"/>
  <c r="Q24" i="42"/>
  <c r="N24" i="42" s="1"/>
  <c r="H24" i="42" s="1"/>
  <c r="AB23" i="42"/>
  <c r="Z23" i="42"/>
  <c r="R23" i="42"/>
  <c r="O23" i="42" s="1"/>
  <c r="I23" i="42" s="1"/>
  <c r="Q23" i="42"/>
  <c r="N23" i="42" s="1"/>
  <c r="H23" i="42" s="1"/>
  <c r="AB22" i="42"/>
  <c r="Z22" i="42"/>
  <c r="R22" i="42"/>
  <c r="O22" i="42" s="1"/>
  <c r="I22" i="42" s="1"/>
  <c r="Q22" i="42"/>
  <c r="N22" i="42" s="1"/>
  <c r="H22" i="42" s="1"/>
  <c r="AB21" i="42"/>
  <c r="Z21" i="42"/>
  <c r="R21" i="42"/>
  <c r="O21" i="42" s="1"/>
  <c r="I21" i="42" s="1"/>
  <c r="Q21" i="42"/>
  <c r="N21" i="42" s="1"/>
  <c r="H21" i="42" s="1"/>
  <c r="AB20" i="42"/>
  <c r="Z20" i="42"/>
  <c r="R20" i="42"/>
  <c r="O20" i="42" s="1"/>
  <c r="I20" i="42" s="1"/>
  <c r="Q20" i="42"/>
  <c r="N20" i="42" s="1"/>
  <c r="H20" i="42" s="1"/>
  <c r="AB19" i="42"/>
  <c r="Z19" i="42"/>
  <c r="R19" i="42"/>
  <c r="O19" i="42" s="1"/>
  <c r="I19" i="42" s="1"/>
  <c r="Q19" i="42"/>
  <c r="N19" i="42" s="1"/>
  <c r="H19" i="42" s="1"/>
  <c r="AB18" i="42"/>
  <c r="Z18" i="42"/>
  <c r="R18" i="42"/>
  <c r="O18" i="42" s="1"/>
  <c r="I18" i="42" s="1"/>
  <c r="Q18" i="42"/>
  <c r="N18" i="42" s="1"/>
  <c r="H18" i="42" s="1"/>
  <c r="AB17" i="42"/>
  <c r="Z17" i="42"/>
  <c r="R17" i="42"/>
  <c r="O17" i="42" s="1"/>
  <c r="I17" i="42" s="1"/>
  <c r="Q17" i="42"/>
  <c r="N17" i="42" s="1"/>
  <c r="H17" i="42" s="1"/>
  <c r="AB16" i="42"/>
  <c r="Z16" i="42"/>
  <c r="R16" i="42"/>
  <c r="O16" i="42" s="1"/>
  <c r="I16" i="42" s="1"/>
  <c r="Q16" i="42"/>
  <c r="N16" i="42" s="1"/>
  <c r="H16" i="42" s="1"/>
  <c r="AB15" i="42"/>
  <c r="Z15" i="42"/>
  <c r="R15" i="42"/>
  <c r="O15" i="42" s="1"/>
  <c r="I15" i="42" s="1"/>
  <c r="Q15" i="42"/>
  <c r="N15" i="42" s="1"/>
  <c r="H15" i="42" s="1"/>
  <c r="AB14" i="42"/>
  <c r="Z14" i="42"/>
  <c r="R14" i="42"/>
  <c r="O14" i="42" s="1"/>
  <c r="I14" i="42" s="1"/>
  <c r="Q14" i="42"/>
  <c r="N14" i="42" s="1"/>
  <c r="H14" i="42" s="1"/>
  <c r="AB13" i="42"/>
  <c r="Z13" i="42"/>
  <c r="R13" i="42"/>
  <c r="O13" i="42" s="1"/>
  <c r="I13" i="42" s="1"/>
  <c r="Q13" i="42"/>
  <c r="N13" i="42" s="1"/>
  <c r="H13" i="42" s="1"/>
  <c r="AB12" i="42"/>
  <c r="Z12" i="42"/>
  <c r="R12" i="42"/>
  <c r="O12" i="42" s="1"/>
  <c r="I12" i="42" s="1"/>
  <c r="Q12" i="42"/>
  <c r="N12" i="42" s="1"/>
  <c r="H12" i="42" s="1"/>
  <c r="AB11" i="42"/>
  <c r="Z11" i="42"/>
  <c r="R11" i="42"/>
  <c r="O11" i="42" s="1"/>
  <c r="I11" i="42" s="1"/>
  <c r="Q11" i="42"/>
  <c r="N11" i="42" s="1"/>
  <c r="H11" i="42" s="1"/>
  <c r="AB10" i="42"/>
  <c r="Z10" i="42"/>
  <c r="R10" i="42"/>
  <c r="O10" i="42" s="1"/>
  <c r="I10" i="42" s="1"/>
  <c r="Q10" i="42"/>
  <c r="N10" i="42" s="1"/>
  <c r="H10" i="42" s="1"/>
  <c r="AB9" i="42"/>
  <c r="Z9" i="42"/>
  <c r="R9" i="42"/>
  <c r="O9" i="42" s="1"/>
  <c r="I9" i="42" s="1"/>
  <c r="Q9" i="42"/>
  <c r="N9" i="42" s="1"/>
  <c r="H9" i="42" s="1"/>
  <c r="AB8" i="42"/>
  <c r="Z8" i="42"/>
  <c r="R8" i="42"/>
  <c r="O8" i="42" s="1"/>
  <c r="I8" i="42" s="1"/>
  <c r="Q8" i="42"/>
  <c r="N8" i="42" s="1"/>
  <c r="H8" i="42" s="1"/>
  <c r="AB7" i="42"/>
  <c r="Z7" i="42"/>
  <c r="R7" i="42"/>
  <c r="O7" i="42" s="1"/>
  <c r="I7" i="42" s="1"/>
  <c r="Q7" i="42"/>
  <c r="N7" i="42" s="1"/>
  <c r="H7" i="42" s="1"/>
  <c r="N287" i="41"/>
  <c r="K287" i="41" s="1"/>
  <c r="O287" i="41"/>
  <c r="L287" i="41" s="1"/>
  <c r="AI13" i="41"/>
  <c r="O13" i="41"/>
  <c r="L13" i="41" s="1"/>
  <c r="F13" i="41" s="1"/>
  <c r="N13" i="41"/>
  <c r="K13" i="41" s="1"/>
  <c r="E13" i="41" s="1"/>
  <c r="AJ265" i="41"/>
  <c r="AJ207" i="41"/>
  <c r="AJ44" i="41"/>
  <c r="AJ45" i="41"/>
  <c r="AJ46" i="41"/>
  <c r="AJ47" i="41"/>
  <c r="AJ48" i="41"/>
  <c r="AJ49" i="41"/>
  <c r="AI11" i="41"/>
  <c r="AI12" i="41"/>
  <c r="AI14" i="41"/>
  <c r="AI15" i="41"/>
  <c r="AI16" i="41"/>
  <c r="AI17" i="41"/>
  <c r="AI18" i="41"/>
  <c r="AI19" i="41"/>
  <c r="AI20" i="41"/>
  <c r="AI21" i="41"/>
  <c r="AI22" i="41"/>
  <c r="AI23" i="41"/>
  <c r="AI24" i="41"/>
  <c r="AI25" i="41"/>
  <c r="AI26" i="41"/>
  <c r="AI27" i="41"/>
  <c r="AI28" i="41"/>
  <c r="AI29" i="41"/>
  <c r="AI30" i="41"/>
  <c r="AI31" i="41"/>
  <c r="AI32" i="41"/>
  <c r="AI33" i="41"/>
  <c r="AI34" i="41"/>
  <c r="AI35" i="41"/>
  <c r="AI36" i="41"/>
  <c r="AI37" i="41"/>
  <c r="AI38" i="41"/>
  <c r="AI39" i="41"/>
  <c r="AI40" i="41"/>
  <c r="AI41" i="41"/>
  <c r="AI42" i="41"/>
  <c r="AI43" i="41"/>
  <c r="AI44" i="41"/>
  <c r="AI45" i="41"/>
  <c r="AI46" i="41"/>
  <c r="AI47" i="41"/>
  <c r="AI48" i="41"/>
  <c r="AI49" i="41"/>
  <c r="AI50" i="41"/>
  <c r="AI51" i="41"/>
  <c r="AI52" i="41"/>
  <c r="AI53" i="41"/>
  <c r="AI54" i="41"/>
  <c r="AI55" i="41"/>
  <c r="AI56" i="41"/>
  <c r="AI57" i="41"/>
  <c r="AI58" i="41"/>
  <c r="AI59" i="41"/>
  <c r="AI60" i="41"/>
  <c r="AI61" i="41"/>
  <c r="AI62" i="41"/>
  <c r="AI63" i="41"/>
  <c r="AI64" i="41"/>
  <c r="AI65" i="41"/>
  <c r="AI66" i="41"/>
  <c r="AI67" i="41"/>
  <c r="AI68" i="41"/>
  <c r="AI69" i="41"/>
  <c r="AI70" i="41"/>
  <c r="AI71" i="41"/>
  <c r="AI72" i="41"/>
  <c r="AI73" i="41"/>
  <c r="AI74" i="41"/>
  <c r="AI75" i="41"/>
  <c r="AI76" i="41"/>
  <c r="AI77" i="41"/>
  <c r="AI78" i="41"/>
  <c r="AI79" i="41"/>
  <c r="AI80" i="41"/>
  <c r="AI81" i="41"/>
  <c r="AI82" i="41"/>
  <c r="AI83" i="41"/>
  <c r="AI84" i="41"/>
  <c r="AI85" i="41"/>
  <c r="AI86" i="41"/>
  <c r="AI87" i="41"/>
  <c r="AI88" i="41"/>
  <c r="AI89" i="41"/>
  <c r="AI90" i="41"/>
  <c r="AI91" i="41"/>
  <c r="AI92" i="41"/>
  <c r="AI93" i="41"/>
  <c r="AI94" i="41"/>
  <c r="AI95" i="41"/>
  <c r="AI96" i="41"/>
  <c r="AI97" i="41"/>
  <c r="AI98" i="41"/>
  <c r="AI99" i="41"/>
  <c r="AI100" i="41"/>
  <c r="AI101" i="41"/>
  <c r="AI102" i="41"/>
  <c r="AI103" i="41"/>
  <c r="AI104" i="41"/>
  <c r="AI105" i="41"/>
  <c r="AI106" i="41"/>
  <c r="AI107" i="41"/>
  <c r="AI108" i="41"/>
  <c r="AI109" i="41"/>
  <c r="AI110" i="41"/>
  <c r="AI111" i="41"/>
  <c r="AI112" i="41"/>
  <c r="AI113" i="41"/>
  <c r="AI114" i="41"/>
  <c r="AI115" i="41"/>
  <c r="AI116" i="41"/>
  <c r="AI117" i="41"/>
  <c r="AI118" i="41"/>
  <c r="AI119" i="41"/>
  <c r="AI120" i="41"/>
  <c r="AI121" i="41"/>
  <c r="AI122" i="41"/>
  <c r="AI123" i="41"/>
  <c r="AI124" i="41"/>
  <c r="AI125" i="41"/>
  <c r="AI126" i="41"/>
  <c r="AI127" i="41"/>
  <c r="AI128" i="41"/>
  <c r="AI129" i="41"/>
  <c r="AI130" i="41"/>
  <c r="AI131" i="41"/>
  <c r="AI132" i="41"/>
  <c r="AI133" i="41"/>
  <c r="AI134" i="41"/>
  <c r="AI135" i="41"/>
  <c r="AI136" i="41"/>
  <c r="AI137" i="41"/>
  <c r="AI138" i="41"/>
  <c r="AI139" i="41"/>
  <c r="AI140" i="41"/>
  <c r="AI141" i="41"/>
  <c r="AI142" i="41"/>
  <c r="AI143" i="41"/>
  <c r="AI144" i="41"/>
  <c r="AI145" i="41"/>
  <c r="AI146" i="41"/>
  <c r="AI147" i="41"/>
  <c r="AI148" i="41"/>
  <c r="AI149" i="41"/>
  <c r="AI150" i="41"/>
  <c r="AI151" i="41"/>
  <c r="AI152" i="41"/>
  <c r="AI153" i="41"/>
  <c r="AI154" i="41"/>
  <c r="AI155" i="41"/>
  <c r="AI156" i="41"/>
  <c r="AI157" i="41"/>
  <c r="AI158" i="41"/>
  <c r="AI159" i="41"/>
  <c r="AI160" i="41"/>
  <c r="AI161" i="41"/>
  <c r="AI162" i="41"/>
  <c r="AI163" i="41"/>
  <c r="AI164" i="41"/>
  <c r="AI165" i="41"/>
  <c r="AI166" i="41"/>
  <c r="AI167" i="41"/>
  <c r="AI168" i="41"/>
  <c r="AI169" i="41"/>
  <c r="AI170" i="41"/>
  <c r="AI171" i="41"/>
  <c r="AI172" i="41"/>
  <c r="AI173" i="41"/>
  <c r="AI174" i="41"/>
  <c r="AI175" i="41"/>
  <c r="AI176" i="41"/>
  <c r="AI177" i="41"/>
  <c r="AI178" i="41"/>
  <c r="AI179" i="41"/>
  <c r="AI180" i="41"/>
  <c r="AI181" i="41"/>
  <c r="AI182" i="41"/>
  <c r="AI183" i="41"/>
  <c r="AI184" i="41"/>
  <c r="AI185" i="41"/>
  <c r="AI186" i="41"/>
  <c r="AI187" i="41"/>
  <c r="AI188" i="41"/>
  <c r="AI189" i="41"/>
  <c r="AI190" i="41"/>
  <c r="AI191" i="41"/>
  <c r="AI192" i="41"/>
  <c r="AI193" i="41"/>
  <c r="AI194" i="41"/>
  <c r="AI195" i="41"/>
  <c r="AI196" i="41"/>
  <c r="AI197" i="41"/>
  <c r="AI198" i="41"/>
  <c r="AI199" i="41"/>
  <c r="AI200" i="41"/>
  <c r="AI201" i="41"/>
  <c r="AI202" i="41"/>
  <c r="AI203" i="41"/>
  <c r="AI204" i="41"/>
  <c r="AI205" i="41"/>
  <c r="AI206" i="41"/>
  <c r="AI207" i="41"/>
  <c r="AI208" i="41"/>
  <c r="AI209" i="41"/>
  <c r="AI210" i="41"/>
  <c r="AI211" i="41"/>
  <c r="AI212" i="41"/>
  <c r="AI213" i="41"/>
  <c r="AI214" i="41"/>
  <c r="AI215" i="41"/>
  <c r="AI216" i="41"/>
  <c r="AI217" i="41"/>
  <c r="AI218" i="41"/>
  <c r="AI219" i="41"/>
  <c r="AI220" i="41"/>
  <c r="AI221" i="41"/>
  <c r="AI222" i="41"/>
  <c r="AI223" i="41"/>
  <c r="AI224" i="41"/>
  <c r="AI225" i="41"/>
  <c r="AI226" i="41"/>
  <c r="AI227" i="41"/>
  <c r="AI228" i="41"/>
  <c r="AI229" i="41"/>
  <c r="AI230" i="41"/>
  <c r="AI231" i="41"/>
  <c r="AI232" i="41"/>
  <c r="AI233" i="41"/>
  <c r="AI234" i="41"/>
  <c r="AI235" i="41"/>
  <c r="AI236" i="41"/>
  <c r="AI237" i="41"/>
  <c r="AI238" i="41"/>
  <c r="AI239" i="41"/>
  <c r="AI240" i="41"/>
  <c r="AI241" i="41"/>
  <c r="AI242" i="41"/>
  <c r="AI243" i="41"/>
  <c r="AI244" i="41"/>
  <c r="AI245" i="41"/>
  <c r="AI246" i="41"/>
  <c r="AI247" i="41"/>
  <c r="AI248" i="41"/>
  <c r="AI249" i="41"/>
  <c r="AI250" i="41"/>
  <c r="AI251" i="41"/>
  <c r="AI252" i="41"/>
  <c r="AI253" i="41"/>
  <c r="AI254" i="41"/>
  <c r="AI255" i="41"/>
  <c r="AI256" i="41"/>
  <c r="AI257" i="41"/>
  <c r="AI258" i="41"/>
  <c r="AI259" i="41"/>
  <c r="AI260" i="41"/>
  <c r="AI261" i="41"/>
  <c r="AI262" i="41"/>
  <c r="AI263" i="41"/>
  <c r="AI264" i="41"/>
  <c r="AI265" i="41"/>
  <c r="AI266" i="41"/>
  <c r="AI267" i="41"/>
  <c r="AI268" i="41"/>
  <c r="AI269" i="41"/>
  <c r="AI270" i="41"/>
  <c r="AI271" i="41"/>
  <c r="AI272" i="41"/>
  <c r="AI273" i="41"/>
  <c r="AI274" i="41"/>
  <c r="AI275" i="41"/>
  <c r="AI276" i="41"/>
  <c r="AI277" i="41"/>
  <c r="AI278" i="41"/>
  <c r="AI279" i="41"/>
  <c r="AI280" i="41"/>
  <c r="AI281" i="41"/>
  <c r="AI282" i="41"/>
  <c r="AI283" i="41"/>
  <c r="AI284" i="41"/>
  <c r="AI285" i="41"/>
  <c r="AI286" i="41"/>
  <c r="AI287" i="41"/>
  <c r="AI288" i="41"/>
  <c r="AI289" i="41"/>
  <c r="AI290" i="41"/>
  <c r="Z290" i="41" s="1"/>
  <c r="AI291" i="41"/>
  <c r="AA291" i="41" s="1"/>
  <c r="AI292" i="41"/>
  <c r="AA292" i="41" s="1"/>
  <c r="AI293" i="41"/>
  <c r="AA293" i="41" s="1"/>
  <c r="AI294" i="41"/>
  <c r="AI295" i="41"/>
  <c r="AI296" i="41"/>
  <c r="AI297" i="41"/>
  <c r="AI298" i="41"/>
  <c r="AI299" i="41"/>
  <c r="AI300" i="41"/>
  <c r="AI301" i="41"/>
  <c r="AI302" i="41"/>
  <c r="AI303" i="41"/>
  <c r="AI304" i="41"/>
  <c r="AI305" i="41"/>
  <c r="AI306" i="41"/>
  <c r="AI307" i="41"/>
  <c r="AI308" i="41"/>
  <c r="AI309" i="41"/>
  <c r="AI310" i="41"/>
  <c r="AI311" i="41"/>
  <c r="AI312" i="41"/>
  <c r="AI313" i="41"/>
  <c r="AI314" i="41"/>
  <c r="AI315" i="41"/>
  <c r="AI316" i="41"/>
  <c r="AI317" i="41"/>
  <c r="AI318" i="41"/>
  <c r="AI319" i="41"/>
  <c r="AI320" i="41"/>
  <c r="AI321" i="41"/>
  <c r="AI322" i="41"/>
  <c r="AI323" i="41"/>
  <c r="AA323" i="41" s="1"/>
  <c r="AI324" i="41"/>
  <c r="AI325" i="41"/>
  <c r="AI326" i="41"/>
  <c r="AI327" i="41"/>
  <c r="AI328" i="41"/>
  <c r="AI10" i="41"/>
  <c r="O328" i="41"/>
  <c r="L328" i="41" s="1"/>
  <c r="F328" i="41" s="1"/>
  <c r="N328" i="41"/>
  <c r="K328" i="41" s="1"/>
  <c r="E328" i="41" s="1"/>
  <c r="O327" i="41"/>
  <c r="L327" i="41" s="1"/>
  <c r="F327" i="41" s="1"/>
  <c r="N327" i="41"/>
  <c r="K327" i="41" s="1"/>
  <c r="E327" i="41" s="1"/>
  <c r="O324" i="41"/>
  <c r="L324" i="41" s="1"/>
  <c r="F324" i="41" s="1"/>
  <c r="N324" i="41"/>
  <c r="K324" i="41" s="1"/>
  <c r="E324" i="41" s="1"/>
  <c r="O323" i="41"/>
  <c r="L323" i="41" s="1"/>
  <c r="F323" i="41" s="1"/>
  <c r="N323" i="41"/>
  <c r="K323" i="41" s="1"/>
  <c r="E323" i="41" s="1"/>
  <c r="O322" i="41"/>
  <c r="L322" i="41" s="1"/>
  <c r="F322" i="41" s="1"/>
  <c r="N322" i="41"/>
  <c r="K322" i="41" s="1"/>
  <c r="E322" i="41" s="1"/>
  <c r="O319" i="41"/>
  <c r="L319" i="41" s="1"/>
  <c r="F319" i="41" s="1"/>
  <c r="N319" i="41"/>
  <c r="K319" i="41" s="1"/>
  <c r="E319" i="41" s="1"/>
  <c r="O318" i="41"/>
  <c r="L318" i="41" s="1"/>
  <c r="F318" i="41" s="1"/>
  <c r="N318" i="41"/>
  <c r="K318" i="41"/>
  <c r="E318" i="41" s="1"/>
  <c r="O317" i="41"/>
  <c r="L317" i="41" s="1"/>
  <c r="F317" i="41" s="1"/>
  <c r="N317" i="41"/>
  <c r="K317" i="41" s="1"/>
  <c r="E317" i="41" s="1"/>
  <c r="O316" i="41"/>
  <c r="L316" i="41" s="1"/>
  <c r="F316" i="41" s="1"/>
  <c r="N316" i="41"/>
  <c r="K316" i="41" s="1"/>
  <c r="E316" i="41" s="1"/>
  <c r="AJ313" i="41"/>
  <c r="O313" i="41"/>
  <c r="L313" i="41" s="1"/>
  <c r="F313" i="41" s="1"/>
  <c r="N313" i="41"/>
  <c r="K313" i="41" s="1"/>
  <c r="E313" i="41" s="1"/>
  <c r="AJ312" i="41"/>
  <c r="O312" i="41"/>
  <c r="L312" i="41" s="1"/>
  <c r="F312" i="41" s="1"/>
  <c r="N312" i="41"/>
  <c r="K312" i="41" s="1"/>
  <c r="E312" i="41" s="1"/>
  <c r="O311" i="41"/>
  <c r="L311" i="41" s="1"/>
  <c r="F311" i="41" s="1"/>
  <c r="N311" i="41"/>
  <c r="K311" i="41" s="1"/>
  <c r="E311" i="41" s="1"/>
  <c r="O310" i="41"/>
  <c r="L310" i="41" s="1"/>
  <c r="F310" i="41" s="1"/>
  <c r="N310" i="41"/>
  <c r="K310" i="41" s="1"/>
  <c r="E310" i="41" s="1"/>
  <c r="O309" i="41"/>
  <c r="L309" i="41" s="1"/>
  <c r="F309" i="41" s="1"/>
  <c r="N309" i="41"/>
  <c r="K309" i="41" s="1"/>
  <c r="E309" i="41" s="1"/>
  <c r="O308" i="41"/>
  <c r="L308" i="41" s="1"/>
  <c r="F308" i="41" s="1"/>
  <c r="N308" i="41"/>
  <c r="K308" i="41" s="1"/>
  <c r="E308" i="41" s="1"/>
  <c r="O307" i="41"/>
  <c r="L307" i="41" s="1"/>
  <c r="F307" i="41" s="1"/>
  <c r="N307" i="41"/>
  <c r="K307" i="41" s="1"/>
  <c r="E307" i="41" s="1"/>
  <c r="O304" i="41"/>
  <c r="L304" i="41" s="1"/>
  <c r="F304" i="41" s="1"/>
  <c r="N304" i="41"/>
  <c r="K304" i="41" s="1"/>
  <c r="E304" i="41" s="1"/>
  <c r="O303" i="41"/>
  <c r="L303" i="41" s="1"/>
  <c r="F303" i="41" s="1"/>
  <c r="N303" i="41"/>
  <c r="K303" i="41" s="1"/>
  <c r="E303" i="41" s="1"/>
  <c r="O302" i="41"/>
  <c r="L302" i="41" s="1"/>
  <c r="F302" i="41" s="1"/>
  <c r="N302" i="41"/>
  <c r="K302" i="41" s="1"/>
  <c r="E302" i="41" s="1"/>
  <c r="O301" i="41"/>
  <c r="L301" i="41" s="1"/>
  <c r="F301" i="41" s="1"/>
  <c r="N301" i="41"/>
  <c r="K301" i="41" s="1"/>
  <c r="E301" i="41" s="1"/>
  <c r="O300" i="41"/>
  <c r="L300" i="41" s="1"/>
  <c r="F300" i="41" s="1"/>
  <c r="N300" i="41"/>
  <c r="K300" i="41" s="1"/>
  <c r="E300" i="41" s="1"/>
  <c r="O299" i="41"/>
  <c r="L299" i="41" s="1"/>
  <c r="F299" i="41" s="1"/>
  <c r="N299" i="41"/>
  <c r="K299" i="41" s="1"/>
  <c r="E299" i="41" s="1"/>
  <c r="O298" i="41"/>
  <c r="L298" i="41" s="1"/>
  <c r="F298" i="41" s="1"/>
  <c r="N298" i="41"/>
  <c r="K298" i="41" s="1"/>
  <c r="E298" i="41" s="1"/>
  <c r="O297" i="41"/>
  <c r="L297" i="41" s="1"/>
  <c r="F297" i="41" s="1"/>
  <c r="N297" i="41"/>
  <c r="K297" i="41" s="1"/>
  <c r="E297" i="41" s="1"/>
  <c r="O296" i="41"/>
  <c r="L296" i="41" s="1"/>
  <c r="F296" i="41" s="1"/>
  <c r="N296" i="41"/>
  <c r="K296" i="41" s="1"/>
  <c r="E296" i="41" s="1"/>
  <c r="O293" i="41"/>
  <c r="L293" i="41" s="1"/>
  <c r="F293" i="41" s="1"/>
  <c r="N293" i="41"/>
  <c r="K293" i="41" s="1"/>
  <c r="E293" i="41" s="1"/>
  <c r="O292" i="41"/>
  <c r="L292" i="41" s="1"/>
  <c r="F292" i="41" s="1"/>
  <c r="N292" i="41"/>
  <c r="K292" i="41" s="1"/>
  <c r="E292" i="41" s="1"/>
  <c r="O291" i="41"/>
  <c r="L291" i="41" s="1"/>
  <c r="F291" i="41" s="1"/>
  <c r="N291" i="41"/>
  <c r="K291" i="41" s="1"/>
  <c r="E291" i="41" s="1"/>
  <c r="O290" i="41"/>
  <c r="L290" i="41" s="1"/>
  <c r="F290" i="41" s="1"/>
  <c r="N290" i="41"/>
  <c r="K290" i="41" s="1"/>
  <c r="E290" i="41" s="1"/>
  <c r="O289" i="41"/>
  <c r="L289" i="41" s="1"/>
  <c r="F289" i="41" s="1"/>
  <c r="N289" i="41"/>
  <c r="K289" i="41" s="1"/>
  <c r="E289" i="41" s="1"/>
  <c r="O288" i="41"/>
  <c r="L288" i="41" s="1"/>
  <c r="F288" i="41" s="1"/>
  <c r="N288" i="41"/>
  <c r="K288" i="41" s="1"/>
  <c r="E288" i="41" s="1"/>
  <c r="O286" i="41"/>
  <c r="L286" i="41" s="1"/>
  <c r="N286" i="41"/>
  <c r="K286" i="41" s="1"/>
  <c r="O285" i="41"/>
  <c r="L285" i="41" s="1"/>
  <c r="F285" i="41" s="1"/>
  <c r="N285" i="41"/>
  <c r="K285" i="41" s="1"/>
  <c r="E285" i="41" s="1"/>
  <c r="O284" i="41"/>
  <c r="L284" i="41" s="1"/>
  <c r="F284" i="41" s="1"/>
  <c r="N284" i="41"/>
  <c r="K284" i="41" s="1"/>
  <c r="E284" i="41" s="1"/>
  <c r="O283" i="41"/>
  <c r="L283" i="41" s="1"/>
  <c r="F283" i="41" s="1"/>
  <c r="N283" i="41"/>
  <c r="K283" i="41" s="1"/>
  <c r="E283" i="41" s="1"/>
  <c r="O282" i="41"/>
  <c r="L282" i="41" s="1"/>
  <c r="F282" i="41" s="1"/>
  <c r="N282" i="41"/>
  <c r="K282" i="41" s="1"/>
  <c r="E282" i="41" s="1"/>
  <c r="O281" i="41"/>
  <c r="L281" i="41" s="1"/>
  <c r="F281" i="41" s="1"/>
  <c r="N281" i="41"/>
  <c r="K281" i="41" s="1"/>
  <c r="E281" i="41" s="1"/>
  <c r="O280" i="41"/>
  <c r="L280" i="41" s="1"/>
  <c r="F280" i="41" s="1"/>
  <c r="N280" i="41"/>
  <c r="K280" i="41" s="1"/>
  <c r="E280" i="41" s="1"/>
  <c r="O279" i="41"/>
  <c r="L279" i="41" s="1"/>
  <c r="F279" i="41" s="1"/>
  <c r="N279" i="41"/>
  <c r="K279" i="41" s="1"/>
  <c r="E279" i="41" s="1"/>
  <c r="O276" i="41"/>
  <c r="L276" i="41" s="1"/>
  <c r="F276" i="41" s="1"/>
  <c r="N276" i="41"/>
  <c r="K276" i="41" s="1"/>
  <c r="E276" i="41" s="1"/>
  <c r="O275" i="41"/>
  <c r="N275" i="41"/>
  <c r="K275" i="41" s="1"/>
  <c r="E275" i="41" s="1"/>
  <c r="L275" i="41"/>
  <c r="F275" i="41" s="1"/>
  <c r="O274" i="41"/>
  <c r="L274" i="41" s="1"/>
  <c r="F274" i="41" s="1"/>
  <c r="N274" i="41"/>
  <c r="K274" i="41"/>
  <c r="E274" i="41" s="1"/>
  <c r="O273" i="41"/>
  <c r="L273" i="41" s="1"/>
  <c r="F273" i="41" s="1"/>
  <c r="N273" i="41"/>
  <c r="K273" i="41" s="1"/>
  <c r="E273" i="41" s="1"/>
  <c r="O272" i="41"/>
  <c r="L272" i="41" s="1"/>
  <c r="F272" i="41" s="1"/>
  <c r="N272" i="41"/>
  <c r="K272" i="41" s="1"/>
  <c r="E272" i="41" s="1"/>
  <c r="O271" i="41"/>
  <c r="L271" i="41" s="1"/>
  <c r="F271" i="41" s="1"/>
  <c r="N271" i="41"/>
  <c r="K271" i="41" s="1"/>
  <c r="E271" i="41" s="1"/>
  <c r="O270" i="41"/>
  <c r="L270" i="41" s="1"/>
  <c r="F270" i="41" s="1"/>
  <c r="N270" i="41"/>
  <c r="K270" i="41" s="1"/>
  <c r="E270" i="41" s="1"/>
  <c r="O269" i="41"/>
  <c r="L269" i="41" s="1"/>
  <c r="F269" i="41" s="1"/>
  <c r="N269" i="41"/>
  <c r="K269" i="41" s="1"/>
  <c r="E269" i="41" s="1"/>
  <c r="O266" i="41"/>
  <c r="L266" i="41" s="1"/>
  <c r="F266" i="41" s="1"/>
  <c r="N266" i="41"/>
  <c r="K266" i="41" s="1"/>
  <c r="E266" i="41" s="1"/>
  <c r="O265" i="41"/>
  <c r="L265" i="41" s="1"/>
  <c r="F265" i="41" s="1"/>
  <c r="N265" i="41"/>
  <c r="K265" i="41" s="1"/>
  <c r="E265" i="41" s="1"/>
  <c r="O262" i="41"/>
  <c r="L262" i="41" s="1"/>
  <c r="F262" i="41" s="1"/>
  <c r="N262" i="41"/>
  <c r="K262" i="41" s="1"/>
  <c r="E262" i="41" s="1"/>
  <c r="O261" i="41"/>
  <c r="L261" i="41" s="1"/>
  <c r="F261" i="41" s="1"/>
  <c r="N261" i="41"/>
  <c r="K261" i="41" s="1"/>
  <c r="E261" i="41" s="1"/>
  <c r="O260" i="41"/>
  <c r="L260" i="41" s="1"/>
  <c r="F260" i="41" s="1"/>
  <c r="N260" i="41"/>
  <c r="K260" i="41" s="1"/>
  <c r="E260" i="41" s="1"/>
  <c r="O259" i="41"/>
  <c r="L259" i="41" s="1"/>
  <c r="F259" i="41" s="1"/>
  <c r="N259" i="41"/>
  <c r="K259" i="41" s="1"/>
  <c r="E259" i="41" s="1"/>
  <c r="O256" i="41"/>
  <c r="L256" i="41" s="1"/>
  <c r="F256" i="41" s="1"/>
  <c r="N256" i="41"/>
  <c r="K256" i="41" s="1"/>
  <c r="E256" i="41" s="1"/>
  <c r="O255" i="41"/>
  <c r="L255" i="41" s="1"/>
  <c r="F255" i="41" s="1"/>
  <c r="N255" i="41"/>
  <c r="K255" i="41" s="1"/>
  <c r="E255" i="41" s="1"/>
  <c r="O254" i="41"/>
  <c r="L254" i="41" s="1"/>
  <c r="F254" i="41" s="1"/>
  <c r="N254" i="41"/>
  <c r="K254" i="41" s="1"/>
  <c r="E254" i="41" s="1"/>
  <c r="O253" i="41"/>
  <c r="L253" i="41" s="1"/>
  <c r="F253" i="41" s="1"/>
  <c r="N253" i="41"/>
  <c r="K253" i="41" s="1"/>
  <c r="E253" i="41" s="1"/>
  <c r="O252" i="41"/>
  <c r="L252" i="41" s="1"/>
  <c r="F252" i="41" s="1"/>
  <c r="N252" i="41"/>
  <c r="K252" i="41" s="1"/>
  <c r="E252" i="41" s="1"/>
  <c r="O251" i="41"/>
  <c r="L251" i="41" s="1"/>
  <c r="F251" i="41" s="1"/>
  <c r="N251" i="41"/>
  <c r="K251" i="41" s="1"/>
  <c r="E251" i="41" s="1"/>
  <c r="O250" i="41"/>
  <c r="L250" i="41" s="1"/>
  <c r="F250" i="41" s="1"/>
  <c r="N250" i="41"/>
  <c r="K250" i="41" s="1"/>
  <c r="E250" i="41" s="1"/>
  <c r="O249" i="41"/>
  <c r="L249" i="41" s="1"/>
  <c r="F249" i="41" s="1"/>
  <c r="N249" i="41"/>
  <c r="K249" i="41" s="1"/>
  <c r="E249" i="41" s="1"/>
  <c r="O248" i="41"/>
  <c r="L248" i="41" s="1"/>
  <c r="F248" i="41" s="1"/>
  <c r="N248" i="41"/>
  <c r="K248" i="41" s="1"/>
  <c r="E248" i="41" s="1"/>
  <c r="O247" i="41"/>
  <c r="L247" i="41" s="1"/>
  <c r="F247" i="41" s="1"/>
  <c r="N247" i="41"/>
  <c r="K247" i="41" s="1"/>
  <c r="E247" i="41" s="1"/>
  <c r="O246" i="41"/>
  <c r="L246" i="41" s="1"/>
  <c r="F246" i="41" s="1"/>
  <c r="N246" i="41"/>
  <c r="K246" i="41" s="1"/>
  <c r="E246" i="41" s="1"/>
  <c r="O245" i="41"/>
  <c r="L245" i="41" s="1"/>
  <c r="F245" i="41" s="1"/>
  <c r="N245" i="41"/>
  <c r="K245" i="41" s="1"/>
  <c r="E245" i="41" s="1"/>
  <c r="O244" i="41"/>
  <c r="L244" i="41" s="1"/>
  <c r="F244" i="41" s="1"/>
  <c r="N244" i="41"/>
  <c r="K244" i="41" s="1"/>
  <c r="E244" i="41" s="1"/>
  <c r="O243" i="41"/>
  <c r="L243" i="41" s="1"/>
  <c r="F243" i="41" s="1"/>
  <c r="N243" i="41"/>
  <c r="K243" i="41" s="1"/>
  <c r="E243" i="41" s="1"/>
  <c r="O242" i="41"/>
  <c r="L242" i="41" s="1"/>
  <c r="F242" i="41" s="1"/>
  <c r="N242" i="41"/>
  <c r="K242" i="41" s="1"/>
  <c r="E242" i="41" s="1"/>
  <c r="O239" i="41"/>
  <c r="L239" i="41" s="1"/>
  <c r="F239" i="41" s="1"/>
  <c r="N239" i="41"/>
  <c r="K239" i="41" s="1"/>
  <c r="E239" i="41" s="1"/>
  <c r="O238" i="41"/>
  <c r="L238" i="41" s="1"/>
  <c r="F238" i="41" s="1"/>
  <c r="N238" i="41"/>
  <c r="K238" i="41" s="1"/>
  <c r="E238" i="41" s="1"/>
  <c r="O237" i="41"/>
  <c r="L237" i="41" s="1"/>
  <c r="F237" i="41" s="1"/>
  <c r="N237" i="41"/>
  <c r="K237" i="41" s="1"/>
  <c r="E237" i="41" s="1"/>
  <c r="O236" i="41"/>
  <c r="L236" i="41" s="1"/>
  <c r="F236" i="41" s="1"/>
  <c r="N236" i="41"/>
  <c r="K236" i="41" s="1"/>
  <c r="E236" i="41" s="1"/>
  <c r="O235" i="41"/>
  <c r="L235" i="41" s="1"/>
  <c r="F235" i="41" s="1"/>
  <c r="N235" i="41"/>
  <c r="K235" i="41" s="1"/>
  <c r="E235" i="41" s="1"/>
  <c r="O234" i="41"/>
  <c r="L234" i="41" s="1"/>
  <c r="F234" i="41" s="1"/>
  <c r="N234" i="41"/>
  <c r="K234" i="41" s="1"/>
  <c r="E234" i="41" s="1"/>
  <c r="O233" i="41"/>
  <c r="L233" i="41" s="1"/>
  <c r="F233" i="41" s="1"/>
  <c r="N233" i="41"/>
  <c r="K233" i="41" s="1"/>
  <c r="E233" i="41" s="1"/>
  <c r="O230" i="41"/>
  <c r="L230" i="41" s="1"/>
  <c r="F230" i="41" s="1"/>
  <c r="N230" i="41"/>
  <c r="K230" i="41" s="1"/>
  <c r="E230" i="41" s="1"/>
  <c r="O229" i="41"/>
  <c r="L229" i="41" s="1"/>
  <c r="F229" i="41" s="1"/>
  <c r="N229" i="41"/>
  <c r="K229" i="41" s="1"/>
  <c r="E229" i="41" s="1"/>
  <c r="O227" i="41"/>
  <c r="L227" i="41" s="1"/>
  <c r="F227" i="41" s="1"/>
  <c r="N227" i="41"/>
  <c r="K227" i="41" s="1"/>
  <c r="E227" i="41" s="1"/>
  <c r="O226" i="41"/>
  <c r="L226" i="41" s="1"/>
  <c r="F226" i="41" s="1"/>
  <c r="N226" i="41"/>
  <c r="K226" i="41" s="1"/>
  <c r="E226" i="41" s="1"/>
  <c r="O225" i="41"/>
  <c r="L225" i="41" s="1"/>
  <c r="F225" i="41" s="1"/>
  <c r="N225" i="41"/>
  <c r="K225" i="41" s="1"/>
  <c r="E225" i="41" s="1"/>
  <c r="O224" i="41"/>
  <c r="L224" i="41" s="1"/>
  <c r="F224" i="41" s="1"/>
  <c r="N224" i="41"/>
  <c r="K224" i="41" s="1"/>
  <c r="E224" i="41" s="1"/>
  <c r="O223" i="41"/>
  <c r="L223" i="41" s="1"/>
  <c r="F223" i="41" s="1"/>
  <c r="N223" i="41"/>
  <c r="K223" i="41" s="1"/>
  <c r="E223" i="41" s="1"/>
  <c r="O221" i="41"/>
  <c r="L221" i="41" s="1"/>
  <c r="F221" i="41" s="1"/>
  <c r="N221" i="41"/>
  <c r="K221" i="41" s="1"/>
  <c r="E221" i="41" s="1"/>
  <c r="O220" i="41"/>
  <c r="L220" i="41" s="1"/>
  <c r="F220" i="41" s="1"/>
  <c r="N220" i="41"/>
  <c r="K220" i="41" s="1"/>
  <c r="E220" i="41" s="1"/>
  <c r="O217" i="41"/>
  <c r="L217" i="41" s="1"/>
  <c r="F217" i="41" s="1"/>
  <c r="N217" i="41"/>
  <c r="K217" i="41" s="1"/>
  <c r="E217" i="41" s="1"/>
  <c r="O216" i="41"/>
  <c r="L216" i="41" s="1"/>
  <c r="F216" i="41" s="1"/>
  <c r="N216" i="41"/>
  <c r="K216" i="41" s="1"/>
  <c r="E216" i="41" s="1"/>
  <c r="L215" i="41"/>
  <c r="K215" i="41"/>
  <c r="O214" i="41"/>
  <c r="L214" i="41" s="1"/>
  <c r="F214" i="41" s="1"/>
  <c r="N214" i="41"/>
  <c r="K214" i="41" s="1"/>
  <c r="E214" i="41" s="1"/>
  <c r="L213" i="41"/>
  <c r="K213" i="41"/>
  <c r="O212" i="41"/>
  <c r="L212" i="41" s="1"/>
  <c r="F212" i="41" s="1"/>
  <c r="N212" i="41"/>
  <c r="K212" i="41" s="1"/>
  <c r="E212" i="41" s="1"/>
  <c r="O211" i="41"/>
  <c r="L211" i="41" s="1"/>
  <c r="F211" i="41" s="1"/>
  <c r="N211" i="41"/>
  <c r="K211" i="41" s="1"/>
  <c r="E211" i="41" s="1"/>
  <c r="O210" i="41"/>
  <c r="L210" i="41" s="1"/>
  <c r="F210" i="41" s="1"/>
  <c r="N210" i="41"/>
  <c r="K210" i="41" s="1"/>
  <c r="E210" i="41" s="1"/>
  <c r="O209" i="41"/>
  <c r="L209" i="41" s="1"/>
  <c r="F209" i="41" s="1"/>
  <c r="N209" i="41"/>
  <c r="K209" i="41" s="1"/>
  <c r="E209" i="41" s="1"/>
  <c r="O208" i="41"/>
  <c r="L208" i="41" s="1"/>
  <c r="F208" i="41" s="1"/>
  <c r="N208" i="41"/>
  <c r="K208" i="41" s="1"/>
  <c r="E208" i="41" s="1"/>
  <c r="O207" i="41"/>
  <c r="L207" i="41" s="1"/>
  <c r="F207" i="41" s="1"/>
  <c r="N207" i="41"/>
  <c r="K207" i="41" s="1"/>
  <c r="E207" i="41" s="1"/>
  <c r="O206" i="41"/>
  <c r="L206" i="41" s="1"/>
  <c r="F206" i="41" s="1"/>
  <c r="N206" i="41"/>
  <c r="K206" i="41" s="1"/>
  <c r="E206" i="41" s="1"/>
  <c r="L205" i="41"/>
  <c r="K205" i="41"/>
  <c r="O204" i="41"/>
  <c r="L204" i="41" s="1"/>
  <c r="F204" i="41" s="1"/>
  <c r="N204" i="41"/>
  <c r="K204" i="41" s="1"/>
  <c r="E204" i="41" s="1"/>
  <c r="O203" i="41"/>
  <c r="L203" i="41" s="1"/>
  <c r="F203" i="41" s="1"/>
  <c r="N203" i="41"/>
  <c r="K203" i="41" s="1"/>
  <c r="E203" i="41" s="1"/>
  <c r="O202" i="41"/>
  <c r="L202" i="41" s="1"/>
  <c r="F202" i="41" s="1"/>
  <c r="N202" i="41"/>
  <c r="K202" i="41"/>
  <c r="E202" i="41" s="1"/>
  <c r="O201" i="41"/>
  <c r="L201" i="41" s="1"/>
  <c r="F201" i="41" s="1"/>
  <c r="N201" i="41"/>
  <c r="K201" i="41" s="1"/>
  <c r="E201" i="41" s="1"/>
  <c r="L200" i="41"/>
  <c r="K200" i="41"/>
  <c r="O199" i="41"/>
  <c r="L199" i="41" s="1"/>
  <c r="F199" i="41" s="1"/>
  <c r="N199" i="41"/>
  <c r="K199" i="41" s="1"/>
  <c r="E199" i="41" s="1"/>
  <c r="O198" i="41"/>
  <c r="L198" i="41" s="1"/>
  <c r="F198" i="41" s="1"/>
  <c r="N198" i="41"/>
  <c r="K198" i="41" s="1"/>
  <c r="E198" i="41" s="1"/>
  <c r="O194" i="41"/>
  <c r="L194" i="41" s="1"/>
  <c r="F194" i="41" s="1"/>
  <c r="N194" i="41"/>
  <c r="K194" i="41" s="1"/>
  <c r="E194" i="41" s="1"/>
  <c r="O193" i="41"/>
  <c r="L193" i="41" s="1"/>
  <c r="N193" i="41"/>
  <c r="K193" i="41" s="1"/>
  <c r="O192" i="41"/>
  <c r="L192" i="41" s="1"/>
  <c r="F192" i="41" s="1"/>
  <c r="N192" i="41"/>
  <c r="K192" i="41" s="1"/>
  <c r="E192" i="41" s="1"/>
  <c r="O191" i="41"/>
  <c r="L191" i="41" s="1"/>
  <c r="F191" i="41" s="1"/>
  <c r="N191" i="41"/>
  <c r="K191" i="41" s="1"/>
  <c r="E191" i="41" s="1"/>
  <c r="O190" i="41"/>
  <c r="L190" i="41" s="1"/>
  <c r="F190" i="41" s="1"/>
  <c r="N190" i="41"/>
  <c r="K190" i="41" s="1"/>
  <c r="E190" i="41" s="1"/>
  <c r="O189" i="41"/>
  <c r="L189" i="41" s="1"/>
  <c r="F189" i="41" s="1"/>
  <c r="N189" i="41"/>
  <c r="K189" i="41" s="1"/>
  <c r="E189" i="41" s="1"/>
  <c r="O188" i="41"/>
  <c r="L188" i="41" s="1"/>
  <c r="F188" i="41" s="1"/>
  <c r="N188" i="41"/>
  <c r="K188" i="41" s="1"/>
  <c r="E188" i="41" s="1"/>
  <c r="O187" i="41"/>
  <c r="L187" i="41" s="1"/>
  <c r="F187" i="41" s="1"/>
  <c r="N187" i="41"/>
  <c r="K187" i="41" s="1"/>
  <c r="E187" i="41" s="1"/>
  <c r="O185" i="41"/>
  <c r="N185" i="41"/>
  <c r="O184" i="41"/>
  <c r="N184" i="41"/>
  <c r="O183" i="41"/>
  <c r="L183" i="41" s="1"/>
  <c r="F183" i="41" s="1"/>
  <c r="N183" i="41"/>
  <c r="K183" i="41" s="1"/>
  <c r="E183" i="41" s="1"/>
  <c r="O182" i="41"/>
  <c r="L182" i="41" s="1"/>
  <c r="F182" i="41" s="1"/>
  <c r="N182" i="41"/>
  <c r="K182" i="41" s="1"/>
  <c r="E182" i="41" s="1"/>
  <c r="O181" i="41"/>
  <c r="L181" i="41" s="1"/>
  <c r="F181" i="41" s="1"/>
  <c r="N181" i="41"/>
  <c r="K181" i="41" s="1"/>
  <c r="E181" i="41" s="1"/>
  <c r="O180" i="41"/>
  <c r="L180" i="41" s="1"/>
  <c r="F180" i="41" s="1"/>
  <c r="N180" i="41"/>
  <c r="K180" i="41" s="1"/>
  <c r="E180" i="41" s="1"/>
  <c r="L177" i="41"/>
  <c r="F177" i="41" s="1"/>
  <c r="K177" i="41"/>
  <c r="E177" i="41" s="1"/>
  <c r="L176" i="41"/>
  <c r="F176" i="41" s="1"/>
  <c r="K176" i="41"/>
  <c r="E176" i="41" s="1"/>
  <c r="L175" i="41"/>
  <c r="F175" i="41" s="1"/>
  <c r="K175" i="41"/>
  <c r="E175" i="41" s="1"/>
  <c r="L174" i="41"/>
  <c r="K174" i="41"/>
  <c r="O172" i="41"/>
  <c r="L172" i="41" s="1"/>
  <c r="F172" i="41" s="1"/>
  <c r="N172" i="41"/>
  <c r="K172" i="41" s="1"/>
  <c r="E172" i="41" s="1"/>
  <c r="O171" i="41"/>
  <c r="L171" i="41" s="1"/>
  <c r="F171" i="41" s="1"/>
  <c r="N171" i="41"/>
  <c r="K171" i="41" s="1"/>
  <c r="E171" i="41" s="1"/>
  <c r="O170" i="41"/>
  <c r="L170" i="41" s="1"/>
  <c r="F170" i="41" s="1"/>
  <c r="N170" i="41"/>
  <c r="K170" i="41" s="1"/>
  <c r="E170" i="41" s="1"/>
  <c r="O169" i="41"/>
  <c r="L169" i="41" s="1"/>
  <c r="F169" i="41" s="1"/>
  <c r="N169" i="41"/>
  <c r="K169" i="41" s="1"/>
  <c r="E169" i="41" s="1"/>
  <c r="O166" i="41"/>
  <c r="L166" i="41" s="1"/>
  <c r="F166" i="41" s="1"/>
  <c r="N166" i="41"/>
  <c r="K166" i="41" s="1"/>
  <c r="E166" i="41" s="1"/>
  <c r="O165" i="41"/>
  <c r="L165" i="41" s="1"/>
  <c r="F165" i="41" s="1"/>
  <c r="N165" i="41"/>
  <c r="K165" i="41" s="1"/>
  <c r="E165" i="41" s="1"/>
  <c r="O164" i="41"/>
  <c r="L164" i="41" s="1"/>
  <c r="F164" i="41" s="1"/>
  <c r="N164" i="41"/>
  <c r="K164" i="41" s="1"/>
  <c r="E164" i="41" s="1"/>
  <c r="O163" i="41"/>
  <c r="L163" i="41" s="1"/>
  <c r="F163" i="41" s="1"/>
  <c r="N163" i="41"/>
  <c r="K163" i="41"/>
  <c r="E163" i="41" s="1"/>
  <c r="O160" i="41"/>
  <c r="L160" i="41" s="1"/>
  <c r="F160" i="41" s="1"/>
  <c r="N160" i="41"/>
  <c r="K160" i="41" s="1"/>
  <c r="E160" i="41" s="1"/>
  <c r="O159" i="41"/>
  <c r="L159" i="41" s="1"/>
  <c r="F159" i="41" s="1"/>
  <c r="N159" i="41"/>
  <c r="K159" i="41" s="1"/>
  <c r="E159" i="41" s="1"/>
  <c r="O158" i="41"/>
  <c r="L158" i="41" s="1"/>
  <c r="F158" i="41" s="1"/>
  <c r="N158" i="41"/>
  <c r="K158" i="41" s="1"/>
  <c r="E158" i="41" s="1"/>
  <c r="O157" i="41"/>
  <c r="L157" i="41" s="1"/>
  <c r="F157" i="41" s="1"/>
  <c r="N157" i="41"/>
  <c r="K157" i="41" s="1"/>
  <c r="E157" i="41" s="1"/>
  <c r="O156" i="41"/>
  <c r="L156" i="41" s="1"/>
  <c r="F156" i="41" s="1"/>
  <c r="N156" i="41"/>
  <c r="K156" i="41" s="1"/>
  <c r="E156" i="41" s="1"/>
  <c r="O155" i="41"/>
  <c r="L155" i="41" s="1"/>
  <c r="F155" i="41" s="1"/>
  <c r="N155" i="41"/>
  <c r="K155" i="41" s="1"/>
  <c r="E155" i="41" s="1"/>
  <c r="O152" i="41"/>
  <c r="L152" i="41" s="1"/>
  <c r="F152" i="41" s="1"/>
  <c r="N152" i="41"/>
  <c r="K152" i="41" s="1"/>
  <c r="E152" i="41" s="1"/>
  <c r="O151" i="41"/>
  <c r="L151" i="41" s="1"/>
  <c r="F151" i="41" s="1"/>
  <c r="N151" i="41"/>
  <c r="K151" i="41"/>
  <c r="E151" i="41" s="1"/>
  <c r="O150" i="41"/>
  <c r="L150" i="41" s="1"/>
  <c r="F150" i="41" s="1"/>
  <c r="N150" i="41"/>
  <c r="K150" i="41" s="1"/>
  <c r="E150" i="41" s="1"/>
  <c r="O149" i="41"/>
  <c r="L149" i="41" s="1"/>
  <c r="F149" i="41" s="1"/>
  <c r="N149" i="41"/>
  <c r="K149" i="41" s="1"/>
  <c r="E149" i="41" s="1"/>
  <c r="O148" i="41"/>
  <c r="L148" i="41" s="1"/>
  <c r="F148" i="41" s="1"/>
  <c r="N148" i="41"/>
  <c r="K148" i="41" s="1"/>
  <c r="E148" i="41" s="1"/>
  <c r="O147" i="41"/>
  <c r="L147" i="41" s="1"/>
  <c r="F147" i="41" s="1"/>
  <c r="N147" i="41"/>
  <c r="K147" i="41" s="1"/>
  <c r="E147" i="41" s="1"/>
  <c r="O146" i="41"/>
  <c r="L146" i="41" s="1"/>
  <c r="F146" i="41" s="1"/>
  <c r="N146" i="41"/>
  <c r="K146" i="41" s="1"/>
  <c r="E146" i="41" s="1"/>
  <c r="O144" i="41"/>
  <c r="L144" i="41" s="1"/>
  <c r="N144" i="41"/>
  <c r="K144" i="41" s="1"/>
  <c r="O142" i="41"/>
  <c r="L142" i="41" s="1"/>
  <c r="F142" i="41" s="1"/>
  <c r="N142" i="41"/>
  <c r="K142" i="41" s="1"/>
  <c r="E142" i="41" s="1"/>
  <c r="O141" i="41"/>
  <c r="L141" i="41" s="1"/>
  <c r="F141" i="41" s="1"/>
  <c r="N141" i="41"/>
  <c r="K141" i="41"/>
  <c r="E141" i="41" s="1"/>
  <c r="O140" i="41"/>
  <c r="L140" i="41" s="1"/>
  <c r="F140" i="41" s="1"/>
  <c r="N140" i="41"/>
  <c r="K140" i="41" s="1"/>
  <c r="E140" i="41" s="1"/>
  <c r="O139" i="41"/>
  <c r="L139" i="41" s="1"/>
  <c r="F139" i="41" s="1"/>
  <c r="N139" i="41"/>
  <c r="K139" i="41" s="1"/>
  <c r="E139" i="41" s="1"/>
  <c r="O136" i="41"/>
  <c r="L136" i="41" s="1"/>
  <c r="F136" i="41" s="1"/>
  <c r="N136" i="41"/>
  <c r="K136" i="41" s="1"/>
  <c r="E136" i="41" s="1"/>
  <c r="O135" i="41"/>
  <c r="L135" i="41" s="1"/>
  <c r="F135" i="41" s="1"/>
  <c r="N135" i="41"/>
  <c r="K135" i="41" s="1"/>
  <c r="E135" i="41" s="1"/>
  <c r="O134" i="41"/>
  <c r="L134" i="41" s="1"/>
  <c r="F134" i="41" s="1"/>
  <c r="N134" i="41"/>
  <c r="K134" i="41" s="1"/>
  <c r="E134" i="41" s="1"/>
  <c r="O133" i="41"/>
  <c r="L133" i="41" s="1"/>
  <c r="F133" i="41" s="1"/>
  <c r="N133" i="41"/>
  <c r="K133" i="41" s="1"/>
  <c r="E133" i="41" s="1"/>
  <c r="O130" i="41"/>
  <c r="L130" i="41" s="1"/>
  <c r="F130" i="41" s="1"/>
  <c r="N130" i="41"/>
  <c r="K130" i="41" s="1"/>
  <c r="E130" i="41" s="1"/>
  <c r="O129" i="41"/>
  <c r="L129" i="41" s="1"/>
  <c r="F129" i="41" s="1"/>
  <c r="N129" i="41"/>
  <c r="K129" i="41" s="1"/>
  <c r="E129" i="41" s="1"/>
  <c r="O128" i="41"/>
  <c r="L128" i="41" s="1"/>
  <c r="F128" i="41" s="1"/>
  <c r="N128" i="41"/>
  <c r="K128" i="41" s="1"/>
  <c r="E128" i="41" s="1"/>
  <c r="O127" i="41"/>
  <c r="L127" i="41" s="1"/>
  <c r="F127" i="41" s="1"/>
  <c r="N127" i="41"/>
  <c r="K127" i="41" s="1"/>
  <c r="E127" i="41" s="1"/>
  <c r="O126" i="41"/>
  <c r="L126" i="41" s="1"/>
  <c r="F126" i="41" s="1"/>
  <c r="N126" i="41"/>
  <c r="K126" i="41" s="1"/>
  <c r="E126" i="41" s="1"/>
  <c r="O125" i="41"/>
  <c r="L125" i="41" s="1"/>
  <c r="F125" i="41" s="1"/>
  <c r="N125" i="41"/>
  <c r="K125" i="41" s="1"/>
  <c r="E125" i="41" s="1"/>
  <c r="O124" i="41"/>
  <c r="L124" i="41" s="1"/>
  <c r="F124" i="41" s="1"/>
  <c r="N124" i="41"/>
  <c r="K124" i="41" s="1"/>
  <c r="E124" i="41" s="1"/>
  <c r="O123" i="41"/>
  <c r="L123" i="41" s="1"/>
  <c r="F123" i="41" s="1"/>
  <c r="N123" i="41"/>
  <c r="K123" i="41" s="1"/>
  <c r="E123" i="41" s="1"/>
  <c r="O120" i="41"/>
  <c r="L120" i="41" s="1"/>
  <c r="F120" i="41" s="1"/>
  <c r="N120" i="41"/>
  <c r="K120" i="41" s="1"/>
  <c r="E120" i="41" s="1"/>
  <c r="O119" i="41"/>
  <c r="L119" i="41" s="1"/>
  <c r="F119" i="41" s="1"/>
  <c r="N119" i="41"/>
  <c r="K119" i="41" s="1"/>
  <c r="E119" i="41" s="1"/>
  <c r="O118" i="41"/>
  <c r="L118" i="41" s="1"/>
  <c r="F118" i="41" s="1"/>
  <c r="N118" i="41"/>
  <c r="K118" i="41" s="1"/>
  <c r="E118" i="41" s="1"/>
  <c r="O117" i="41"/>
  <c r="L117" i="41" s="1"/>
  <c r="F117" i="41" s="1"/>
  <c r="N117" i="41"/>
  <c r="K117" i="41" s="1"/>
  <c r="E117" i="41" s="1"/>
  <c r="O114" i="41"/>
  <c r="L114" i="41" s="1"/>
  <c r="F114" i="41" s="1"/>
  <c r="N114" i="41"/>
  <c r="K114" i="41" s="1"/>
  <c r="E114" i="41" s="1"/>
  <c r="O113" i="41"/>
  <c r="L113" i="41" s="1"/>
  <c r="F113" i="41" s="1"/>
  <c r="N113" i="41"/>
  <c r="K113" i="41" s="1"/>
  <c r="E113" i="41" s="1"/>
  <c r="O112" i="41"/>
  <c r="L112" i="41" s="1"/>
  <c r="F112" i="41" s="1"/>
  <c r="N112" i="41"/>
  <c r="K112" i="41" s="1"/>
  <c r="E112" i="41" s="1"/>
  <c r="O111" i="41"/>
  <c r="L111" i="41" s="1"/>
  <c r="F111" i="41" s="1"/>
  <c r="N111" i="41"/>
  <c r="K111" i="41" s="1"/>
  <c r="E111" i="41" s="1"/>
  <c r="O108" i="41"/>
  <c r="L108" i="41" s="1"/>
  <c r="F108" i="41" s="1"/>
  <c r="N108" i="41"/>
  <c r="K108" i="41" s="1"/>
  <c r="E108" i="41" s="1"/>
  <c r="O107" i="41"/>
  <c r="L107" i="41" s="1"/>
  <c r="F107" i="41" s="1"/>
  <c r="N107" i="41"/>
  <c r="K107" i="41" s="1"/>
  <c r="E107" i="41" s="1"/>
  <c r="O106" i="41"/>
  <c r="L106" i="41" s="1"/>
  <c r="F106" i="41" s="1"/>
  <c r="N106" i="41"/>
  <c r="K106" i="41" s="1"/>
  <c r="E106" i="41" s="1"/>
  <c r="O105" i="41"/>
  <c r="L105" i="41" s="1"/>
  <c r="F105" i="41" s="1"/>
  <c r="N105" i="41"/>
  <c r="K105" i="41" s="1"/>
  <c r="E105" i="41" s="1"/>
  <c r="O102" i="41"/>
  <c r="L102" i="41" s="1"/>
  <c r="F102" i="41" s="1"/>
  <c r="N102" i="41"/>
  <c r="K102" i="41" s="1"/>
  <c r="E102" i="41" s="1"/>
  <c r="O101" i="41"/>
  <c r="L101" i="41" s="1"/>
  <c r="F101" i="41" s="1"/>
  <c r="N101" i="41"/>
  <c r="K101" i="41" s="1"/>
  <c r="E101" i="41" s="1"/>
  <c r="O100" i="41"/>
  <c r="L100" i="41" s="1"/>
  <c r="F100" i="41" s="1"/>
  <c r="N100" i="41"/>
  <c r="K100" i="41" s="1"/>
  <c r="E100" i="41" s="1"/>
  <c r="O99" i="41"/>
  <c r="L99" i="41" s="1"/>
  <c r="F99" i="41" s="1"/>
  <c r="N99" i="41"/>
  <c r="K99" i="41" s="1"/>
  <c r="E99" i="41" s="1"/>
  <c r="O98" i="41"/>
  <c r="L98" i="41" s="1"/>
  <c r="F98" i="41" s="1"/>
  <c r="N98" i="41"/>
  <c r="K98" i="41" s="1"/>
  <c r="E98" i="41" s="1"/>
  <c r="O97" i="41"/>
  <c r="L97" i="41" s="1"/>
  <c r="F97" i="41" s="1"/>
  <c r="N97" i="41"/>
  <c r="K97" i="41" s="1"/>
  <c r="E97" i="41" s="1"/>
  <c r="O96" i="41"/>
  <c r="L96" i="41" s="1"/>
  <c r="F96" i="41" s="1"/>
  <c r="N96" i="41"/>
  <c r="K96" i="41" s="1"/>
  <c r="E96" i="41" s="1"/>
  <c r="O93" i="41"/>
  <c r="L93" i="41" s="1"/>
  <c r="F93" i="41" s="1"/>
  <c r="N93" i="41"/>
  <c r="K93" i="41" s="1"/>
  <c r="E93" i="41" s="1"/>
  <c r="O92" i="41"/>
  <c r="L92" i="41" s="1"/>
  <c r="F92" i="41" s="1"/>
  <c r="N92" i="41"/>
  <c r="K92" i="41" s="1"/>
  <c r="E92" i="41" s="1"/>
  <c r="O91" i="41"/>
  <c r="L91" i="41" s="1"/>
  <c r="F91" i="41" s="1"/>
  <c r="N91" i="41"/>
  <c r="K91" i="41" s="1"/>
  <c r="E91" i="41" s="1"/>
  <c r="O90" i="41"/>
  <c r="L90" i="41" s="1"/>
  <c r="F90" i="41" s="1"/>
  <c r="N90" i="41"/>
  <c r="K90" i="41" s="1"/>
  <c r="E90" i="41" s="1"/>
  <c r="O89" i="41"/>
  <c r="L89" i="41" s="1"/>
  <c r="F89" i="41" s="1"/>
  <c r="N89" i="41"/>
  <c r="K89" i="41" s="1"/>
  <c r="E89" i="41" s="1"/>
  <c r="O88" i="41"/>
  <c r="L88" i="41" s="1"/>
  <c r="F88" i="41" s="1"/>
  <c r="N88" i="41"/>
  <c r="K88" i="41" s="1"/>
  <c r="E88" i="41" s="1"/>
  <c r="O85" i="41"/>
  <c r="L85" i="41" s="1"/>
  <c r="F85" i="41" s="1"/>
  <c r="N85" i="41"/>
  <c r="K85" i="41" s="1"/>
  <c r="E85" i="41" s="1"/>
  <c r="O84" i="41"/>
  <c r="L84" i="41" s="1"/>
  <c r="F84" i="41" s="1"/>
  <c r="N84" i="41"/>
  <c r="K84" i="41" s="1"/>
  <c r="E84" i="41" s="1"/>
  <c r="O83" i="41"/>
  <c r="L83" i="41" s="1"/>
  <c r="F83" i="41" s="1"/>
  <c r="N83" i="41"/>
  <c r="K83" i="41" s="1"/>
  <c r="E83" i="41" s="1"/>
  <c r="O80" i="41"/>
  <c r="L80" i="41" s="1"/>
  <c r="F80" i="41" s="1"/>
  <c r="N80" i="41"/>
  <c r="K80" i="41"/>
  <c r="E80" i="41" s="1"/>
  <c r="O79" i="41"/>
  <c r="L79" i="41" s="1"/>
  <c r="F79" i="41" s="1"/>
  <c r="N79" i="41"/>
  <c r="K79" i="41" s="1"/>
  <c r="E79" i="41" s="1"/>
  <c r="O78" i="41"/>
  <c r="L78" i="41" s="1"/>
  <c r="F78" i="41" s="1"/>
  <c r="N78" i="41"/>
  <c r="K78" i="41" s="1"/>
  <c r="E78" i="41" s="1"/>
  <c r="O75" i="41"/>
  <c r="L75" i="41" s="1"/>
  <c r="F75" i="41" s="1"/>
  <c r="N75" i="41"/>
  <c r="K75" i="41" s="1"/>
  <c r="E75" i="41" s="1"/>
  <c r="O74" i="41"/>
  <c r="L74" i="41" s="1"/>
  <c r="F74" i="41" s="1"/>
  <c r="N74" i="41"/>
  <c r="K74" i="41" s="1"/>
  <c r="E74" i="41" s="1"/>
  <c r="O73" i="41"/>
  <c r="L73" i="41" s="1"/>
  <c r="F73" i="41" s="1"/>
  <c r="N73" i="41"/>
  <c r="K73" i="41" s="1"/>
  <c r="E73" i="41" s="1"/>
  <c r="O72" i="41"/>
  <c r="L72" i="41" s="1"/>
  <c r="F72" i="41" s="1"/>
  <c r="N72" i="41"/>
  <c r="K72" i="41" s="1"/>
  <c r="E72" i="41" s="1"/>
  <c r="O71" i="41"/>
  <c r="L71" i="41" s="1"/>
  <c r="F71" i="41" s="1"/>
  <c r="N71" i="41"/>
  <c r="K71" i="41" s="1"/>
  <c r="E71" i="41" s="1"/>
  <c r="O70" i="41"/>
  <c r="L70" i="41" s="1"/>
  <c r="F70" i="41" s="1"/>
  <c r="N70" i="41"/>
  <c r="K70" i="41" s="1"/>
  <c r="E70" i="41" s="1"/>
  <c r="O69" i="41"/>
  <c r="L69" i="41" s="1"/>
  <c r="F69" i="41" s="1"/>
  <c r="N69" i="41"/>
  <c r="K69" i="41" s="1"/>
  <c r="E69" i="41" s="1"/>
  <c r="O68" i="41"/>
  <c r="L68" i="41" s="1"/>
  <c r="F68" i="41" s="1"/>
  <c r="N68" i="41"/>
  <c r="K68" i="41" s="1"/>
  <c r="E68" i="41" s="1"/>
  <c r="O67" i="41"/>
  <c r="L67" i="41" s="1"/>
  <c r="F67" i="41" s="1"/>
  <c r="N67" i="41"/>
  <c r="K67" i="41" s="1"/>
  <c r="E67" i="41" s="1"/>
  <c r="O64" i="41"/>
  <c r="L64" i="41" s="1"/>
  <c r="F64" i="41" s="1"/>
  <c r="N64" i="41"/>
  <c r="K64" i="41" s="1"/>
  <c r="E64" i="41" s="1"/>
  <c r="O63" i="41"/>
  <c r="L63" i="41" s="1"/>
  <c r="F63" i="41" s="1"/>
  <c r="N63" i="41"/>
  <c r="K63" i="41" s="1"/>
  <c r="E63" i="41" s="1"/>
  <c r="O62" i="41"/>
  <c r="L62" i="41" s="1"/>
  <c r="F62" i="41" s="1"/>
  <c r="N62" i="41"/>
  <c r="K62" i="41" s="1"/>
  <c r="E62" i="41" s="1"/>
  <c r="O61" i="41"/>
  <c r="L61" i="41" s="1"/>
  <c r="F61" i="41" s="1"/>
  <c r="N61" i="41"/>
  <c r="K61" i="41" s="1"/>
  <c r="E61" i="41" s="1"/>
  <c r="O60" i="41"/>
  <c r="L60" i="41" s="1"/>
  <c r="F60" i="41" s="1"/>
  <c r="N60" i="41"/>
  <c r="K60" i="41" s="1"/>
  <c r="E60" i="41" s="1"/>
  <c r="O59" i="41"/>
  <c r="L59" i="41" s="1"/>
  <c r="F59" i="41" s="1"/>
  <c r="N59" i="41"/>
  <c r="K59" i="41" s="1"/>
  <c r="E59" i="41" s="1"/>
  <c r="O58" i="41"/>
  <c r="L58" i="41" s="1"/>
  <c r="F58" i="41" s="1"/>
  <c r="N58" i="41"/>
  <c r="K58" i="41" s="1"/>
  <c r="E58" i="41" s="1"/>
  <c r="O57" i="41"/>
  <c r="L57" i="41" s="1"/>
  <c r="F57" i="41" s="1"/>
  <c r="N57" i="41"/>
  <c r="K57" i="41" s="1"/>
  <c r="E57" i="41" s="1"/>
  <c r="O56" i="41"/>
  <c r="L56" i="41" s="1"/>
  <c r="F56" i="41" s="1"/>
  <c r="N56" i="41"/>
  <c r="K56" i="41" s="1"/>
  <c r="E56" i="41" s="1"/>
  <c r="O53" i="41"/>
  <c r="L53" i="41" s="1"/>
  <c r="F53" i="41" s="1"/>
  <c r="N53" i="41"/>
  <c r="K53" i="41" s="1"/>
  <c r="E53" i="41" s="1"/>
  <c r="O52" i="41"/>
  <c r="L52" i="41" s="1"/>
  <c r="F52" i="41" s="1"/>
  <c r="N52" i="41"/>
  <c r="K52" i="41" s="1"/>
  <c r="E52" i="41" s="1"/>
  <c r="O51" i="41"/>
  <c r="L51" i="41" s="1"/>
  <c r="F51" i="41" s="1"/>
  <c r="N51" i="41"/>
  <c r="K51" i="41" s="1"/>
  <c r="E51" i="41" s="1"/>
  <c r="O50" i="41"/>
  <c r="L50" i="41" s="1"/>
  <c r="F50" i="41" s="1"/>
  <c r="N50" i="41"/>
  <c r="K50" i="41" s="1"/>
  <c r="E50" i="41" s="1"/>
  <c r="O49" i="41"/>
  <c r="L49" i="41" s="1"/>
  <c r="F49" i="41" s="1"/>
  <c r="N49" i="41"/>
  <c r="K49" i="41" s="1"/>
  <c r="E49" i="41" s="1"/>
  <c r="O48" i="41"/>
  <c r="L48" i="41" s="1"/>
  <c r="F48" i="41" s="1"/>
  <c r="N48" i="41"/>
  <c r="K48" i="41" s="1"/>
  <c r="E48" i="41" s="1"/>
  <c r="O47" i="41"/>
  <c r="L47" i="41" s="1"/>
  <c r="F47" i="41" s="1"/>
  <c r="N47" i="41"/>
  <c r="K47" i="41" s="1"/>
  <c r="E47" i="41" s="1"/>
  <c r="O46" i="41"/>
  <c r="L46" i="41" s="1"/>
  <c r="F46" i="41" s="1"/>
  <c r="N46" i="41"/>
  <c r="K46" i="41" s="1"/>
  <c r="E46" i="41" s="1"/>
  <c r="O45" i="41"/>
  <c r="L45" i="41" s="1"/>
  <c r="F45" i="41" s="1"/>
  <c r="N45" i="41"/>
  <c r="K45" i="41" s="1"/>
  <c r="E45" i="41" s="1"/>
  <c r="O44" i="41"/>
  <c r="L44" i="41" s="1"/>
  <c r="F44" i="41" s="1"/>
  <c r="N44" i="41"/>
  <c r="K44" i="41"/>
  <c r="E44" i="41" s="1"/>
  <c r="L43" i="41"/>
  <c r="K43" i="41"/>
  <c r="O41" i="41"/>
  <c r="L41" i="41" s="1"/>
  <c r="F41" i="41" s="1"/>
  <c r="N41" i="41"/>
  <c r="K41" i="41" s="1"/>
  <c r="E41" i="41" s="1"/>
  <c r="O40" i="41"/>
  <c r="L40" i="41" s="1"/>
  <c r="F40" i="41" s="1"/>
  <c r="N40" i="41"/>
  <c r="K40" i="41" s="1"/>
  <c r="E40" i="41" s="1"/>
  <c r="O39" i="41"/>
  <c r="L39" i="41" s="1"/>
  <c r="F39" i="41" s="1"/>
  <c r="N39" i="41"/>
  <c r="K39" i="41" s="1"/>
  <c r="E39" i="41" s="1"/>
  <c r="O38" i="41"/>
  <c r="L38" i="41" s="1"/>
  <c r="F38" i="41" s="1"/>
  <c r="N38" i="41"/>
  <c r="K38" i="41" s="1"/>
  <c r="E38" i="41" s="1"/>
  <c r="O37" i="41"/>
  <c r="L37" i="41" s="1"/>
  <c r="F37" i="41" s="1"/>
  <c r="N37" i="41"/>
  <c r="K37" i="41" s="1"/>
  <c r="E37" i="41" s="1"/>
  <c r="O36" i="41"/>
  <c r="L36" i="41" s="1"/>
  <c r="F36" i="41" s="1"/>
  <c r="N36" i="41"/>
  <c r="K36" i="41" s="1"/>
  <c r="E36" i="41" s="1"/>
  <c r="O35" i="41"/>
  <c r="L35" i="41" s="1"/>
  <c r="F35" i="41" s="1"/>
  <c r="N35" i="41"/>
  <c r="K35" i="41" s="1"/>
  <c r="E35" i="41" s="1"/>
  <c r="O34" i="41"/>
  <c r="L34" i="41" s="1"/>
  <c r="F34" i="41" s="1"/>
  <c r="N34" i="41"/>
  <c r="K34" i="41" s="1"/>
  <c r="E34" i="41" s="1"/>
  <c r="O33" i="41"/>
  <c r="L33" i="41" s="1"/>
  <c r="F33" i="41" s="1"/>
  <c r="N33" i="41"/>
  <c r="K33" i="41" s="1"/>
  <c r="E33" i="41" s="1"/>
  <c r="O32" i="41"/>
  <c r="L32" i="41" s="1"/>
  <c r="F32" i="41" s="1"/>
  <c r="N32" i="41"/>
  <c r="K32" i="41" s="1"/>
  <c r="E32" i="41" s="1"/>
  <c r="O31" i="41"/>
  <c r="L31" i="41" s="1"/>
  <c r="F31" i="41" s="1"/>
  <c r="N31" i="41"/>
  <c r="K31" i="41" s="1"/>
  <c r="E31" i="41" s="1"/>
  <c r="O30" i="41"/>
  <c r="L30" i="41" s="1"/>
  <c r="F30" i="41" s="1"/>
  <c r="N30" i="41"/>
  <c r="K30" i="41"/>
  <c r="E30" i="41" s="1"/>
  <c r="O29" i="41"/>
  <c r="L29" i="41" s="1"/>
  <c r="F29" i="41" s="1"/>
  <c r="N29" i="41"/>
  <c r="K29" i="41" s="1"/>
  <c r="E29" i="41" s="1"/>
  <c r="O26" i="41"/>
  <c r="L26" i="41" s="1"/>
  <c r="F26" i="41" s="1"/>
  <c r="N26" i="41"/>
  <c r="K26" i="41" s="1"/>
  <c r="E26" i="41" s="1"/>
  <c r="O25" i="41"/>
  <c r="L25" i="41" s="1"/>
  <c r="F25" i="41" s="1"/>
  <c r="N25" i="41"/>
  <c r="K25" i="41" s="1"/>
  <c r="E25" i="41" s="1"/>
  <c r="O24" i="41"/>
  <c r="L24" i="41" s="1"/>
  <c r="F24" i="41" s="1"/>
  <c r="N24" i="41"/>
  <c r="K24" i="41" s="1"/>
  <c r="E24" i="41" s="1"/>
  <c r="O23" i="41"/>
  <c r="L23" i="41" s="1"/>
  <c r="F23" i="41" s="1"/>
  <c r="N23" i="41"/>
  <c r="K23" i="41" s="1"/>
  <c r="E23" i="41" s="1"/>
  <c r="O22" i="41"/>
  <c r="L22" i="41" s="1"/>
  <c r="F22" i="41" s="1"/>
  <c r="N22" i="41"/>
  <c r="K22" i="41" s="1"/>
  <c r="E22" i="41" s="1"/>
  <c r="O21" i="41"/>
  <c r="L21" i="41" s="1"/>
  <c r="F21" i="41" s="1"/>
  <c r="N21" i="41"/>
  <c r="K21" i="41" s="1"/>
  <c r="E21" i="41" s="1"/>
  <c r="O20" i="41"/>
  <c r="L20" i="41" s="1"/>
  <c r="F20" i="41" s="1"/>
  <c r="N20" i="41"/>
  <c r="K20" i="41" s="1"/>
  <c r="E20" i="41" s="1"/>
  <c r="O19" i="41"/>
  <c r="L19" i="41" s="1"/>
  <c r="F19" i="41" s="1"/>
  <c r="N19" i="41"/>
  <c r="K19" i="41" s="1"/>
  <c r="E19" i="41" s="1"/>
  <c r="O18" i="41"/>
  <c r="L18" i="41" s="1"/>
  <c r="F18" i="41" s="1"/>
  <c r="N18" i="41"/>
  <c r="K18" i="41" s="1"/>
  <c r="E18" i="41" s="1"/>
  <c r="O17" i="41"/>
  <c r="L17" i="41" s="1"/>
  <c r="F17" i="41" s="1"/>
  <c r="N17" i="41"/>
  <c r="K17" i="41" s="1"/>
  <c r="E17" i="41" s="1"/>
  <c r="O16" i="41"/>
  <c r="L16" i="41" s="1"/>
  <c r="F16" i="41" s="1"/>
  <c r="N16" i="41"/>
  <c r="K16" i="41" s="1"/>
  <c r="E16" i="41" s="1"/>
  <c r="O15" i="41"/>
  <c r="L15" i="41" s="1"/>
  <c r="F15" i="41" s="1"/>
  <c r="N15" i="41"/>
  <c r="K15" i="41" s="1"/>
  <c r="E15" i="41" s="1"/>
  <c r="O14" i="41"/>
  <c r="L14" i="41" s="1"/>
  <c r="F14" i="41" s="1"/>
  <c r="N14" i="41"/>
  <c r="K14" i="41" s="1"/>
  <c r="E14" i="41" s="1"/>
  <c r="O12" i="41"/>
  <c r="L12" i="41" s="1"/>
  <c r="F12" i="41" s="1"/>
  <c r="N12" i="41"/>
  <c r="K12" i="41" s="1"/>
  <c r="E12" i="41" s="1"/>
  <c r="O11" i="41"/>
  <c r="L11" i="41" s="1"/>
  <c r="F11" i="41" s="1"/>
  <c r="N11" i="41"/>
  <c r="K11" i="41" s="1"/>
  <c r="E11" i="41" s="1"/>
  <c r="O10" i="41"/>
  <c r="L10" i="41" s="1"/>
  <c r="F10" i="41" s="1"/>
  <c r="N10" i="41"/>
  <c r="K10" i="41" s="1"/>
  <c r="E10" i="41" s="1"/>
  <c r="AH301" i="38"/>
  <c r="O301" i="38"/>
  <c r="L301" i="38" s="1"/>
  <c r="F301" i="38" s="1"/>
  <c r="N301" i="38"/>
  <c r="K301" i="38" s="1"/>
  <c r="E301" i="38" s="1"/>
  <c r="AH302" i="38"/>
  <c r="O302" i="38"/>
  <c r="L302" i="38" s="1"/>
  <c r="F302" i="38" s="1"/>
  <c r="N302" i="38"/>
  <c r="K302" i="38" s="1"/>
  <c r="E302" i="38" s="1"/>
  <c r="AH300" i="38"/>
  <c r="O300" i="38"/>
  <c r="L300" i="38" s="1"/>
  <c r="F300" i="38" s="1"/>
  <c r="N300" i="38"/>
  <c r="K300" i="38" s="1"/>
  <c r="E300" i="38" s="1"/>
  <c r="AA290" i="41" l="1"/>
  <c r="Z289" i="41"/>
  <c r="AA289" i="41"/>
  <c r="AA288" i="41"/>
  <c r="Z288" i="41"/>
  <c r="N184" i="38"/>
  <c r="O184" i="38"/>
  <c r="AH41" i="38"/>
  <c r="AH42" i="38"/>
  <c r="AH43" i="38"/>
  <c r="AH44" i="38"/>
  <c r="AH45" i="38"/>
  <c r="AH46" i="38"/>
  <c r="AH47" i="38"/>
  <c r="AH48" i="38"/>
  <c r="AH49" i="38"/>
  <c r="AH50" i="38"/>
  <c r="AH51" i="38"/>
  <c r="AH52" i="38"/>
  <c r="AH53" i="38"/>
  <c r="AH54" i="38"/>
  <c r="AH55" i="38"/>
  <c r="AH56" i="38"/>
  <c r="AH57" i="38"/>
  <c r="AH58" i="38"/>
  <c r="AH59" i="38"/>
  <c r="AH60" i="38"/>
  <c r="AH61" i="38"/>
  <c r="AH62" i="38"/>
  <c r="AH63" i="38"/>
  <c r="AH64" i="38"/>
  <c r="AH65" i="38"/>
  <c r="AH66" i="38"/>
  <c r="AH67" i="38"/>
  <c r="AH68" i="38"/>
  <c r="AH69" i="38"/>
  <c r="AH70" i="38"/>
  <c r="AH71" i="38"/>
  <c r="AH72" i="38"/>
  <c r="AH73" i="38"/>
  <c r="AH74" i="38"/>
  <c r="AH75" i="38"/>
  <c r="AH76" i="38"/>
  <c r="AH77" i="38"/>
  <c r="AH78" i="38"/>
  <c r="AH79" i="38"/>
  <c r="AH80" i="38"/>
  <c r="AH81" i="38"/>
  <c r="AH82" i="38"/>
  <c r="AH83" i="38"/>
  <c r="AH84" i="38"/>
  <c r="AH85" i="38"/>
  <c r="AH86" i="38"/>
  <c r="AH87" i="38"/>
  <c r="AH88" i="38"/>
  <c r="AH89" i="38"/>
  <c r="AH90" i="38"/>
  <c r="AH91" i="38"/>
  <c r="AH92" i="38"/>
  <c r="AH93" i="38"/>
  <c r="AH94" i="38"/>
  <c r="AH95" i="38"/>
  <c r="AH96" i="38"/>
  <c r="AH97" i="38"/>
  <c r="AH98" i="38"/>
  <c r="AH99" i="38"/>
  <c r="AH100" i="38"/>
  <c r="AH101" i="38"/>
  <c r="AH102" i="38"/>
  <c r="AH103" i="38"/>
  <c r="AH104" i="38"/>
  <c r="AH105" i="38"/>
  <c r="AH106" i="38"/>
  <c r="AH107" i="38"/>
  <c r="AH108" i="38"/>
  <c r="AH109" i="38"/>
  <c r="AH110" i="38"/>
  <c r="AH111" i="38"/>
  <c r="AH112" i="38"/>
  <c r="AH113" i="38"/>
  <c r="AH114" i="38"/>
  <c r="AH115" i="38"/>
  <c r="AH116" i="38"/>
  <c r="AH117" i="38"/>
  <c r="AH118" i="38"/>
  <c r="AH119" i="38"/>
  <c r="AH120" i="38"/>
  <c r="AH121" i="38"/>
  <c r="AH122" i="38"/>
  <c r="AH123" i="38"/>
  <c r="AH124" i="38"/>
  <c r="AH125" i="38"/>
  <c r="AH126" i="38"/>
  <c r="AH127" i="38"/>
  <c r="AH128" i="38"/>
  <c r="AH129" i="38"/>
  <c r="AH130" i="38"/>
  <c r="AH131" i="38"/>
  <c r="AH132" i="38"/>
  <c r="AH133" i="38"/>
  <c r="AH134" i="38"/>
  <c r="AH135" i="38"/>
  <c r="AH136" i="38"/>
  <c r="AH137" i="38"/>
  <c r="AH138" i="38"/>
  <c r="AH139" i="38"/>
  <c r="AH140" i="38"/>
  <c r="AH141" i="38"/>
  <c r="AH143" i="38"/>
  <c r="AH144" i="38"/>
  <c r="AH145" i="38"/>
  <c r="AH146" i="38"/>
  <c r="AH147" i="38"/>
  <c r="AH148" i="38"/>
  <c r="AH149" i="38"/>
  <c r="AH150" i="38"/>
  <c r="AH151" i="38"/>
  <c r="AH152" i="38"/>
  <c r="AH153" i="38"/>
  <c r="AH154" i="38"/>
  <c r="AH155" i="38"/>
  <c r="AH156" i="38"/>
  <c r="AH157" i="38"/>
  <c r="AH158" i="38"/>
  <c r="AH159" i="38"/>
  <c r="AH160" i="38"/>
  <c r="AH161" i="38"/>
  <c r="AH162" i="38"/>
  <c r="AH163" i="38"/>
  <c r="AH164" i="38"/>
  <c r="AH165" i="38"/>
  <c r="AH166" i="38"/>
  <c r="AH167" i="38"/>
  <c r="AH168" i="38"/>
  <c r="AH169" i="38"/>
  <c r="AH170" i="38"/>
  <c r="AH171" i="38"/>
  <c r="AH172" i="38"/>
  <c r="AH173" i="38"/>
  <c r="AH174" i="38"/>
  <c r="AH175" i="38"/>
  <c r="AH176" i="38"/>
  <c r="AH177" i="38"/>
  <c r="AH178" i="38"/>
  <c r="AH179" i="38"/>
  <c r="AH180" i="38"/>
  <c r="AH181" i="38"/>
  <c r="AH182" i="38"/>
  <c r="AH183" i="38"/>
  <c r="AH184" i="38"/>
  <c r="AH185" i="38"/>
  <c r="AH186" i="38"/>
  <c r="AH187" i="38"/>
  <c r="AH188" i="38"/>
  <c r="AH189" i="38"/>
  <c r="AH190" i="38"/>
  <c r="AH191" i="38"/>
  <c r="AH192" i="38"/>
  <c r="AH193" i="38"/>
  <c r="AH194" i="38"/>
  <c r="AH195" i="38"/>
  <c r="AH196" i="38"/>
  <c r="AH197" i="38"/>
  <c r="AH198" i="38"/>
  <c r="AH199" i="38"/>
  <c r="AH200" i="38"/>
  <c r="AH201" i="38"/>
  <c r="AH202" i="38"/>
  <c r="AH203" i="38"/>
  <c r="AH204" i="38"/>
  <c r="AH205" i="38"/>
  <c r="AH206" i="38"/>
  <c r="AH207" i="38"/>
  <c r="AH208" i="38"/>
  <c r="AH209" i="38"/>
  <c r="AH210" i="38"/>
  <c r="AH211" i="38"/>
  <c r="AH212" i="38"/>
  <c r="AH213" i="38"/>
  <c r="AH214" i="38"/>
  <c r="AH215" i="38"/>
  <c r="AH216" i="38"/>
  <c r="AH217" i="38"/>
  <c r="AH218" i="38"/>
  <c r="AH219" i="38"/>
  <c r="AH220" i="38"/>
  <c r="AH221" i="38"/>
  <c r="AH222" i="38"/>
  <c r="AH223" i="38"/>
  <c r="AH224" i="38"/>
  <c r="AH225" i="38"/>
  <c r="AH226" i="38"/>
  <c r="AH227" i="38"/>
  <c r="AH228" i="38"/>
  <c r="AH229" i="38"/>
  <c r="AH230" i="38"/>
  <c r="AH231" i="38"/>
  <c r="AH232" i="38"/>
  <c r="AH233" i="38"/>
  <c r="AH234" i="38"/>
  <c r="AH235" i="38"/>
  <c r="AH236" i="38"/>
  <c r="AH237" i="38"/>
  <c r="AH238" i="38"/>
  <c r="AH239" i="38"/>
  <c r="AH240" i="38"/>
  <c r="AH241" i="38"/>
  <c r="AH242" i="38"/>
  <c r="AH243" i="38"/>
  <c r="AH244" i="38"/>
  <c r="AH245" i="38"/>
  <c r="AH246" i="38"/>
  <c r="AH247" i="38"/>
  <c r="AH248" i="38"/>
  <c r="AH249" i="38"/>
  <c r="AH250" i="38"/>
  <c r="AH251" i="38"/>
  <c r="AH252" i="38"/>
  <c r="AH253" i="38"/>
  <c r="AH254" i="38"/>
  <c r="AH255" i="38"/>
  <c r="AH256" i="38"/>
  <c r="AH257" i="38"/>
  <c r="AH258" i="38"/>
  <c r="AH259" i="38"/>
  <c r="AH260" i="38"/>
  <c r="AH261" i="38"/>
  <c r="AH262" i="38"/>
  <c r="AH263" i="38"/>
  <c r="AH264" i="38"/>
  <c r="AH265" i="38"/>
  <c r="AH266" i="38"/>
  <c r="AH267" i="38"/>
  <c r="AH268" i="38"/>
  <c r="AH269" i="38"/>
  <c r="AH270" i="38"/>
  <c r="AH271" i="38"/>
  <c r="AH272" i="38"/>
  <c r="AH273" i="38"/>
  <c r="AH274" i="38"/>
  <c r="AH275" i="38"/>
  <c r="AH276" i="38"/>
  <c r="AH277" i="38"/>
  <c r="AH278" i="38"/>
  <c r="AH279" i="38"/>
  <c r="AH280" i="38"/>
  <c r="AH281" i="38"/>
  <c r="AH282" i="38"/>
  <c r="AH283" i="38"/>
  <c r="AH284" i="38"/>
  <c r="AH285" i="38"/>
  <c r="AH286" i="38"/>
  <c r="AH287" i="38"/>
  <c r="AH288" i="38"/>
  <c r="AH289" i="38"/>
  <c r="AH290" i="38"/>
  <c r="AH291" i="38"/>
  <c r="AH292" i="38"/>
  <c r="AH293" i="38"/>
  <c r="AH294" i="38"/>
  <c r="AH295" i="38"/>
  <c r="AH296" i="38"/>
  <c r="AH297" i="38"/>
  <c r="AH298" i="38"/>
  <c r="AH299" i="38"/>
  <c r="AH303" i="38"/>
  <c r="AH304" i="38"/>
  <c r="AH305" i="38"/>
  <c r="AH306" i="38"/>
  <c r="AH307" i="38"/>
  <c r="AH308" i="38"/>
  <c r="AH309" i="38"/>
  <c r="AH310" i="38"/>
  <c r="AH311" i="38"/>
  <c r="AH312" i="38"/>
  <c r="AH313" i="38"/>
  <c r="AH314" i="38"/>
  <c r="AH315" i="38"/>
  <c r="AH316" i="38"/>
  <c r="AH317" i="38"/>
  <c r="AH318" i="38"/>
  <c r="AH319" i="38"/>
  <c r="AH320" i="38"/>
  <c r="AH321" i="38"/>
  <c r="AH322" i="38"/>
  <c r="AH323" i="38"/>
  <c r="AH324" i="38"/>
  <c r="AH325" i="38"/>
  <c r="AH326" i="38"/>
  <c r="AH327" i="38"/>
  <c r="AH11" i="38"/>
  <c r="AH12" i="38"/>
  <c r="AH13" i="38"/>
  <c r="AH14" i="38"/>
  <c r="AH15" i="38"/>
  <c r="AH16" i="38"/>
  <c r="AH17" i="38"/>
  <c r="AH18" i="38"/>
  <c r="AH19" i="38"/>
  <c r="AH20" i="38"/>
  <c r="AH21" i="38"/>
  <c r="AH22" i="38"/>
  <c r="AH23" i="38"/>
  <c r="AH24" i="38"/>
  <c r="AH25" i="38"/>
  <c r="AH26" i="38"/>
  <c r="AH27" i="38"/>
  <c r="AH28" i="38"/>
  <c r="AH29" i="38"/>
  <c r="AH30" i="38"/>
  <c r="AH31" i="38"/>
  <c r="AH32" i="38"/>
  <c r="AH33" i="38"/>
  <c r="AH34" i="38"/>
  <c r="AH35" i="38"/>
  <c r="AH36" i="38"/>
  <c r="AH37" i="38"/>
  <c r="AH38" i="38"/>
  <c r="AH39" i="38"/>
  <c r="AH40" i="38"/>
  <c r="AH10" i="38"/>
  <c r="AA37" i="32"/>
  <c r="AA38" i="32"/>
  <c r="AA39" i="32"/>
  <c r="AA40" i="32"/>
  <c r="AA41" i="32"/>
  <c r="AA42" i="32"/>
  <c r="AA43" i="32"/>
  <c r="AA44" i="32"/>
  <c r="AA45" i="32"/>
  <c r="AA46" i="32"/>
  <c r="AA47" i="32"/>
  <c r="AA48" i="32"/>
  <c r="AA49" i="32"/>
  <c r="AA50" i="32"/>
  <c r="AA51" i="32"/>
  <c r="AA36" i="32"/>
  <c r="AA8" i="32"/>
  <c r="AA9" i="32"/>
  <c r="AA10" i="32"/>
  <c r="AA11" i="32"/>
  <c r="AA12" i="32"/>
  <c r="AA13" i="32"/>
  <c r="AA14" i="32"/>
  <c r="AA15" i="32"/>
  <c r="AA16" i="32"/>
  <c r="AA17" i="32"/>
  <c r="AA18" i="32"/>
  <c r="AA19" i="32"/>
  <c r="AA20" i="32"/>
  <c r="AA21" i="32"/>
  <c r="AA22" i="32"/>
  <c r="AA23" i="32"/>
  <c r="AA24" i="32"/>
  <c r="AA25" i="32"/>
  <c r="AA26" i="32"/>
  <c r="AA27" i="32"/>
  <c r="AA28" i="32"/>
  <c r="AA29" i="32"/>
  <c r="AA30" i="32"/>
  <c r="AA31" i="32"/>
  <c r="AA32" i="32"/>
  <c r="AA33" i="32"/>
  <c r="AA7" i="32"/>
  <c r="Y26" i="32"/>
  <c r="R26" i="32"/>
  <c r="O26" i="32" s="1"/>
  <c r="I26" i="32" s="1"/>
  <c r="Q26" i="32"/>
  <c r="N26" i="32" s="1"/>
  <c r="H26" i="32" s="1"/>
  <c r="Y24" i="32"/>
  <c r="R24" i="32"/>
  <c r="O24" i="32" s="1"/>
  <c r="I24" i="32" s="1"/>
  <c r="Q24" i="32"/>
  <c r="N24" i="32" s="1"/>
  <c r="H24" i="32" s="1"/>
  <c r="Y21" i="32"/>
  <c r="R21" i="32"/>
  <c r="O21" i="32" s="1"/>
  <c r="I21" i="32" s="1"/>
  <c r="Q21" i="32"/>
  <c r="N21" i="32" s="1"/>
  <c r="H21" i="32" s="1"/>
  <c r="Y19" i="32"/>
  <c r="R19" i="32"/>
  <c r="O19" i="32" s="1"/>
  <c r="I19" i="32" s="1"/>
  <c r="Q19" i="32"/>
  <c r="N19" i="32" s="1"/>
  <c r="H19" i="32" s="1"/>
  <c r="Y15" i="32"/>
  <c r="R15" i="32"/>
  <c r="O15" i="32" s="1"/>
  <c r="I15" i="32" s="1"/>
  <c r="Q15" i="32"/>
  <c r="N15" i="32" s="1"/>
  <c r="H15" i="32" s="1"/>
  <c r="Y17" i="32"/>
  <c r="R17" i="32"/>
  <c r="O17" i="32" s="1"/>
  <c r="I17" i="32" s="1"/>
  <c r="Q17" i="32"/>
  <c r="N17" i="32" s="1"/>
  <c r="H17" i="32" s="1"/>
  <c r="Y9" i="32"/>
  <c r="R9" i="32"/>
  <c r="O9" i="32" s="1"/>
  <c r="I9" i="32" s="1"/>
  <c r="Q9" i="32"/>
  <c r="N9" i="32" s="1"/>
  <c r="H9" i="32" s="1"/>
  <c r="Y11" i="32"/>
  <c r="R11" i="32"/>
  <c r="O11" i="32" s="1"/>
  <c r="I11" i="32" s="1"/>
  <c r="Q11" i="32"/>
  <c r="N11" i="32" s="1"/>
  <c r="H11" i="32" s="1"/>
  <c r="O299" i="38"/>
  <c r="L299" i="38" s="1"/>
  <c r="F299" i="38" s="1"/>
  <c r="N299" i="38"/>
  <c r="K299" i="38" s="1"/>
  <c r="E299" i="38" s="1"/>
  <c r="O298" i="38"/>
  <c r="L298" i="38" s="1"/>
  <c r="F298" i="38" s="1"/>
  <c r="N298" i="38"/>
  <c r="K298" i="38" s="1"/>
  <c r="E298" i="38" s="1"/>
  <c r="O297" i="38"/>
  <c r="L297" i="38" s="1"/>
  <c r="F297" i="38" s="1"/>
  <c r="N297" i="38"/>
  <c r="K297" i="38" s="1"/>
  <c r="E297" i="38" s="1"/>
  <c r="O296" i="38"/>
  <c r="L296" i="38" s="1"/>
  <c r="F296" i="38" s="1"/>
  <c r="N296" i="38"/>
  <c r="K296" i="38" s="1"/>
  <c r="E296" i="38" s="1"/>
  <c r="O295" i="38"/>
  <c r="L295" i="38" s="1"/>
  <c r="F295" i="38" s="1"/>
  <c r="N295" i="38"/>
  <c r="K295" i="38" s="1"/>
  <c r="E295" i="38" s="1"/>
  <c r="AI264" i="38" l="1"/>
  <c r="AI265" i="38"/>
  <c r="AI306" i="38"/>
  <c r="AI307" i="38"/>
  <c r="AI308" i="38"/>
  <c r="AI309" i="38"/>
  <c r="AI310" i="38"/>
  <c r="AI311" i="38"/>
  <c r="AI312" i="38"/>
  <c r="AI206" i="38"/>
  <c r="AI207" i="38"/>
  <c r="AI208" i="38"/>
  <c r="AI209" i="38"/>
  <c r="AI210" i="38"/>
  <c r="AI211" i="38"/>
  <c r="AI213" i="38"/>
  <c r="AI219" i="38"/>
  <c r="AI220" i="38"/>
  <c r="AI222" i="38"/>
  <c r="AI223" i="38"/>
  <c r="AI224" i="38"/>
  <c r="AI225" i="38"/>
  <c r="AI226" i="38"/>
  <c r="AI228" i="38"/>
  <c r="AI229" i="38"/>
  <c r="AI232" i="38"/>
  <c r="AI233" i="38"/>
  <c r="AI234" i="38"/>
  <c r="AI235" i="38"/>
  <c r="AI236" i="38"/>
  <c r="AI237" i="38"/>
  <c r="AI238" i="38"/>
  <c r="AI241" i="38"/>
  <c r="AI242" i="38"/>
  <c r="AI243" i="38"/>
  <c r="AI244" i="38"/>
  <c r="AI245" i="38"/>
  <c r="AI246" i="38"/>
  <c r="AI247" i="38"/>
  <c r="AI248" i="38"/>
  <c r="AI249" i="38"/>
  <c r="AI250" i="38"/>
  <c r="AI251" i="38"/>
  <c r="AI252" i="38"/>
  <c r="AI253" i="38"/>
  <c r="AI254" i="38"/>
  <c r="AI255" i="38"/>
  <c r="AI205" i="38"/>
  <c r="AI169" i="38"/>
  <c r="AI170" i="38"/>
  <c r="AI171" i="38"/>
  <c r="AI179" i="38"/>
  <c r="AI180" i="38"/>
  <c r="AI181" i="38"/>
  <c r="AI182" i="38"/>
  <c r="AI183" i="38"/>
  <c r="AI186" i="38"/>
  <c r="AI187" i="38"/>
  <c r="AI188" i="38"/>
  <c r="AI189" i="38"/>
  <c r="AI190" i="38"/>
  <c r="AI191" i="38"/>
  <c r="AI192" i="38"/>
  <c r="AI193" i="38"/>
  <c r="AI168" i="38"/>
  <c r="AI105" i="38"/>
  <c r="AI106" i="38"/>
  <c r="AI107" i="38"/>
  <c r="AI110" i="38"/>
  <c r="AI111" i="38"/>
  <c r="AI112" i="38"/>
  <c r="AI113" i="38"/>
  <c r="AI116" i="38"/>
  <c r="AI117" i="38"/>
  <c r="AI118" i="38"/>
  <c r="AI119" i="38"/>
  <c r="AI122" i="38"/>
  <c r="AI123" i="38"/>
  <c r="AI124" i="38"/>
  <c r="AI125" i="38"/>
  <c r="AI126" i="38"/>
  <c r="AI127" i="38"/>
  <c r="AI128" i="38"/>
  <c r="AI129" i="38"/>
  <c r="AI132" i="38"/>
  <c r="AI133" i="38"/>
  <c r="AI134" i="38"/>
  <c r="AI135" i="38"/>
  <c r="AI104" i="38"/>
  <c r="AI78" i="38"/>
  <c r="AI79" i="38"/>
  <c r="AI87" i="38"/>
  <c r="AI88" i="38"/>
  <c r="AI89" i="38"/>
  <c r="AI90" i="38"/>
  <c r="AI91" i="38"/>
  <c r="AI92" i="38"/>
  <c r="AI77" i="38"/>
  <c r="AI44" i="38"/>
  <c r="AI45" i="38"/>
  <c r="AI46" i="38"/>
  <c r="AI47" i="38"/>
  <c r="AI48" i="38"/>
  <c r="AI49" i="38"/>
  <c r="AI50" i="38"/>
  <c r="AI51" i="38"/>
  <c r="AI52" i="38"/>
  <c r="AI43" i="38"/>
  <c r="O89" i="39" l="1"/>
  <c r="L89" i="39" s="1"/>
  <c r="F89" i="39" s="1"/>
  <c r="N89" i="39"/>
  <c r="K89" i="39" s="1"/>
  <c r="E89" i="39" s="1"/>
  <c r="O85" i="39"/>
  <c r="L85" i="39" s="1"/>
  <c r="F85" i="39" s="1"/>
  <c r="N85" i="39"/>
  <c r="K85" i="39" s="1"/>
  <c r="E85" i="39" s="1"/>
  <c r="O84" i="39"/>
  <c r="L84" i="39" s="1"/>
  <c r="F84" i="39" s="1"/>
  <c r="N84" i="39"/>
  <c r="K84" i="39" s="1"/>
  <c r="E84" i="39" s="1"/>
  <c r="O83" i="39"/>
  <c r="L83" i="39" s="1"/>
  <c r="F83" i="39" s="1"/>
  <c r="N83" i="39"/>
  <c r="K83" i="39" s="1"/>
  <c r="E83" i="39" s="1"/>
  <c r="X82" i="39"/>
  <c r="O82" i="39"/>
  <c r="L82" i="39" s="1"/>
  <c r="F82" i="39" s="1"/>
  <c r="N82" i="39"/>
  <c r="K82" i="39" s="1"/>
  <c r="E82" i="39" s="1"/>
  <c r="X81" i="39"/>
  <c r="O81" i="39"/>
  <c r="L81" i="39" s="1"/>
  <c r="F81" i="39" s="1"/>
  <c r="N81" i="39"/>
  <c r="K81" i="39" s="1"/>
  <c r="E81" i="39" s="1"/>
  <c r="X78" i="39"/>
  <c r="O78" i="39"/>
  <c r="L78" i="39" s="1"/>
  <c r="F78" i="39" s="1"/>
  <c r="N78" i="39"/>
  <c r="K78" i="39" s="1"/>
  <c r="E78" i="39" s="1"/>
  <c r="X77" i="39"/>
  <c r="O77" i="39"/>
  <c r="L77" i="39" s="1"/>
  <c r="F77" i="39" s="1"/>
  <c r="N77" i="39"/>
  <c r="K77" i="39" s="1"/>
  <c r="E77" i="39" s="1"/>
  <c r="X76" i="39"/>
  <c r="O76" i="39"/>
  <c r="L76" i="39" s="1"/>
  <c r="F76" i="39" s="1"/>
  <c r="N76" i="39"/>
  <c r="K76" i="39" s="1"/>
  <c r="E76" i="39" s="1"/>
  <c r="O75" i="39"/>
  <c r="L75" i="39" s="1"/>
  <c r="F75" i="39" s="1"/>
  <c r="N75" i="39"/>
  <c r="K75" i="39" s="1"/>
  <c r="E75" i="39" s="1"/>
  <c r="O72" i="39"/>
  <c r="N72" i="39"/>
  <c r="O71" i="39"/>
  <c r="L71" i="39" s="1"/>
  <c r="F71" i="39" s="1"/>
  <c r="N71" i="39"/>
  <c r="K71" i="39" s="1"/>
  <c r="E71" i="39" s="1"/>
  <c r="O68" i="39"/>
  <c r="L68" i="39" s="1"/>
  <c r="F68" i="39" s="1"/>
  <c r="N68" i="39"/>
  <c r="K68" i="39" s="1"/>
  <c r="E68" i="39" s="1"/>
  <c r="O67" i="39"/>
  <c r="L67" i="39" s="1"/>
  <c r="F67" i="39" s="1"/>
  <c r="N67" i="39"/>
  <c r="K67" i="39" s="1"/>
  <c r="E67" i="39" s="1"/>
  <c r="O66" i="39"/>
  <c r="L66" i="39" s="1"/>
  <c r="F66" i="39" s="1"/>
  <c r="N66" i="39"/>
  <c r="K66" i="39" s="1"/>
  <c r="E66" i="39" s="1"/>
  <c r="O65" i="39"/>
  <c r="L65" i="39" s="1"/>
  <c r="F65" i="39" s="1"/>
  <c r="N65" i="39"/>
  <c r="K65" i="39" s="1"/>
  <c r="E65" i="39" s="1"/>
  <c r="O64" i="39"/>
  <c r="L64" i="39" s="1"/>
  <c r="F64" i="39" s="1"/>
  <c r="N64" i="39"/>
  <c r="K64" i="39" s="1"/>
  <c r="E64" i="39" s="1"/>
  <c r="O63" i="39"/>
  <c r="L63" i="39" s="1"/>
  <c r="F63" i="39" s="1"/>
  <c r="N63" i="39"/>
  <c r="K63" i="39" s="1"/>
  <c r="E63" i="39" s="1"/>
  <c r="O62" i="39"/>
  <c r="L62" i="39" s="1"/>
  <c r="F62" i="39" s="1"/>
  <c r="N62" i="39"/>
  <c r="K62" i="39" s="1"/>
  <c r="E62" i="39" s="1"/>
  <c r="O59" i="39"/>
  <c r="L59" i="39" s="1"/>
  <c r="F59" i="39" s="1"/>
  <c r="N59" i="39"/>
  <c r="K59" i="39" s="1"/>
  <c r="E59" i="39" s="1"/>
  <c r="O58" i="39"/>
  <c r="L58" i="39" s="1"/>
  <c r="F58" i="39" s="1"/>
  <c r="N58" i="39"/>
  <c r="K58" i="39" s="1"/>
  <c r="E58" i="39" s="1"/>
  <c r="O57" i="39"/>
  <c r="L57" i="39" s="1"/>
  <c r="F57" i="39" s="1"/>
  <c r="N57" i="39"/>
  <c r="K57" i="39" s="1"/>
  <c r="E57" i="39" s="1"/>
  <c r="O56" i="39"/>
  <c r="L56" i="39" s="1"/>
  <c r="F56" i="39" s="1"/>
  <c r="N56" i="39"/>
  <c r="K56" i="39" s="1"/>
  <c r="E56" i="39" s="1"/>
  <c r="O52" i="39"/>
  <c r="L52" i="39" s="1"/>
  <c r="F52" i="39" s="1"/>
  <c r="N52" i="39"/>
  <c r="K52" i="39" s="1"/>
  <c r="E52" i="39" s="1"/>
  <c r="X49" i="39"/>
  <c r="W49" i="39"/>
  <c r="O49" i="39"/>
  <c r="L49" i="39" s="1"/>
  <c r="F49" i="39" s="1"/>
  <c r="N49" i="39"/>
  <c r="K49" i="39" s="1"/>
  <c r="E49" i="39" s="1"/>
  <c r="X48" i="39"/>
  <c r="W48" i="39"/>
  <c r="O48" i="39"/>
  <c r="L48" i="39" s="1"/>
  <c r="F48" i="39" s="1"/>
  <c r="N48" i="39"/>
  <c r="K48" i="39" s="1"/>
  <c r="E48" i="39" s="1"/>
  <c r="X47" i="39"/>
  <c r="W47" i="39"/>
  <c r="O47" i="39"/>
  <c r="L47" i="39" s="1"/>
  <c r="F47" i="39" s="1"/>
  <c r="N47" i="39"/>
  <c r="K47" i="39" s="1"/>
  <c r="E47" i="39" s="1"/>
  <c r="O46" i="39"/>
  <c r="L46" i="39" s="1"/>
  <c r="F46" i="39" s="1"/>
  <c r="N46" i="39"/>
  <c r="K46" i="39" s="1"/>
  <c r="E46" i="39" s="1"/>
  <c r="O43" i="39"/>
  <c r="L43" i="39" s="1"/>
  <c r="N43" i="39"/>
  <c r="K43" i="39" s="1"/>
  <c r="O42" i="39"/>
  <c r="L42" i="39" s="1"/>
  <c r="F42" i="39" s="1"/>
  <c r="N42" i="39"/>
  <c r="K42" i="39" s="1"/>
  <c r="E42" i="39" s="1"/>
  <c r="O41" i="39"/>
  <c r="L41" i="39" s="1"/>
  <c r="F41" i="39" s="1"/>
  <c r="N41" i="39"/>
  <c r="K41" i="39" s="1"/>
  <c r="E41" i="39" s="1"/>
  <c r="O40" i="39"/>
  <c r="L40" i="39" s="1"/>
  <c r="F40" i="39" s="1"/>
  <c r="N40" i="39"/>
  <c r="K40" i="39" s="1"/>
  <c r="E40" i="39" s="1"/>
  <c r="O39" i="39"/>
  <c r="L39" i="39" s="1"/>
  <c r="F39" i="39" s="1"/>
  <c r="N39" i="39"/>
  <c r="K39" i="39" s="1"/>
  <c r="E39" i="39" s="1"/>
  <c r="O38" i="39"/>
  <c r="L38" i="39" s="1"/>
  <c r="F38" i="39" s="1"/>
  <c r="N38" i="39"/>
  <c r="K38" i="39" s="1"/>
  <c r="E38" i="39" s="1"/>
  <c r="O35" i="39"/>
  <c r="L35" i="39" s="1"/>
  <c r="F35" i="39" s="1"/>
  <c r="N35" i="39"/>
  <c r="K35" i="39" s="1"/>
  <c r="E35" i="39" s="1"/>
  <c r="O34" i="39"/>
  <c r="L34" i="39" s="1"/>
  <c r="F34" i="39" s="1"/>
  <c r="N34" i="39"/>
  <c r="K34" i="39" s="1"/>
  <c r="E34" i="39" s="1"/>
  <c r="O33" i="39"/>
  <c r="L33" i="39" s="1"/>
  <c r="F33" i="39" s="1"/>
  <c r="N33" i="39"/>
  <c r="K33" i="39" s="1"/>
  <c r="E33" i="39" s="1"/>
  <c r="O30" i="39"/>
  <c r="L30" i="39" s="1"/>
  <c r="F30" i="39" s="1"/>
  <c r="N30" i="39"/>
  <c r="K30" i="39" s="1"/>
  <c r="E30" i="39" s="1"/>
  <c r="O29" i="39"/>
  <c r="L29" i="39" s="1"/>
  <c r="F29" i="39" s="1"/>
  <c r="N29" i="39"/>
  <c r="K29" i="39" s="1"/>
  <c r="E29" i="39" s="1"/>
  <c r="O28" i="39"/>
  <c r="L28" i="39" s="1"/>
  <c r="F28" i="39" s="1"/>
  <c r="N28" i="39"/>
  <c r="K28" i="39" s="1"/>
  <c r="E28" i="39" s="1"/>
  <c r="O25" i="39"/>
  <c r="L25" i="39" s="1"/>
  <c r="F25" i="39" s="1"/>
  <c r="N25" i="39"/>
  <c r="K25" i="39" s="1"/>
  <c r="E25" i="39" s="1"/>
  <c r="O24" i="39"/>
  <c r="L24" i="39" s="1"/>
  <c r="F24" i="39" s="1"/>
  <c r="N24" i="39"/>
  <c r="K24" i="39" s="1"/>
  <c r="E24" i="39" s="1"/>
  <c r="O23" i="39"/>
  <c r="L23" i="39" s="1"/>
  <c r="F23" i="39" s="1"/>
  <c r="N23" i="39"/>
  <c r="K23" i="39"/>
  <c r="E23" i="39" s="1"/>
  <c r="O20" i="39"/>
  <c r="L20" i="39" s="1"/>
  <c r="F20" i="39" s="1"/>
  <c r="N20" i="39"/>
  <c r="K20" i="39" s="1"/>
  <c r="E20" i="39" s="1"/>
  <c r="O19" i="39"/>
  <c r="L19" i="39" s="1"/>
  <c r="F19" i="39" s="1"/>
  <c r="N19" i="39"/>
  <c r="K19" i="39" s="1"/>
  <c r="E19" i="39" s="1"/>
  <c r="O18" i="39"/>
  <c r="L18" i="39" s="1"/>
  <c r="F18" i="39" s="1"/>
  <c r="N18" i="39"/>
  <c r="K18" i="39" s="1"/>
  <c r="E18" i="39" s="1"/>
  <c r="O14" i="39"/>
  <c r="L14" i="39" s="1"/>
  <c r="F14" i="39" s="1"/>
  <c r="N14" i="39"/>
  <c r="K14" i="39" s="1"/>
  <c r="E14" i="39" s="1"/>
  <c r="O13" i="39"/>
  <c r="L13" i="39" s="1"/>
  <c r="F13" i="39" s="1"/>
  <c r="N13" i="39"/>
  <c r="K13" i="39" s="1"/>
  <c r="E13" i="39" s="1"/>
  <c r="O12" i="39"/>
  <c r="L12" i="39" s="1"/>
  <c r="F12" i="39" s="1"/>
  <c r="N12" i="39"/>
  <c r="K12" i="39" s="1"/>
  <c r="E12" i="39" s="1"/>
  <c r="O11" i="39"/>
  <c r="L11" i="39" s="1"/>
  <c r="F11" i="39" s="1"/>
  <c r="N11" i="39"/>
  <c r="K11" i="39" s="1"/>
  <c r="E11" i="39" s="1"/>
  <c r="O10" i="39"/>
  <c r="L10" i="39" s="1"/>
  <c r="F10" i="39" s="1"/>
  <c r="N10" i="39"/>
  <c r="K10" i="39" s="1"/>
  <c r="E10" i="39" s="1"/>
  <c r="O9" i="39"/>
  <c r="L9" i="39" s="1"/>
  <c r="F9" i="39" s="1"/>
  <c r="N9" i="39"/>
  <c r="K9" i="39" s="1"/>
  <c r="E9" i="39" s="1"/>
  <c r="O8" i="39"/>
  <c r="L8" i="39" s="1"/>
  <c r="F8" i="39" s="1"/>
  <c r="N8" i="39"/>
  <c r="K8" i="39" s="1"/>
  <c r="E8" i="39" s="1"/>
  <c r="O7" i="39"/>
  <c r="L7" i="39" s="1"/>
  <c r="F7" i="39" s="1"/>
  <c r="N7" i="39"/>
  <c r="K7" i="39" s="1"/>
  <c r="E7" i="39" s="1"/>
  <c r="O6" i="39"/>
  <c r="L6" i="39" s="1"/>
  <c r="F6" i="39" s="1"/>
  <c r="N6" i="39"/>
  <c r="K6" i="39" s="1"/>
  <c r="E6" i="39" s="1"/>
  <c r="O5" i="39"/>
  <c r="L5" i="39" s="1"/>
  <c r="F5" i="39" s="1"/>
  <c r="N5" i="39"/>
  <c r="K5" i="39" s="1"/>
  <c r="E5" i="39" s="1"/>
  <c r="Y288" i="38"/>
  <c r="Y289" i="38"/>
  <c r="Z290" i="38"/>
  <c r="Z291" i="38"/>
  <c r="Z292" i="38"/>
  <c r="Z322" i="38"/>
  <c r="O327" i="38"/>
  <c r="L327" i="38" s="1"/>
  <c r="F327" i="38" s="1"/>
  <c r="N327" i="38"/>
  <c r="K327" i="38" s="1"/>
  <c r="E327" i="38" s="1"/>
  <c r="O326" i="38"/>
  <c r="L326" i="38" s="1"/>
  <c r="F326" i="38" s="1"/>
  <c r="N326" i="38"/>
  <c r="K326" i="38" s="1"/>
  <c r="E326" i="38" s="1"/>
  <c r="O323" i="38"/>
  <c r="L323" i="38" s="1"/>
  <c r="F323" i="38" s="1"/>
  <c r="N323" i="38"/>
  <c r="K323" i="38" s="1"/>
  <c r="E323" i="38" s="1"/>
  <c r="O322" i="38"/>
  <c r="L322" i="38" s="1"/>
  <c r="F322" i="38" s="1"/>
  <c r="N322" i="38"/>
  <c r="K322" i="38" s="1"/>
  <c r="E322" i="38" s="1"/>
  <c r="O321" i="38"/>
  <c r="L321" i="38" s="1"/>
  <c r="F321" i="38" s="1"/>
  <c r="N321" i="38"/>
  <c r="K321" i="38" s="1"/>
  <c r="E321" i="38" s="1"/>
  <c r="O318" i="38"/>
  <c r="L318" i="38" s="1"/>
  <c r="F318" i="38" s="1"/>
  <c r="N318" i="38"/>
  <c r="K318" i="38" s="1"/>
  <c r="E318" i="38" s="1"/>
  <c r="O317" i="38"/>
  <c r="L317" i="38" s="1"/>
  <c r="F317" i="38" s="1"/>
  <c r="N317" i="38"/>
  <c r="K317" i="38" s="1"/>
  <c r="E317" i="38" s="1"/>
  <c r="O316" i="38"/>
  <c r="L316" i="38" s="1"/>
  <c r="F316" i="38" s="1"/>
  <c r="N316" i="38"/>
  <c r="K316" i="38" s="1"/>
  <c r="E316" i="38" s="1"/>
  <c r="O315" i="38"/>
  <c r="L315" i="38" s="1"/>
  <c r="F315" i="38" s="1"/>
  <c r="N315" i="38"/>
  <c r="K315" i="38" s="1"/>
  <c r="E315" i="38" s="1"/>
  <c r="O312" i="38"/>
  <c r="L312" i="38" s="1"/>
  <c r="F312" i="38" s="1"/>
  <c r="N312" i="38"/>
  <c r="K312" i="38" s="1"/>
  <c r="E312" i="38" s="1"/>
  <c r="O311" i="38"/>
  <c r="L311" i="38" s="1"/>
  <c r="F311" i="38" s="1"/>
  <c r="N311" i="38"/>
  <c r="K311" i="38" s="1"/>
  <c r="E311" i="38" s="1"/>
  <c r="O310" i="38"/>
  <c r="L310" i="38" s="1"/>
  <c r="F310" i="38" s="1"/>
  <c r="N310" i="38"/>
  <c r="K310" i="38" s="1"/>
  <c r="E310" i="38" s="1"/>
  <c r="O309" i="38"/>
  <c r="L309" i="38" s="1"/>
  <c r="F309" i="38" s="1"/>
  <c r="N309" i="38"/>
  <c r="K309" i="38" s="1"/>
  <c r="E309" i="38" s="1"/>
  <c r="O308" i="38"/>
  <c r="L308" i="38" s="1"/>
  <c r="F308" i="38" s="1"/>
  <c r="N308" i="38"/>
  <c r="K308" i="38" s="1"/>
  <c r="E308" i="38" s="1"/>
  <c r="O307" i="38"/>
  <c r="L307" i="38" s="1"/>
  <c r="F307" i="38" s="1"/>
  <c r="N307" i="38"/>
  <c r="K307" i="38" s="1"/>
  <c r="E307" i="38" s="1"/>
  <c r="O306" i="38"/>
  <c r="L306" i="38" s="1"/>
  <c r="F306" i="38" s="1"/>
  <c r="N306" i="38"/>
  <c r="K306" i="38" s="1"/>
  <c r="E306" i="38" s="1"/>
  <c r="O303" i="38"/>
  <c r="L303" i="38" s="1"/>
  <c r="F303" i="38" s="1"/>
  <c r="N303" i="38"/>
  <c r="K303" i="38" s="1"/>
  <c r="E303" i="38" s="1"/>
  <c r="O292" i="38"/>
  <c r="L292" i="38" s="1"/>
  <c r="F292" i="38" s="1"/>
  <c r="N292" i="38"/>
  <c r="K292" i="38" s="1"/>
  <c r="E292" i="38" s="1"/>
  <c r="O291" i="38"/>
  <c r="L291" i="38" s="1"/>
  <c r="F291" i="38" s="1"/>
  <c r="N291" i="38"/>
  <c r="K291" i="38" s="1"/>
  <c r="E291" i="38" s="1"/>
  <c r="O290" i="38"/>
  <c r="L290" i="38" s="1"/>
  <c r="F290" i="38" s="1"/>
  <c r="N290" i="38"/>
  <c r="K290" i="38" s="1"/>
  <c r="E290" i="38" s="1"/>
  <c r="O289" i="38"/>
  <c r="L289" i="38" s="1"/>
  <c r="F289" i="38" s="1"/>
  <c r="N289" i="38"/>
  <c r="K289" i="38" s="1"/>
  <c r="E289" i="38" s="1"/>
  <c r="O288" i="38"/>
  <c r="L288" i="38" s="1"/>
  <c r="F288" i="38" s="1"/>
  <c r="N288" i="38"/>
  <c r="K288" i="38" s="1"/>
  <c r="E288" i="38" s="1"/>
  <c r="O287" i="38"/>
  <c r="L287" i="38" s="1"/>
  <c r="F287" i="38" s="1"/>
  <c r="N287" i="38"/>
  <c r="K287" i="38" s="1"/>
  <c r="E287" i="38" s="1"/>
  <c r="O285" i="38"/>
  <c r="L285" i="38" s="1"/>
  <c r="N285" i="38"/>
  <c r="K285" i="38" s="1"/>
  <c r="O284" i="38"/>
  <c r="L284" i="38" s="1"/>
  <c r="F284" i="38" s="1"/>
  <c r="N284" i="38"/>
  <c r="K284" i="38" s="1"/>
  <c r="E284" i="38" s="1"/>
  <c r="O283" i="38"/>
  <c r="L283" i="38" s="1"/>
  <c r="F283" i="38" s="1"/>
  <c r="N283" i="38"/>
  <c r="K283" i="38" s="1"/>
  <c r="E283" i="38" s="1"/>
  <c r="O282" i="38"/>
  <c r="L282" i="38" s="1"/>
  <c r="F282" i="38" s="1"/>
  <c r="N282" i="38"/>
  <c r="K282" i="38" s="1"/>
  <c r="E282" i="38" s="1"/>
  <c r="O281" i="38"/>
  <c r="L281" i="38" s="1"/>
  <c r="F281" i="38" s="1"/>
  <c r="N281" i="38"/>
  <c r="K281" i="38" s="1"/>
  <c r="E281" i="38" s="1"/>
  <c r="O280" i="38"/>
  <c r="L280" i="38" s="1"/>
  <c r="F280" i="38" s="1"/>
  <c r="N280" i="38"/>
  <c r="K280" i="38" s="1"/>
  <c r="E280" i="38" s="1"/>
  <c r="O279" i="38"/>
  <c r="L279" i="38" s="1"/>
  <c r="F279" i="38" s="1"/>
  <c r="N279" i="38"/>
  <c r="K279" i="38" s="1"/>
  <c r="E279" i="38" s="1"/>
  <c r="O278" i="38"/>
  <c r="L278" i="38" s="1"/>
  <c r="F278" i="38" s="1"/>
  <c r="N278" i="38"/>
  <c r="K278" i="38" s="1"/>
  <c r="E278" i="38" s="1"/>
  <c r="O275" i="38"/>
  <c r="L275" i="38" s="1"/>
  <c r="F275" i="38" s="1"/>
  <c r="N275" i="38"/>
  <c r="K275" i="38" s="1"/>
  <c r="E275" i="38" s="1"/>
  <c r="O274" i="38"/>
  <c r="L274" i="38" s="1"/>
  <c r="F274" i="38" s="1"/>
  <c r="N274" i="38"/>
  <c r="K274" i="38" s="1"/>
  <c r="E274" i="38" s="1"/>
  <c r="O273" i="38"/>
  <c r="L273" i="38" s="1"/>
  <c r="F273" i="38" s="1"/>
  <c r="N273" i="38"/>
  <c r="K273" i="38" s="1"/>
  <c r="E273" i="38" s="1"/>
  <c r="O272" i="38"/>
  <c r="L272" i="38" s="1"/>
  <c r="F272" i="38" s="1"/>
  <c r="N272" i="38"/>
  <c r="K272" i="38" s="1"/>
  <c r="E272" i="38" s="1"/>
  <c r="O271" i="38"/>
  <c r="L271" i="38" s="1"/>
  <c r="F271" i="38" s="1"/>
  <c r="N271" i="38"/>
  <c r="K271" i="38" s="1"/>
  <c r="E271" i="38" s="1"/>
  <c r="O270" i="38"/>
  <c r="L270" i="38" s="1"/>
  <c r="F270" i="38" s="1"/>
  <c r="N270" i="38"/>
  <c r="K270" i="38" s="1"/>
  <c r="E270" i="38" s="1"/>
  <c r="O269" i="38"/>
  <c r="L269" i="38" s="1"/>
  <c r="F269" i="38" s="1"/>
  <c r="N269" i="38"/>
  <c r="K269" i="38" s="1"/>
  <c r="E269" i="38" s="1"/>
  <c r="O268" i="38"/>
  <c r="L268" i="38" s="1"/>
  <c r="F268" i="38" s="1"/>
  <c r="N268" i="38"/>
  <c r="K268" i="38" s="1"/>
  <c r="E268" i="38" s="1"/>
  <c r="O265" i="38"/>
  <c r="L265" i="38" s="1"/>
  <c r="F265" i="38" s="1"/>
  <c r="N265" i="38"/>
  <c r="K265" i="38" s="1"/>
  <c r="E265" i="38" s="1"/>
  <c r="O264" i="38"/>
  <c r="L264" i="38" s="1"/>
  <c r="F264" i="38" s="1"/>
  <c r="N264" i="38"/>
  <c r="K264" i="38" s="1"/>
  <c r="E264" i="38" s="1"/>
  <c r="O261" i="38"/>
  <c r="L261" i="38" s="1"/>
  <c r="F261" i="38" s="1"/>
  <c r="N261" i="38"/>
  <c r="K261" i="38" s="1"/>
  <c r="E261" i="38" s="1"/>
  <c r="O260" i="38"/>
  <c r="L260" i="38" s="1"/>
  <c r="F260" i="38" s="1"/>
  <c r="N260" i="38"/>
  <c r="K260" i="38" s="1"/>
  <c r="E260" i="38" s="1"/>
  <c r="O259" i="38"/>
  <c r="L259" i="38" s="1"/>
  <c r="F259" i="38" s="1"/>
  <c r="N259" i="38"/>
  <c r="K259" i="38" s="1"/>
  <c r="E259" i="38" s="1"/>
  <c r="O258" i="38"/>
  <c r="L258" i="38" s="1"/>
  <c r="F258" i="38" s="1"/>
  <c r="N258" i="38"/>
  <c r="K258" i="38" s="1"/>
  <c r="E258" i="38" s="1"/>
  <c r="O255" i="38"/>
  <c r="L255" i="38" s="1"/>
  <c r="F255" i="38" s="1"/>
  <c r="N255" i="38"/>
  <c r="K255" i="38" s="1"/>
  <c r="E255" i="38" s="1"/>
  <c r="O254" i="38"/>
  <c r="L254" i="38" s="1"/>
  <c r="F254" i="38" s="1"/>
  <c r="N254" i="38"/>
  <c r="K254" i="38" s="1"/>
  <c r="E254" i="38" s="1"/>
  <c r="O253" i="38"/>
  <c r="L253" i="38" s="1"/>
  <c r="F253" i="38" s="1"/>
  <c r="N253" i="38"/>
  <c r="K253" i="38" s="1"/>
  <c r="E253" i="38" s="1"/>
  <c r="O252" i="38"/>
  <c r="L252" i="38" s="1"/>
  <c r="F252" i="38" s="1"/>
  <c r="N252" i="38"/>
  <c r="K252" i="38" s="1"/>
  <c r="E252" i="38" s="1"/>
  <c r="O251" i="38"/>
  <c r="L251" i="38" s="1"/>
  <c r="F251" i="38" s="1"/>
  <c r="N251" i="38"/>
  <c r="K251" i="38" s="1"/>
  <c r="E251" i="38" s="1"/>
  <c r="O250" i="38"/>
  <c r="L250" i="38" s="1"/>
  <c r="F250" i="38" s="1"/>
  <c r="N250" i="38"/>
  <c r="K250" i="38" s="1"/>
  <c r="E250" i="38" s="1"/>
  <c r="O249" i="38"/>
  <c r="L249" i="38" s="1"/>
  <c r="F249" i="38" s="1"/>
  <c r="N249" i="38"/>
  <c r="K249" i="38" s="1"/>
  <c r="E249" i="38" s="1"/>
  <c r="O248" i="38"/>
  <c r="L248" i="38" s="1"/>
  <c r="F248" i="38" s="1"/>
  <c r="N248" i="38"/>
  <c r="K248" i="38" s="1"/>
  <c r="E248" i="38" s="1"/>
  <c r="O247" i="38"/>
  <c r="L247" i="38" s="1"/>
  <c r="F247" i="38" s="1"/>
  <c r="N247" i="38"/>
  <c r="K247" i="38" s="1"/>
  <c r="E247" i="38" s="1"/>
  <c r="O246" i="38"/>
  <c r="L246" i="38" s="1"/>
  <c r="F246" i="38" s="1"/>
  <c r="N246" i="38"/>
  <c r="K246" i="38" s="1"/>
  <c r="E246" i="38" s="1"/>
  <c r="O245" i="38"/>
  <c r="L245" i="38" s="1"/>
  <c r="F245" i="38" s="1"/>
  <c r="N245" i="38"/>
  <c r="K245" i="38" s="1"/>
  <c r="E245" i="38" s="1"/>
  <c r="O244" i="38"/>
  <c r="L244" i="38" s="1"/>
  <c r="F244" i="38" s="1"/>
  <c r="N244" i="38"/>
  <c r="K244" i="38" s="1"/>
  <c r="E244" i="38" s="1"/>
  <c r="O243" i="38"/>
  <c r="L243" i="38" s="1"/>
  <c r="F243" i="38" s="1"/>
  <c r="N243" i="38"/>
  <c r="K243" i="38" s="1"/>
  <c r="E243" i="38" s="1"/>
  <c r="O242" i="38"/>
  <c r="L242" i="38" s="1"/>
  <c r="F242" i="38" s="1"/>
  <c r="N242" i="38"/>
  <c r="K242" i="38" s="1"/>
  <c r="E242" i="38" s="1"/>
  <c r="O241" i="38"/>
  <c r="L241" i="38" s="1"/>
  <c r="F241" i="38" s="1"/>
  <c r="N241" i="38"/>
  <c r="K241" i="38" s="1"/>
  <c r="E241" i="38" s="1"/>
  <c r="O238" i="38"/>
  <c r="L238" i="38" s="1"/>
  <c r="F238" i="38" s="1"/>
  <c r="N238" i="38"/>
  <c r="K238" i="38" s="1"/>
  <c r="E238" i="38" s="1"/>
  <c r="O237" i="38"/>
  <c r="L237" i="38" s="1"/>
  <c r="F237" i="38" s="1"/>
  <c r="N237" i="38"/>
  <c r="K237" i="38" s="1"/>
  <c r="E237" i="38" s="1"/>
  <c r="O236" i="38"/>
  <c r="L236" i="38" s="1"/>
  <c r="F236" i="38" s="1"/>
  <c r="N236" i="38"/>
  <c r="K236" i="38" s="1"/>
  <c r="E236" i="38" s="1"/>
  <c r="O235" i="38"/>
  <c r="L235" i="38" s="1"/>
  <c r="F235" i="38" s="1"/>
  <c r="N235" i="38"/>
  <c r="K235" i="38" s="1"/>
  <c r="E235" i="38" s="1"/>
  <c r="O234" i="38"/>
  <c r="L234" i="38" s="1"/>
  <c r="F234" i="38" s="1"/>
  <c r="N234" i="38"/>
  <c r="K234" i="38" s="1"/>
  <c r="E234" i="38" s="1"/>
  <c r="O233" i="38"/>
  <c r="L233" i="38" s="1"/>
  <c r="F233" i="38" s="1"/>
  <c r="N233" i="38"/>
  <c r="K233" i="38" s="1"/>
  <c r="E233" i="38" s="1"/>
  <c r="O232" i="38"/>
  <c r="L232" i="38" s="1"/>
  <c r="F232" i="38" s="1"/>
  <c r="N232" i="38"/>
  <c r="K232" i="38" s="1"/>
  <c r="E232" i="38" s="1"/>
  <c r="O229" i="38"/>
  <c r="L229" i="38" s="1"/>
  <c r="F229" i="38" s="1"/>
  <c r="N229" i="38"/>
  <c r="K229" i="38" s="1"/>
  <c r="E229" i="38" s="1"/>
  <c r="O228" i="38"/>
  <c r="L228" i="38" s="1"/>
  <c r="F228" i="38" s="1"/>
  <c r="N228" i="38"/>
  <c r="K228" i="38" s="1"/>
  <c r="E228" i="38" s="1"/>
  <c r="O226" i="38"/>
  <c r="L226" i="38" s="1"/>
  <c r="F226" i="38" s="1"/>
  <c r="N226" i="38"/>
  <c r="K226" i="38" s="1"/>
  <c r="E226" i="38" s="1"/>
  <c r="O225" i="38"/>
  <c r="L225" i="38" s="1"/>
  <c r="F225" i="38" s="1"/>
  <c r="N225" i="38"/>
  <c r="K225" i="38" s="1"/>
  <c r="E225" i="38" s="1"/>
  <c r="O224" i="38"/>
  <c r="L224" i="38" s="1"/>
  <c r="F224" i="38" s="1"/>
  <c r="N224" i="38"/>
  <c r="K224" i="38" s="1"/>
  <c r="E224" i="38" s="1"/>
  <c r="O223" i="38"/>
  <c r="L223" i="38" s="1"/>
  <c r="F223" i="38" s="1"/>
  <c r="N223" i="38"/>
  <c r="K223" i="38" s="1"/>
  <c r="E223" i="38" s="1"/>
  <c r="O222" i="38"/>
  <c r="L222" i="38" s="1"/>
  <c r="F222" i="38" s="1"/>
  <c r="N222" i="38"/>
  <c r="K222" i="38" s="1"/>
  <c r="E222" i="38" s="1"/>
  <c r="O220" i="38"/>
  <c r="L220" i="38" s="1"/>
  <c r="F220" i="38" s="1"/>
  <c r="N220" i="38"/>
  <c r="K220" i="38" s="1"/>
  <c r="E220" i="38" s="1"/>
  <c r="O219" i="38"/>
  <c r="L219" i="38" s="1"/>
  <c r="F219" i="38" s="1"/>
  <c r="N219" i="38"/>
  <c r="K219" i="38" s="1"/>
  <c r="E219" i="38" s="1"/>
  <c r="O216" i="38"/>
  <c r="L216" i="38" s="1"/>
  <c r="F216" i="38" s="1"/>
  <c r="N216" i="38"/>
  <c r="K216" i="38" s="1"/>
  <c r="E216" i="38" s="1"/>
  <c r="O215" i="38"/>
  <c r="L215" i="38" s="1"/>
  <c r="F215" i="38" s="1"/>
  <c r="N215" i="38"/>
  <c r="K215" i="38" s="1"/>
  <c r="E215" i="38" s="1"/>
  <c r="L214" i="38"/>
  <c r="K214" i="38"/>
  <c r="O213" i="38"/>
  <c r="L213" i="38" s="1"/>
  <c r="F213" i="38" s="1"/>
  <c r="N213" i="38"/>
  <c r="K213" i="38" s="1"/>
  <c r="E213" i="38" s="1"/>
  <c r="L212" i="38"/>
  <c r="K212" i="38"/>
  <c r="O211" i="38"/>
  <c r="L211" i="38" s="1"/>
  <c r="F211" i="38" s="1"/>
  <c r="N211" i="38"/>
  <c r="K211" i="38" s="1"/>
  <c r="E211" i="38" s="1"/>
  <c r="O210" i="38"/>
  <c r="L210" i="38" s="1"/>
  <c r="F210" i="38" s="1"/>
  <c r="N210" i="38"/>
  <c r="K210" i="38" s="1"/>
  <c r="E210" i="38" s="1"/>
  <c r="O209" i="38"/>
  <c r="L209" i="38" s="1"/>
  <c r="F209" i="38" s="1"/>
  <c r="N209" i="38"/>
  <c r="K209" i="38" s="1"/>
  <c r="E209" i="38" s="1"/>
  <c r="O208" i="38"/>
  <c r="L208" i="38" s="1"/>
  <c r="F208" i="38" s="1"/>
  <c r="N208" i="38"/>
  <c r="K208" i="38" s="1"/>
  <c r="E208" i="38" s="1"/>
  <c r="O207" i="38"/>
  <c r="L207" i="38" s="1"/>
  <c r="F207" i="38" s="1"/>
  <c r="N207" i="38"/>
  <c r="K207" i="38" s="1"/>
  <c r="E207" i="38" s="1"/>
  <c r="O206" i="38"/>
  <c r="L206" i="38" s="1"/>
  <c r="F206" i="38" s="1"/>
  <c r="N206" i="38"/>
  <c r="K206" i="38" s="1"/>
  <c r="E206" i="38" s="1"/>
  <c r="O205" i="38"/>
  <c r="L205" i="38" s="1"/>
  <c r="F205" i="38" s="1"/>
  <c r="N205" i="38"/>
  <c r="K205" i="38" s="1"/>
  <c r="E205" i="38" s="1"/>
  <c r="L204" i="38"/>
  <c r="K204" i="38"/>
  <c r="O203" i="38"/>
  <c r="L203" i="38" s="1"/>
  <c r="F203" i="38" s="1"/>
  <c r="N203" i="38"/>
  <c r="K203" i="38" s="1"/>
  <c r="E203" i="38" s="1"/>
  <c r="O202" i="38"/>
  <c r="L202" i="38" s="1"/>
  <c r="F202" i="38" s="1"/>
  <c r="N202" i="38"/>
  <c r="K202" i="38" s="1"/>
  <c r="E202" i="38" s="1"/>
  <c r="O201" i="38"/>
  <c r="L201" i="38" s="1"/>
  <c r="F201" i="38" s="1"/>
  <c r="N201" i="38"/>
  <c r="K201" i="38" s="1"/>
  <c r="E201" i="38" s="1"/>
  <c r="O200" i="38"/>
  <c r="L200" i="38" s="1"/>
  <c r="F200" i="38" s="1"/>
  <c r="N200" i="38"/>
  <c r="K200" i="38" s="1"/>
  <c r="E200" i="38" s="1"/>
  <c r="L199" i="38"/>
  <c r="K199" i="38"/>
  <c r="O198" i="38"/>
  <c r="L198" i="38" s="1"/>
  <c r="F198" i="38" s="1"/>
  <c r="N198" i="38"/>
  <c r="K198" i="38" s="1"/>
  <c r="E198" i="38" s="1"/>
  <c r="O197" i="38"/>
  <c r="L197" i="38" s="1"/>
  <c r="F197" i="38" s="1"/>
  <c r="N197" i="38"/>
  <c r="K197" i="38" s="1"/>
  <c r="E197" i="38" s="1"/>
  <c r="O193" i="38"/>
  <c r="L193" i="38" s="1"/>
  <c r="F193" i="38" s="1"/>
  <c r="N193" i="38"/>
  <c r="K193" i="38" s="1"/>
  <c r="E193" i="38" s="1"/>
  <c r="O192" i="38"/>
  <c r="L192" i="38" s="1"/>
  <c r="N192" i="38"/>
  <c r="K192" i="38" s="1"/>
  <c r="O191" i="38"/>
  <c r="L191" i="38" s="1"/>
  <c r="F191" i="38" s="1"/>
  <c r="N191" i="38"/>
  <c r="K191" i="38" s="1"/>
  <c r="E191" i="38" s="1"/>
  <c r="O190" i="38"/>
  <c r="L190" i="38" s="1"/>
  <c r="F190" i="38" s="1"/>
  <c r="N190" i="38"/>
  <c r="K190" i="38" s="1"/>
  <c r="E190" i="38" s="1"/>
  <c r="O189" i="38"/>
  <c r="L189" i="38" s="1"/>
  <c r="F189" i="38" s="1"/>
  <c r="N189" i="38"/>
  <c r="K189" i="38" s="1"/>
  <c r="E189" i="38" s="1"/>
  <c r="O188" i="38"/>
  <c r="L188" i="38" s="1"/>
  <c r="F188" i="38" s="1"/>
  <c r="N188" i="38"/>
  <c r="K188" i="38" s="1"/>
  <c r="E188" i="38" s="1"/>
  <c r="O187" i="38"/>
  <c r="L187" i="38" s="1"/>
  <c r="F187" i="38" s="1"/>
  <c r="N187" i="38"/>
  <c r="K187" i="38" s="1"/>
  <c r="E187" i="38" s="1"/>
  <c r="O186" i="38"/>
  <c r="L186" i="38" s="1"/>
  <c r="F186" i="38" s="1"/>
  <c r="N186" i="38"/>
  <c r="K186" i="38" s="1"/>
  <c r="E186" i="38" s="1"/>
  <c r="O183" i="38"/>
  <c r="N183" i="38"/>
  <c r="O182" i="38"/>
  <c r="L182" i="38" s="1"/>
  <c r="F182" i="38" s="1"/>
  <c r="N182" i="38"/>
  <c r="K182" i="38" s="1"/>
  <c r="E182" i="38" s="1"/>
  <c r="O181" i="38"/>
  <c r="L181" i="38" s="1"/>
  <c r="F181" i="38" s="1"/>
  <c r="N181" i="38"/>
  <c r="K181" i="38" s="1"/>
  <c r="E181" i="38" s="1"/>
  <c r="O180" i="38"/>
  <c r="L180" i="38" s="1"/>
  <c r="F180" i="38" s="1"/>
  <c r="N180" i="38"/>
  <c r="K180" i="38" s="1"/>
  <c r="E180" i="38" s="1"/>
  <c r="O179" i="38"/>
  <c r="L179" i="38" s="1"/>
  <c r="F179" i="38" s="1"/>
  <c r="N179" i="38"/>
  <c r="K179" i="38" s="1"/>
  <c r="E179" i="38" s="1"/>
  <c r="L176" i="38"/>
  <c r="F176" i="38" s="1"/>
  <c r="K176" i="38"/>
  <c r="E176" i="38" s="1"/>
  <c r="L175" i="38"/>
  <c r="F175" i="38" s="1"/>
  <c r="K175" i="38"/>
  <c r="E175" i="38" s="1"/>
  <c r="L174" i="38"/>
  <c r="F174" i="38" s="1"/>
  <c r="K174" i="38"/>
  <c r="E174" i="38" s="1"/>
  <c r="L173" i="38"/>
  <c r="K173" i="38"/>
  <c r="O171" i="38"/>
  <c r="L171" i="38" s="1"/>
  <c r="F171" i="38" s="1"/>
  <c r="N171" i="38"/>
  <c r="K171" i="38" s="1"/>
  <c r="E171" i="38" s="1"/>
  <c r="O170" i="38"/>
  <c r="L170" i="38" s="1"/>
  <c r="F170" i="38" s="1"/>
  <c r="N170" i="38"/>
  <c r="K170" i="38" s="1"/>
  <c r="E170" i="38" s="1"/>
  <c r="O169" i="38"/>
  <c r="L169" i="38" s="1"/>
  <c r="F169" i="38" s="1"/>
  <c r="N169" i="38"/>
  <c r="K169" i="38" s="1"/>
  <c r="E169" i="38" s="1"/>
  <c r="O168" i="38"/>
  <c r="L168" i="38" s="1"/>
  <c r="F168" i="38" s="1"/>
  <c r="N168" i="38"/>
  <c r="K168" i="38" s="1"/>
  <c r="E168" i="38" s="1"/>
  <c r="O165" i="38"/>
  <c r="L165" i="38" s="1"/>
  <c r="F165" i="38" s="1"/>
  <c r="N165" i="38"/>
  <c r="K165" i="38" s="1"/>
  <c r="E165" i="38" s="1"/>
  <c r="O164" i="38"/>
  <c r="L164" i="38" s="1"/>
  <c r="F164" i="38" s="1"/>
  <c r="N164" i="38"/>
  <c r="K164" i="38" s="1"/>
  <c r="E164" i="38" s="1"/>
  <c r="O163" i="38"/>
  <c r="L163" i="38" s="1"/>
  <c r="F163" i="38" s="1"/>
  <c r="N163" i="38"/>
  <c r="K163" i="38" s="1"/>
  <c r="E163" i="38" s="1"/>
  <c r="O162" i="38"/>
  <c r="L162" i="38" s="1"/>
  <c r="F162" i="38" s="1"/>
  <c r="N162" i="38"/>
  <c r="K162" i="38" s="1"/>
  <c r="E162" i="38" s="1"/>
  <c r="O159" i="38"/>
  <c r="L159" i="38" s="1"/>
  <c r="F159" i="38" s="1"/>
  <c r="N159" i="38"/>
  <c r="K159" i="38" s="1"/>
  <c r="E159" i="38" s="1"/>
  <c r="O158" i="38"/>
  <c r="L158" i="38" s="1"/>
  <c r="F158" i="38" s="1"/>
  <c r="N158" i="38"/>
  <c r="K158" i="38" s="1"/>
  <c r="E158" i="38" s="1"/>
  <c r="O157" i="38"/>
  <c r="L157" i="38" s="1"/>
  <c r="F157" i="38" s="1"/>
  <c r="N157" i="38"/>
  <c r="K157" i="38" s="1"/>
  <c r="E157" i="38" s="1"/>
  <c r="O156" i="38"/>
  <c r="L156" i="38" s="1"/>
  <c r="F156" i="38" s="1"/>
  <c r="N156" i="38"/>
  <c r="K156" i="38" s="1"/>
  <c r="E156" i="38" s="1"/>
  <c r="O155" i="38"/>
  <c r="L155" i="38" s="1"/>
  <c r="F155" i="38" s="1"/>
  <c r="N155" i="38"/>
  <c r="K155" i="38" s="1"/>
  <c r="E155" i="38" s="1"/>
  <c r="O154" i="38"/>
  <c r="L154" i="38" s="1"/>
  <c r="F154" i="38" s="1"/>
  <c r="N154" i="38"/>
  <c r="K154" i="38" s="1"/>
  <c r="E154" i="38" s="1"/>
  <c r="O151" i="38"/>
  <c r="L151" i="38" s="1"/>
  <c r="F151" i="38" s="1"/>
  <c r="N151" i="38"/>
  <c r="K151" i="38" s="1"/>
  <c r="E151" i="38" s="1"/>
  <c r="O150" i="38"/>
  <c r="L150" i="38" s="1"/>
  <c r="F150" i="38" s="1"/>
  <c r="N150" i="38"/>
  <c r="K150" i="38" s="1"/>
  <c r="E150" i="38" s="1"/>
  <c r="O149" i="38"/>
  <c r="L149" i="38" s="1"/>
  <c r="F149" i="38" s="1"/>
  <c r="N149" i="38"/>
  <c r="K149" i="38" s="1"/>
  <c r="E149" i="38" s="1"/>
  <c r="O148" i="38"/>
  <c r="L148" i="38" s="1"/>
  <c r="F148" i="38" s="1"/>
  <c r="N148" i="38"/>
  <c r="K148" i="38" s="1"/>
  <c r="E148" i="38" s="1"/>
  <c r="O147" i="38"/>
  <c r="L147" i="38" s="1"/>
  <c r="F147" i="38" s="1"/>
  <c r="N147" i="38"/>
  <c r="K147" i="38" s="1"/>
  <c r="E147" i="38" s="1"/>
  <c r="O146" i="38"/>
  <c r="L146" i="38" s="1"/>
  <c r="F146" i="38" s="1"/>
  <c r="N146" i="38"/>
  <c r="K146" i="38" s="1"/>
  <c r="E146" i="38" s="1"/>
  <c r="O145" i="38"/>
  <c r="L145" i="38" s="1"/>
  <c r="F145" i="38" s="1"/>
  <c r="N145" i="38"/>
  <c r="K145" i="38" s="1"/>
  <c r="E145" i="38" s="1"/>
  <c r="O143" i="38"/>
  <c r="L143" i="38" s="1"/>
  <c r="N143" i="38"/>
  <c r="K143" i="38" s="1"/>
  <c r="O141" i="38"/>
  <c r="L141" i="38" s="1"/>
  <c r="F141" i="38" s="1"/>
  <c r="N141" i="38"/>
  <c r="K141" i="38" s="1"/>
  <c r="E141" i="38" s="1"/>
  <c r="O140" i="38"/>
  <c r="L140" i="38" s="1"/>
  <c r="F140" i="38" s="1"/>
  <c r="N140" i="38"/>
  <c r="K140" i="38" s="1"/>
  <c r="E140" i="38" s="1"/>
  <c r="O139" i="38"/>
  <c r="L139" i="38" s="1"/>
  <c r="F139" i="38" s="1"/>
  <c r="N139" i="38"/>
  <c r="K139" i="38" s="1"/>
  <c r="E139" i="38" s="1"/>
  <c r="O138" i="38"/>
  <c r="L138" i="38" s="1"/>
  <c r="F138" i="38" s="1"/>
  <c r="N138" i="38"/>
  <c r="K138" i="38" s="1"/>
  <c r="E138" i="38" s="1"/>
  <c r="O135" i="38"/>
  <c r="L135" i="38" s="1"/>
  <c r="F135" i="38" s="1"/>
  <c r="N135" i="38"/>
  <c r="K135" i="38" s="1"/>
  <c r="E135" i="38" s="1"/>
  <c r="O134" i="38"/>
  <c r="L134" i="38" s="1"/>
  <c r="F134" i="38" s="1"/>
  <c r="N134" i="38"/>
  <c r="K134" i="38" s="1"/>
  <c r="E134" i="38" s="1"/>
  <c r="O133" i="38"/>
  <c r="L133" i="38" s="1"/>
  <c r="F133" i="38" s="1"/>
  <c r="N133" i="38"/>
  <c r="K133" i="38" s="1"/>
  <c r="E133" i="38" s="1"/>
  <c r="O132" i="38"/>
  <c r="L132" i="38" s="1"/>
  <c r="F132" i="38" s="1"/>
  <c r="N132" i="38"/>
  <c r="K132" i="38" s="1"/>
  <c r="E132" i="38" s="1"/>
  <c r="O129" i="38"/>
  <c r="L129" i="38" s="1"/>
  <c r="F129" i="38" s="1"/>
  <c r="N129" i="38"/>
  <c r="K129" i="38" s="1"/>
  <c r="E129" i="38" s="1"/>
  <c r="O128" i="38"/>
  <c r="L128" i="38" s="1"/>
  <c r="F128" i="38" s="1"/>
  <c r="N128" i="38"/>
  <c r="K128" i="38" s="1"/>
  <c r="E128" i="38" s="1"/>
  <c r="O127" i="38"/>
  <c r="L127" i="38" s="1"/>
  <c r="F127" i="38" s="1"/>
  <c r="N127" i="38"/>
  <c r="K127" i="38" s="1"/>
  <c r="E127" i="38" s="1"/>
  <c r="O126" i="38"/>
  <c r="L126" i="38" s="1"/>
  <c r="F126" i="38" s="1"/>
  <c r="N126" i="38"/>
  <c r="K126" i="38" s="1"/>
  <c r="E126" i="38" s="1"/>
  <c r="O125" i="38"/>
  <c r="L125" i="38" s="1"/>
  <c r="F125" i="38" s="1"/>
  <c r="N125" i="38"/>
  <c r="K125" i="38" s="1"/>
  <c r="E125" i="38" s="1"/>
  <c r="O124" i="38"/>
  <c r="L124" i="38" s="1"/>
  <c r="F124" i="38" s="1"/>
  <c r="N124" i="38"/>
  <c r="K124" i="38" s="1"/>
  <c r="E124" i="38" s="1"/>
  <c r="O123" i="38"/>
  <c r="L123" i="38" s="1"/>
  <c r="F123" i="38" s="1"/>
  <c r="N123" i="38"/>
  <c r="K123" i="38" s="1"/>
  <c r="E123" i="38" s="1"/>
  <c r="O122" i="38"/>
  <c r="L122" i="38" s="1"/>
  <c r="F122" i="38" s="1"/>
  <c r="N122" i="38"/>
  <c r="K122" i="38" s="1"/>
  <c r="E122" i="38" s="1"/>
  <c r="O119" i="38"/>
  <c r="L119" i="38" s="1"/>
  <c r="F119" i="38" s="1"/>
  <c r="N119" i="38"/>
  <c r="K119" i="38" s="1"/>
  <c r="E119" i="38" s="1"/>
  <c r="O118" i="38"/>
  <c r="L118" i="38" s="1"/>
  <c r="F118" i="38" s="1"/>
  <c r="N118" i="38"/>
  <c r="K118" i="38" s="1"/>
  <c r="E118" i="38" s="1"/>
  <c r="O117" i="38"/>
  <c r="L117" i="38" s="1"/>
  <c r="F117" i="38" s="1"/>
  <c r="N117" i="38"/>
  <c r="K117" i="38" s="1"/>
  <c r="E117" i="38" s="1"/>
  <c r="O116" i="38"/>
  <c r="L116" i="38" s="1"/>
  <c r="F116" i="38" s="1"/>
  <c r="N116" i="38"/>
  <c r="K116" i="38" s="1"/>
  <c r="E116" i="38" s="1"/>
  <c r="O113" i="38"/>
  <c r="L113" i="38" s="1"/>
  <c r="F113" i="38" s="1"/>
  <c r="N113" i="38"/>
  <c r="K113" i="38" s="1"/>
  <c r="E113" i="38" s="1"/>
  <c r="O112" i="38"/>
  <c r="L112" i="38" s="1"/>
  <c r="F112" i="38" s="1"/>
  <c r="N112" i="38"/>
  <c r="K112" i="38" s="1"/>
  <c r="E112" i="38" s="1"/>
  <c r="O111" i="38"/>
  <c r="L111" i="38" s="1"/>
  <c r="F111" i="38" s="1"/>
  <c r="N111" i="38"/>
  <c r="K111" i="38" s="1"/>
  <c r="E111" i="38" s="1"/>
  <c r="O110" i="38"/>
  <c r="L110" i="38" s="1"/>
  <c r="F110" i="38" s="1"/>
  <c r="N110" i="38"/>
  <c r="K110" i="38" s="1"/>
  <c r="E110" i="38" s="1"/>
  <c r="O107" i="38"/>
  <c r="L107" i="38" s="1"/>
  <c r="F107" i="38" s="1"/>
  <c r="N107" i="38"/>
  <c r="K107" i="38" s="1"/>
  <c r="E107" i="38" s="1"/>
  <c r="O106" i="38"/>
  <c r="L106" i="38" s="1"/>
  <c r="F106" i="38" s="1"/>
  <c r="N106" i="38"/>
  <c r="K106" i="38" s="1"/>
  <c r="E106" i="38" s="1"/>
  <c r="O105" i="38"/>
  <c r="L105" i="38" s="1"/>
  <c r="F105" i="38" s="1"/>
  <c r="N105" i="38"/>
  <c r="K105" i="38" s="1"/>
  <c r="E105" i="38" s="1"/>
  <c r="O104" i="38"/>
  <c r="L104" i="38" s="1"/>
  <c r="F104" i="38" s="1"/>
  <c r="N104" i="38"/>
  <c r="K104" i="38" s="1"/>
  <c r="E104" i="38" s="1"/>
  <c r="O101" i="38"/>
  <c r="L101" i="38" s="1"/>
  <c r="F101" i="38" s="1"/>
  <c r="N101" i="38"/>
  <c r="K101" i="38" s="1"/>
  <c r="E101" i="38" s="1"/>
  <c r="O100" i="38"/>
  <c r="L100" i="38" s="1"/>
  <c r="F100" i="38" s="1"/>
  <c r="N100" i="38"/>
  <c r="K100" i="38" s="1"/>
  <c r="E100" i="38" s="1"/>
  <c r="O99" i="38"/>
  <c r="L99" i="38" s="1"/>
  <c r="F99" i="38" s="1"/>
  <c r="N99" i="38"/>
  <c r="K99" i="38" s="1"/>
  <c r="E99" i="38" s="1"/>
  <c r="O98" i="38"/>
  <c r="L98" i="38" s="1"/>
  <c r="F98" i="38" s="1"/>
  <c r="N98" i="38"/>
  <c r="K98" i="38" s="1"/>
  <c r="E98" i="38" s="1"/>
  <c r="O97" i="38"/>
  <c r="L97" i="38" s="1"/>
  <c r="F97" i="38" s="1"/>
  <c r="N97" i="38"/>
  <c r="K97" i="38" s="1"/>
  <c r="E97" i="38" s="1"/>
  <c r="O96" i="38"/>
  <c r="L96" i="38" s="1"/>
  <c r="F96" i="38" s="1"/>
  <c r="N96" i="38"/>
  <c r="K96" i="38" s="1"/>
  <c r="E96" i="38" s="1"/>
  <c r="O95" i="38"/>
  <c r="L95" i="38" s="1"/>
  <c r="F95" i="38" s="1"/>
  <c r="N95" i="38"/>
  <c r="K95" i="38" s="1"/>
  <c r="E95" i="38" s="1"/>
  <c r="O92" i="38"/>
  <c r="L92" i="38" s="1"/>
  <c r="F92" i="38" s="1"/>
  <c r="N92" i="38"/>
  <c r="K92" i="38" s="1"/>
  <c r="E92" i="38" s="1"/>
  <c r="O91" i="38"/>
  <c r="L91" i="38" s="1"/>
  <c r="F91" i="38" s="1"/>
  <c r="N91" i="38"/>
  <c r="K91" i="38" s="1"/>
  <c r="E91" i="38" s="1"/>
  <c r="O90" i="38"/>
  <c r="L90" i="38" s="1"/>
  <c r="F90" i="38" s="1"/>
  <c r="N90" i="38"/>
  <c r="K90" i="38" s="1"/>
  <c r="E90" i="38" s="1"/>
  <c r="O89" i="38"/>
  <c r="L89" i="38" s="1"/>
  <c r="F89" i="38" s="1"/>
  <c r="N89" i="38"/>
  <c r="K89" i="38" s="1"/>
  <c r="E89" i="38" s="1"/>
  <c r="O88" i="38"/>
  <c r="L88" i="38" s="1"/>
  <c r="F88" i="38" s="1"/>
  <c r="N88" i="38"/>
  <c r="K88" i="38" s="1"/>
  <c r="E88" i="38" s="1"/>
  <c r="O87" i="38"/>
  <c r="L87" i="38" s="1"/>
  <c r="F87" i="38" s="1"/>
  <c r="N87" i="38"/>
  <c r="K87" i="38" s="1"/>
  <c r="E87" i="38" s="1"/>
  <c r="O84" i="38"/>
  <c r="L84" i="38" s="1"/>
  <c r="F84" i="38" s="1"/>
  <c r="N84" i="38"/>
  <c r="K84" i="38" s="1"/>
  <c r="E84" i="38" s="1"/>
  <c r="O83" i="38"/>
  <c r="L83" i="38" s="1"/>
  <c r="F83" i="38" s="1"/>
  <c r="N83" i="38"/>
  <c r="K83" i="38" s="1"/>
  <c r="E83" i="38" s="1"/>
  <c r="O82" i="38"/>
  <c r="L82" i="38" s="1"/>
  <c r="F82" i="38" s="1"/>
  <c r="N82" i="38"/>
  <c r="K82" i="38" s="1"/>
  <c r="E82" i="38" s="1"/>
  <c r="O79" i="38"/>
  <c r="L79" i="38" s="1"/>
  <c r="F79" i="38" s="1"/>
  <c r="N79" i="38"/>
  <c r="K79" i="38" s="1"/>
  <c r="E79" i="38" s="1"/>
  <c r="O78" i="38"/>
  <c r="L78" i="38" s="1"/>
  <c r="F78" i="38" s="1"/>
  <c r="N78" i="38"/>
  <c r="K78" i="38" s="1"/>
  <c r="E78" i="38" s="1"/>
  <c r="O77" i="38"/>
  <c r="L77" i="38" s="1"/>
  <c r="F77" i="38" s="1"/>
  <c r="N77" i="38"/>
  <c r="K77" i="38" s="1"/>
  <c r="E77" i="38" s="1"/>
  <c r="O74" i="38"/>
  <c r="L74" i="38" s="1"/>
  <c r="F74" i="38" s="1"/>
  <c r="N74" i="38"/>
  <c r="K74" i="38" s="1"/>
  <c r="E74" i="38" s="1"/>
  <c r="O73" i="38"/>
  <c r="L73" i="38" s="1"/>
  <c r="F73" i="38" s="1"/>
  <c r="N73" i="38"/>
  <c r="K73" i="38" s="1"/>
  <c r="E73" i="38" s="1"/>
  <c r="O72" i="38"/>
  <c r="L72" i="38" s="1"/>
  <c r="F72" i="38" s="1"/>
  <c r="N72" i="38"/>
  <c r="K72" i="38" s="1"/>
  <c r="E72" i="38" s="1"/>
  <c r="O71" i="38"/>
  <c r="L71" i="38" s="1"/>
  <c r="F71" i="38" s="1"/>
  <c r="N71" i="38"/>
  <c r="K71" i="38" s="1"/>
  <c r="E71" i="38" s="1"/>
  <c r="O70" i="38"/>
  <c r="L70" i="38" s="1"/>
  <c r="F70" i="38" s="1"/>
  <c r="N70" i="38"/>
  <c r="K70" i="38" s="1"/>
  <c r="E70" i="38" s="1"/>
  <c r="O69" i="38"/>
  <c r="L69" i="38" s="1"/>
  <c r="F69" i="38" s="1"/>
  <c r="N69" i="38"/>
  <c r="K69" i="38" s="1"/>
  <c r="E69" i="38" s="1"/>
  <c r="O68" i="38"/>
  <c r="L68" i="38" s="1"/>
  <c r="F68" i="38" s="1"/>
  <c r="N68" i="38"/>
  <c r="K68" i="38" s="1"/>
  <c r="E68" i="38" s="1"/>
  <c r="O67" i="38"/>
  <c r="L67" i="38" s="1"/>
  <c r="F67" i="38" s="1"/>
  <c r="N67" i="38"/>
  <c r="K67" i="38" s="1"/>
  <c r="E67" i="38" s="1"/>
  <c r="O66" i="38"/>
  <c r="L66" i="38" s="1"/>
  <c r="F66" i="38" s="1"/>
  <c r="N66" i="38"/>
  <c r="K66" i="38" s="1"/>
  <c r="E66" i="38" s="1"/>
  <c r="O63" i="38"/>
  <c r="L63" i="38" s="1"/>
  <c r="F63" i="38" s="1"/>
  <c r="N63" i="38"/>
  <c r="K63" i="38" s="1"/>
  <c r="E63" i="38" s="1"/>
  <c r="O62" i="38"/>
  <c r="L62" i="38" s="1"/>
  <c r="F62" i="38" s="1"/>
  <c r="N62" i="38"/>
  <c r="K62" i="38" s="1"/>
  <c r="E62" i="38" s="1"/>
  <c r="O61" i="38"/>
  <c r="L61" i="38" s="1"/>
  <c r="F61" i="38" s="1"/>
  <c r="N61" i="38"/>
  <c r="K61" i="38" s="1"/>
  <c r="E61" i="38" s="1"/>
  <c r="O60" i="38"/>
  <c r="L60" i="38" s="1"/>
  <c r="F60" i="38" s="1"/>
  <c r="N60" i="38"/>
  <c r="K60" i="38" s="1"/>
  <c r="E60" i="38" s="1"/>
  <c r="O59" i="38"/>
  <c r="L59" i="38" s="1"/>
  <c r="F59" i="38" s="1"/>
  <c r="N59" i="38"/>
  <c r="K59" i="38" s="1"/>
  <c r="E59" i="38" s="1"/>
  <c r="O58" i="38"/>
  <c r="L58" i="38" s="1"/>
  <c r="F58" i="38" s="1"/>
  <c r="N58" i="38"/>
  <c r="K58" i="38" s="1"/>
  <c r="E58" i="38" s="1"/>
  <c r="O57" i="38"/>
  <c r="L57" i="38" s="1"/>
  <c r="F57" i="38" s="1"/>
  <c r="N57" i="38"/>
  <c r="K57" i="38" s="1"/>
  <c r="E57" i="38" s="1"/>
  <c r="O56" i="38"/>
  <c r="L56" i="38" s="1"/>
  <c r="F56" i="38" s="1"/>
  <c r="N56" i="38"/>
  <c r="K56" i="38" s="1"/>
  <c r="E56" i="38" s="1"/>
  <c r="O55" i="38"/>
  <c r="L55" i="38" s="1"/>
  <c r="F55" i="38" s="1"/>
  <c r="N55" i="38"/>
  <c r="K55" i="38" s="1"/>
  <c r="E55" i="38" s="1"/>
  <c r="O52" i="38"/>
  <c r="L52" i="38" s="1"/>
  <c r="F52" i="38" s="1"/>
  <c r="N52" i="38"/>
  <c r="K52" i="38" s="1"/>
  <c r="E52" i="38" s="1"/>
  <c r="O51" i="38"/>
  <c r="L51" i="38" s="1"/>
  <c r="F51" i="38" s="1"/>
  <c r="N51" i="38"/>
  <c r="K51" i="38" s="1"/>
  <c r="E51" i="38" s="1"/>
  <c r="O50" i="38"/>
  <c r="L50" i="38" s="1"/>
  <c r="F50" i="38" s="1"/>
  <c r="N50" i="38"/>
  <c r="K50" i="38" s="1"/>
  <c r="E50" i="38" s="1"/>
  <c r="O49" i="38"/>
  <c r="L49" i="38" s="1"/>
  <c r="F49" i="38" s="1"/>
  <c r="N49" i="38"/>
  <c r="K49" i="38" s="1"/>
  <c r="E49" i="38" s="1"/>
  <c r="O48" i="38"/>
  <c r="L48" i="38" s="1"/>
  <c r="F48" i="38" s="1"/>
  <c r="N48" i="38"/>
  <c r="K48" i="38" s="1"/>
  <c r="E48" i="38" s="1"/>
  <c r="O47" i="38"/>
  <c r="L47" i="38" s="1"/>
  <c r="F47" i="38" s="1"/>
  <c r="N47" i="38"/>
  <c r="K47" i="38" s="1"/>
  <c r="E47" i="38" s="1"/>
  <c r="O46" i="38"/>
  <c r="L46" i="38" s="1"/>
  <c r="F46" i="38" s="1"/>
  <c r="N46" i="38"/>
  <c r="K46" i="38" s="1"/>
  <c r="E46" i="38" s="1"/>
  <c r="O45" i="38"/>
  <c r="L45" i="38" s="1"/>
  <c r="F45" i="38" s="1"/>
  <c r="N45" i="38"/>
  <c r="K45" i="38" s="1"/>
  <c r="E45" i="38" s="1"/>
  <c r="O44" i="38"/>
  <c r="L44" i="38" s="1"/>
  <c r="F44" i="38" s="1"/>
  <c r="N44" i="38"/>
  <c r="K44" i="38" s="1"/>
  <c r="E44" i="38" s="1"/>
  <c r="O43" i="38"/>
  <c r="L43" i="38" s="1"/>
  <c r="F43" i="38" s="1"/>
  <c r="N43" i="38"/>
  <c r="K43" i="38" s="1"/>
  <c r="E43" i="38" s="1"/>
  <c r="L42" i="38"/>
  <c r="K42" i="38"/>
  <c r="O40" i="38"/>
  <c r="L40" i="38" s="1"/>
  <c r="F40" i="38" s="1"/>
  <c r="N40" i="38"/>
  <c r="K40" i="38" s="1"/>
  <c r="E40" i="38" s="1"/>
  <c r="O39" i="38"/>
  <c r="L39" i="38" s="1"/>
  <c r="F39" i="38" s="1"/>
  <c r="N39" i="38"/>
  <c r="K39" i="38" s="1"/>
  <c r="E39" i="38" s="1"/>
  <c r="O38" i="38"/>
  <c r="L38" i="38" s="1"/>
  <c r="F38" i="38" s="1"/>
  <c r="N38" i="38"/>
  <c r="K38" i="38" s="1"/>
  <c r="E38" i="38" s="1"/>
  <c r="O37" i="38"/>
  <c r="L37" i="38" s="1"/>
  <c r="F37" i="38" s="1"/>
  <c r="N37" i="38"/>
  <c r="K37" i="38" s="1"/>
  <c r="E37" i="38" s="1"/>
  <c r="O36" i="38"/>
  <c r="L36" i="38" s="1"/>
  <c r="F36" i="38" s="1"/>
  <c r="N36" i="38"/>
  <c r="K36" i="38" s="1"/>
  <c r="E36" i="38" s="1"/>
  <c r="O35" i="38"/>
  <c r="L35" i="38" s="1"/>
  <c r="F35" i="38" s="1"/>
  <c r="N35" i="38"/>
  <c r="K35" i="38" s="1"/>
  <c r="E35" i="38" s="1"/>
  <c r="O34" i="38"/>
  <c r="L34" i="38" s="1"/>
  <c r="F34" i="38" s="1"/>
  <c r="N34" i="38"/>
  <c r="K34" i="38" s="1"/>
  <c r="E34" i="38" s="1"/>
  <c r="O33" i="38"/>
  <c r="L33" i="38" s="1"/>
  <c r="F33" i="38" s="1"/>
  <c r="N33" i="38"/>
  <c r="K33" i="38" s="1"/>
  <c r="E33" i="38" s="1"/>
  <c r="O32" i="38"/>
  <c r="L32" i="38" s="1"/>
  <c r="F32" i="38" s="1"/>
  <c r="N32" i="38"/>
  <c r="K32" i="38" s="1"/>
  <c r="E32" i="38" s="1"/>
  <c r="O31" i="38"/>
  <c r="L31" i="38" s="1"/>
  <c r="F31" i="38" s="1"/>
  <c r="N31" i="38"/>
  <c r="K31" i="38" s="1"/>
  <c r="E31" i="38" s="1"/>
  <c r="O30" i="38"/>
  <c r="L30" i="38" s="1"/>
  <c r="F30" i="38" s="1"/>
  <c r="N30" i="38"/>
  <c r="K30" i="38" s="1"/>
  <c r="E30" i="38" s="1"/>
  <c r="O29" i="38"/>
  <c r="L29" i="38" s="1"/>
  <c r="F29" i="38" s="1"/>
  <c r="N29" i="38"/>
  <c r="K29" i="38" s="1"/>
  <c r="E29" i="38" s="1"/>
  <c r="O28" i="38"/>
  <c r="L28" i="38" s="1"/>
  <c r="F28" i="38" s="1"/>
  <c r="N28" i="38"/>
  <c r="K28" i="38" s="1"/>
  <c r="E28" i="38" s="1"/>
  <c r="O25" i="38"/>
  <c r="L25" i="38" s="1"/>
  <c r="F25" i="38" s="1"/>
  <c r="N25" i="38"/>
  <c r="K25" i="38" s="1"/>
  <c r="E25" i="38" s="1"/>
  <c r="O24" i="38"/>
  <c r="L24" i="38" s="1"/>
  <c r="F24" i="38" s="1"/>
  <c r="N24" i="38"/>
  <c r="K24" i="38" s="1"/>
  <c r="E24" i="38" s="1"/>
  <c r="O23" i="38"/>
  <c r="L23" i="38" s="1"/>
  <c r="F23" i="38" s="1"/>
  <c r="N23" i="38"/>
  <c r="K23" i="38" s="1"/>
  <c r="E23" i="38" s="1"/>
  <c r="O22" i="38"/>
  <c r="L22" i="38" s="1"/>
  <c r="F22" i="38" s="1"/>
  <c r="N22" i="38"/>
  <c r="K22" i="38" s="1"/>
  <c r="E22" i="38" s="1"/>
  <c r="O21" i="38"/>
  <c r="L21" i="38" s="1"/>
  <c r="F21" i="38" s="1"/>
  <c r="N21" i="38"/>
  <c r="K21" i="38" s="1"/>
  <c r="E21" i="38" s="1"/>
  <c r="O20" i="38"/>
  <c r="L20" i="38" s="1"/>
  <c r="F20" i="38" s="1"/>
  <c r="N20" i="38"/>
  <c r="K20" i="38" s="1"/>
  <c r="E20" i="38" s="1"/>
  <c r="O19" i="38"/>
  <c r="L19" i="38" s="1"/>
  <c r="F19" i="38" s="1"/>
  <c r="N19" i="38"/>
  <c r="K19" i="38" s="1"/>
  <c r="E19" i="38" s="1"/>
  <c r="O18" i="38"/>
  <c r="L18" i="38" s="1"/>
  <c r="F18" i="38" s="1"/>
  <c r="N18" i="38"/>
  <c r="K18" i="38" s="1"/>
  <c r="E18" i="38" s="1"/>
  <c r="O17" i="38"/>
  <c r="L17" i="38" s="1"/>
  <c r="F17" i="38" s="1"/>
  <c r="N17" i="38"/>
  <c r="K17" i="38" s="1"/>
  <c r="E17" i="38" s="1"/>
  <c r="O16" i="38"/>
  <c r="L16" i="38" s="1"/>
  <c r="F16" i="38" s="1"/>
  <c r="N16" i="38"/>
  <c r="K16" i="38" s="1"/>
  <c r="E16" i="38" s="1"/>
  <c r="O15" i="38"/>
  <c r="L15" i="38" s="1"/>
  <c r="F15" i="38" s="1"/>
  <c r="N15" i="38"/>
  <c r="K15" i="38" s="1"/>
  <c r="E15" i="38" s="1"/>
  <c r="O14" i="38"/>
  <c r="L14" i="38" s="1"/>
  <c r="F14" i="38" s="1"/>
  <c r="N14" i="38"/>
  <c r="K14" i="38" s="1"/>
  <c r="E14" i="38" s="1"/>
  <c r="O13" i="38"/>
  <c r="L13" i="38" s="1"/>
  <c r="F13" i="38" s="1"/>
  <c r="N13" i="38"/>
  <c r="K13" i="38" s="1"/>
  <c r="E13" i="38" s="1"/>
  <c r="O12" i="38"/>
  <c r="L12" i="38" s="1"/>
  <c r="F12" i="38" s="1"/>
  <c r="N12" i="38"/>
  <c r="K12" i="38" s="1"/>
  <c r="E12" i="38" s="1"/>
  <c r="O11" i="38"/>
  <c r="L11" i="38" s="1"/>
  <c r="F11" i="38" s="1"/>
  <c r="N11" i="38"/>
  <c r="K11" i="38" s="1"/>
  <c r="E11" i="38" s="1"/>
  <c r="O10" i="38"/>
  <c r="L10" i="38" s="1"/>
  <c r="F10" i="38" s="1"/>
  <c r="N10" i="38"/>
  <c r="K10" i="38" s="1"/>
  <c r="E10" i="38" s="1"/>
  <c r="Z288" i="38" l="1"/>
  <c r="Z289" i="38"/>
  <c r="Y287" i="38"/>
  <c r="Z287" i="38"/>
  <c r="AF349" i="37"/>
  <c r="O349" i="37"/>
  <c r="L349" i="37" s="1"/>
  <c r="F349" i="37" s="1"/>
  <c r="N349" i="37"/>
  <c r="K349" i="37" s="1"/>
  <c r="E349" i="37" s="1"/>
  <c r="AF348" i="37"/>
  <c r="O348" i="37"/>
  <c r="L348" i="37" s="1"/>
  <c r="F348" i="37" s="1"/>
  <c r="N348" i="37"/>
  <c r="K348" i="37" s="1"/>
  <c r="E348" i="37" s="1"/>
  <c r="AF347" i="37"/>
  <c r="O347" i="37"/>
  <c r="L347" i="37" s="1"/>
  <c r="F347" i="37" s="1"/>
  <c r="N347" i="37"/>
  <c r="K347" i="37" s="1"/>
  <c r="E347" i="37" s="1"/>
  <c r="AF346" i="37"/>
  <c r="O346" i="37"/>
  <c r="L346" i="37" s="1"/>
  <c r="F346" i="37" s="1"/>
  <c r="N346" i="37"/>
  <c r="K346" i="37" s="1"/>
  <c r="E346" i="37" s="1"/>
  <c r="AF345" i="37"/>
  <c r="O345" i="37"/>
  <c r="L345" i="37" s="1"/>
  <c r="F345" i="37" s="1"/>
  <c r="N345" i="37"/>
  <c r="K345" i="37" s="1"/>
  <c r="E345" i="37" s="1"/>
  <c r="AF344" i="37"/>
  <c r="O344" i="37"/>
  <c r="L344" i="37" s="1"/>
  <c r="F344" i="37" s="1"/>
  <c r="N344" i="37"/>
  <c r="K344" i="37" s="1"/>
  <c r="E344" i="37" s="1"/>
  <c r="AF343" i="37"/>
  <c r="AF342" i="37"/>
  <c r="O342" i="37"/>
  <c r="L342" i="37" s="1"/>
  <c r="F342" i="37" s="1"/>
  <c r="N342" i="37"/>
  <c r="K342" i="37" s="1"/>
  <c r="E342" i="37" s="1"/>
  <c r="AF341" i="37"/>
  <c r="O341" i="37"/>
  <c r="L341" i="37" s="1"/>
  <c r="F341" i="37" s="1"/>
  <c r="N341" i="37"/>
  <c r="K341" i="37" s="1"/>
  <c r="E341" i="37" s="1"/>
  <c r="AF340" i="37"/>
  <c r="O340" i="37"/>
  <c r="L340" i="37" s="1"/>
  <c r="F340" i="37" s="1"/>
  <c r="N340" i="37"/>
  <c r="K340" i="37" s="1"/>
  <c r="E340" i="37" s="1"/>
  <c r="AF339" i="37"/>
  <c r="O339" i="37"/>
  <c r="L339" i="37" s="1"/>
  <c r="F339" i="37" s="1"/>
  <c r="N339" i="37"/>
  <c r="K339" i="37" s="1"/>
  <c r="E339" i="37" s="1"/>
  <c r="AF338" i="37"/>
  <c r="AG337" i="37"/>
  <c r="AF337" i="37"/>
  <c r="O337" i="37"/>
  <c r="L337" i="37" s="1"/>
  <c r="F337" i="37" s="1"/>
  <c r="N337" i="37"/>
  <c r="K337" i="37" s="1"/>
  <c r="E337" i="37" s="1"/>
  <c r="AF336" i="37"/>
  <c r="O336" i="37"/>
  <c r="L336" i="37" s="1"/>
  <c r="F336" i="37" s="1"/>
  <c r="N336" i="37"/>
  <c r="K336" i="37" s="1"/>
  <c r="E336" i="37" s="1"/>
  <c r="AF335" i="37"/>
  <c r="O335" i="37"/>
  <c r="L335" i="37" s="1"/>
  <c r="F335" i="37" s="1"/>
  <c r="N335" i="37"/>
  <c r="K335" i="37" s="1"/>
  <c r="E335" i="37" s="1"/>
  <c r="AF334" i="37"/>
  <c r="O334" i="37"/>
  <c r="L334" i="37" s="1"/>
  <c r="F334" i="37" s="1"/>
  <c r="N334" i="37"/>
  <c r="K334" i="37" s="1"/>
  <c r="E334" i="37" s="1"/>
  <c r="AF333" i="37"/>
  <c r="O333" i="37"/>
  <c r="L333" i="37" s="1"/>
  <c r="F333" i="37" s="1"/>
  <c r="N333" i="37"/>
  <c r="K333" i="37" s="1"/>
  <c r="E333" i="37" s="1"/>
  <c r="AF332" i="37"/>
  <c r="O332" i="37"/>
  <c r="L332" i="37" s="1"/>
  <c r="F332" i="37" s="1"/>
  <c r="N332" i="37"/>
  <c r="K332" i="37" s="1"/>
  <c r="E332" i="37" s="1"/>
  <c r="AF331" i="37"/>
  <c r="O331" i="37"/>
  <c r="L331" i="37" s="1"/>
  <c r="F331" i="37" s="1"/>
  <c r="N331" i="37"/>
  <c r="K331" i="37" s="1"/>
  <c r="E331" i="37" s="1"/>
  <c r="AF330" i="37"/>
  <c r="O330" i="37"/>
  <c r="L330" i="37" s="1"/>
  <c r="F330" i="37" s="1"/>
  <c r="N330" i="37"/>
  <c r="K330" i="37" s="1"/>
  <c r="E330" i="37" s="1"/>
  <c r="AF329" i="37"/>
  <c r="AF328" i="37"/>
  <c r="O328" i="37"/>
  <c r="L328" i="37" s="1"/>
  <c r="F328" i="37" s="1"/>
  <c r="N328" i="37"/>
  <c r="K328" i="37" s="1"/>
  <c r="E328" i="37" s="1"/>
  <c r="AF327" i="37"/>
  <c r="O327" i="37"/>
  <c r="L327" i="37" s="1"/>
  <c r="F327" i="37" s="1"/>
  <c r="N327" i="37"/>
  <c r="K327" i="37" s="1"/>
  <c r="E327" i="37" s="1"/>
  <c r="AF326" i="37"/>
  <c r="O326" i="37"/>
  <c r="L326" i="37" s="1"/>
  <c r="F326" i="37" s="1"/>
  <c r="N326" i="37"/>
  <c r="K326" i="37" s="1"/>
  <c r="E326" i="37" s="1"/>
  <c r="AF325" i="37"/>
  <c r="O325" i="37"/>
  <c r="L325" i="37" s="1"/>
  <c r="F325" i="37" s="1"/>
  <c r="N325" i="37"/>
  <c r="K325" i="37" s="1"/>
  <c r="E325" i="37" s="1"/>
  <c r="AF324" i="37"/>
  <c r="AF323" i="37"/>
  <c r="X323" i="37" s="1"/>
  <c r="AF322" i="37"/>
  <c r="O322" i="37"/>
  <c r="L322" i="37" s="1"/>
  <c r="F322" i="37" s="1"/>
  <c r="N322" i="37"/>
  <c r="K322" i="37" s="1"/>
  <c r="E322" i="37" s="1"/>
  <c r="AF321" i="37"/>
  <c r="O321" i="37"/>
  <c r="N321" i="37"/>
  <c r="K321" i="37" s="1"/>
  <c r="E321" i="37" s="1"/>
  <c r="L321" i="37"/>
  <c r="F321" i="37" s="1"/>
  <c r="AF320" i="37"/>
  <c r="AF319" i="37"/>
  <c r="AF318" i="37"/>
  <c r="O318" i="37"/>
  <c r="L318" i="37" s="1"/>
  <c r="F318" i="37" s="1"/>
  <c r="N318" i="37"/>
  <c r="K318" i="37" s="1"/>
  <c r="E318" i="37" s="1"/>
  <c r="AF317" i="37"/>
  <c r="X317" i="37" s="1"/>
  <c r="O317" i="37"/>
  <c r="L317" i="37" s="1"/>
  <c r="F317" i="37" s="1"/>
  <c r="N317" i="37"/>
  <c r="K317" i="37" s="1"/>
  <c r="E317" i="37" s="1"/>
  <c r="AF316" i="37"/>
  <c r="O316" i="37"/>
  <c r="N316" i="37"/>
  <c r="K316" i="37" s="1"/>
  <c r="E316" i="37" s="1"/>
  <c r="L316" i="37"/>
  <c r="F316" i="37" s="1"/>
  <c r="AF315" i="37"/>
  <c r="AF314" i="37"/>
  <c r="AF313" i="37"/>
  <c r="O313" i="37"/>
  <c r="L313" i="37" s="1"/>
  <c r="F313" i="37" s="1"/>
  <c r="N313" i="37"/>
  <c r="K313" i="37" s="1"/>
  <c r="E313" i="37" s="1"/>
  <c r="AF312" i="37"/>
  <c r="O312" i="37"/>
  <c r="L312" i="37" s="1"/>
  <c r="F312" i="37" s="1"/>
  <c r="N312" i="37"/>
  <c r="K312" i="37" s="1"/>
  <c r="E312" i="37" s="1"/>
  <c r="AF311" i="37"/>
  <c r="O311" i="37"/>
  <c r="L311" i="37" s="1"/>
  <c r="F311" i="37" s="1"/>
  <c r="N311" i="37"/>
  <c r="K311" i="37" s="1"/>
  <c r="E311" i="37" s="1"/>
  <c r="AF310" i="37"/>
  <c r="O310" i="37"/>
  <c r="L310" i="37" s="1"/>
  <c r="F310" i="37" s="1"/>
  <c r="N310" i="37"/>
  <c r="K310" i="37" s="1"/>
  <c r="E310" i="37" s="1"/>
  <c r="AF309" i="37"/>
  <c r="AF308" i="37"/>
  <c r="AF307" i="37"/>
  <c r="O307" i="37"/>
  <c r="L307" i="37" s="1"/>
  <c r="F307" i="37" s="1"/>
  <c r="N307" i="37"/>
  <c r="K307" i="37" s="1"/>
  <c r="E307" i="37" s="1"/>
  <c r="AF306" i="37"/>
  <c r="O306" i="37"/>
  <c r="L306" i="37" s="1"/>
  <c r="F306" i="37" s="1"/>
  <c r="N306" i="37"/>
  <c r="K306" i="37" s="1"/>
  <c r="E306" i="37" s="1"/>
  <c r="AF305" i="37"/>
  <c r="O305" i="37"/>
  <c r="L305" i="37" s="1"/>
  <c r="F305" i="37" s="1"/>
  <c r="N305" i="37"/>
  <c r="K305" i="37" s="1"/>
  <c r="E305" i="37" s="1"/>
  <c r="AF304" i="37"/>
  <c r="O304" i="37"/>
  <c r="L304" i="37" s="1"/>
  <c r="F304" i="37" s="1"/>
  <c r="N304" i="37"/>
  <c r="K304" i="37" s="1"/>
  <c r="E304" i="37" s="1"/>
  <c r="AF303" i="37"/>
  <c r="O303" i="37"/>
  <c r="L303" i="37" s="1"/>
  <c r="F303" i="37" s="1"/>
  <c r="N303" i="37"/>
  <c r="K303" i="37" s="1"/>
  <c r="E303" i="37" s="1"/>
  <c r="AF302" i="37"/>
  <c r="O302" i="37"/>
  <c r="L302" i="37" s="1"/>
  <c r="F302" i="37" s="1"/>
  <c r="N302" i="37"/>
  <c r="K302" i="37" s="1"/>
  <c r="E302" i="37" s="1"/>
  <c r="AF301" i="37"/>
  <c r="O301" i="37"/>
  <c r="L301" i="37" s="1"/>
  <c r="F301" i="37" s="1"/>
  <c r="N301" i="37"/>
  <c r="K301" i="37" s="1"/>
  <c r="E301" i="37" s="1"/>
  <c r="AF300" i="37"/>
  <c r="AF299" i="37"/>
  <c r="AF298" i="37"/>
  <c r="O298" i="37"/>
  <c r="L298" i="37" s="1"/>
  <c r="F298" i="37" s="1"/>
  <c r="N298" i="37"/>
  <c r="K298" i="37" s="1"/>
  <c r="E298" i="37" s="1"/>
  <c r="AF297" i="37"/>
  <c r="O297" i="37"/>
  <c r="L297" i="37" s="1"/>
  <c r="F297" i="37" s="1"/>
  <c r="N297" i="37"/>
  <c r="K297" i="37" s="1"/>
  <c r="E297" i="37" s="1"/>
  <c r="AF296" i="37"/>
  <c r="O296" i="37"/>
  <c r="L296" i="37" s="1"/>
  <c r="F296" i="37" s="1"/>
  <c r="N296" i="37"/>
  <c r="K296" i="37" s="1"/>
  <c r="E296" i="37" s="1"/>
  <c r="AF295" i="37"/>
  <c r="O295" i="37"/>
  <c r="L295" i="37" s="1"/>
  <c r="F295" i="37" s="1"/>
  <c r="N295" i="37"/>
  <c r="K295" i="37" s="1"/>
  <c r="E295" i="37" s="1"/>
  <c r="AF294" i="37"/>
  <c r="O294" i="37"/>
  <c r="L294" i="37" s="1"/>
  <c r="F294" i="37" s="1"/>
  <c r="N294" i="37"/>
  <c r="K294" i="37" s="1"/>
  <c r="E294" i="37" s="1"/>
  <c r="AF293" i="37"/>
  <c r="AF292" i="37"/>
  <c r="AF291" i="37"/>
  <c r="X291" i="37" s="1"/>
  <c r="O291" i="37"/>
  <c r="L291" i="37" s="1"/>
  <c r="F291" i="37" s="1"/>
  <c r="N291" i="37"/>
  <c r="K291" i="37" s="1"/>
  <c r="E291" i="37" s="1"/>
  <c r="AF290" i="37"/>
  <c r="X290" i="37" s="1"/>
  <c r="O290" i="37"/>
  <c r="L290" i="37" s="1"/>
  <c r="F290" i="37" s="1"/>
  <c r="N290" i="37"/>
  <c r="K290" i="37" s="1"/>
  <c r="E290" i="37" s="1"/>
  <c r="AF289" i="37"/>
  <c r="X289" i="37" s="1"/>
  <c r="O289" i="37"/>
  <c r="L289" i="37" s="1"/>
  <c r="F289" i="37" s="1"/>
  <c r="N289" i="37"/>
  <c r="K289" i="37" s="1"/>
  <c r="E289" i="37" s="1"/>
  <c r="AF288" i="37"/>
  <c r="W288" i="37" s="1"/>
  <c r="X288" i="37"/>
  <c r="O288" i="37"/>
  <c r="L288" i="37" s="1"/>
  <c r="F288" i="37" s="1"/>
  <c r="N288" i="37"/>
  <c r="K288" i="37" s="1"/>
  <c r="E288" i="37" s="1"/>
  <c r="AF287" i="37"/>
  <c r="O287" i="37"/>
  <c r="L287" i="37" s="1"/>
  <c r="F287" i="37" s="1"/>
  <c r="N287" i="37"/>
  <c r="K287" i="37" s="1"/>
  <c r="E287" i="37" s="1"/>
  <c r="AF286" i="37"/>
  <c r="X286" i="37" s="1"/>
  <c r="O286" i="37"/>
  <c r="L286" i="37" s="1"/>
  <c r="F286" i="37" s="1"/>
  <c r="N286" i="37"/>
  <c r="K286" i="37" s="1"/>
  <c r="E286" i="37" s="1"/>
  <c r="AF285" i="37"/>
  <c r="AF284" i="37"/>
  <c r="O284" i="37"/>
  <c r="L284" i="37" s="1"/>
  <c r="N284" i="37"/>
  <c r="K284" i="37" s="1"/>
  <c r="AF283" i="37"/>
  <c r="O283" i="37"/>
  <c r="L283" i="37" s="1"/>
  <c r="F283" i="37" s="1"/>
  <c r="N283" i="37"/>
  <c r="K283" i="37" s="1"/>
  <c r="E283" i="37" s="1"/>
  <c r="AF282" i="37"/>
  <c r="O282" i="37"/>
  <c r="L282" i="37" s="1"/>
  <c r="F282" i="37" s="1"/>
  <c r="N282" i="37"/>
  <c r="K282" i="37" s="1"/>
  <c r="E282" i="37" s="1"/>
  <c r="AF281" i="37"/>
  <c r="O281" i="37"/>
  <c r="L281" i="37" s="1"/>
  <c r="F281" i="37" s="1"/>
  <c r="N281" i="37"/>
  <c r="K281" i="37" s="1"/>
  <c r="E281" i="37" s="1"/>
  <c r="AF280" i="37"/>
  <c r="O280" i="37"/>
  <c r="L280" i="37" s="1"/>
  <c r="F280" i="37" s="1"/>
  <c r="N280" i="37"/>
  <c r="K280" i="37" s="1"/>
  <c r="E280" i="37" s="1"/>
  <c r="AF279" i="37"/>
  <c r="O279" i="37"/>
  <c r="L279" i="37" s="1"/>
  <c r="F279" i="37" s="1"/>
  <c r="N279" i="37"/>
  <c r="K279" i="37" s="1"/>
  <c r="E279" i="37" s="1"/>
  <c r="AF278" i="37"/>
  <c r="O278" i="37"/>
  <c r="L278" i="37" s="1"/>
  <c r="F278" i="37" s="1"/>
  <c r="N278" i="37"/>
  <c r="K278" i="37" s="1"/>
  <c r="E278" i="37" s="1"/>
  <c r="AF277" i="37"/>
  <c r="O277" i="37"/>
  <c r="L277" i="37" s="1"/>
  <c r="F277" i="37" s="1"/>
  <c r="N277" i="37"/>
  <c r="K277" i="37" s="1"/>
  <c r="E277" i="37" s="1"/>
  <c r="AF276" i="37"/>
  <c r="AF275" i="37"/>
  <c r="AF274" i="37"/>
  <c r="O274" i="37"/>
  <c r="L274" i="37" s="1"/>
  <c r="F274" i="37" s="1"/>
  <c r="N274" i="37"/>
  <c r="K274" i="37" s="1"/>
  <c r="E274" i="37" s="1"/>
  <c r="AF273" i="37"/>
  <c r="O273" i="37"/>
  <c r="L273" i="37" s="1"/>
  <c r="F273" i="37" s="1"/>
  <c r="N273" i="37"/>
  <c r="K273" i="37" s="1"/>
  <c r="E273" i="37" s="1"/>
  <c r="AF272" i="37"/>
  <c r="O272" i="37"/>
  <c r="L272" i="37" s="1"/>
  <c r="F272" i="37" s="1"/>
  <c r="N272" i="37"/>
  <c r="K272" i="37" s="1"/>
  <c r="E272" i="37" s="1"/>
  <c r="AF271" i="37"/>
  <c r="O271" i="37"/>
  <c r="L271" i="37" s="1"/>
  <c r="F271" i="37" s="1"/>
  <c r="N271" i="37"/>
  <c r="K271" i="37" s="1"/>
  <c r="E271" i="37" s="1"/>
  <c r="AF270" i="37"/>
  <c r="O270" i="37"/>
  <c r="L270" i="37" s="1"/>
  <c r="F270" i="37" s="1"/>
  <c r="N270" i="37"/>
  <c r="K270" i="37" s="1"/>
  <c r="E270" i="37" s="1"/>
  <c r="AF269" i="37"/>
  <c r="O269" i="37"/>
  <c r="L269" i="37" s="1"/>
  <c r="F269" i="37" s="1"/>
  <c r="N269" i="37"/>
  <c r="K269" i="37" s="1"/>
  <c r="E269" i="37" s="1"/>
  <c r="AF268" i="37"/>
  <c r="O268" i="37"/>
  <c r="L268" i="37" s="1"/>
  <c r="F268" i="37" s="1"/>
  <c r="N268" i="37"/>
  <c r="K268" i="37" s="1"/>
  <c r="E268" i="37" s="1"/>
  <c r="AF267" i="37"/>
  <c r="O267" i="37"/>
  <c r="L267" i="37" s="1"/>
  <c r="F267" i="37" s="1"/>
  <c r="N267" i="37"/>
  <c r="K267" i="37" s="1"/>
  <c r="E267" i="37" s="1"/>
  <c r="AF266" i="37"/>
  <c r="AF265" i="37"/>
  <c r="AF264" i="37"/>
  <c r="O264" i="37"/>
  <c r="L264" i="37" s="1"/>
  <c r="F264" i="37" s="1"/>
  <c r="N264" i="37"/>
  <c r="K264" i="37" s="1"/>
  <c r="E264" i="37" s="1"/>
  <c r="AF263" i="37"/>
  <c r="O263" i="37"/>
  <c r="L263" i="37" s="1"/>
  <c r="F263" i="37" s="1"/>
  <c r="N263" i="37"/>
  <c r="K263" i="37" s="1"/>
  <c r="E263" i="37" s="1"/>
  <c r="AF262" i="37"/>
  <c r="AF261" i="37"/>
  <c r="AF260" i="37"/>
  <c r="O260" i="37"/>
  <c r="L260" i="37" s="1"/>
  <c r="F260" i="37" s="1"/>
  <c r="N260" i="37"/>
  <c r="K260" i="37" s="1"/>
  <c r="E260" i="37" s="1"/>
  <c r="AF259" i="37"/>
  <c r="O259" i="37"/>
  <c r="L259" i="37" s="1"/>
  <c r="F259" i="37" s="1"/>
  <c r="N259" i="37"/>
  <c r="K259" i="37" s="1"/>
  <c r="E259" i="37" s="1"/>
  <c r="AF258" i="37"/>
  <c r="O258" i="37"/>
  <c r="L258" i="37" s="1"/>
  <c r="F258" i="37" s="1"/>
  <c r="N258" i="37"/>
  <c r="K258" i="37" s="1"/>
  <c r="E258" i="37" s="1"/>
  <c r="AF257" i="37"/>
  <c r="O257" i="37"/>
  <c r="L257" i="37" s="1"/>
  <c r="F257" i="37" s="1"/>
  <c r="N257" i="37"/>
  <c r="K257" i="37" s="1"/>
  <c r="E257" i="37" s="1"/>
  <c r="AF256" i="37"/>
  <c r="AF255" i="37"/>
  <c r="AF254" i="37"/>
  <c r="O254" i="37"/>
  <c r="L254" i="37" s="1"/>
  <c r="F254" i="37" s="1"/>
  <c r="N254" i="37"/>
  <c r="K254" i="37" s="1"/>
  <c r="E254" i="37" s="1"/>
  <c r="AF253" i="37"/>
  <c r="O253" i="37"/>
  <c r="L253" i="37" s="1"/>
  <c r="F253" i="37" s="1"/>
  <c r="N253" i="37"/>
  <c r="K253" i="37" s="1"/>
  <c r="E253" i="37" s="1"/>
  <c r="AF252" i="37"/>
  <c r="O252" i="37"/>
  <c r="L252" i="37" s="1"/>
  <c r="F252" i="37" s="1"/>
  <c r="N252" i="37"/>
  <c r="K252" i="37" s="1"/>
  <c r="E252" i="37" s="1"/>
  <c r="AF251" i="37"/>
  <c r="O251" i="37"/>
  <c r="L251" i="37" s="1"/>
  <c r="F251" i="37" s="1"/>
  <c r="N251" i="37"/>
  <c r="K251" i="37" s="1"/>
  <c r="E251" i="37" s="1"/>
  <c r="AF250" i="37"/>
  <c r="O250" i="37"/>
  <c r="L250" i="37" s="1"/>
  <c r="F250" i="37" s="1"/>
  <c r="N250" i="37"/>
  <c r="K250" i="37" s="1"/>
  <c r="E250" i="37" s="1"/>
  <c r="AF249" i="37"/>
  <c r="O249" i="37"/>
  <c r="L249" i="37" s="1"/>
  <c r="F249" i="37" s="1"/>
  <c r="N249" i="37"/>
  <c r="K249" i="37" s="1"/>
  <c r="E249" i="37" s="1"/>
  <c r="AF248" i="37"/>
  <c r="O248" i="37"/>
  <c r="L248" i="37" s="1"/>
  <c r="F248" i="37" s="1"/>
  <c r="N248" i="37"/>
  <c r="K248" i="37" s="1"/>
  <c r="E248" i="37" s="1"/>
  <c r="AF247" i="37"/>
  <c r="O247" i="37"/>
  <c r="L247" i="37" s="1"/>
  <c r="F247" i="37" s="1"/>
  <c r="N247" i="37"/>
  <c r="K247" i="37" s="1"/>
  <c r="E247" i="37" s="1"/>
  <c r="AF246" i="37"/>
  <c r="O246" i="37"/>
  <c r="L246" i="37" s="1"/>
  <c r="F246" i="37" s="1"/>
  <c r="N246" i="37"/>
  <c r="K246" i="37" s="1"/>
  <c r="E246" i="37" s="1"/>
  <c r="AF245" i="37"/>
  <c r="O245" i="37"/>
  <c r="L245" i="37" s="1"/>
  <c r="F245" i="37" s="1"/>
  <c r="N245" i="37"/>
  <c r="K245" i="37" s="1"/>
  <c r="E245" i="37" s="1"/>
  <c r="AF244" i="37"/>
  <c r="O244" i="37"/>
  <c r="L244" i="37" s="1"/>
  <c r="F244" i="37" s="1"/>
  <c r="N244" i="37"/>
  <c r="K244" i="37" s="1"/>
  <c r="E244" i="37" s="1"/>
  <c r="AF243" i="37"/>
  <c r="O243" i="37"/>
  <c r="L243" i="37" s="1"/>
  <c r="F243" i="37" s="1"/>
  <c r="N243" i="37"/>
  <c r="K243" i="37" s="1"/>
  <c r="E243" i="37" s="1"/>
  <c r="AF242" i="37"/>
  <c r="O242" i="37"/>
  <c r="L242" i="37" s="1"/>
  <c r="F242" i="37" s="1"/>
  <c r="N242" i="37"/>
  <c r="K242" i="37" s="1"/>
  <c r="E242" i="37" s="1"/>
  <c r="AF241" i="37"/>
  <c r="O241" i="37"/>
  <c r="L241" i="37" s="1"/>
  <c r="F241" i="37" s="1"/>
  <c r="N241" i="37"/>
  <c r="K241" i="37" s="1"/>
  <c r="E241" i="37" s="1"/>
  <c r="AF240" i="37"/>
  <c r="O240" i="37"/>
  <c r="L240" i="37" s="1"/>
  <c r="F240" i="37" s="1"/>
  <c r="N240" i="37"/>
  <c r="K240" i="37" s="1"/>
  <c r="E240" i="37" s="1"/>
  <c r="AF239" i="37"/>
  <c r="AF238" i="37"/>
  <c r="AF237" i="37"/>
  <c r="O237" i="37"/>
  <c r="L237" i="37" s="1"/>
  <c r="F237" i="37" s="1"/>
  <c r="N237" i="37"/>
  <c r="K237" i="37" s="1"/>
  <c r="E237" i="37" s="1"/>
  <c r="AF236" i="37"/>
  <c r="O236" i="37"/>
  <c r="L236" i="37" s="1"/>
  <c r="F236" i="37" s="1"/>
  <c r="N236" i="37"/>
  <c r="K236" i="37" s="1"/>
  <c r="E236" i="37" s="1"/>
  <c r="AF235" i="37"/>
  <c r="O235" i="37"/>
  <c r="L235" i="37" s="1"/>
  <c r="F235" i="37" s="1"/>
  <c r="N235" i="37"/>
  <c r="K235" i="37" s="1"/>
  <c r="E235" i="37" s="1"/>
  <c r="AF234" i="37"/>
  <c r="O234" i="37"/>
  <c r="L234" i="37" s="1"/>
  <c r="F234" i="37" s="1"/>
  <c r="N234" i="37"/>
  <c r="K234" i="37" s="1"/>
  <c r="E234" i="37" s="1"/>
  <c r="AF233" i="37"/>
  <c r="O233" i="37"/>
  <c r="L233" i="37" s="1"/>
  <c r="F233" i="37" s="1"/>
  <c r="N233" i="37"/>
  <c r="K233" i="37" s="1"/>
  <c r="E233" i="37" s="1"/>
  <c r="AF232" i="37"/>
  <c r="O232" i="37"/>
  <c r="L232" i="37" s="1"/>
  <c r="F232" i="37" s="1"/>
  <c r="N232" i="37"/>
  <c r="K232" i="37" s="1"/>
  <c r="E232" i="37" s="1"/>
  <c r="AF231" i="37"/>
  <c r="O231" i="37"/>
  <c r="L231" i="37" s="1"/>
  <c r="F231" i="37" s="1"/>
  <c r="N231" i="37"/>
  <c r="K231" i="37" s="1"/>
  <c r="E231" i="37" s="1"/>
  <c r="AF230" i="37"/>
  <c r="AF229" i="37"/>
  <c r="AF228" i="37"/>
  <c r="O228" i="37"/>
  <c r="L228" i="37" s="1"/>
  <c r="F228" i="37" s="1"/>
  <c r="N228" i="37"/>
  <c r="K228" i="37" s="1"/>
  <c r="E228" i="37" s="1"/>
  <c r="AF227" i="37"/>
  <c r="O227" i="37"/>
  <c r="L227" i="37" s="1"/>
  <c r="F227" i="37" s="1"/>
  <c r="N227" i="37"/>
  <c r="K227" i="37" s="1"/>
  <c r="E227" i="37" s="1"/>
  <c r="AF226" i="37"/>
  <c r="AF225" i="37"/>
  <c r="O225" i="37"/>
  <c r="L225" i="37" s="1"/>
  <c r="F225" i="37" s="1"/>
  <c r="N225" i="37"/>
  <c r="K225" i="37" s="1"/>
  <c r="E225" i="37" s="1"/>
  <c r="AF224" i="37"/>
  <c r="O224" i="37"/>
  <c r="L224" i="37" s="1"/>
  <c r="F224" i="37" s="1"/>
  <c r="N224" i="37"/>
  <c r="K224" i="37" s="1"/>
  <c r="E224" i="37" s="1"/>
  <c r="AF223" i="37"/>
  <c r="O223" i="37"/>
  <c r="L223" i="37" s="1"/>
  <c r="F223" i="37" s="1"/>
  <c r="N223" i="37"/>
  <c r="K223" i="37" s="1"/>
  <c r="E223" i="37" s="1"/>
  <c r="AF222" i="37"/>
  <c r="O222" i="37"/>
  <c r="L222" i="37" s="1"/>
  <c r="F222" i="37" s="1"/>
  <c r="N222" i="37"/>
  <c r="K222" i="37" s="1"/>
  <c r="E222" i="37" s="1"/>
  <c r="AF221" i="37"/>
  <c r="O221" i="37"/>
  <c r="L221" i="37" s="1"/>
  <c r="F221" i="37" s="1"/>
  <c r="N221" i="37"/>
  <c r="K221" i="37" s="1"/>
  <c r="E221" i="37" s="1"/>
  <c r="AF220" i="37"/>
  <c r="AF219" i="37"/>
  <c r="O219" i="37"/>
  <c r="L219" i="37" s="1"/>
  <c r="F219" i="37" s="1"/>
  <c r="N219" i="37"/>
  <c r="K219" i="37" s="1"/>
  <c r="E219" i="37" s="1"/>
  <c r="AF218" i="37"/>
  <c r="O218" i="37"/>
  <c r="L218" i="37" s="1"/>
  <c r="F218" i="37" s="1"/>
  <c r="N218" i="37"/>
  <c r="K218" i="37" s="1"/>
  <c r="E218" i="37" s="1"/>
  <c r="AF217" i="37"/>
  <c r="AF216" i="37"/>
  <c r="AF215" i="37"/>
  <c r="O215" i="37"/>
  <c r="L215" i="37" s="1"/>
  <c r="F215" i="37" s="1"/>
  <c r="N215" i="37"/>
  <c r="K215" i="37" s="1"/>
  <c r="E215" i="37" s="1"/>
  <c r="AF214" i="37"/>
  <c r="O214" i="37"/>
  <c r="L214" i="37" s="1"/>
  <c r="F214" i="37" s="1"/>
  <c r="N214" i="37"/>
  <c r="K214" i="37" s="1"/>
  <c r="E214" i="37" s="1"/>
  <c r="AF213" i="37"/>
  <c r="L213" i="37"/>
  <c r="K213" i="37"/>
  <c r="AF212" i="37"/>
  <c r="O212" i="37"/>
  <c r="L212" i="37" s="1"/>
  <c r="F212" i="37" s="1"/>
  <c r="N212" i="37"/>
  <c r="K212" i="37" s="1"/>
  <c r="E212" i="37" s="1"/>
  <c r="AF211" i="37"/>
  <c r="L211" i="37"/>
  <c r="K211" i="37"/>
  <c r="AF210" i="37"/>
  <c r="O210" i="37"/>
  <c r="L210" i="37" s="1"/>
  <c r="F210" i="37" s="1"/>
  <c r="N210" i="37"/>
  <c r="K210" i="37" s="1"/>
  <c r="E210" i="37" s="1"/>
  <c r="AF209" i="37"/>
  <c r="O209" i="37"/>
  <c r="L209" i="37" s="1"/>
  <c r="F209" i="37" s="1"/>
  <c r="N209" i="37"/>
  <c r="K209" i="37" s="1"/>
  <c r="E209" i="37" s="1"/>
  <c r="AF208" i="37"/>
  <c r="O208" i="37"/>
  <c r="L208" i="37" s="1"/>
  <c r="F208" i="37" s="1"/>
  <c r="N208" i="37"/>
  <c r="K208" i="37" s="1"/>
  <c r="E208" i="37" s="1"/>
  <c r="AF207" i="37"/>
  <c r="O207" i="37"/>
  <c r="L207" i="37" s="1"/>
  <c r="F207" i="37" s="1"/>
  <c r="N207" i="37"/>
  <c r="K207" i="37" s="1"/>
  <c r="E207" i="37" s="1"/>
  <c r="AF206" i="37"/>
  <c r="O206" i="37"/>
  <c r="L206" i="37" s="1"/>
  <c r="F206" i="37" s="1"/>
  <c r="N206" i="37"/>
  <c r="K206" i="37" s="1"/>
  <c r="E206" i="37" s="1"/>
  <c r="AF205" i="37"/>
  <c r="O205" i="37"/>
  <c r="L205" i="37" s="1"/>
  <c r="F205" i="37" s="1"/>
  <c r="N205" i="37"/>
  <c r="K205" i="37" s="1"/>
  <c r="E205" i="37" s="1"/>
  <c r="AF204" i="37"/>
  <c r="O204" i="37"/>
  <c r="L204" i="37" s="1"/>
  <c r="F204" i="37" s="1"/>
  <c r="N204" i="37"/>
  <c r="K204" i="37" s="1"/>
  <c r="E204" i="37" s="1"/>
  <c r="AF203" i="37"/>
  <c r="L203" i="37"/>
  <c r="K203" i="37"/>
  <c r="AF202" i="37"/>
  <c r="O202" i="37"/>
  <c r="L202" i="37" s="1"/>
  <c r="F202" i="37" s="1"/>
  <c r="N202" i="37"/>
  <c r="K202" i="37" s="1"/>
  <c r="E202" i="37" s="1"/>
  <c r="AF201" i="37"/>
  <c r="O201" i="37"/>
  <c r="L201" i="37" s="1"/>
  <c r="F201" i="37" s="1"/>
  <c r="N201" i="37"/>
  <c r="K201" i="37" s="1"/>
  <c r="E201" i="37" s="1"/>
  <c r="AF200" i="37"/>
  <c r="O200" i="37"/>
  <c r="L200" i="37" s="1"/>
  <c r="F200" i="37" s="1"/>
  <c r="N200" i="37"/>
  <c r="K200" i="37" s="1"/>
  <c r="E200" i="37" s="1"/>
  <c r="AF199" i="37"/>
  <c r="O199" i="37"/>
  <c r="L199" i="37" s="1"/>
  <c r="F199" i="37" s="1"/>
  <c r="N199" i="37"/>
  <c r="K199" i="37" s="1"/>
  <c r="E199" i="37" s="1"/>
  <c r="L198" i="37"/>
  <c r="K198" i="37"/>
  <c r="AF197" i="37"/>
  <c r="O197" i="37"/>
  <c r="L197" i="37" s="1"/>
  <c r="F197" i="37" s="1"/>
  <c r="N197" i="37"/>
  <c r="K197" i="37" s="1"/>
  <c r="E197" i="37" s="1"/>
  <c r="AF196" i="37"/>
  <c r="O196" i="37"/>
  <c r="L196" i="37" s="1"/>
  <c r="F196" i="37" s="1"/>
  <c r="N196" i="37"/>
  <c r="K196" i="37" s="1"/>
  <c r="E196" i="37" s="1"/>
  <c r="AF192" i="37"/>
  <c r="O192" i="37"/>
  <c r="L192" i="37" s="1"/>
  <c r="F192" i="37" s="1"/>
  <c r="N192" i="37"/>
  <c r="K192" i="37" s="1"/>
  <c r="E192" i="37" s="1"/>
  <c r="AF191" i="37"/>
  <c r="O191" i="37"/>
  <c r="L191" i="37" s="1"/>
  <c r="N191" i="37"/>
  <c r="K191" i="37" s="1"/>
  <c r="AF190" i="37"/>
  <c r="O190" i="37"/>
  <c r="L190" i="37" s="1"/>
  <c r="F190" i="37" s="1"/>
  <c r="N190" i="37"/>
  <c r="K190" i="37" s="1"/>
  <c r="E190" i="37" s="1"/>
  <c r="AF189" i="37"/>
  <c r="O189" i="37"/>
  <c r="L189" i="37" s="1"/>
  <c r="F189" i="37" s="1"/>
  <c r="N189" i="37"/>
  <c r="K189" i="37" s="1"/>
  <c r="E189" i="37" s="1"/>
  <c r="AF188" i="37"/>
  <c r="O188" i="37"/>
  <c r="L188" i="37" s="1"/>
  <c r="F188" i="37" s="1"/>
  <c r="N188" i="37"/>
  <c r="K188" i="37" s="1"/>
  <c r="E188" i="37" s="1"/>
  <c r="AF187" i="37"/>
  <c r="O187" i="37"/>
  <c r="L187" i="37" s="1"/>
  <c r="F187" i="37" s="1"/>
  <c r="N187" i="37"/>
  <c r="K187" i="37" s="1"/>
  <c r="E187" i="37" s="1"/>
  <c r="AF186" i="37"/>
  <c r="O186" i="37"/>
  <c r="L186" i="37" s="1"/>
  <c r="F186" i="37" s="1"/>
  <c r="N186" i="37"/>
  <c r="K186" i="37" s="1"/>
  <c r="E186" i="37" s="1"/>
  <c r="AF185" i="37"/>
  <c r="O185" i="37"/>
  <c r="L185" i="37" s="1"/>
  <c r="F185" i="37" s="1"/>
  <c r="N185" i="37"/>
  <c r="K185" i="37" s="1"/>
  <c r="E185" i="37" s="1"/>
  <c r="AF182" i="37"/>
  <c r="O182" i="37"/>
  <c r="N182" i="37"/>
  <c r="AF181" i="37"/>
  <c r="O181" i="37"/>
  <c r="L181" i="37" s="1"/>
  <c r="F181" i="37" s="1"/>
  <c r="N181" i="37"/>
  <c r="K181" i="37" s="1"/>
  <c r="E181" i="37" s="1"/>
  <c r="AF180" i="37"/>
  <c r="O180" i="37"/>
  <c r="L180" i="37" s="1"/>
  <c r="F180" i="37" s="1"/>
  <c r="N180" i="37"/>
  <c r="K180" i="37" s="1"/>
  <c r="E180" i="37" s="1"/>
  <c r="AF179" i="37"/>
  <c r="O179" i="37"/>
  <c r="L179" i="37" s="1"/>
  <c r="F179" i="37" s="1"/>
  <c r="N179" i="37"/>
  <c r="K179" i="37" s="1"/>
  <c r="E179" i="37" s="1"/>
  <c r="AF178" i="37"/>
  <c r="O178" i="37"/>
  <c r="L178" i="37" s="1"/>
  <c r="F178" i="37" s="1"/>
  <c r="N178" i="37"/>
  <c r="K178" i="37" s="1"/>
  <c r="E178" i="37" s="1"/>
  <c r="K175" i="37"/>
  <c r="E175" i="37" s="1"/>
  <c r="L175" i="37"/>
  <c r="F175" i="37" s="1"/>
  <c r="L174" i="37"/>
  <c r="F174" i="37" s="1"/>
  <c r="K174" i="37"/>
  <c r="E174" i="37" s="1"/>
  <c r="L173" i="37"/>
  <c r="F173" i="37" s="1"/>
  <c r="K173" i="37"/>
  <c r="E173" i="37" s="1"/>
  <c r="L172" i="37"/>
  <c r="K172" i="37"/>
  <c r="AF170" i="37"/>
  <c r="O170" i="37"/>
  <c r="L170" i="37" s="1"/>
  <c r="F170" i="37" s="1"/>
  <c r="N170" i="37"/>
  <c r="K170" i="37" s="1"/>
  <c r="E170" i="37" s="1"/>
  <c r="AF169" i="37"/>
  <c r="O169" i="37"/>
  <c r="L169" i="37" s="1"/>
  <c r="F169" i="37" s="1"/>
  <c r="N169" i="37"/>
  <c r="K169" i="37" s="1"/>
  <c r="E169" i="37" s="1"/>
  <c r="AF168" i="37"/>
  <c r="O168" i="37"/>
  <c r="L168" i="37" s="1"/>
  <c r="F168" i="37" s="1"/>
  <c r="N168" i="37"/>
  <c r="K168" i="37" s="1"/>
  <c r="E168" i="37" s="1"/>
  <c r="AF167" i="37"/>
  <c r="O167" i="37"/>
  <c r="L167" i="37" s="1"/>
  <c r="F167" i="37" s="1"/>
  <c r="N167" i="37"/>
  <c r="K167" i="37" s="1"/>
  <c r="E167" i="37" s="1"/>
  <c r="AF164" i="37"/>
  <c r="O164" i="37"/>
  <c r="L164" i="37" s="1"/>
  <c r="F164" i="37" s="1"/>
  <c r="N164" i="37"/>
  <c r="K164" i="37" s="1"/>
  <c r="E164" i="37" s="1"/>
  <c r="AF163" i="37"/>
  <c r="O163" i="37"/>
  <c r="L163" i="37" s="1"/>
  <c r="F163" i="37" s="1"/>
  <c r="N163" i="37"/>
  <c r="K163" i="37" s="1"/>
  <c r="E163" i="37" s="1"/>
  <c r="AF162" i="37"/>
  <c r="O162" i="37"/>
  <c r="L162" i="37" s="1"/>
  <c r="F162" i="37" s="1"/>
  <c r="N162" i="37"/>
  <c r="K162" i="37" s="1"/>
  <c r="E162" i="37" s="1"/>
  <c r="AF161" i="37"/>
  <c r="O161" i="37"/>
  <c r="L161" i="37" s="1"/>
  <c r="F161" i="37" s="1"/>
  <c r="N161" i="37"/>
  <c r="K161" i="37" s="1"/>
  <c r="E161" i="37" s="1"/>
  <c r="AF158" i="37"/>
  <c r="O158" i="37"/>
  <c r="L158" i="37" s="1"/>
  <c r="F158" i="37" s="1"/>
  <c r="N158" i="37"/>
  <c r="K158" i="37" s="1"/>
  <c r="E158" i="37" s="1"/>
  <c r="AF157" i="37"/>
  <c r="O157" i="37"/>
  <c r="L157" i="37" s="1"/>
  <c r="F157" i="37" s="1"/>
  <c r="N157" i="37"/>
  <c r="K157" i="37" s="1"/>
  <c r="E157" i="37" s="1"/>
  <c r="AF156" i="37"/>
  <c r="O156" i="37"/>
  <c r="L156" i="37" s="1"/>
  <c r="F156" i="37" s="1"/>
  <c r="N156" i="37"/>
  <c r="K156" i="37" s="1"/>
  <c r="E156" i="37" s="1"/>
  <c r="AF155" i="37"/>
  <c r="O155" i="37"/>
  <c r="L155" i="37" s="1"/>
  <c r="F155" i="37" s="1"/>
  <c r="N155" i="37"/>
  <c r="K155" i="37" s="1"/>
  <c r="E155" i="37" s="1"/>
  <c r="AF154" i="37"/>
  <c r="O154" i="37"/>
  <c r="L154" i="37" s="1"/>
  <c r="F154" i="37" s="1"/>
  <c r="N154" i="37"/>
  <c r="K154" i="37" s="1"/>
  <c r="E154" i="37" s="1"/>
  <c r="AF153" i="37"/>
  <c r="O153" i="37"/>
  <c r="L153" i="37" s="1"/>
  <c r="F153" i="37" s="1"/>
  <c r="N153" i="37"/>
  <c r="K153" i="37" s="1"/>
  <c r="E153" i="37" s="1"/>
  <c r="AF150" i="37"/>
  <c r="O150" i="37"/>
  <c r="L150" i="37" s="1"/>
  <c r="F150" i="37" s="1"/>
  <c r="N150" i="37"/>
  <c r="K150" i="37" s="1"/>
  <c r="E150" i="37" s="1"/>
  <c r="AF149" i="37"/>
  <c r="O149" i="37"/>
  <c r="L149" i="37" s="1"/>
  <c r="F149" i="37" s="1"/>
  <c r="N149" i="37"/>
  <c r="K149" i="37" s="1"/>
  <c r="E149" i="37" s="1"/>
  <c r="AF148" i="37"/>
  <c r="O148" i="37"/>
  <c r="L148" i="37" s="1"/>
  <c r="F148" i="37" s="1"/>
  <c r="N148" i="37"/>
  <c r="K148" i="37" s="1"/>
  <c r="E148" i="37" s="1"/>
  <c r="AF147" i="37"/>
  <c r="O147" i="37"/>
  <c r="L147" i="37" s="1"/>
  <c r="F147" i="37" s="1"/>
  <c r="N147" i="37"/>
  <c r="K147" i="37" s="1"/>
  <c r="E147" i="37" s="1"/>
  <c r="AF146" i="37"/>
  <c r="O146" i="37"/>
  <c r="L146" i="37" s="1"/>
  <c r="F146" i="37" s="1"/>
  <c r="N146" i="37"/>
  <c r="K146" i="37" s="1"/>
  <c r="E146" i="37" s="1"/>
  <c r="AF145" i="37"/>
  <c r="O145" i="37"/>
  <c r="L145" i="37" s="1"/>
  <c r="F145" i="37" s="1"/>
  <c r="N145" i="37"/>
  <c r="K145" i="37" s="1"/>
  <c r="E145" i="37" s="1"/>
  <c r="AF144" i="37"/>
  <c r="O144" i="37"/>
  <c r="L144" i="37" s="1"/>
  <c r="F144" i="37" s="1"/>
  <c r="N144" i="37"/>
  <c r="K144" i="37" s="1"/>
  <c r="E144" i="37" s="1"/>
  <c r="AF142" i="37"/>
  <c r="O142" i="37"/>
  <c r="L142" i="37" s="1"/>
  <c r="N142" i="37"/>
  <c r="K142" i="37" s="1"/>
  <c r="AF141" i="37"/>
  <c r="O141" i="37"/>
  <c r="L141" i="37" s="1"/>
  <c r="F141" i="37" s="1"/>
  <c r="N141" i="37"/>
  <c r="K141" i="37" s="1"/>
  <c r="E141" i="37" s="1"/>
  <c r="AF140" i="37"/>
  <c r="O140" i="37"/>
  <c r="L140" i="37" s="1"/>
  <c r="F140" i="37" s="1"/>
  <c r="N140" i="37"/>
  <c r="K140" i="37" s="1"/>
  <c r="E140" i="37" s="1"/>
  <c r="AF139" i="37"/>
  <c r="O139" i="37"/>
  <c r="L139" i="37" s="1"/>
  <c r="F139" i="37" s="1"/>
  <c r="N139" i="37"/>
  <c r="K139" i="37" s="1"/>
  <c r="E139" i="37" s="1"/>
  <c r="AF138" i="37"/>
  <c r="O138" i="37"/>
  <c r="L138" i="37" s="1"/>
  <c r="F138" i="37" s="1"/>
  <c r="N138" i="37"/>
  <c r="K138" i="37" s="1"/>
  <c r="E138" i="37" s="1"/>
  <c r="AF135" i="37"/>
  <c r="O135" i="37"/>
  <c r="L135" i="37" s="1"/>
  <c r="F135" i="37" s="1"/>
  <c r="N135" i="37"/>
  <c r="K135" i="37" s="1"/>
  <c r="E135" i="37" s="1"/>
  <c r="AF134" i="37"/>
  <c r="O134" i="37"/>
  <c r="L134" i="37" s="1"/>
  <c r="F134" i="37" s="1"/>
  <c r="N134" i="37"/>
  <c r="K134" i="37" s="1"/>
  <c r="E134" i="37" s="1"/>
  <c r="AF133" i="37"/>
  <c r="O133" i="37"/>
  <c r="L133" i="37" s="1"/>
  <c r="F133" i="37" s="1"/>
  <c r="N133" i="37"/>
  <c r="K133" i="37" s="1"/>
  <c r="E133" i="37" s="1"/>
  <c r="AF132" i="37"/>
  <c r="O132" i="37"/>
  <c r="L132" i="37" s="1"/>
  <c r="F132" i="37" s="1"/>
  <c r="N132" i="37"/>
  <c r="K132" i="37" s="1"/>
  <c r="E132" i="37" s="1"/>
  <c r="AF129" i="37"/>
  <c r="O129" i="37"/>
  <c r="L129" i="37" s="1"/>
  <c r="F129" i="37" s="1"/>
  <c r="N129" i="37"/>
  <c r="K129" i="37" s="1"/>
  <c r="E129" i="37" s="1"/>
  <c r="AF128" i="37"/>
  <c r="O128" i="37"/>
  <c r="L128" i="37" s="1"/>
  <c r="F128" i="37" s="1"/>
  <c r="N128" i="37"/>
  <c r="K128" i="37" s="1"/>
  <c r="E128" i="37" s="1"/>
  <c r="AF127" i="37"/>
  <c r="O127" i="37"/>
  <c r="L127" i="37" s="1"/>
  <c r="F127" i="37" s="1"/>
  <c r="N127" i="37"/>
  <c r="K127" i="37" s="1"/>
  <c r="E127" i="37" s="1"/>
  <c r="AF126" i="37"/>
  <c r="O126" i="37"/>
  <c r="L126" i="37" s="1"/>
  <c r="F126" i="37" s="1"/>
  <c r="N126" i="37"/>
  <c r="K126" i="37" s="1"/>
  <c r="E126" i="37" s="1"/>
  <c r="AF125" i="37"/>
  <c r="O125" i="37"/>
  <c r="L125" i="37" s="1"/>
  <c r="F125" i="37" s="1"/>
  <c r="N125" i="37"/>
  <c r="K125" i="37" s="1"/>
  <c r="E125" i="37" s="1"/>
  <c r="AF124" i="37"/>
  <c r="O124" i="37"/>
  <c r="L124" i="37" s="1"/>
  <c r="F124" i="37" s="1"/>
  <c r="N124" i="37"/>
  <c r="K124" i="37" s="1"/>
  <c r="E124" i="37" s="1"/>
  <c r="AF123" i="37"/>
  <c r="O123" i="37"/>
  <c r="L123" i="37" s="1"/>
  <c r="F123" i="37" s="1"/>
  <c r="N123" i="37"/>
  <c r="K123" i="37" s="1"/>
  <c r="E123" i="37" s="1"/>
  <c r="AF122" i="37"/>
  <c r="O122" i="37"/>
  <c r="L122" i="37" s="1"/>
  <c r="F122" i="37" s="1"/>
  <c r="N122" i="37"/>
  <c r="K122" i="37" s="1"/>
  <c r="E122" i="37" s="1"/>
  <c r="AF119" i="37"/>
  <c r="O119" i="37"/>
  <c r="L119" i="37" s="1"/>
  <c r="F119" i="37" s="1"/>
  <c r="N119" i="37"/>
  <c r="K119" i="37" s="1"/>
  <c r="E119" i="37" s="1"/>
  <c r="AF118" i="37"/>
  <c r="O118" i="37"/>
  <c r="L118" i="37" s="1"/>
  <c r="F118" i="37" s="1"/>
  <c r="N118" i="37"/>
  <c r="K118" i="37" s="1"/>
  <c r="E118" i="37" s="1"/>
  <c r="AF117" i="37"/>
  <c r="O117" i="37"/>
  <c r="L117" i="37" s="1"/>
  <c r="F117" i="37" s="1"/>
  <c r="N117" i="37"/>
  <c r="K117" i="37" s="1"/>
  <c r="E117" i="37" s="1"/>
  <c r="AF116" i="37"/>
  <c r="O116" i="37"/>
  <c r="L116" i="37" s="1"/>
  <c r="F116" i="37" s="1"/>
  <c r="N116" i="37"/>
  <c r="K116" i="37" s="1"/>
  <c r="E116" i="37" s="1"/>
  <c r="AF113" i="37"/>
  <c r="O113" i="37"/>
  <c r="L113" i="37" s="1"/>
  <c r="F113" i="37" s="1"/>
  <c r="N113" i="37"/>
  <c r="K113" i="37" s="1"/>
  <c r="E113" i="37" s="1"/>
  <c r="AF112" i="37"/>
  <c r="O112" i="37"/>
  <c r="L112" i="37" s="1"/>
  <c r="F112" i="37" s="1"/>
  <c r="N112" i="37"/>
  <c r="K112" i="37" s="1"/>
  <c r="E112" i="37" s="1"/>
  <c r="AF111" i="37"/>
  <c r="O111" i="37"/>
  <c r="L111" i="37" s="1"/>
  <c r="F111" i="37" s="1"/>
  <c r="N111" i="37"/>
  <c r="K111" i="37" s="1"/>
  <c r="E111" i="37" s="1"/>
  <c r="AF110" i="37"/>
  <c r="O110" i="37"/>
  <c r="L110" i="37" s="1"/>
  <c r="F110" i="37" s="1"/>
  <c r="N110" i="37"/>
  <c r="K110" i="37" s="1"/>
  <c r="E110" i="37" s="1"/>
  <c r="AF107" i="37"/>
  <c r="O107" i="37"/>
  <c r="L107" i="37" s="1"/>
  <c r="F107" i="37" s="1"/>
  <c r="N107" i="37"/>
  <c r="K107" i="37" s="1"/>
  <c r="E107" i="37" s="1"/>
  <c r="AF106" i="37"/>
  <c r="O106" i="37"/>
  <c r="L106" i="37" s="1"/>
  <c r="F106" i="37" s="1"/>
  <c r="N106" i="37"/>
  <c r="K106" i="37" s="1"/>
  <c r="E106" i="37" s="1"/>
  <c r="AF105" i="37"/>
  <c r="O105" i="37"/>
  <c r="L105" i="37" s="1"/>
  <c r="F105" i="37" s="1"/>
  <c r="N105" i="37"/>
  <c r="K105" i="37" s="1"/>
  <c r="E105" i="37" s="1"/>
  <c r="AF104" i="37"/>
  <c r="O104" i="37"/>
  <c r="L104" i="37" s="1"/>
  <c r="F104" i="37" s="1"/>
  <c r="N104" i="37"/>
  <c r="K104" i="37" s="1"/>
  <c r="E104" i="37" s="1"/>
  <c r="AF101" i="37"/>
  <c r="O101" i="37"/>
  <c r="L101" i="37" s="1"/>
  <c r="F101" i="37" s="1"/>
  <c r="N101" i="37"/>
  <c r="K101" i="37" s="1"/>
  <c r="E101" i="37" s="1"/>
  <c r="AF100" i="37"/>
  <c r="O100" i="37"/>
  <c r="L100" i="37" s="1"/>
  <c r="F100" i="37" s="1"/>
  <c r="N100" i="37"/>
  <c r="K100" i="37" s="1"/>
  <c r="E100" i="37" s="1"/>
  <c r="AF99" i="37"/>
  <c r="O99" i="37"/>
  <c r="L99" i="37" s="1"/>
  <c r="F99" i="37" s="1"/>
  <c r="N99" i="37"/>
  <c r="K99" i="37" s="1"/>
  <c r="E99" i="37" s="1"/>
  <c r="AF98" i="37"/>
  <c r="O98" i="37"/>
  <c r="L98" i="37" s="1"/>
  <c r="F98" i="37" s="1"/>
  <c r="N98" i="37"/>
  <c r="K98" i="37" s="1"/>
  <c r="E98" i="37" s="1"/>
  <c r="AF97" i="37"/>
  <c r="O97" i="37"/>
  <c r="L97" i="37" s="1"/>
  <c r="F97" i="37" s="1"/>
  <c r="N97" i="37"/>
  <c r="K97" i="37" s="1"/>
  <c r="E97" i="37" s="1"/>
  <c r="AF96" i="37"/>
  <c r="O96" i="37"/>
  <c r="L96" i="37" s="1"/>
  <c r="F96" i="37" s="1"/>
  <c r="N96" i="37"/>
  <c r="K96" i="37" s="1"/>
  <c r="E96" i="37" s="1"/>
  <c r="AF95" i="37"/>
  <c r="O95" i="37"/>
  <c r="L95" i="37" s="1"/>
  <c r="F95" i="37" s="1"/>
  <c r="N95" i="37"/>
  <c r="K95" i="37" s="1"/>
  <c r="E95" i="37" s="1"/>
  <c r="AF92" i="37"/>
  <c r="O92" i="37"/>
  <c r="L92" i="37" s="1"/>
  <c r="F92" i="37" s="1"/>
  <c r="N92" i="37"/>
  <c r="K92" i="37" s="1"/>
  <c r="E92" i="37" s="1"/>
  <c r="AF91" i="37"/>
  <c r="O91" i="37"/>
  <c r="L91" i="37" s="1"/>
  <c r="F91" i="37" s="1"/>
  <c r="N91" i="37"/>
  <c r="K91" i="37" s="1"/>
  <c r="E91" i="37" s="1"/>
  <c r="AF90" i="37"/>
  <c r="O90" i="37"/>
  <c r="L90" i="37" s="1"/>
  <c r="F90" i="37" s="1"/>
  <c r="N90" i="37"/>
  <c r="K90" i="37" s="1"/>
  <c r="E90" i="37" s="1"/>
  <c r="AF89" i="37"/>
  <c r="O89" i="37"/>
  <c r="L89" i="37" s="1"/>
  <c r="F89" i="37" s="1"/>
  <c r="N89" i="37"/>
  <c r="K89" i="37" s="1"/>
  <c r="E89" i="37" s="1"/>
  <c r="AF88" i="37"/>
  <c r="O88" i="37"/>
  <c r="L88" i="37" s="1"/>
  <c r="F88" i="37" s="1"/>
  <c r="N88" i="37"/>
  <c r="K88" i="37" s="1"/>
  <c r="E88" i="37" s="1"/>
  <c r="AF87" i="37"/>
  <c r="O87" i="37"/>
  <c r="L87" i="37" s="1"/>
  <c r="F87" i="37" s="1"/>
  <c r="N87" i="37"/>
  <c r="K87" i="37" s="1"/>
  <c r="E87" i="37" s="1"/>
  <c r="AF84" i="37"/>
  <c r="O84" i="37"/>
  <c r="L84" i="37" s="1"/>
  <c r="F84" i="37" s="1"/>
  <c r="N84" i="37"/>
  <c r="K84" i="37" s="1"/>
  <c r="E84" i="37" s="1"/>
  <c r="AF83" i="37"/>
  <c r="O83" i="37"/>
  <c r="L83" i="37" s="1"/>
  <c r="F83" i="37" s="1"/>
  <c r="N83" i="37"/>
  <c r="K83" i="37" s="1"/>
  <c r="E83" i="37" s="1"/>
  <c r="AF82" i="37"/>
  <c r="O82" i="37"/>
  <c r="L82" i="37" s="1"/>
  <c r="F82" i="37" s="1"/>
  <c r="N82" i="37"/>
  <c r="K82" i="37" s="1"/>
  <c r="E82" i="37" s="1"/>
  <c r="AF79" i="37"/>
  <c r="O79" i="37"/>
  <c r="L79" i="37" s="1"/>
  <c r="F79" i="37" s="1"/>
  <c r="N79" i="37"/>
  <c r="K79" i="37" s="1"/>
  <c r="E79" i="37" s="1"/>
  <c r="AF78" i="37"/>
  <c r="O78" i="37"/>
  <c r="L78" i="37" s="1"/>
  <c r="F78" i="37" s="1"/>
  <c r="N78" i="37"/>
  <c r="K78" i="37" s="1"/>
  <c r="E78" i="37" s="1"/>
  <c r="AF77" i="37"/>
  <c r="O77" i="37"/>
  <c r="L77" i="37" s="1"/>
  <c r="F77" i="37" s="1"/>
  <c r="N77" i="37"/>
  <c r="K77" i="37" s="1"/>
  <c r="E77" i="37" s="1"/>
  <c r="AF74" i="37"/>
  <c r="O74" i="37"/>
  <c r="L74" i="37" s="1"/>
  <c r="F74" i="37" s="1"/>
  <c r="N74" i="37"/>
  <c r="K74" i="37" s="1"/>
  <c r="E74" i="37" s="1"/>
  <c r="AF73" i="37"/>
  <c r="O73" i="37"/>
  <c r="L73" i="37" s="1"/>
  <c r="F73" i="37" s="1"/>
  <c r="N73" i="37"/>
  <c r="K73" i="37" s="1"/>
  <c r="E73" i="37" s="1"/>
  <c r="AF72" i="37"/>
  <c r="O72" i="37"/>
  <c r="L72" i="37" s="1"/>
  <c r="F72" i="37" s="1"/>
  <c r="N72" i="37"/>
  <c r="K72" i="37" s="1"/>
  <c r="E72" i="37" s="1"/>
  <c r="AF71" i="37"/>
  <c r="O71" i="37"/>
  <c r="L71" i="37" s="1"/>
  <c r="F71" i="37" s="1"/>
  <c r="N71" i="37"/>
  <c r="K71" i="37" s="1"/>
  <c r="E71" i="37" s="1"/>
  <c r="AF70" i="37"/>
  <c r="O70" i="37"/>
  <c r="L70" i="37" s="1"/>
  <c r="F70" i="37" s="1"/>
  <c r="N70" i="37"/>
  <c r="K70" i="37" s="1"/>
  <c r="E70" i="37" s="1"/>
  <c r="AF69" i="37"/>
  <c r="O69" i="37"/>
  <c r="L69" i="37" s="1"/>
  <c r="F69" i="37" s="1"/>
  <c r="N69" i="37"/>
  <c r="K69" i="37" s="1"/>
  <c r="E69" i="37" s="1"/>
  <c r="AF68" i="37"/>
  <c r="O68" i="37"/>
  <c r="L68" i="37" s="1"/>
  <c r="F68" i="37" s="1"/>
  <c r="N68" i="37"/>
  <c r="K68" i="37" s="1"/>
  <c r="E68" i="37" s="1"/>
  <c r="AF67" i="37"/>
  <c r="O67" i="37"/>
  <c r="L67" i="37" s="1"/>
  <c r="F67" i="37" s="1"/>
  <c r="N67" i="37"/>
  <c r="K67" i="37" s="1"/>
  <c r="E67" i="37" s="1"/>
  <c r="AF66" i="37"/>
  <c r="O66" i="37"/>
  <c r="L66" i="37" s="1"/>
  <c r="F66" i="37" s="1"/>
  <c r="N66" i="37"/>
  <c r="K66" i="37" s="1"/>
  <c r="E66" i="37" s="1"/>
  <c r="AF65" i="37"/>
  <c r="AF63" i="37"/>
  <c r="O63" i="37"/>
  <c r="L63" i="37" s="1"/>
  <c r="F63" i="37" s="1"/>
  <c r="N63" i="37"/>
  <c r="K63" i="37" s="1"/>
  <c r="E63" i="37" s="1"/>
  <c r="AF62" i="37"/>
  <c r="O62" i="37"/>
  <c r="L62" i="37" s="1"/>
  <c r="F62" i="37" s="1"/>
  <c r="N62" i="37"/>
  <c r="K62" i="37" s="1"/>
  <c r="E62" i="37" s="1"/>
  <c r="AF61" i="37"/>
  <c r="O61" i="37"/>
  <c r="L61" i="37" s="1"/>
  <c r="F61" i="37" s="1"/>
  <c r="N61" i="37"/>
  <c r="K61" i="37" s="1"/>
  <c r="E61" i="37" s="1"/>
  <c r="AF60" i="37"/>
  <c r="O60" i="37"/>
  <c r="L60" i="37" s="1"/>
  <c r="F60" i="37" s="1"/>
  <c r="N60" i="37"/>
  <c r="K60" i="37" s="1"/>
  <c r="E60" i="37" s="1"/>
  <c r="AF59" i="37"/>
  <c r="O59" i="37"/>
  <c r="L59" i="37" s="1"/>
  <c r="F59" i="37" s="1"/>
  <c r="N59" i="37"/>
  <c r="K59" i="37" s="1"/>
  <c r="E59" i="37" s="1"/>
  <c r="AF58" i="37"/>
  <c r="O58" i="37"/>
  <c r="L58" i="37" s="1"/>
  <c r="F58" i="37" s="1"/>
  <c r="N58" i="37"/>
  <c r="K58" i="37" s="1"/>
  <c r="E58" i="37" s="1"/>
  <c r="AF57" i="37"/>
  <c r="O57" i="37"/>
  <c r="L57" i="37" s="1"/>
  <c r="F57" i="37" s="1"/>
  <c r="N57" i="37"/>
  <c r="K57" i="37" s="1"/>
  <c r="E57" i="37" s="1"/>
  <c r="AF56" i="37"/>
  <c r="O56" i="37"/>
  <c r="L56" i="37" s="1"/>
  <c r="F56" i="37" s="1"/>
  <c r="N56" i="37"/>
  <c r="K56" i="37" s="1"/>
  <c r="E56" i="37" s="1"/>
  <c r="AF55" i="37"/>
  <c r="O55" i="37"/>
  <c r="L55" i="37" s="1"/>
  <c r="F55" i="37" s="1"/>
  <c r="N55" i="37"/>
  <c r="K55" i="37" s="1"/>
  <c r="E55" i="37" s="1"/>
  <c r="AF52" i="37"/>
  <c r="O52" i="37"/>
  <c r="L52" i="37" s="1"/>
  <c r="F52" i="37" s="1"/>
  <c r="N52" i="37"/>
  <c r="K52" i="37" s="1"/>
  <c r="E52" i="37" s="1"/>
  <c r="AF51" i="37"/>
  <c r="O51" i="37"/>
  <c r="L51" i="37" s="1"/>
  <c r="F51" i="37" s="1"/>
  <c r="N51" i="37"/>
  <c r="K51" i="37" s="1"/>
  <c r="E51" i="37" s="1"/>
  <c r="AF50" i="37"/>
  <c r="O50" i="37"/>
  <c r="L50" i="37" s="1"/>
  <c r="F50" i="37" s="1"/>
  <c r="N50" i="37"/>
  <c r="K50" i="37" s="1"/>
  <c r="E50" i="37" s="1"/>
  <c r="AF49" i="37"/>
  <c r="O49" i="37"/>
  <c r="L49" i="37" s="1"/>
  <c r="F49" i="37" s="1"/>
  <c r="N49" i="37"/>
  <c r="K49" i="37" s="1"/>
  <c r="E49" i="37" s="1"/>
  <c r="AF48" i="37"/>
  <c r="O48" i="37"/>
  <c r="L48" i="37" s="1"/>
  <c r="F48" i="37" s="1"/>
  <c r="N48" i="37"/>
  <c r="K48" i="37" s="1"/>
  <c r="E48" i="37" s="1"/>
  <c r="AF47" i="37"/>
  <c r="O47" i="37"/>
  <c r="L47" i="37" s="1"/>
  <c r="F47" i="37" s="1"/>
  <c r="N47" i="37"/>
  <c r="K47" i="37" s="1"/>
  <c r="E47" i="37" s="1"/>
  <c r="AF46" i="37"/>
  <c r="O46" i="37"/>
  <c r="L46" i="37" s="1"/>
  <c r="F46" i="37" s="1"/>
  <c r="N46" i="37"/>
  <c r="K46" i="37" s="1"/>
  <c r="E46" i="37" s="1"/>
  <c r="AF45" i="37"/>
  <c r="O45" i="37"/>
  <c r="L45" i="37" s="1"/>
  <c r="F45" i="37" s="1"/>
  <c r="N45" i="37"/>
  <c r="K45" i="37" s="1"/>
  <c r="E45" i="37" s="1"/>
  <c r="AF44" i="37"/>
  <c r="O44" i="37"/>
  <c r="L44" i="37" s="1"/>
  <c r="F44" i="37" s="1"/>
  <c r="N44" i="37"/>
  <c r="K44" i="37" s="1"/>
  <c r="E44" i="37" s="1"/>
  <c r="AF43" i="37"/>
  <c r="O43" i="37"/>
  <c r="L43" i="37" s="1"/>
  <c r="F43" i="37" s="1"/>
  <c r="N43" i="37"/>
  <c r="K43" i="37" s="1"/>
  <c r="E43" i="37" s="1"/>
  <c r="AF42" i="37"/>
  <c r="L42" i="37"/>
  <c r="K42" i="37"/>
  <c r="AF40" i="37"/>
  <c r="O40" i="37"/>
  <c r="L40" i="37" s="1"/>
  <c r="F40" i="37" s="1"/>
  <c r="N40" i="37"/>
  <c r="K40" i="37" s="1"/>
  <c r="E40" i="37" s="1"/>
  <c r="AF39" i="37"/>
  <c r="O39" i="37"/>
  <c r="L39" i="37" s="1"/>
  <c r="F39" i="37" s="1"/>
  <c r="N39" i="37"/>
  <c r="K39" i="37" s="1"/>
  <c r="E39" i="37" s="1"/>
  <c r="AF38" i="37"/>
  <c r="O38" i="37"/>
  <c r="L38" i="37" s="1"/>
  <c r="F38" i="37" s="1"/>
  <c r="N38" i="37"/>
  <c r="K38" i="37" s="1"/>
  <c r="E38" i="37" s="1"/>
  <c r="AF37" i="37"/>
  <c r="O37" i="37"/>
  <c r="L37" i="37" s="1"/>
  <c r="F37" i="37" s="1"/>
  <c r="N37" i="37"/>
  <c r="K37" i="37" s="1"/>
  <c r="E37" i="37" s="1"/>
  <c r="AF36" i="37"/>
  <c r="O36" i="37"/>
  <c r="L36" i="37" s="1"/>
  <c r="F36" i="37" s="1"/>
  <c r="N36" i="37"/>
  <c r="K36" i="37" s="1"/>
  <c r="E36" i="37" s="1"/>
  <c r="AF35" i="37"/>
  <c r="O35" i="37"/>
  <c r="N35" i="37"/>
  <c r="K35" i="37" s="1"/>
  <c r="E35" i="37" s="1"/>
  <c r="L35" i="37"/>
  <c r="F35" i="37" s="1"/>
  <c r="AF34" i="37"/>
  <c r="O34" i="37"/>
  <c r="N34" i="37"/>
  <c r="K34" i="37" s="1"/>
  <c r="E34" i="37" s="1"/>
  <c r="L34" i="37"/>
  <c r="F34" i="37" s="1"/>
  <c r="AF33" i="37"/>
  <c r="O33" i="37"/>
  <c r="L33" i="37" s="1"/>
  <c r="F33" i="37" s="1"/>
  <c r="N33" i="37"/>
  <c r="K33" i="37" s="1"/>
  <c r="E33" i="37" s="1"/>
  <c r="AF32" i="37"/>
  <c r="O32" i="37"/>
  <c r="L32" i="37" s="1"/>
  <c r="F32" i="37" s="1"/>
  <c r="N32" i="37"/>
  <c r="K32" i="37" s="1"/>
  <c r="E32" i="37" s="1"/>
  <c r="AF31" i="37"/>
  <c r="O31" i="37"/>
  <c r="L31" i="37" s="1"/>
  <c r="F31" i="37" s="1"/>
  <c r="N31" i="37"/>
  <c r="K31" i="37" s="1"/>
  <c r="E31" i="37" s="1"/>
  <c r="AF30" i="37"/>
  <c r="O30" i="37"/>
  <c r="L30" i="37" s="1"/>
  <c r="F30" i="37" s="1"/>
  <c r="N30" i="37"/>
  <c r="K30" i="37" s="1"/>
  <c r="E30" i="37" s="1"/>
  <c r="AF29" i="37"/>
  <c r="O29" i="37"/>
  <c r="L29" i="37" s="1"/>
  <c r="F29" i="37" s="1"/>
  <c r="N29" i="37"/>
  <c r="K29" i="37" s="1"/>
  <c r="E29" i="37" s="1"/>
  <c r="AF28" i="37"/>
  <c r="O28" i="37"/>
  <c r="L28" i="37" s="1"/>
  <c r="F28" i="37" s="1"/>
  <c r="N28" i="37"/>
  <c r="K28" i="37" s="1"/>
  <c r="E28" i="37" s="1"/>
  <c r="AF25" i="37"/>
  <c r="O25" i="37"/>
  <c r="L25" i="37" s="1"/>
  <c r="F25" i="37" s="1"/>
  <c r="N25" i="37"/>
  <c r="K25" i="37" s="1"/>
  <c r="E25" i="37" s="1"/>
  <c r="AF24" i="37"/>
  <c r="O24" i="37"/>
  <c r="L24" i="37" s="1"/>
  <c r="F24" i="37" s="1"/>
  <c r="N24" i="37"/>
  <c r="K24" i="37" s="1"/>
  <c r="E24" i="37" s="1"/>
  <c r="AF23" i="37"/>
  <c r="O23" i="37"/>
  <c r="L23" i="37" s="1"/>
  <c r="F23" i="37" s="1"/>
  <c r="N23" i="37"/>
  <c r="K23" i="37" s="1"/>
  <c r="E23" i="37" s="1"/>
  <c r="AF22" i="37"/>
  <c r="O22" i="37"/>
  <c r="L22" i="37" s="1"/>
  <c r="F22" i="37" s="1"/>
  <c r="N22" i="37"/>
  <c r="K22" i="37" s="1"/>
  <c r="E22" i="37" s="1"/>
  <c r="AF21" i="37"/>
  <c r="O21" i="37"/>
  <c r="L21" i="37" s="1"/>
  <c r="F21" i="37" s="1"/>
  <c r="N21" i="37"/>
  <c r="K21" i="37" s="1"/>
  <c r="E21" i="37" s="1"/>
  <c r="AF20" i="37"/>
  <c r="O20" i="37"/>
  <c r="L20" i="37" s="1"/>
  <c r="F20" i="37" s="1"/>
  <c r="N20" i="37"/>
  <c r="K20" i="37" s="1"/>
  <c r="E20" i="37" s="1"/>
  <c r="AF19" i="37"/>
  <c r="O19" i="37"/>
  <c r="L19" i="37" s="1"/>
  <c r="F19" i="37" s="1"/>
  <c r="N19" i="37"/>
  <c r="K19" i="37" s="1"/>
  <c r="E19" i="37" s="1"/>
  <c r="AF18" i="37"/>
  <c r="O18" i="37"/>
  <c r="L18" i="37" s="1"/>
  <c r="F18" i="37" s="1"/>
  <c r="N18" i="37"/>
  <c r="K18" i="37" s="1"/>
  <c r="E18" i="37" s="1"/>
  <c r="AF17" i="37"/>
  <c r="O17" i="37"/>
  <c r="N17" i="37"/>
  <c r="K17" i="37" s="1"/>
  <c r="E17" i="37" s="1"/>
  <c r="L17" i="37"/>
  <c r="F17" i="37" s="1"/>
  <c r="AF16" i="37"/>
  <c r="O16" i="37"/>
  <c r="N16" i="37"/>
  <c r="K16" i="37" s="1"/>
  <c r="E16" i="37" s="1"/>
  <c r="L16" i="37"/>
  <c r="F16" i="37" s="1"/>
  <c r="AF15" i="37"/>
  <c r="O15" i="37"/>
  <c r="L15" i="37" s="1"/>
  <c r="F15" i="37" s="1"/>
  <c r="N15" i="37"/>
  <c r="K15" i="37" s="1"/>
  <c r="E15" i="37" s="1"/>
  <c r="AF14" i="37"/>
  <c r="O14" i="37"/>
  <c r="L14" i="37" s="1"/>
  <c r="F14" i="37" s="1"/>
  <c r="N14" i="37"/>
  <c r="K14" i="37" s="1"/>
  <c r="E14" i="37" s="1"/>
  <c r="AF13" i="37"/>
  <c r="O13" i="37"/>
  <c r="L13" i="37" s="1"/>
  <c r="F13" i="37" s="1"/>
  <c r="N13" i="37"/>
  <c r="K13" i="37" s="1"/>
  <c r="E13" i="37" s="1"/>
  <c r="AF12" i="37"/>
  <c r="O12" i="37"/>
  <c r="L12" i="37" s="1"/>
  <c r="F12" i="37" s="1"/>
  <c r="N12" i="37"/>
  <c r="K12" i="37" s="1"/>
  <c r="E12" i="37" s="1"/>
  <c r="AF11" i="37"/>
  <c r="O11" i="37"/>
  <c r="L11" i="37" s="1"/>
  <c r="F11" i="37" s="1"/>
  <c r="N11" i="37"/>
  <c r="K11" i="37" s="1"/>
  <c r="E11" i="37" s="1"/>
  <c r="AF10" i="37"/>
  <c r="O10" i="37"/>
  <c r="L10" i="37" s="1"/>
  <c r="F10" i="37" s="1"/>
  <c r="N10" i="37"/>
  <c r="K10" i="37" s="1"/>
  <c r="E10" i="37" s="1"/>
  <c r="N11" i="35"/>
  <c r="K11" i="35" s="1"/>
  <c r="E11" i="35" s="1"/>
  <c r="O11" i="35"/>
  <c r="L11" i="35" s="1"/>
  <c r="F11" i="35" s="1"/>
  <c r="N12" i="35"/>
  <c r="O12" i="35"/>
  <c r="L12" i="35" s="1"/>
  <c r="F12" i="35" s="1"/>
  <c r="N13" i="35"/>
  <c r="K13" i="35" s="1"/>
  <c r="E13" i="35" s="1"/>
  <c r="O13" i="35"/>
  <c r="N14" i="35"/>
  <c r="K14" i="35" s="1"/>
  <c r="E14" i="35" s="1"/>
  <c r="O14" i="35"/>
  <c r="L14" i="35" s="1"/>
  <c r="F14" i="35" s="1"/>
  <c r="N15" i="35"/>
  <c r="K15" i="35" s="1"/>
  <c r="E15" i="35" s="1"/>
  <c r="O15" i="35"/>
  <c r="L15" i="35" s="1"/>
  <c r="F15" i="35" s="1"/>
  <c r="N16" i="35"/>
  <c r="K16" i="35" s="1"/>
  <c r="E16" i="35" s="1"/>
  <c r="O16" i="35"/>
  <c r="L16" i="35" s="1"/>
  <c r="F16" i="35" s="1"/>
  <c r="N17" i="35"/>
  <c r="K17" i="35" s="1"/>
  <c r="E17" i="35" s="1"/>
  <c r="O17" i="35"/>
  <c r="N18" i="35"/>
  <c r="K18" i="35" s="1"/>
  <c r="E18" i="35" s="1"/>
  <c r="O18" i="35"/>
  <c r="L18" i="35" s="1"/>
  <c r="F18" i="35" s="1"/>
  <c r="N19" i="35"/>
  <c r="K19" i="35" s="1"/>
  <c r="E19" i="35" s="1"/>
  <c r="O19" i="35"/>
  <c r="L19" i="35" s="1"/>
  <c r="F19" i="35" s="1"/>
  <c r="N20" i="35"/>
  <c r="K20" i="35" s="1"/>
  <c r="E20" i="35" s="1"/>
  <c r="O20" i="35"/>
  <c r="L20" i="35" s="1"/>
  <c r="F20" i="35" s="1"/>
  <c r="N21" i="35"/>
  <c r="K21" i="35" s="1"/>
  <c r="E21" i="35" s="1"/>
  <c r="O21" i="35"/>
  <c r="N22" i="35"/>
  <c r="K22" i="35" s="1"/>
  <c r="E22" i="35" s="1"/>
  <c r="O22" i="35"/>
  <c r="L22" i="35" s="1"/>
  <c r="F22" i="35" s="1"/>
  <c r="N23" i="35"/>
  <c r="K23" i="35" s="1"/>
  <c r="E23" i="35" s="1"/>
  <c r="O23" i="35"/>
  <c r="L23" i="35" s="1"/>
  <c r="F23" i="35" s="1"/>
  <c r="N24" i="35"/>
  <c r="K24" i="35" s="1"/>
  <c r="E24" i="35" s="1"/>
  <c r="O24" i="35"/>
  <c r="L24" i="35" s="1"/>
  <c r="F24" i="35" s="1"/>
  <c r="N25" i="35"/>
  <c r="K25" i="35" s="1"/>
  <c r="E25" i="35" s="1"/>
  <c r="O25" i="35"/>
  <c r="N26" i="35"/>
  <c r="O26" i="35"/>
  <c r="N27" i="35"/>
  <c r="O27" i="35"/>
  <c r="N28" i="35"/>
  <c r="K28" i="35" s="1"/>
  <c r="E28" i="35" s="1"/>
  <c r="O28" i="35"/>
  <c r="L28" i="35" s="1"/>
  <c r="F28" i="35" s="1"/>
  <c r="N29" i="35"/>
  <c r="K29" i="35" s="1"/>
  <c r="E29" i="35" s="1"/>
  <c r="O29" i="35"/>
  <c r="L29" i="35" s="1"/>
  <c r="F29" i="35" s="1"/>
  <c r="N30" i="35"/>
  <c r="K30" i="35" s="1"/>
  <c r="E30" i="35" s="1"/>
  <c r="O30" i="35"/>
  <c r="L30" i="35" s="1"/>
  <c r="F30" i="35" s="1"/>
  <c r="N31" i="35"/>
  <c r="K31" i="35" s="1"/>
  <c r="E31" i="35" s="1"/>
  <c r="O31" i="35"/>
  <c r="N32" i="35"/>
  <c r="K32" i="35" s="1"/>
  <c r="E32" i="35" s="1"/>
  <c r="O32" i="35"/>
  <c r="L32" i="35" s="1"/>
  <c r="F32" i="35" s="1"/>
  <c r="N33" i="35"/>
  <c r="K33" i="35" s="1"/>
  <c r="E33" i="35" s="1"/>
  <c r="O33" i="35"/>
  <c r="L33" i="35" s="1"/>
  <c r="F33" i="35" s="1"/>
  <c r="N34" i="35"/>
  <c r="K34" i="35" s="1"/>
  <c r="E34" i="35" s="1"/>
  <c r="O34" i="35"/>
  <c r="L34" i="35" s="1"/>
  <c r="F34" i="35" s="1"/>
  <c r="N35" i="35"/>
  <c r="K35" i="35" s="1"/>
  <c r="E35" i="35" s="1"/>
  <c r="O35" i="35"/>
  <c r="N36" i="35"/>
  <c r="K36" i="35" s="1"/>
  <c r="E36" i="35" s="1"/>
  <c r="O36" i="35"/>
  <c r="L36" i="35" s="1"/>
  <c r="F36" i="35" s="1"/>
  <c r="N37" i="35"/>
  <c r="K37" i="35" s="1"/>
  <c r="E37" i="35" s="1"/>
  <c r="O37" i="35"/>
  <c r="L37" i="35" s="1"/>
  <c r="F37" i="35" s="1"/>
  <c r="N38" i="35"/>
  <c r="K38" i="35" s="1"/>
  <c r="E38" i="35" s="1"/>
  <c r="O38" i="35"/>
  <c r="L38" i="35" s="1"/>
  <c r="F38" i="35" s="1"/>
  <c r="N39" i="35"/>
  <c r="K39" i="35" s="1"/>
  <c r="E39" i="35" s="1"/>
  <c r="O39" i="35"/>
  <c r="N40" i="35"/>
  <c r="K40" i="35" s="1"/>
  <c r="E40" i="35" s="1"/>
  <c r="O40" i="35"/>
  <c r="L40" i="35" s="1"/>
  <c r="F40" i="35" s="1"/>
  <c r="N41" i="35"/>
  <c r="O41" i="35"/>
  <c r="N42" i="35"/>
  <c r="K42" i="35" s="1"/>
  <c r="O42" i="35"/>
  <c r="L42" i="35" s="1"/>
  <c r="N43" i="35"/>
  <c r="K43" i="35" s="1"/>
  <c r="E43" i="35" s="1"/>
  <c r="O43" i="35"/>
  <c r="L43" i="35" s="1"/>
  <c r="F43" i="35" s="1"/>
  <c r="N44" i="35"/>
  <c r="O44" i="35"/>
  <c r="L44" i="35" s="1"/>
  <c r="F44" i="35" s="1"/>
  <c r="N45" i="35"/>
  <c r="K45" i="35" s="1"/>
  <c r="E45" i="35" s="1"/>
  <c r="O45" i="35"/>
  <c r="N46" i="35"/>
  <c r="K46" i="35" s="1"/>
  <c r="E46" i="35" s="1"/>
  <c r="O46" i="35"/>
  <c r="L46" i="35" s="1"/>
  <c r="F46" i="35" s="1"/>
  <c r="N47" i="35"/>
  <c r="K47" i="35" s="1"/>
  <c r="E47" i="35" s="1"/>
  <c r="O47" i="35"/>
  <c r="L47" i="35" s="1"/>
  <c r="F47" i="35" s="1"/>
  <c r="N48" i="35"/>
  <c r="O48" i="35"/>
  <c r="L48" i="35" s="1"/>
  <c r="F48" i="35" s="1"/>
  <c r="N49" i="35"/>
  <c r="K49" i="35" s="1"/>
  <c r="E49" i="35" s="1"/>
  <c r="O49" i="35"/>
  <c r="N50" i="35"/>
  <c r="K50" i="35" s="1"/>
  <c r="E50" i="35" s="1"/>
  <c r="O50" i="35"/>
  <c r="L50" i="35" s="1"/>
  <c r="F50" i="35" s="1"/>
  <c r="N51" i="35"/>
  <c r="K51" i="35" s="1"/>
  <c r="E51" i="35" s="1"/>
  <c r="O51" i="35"/>
  <c r="L51" i="35" s="1"/>
  <c r="F51" i="35" s="1"/>
  <c r="N52" i="35"/>
  <c r="O52" i="35"/>
  <c r="L52" i="35" s="1"/>
  <c r="F52" i="35" s="1"/>
  <c r="N53" i="35"/>
  <c r="O53" i="35"/>
  <c r="N54" i="35"/>
  <c r="O54" i="35"/>
  <c r="N55" i="35"/>
  <c r="K55" i="35" s="1"/>
  <c r="E55" i="35" s="1"/>
  <c r="O55" i="35"/>
  <c r="N56" i="35"/>
  <c r="K56" i="35" s="1"/>
  <c r="E56" i="35" s="1"/>
  <c r="O56" i="35"/>
  <c r="L56" i="35" s="1"/>
  <c r="F56" i="35" s="1"/>
  <c r="N57" i="35"/>
  <c r="K57" i="35" s="1"/>
  <c r="E57" i="35" s="1"/>
  <c r="O57" i="35"/>
  <c r="L57" i="35" s="1"/>
  <c r="F57" i="35" s="1"/>
  <c r="N58" i="35"/>
  <c r="O58" i="35"/>
  <c r="L58" i="35" s="1"/>
  <c r="F58" i="35" s="1"/>
  <c r="N59" i="35"/>
  <c r="O59" i="35"/>
  <c r="N60" i="35"/>
  <c r="K60" i="35" s="1"/>
  <c r="E60" i="35" s="1"/>
  <c r="O60" i="35"/>
  <c r="L60" i="35" s="1"/>
  <c r="F60" i="35" s="1"/>
  <c r="N61" i="35"/>
  <c r="K61" i="35" s="1"/>
  <c r="E61" i="35" s="1"/>
  <c r="O61" i="35"/>
  <c r="L61" i="35" s="1"/>
  <c r="F61" i="35" s="1"/>
  <c r="N62" i="35"/>
  <c r="O62" i="35"/>
  <c r="L62" i="35" s="1"/>
  <c r="F62" i="35" s="1"/>
  <c r="N63" i="35"/>
  <c r="K63" i="35" s="1"/>
  <c r="E63" i="35" s="1"/>
  <c r="O63" i="35"/>
  <c r="N64" i="35"/>
  <c r="O64" i="35"/>
  <c r="N65" i="35"/>
  <c r="O65" i="35"/>
  <c r="N66" i="35"/>
  <c r="K66" i="35" s="1"/>
  <c r="E66" i="35" s="1"/>
  <c r="O66" i="35"/>
  <c r="L66" i="35" s="1"/>
  <c r="F66" i="35" s="1"/>
  <c r="N67" i="35"/>
  <c r="K67" i="35" s="1"/>
  <c r="E67" i="35" s="1"/>
  <c r="O67" i="35"/>
  <c r="L67" i="35" s="1"/>
  <c r="F67" i="35" s="1"/>
  <c r="N68" i="35"/>
  <c r="O68" i="35"/>
  <c r="L68" i="35" s="1"/>
  <c r="F68" i="35" s="1"/>
  <c r="N69" i="35"/>
  <c r="K69" i="35" s="1"/>
  <c r="E69" i="35" s="1"/>
  <c r="O69" i="35"/>
  <c r="N70" i="35"/>
  <c r="K70" i="35" s="1"/>
  <c r="E70" i="35" s="1"/>
  <c r="O70" i="35"/>
  <c r="L70" i="35" s="1"/>
  <c r="F70" i="35" s="1"/>
  <c r="N71" i="35"/>
  <c r="O71" i="35"/>
  <c r="N72" i="35"/>
  <c r="K72" i="35" s="1"/>
  <c r="E72" i="35" s="1"/>
  <c r="O72" i="35"/>
  <c r="L72" i="35" s="1"/>
  <c r="F72" i="35" s="1"/>
  <c r="N73" i="35"/>
  <c r="K73" i="35" s="1"/>
  <c r="E73" i="35" s="1"/>
  <c r="O73" i="35"/>
  <c r="L73" i="35" s="1"/>
  <c r="F73" i="35" s="1"/>
  <c r="N74" i="35"/>
  <c r="K74" i="35" s="1"/>
  <c r="E74" i="35" s="1"/>
  <c r="O74" i="35"/>
  <c r="L74" i="35" s="1"/>
  <c r="F74" i="35" s="1"/>
  <c r="N75" i="35"/>
  <c r="O75" i="35"/>
  <c r="N76" i="35"/>
  <c r="O76" i="35"/>
  <c r="N77" i="35"/>
  <c r="K77" i="35" s="1"/>
  <c r="E77" i="35" s="1"/>
  <c r="O77" i="35"/>
  <c r="N78" i="35"/>
  <c r="K78" i="35" s="1"/>
  <c r="E78" i="35" s="1"/>
  <c r="O78" i="35"/>
  <c r="N79" i="35"/>
  <c r="K79" i="35" s="1"/>
  <c r="E79" i="35" s="1"/>
  <c r="O79" i="35"/>
  <c r="L79" i="35" s="1"/>
  <c r="F79" i="35" s="1"/>
  <c r="N80" i="35"/>
  <c r="O80" i="35"/>
  <c r="N81" i="35"/>
  <c r="O81" i="35"/>
  <c r="N82" i="35"/>
  <c r="O82" i="35"/>
  <c r="L82" i="35" s="1"/>
  <c r="F82" i="35" s="1"/>
  <c r="N83" i="35"/>
  <c r="K83" i="35" s="1"/>
  <c r="E83" i="35" s="1"/>
  <c r="O83" i="35"/>
  <c r="N84" i="35"/>
  <c r="K84" i="35" s="1"/>
  <c r="E84" i="35" s="1"/>
  <c r="O84" i="35"/>
  <c r="L84" i="35" s="1"/>
  <c r="F84" i="35" s="1"/>
  <c r="N85" i="35"/>
  <c r="O85" i="35"/>
  <c r="N86" i="35"/>
  <c r="O86" i="35"/>
  <c r="N87" i="35"/>
  <c r="K87" i="35" s="1"/>
  <c r="E87" i="35" s="1"/>
  <c r="O87" i="35"/>
  <c r="L87" i="35" s="1"/>
  <c r="F87" i="35" s="1"/>
  <c r="N88" i="35"/>
  <c r="K88" i="35" s="1"/>
  <c r="E88" i="35" s="1"/>
  <c r="O88" i="35"/>
  <c r="L88" i="35" s="1"/>
  <c r="F88" i="35" s="1"/>
  <c r="N89" i="35"/>
  <c r="O89" i="35"/>
  <c r="N90" i="35"/>
  <c r="K90" i="35" s="1"/>
  <c r="E90" i="35" s="1"/>
  <c r="O90" i="35"/>
  <c r="L90" i="35" s="1"/>
  <c r="F90" i="35" s="1"/>
  <c r="N91" i="35"/>
  <c r="K91" i="35" s="1"/>
  <c r="E91" i="35" s="1"/>
  <c r="O91" i="35"/>
  <c r="L91" i="35" s="1"/>
  <c r="F91" i="35" s="1"/>
  <c r="N92" i="35"/>
  <c r="K92" i="35" s="1"/>
  <c r="E92" i="35" s="1"/>
  <c r="O92" i="35"/>
  <c r="L92" i="35" s="1"/>
  <c r="F92" i="35" s="1"/>
  <c r="N93" i="35"/>
  <c r="O93" i="35"/>
  <c r="N94" i="35"/>
  <c r="O94" i="35"/>
  <c r="N95" i="35"/>
  <c r="K95" i="35" s="1"/>
  <c r="E95" i="35" s="1"/>
  <c r="O95" i="35"/>
  <c r="N96" i="35"/>
  <c r="K96" i="35" s="1"/>
  <c r="E96" i="35" s="1"/>
  <c r="O96" i="35"/>
  <c r="L96" i="35" s="1"/>
  <c r="F96" i="35" s="1"/>
  <c r="N97" i="35"/>
  <c r="K97" i="35" s="1"/>
  <c r="E97" i="35" s="1"/>
  <c r="O97" i="35"/>
  <c r="L97" i="35" s="1"/>
  <c r="F97" i="35" s="1"/>
  <c r="N98" i="35"/>
  <c r="K98" i="35" s="1"/>
  <c r="E98" i="35" s="1"/>
  <c r="O98" i="35"/>
  <c r="L98" i="35" s="1"/>
  <c r="F98" i="35" s="1"/>
  <c r="N99" i="35"/>
  <c r="K99" i="35" s="1"/>
  <c r="E99" i="35" s="1"/>
  <c r="O99" i="35"/>
  <c r="N100" i="35"/>
  <c r="K100" i="35" s="1"/>
  <c r="E100" i="35" s="1"/>
  <c r="O100" i="35"/>
  <c r="L100" i="35" s="1"/>
  <c r="F100" i="35" s="1"/>
  <c r="N101" i="35"/>
  <c r="K101" i="35" s="1"/>
  <c r="E101" i="35" s="1"/>
  <c r="O101" i="35"/>
  <c r="N102" i="35"/>
  <c r="O102" i="35"/>
  <c r="N103" i="35"/>
  <c r="O103" i="35"/>
  <c r="N104" i="35"/>
  <c r="K104" i="35" s="1"/>
  <c r="E104" i="35" s="1"/>
  <c r="O104" i="35"/>
  <c r="L104" i="35" s="1"/>
  <c r="F104" i="35" s="1"/>
  <c r="N105" i="35"/>
  <c r="O105" i="35"/>
  <c r="N106" i="35"/>
  <c r="K106" i="35" s="1"/>
  <c r="E106" i="35" s="1"/>
  <c r="O106" i="35"/>
  <c r="L106" i="35" s="1"/>
  <c r="F106" i="35" s="1"/>
  <c r="N107" i="35"/>
  <c r="K107" i="35" s="1"/>
  <c r="E107" i="35" s="1"/>
  <c r="O107" i="35"/>
  <c r="L107" i="35" s="1"/>
  <c r="F107" i="35" s="1"/>
  <c r="N108" i="35"/>
  <c r="O108" i="35"/>
  <c r="N109" i="35"/>
  <c r="O109" i="35"/>
  <c r="N110" i="35"/>
  <c r="K110" i="35" s="1"/>
  <c r="E110" i="35" s="1"/>
  <c r="O110" i="35"/>
  <c r="L110" i="35" s="1"/>
  <c r="F110" i="35" s="1"/>
  <c r="N111" i="35"/>
  <c r="K111" i="35" s="1"/>
  <c r="E111" i="35" s="1"/>
  <c r="O111" i="35"/>
  <c r="N112" i="35"/>
  <c r="K112" i="35" s="1"/>
  <c r="E112" i="35" s="1"/>
  <c r="O112" i="35"/>
  <c r="L112" i="35" s="1"/>
  <c r="F112" i="35" s="1"/>
  <c r="N113" i="35"/>
  <c r="K113" i="35" s="1"/>
  <c r="E113" i="35" s="1"/>
  <c r="O113" i="35"/>
  <c r="L113" i="35" s="1"/>
  <c r="F113" i="35" s="1"/>
  <c r="N114" i="35"/>
  <c r="O114" i="35"/>
  <c r="N115" i="35"/>
  <c r="O115" i="35"/>
  <c r="N116" i="35"/>
  <c r="O116" i="35"/>
  <c r="L116" i="35" s="1"/>
  <c r="F116" i="35" s="1"/>
  <c r="N117" i="35"/>
  <c r="K117" i="35" s="1"/>
  <c r="E117" i="35" s="1"/>
  <c r="O117" i="35"/>
  <c r="L117" i="35" s="1"/>
  <c r="F117" i="35" s="1"/>
  <c r="N118" i="35"/>
  <c r="K118" i="35" s="1"/>
  <c r="E118" i="35" s="1"/>
  <c r="O118" i="35"/>
  <c r="L118" i="35" s="1"/>
  <c r="F118" i="35" s="1"/>
  <c r="N119" i="35"/>
  <c r="K119" i="35" s="1"/>
  <c r="E119" i="35" s="1"/>
  <c r="O119" i="35"/>
  <c r="N120" i="35"/>
  <c r="O120" i="35"/>
  <c r="N121" i="35"/>
  <c r="O121" i="35"/>
  <c r="N122" i="35"/>
  <c r="K122" i="35" s="1"/>
  <c r="E122" i="35" s="1"/>
  <c r="O122" i="35"/>
  <c r="L122" i="35" s="1"/>
  <c r="F122" i="35" s="1"/>
  <c r="N123" i="35"/>
  <c r="O123" i="35"/>
  <c r="L123" i="35" s="1"/>
  <c r="F123" i="35" s="1"/>
  <c r="N124" i="35"/>
  <c r="K124" i="35" s="1"/>
  <c r="E124" i="35" s="1"/>
  <c r="O124" i="35"/>
  <c r="L124" i="35" s="1"/>
  <c r="F124" i="35" s="1"/>
  <c r="N125" i="35"/>
  <c r="K125" i="35" s="1"/>
  <c r="E125" i="35" s="1"/>
  <c r="O125" i="35"/>
  <c r="L125" i="35" s="1"/>
  <c r="F125" i="35" s="1"/>
  <c r="N126" i="35"/>
  <c r="O126" i="35"/>
  <c r="L126" i="35" s="1"/>
  <c r="F126" i="35" s="1"/>
  <c r="N127" i="35"/>
  <c r="K127" i="35" s="1"/>
  <c r="E127" i="35" s="1"/>
  <c r="O127" i="35"/>
  <c r="N128" i="35"/>
  <c r="K128" i="35" s="1"/>
  <c r="E128" i="35" s="1"/>
  <c r="O128" i="35"/>
  <c r="L128" i="35" s="1"/>
  <c r="F128" i="35" s="1"/>
  <c r="N129" i="35"/>
  <c r="K129" i="35" s="1"/>
  <c r="E129" i="35" s="1"/>
  <c r="O129" i="35"/>
  <c r="N130" i="35"/>
  <c r="O130" i="35"/>
  <c r="N131" i="35"/>
  <c r="O131" i="35"/>
  <c r="N132" i="35"/>
  <c r="K132" i="35" s="1"/>
  <c r="E132" i="35" s="1"/>
  <c r="O132" i="35"/>
  <c r="L132" i="35" s="1"/>
  <c r="F132" i="35" s="1"/>
  <c r="N133" i="35"/>
  <c r="K133" i="35" s="1"/>
  <c r="E133" i="35" s="1"/>
  <c r="O133" i="35"/>
  <c r="L133" i="35" s="1"/>
  <c r="F133" i="35" s="1"/>
  <c r="N134" i="35"/>
  <c r="K134" i="35" s="1"/>
  <c r="E134" i="35" s="1"/>
  <c r="O134" i="35"/>
  <c r="L134" i="35" s="1"/>
  <c r="F134" i="35" s="1"/>
  <c r="N135" i="35"/>
  <c r="K135" i="35" s="1"/>
  <c r="E135" i="35" s="1"/>
  <c r="O135" i="35"/>
  <c r="L135" i="35" s="1"/>
  <c r="F135" i="35" s="1"/>
  <c r="N136" i="35"/>
  <c r="O136" i="35"/>
  <c r="N137" i="35"/>
  <c r="O137" i="35"/>
  <c r="N138" i="35"/>
  <c r="O138" i="35"/>
  <c r="L138" i="35" s="1"/>
  <c r="F138" i="35" s="1"/>
  <c r="N139" i="35"/>
  <c r="K139" i="35" s="1"/>
  <c r="E139" i="35" s="1"/>
  <c r="O139" i="35"/>
  <c r="N140" i="35"/>
  <c r="K140" i="35" s="1"/>
  <c r="E140" i="35" s="1"/>
  <c r="O140" i="35"/>
  <c r="L140" i="35" s="1"/>
  <c r="F140" i="35" s="1"/>
  <c r="N141" i="35"/>
  <c r="K141" i="35" s="1"/>
  <c r="E141" i="35" s="1"/>
  <c r="O141" i="35"/>
  <c r="L141" i="35" s="1"/>
  <c r="F141" i="35" s="1"/>
  <c r="N142" i="35"/>
  <c r="O142" i="35"/>
  <c r="L142" i="35" s="1"/>
  <c r="N143" i="35"/>
  <c r="O143" i="35"/>
  <c r="N144" i="35"/>
  <c r="K144" i="35" s="1"/>
  <c r="E144" i="35" s="1"/>
  <c r="O144" i="35"/>
  <c r="L144" i="35" s="1"/>
  <c r="F144" i="35" s="1"/>
  <c r="N145" i="35"/>
  <c r="K145" i="35" s="1"/>
  <c r="E145" i="35" s="1"/>
  <c r="O145" i="35"/>
  <c r="L145" i="35" s="1"/>
  <c r="F145" i="35" s="1"/>
  <c r="N146" i="35"/>
  <c r="K146" i="35" s="1"/>
  <c r="E146" i="35" s="1"/>
  <c r="O146" i="35"/>
  <c r="L146" i="35" s="1"/>
  <c r="F146" i="35" s="1"/>
  <c r="N147" i="35"/>
  <c r="O147" i="35"/>
  <c r="N148" i="35"/>
  <c r="K148" i="35" s="1"/>
  <c r="E148" i="35" s="1"/>
  <c r="O148" i="35"/>
  <c r="L148" i="35" s="1"/>
  <c r="F148" i="35" s="1"/>
  <c r="N149" i="35"/>
  <c r="K149" i="35" s="1"/>
  <c r="E149" i="35" s="1"/>
  <c r="O149" i="35"/>
  <c r="L149" i="35" s="1"/>
  <c r="F149" i="35" s="1"/>
  <c r="N150" i="35"/>
  <c r="O150" i="35"/>
  <c r="L150" i="35" s="1"/>
  <c r="F150" i="35" s="1"/>
  <c r="N151" i="35"/>
  <c r="O151" i="35"/>
  <c r="N152" i="35"/>
  <c r="O152" i="35"/>
  <c r="N153" i="35"/>
  <c r="K153" i="35" s="1"/>
  <c r="E153" i="35" s="1"/>
  <c r="O153" i="35"/>
  <c r="N154" i="35"/>
  <c r="K154" i="35" s="1"/>
  <c r="E154" i="35" s="1"/>
  <c r="O154" i="35"/>
  <c r="L154" i="35" s="1"/>
  <c r="F154" i="35" s="1"/>
  <c r="N155" i="35"/>
  <c r="K155" i="35" s="1"/>
  <c r="E155" i="35" s="1"/>
  <c r="O155" i="35"/>
  <c r="L155" i="35" s="1"/>
  <c r="F155" i="35" s="1"/>
  <c r="N156" i="35"/>
  <c r="O156" i="35"/>
  <c r="L156" i="35" s="1"/>
  <c r="F156" i="35" s="1"/>
  <c r="N157" i="35"/>
  <c r="K157" i="35" s="1"/>
  <c r="E157" i="35" s="1"/>
  <c r="O157" i="35"/>
  <c r="N158" i="35"/>
  <c r="K158" i="35" s="1"/>
  <c r="E158" i="35" s="1"/>
  <c r="O158" i="35"/>
  <c r="L158" i="35" s="1"/>
  <c r="F158" i="35" s="1"/>
  <c r="N159" i="35"/>
  <c r="O159" i="35"/>
  <c r="N160" i="35"/>
  <c r="O160" i="35"/>
  <c r="N161" i="35"/>
  <c r="K161" i="35" s="1"/>
  <c r="E161" i="35" s="1"/>
  <c r="O161" i="35"/>
  <c r="L161" i="35" s="1"/>
  <c r="F161" i="35" s="1"/>
  <c r="N162" i="35"/>
  <c r="O162" i="35"/>
  <c r="L162" i="35" s="1"/>
  <c r="F162" i="35" s="1"/>
  <c r="N163" i="35"/>
  <c r="K163" i="35" s="1"/>
  <c r="E163" i="35" s="1"/>
  <c r="O163" i="35"/>
  <c r="N164" i="35"/>
  <c r="K164" i="35" s="1"/>
  <c r="E164" i="35" s="1"/>
  <c r="O164" i="35"/>
  <c r="L164" i="35" s="1"/>
  <c r="F164" i="35" s="1"/>
  <c r="N165" i="35"/>
  <c r="O165" i="35"/>
  <c r="N166" i="35"/>
  <c r="O166" i="35"/>
  <c r="N167" i="35"/>
  <c r="K167" i="35" s="1"/>
  <c r="E167" i="35" s="1"/>
  <c r="O167" i="35"/>
  <c r="N168" i="35"/>
  <c r="K168" i="35" s="1"/>
  <c r="E168" i="35" s="1"/>
  <c r="O168" i="35"/>
  <c r="L168" i="35" s="1"/>
  <c r="F168" i="35" s="1"/>
  <c r="N169" i="35"/>
  <c r="K169" i="35" s="1"/>
  <c r="E169" i="35" s="1"/>
  <c r="O169" i="35"/>
  <c r="N170" i="35"/>
  <c r="K170" i="35" s="1"/>
  <c r="E170" i="35" s="1"/>
  <c r="O170" i="35"/>
  <c r="L170" i="35" s="1"/>
  <c r="F170" i="35" s="1"/>
  <c r="N171" i="35"/>
  <c r="O171" i="35"/>
  <c r="N172" i="35"/>
  <c r="K172" i="35" s="1"/>
  <c r="O172" i="35"/>
  <c r="L172" i="35" s="1"/>
  <c r="N173" i="35"/>
  <c r="K173" i="35" s="1"/>
  <c r="E173" i="35" s="1"/>
  <c r="O173" i="35"/>
  <c r="L173" i="35" s="1"/>
  <c r="F173" i="35" s="1"/>
  <c r="N174" i="35"/>
  <c r="O174" i="35"/>
  <c r="L174" i="35" s="1"/>
  <c r="F174" i="35" s="1"/>
  <c r="N175" i="35"/>
  <c r="K175" i="35" s="1"/>
  <c r="E175" i="35" s="1"/>
  <c r="O175" i="35"/>
  <c r="N176" i="35"/>
  <c r="O176" i="35"/>
  <c r="N177" i="35"/>
  <c r="O177" i="35"/>
  <c r="N178" i="35"/>
  <c r="K178" i="35" s="1"/>
  <c r="E178" i="35" s="1"/>
  <c r="O178" i="35"/>
  <c r="L178" i="35" s="1"/>
  <c r="F178" i="35" s="1"/>
  <c r="N179" i="35"/>
  <c r="K179" i="35" s="1"/>
  <c r="E179" i="35" s="1"/>
  <c r="O179" i="35"/>
  <c r="L179" i="35" s="1"/>
  <c r="F179" i="35" s="1"/>
  <c r="N180" i="35"/>
  <c r="O180" i="35"/>
  <c r="L180" i="35" s="1"/>
  <c r="F180" i="35" s="1"/>
  <c r="N181" i="35"/>
  <c r="K181" i="35" s="1"/>
  <c r="E181" i="35" s="1"/>
  <c r="O181" i="35"/>
  <c r="N182" i="35"/>
  <c r="O182" i="35"/>
  <c r="N183" i="35"/>
  <c r="O183" i="35"/>
  <c r="N184" i="35"/>
  <c r="O184" i="35"/>
  <c r="N185" i="35"/>
  <c r="K185" i="35" s="1"/>
  <c r="E185" i="35" s="1"/>
  <c r="O185" i="35"/>
  <c r="L185" i="35" s="1"/>
  <c r="F185" i="35" s="1"/>
  <c r="N186" i="35"/>
  <c r="K186" i="35" s="1"/>
  <c r="E186" i="35" s="1"/>
  <c r="O186" i="35"/>
  <c r="L186" i="35" s="1"/>
  <c r="F186" i="35" s="1"/>
  <c r="N187" i="35"/>
  <c r="K187" i="35" s="1"/>
  <c r="E187" i="35" s="1"/>
  <c r="O187" i="35"/>
  <c r="N188" i="35"/>
  <c r="K188" i="35" s="1"/>
  <c r="E188" i="35" s="1"/>
  <c r="O188" i="35"/>
  <c r="L188" i="35" s="1"/>
  <c r="F188" i="35" s="1"/>
  <c r="N189" i="35"/>
  <c r="K189" i="35" s="1"/>
  <c r="E189" i="35" s="1"/>
  <c r="O189" i="35"/>
  <c r="L189" i="35" s="1"/>
  <c r="F189" i="35" s="1"/>
  <c r="N190" i="35"/>
  <c r="K190" i="35" s="1"/>
  <c r="E190" i="35" s="1"/>
  <c r="O190" i="35"/>
  <c r="L190" i="35" s="1"/>
  <c r="F190" i="35" s="1"/>
  <c r="N191" i="35"/>
  <c r="K191" i="35" s="1"/>
  <c r="O191" i="35"/>
  <c r="L191" i="35" s="1"/>
  <c r="N192" i="35"/>
  <c r="K192" i="35" s="1"/>
  <c r="E192" i="35" s="1"/>
  <c r="O192" i="35"/>
  <c r="N193" i="35"/>
  <c r="O193" i="35"/>
  <c r="N194" i="35"/>
  <c r="O194" i="35"/>
  <c r="N195" i="35"/>
  <c r="O195" i="35"/>
  <c r="N196" i="35"/>
  <c r="O196" i="35"/>
  <c r="L196" i="35" s="1"/>
  <c r="F196" i="35" s="1"/>
  <c r="N197" i="35"/>
  <c r="O197" i="35"/>
  <c r="L197" i="35" s="1"/>
  <c r="F197" i="35" s="1"/>
  <c r="N198" i="35"/>
  <c r="K198" i="35" s="1"/>
  <c r="O198" i="35"/>
  <c r="L198" i="35" s="1"/>
  <c r="N199" i="35"/>
  <c r="K199" i="35" s="1"/>
  <c r="E199" i="35" s="1"/>
  <c r="O199" i="35"/>
  <c r="L199" i="35" s="1"/>
  <c r="F199" i="35" s="1"/>
  <c r="N200" i="35"/>
  <c r="O200" i="35"/>
  <c r="L200" i="35" s="1"/>
  <c r="F200" i="35" s="1"/>
  <c r="N201" i="35"/>
  <c r="K201" i="35" s="1"/>
  <c r="E201" i="35" s="1"/>
  <c r="O201" i="35"/>
  <c r="N202" i="35"/>
  <c r="K202" i="35" s="1"/>
  <c r="E202" i="35" s="1"/>
  <c r="O202" i="35"/>
  <c r="L202" i="35" s="1"/>
  <c r="F202" i="35" s="1"/>
  <c r="N203" i="35"/>
  <c r="K203" i="35" s="1"/>
  <c r="O203" i="35"/>
  <c r="L203" i="35" s="1"/>
  <c r="N204" i="35"/>
  <c r="K204" i="35" s="1"/>
  <c r="E204" i="35" s="1"/>
  <c r="O204" i="35"/>
  <c r="L204" i="35" s="1"/>
  <c r="F204" i="35" s="1"/>
  <c r="N205" i="35"/>
  <c r="K205" i="35" s="1"/>
  <c r="E205" i="35" s="1"/>
  <c r="O205" i="35"/>
  <c r="N206" i="35"/>
  <c r="K206" i="35" s="1"/>
  <c r="E206" i="35" s="1"/>
  <c r="O206" i="35"/>
  <c r="L206" i="35" s="1"/>
  <c r="F206" i="35" s="1"/>
  <c r="N207" i="35"/>
  <c r="K207" i="35" s="1"/>
  <c r="E207" i="35" s="1"/>
  <c r="O207" i="35"/>
  <c r="L207" i="35" s="1"/>
  <c r="F207" i="35" s="1"/>
  <c r="N208" i="35"/>
  <c r="K208" i="35" s="1"/>
  <c r="E208" i="35" s="1"/>
  <c r="O208" i="35"/>
  <c r="L208" i="35" s="1"/>
  <c r="F208" i="35" s="1"/>
  <c r="N209" i="35"/>
  <c r="K209" i="35" s="1"/>
  <c r="E209" i="35" s="1"/>
  <c r="O209" i="35"/>
  <c r="N210" i="35"/>
  <c r="K210" i="35" s="1"/>
  <c r="E210" i="35" s="1"/>
  <c r="O210" i="35"/>
  <c r="L210" i="35" s="1"/>
  <c r="F210" i="35" s="1"/>
  <c r="N211" i="35"/>
  <c r="K211" i="35" s="1"/>
  <c r="O211" i="35"/>
  <c r="N212" i="35"/>
  <c r="K212" i="35" s="1"/>
  <c r="E212" i="35" s="1"/>
  <c r="O212" i="35"/>
  <c r="L212" i="35" s="1"/>
  <c r="F212" i="35" s="1"/>
  <c r="N213" i="35"/>
  <c r="K213" i="35" s="1"/>
  <c r="O213" i="35"/>
  <c r="L213" i="35" s="1"/>
  <c r="N214" i="35"/>
  <c r="K214" i="35" s="1"/>
  <c r="E214" i="35" s="1"/>
  <c r="O214" i="35"/>
  <c r="L214" i="35" s="1"/>
  <c r="F214" i="35" s="1"/>
  <c r="N215" i="35"/>
  <c r="K215" i="35" s="1"/>
  <c r="E215" i="35" s="1"/>
  <c r="O215" i="35"/>
  <c r="L215" i="35" s="1"/>
  <c r="F215" i="35" s="1"/>
  <c r="N216" i="35"/>
  <c r="O216" i="35"/>
  <c r="N217" i="35"/>
  <c r="O217" i="35"/>
  <c r="N218" i="35"/>
  <c r="O218" i="35"/>
  <c r="L218" i="35" s="1"/>
  <c r="F218" i="35" s="1"/>
  <c r="N219" i="35"/>
  <c r="K219" i="35" s="1"/>
  <c r="E219" i="35" s="1"/>
  <c r="O219" i="35"/>
  <c r="N220" i="35"/>
  <c r="O220" i="35"/>
  <c r="N221" i="35"/>
  <c r="K221" i="35" s="1"/>
  <c r="E221" i="35" s="1"/>
  <c r="O221" i="35"/>
  <c r="L221" i="35" s="1"/>
  <c r="F221" i="35" s="1"/>
  <c r="N222" i="35"/>
  <c r="K222" i="35" s="1"/>
  <c r="E222" i="35" s="1"/>
  <c r="O222" i="35"/>
  <c r="L222" i="35" s="1"/>
  <c r="F222" i="35" s="1"/>
  <c r="N223" i="35"/>
  <c r="K223" i="35" s="1"/>
  <c r="E223" i="35" s="1"/>
  <c r="O223" i="35"/>
  <c r="N224" i="35"/>
  <c r="O224" i="35"/>
  <c r="L224" i="35" s="1"/>
  <c r="F224" i="35" s="1"/>
  <c r="N225" i="35"/>
  <c r="K225" i="35" s="1"/>
  <c r="E225" i="35" s="1"/>
  <c r="O225" i="35"/>
  <c r="N226" i="35"/>
  <c r="O226" i="35"/>
  <c r="N227" i="35"/>
  <c r="K227" i="35" s="1"/>
  <c r="E227" i="35" s="1"/>
  <c r="O227" i="35"/>
  <c r="L227" i="35" s="1"/>
  <c r="F227" i="35" s="1"/>
  <c r="N228" i="35"/>
  <c r="K228" i="35" s="1"/>
  <c r="E228" i="35" s="1"/>
  <c r="O228" i="35"/>
  <c r="L228" i="35" s="1"/>
  <c r="F228" i="35" s="1"/>
  <c r="N229" i="35"/>
  <c r="O229" i="35"/>
  <c r="N230" i="35"/>
  <c r="O230" i="35"/>
  <c r="N231" i="35"/>
  <c r="K231" i="35" s="1"/>
  <c r="E231" i="35" s="1"/>
  <c r="O231" i="35"/>
  <c r="N232" i="35"/>
  <c r="K232" i="35" s="1"/>
  <c r="E232" i="35" s="1"/>
  <c r="O232" i="35"/>
  <c r="L232" i="35" s="1"/>
  <c r="F232" i="35" s="1"/>
  <c r="N233" i="35"/>
  <c r="K233" i="35" s="1"/>
  <c r="E233" i="35" s="1"/>
  <c r="O233" i="35"/>
  <c r="L233" i="35" s="1"/>
  <c r="F233" i="35" s="1"/>
  <c r="N234" i="35"/>
  <c r="K234" i="35" s="1"/>
  <c r="E234" i="35" s="1"/>
  <c r="O234" i="35"/>
  <c r="L234" i="35" s="1"/>
  <c r="F234" i="35" s="1"/>
  <c r="N235" i="35"/>
  <c r="K235" i="35" s="1"/>
  <c r="E235" i="35" s="1"/>
  <c r="O235" i="35"/>
  <c r="N236" i="35"/>
  <c r="K236" i="35" s="1"/>
  <c r="E236" i="35" s="1"/>
  <c r="O236" i="35"/>
  <c r="L236" i="35" s="1"/>
  <c r="F236" i="35" s="1"/>
  <c r="N237" i="35"/>
  <c r="K237" i="35" s="1"/>
  <c r="E237" i="35" s="1"/>
  <c r="O237" i="35"/>
  <c r="L237" i="35" s="1"/>
  <c r="F237" i="35" s="1"/>
  <c r="N238" i="35"/>
  <c r="O238" i="35"/>
  <c r="N239" i="35"/>
  <c r="O239" i="35"/>
  <c r="N240" i="35"/>
  <c r="K240" i="35" s="1"/>
  <c r="E240" i="35" s="1"/>
  <c r="O240" i="35"/>
  <c r="L240" i="35" s="1"/>
  <c r="F240" i="35" s="1"/>
  <c r="N241" i="35"/>
  <c r="K241" i="35" s="1"/>
  <c r="E241" i="35" s="1"/>
  <c r="O241" i="35"/>
  <c r="N242" i="35"/>
  <c r="K242" i="35" s="1"/>
  <c r="E242" i="35" s="1"/>
  <c r="O242" i="35"/>
  <c r="L242" i="35" s="1"/>
  <c r="F242" i="35" s="1"/>
  <c r="N243" i="35"/>
  <c r="K243" i="35" s="1"/>
  <c r="E243" i="35" s="1"/>
  <c r="O243" i="35"/>
  <c r="L243" i="35" s="1"/>
  <c r="F243" i="35" s="1"/>
  <c r="N244" i="35"/>
  <c r="K244" i="35" s="1"/>
  <c r="E244" i="35" s="1"/>
  <c r="O244" i="35"/>
  <c r="L244" i="35" s="1"/>
  <c r="F244" i="35" s="1"/>
  <c r="N245" i="35"/>
  <c r="O245" i="35"/>
  <c r="N246" i="35"/>
  <c r="K246" i="35" s="1"/>
  <c r="E246" i="35" s="1"/>
  <c r="O246" i="35"/>
  <c r="L246" i="35" s="1"/>
  <c r="F246" i="35" s="1"/>
  <c r="N247" i="35"/>
  <c r="K247" i="35" s="1"/>
  <c r="E247" i="35" s="1"/>
  <c r="O247" i="35"/>
  <c r="L247" i="35" s="1"/>
  <c r="F247" i="35" s="1"/>
  <c r="N248" i="35"/>
  <c r="O248" i="35"/>
  <c r="L248" i="35" s="1"/>
  <c r="F248" i="35" s="1"/>
  <c r="N249" i="35"/>
  <c r="K249" i="35" s="1"/>
  <c r="E249" i="35" s="1"/>
  <c r="O249" i="35"/>
  <c r="N250" i="35"/>
  <c r="K250" i="35" s="1"/>
  <c r="E250" i="35" s="1"/>
  <c r="O250" i="35"/>
  <c r="L250" i="35" s="1"/>
  <c r="F250" i="35" s="1"/>
  <c r="N251" i="35"/>
  <c r="K251" i="35" s="1"/>
  <c r="E251" i="35" s="1"/>
  <c r="O251" i="35"/>
  <c r="L251" i="35" s="1"/>
  <c r="F251" i="35" s="1"/>
  <c r="N252" i="35"/>
  <c r="O252" i="35"/>
  <c r="L252" i="35" s="1"/>
  <c r="F252" i="35" s="1"/>
  <c r="N253" i="35"/>
  <c r="K253" i="35" s="1"/>
  <c r="E253" i="35" s="1"/>
  <c r="O253" i="35"/>
  <c r="N254" i="35"/>
  <c r="K254" i="35" s="1"/>
  <c r="E254" i="35" s="1"/>
  <c r="O254" i="35"/>
  <c r="L254" i="35" s="1"/>
  <c r="F254" i="35" s="1"/>
  <c r="N255" i="35"/>
  <c r="O255" i="35"/>
  <c r="N256" i="35"/>
  <c r="O256" i="35"/>
  <c r="N257" i="35"/>
  <c r="K257" i="35" s="1"/>
  <c r="E257" i="35" s="1"/>
  <c r="O257" i="35"/>
  <c r="L257" i="35" s="1"/>
  <c r="F257" i="35" s="1"/>
  <c r="N258" i="35"/>
  <c r="K258" i="35" s="1"/>
  <c r="E258" i="35" s="1"/>
  <c r="O258" i="35"/>
  <c r="L258" i="35" s="1"/>
  <c r="F258" i="35" s="1"/>
  <c r="N259" i="35"/>
  <c r="K259" i="35" s="1"/>
  <c r="E259" i="35" s="1"/>
  <c r="O259" i="35"/>
  <c r="N260" i="35"/>
  <c r="K260" i="35" s="1"/>
  <c r="E260" i="35" s="1"/>
  <c r="O260" i="35"/>
  <c r="L260" i="35" s="1"/>
  <c r="F260" i="35" s="1"/>
  <c r="N261" i="35"/>
  <c r="O261" i="35"/>
  <c r="N262" i="35"/>
  <c r="O262" i="35"/>
  <c r="N263" i="35"/>
  <c r="K263" i="35" s="1"/>
  <c r="E263" i="35" s="1"/>
  <c r="O263" i="35"/>
  <c r="L263" i="35" s="1"/>
  <c r="F263" i="35" s="1"/>
  <c r="N264" i="35"/>
  <c r="K264" i="35" s="1"/>
  <c r="E264" i="35" s="1"/>
  <c r="O264" i="35"/>
  <c r="L264" i="35" s="1"/>
  <c r="F264" i="35" s="1"/>
  <c r="N265" i="35"/>
  <c r="O265" i="35"/>
  <c r="N266" i="35"/>
  <c r="O266" i="35"/>
  <c r="N267" i="35"/>
  <c r="K267" i="35" s="1"/>
  <c r="E267" i="35" s="1"/>
  <c r="O267" i="35"/>
  <c r="N268" i="35"/>
  <c r="K268" i="35" s="1"/>
  <c r="E268" i="35" s="1"/>
  <c r="O268" i="35"/>
  <c r="L268" i="35" s="1"/>
  <c r="F268" i="35" s="1"/>
  <c r="N269" i="35"/>
  <c r="O269" i="35"/>
  <c r="L269" i="35" s="1"/>
  <c r="F269" i="35" s="1"/>
  <c r="N270" i="35"/>
  <c r="O270" i="35"/>
  <c r="L270" i="35" s="1"/>
  <c r="F270" i="35" s="1"/>
  <c r="N271" i="35"/>
  <c r="K271" i="35" s="1"/>
  <c r="E271" i="35" s="1"/>
  <c r="O271" i="35"/>
  <c r="N272" i="35"/>
  <c r="K272" i="35" s="1"/>
  <c r="E272" i="35" s="1"/>
  <c r="O272" i="35"/>
  <c r="L272" i="35" s="1"/>
  <c r="F272" i="35" s="1"/>
  <c r="N273" i="35"/>
  <c r="K273" i="35" s="1"/>
  <c r="E273" i="35" s="1"/>
  <c r="O273" i="35"/>
  <c r="L273" i="35" s="1"/>
  <c r="F273" i="35" s="1"/>
  <c r="N274" i="35"/>
  <c r="O274" i="35"/>
  <c r="L274" i="35" s="1"/>
  <c r="F274" i="35" s="1"/>
  <c r="N275" i="35"/>
  <c r="O275" i="35"/>
  <c r="N276" i="35"/>
  <c r="O276" i="35"/>
  <c r="N277" i="35"/>
  <c r="K277" i="35" s="1"/>
  <c r="E277" i="35" s="1"/>
  <c r="O277" i="35"/>
  <c r="N278" i="35"/>
  <c r="K278" i="35" s="1"/>
  <c r="E278" i="35" s="1"/>
  <c r="O278" i="35"/>
  <c r="L278" i="35" s="1"/>
  <c r="F278" i="35" s="1"/>
  <c r="N279" i="35"/>
  <c r="K279" i="35" s="1"/>
  <c r="E279" i="35" s="1"/>
  <c r="O279" i="35"/>
  <c r="L279" i="35" s="1"/>
  <c r="F279" i="35" s="1"/>
  <c r="N280" i="35"/>
  <c r="O280" i="35"/>
  <c r="L280" i="35" s="1"/>
  <c r="F280" i="35" s="1"/>
  <c r="N281" i="35"/>
  <c r="K281" i="35" s="1"/>
  <c r="E281" i="35" s="1"/>
  <c r="O281" i="35"/>
  <c r="N282" i="35"/>
  <c r="K282" i="35" s="1"/>
  <c r="E282" i="35" s="1"/>
  <c r="O282" i="35"/>
  <c r="L282" i="35" s="1"/>
  <c r="F282" i="35" s="1"/>
  <c r="N283" i="35"/>
  <c r="K283" i="35" s="1"/>
  <c r="E283" i="35" s="1"/>
  <c r="O283" i="35"/>
  <c r="L283" i="35" s="1"/>
  <c r="F283" i="35" s="1"/>
  <c r="N284" i="35"/>
  <c r="O284" i="35"/>
  <c r="L284" i="35" s="1"/>
  <c r="N285" i="35"/>
  <c r="O285" i="35"/>
  <c r="N286" i="35"/>
  <c r="K286" i="35" s="1"/>
  <c r="E286" i="35" s="1"/>
  <c r="O286" i="35"/>
  <c r="L286" i="35" s="1"/>
  <c r="F286" i="35" s="1"/>
  <c r="N287" i="35"/>
  <c r="K287" i="35" s="1"/>
  <c r="E287" i="35" s="1"/>
  <c r="O287" i="35"/>
  <c r="L287" i="35" s="1"/>
  <c r="F287" i="35" s="1"/>
  <c r="N288" i="35"/>
  <c r="K288" i="35" s="1"/>
  <c r="E288" i="35" s="1"/>
  <c r="O288" i="35"/>
  <c r="L288" i="35" s="1"/>
  <c r="F288" i="35" s="1"/>
  <c r="N289" i="35"/>
  <c r="K289" i="35" s="1"/>
  <c r="E289" i="35" s="1"/>
  <c r="O289" i="35"/>
  <c r="N290" i="35"/>
  <c r="K290" i="35" s="1"/>
  <c r="E290" i="35" s="1"/>
  <c r="O290" i="35"/>
  <c r="L290" i="35" s="1"/>
  <c r="F290" i="35" s="1"/>
  <c r="N291" i="35"/>
  <c r="K291" i="35" s="1"/>
  <c r="E291" i="35" s="1"/>
  <c r="O291" i="35"/>
  <c r="L291" i="35" s="1"/>
  <c r="F291" i="35" s="1"/>
  <c r="N292" i="35"/>
  <c r="O292" i="35"/>
  <c r="N293" i="35"/>
  <c r="O293" i="35"/>
  <c r="N294" i="35"/>
  <c r="K294" i="35" s="1"/>
  <c r="E294" i="35" s="1"/>
  <c r="O294" i="35"/>
  <c r="L294" i="35" s="1"/>
  <c r="F294" i="35" s="1"/>
  <c r="N295" i="35"/>
  <c r="K295" i="35" s="1"/>
  <c r="E295" i="35" s="1"/>
  <c r="O295" i="35"/>
  <c r="N296" i="35"/>
  <c r="K296" i="35" s="1"/>
  <c r="E296" i="35" s="1"/>
  <c r="O296" i="35"/>
  <c r="L296" i="35" s="1"/>
  <c r="F296" i="35" s="1"/>
  <c r="N297" i="35"/>
  <c r="K297" i="35" s="1"/>
  <c r="E297" i="35" s="1"/>
  <c r="O297" i="35"/>
  <c r="L297" i="35" s="1"/>
  <c r="F297" i="35" s="1"/>
  <c r="N298" i="35"/>
  <c r="K298" i="35" s="1"/>
  <c r="E298" i="35" s="1"/>
  <c r="O298" i="35"/>
  <c r="L298" i="35" s="1"/>
  <c r="F298" i="35" s="1"/>
  <c r="N299" i="35"/>
  <c r="O299" i="35"/>
  <c r="N300" i="35"/>
  <c r="O300" i="35"/>
  <c r="N301" i="35"/>
  <c r="K301" i="35" s="1"/>
  <c r="E301" i="35" s="1"/>
  <c r="O301" i="35"/>
  <c r="N302" i="35"/>
  <c r="K302" i="35" s="1"/>
  <c r="E302" i="35" s="1"/>
  <c r="O302" i="35"/>
  <c r="L302" i="35" s="1"/>
  <c r="F302" i="35" s="1"/>
  <c r="N303" i="35"/>
  <c r="K303" i="35" s="1"/>
  <c r="E303" i="35" s="1"/>
  <c r="O303" i="35"/>
  <c r="L303" i="35" s="1"/>
  <c r="F303" i="35" s="1"/>
  <c r="N304" i="35"/>
  <c r="K304" i="35" s="1"/>
  <c r="E304" i="35" s="1"/>
  <c r="O304" i="35"/>
  <c r="L304" i="35" s="1"/>
  <c r="F304" i="35" s="1"/>
  <c r="N305" i="35"/>
  <c r="K305" i="35" s="1"/>
  <c r="E305" i="35" s="1"/>
  <c r="O305" i="35"/>
  <c r="N306" i="35"/>
  <c r="K306" i="35" s="1"/>
  <c r="E306" i="35" s="1"/>
  <c r="O306" i="35"/>
  <c r="L306" i="35" s="1"/>
  <c r="F306" i="35" s="1"/>
  <c r="N307" i="35"/>
  <c r="K307" i="35" s="1"/>
  <c r="E307" i="35" s="1"/>
  <c r="O307" i="35"/>
  <c r="L307" i="35" s="1"/>
  <c r="F307" i="35" s="1"/>
  <c r="N308" i="35"/>
  <c r="O308" i="35"/>
  <c r="N309" i="35"/>
  <c r="O309" i="35"/>
  <c r="N310" i="35"/>
  <c r="K310" i="35" s="1"/>
  <c r="E310" i="35" s="1"/>
  <c r="O310" i="35"/>
  <c r="L310" i="35" s="1"/>
  <c r="F310" i="35" s="1"/>
  <c r="N311" i="35"/>
  <c r="K311" i="35" s="1"/>
  <c r="E311" i="35" s="1"/>
  <c r="O311" i="35"/>
  <c r="L311" i="35" s="1"/>
  <c r="F311" i="35" s="1"/>
  <c r="N312" i="35"/>
  <c r="O312" i="35"/>
  <c r="L312" i="35" s="1"/>
  <c r="F312" i="35" s="1"/>
  <c r="N313" i="35"/>
  <c r="K313" i="35" s="1"/>
  <c r="E313" i="35" s="1"/>
  <c r="O313" i="35"/>
  <c r="N314" i="35"/>
  <c r="O314" i="35"/>
  <c r="N315" i="35"/>
  <c r="O315" i="35"/>
  <c r="N316" i="35"/>
  <c r="K316" i="35" s="1"/>
  <c r="E316" i="35" s="1"/>
  <c r="O316" i="35"/>
  <c r="L316" i="35" s="1"/>
  <c r="F316" i="35" s="1"/>
  <c r="N317" i="35"/>
  <c r="K317" i="35" s="1"/>
  <c r="E317" i="35" s="1"/>
  <c r="O317" i="35"/>
  <c r="L317" i="35" s="1"/>
  <c r="F317" i="35" s="1"/>
  <c r="N318" i="35"/>
  <c r="O318" i="35"/>
  <c r="L318" i="35" s="1"/>
  <c r="F318" i="35" s="1"/>
  <c r="N319" i="35"/>
  <c r="O319" i="35"/>
  <c r="N320" i="35"/>
  <c r="O320" i="35"/>
  <c r="N321" i="35"/>
  <c r="K321" i="35" s="1"/>
  <c r="E321" i="35" s="1"/>
  <c r="O321" i="35"/>
  <c r="N322" i="35"/>
  <c r="K322" i="35" s="1"/>
  <c r="E322" i="35" s="1"/>
  <c r="O322" i="35"/>
  <c r="L322" i="35" s="1"/>
  <c r="F322" i="35" s="1"/>
  <c r="N323" i="35"/>
  <c r="O323" i="35"/>
  <c r="N324" i="35"/>
  <c r="O324" i="35"/>
  <c r="N325" i="35"/>
  <c r="K325" i="35" s="1"/>
  <c r="E325" i="35" s="1"/>
  <c r="O325" i="35"/>
  <c r="L325" i="35" s="1"/>
  <c r="F325" i="35" s="1"/>
  <c r="N326" i="35"/>
  <c r="O326" i="35"/>
  <c r="L326" i="35" s="1"/>
  <c r="F326" i="35" s="1"/>
  <c r="N327" i="35"/>
  <c r="K327" i="35" s="1"/>
  <c r="E327" i="35" s="1"/>
  <c r="O327" i="35"/>
  <c r="L327" i="35" s="1"/>
  <c r="F327" i="35" s="1"/>
  <c r="N328" i="35"/>
  <c r="K328" i="35" s="1"/>
  <c r="E328" i="35" s="1"/>
  <c r="O328" i="35"/>
  <c r="L328" i="35" s="1"/>
  <c r="F328" i="35" s="1"/>
  <c r="N329" i="35"/>
  <c r="O329" i="35"/>
  <c r="N330" i="35"/>
  <c r="K330" i="35" s="1"/>
  <c r="E330" i="35" s="1"/>
  <c r="O330" i="35"/>
  <c r="L330" i="35" s="1"/>
  <c r="F330" i="35" s="1"/>
  <c r="N331" i="35"/>
  <c r="K331" i="35" s="1"/>
  <c r="E331" i="35" s="1"/>
  <c r="O331" i="35"/>
  <c r="L331" i="35" s="1"/>
  <c r="F331" i="35" s="1"/>
  <c r="N332" i="35"/>
  <c r="O332" i="35"/>
  <c r="L332" i="35" s="1"/>
  <c r="F332" i="35" s="1"/>
  <c r="N333" i="35"/>
  <c r="K333" i="35" s="1"/>
  <c r="E333" i="35" s="1"/>
  <c r="O333" i="35"/>
  <c r="N334" i="35"/>
  <c r="K334" i="35" s="1"/>
  <c r="E334" i="35" s="1"/>
  <c r="O334" i="35"/>
  <c r="L334" i="35" s="1"/>
  <c r="F334" i="35" s="1"/>
  <c r="N335" i="35"/>
  <c r="K335" i="35" s="1"/>
  <c r="E335" i="35" s="1"/>
  <c r="O335" i="35"/>
  <c r="L335" i="35" s="1"/>
  <c r="F335" i="35" s="1"/>
  <c r="N336" i="35"/>
  <c r="O336" i="35"/>
  <c r="L336" i="35" s="1"/>
  <c r="F336" i="35" s="1"/>
  <c r="N337" i="35"/>
  <c r="K337" i="35" s="1"/>
  <c r="E337" i="35" s="1"/>
  <c r="O337" i="35"/>
  <c r="N338" i="35"/>
  <c r="O338" i="35"/>
  <c r="N339" i="35"/>
  <c r="K339" i="35" s="1"/>
  <c r="E339" i="35" s="1"/>
  <c r="O339" i="35"/>
  <c r="L339" i="35" s="1"/>
  <c r="F339" i="35" s="1"/>
  <c r="N340" i="35"/>
  <c r="O340" i="35"/>
  <c r="L340" i="35" s="1"/>
  <c r="F340" i="35" s="1"/>
  <c r="N341" i="35"/>
  <c r="K341" i="35" s="1"/>
  <c r="E341" i="35" s="1"/>
  <c r="O341" i="35"/>
  <c r="N342" i="35"/>
  <c r="K342" i="35" s="1"/>
  <c r="E342" i="35" s="1"/>
  <c r="O342" i="35"/>
  <c r="L342" i="35" s="1"/>
  <c r="F342" i="35" s="1"/>
  <c r="N343" i="35"/>
  <c r="O343" i="35"/>
  <c r="N344" i="35"/>
  <c r="O344" i="35"/>
  <c r="L344" i="35" s="1"/>
  <c r="F344" i="35" s="1"/>
  <c r="N345" i="35"/>
  <c r="K345" i="35" s="1"/>
  <c r="E345" i="35" s="1"/>
  <c r="O345" i="35"/>
  <c r="L345" i="35" s="1"/>
  <c r="F345" i="35" s="1"/>
  <c r="N346" i="35"/>
  <c r="O346" i="35"/>
  <c r="L346" i="35" s="1"/>
  <c r="F346" i="35" s="1"/>
  <c r="N347" i="35"/>
  <c r="K347" i="35" s="1"/>
  <c r="E347" i="35" s="1"/>
  <c r="O347" i="35"/>
  <c r="N348" i="35"/>
  <c r="K348" i="35" s="1"/>
  <c r="E348" i="35" s="1"/>
  <c r="O348" i="35"/>
  <c r="L348" i="35" s="1"/>
  <c r="F348" i="35" s="1"/>
  <c r="N349" i="35"/>
  <c r="K349" i="35" s="1"/>
  <c r="E349" i="35" s="1"/>
  <c r="O349" i="35"/>
  <c r="L349" i="35" s="1"/>
  <c r="F349" i="35" s="1"/>
  <c r="O10" i="35"/>
  <c r="L10" i="35" s="1"/>
  <c r="F10" i="35" s="1"/>
  <c r="N10" i="35"/>
  <c r="K10" i="35" s="1"/>
  <c r="E10" i="35" s="1"/>
  <c r="O89" i="34"/>
  <c r="L89" i="34" s="1"/>
  <c r="F89" i="34" s="1"/>
  <c r="N89" i="34"/>
  <c r="K89" i="34" s="1"/>
  <c r="AF11" i="35"/>
  <c r="AF12" i="35"/>
  <c r="AF13" i="35"/>
  <c r="AF14" i="35"/>
  <c r="AF15" i="35"/>
  <c r="AF16" i="35"/>
  <c r="AF17" i="35"/>
  <c r="AF18" i="35"/>
  <c r="AF19" i="35"/>
  <c r="AF20" i="35"/>
  <c r="AF21" i="35"/>
  <c r="AF22" i="35"/>
  <c r="AF23" i="35"/>
  <c r="AF24" i="35"/>
  <c r="AF25" i="35"/>
  <c r="AF28" i="35"/>
  <c r="AF29" i="35"/>
  <c r="AF30" i="35"/>
  <c r="AF31" i="35"/>
  <c r="AF32" i="35"/>
  <c r="AF33" i="35"/>
  <c r="AF34" i="35"/>
  <c r="AF35" i="35"/>
  <c r="AF36" i="35"/>
  <c r="AF37" i="35"/>
  <c r="AF38" i="35"/>
  <c r="AF39" i="35"/>
  <c r="AF40" i="35"/>
  <c r="AF42" i="35"/>
  <c r="AF43" i="35"/>
  <c r="AF44" i="35"/>
  <c r="AF45" i="35"/>
  <c r="AF46" i="35"/>
  <c r="AF47" i="35"/>
  <c r="AF48" i="35"/>
  <c r="AF49" i="35"/>
  <c r="AF50" i="35"/>
  <c r="AF51" i="35"/>
  <c r="AF52" i="35"/>
  <c r="AF55" i="35"/>
  <c r="AF56" i="35"/>
  <c r="AF57" i="35"/>
  <c r="AF58" i="35"/>
  <c r="AF59" i="35"/>
  <c r="AF60" i="35"/>
  <c r="AF61" i="35"/>
  <c r="AF62" i="35"/>
  <c r="AF63" i="35"/>
  <c r="AF65" i="35"/>
  <c r="AF66" i="35"/>
  <c r="AF67" i="35"/>
  <c r="AF68" i="35"/>
  <c r="AF69" i="35"/>
  <c r="AF70" i="35"/>
  <c r="AF71" i="35"/>
  <c r="AF72" i="35"/>
  <c r="AF73" i="35"/>
  <c r="AF74" i="35"/>
  <c r="AF77" i="35"/>
  <c r="AF78" i="35"/>
  <c r="AF79" i="35"/>
  <c r="AF82" i="35"/>
  <c r="AF83" i="35"/>
  <c r="AF84" i="35"/>
  <c r="AF87" i="35"/>
  <c r="AF88" i="35"/>
  <c r="AF89" i="35"/>
  <c r="AF90" i="35"/>
  <c r="AF91" i="35"/>
  <c r="AF92" i="35"/>
  <c r="AF95" i="35"/>
  <c r="AF96" i="35"/>
  <c r="AF97" i="35"/>
  <c r="AF98" i="35"/>
  <c r="AF99" i="35"/>
  <c r="AF100" i="35"/>
  <c r="AF101" i="35"/>
  <c r="AF104" i="35"/>
  <c r="AF105" i="35"/>
  <c r="AF106" i="35"/>
  <c r="AF107" i="35"/>
  <c r="AF110" i="35"/>
  <c r="AF111" i="35"/>
  <c r="AF112" i="35"/>
  <c r="AF113" i="35"/>
  <c r="AF116" i="35"/>
  <c r="AF117" i="35"/>
  <c r="AF118" i="35"/>
  <c r="AF119" i="35"/>
  <c r="AF122" i="35"/>
  <c r="AF123" i="35"/>
  <c r="AF124" i="35"/>
  <c r="AF125" i="35"/>
  <c r="AF126" i="35"/>
  <c r="AF127" i="35"/>
  <c r="AF128" i="35"/>
  <c r="AF129" i="35"/>
  <c r="AF132" i="35"/>
  <c r="AF133" i="35"/>
  <c r="AF134" i="35"/>
  <c r="AF135" i="35"/>
  <c r="AF138" i="35"/>
  <c r="AF139" i="35"/>
  <c r="AF140" i="35"/>
  <c r="AF141" i="35"/>
  <c r="AF142" i="35"/>
  <c r="AF144" i="35"/>
  <c r="AF145" i="35"/>
  <c r="AF146" i="35"/>
  <c r="AF147" i="35"/>
  <c r="AF148" i="35"/>
  <c r="AF149" i="35"/>
  <c r="AF150" i="35"/>
  <c r="AF153" i="35"/>
  <c r="AF154" i="35"/>
  <c r="AF155" i="35"/>
  <c r="AF156" i="35"/>
  <c r="AF157" i="35"/>
  <c r="AF158" i="35"/>
  <c r="AF161" i="35"/>
  <c r="AF162" i="35"/>
  <c r="AF163" i="35"/>
  <c r="AF164" i="35"/>
  <c r="AF167" i="35"/>
  <c r="AF168" i="35"/>
  <c r="AF169" i="35"/>
  <c r="AF170" i="35"/>
  <c r="AF178" i="35"/>
  <c r="AF179" i="35"/>
  <c r="AF180" i="35"/>
  <c r="AF181" i="35"/>
  <c r="AF182" i="35"/>
  <c r="AF185" i="35"/>
  <c r="AF186" i="35"/>
  <c r="AF187" i="35"/>
  <c r="AF188" i="35"/>
  <c r="AF189" i="35"/>
  <c r="AF190" i="35"/>
  <c r="AF191" i="35"/>
  <c r="AF192" i="35"/>
  <c r="AF196" i="35"/>
  <c r="AF197" i="35"/>
  <c r="AF199" i="35"/>
  <c r="AF200" i="35"/>
  <c r="AF201" i="35"/>
  <c r="AF202" i="35"/>
  <c r="AF203" i="35"/>
  <c r="AF204" i="35"/>
  <c r="AF205" i="35"/>
  <c r="AF206" i="35"/>
  <c r="AF207" i="35"/>
  <c r="AF208" i="35"/>
  <c r="AF209" i="35"/>
  <c r="AF210" i="35"/>
  <c r="AF211" i="35"/>
  <c r="AF212" i="35"/>
  <c r="AF213" i="35"/>
  <c r="AF214" i="35"/>
  <c r="AF215" i="35"/>
  <c r="AF216" i="35"/>
  <c r="AF217" i="35"/>
  <c r="AF218" i="35"/>
  <c r="AF219" i="35"/>
  <c r="AF220" i="35"/>
  <c r="AF221" i="35"/>
  <c r="AF222" i="35"/>
  <c r="AF223" i="35"/>
  <c r="AF224" i="35"/>
  <c r="AF225" i="35"/>
  <c r="AF226" i="35"/>
  <c r="AF227" i="35"/>
  <c r="AF228" i="35"/>
  <c r="AF229" i="35"/>
  <c r="AF230" i="35"/>
  <c r="AF231" i="35"/>
  <c r="AF232" i="35"/>
  <c r="AF233" i="35"/>
  <c r="AF234" i="35"/>
  <c r="AF235" i="35"/>
  <c r="AF236" i="35"/>
  <c r="AF237" i="35"/>
  <c r="AF238" i="35"/>
  <c r="AF239" i="35"/>
  <c r="AF240" i="35"/>
  <c r="AF241" i="35"/>
  <c r="AF242" i="35"/>
  <c r="AF243" i="35"/>
  <c r="AF244" i="35"/>
  <c r="AF245" i="35"/>
  <c r="AF246" i="35"/>
  <c r="AF247" i="35"/>
  <c r="AF248" i="35"/>
  <c r="AF249" i="35"/>
  <c r="AF250" i="35"/>
  <c r="AF251" i="35"/>
  <c r="AF252" i="35"/>
  <c r="AF253" i="35"/>
  <c r="AF254" i="35"/>
  <c r="AF255" i="35"/>
  <c r="AF256" i="35"/>
  <c r="AF257" i="35"/>
  <c r="AF258" i="35"/>
  <c r="AF259" i="35"/>
  <c r="AF260" i="35"/>
  <c r="AF261" i="35"/>
  <c r="AF262" i="35"/>
  <c r="AF263" i="35"/>
  <c r="AF264" i="35"/>
  <c r="AF265" i="35"/>
  <c r="AF266" i="35"/>
  <c r="AF267" i="35"/>
  <c r="AF268" i="35"/>
  <c r="AF269" i="35"/>
  <c r="AF270" i="35"/>
  <c r="AF271" i="35"/>
  <c r="AF272" i="35"/>
  <c r="AF273" i="35"/>
  <c r="AF274" i="35"/>
  <c r="AF275" i="35"/>
  <c r="AF276" i="35"/>
  <c r="AF277" i="35"/>
  <c r="AF278" i="35"/>
  <c r="AF279" i="35"/>
  <c r="AF280" i="35"/>
  <c r="AF281" i="35"/>
  <c r="AF282" i="35"/>
  <c r="AF283" i="35"/>
  <c r="AF284" i="35"/>
  <c r="AF285" i="35"/>
  <c r="AF286" i="35"/>
  <c r="X286" i="35" s="1"/>
  <c r="AF287" i="35"/>
  <c r="W287" i="35" s="1"/>
  <c r="AF288" i="35"/>
  <c r="X288" i="35" s="1"/>
  <c r="AF289" i="35"/>
  <c r="X289" i="35" s="1"/>
  <c r="AF290" i="35"/>
  <c r="X290" i="35" s="1"/>
  <c r="AF291" i="35"/>
  <c r="X291" i="35" s="1"/>
  <c r="AF292" i="35"/>
  <c r="AF293" i="35"/>
  <c r="AF294" i="35"/>
  <c r="AF295" i="35"/>
  <c r="AF296" i="35"/>
  <c r="AF297" i="35"/>
  <c r="AF298" i="35"/>
  <c r="AF299" i="35"/>
  <c r="AF300" i="35"/>
  <c r="AF301" i="35"/>
  <c r="AF302" i="35"/>
  <c r="AF303" i="35"/>
  <c r="AF304" i="35"/>
  <c r="AF305" i="35"/>
  <c r="AF306" i="35"/>
  <c r="AF307" i="35"/>
  <c r="AF308" i="35"/>
  <c r="AF309" i="35"/>
  <c r="AF310" i="35"/>
  <c r="AF311" i="35"/>
  <c r="AF312" i="35"/>
  <c r="AF313" i="35"/>
  <c r="AF314" i="35"/>
  <c r="AF315" i="35"/>
  <c r="AF316" i="35"/>
  <c r="AF317" i="35"/>
  <c r="X317" i="35" s="1"/>
  <c r="AF318" i="35"/>
  <c r="AF319" i="35"/>
  <c r="AF320" i="35"/>
  <c r="AF321" i="35"/>
  <c r="AF322" i="35"/>
  <c r="AF323" i="35"/>
  <c r="X323" i="35" s="1"/>
  <c r="AF324" i="35"/>
  <c r="AF325" i="35"/>
  <c r="AF326" i="35"/>
  <c r="AF327" i="35"/>
  <c r="AF328" i="35"/>
  <c r="AF329" i="35"/>
  <c r="AF330" i="35"/>
  <c r="AF331" i="35"/>
  <c r="AF332" i="35"/>
  <c r="AF333" i="35"/>
  <c r="AF334" i="35"/>
  <c r="AF335" i="35"/>
  <c r="AF336" i="35"/>
  <c r="AF337" i="35"/>
  <c r="AF338" i="35"/>
  <c r="AF339" i="35"/>
  <c r="AF340" i="35"/>
  <c r="AF341" i="35"/>
  <c r="AF342" i="35"/>
  <c r="AF343" i="35"/>
  <c r="AF344" i="35"/>
  <c r="AF345" i="35"/>
  <c r="AF346" i="35"/>
  <c r="AF347" i="35"/>
  <c r="AF348" i="35"/>
  <c r="AF349" i="35"/>
  <c r="AF350" i="35"/>
  <c r="AF351" i="35"/>
  <c r="AF352" i="35"/>
  <c r="AF353" i="35"/>
  <c r="AF354" i="35"/>
  <c r="AF355" i="35"/>
  <c r="AF356" i="35"/>
  <c r="AF357" i="35"/>
  <c r="AF358" i="35"/>
  <c r="AF359" i="35"/>
  <c r="AF360" i="35"/>
  <c r="AF361" i="35"/>
  <c r="AF362" i="35"/>
  <c r="AF363" i="35"/>
  <c r="AF364" i="35"/>
  <c r="AF365" i="35"/>
  <c r="AF366" i="35"/>
  <c r="AF367" i="35"/>
  <c r="AF368" i="35"/>
  <c r="AF369" i="35"/>
  <c r="AF370" i="35"/>
  <c r="AF371" i="35"/>
  <c r="AF372" i="35"/>
  <c r="AF373" i="35"/>
  <c r="AF374" i="35"/>
  <c r="AF375" i="35"/>
  <c r="AF376" i="35"/>
  <c r="AF377" i="35"/>
  <c r="AF378" i="35"/>
  <c r="AF379" i="35"/>
  <c r="AF380" i="35"/>
  <c r="AF381" i="35"/>
  <c r="AF382" i="35"/>
  <c r="AF383" i="35"/>
  <c r="AF384" i="35"/>
  <c r="AF385" i="35"/>
  <c r="AF386" i="35"/>
  <c r="AF387" i="35"/>
  <c r="AF388" i="35"/>
  <c r="AF389" i="35"/>
  <c r="AF390" i="35"/>
  <c r="AF391" i="35"/>
  <c r="AF392" i="35"/>
  <c r="AF393" i="35"/>
  <c r="AF394" i="35"/>
  <c r="AF395" i="35"/>
  <c r="AF396" i="35"/>
  <c r="W396" i="35" s="1"/>
  <c r="AF397" i="35"/>
  <c r="X397" i="35" s="1"/>
  <c r="AF398" i="35"/>
  <c r="W398" i="35" s="1"/>
  <c r="AF399" i="35"/>
  <c r="AF400" i="35"/>
  <c r="AF401" i="35"/>
  <c r="AF402" i="35"/>
  <c r="AF403" i="35"/>
  <c r="AF404" i="35"/>
  <c r="AF405" i="35"/>
  <c r="AF406" i="35"/>
  <c r="AF407" i="35"/>
  <c r="AF408" i="35"/>
  <c r="AF409" i="35"/>
  <c r="AF410" i="35"/>
  <c r="AF411" i="35"/>
  <c r="AF412" i="35"/>
  <c r="AF413" i="35"/>
  <c r="AF414" i="35"/>
  <c r="AF415" i="35"/>
  <c r="AF416" i="35"/>
  <c r="AF417" i="35"/>
  <c r="AF418" i="35"/>
  <c r="AF419" i="35"/>
  <c r="AF420" i="35"/>
  <c r="AF421" i="35"/>
  <c r="AF422" i="35"/>
  <c r="AF423" i="35"/>
  <c r="AF424" i="35"/>
  <c r="AF425" i="35"/>
  <c r="X425" i="35" s="1"/>
  <c r="AF426" i="35"/>
  <c r="X426" i="35" s="1"/>
  <c r="AF427" i="35"/>
  <c r="AF428" i="35"/>
  <c r="AF429" i="35"/>
  <c r="AF430" i="35"/>
  <c r="X430" i="35" s="1"/>
  <c r="AF431" i="35"/>
  <c r="X431" i="35" s="1"/>
  <c r="AF432" i="35"/>
  <c r="AF433" i="35"/>
  <c r="AF434" i="35"/>
  <c r="AF435" i="35"/>
  <c r="AF436" i="35"/>
  <c r="AF437" i="35"/>
  <c r="AF438" i="35"/>
  <c r="AF439" i="35"/>
  <c r="AF440" i="35"/>
  <c r="AF441" i="35"/>
  <c r="AF442" i="35"/>
  <c r="AF443" i="35"/>
  <c r="AF10" i="35"/>
  <c r="K344" i="35"/>
  <c r="E344" i="35" s="1"/>
  <c r="L223" i="35"/>
  <c r="F223" i="35" s="1"/>
  <c r="L211" i="35"/>
  <c r="L167" i="35"/>
  <c r="F167" i="35" s="1"/>
  <c r="K126" i="35"/>
  <c r="E126" i="35" s="1"/>
  <c r="K116" i="35"/>
  <c r="E116" i="35" s="1"/>
  <c r="K59" i="35"/>
  <c r="E59" i="35" s="1"/>
  <c r="O443" i="35"/>
  <c r="L443" i="35" s="1"/>
  <c r="F443" i="35" s="1"/>
  <c r="N443" i="35"/>
  <c r="K443" i="35" s="1"/>
  <c r="E443" i="35" s="1"/>
  <c r="O442" i="35"/>
  <c r="L442" i="35" s="1"/>
  <c r="F442" i="35" s="1"/>
  <c r="N442" i="35"/>
  <c r="K442" i="35" s="1"/>
  <c r="E442" i="35" s="1"/>
  <c r="O441" i="35"/>
  <c r="L441" i="35" s="1"/>
  <c r="F441" i="35" s="1"/>
  <c r="N441" i="35"/>
  <c r="K441" i="35" s="1"/>
  <c r="E441" i="35" s="1"/>
  <c r="O440" i="35"/>
  <c r="L440" i="35" s="1"/>
  <c r="F440" i="35" s="1"/>
  <c r="N440" i="35"/>
  <c r="K440" i="35" s="1"/>
  <c r="E440" i="35" s="1"/>
  <c r="O439" i="35"/>
  <c r="L439" i="35" s="1"/>
  <c r="F439" i="35" s="1"/>
  <c r="N439" i="35"/>
  <c r="K439" i="35" s="1"/>
  <c r="E439" i="35" s="1"/>
  <c r="O438" i="35"/>
  <c r="L438" i="35" s="1"/>
  <c r="F438" i="35" s="1"/>
  <c r="N438" i="35"/>
  <c r="K438" i="35" s="1"/>
  <c r="E438" i="35" s="1"/>
  <c r="O437" i="35"/>
  <c r="L437" i="35" s="1"/>
  <c r="F437" i="35" s="1"/>
  <c r="N437" i="35"/>
  <c r="K437" i="35" s="1"/>
  <c r="E437" i="35" s="1"/>
  <c r="O434" i="35"/>
  <c r="L434" i="35" s="1"/>
  <c r="F434" i="35" s="1"/>
  <c r="N434" i="35"/>
  <c r="K434" i="35" s="1"/>
  <c r="E434" i="35" s="1"/>
  <c r="O433" i="35"/>
  <c r="L433" i="35" s="1"/>
  <c r="F433" i="35" s="1"/>
  <c r="N433" i="35"/>
  <c r="K433" i="35" s="1"/>
  <c r="E433" i="35" s="1"/>
  <c r="O432" i="35"/>
  <c r="L432" i="35" s="1"/>
  <c r="F432" i="35" s="1"/>
  <c r="N432" i="35"/>
  <c r="K432" i="35" s="1"/>
  <c r="E432" i="35" s="1"/>
  <c r="O431" i="35"/>
  <c r="L431" i="35" s="1"/>
  <c r="F431" i="35" s="1"/>
  <c r="N431" i="35"/>
  <c r="K431" i="35" s="1"/>
  <c r="E431" i="35" s="1"/>
  <c r="O430" i="35"/>
  <c r="L430" i="35" s="1"/>
  <c r="F430" i="35" s="1"/>
  <c r="N430" i="35"/>
  <c r="K430" i="35" s="1"/>
  <c r="E430" i="35" s="1"/>
  <c r="X427" i="35"/>
  <c r="O427" i="35"/>
  <c r="L427" i="35" s="1"/>
  <c r="F427" i="35" s="1"/>
  <c r="N427" i="35"/>
  <c r="K427" i="35" s="1"/>
  <c r="E427" i="35" s="1"/>
  <c r="O426" i="35"/>
  <c r="L426" i="35" s="1"/>
  <c r="F426" i="35" s="1"/>
  <c r="N426" i="35"/>
  <c r="K426" i="35" s="1"/>
  <c r="E426" i="35" s="1"/>
  <c r="O425" i="35"/>
  <c r="L425" i="35" s="1"/>
  <c r="F425" i="35" s="1"/>
  <c r="N425" i="35"/>
  <c r="K425" i="35" s="1"/>
  <c r="E425" i="35" s="1"/>
  <c r="O424" i="35"/>
  <c r="L424" i="35" s="1"/>
  <c r="F424" i="35" s="1"/>
  <c r="N424" i="35"/>
  <c r="K424" i="35" s="1"/>
  <c r="E424" i="35" s="1"/>
  <c r="O421" i="35"/>
  <c r="L421" i="35" s="1"/>
  <c r="N421" i="35"/>
  <c r="K421" i="35" s="1"/>
  <c r="O420" i="35"/>
  <c r="L420" i="35" s="1"/>
  <c r="N420" i="35"/>
  <c r="K420" i="35" s="1"/>
  <c r="O417" i="35"/>
  <c r="L417" i="35" s="1"/>
  <c r="F417" i="35" s="1"/>
  <c r="N417" i="35"/>
  <c r="K417" i="35" s="1"/>
  <c r="E417" i="35" s="1"/>
  <c r="O416" i="35"/>
  <c r="L416" i="35" s="1"/>
  <c r="F416" i="35" s="1"/>
  <c r="N416" i="35"/>
  <c r="K416" i="35" s="1"/>
  <c r="E416" i="35" s="1"/>
  <c r="O415" i="35"/>
  <c r="L415" i="35" s="1"/>
  <c r="F415" i="35" s="1"/>
  <c r="N415" i="35"/>
  <c r="K415" i="35" s="1"/>
  <c r="E415" i="35" s="1"/>
  <c r="O414" i="35"/>
  <c r="L414" i="35" s="1"/>
  <c r="F414" i="35" s="1"/>
  <c r="N414" i="35"/>
  <c r="K414" i="35" s="1"/>
  <c r="E414" i="35" s="1"/>
  <c r="O413" i="35"/>
  <c r="L413" i="35" s="1"/>
  <c r="F413" i="35" s="1"/>
  <c r="N413" i="35"/>
  <c r="K413" i="35" s="1"/>
  <c r="E413" i="35" s="1"/>
  <c r="O412" i="35"/>
  <c r="L412" i="35" s="1"/>
  <c r="F412" i="35" s="1"/>
  <c r="N412" i="35"/>
  <c r="K412" i="35" s="1"/>
  <c r="E412" i="35" s="1"/>
  <c r="O411" i="35"/>
  <c r="L411" i="35" s="1"/>
  <c r="F411" i="35" s="1"/>
  <c r="N411" i="35"/>
  <c r="K411" i="35" s="1"/>
  <c r="E411" i="35" s="1"/>
  <c r="O408" i="35"/>
  <c r="L408" i="35" s="1"/>
  <c r="F408" i="35" s="1"/>
  <c r="N408" i="35"/>
  <c r="K408" i="35" s="1"/>
  <c r="E408" i="35" s="1"/>
  <c r="O407" i="35"/>
  <c r="L407" i="35" s="1"/>
  <c r="F407" i="35" s="1"/>
  <c r="N407" i="35"/>
  <c r="K407" i="35" s="1"/>
  <c r="E407" i="35" s="1"/>
  <c r="O406" i="35"/>
  <c r="L406" i="35" s="1"/>
  <c r="F406" i="35" s="1"/>
  <c r="N406" i="35"/>
  <c r="K406" i="35" s="1"/>
  <c r="E406" i="35" s="1"/>
  <c r="O405" i="35"/>
  <c r="L405" i="35" s="1"/>
  <c r="F405" i="35" s="1"/>
  <c r="N405" i="35"/>
  <c r="K405" i="35" s="1"/>
  <c r="E405" i="35" s="1"/>
  <c r="O401" i="35"/>
  <c r="L401" i="35" s="1"/>
  <c r="F401" i="35" s="1"/>
  <c r="N401" i="35"/>
  <c r="K401" i="35" s="1"/>
  <c r="E401" i="35" s="1"/>
  <c r="O398" i="35"/>
  <c r="L398" i="35" s="1"/>
  <c r="F398" i="35" s="1"/>
  <c r="N398" i="35"/>
  <c r="K398" i="35" s="1"/>
  <c r="E398" i="35" s="1"/>
  <c r="O397" i="35"/>
  <c r="L397" i="35" s="1"/>
  <c r="F397" i="35" s="1"/>
  <c r="N397" i="35"/>
  <c r="K397" i="35" s="1"/>
  <c r="E397" i="35" s="1"/>
  <c r="X396" i="35"/>
  <c r="O396" i="35"/>
  <c r="L396" i="35" s="1"/>
  <c r="F396" i="35" s="1"/>
  <c r="N396" i="35"/>
  <c r="K396" i="35" s="1"/>
  <c r="E396" i="35" s="1"/>
  <c r="O395" i="35"/>
  <c r="L395" i="35" s="1"/>
  <c r="F395" i="35" s="1"/>
  <c r="N395" i="35"/>
  <c r="K395" i="35" s="1"/>
  <c r="E395" i="35" s="1"/>
  <c r="O392" i="35"/>
  <c r="L392" i="35" s="1"/>
  <c r="N392" i="35"/>
  <c r="K392" i="35" s="1"/>
  <c r="O391" i="35"/>
  <c r="L391" i="35" s="1"/>
  <c r="F391" i="35" s="1"/>
  <c r="N391" i="35"/>
  <c r="K391" i="35" s="1"/>
  <c r="E391" i="35" s="1"/>
  <c r="O390" i="35"/>
  <c r="L390" i="35" s="1"/>
  <c r="F390" i="35" s="1"/>
  <c r="N390" i="35"/>
  <c r="K390" i="35" s="1"/>
  <c r="E390" i="35" s="1"/>
  <c r="O389" i="35"/>
  <c r="L389" i="35" s="1"/>
  <c r="F389" i="35" s="1"/>
  <c r="N389" i="35"/>
  <c r="K389" i="35" s="1"/>
  <c r="E389" i="35" s="1"/>
  <c r="O388" i="35"/>
  <c r="L388" i="35" s="1"/>
  <c r="F388" i="35" s="1"/>
  <c r="N388" i="35"/>
  <c r="K388" i="35" s="1"/>
  <c r="E388" i="35" s="1"/>
  <c r="O387" i="35"/>
  <c r="L387" i="35" s="1"/>
  <c r="F387" i="35" s="1"/>
  <c r="N387" i="35"/>
  <c r="K387" i="35" s="1"/>
  <c r="E387" i="35" s="1"/>
  <c r="O384" i="35"/>
  <c r="L384" i="35" s="1"/>
  <c r="F384" i="35" s="1"/>
  <c r="N384" i="35"/>
  <c r="K384" i="35" s="1"/>
  <c r="E384" i="35" s="1"/>
  <c r="O383" i="35"/>
  <c r="L383" i="35" s="1"/>
  <c r="F383" i="35" s="1"/>
  <c r="N383" i="35"/>
  <c r="K383" i="35" s="1"/>
  <c r="E383" i="35" s="1"/>
  <c r="O382" i="35"/>
  <c r="L382" i="35" s="1"/>
  <c r="F382" i="35" s="1"/>
  <c r="N382" i="35"/>
  <c r="K382" i="35" s="1"/>
  <c r="E382" i="35" s="1"/>
  <c r="O379" i="35"/>
  <c r="L379" i="35" s="1"/>
  <c r="F379" i="35" s="1"/>
  <c r="N379" i="35"/>
  <c r="K379" i="35" s="1"/>
  <c r="E379" i="35" s="1"/>
  <c r="O378" i="35"/>
  <c r="L378" i="35" s="1"/>
  <c r="F378" i="35" s="1"/>
  <c r="N378" i="35"/>
  <c r="K378" i="35" s="1"/>
  <c r="E378" i="35" s="1"/>
  <c r="O377" i="35"/>
  <c r="L377" i="35" s="1"/>
  <c r="F377" i="35" s="1"/>
  <c r="N377" i="35"/>
  <c r="K377" i="35" s="1"/>
  <c r="E377" i="35" s="1"/>
  <c r="O374" i="35"/>
  <c r="L374" i="35" s="1"/>
  <c r="F374" i="35" s="1"/>
  <c r="N374" i="35"/>
  <c r="K374" i="35" s="1"/>
  <c r="E374" i="35" s="1"/>
  <c r="O373" i="35"/>
  <c r="L373" i="35" s="1"/>
  <c r="F373" i="35" s="1"/>
  <c r="N373" i="35"/>
  <c r="K373" i="35" s="1"/>
  <c r="E373" i="35" s="1"/>
  <c r="O372" i="35"/>
  <c r="L372" i="35" s="1"/>
  <c r="F372" i="35" s="1"/>
  <c r="N372" i="35"/>
  <c r="K372" i="35" s="1"/>
  <c r="E372" i="35" s="1"/>
  <c r="O369" i="35"/>
  <c r="L369" i="35" s="1"/>
  <c r="F369" i="35" s="1"/>
  <c r="N369" i="35"/>
  <c r="K369" i="35" s="1"/>
  <c r="E369" i="35" s="1"/>
  <c r="O368" i="35"/>
  <c r="L368" i="35" s="1"/>
  <c r="F368" i="35" s="1"/>
  <c r="N368" i="35"/>
  <c r="K368" i="35" s="1"/>
  <c r="E368" i="35" s="1"/>
  <c r="O367" i="35"/>
  <c r="L367" i="35" s="1"/>
  <c r="F367" i="35" s="1"/>
  <c r="N367" i="35"/>
  <c r="K367" i="35" s="1"/>
  <c r="E367" i="35" s="1"/>
  <c r="O363" i="35"/>
  <c r="L363" i="35" s="1"/>
  <c r="F363" i="35" s="1"/>
  <c r="N363" i="35"/>
  <c r="K363" i="35" s="1"/>
  <c r="E363" i="35" s="1"/>
  <c r="O362" i="35"/>
  <c r="L362" i="35" s="1"/>
  <c r="F362" i="35" s="1"/>
  <c r="N362" i="35"/>
  <c r="K362" i="35" s="1"/>
  <c r="E362" i="35" s="1"/>
  <c r="O361" i="35"/>
  <c r="L361" i="35" s="1"/>
  <c r="F361" i="35" s="1"/>
  <c r="N361" i="35"/>
  <c r="K361" i="35" s="1"/>
  <c r="E361" i="35" s="1"/>
  <c r="O360" i="35"/>
  <c r="L360" i="35" s="1"/>
  <c r="F360" i="35" s="1"/>
  <c r="N360" i="35"/>
  <c r="K360" i="35" s="1"/>
  <c r="E360" i="35" s="1"/>
  <c r="O359" i="35"/>
  <c r="L359" i="35" s="1"/>
  <c r="F359" i="35" s="1"/>
  <c r="N359" i="35"/>
  <c r="K359" i="35" s="1"/>
  <c r="E359" i="35" s="1"/>
  <c r="O358" i="35"/>
  <c r="L358" i="35" s="1"/>
  <c r="F358" i="35" s="1"/>
  <c r="N358" i="35"/>
  <c r="K358" i="35" s="1"/>
  <c r="E358" i="35" s="1"/>
  <c r="O357" i="35"/>
  <c r="L357" i="35" s="1"/>
  <c r="F357" i="35" s="1"/>
  <c r="N357" i="35"/>
  <c r="K357" i="35" s="1"/>
  <c r="E357" i="35" s="1"/>
  <c r="O356" i="35"/>
  <c r="L356" i="35" s="1"/>
  <c r="F356" i="35" s="1"/>
  <c r="N356" i="35"/>
  <c r="K356" i="35" s="1"/>
  <c r="E356" i="35" s="1"/>
  <c r="O355" i="35"/>
  <c r="L355" i="35" s="1"/>
  <c r="F355" i="35" s="1"/>
  <c r="N355" i="35"/>
  <c r="K355" i="35" s="1"/>
  <c r="E355" i="35" s="1"/>
  <c r="O354" i="35"/>
  <c r="L354" i="35" s="1"/>
  <c r="F354" i="35" s="1"/>
  <c r="N354" i="35"/>
  <c r="K354" i="35" s="1"/>
  <c r="E354" i="35" s="1"/>
  <c r="L347" i="35"/>
  <c r="F347" i="35" s="1"/>
  <c r="K346" i="35"/>
  <c r="E346" i="35" s="1"/>
  <c r="L341" i="35"/>
  <c r="F341" i="35" s="1"/>
  <c r="K340" i="35"/>
  <c r="E340" i="35" s="1"/>
  <c r="AG337" i="35"/>
  <c r="L337" i="35"/>
  <c r="F337" i="35" s="1"/>
  <c r="K336" i="35"/>
  <c r="E336" i="35" s="1"/>
  <c r="L333" i="35"/>
  <c r="F333" i="35" s="1"/>
  <c r="K332" i="35"/>
  <c r="E332" i="35" s="1"/>
  <c r="K326" i="35"/>
  <c r="E326" i="35" s="1"/>
  <c r="L321" i="35"/>
  <c r="F321" i="35" s="1"/>
  <c r="K318" i="35"/>
  <c r="E318" i="35" s="1"/>
  <c r="L313" i="35"/>
  <c r="F313" i="35" s="1"/>
  <c r="K312" i="35"/>
  <c r="E312" i="35" s="1"/>
  <c r="L305" i="35"/>
  <c r="F305" i="35" s="1"/>
  <c r="L301" i="35"/>
  <c r="F301" i="35" s="1"/>
  <c r="L295" i="35"/>
  <c r="F295" i="35" s="1"/>
  <c r="L289" i="35"/>
  <c r="F289" i="35" s="1"/>
  <c r="K284" i="35"/>
  <c r="L281" i="35"/>
  <c r="F281" i="35" s="1"/>
  <c r="K280" i="35"/>
  <c r="E280" i="35" s="1"/>
  <c r="L277" i="35"/>
  <c r="F277" i="35" s="1"/>
  <c r="K274" i="35"/>
  <c r="E274" i="35" s="1"/>
  <c r="L271" i="35"/>
  <c r="F271" i="35" s="1"/>
  <c r="K270" i="35"/>
  <c r="E270" i="35" s="1"/>
  <c r="K269" i="35"/>
  <c r="E269" i="35" s="1"/>
  <c r="L267" i="35"/>
  <c r="F267" i="35" s="1"/>
  <c r="L259" i="35"/>
  <c r="F259" i="35" s="1"/>
  <c r="L253" i="35"/>
  <c r="F253" i="35" s="1"/>
  <c r="K252" i="35"/>
  <c r="E252" i="35" s="1"/>
  <c r="L249" i="35"/>
  <c r="F249" i="35" s="1"/>
  <c r="K248" i="35"/>
  <c r="E248" i="35" s="1"/>
  <c r="L245" i="35"/>
  <c r="F245" i="35" s="1"/>
  <c r="K245" i="35"/>
  <c r="E245" i="35" s="1"/>
  <c r="L241" i="35"/>
  <c r="F241" i="35" s="1"/>
  <c r="L235" i="35"/>
  <c r="F235" i="35" s="1"/>
  <c r="L231" i="35"/>
  <c r="F231" i="35" s="1"/>
  <c r="L225" i="35"/>
  <c r="F225" i="35" s="1"/>
  <c r="K224" i="35"/>
  <c r="E224" i="35" s="1"/>
  <c r="L219" i="35"/>
  <c r="F219" i="35" s="1"/>
  <c r="K218" i="35"/>
  <c r="E218" i="35" s="1"/>
  <c r="L209" i="35"/>
  <c r="F209" i="35" s="1"/>
  <c r="L205" i="35"/>
  <c r="F205" i="35" s="1"/>
  <c r="L201" i="35"/>
  <c r="F201" i="35" s="1"/>
  <c r="K200" i="35"/>
  <c r="E200" i="35" s="1"/>
  <c r="K197" i="35"/>
  <c r="E197" i="35" s="1"/>
  <c r="K196" i="35"/>
  <c r="E196" i="35" s="1"/>
  <c r="L187" i="35"/>
  <c r="F187" i="35" s="1"/>
  <c r="L181" i="35"/>
  <c r="F181" i="35" s="1"/>
  <c r="K180" i="35"/>
  <c r="E180" i="35" s="1"/>
  <c r="L175" i="35"/>
  <c r="F175" i="35" s="1"/>
  <c r="K174" i="35"/>
  <c r="E174" i="35" s="1"/>
  <c r="L169" i="35"/>
  <c r="F169" i="35" s="1"/>
  <c r="L163" i="35"/>
  <c r="F163" i="35" s="1"/>
  <c r="K162" i="35"/>
  <c r="E162" i="35" s="1"/>
  <c r="L157" i="35"/>
  <c r="F157" i="35" s="1"/>
  <c r="K156" i="35"/>
  <c r="E156" i="35" s="1"/>
  <c r="L153" i="35"/>
  <c r="F153" i="35" s="1"/>
  <c r="K150" i="35"/>
  <c r="E150" i="35" s="1"/>
  <c r="L147" i="35"/>
  <c r="F147" i="35" s="1"/>
  <c r="K147" i="35"/>
  <c r="E147" i="35" s="1"/>
  <c r="K142" i="35"/>
  <c r="L139" i="35"/>
  <c r="F139" i="35" s="1"/>
  <c r="K138" i="35"/>
  <c r="E138" i="35" s="1"/>
  <c r="L129" i="35"/>
  <c r="F129" i="35" s="1"/>
  <c r="L127" i="35"/>
  <c r="F127" i="35" s="1"/>
  <c r="K123" i="35"/>
  <c r="E123" i="35" s="1"/>
  <c r="L119" i="35"/>
  <c r="F119" i="35" s="1"/>
  <c r="L111" i="35"/>
  <c r="F111" i="35" s="1"/>
  <c r="L105" i="35"/>
  <c r="F105" i="35" s="1"/>
  <c r="K105" i="35"/>
  <c r="E105" i="35" s="1"/>
  <c r="L101" i="35"/>
  <c r="F101" i="35" s="1"/>
  <c r="L99" i="35"/>
  <c r="F99" i="35" s="1"/>
  <c r="L95" i="35"/>
  <c r="F95" i="35" s="1"/>
  <c r="L89" i="35"/>
  <c r="F89" i="35" s="1"/>
  <c r="K89" i="35"/>
  <c r="E89" i="35" s="1"/>
  <c r="L83" i="35"/>
  <c r="F83" i="35" s="1"/>
  <c r="K82" i="35"/>
  <c r="E82" i="35" s="1"/>
  <c r="L78" i="35"/>
  <c r="F78" i="35" s="1"/>
  <c r="L77" i="35"/>
  <c r="F77" i="35" s="1"/>
  <c r="L71" i="35"/>
  <c r="F71" i="35" s="1"/>
  <c r="K71" i="35"/>
  <c r="E71" i="35" s="1"/>
  <c r="L69" i="35"/>
  <c r="F69" i="35" s="1"/>
  <c r="K68" i="35"/>
  <c r="E68" i="35" s="1"/>
  <c r="L63" i="35"/>
  <c r="F63" i="35" s="1"/>
  <c r="K62" i="35"/>
  <c r="E62" i="35" s="1"/>
  <c r="L59" i="35"/>
  <c r="F59" i="35" s="1"/>
  <c r="K58" i="35"/>
  <c r="E58" i="35" s="1"/>
  <c r="L55" i="35"/>
  <c r="F55" i="35" s="1"/>
  <c r="K52" i="35"/>
  <c r="E52" i="35" s="1"/>
  <c r="L49" i="35"/>
  <c r="F49" i="35" s="1"/>
  <c r="K48" i="35"/>
  <c r="E48" i="35" s="1"/>
  <c r="L45" i="35"/>
  <c r="F45" i="35" s="1"/>
  <c r="K44" i="35"/>
  <c r="E44" i="35" s="1"/>
  <c r="L39" i="35"/>
  <c r="F39" i="35" s="1"/>
  <c r="L35" i="35"/>
  <c r="F35" i="35" s="1"/>
  <c r="L31" i="35"/>
  <c r="F31" i="35" s="1"/>
  <c r="L25" i="35"/>
  <c r="F25" i="35" s="1"/>
  <c r="L21" i="35"/>
  <c r="F21" i="35" s="1"/>
  <c r="L17" i="35"/>
  <c r="F17" i="35" s="1"/>
  <c r="L13" i="35"/>
  <c r="F13" i="35" s="1"/>
  <c r="K12" i="35"/>
  <c r="E12" i="35" s="1"/>
  <c r="O85" i="34"/>
  <c r="L85" i="34" s="1"/>
  <c r="F85" i="34" s="1"/>
  <c r="N85" i="34"/>
  <c r="K85" i="34" s="1"/>
  <c r="E85" i="34" s="1"/>
  <c r="O84" i="34"/>
  <c r="L84" i="34" s="1"/>
  <c r="F84" i="34" s="1"/>
  <c r="N84" i="34"/>
  <c r="K84" i="34" s="1"/>
  <c r="E84" i="34" s="1"/>
  <c r="O83" i="34"/>
  <c r="L83" i="34" s="1"/>
  <c r="F83" i="34" s="1"/>
  <c r="N83" i="34"/>
  <c r="K83" i="34" s="1"/>
  <c r="E83" i="34" s="1"/>
  <c r="W82" i="34"/>
  <c r="O82" i="34"/>
  <c r="L82" i="34" s="1"/>
  <c r="F82" i="34" s="1"/>
  <c r="N82" i="34"/>
  <c r="K82" i="34" s="1"/>
  <c r="E82" i="34" s="1"/>
  <c r="W81" i="34"/>
  <c r="O81" i="34"/>
  <c r="L81" i="34" s="1"/>
  <c r="F81" i="34" s="1"/>
  <c r="N81" i="34"/>
  <c r="K81" i="34" s="1"/>
  <c r="E81" i="34" s="1"/>
  <c r="W78" i="34"/>
  <c r="O78" i="34"/>
  <c r="L78" i="34" s="1"/>
  <c r="F78" i="34" s="1"/>
  <c r="N78" i="34"/>
  <c r="K78" i="34" s="1"/>
  <c r="E78" i="34" s="1"/>
  <c r="W77" i="34"/>
  <c r="O77" i="34"/>
  <c r="L77" i="34" s="1"/>
  <c r="F77" i="34" s="1"/>
  <c r="N77" i="34"/>
  <c r="K77" i="34" s="1"/>
  <c r="E77" i="34" s="1"/>
  <c r="W76" i="34"/>
  <c r="O76" i="34"/>
  <c r="L76" i="34" s="1"/>
  <c r="F76" i="34" s="1"/>
  <c r="N76" i="34"/>
  <c r="K76" i="34" s="1"/>
  <c r="E76" i="34" s="1"/>
  <c r="O75" i="34"/>
  <c r="L75" i="34" s="1"/>
  <c r="F75" i="34" s="1"/>
  <c r="N75" i="34"/>
  <c r="K75" i="34" s="1"/>
  <c r="E75" i="34" s="1"/>
  <c r="O72" i="34"/>
  <c r="N72" i="34"/>
  <c r="O71" i="34"/>
  <c r="L71" i="34" s="1"/>
  <c r="F71" i="34" s="1"/>
  <c r="N71" i="34"/>
  <c r="K71" i="34" s="1"/>
  <c r="E71" i="34" s="1"/>
  <c r="O68" i="34"/>
  <c r="L68" i="34" s="1"/>
  <c r="F68" i="34" s="1"/>
  <c r="N68" i="34"/>
  <c r="K68" i="34" s="1"/>
  <c r="E68" i="34" s="1"/>
  <c r="O67" i="34"/>
  <c r="L67" i="34" s="1"/>
  <c r="F67" i="34" s="1"/>
  <c r="N67" i="34"/>
  <c r="K67" i="34" s="1"/>
  <c r="E67" i="34" s="1"/>
  <c r="O66" i="34"/>
  <c r="L66" i="34" s="1"/>
  <c r="F66" i="34" s="1"/>
  <c r="N66" i="34"/>
  <c r="K66" i="34" s="1"/>
  <c r="E66" i="34" s="1"/>
  <c r="O65" i="34"/>
  <c r="L65" i="34" s="1"/>
  <c r="F65" i="34" s="1"/>
  <c r="N65" i="34"/>
  <c r="K65" i="34" s="1"/>
  <c r="E65" i="34" s="1"/>
  <c r="O64" i="34"/>
  <c r="L64" i="34" s="1"/>
  <c r="F64" i="34" s="1"/>
  <c r="N64" i="34"/>
  <c r="K64" i="34" s="1"/>
  <c r="E64" i="34" s="1"/>
  <c r="O63" i="34"/>
  <c r="L63" i="34" s="1"/>
  <c r="F63" i="34" s="1"/>
  <c r="N63" i="34"/>
  <c r="K63" i="34" s="1"/>
  <c r="E63" i="34" s="1"/>
  <c r="O62" i="34"/>
  <c r="L62" i="34" s="1"/>
  <c r="F62" i="34" s="1"/>
  <c r="N62" i="34"/>
  <c r="K62" i="34" s="1"/>
  <c r="E62" i="34" s="1"/>
  <c r="O59" i="34"/>
  <c r="L59" i="34" s="1"/>
  <c r="F59" i="34" s="1"/>
  <c r="N59" i="34"/>
  <c r="K59" i="34" s="1"/>
  <c r="E59" i="34" s="1"/>
  <c r="O58" i="34"/>
  <c r="L58" i="34" s="1"/>
  <c r="F58" i="34" s="1"/>
  <c r="N58" i="34"/>
  <c r="K58" i="34" s="1"/>
  <c r="E58" i="34" s="1"/>
  <c r="O57" i="34"/>
  <c r="L57" i="34" s="1"/>
  <c r="F57" i="34" s="1"/>
  <c r="N57" i="34"/>
  <c r="K57" i="34" s="1"/>
  <c r="E57" i="34" s="1"/>
  <c r="O56" i="34"/>
  <c r="L56" i="34" s="1"/>
  <c r="F56" i="34" s="1"/>
  <c r="N56" i="34"/>
  <c r="K56" i="34" s="1"/>
  <c r="E56" i="34" s="1"/>
  <c r="O52" i="34"/>
  <c r="L52" i="34" s="1"/>
  <c r="F52" i="34" s="1"/>
  <c r="N52" i="34"/>
  <c r="K52" i="34" s="1"/>
  <c r="E52" i="34" s="1"/>
  <c r="W49" i="34"/>
  <c r="V49" i="34"/>
  <c r="O49" i="34"/>
  <c r="L49" i="34" s="1"/>
  <c r="F49" i="34" s="1"/>
  <c r="N49" i="34"/>
  <c r="K49" i="34" s="1"/>
  <c r="E49" i="34" s="1"/>
  <c r="W48" i="34"/>
  <c r="V48" i="34"/>
  <c r="O48" i="34"/>
  <c r="L48" i="34" s="1"/>
  <c r="F48" i="34" s="1"/>
  <c r="N48" i="34"/>
  <c r="K48" i="34" s="1"/>
  <c r="E48" i="34" s="1"/>
  <c r="W47" i="34"/>
  <c r="V47" i="34"/>
  <c r="O47" i="34"/>
  <c r="L47" i="34" s="1"/>
  <c r="F47" i="34" s="1"/>
  <c r="N47" i="34"/>
  <c r="K47" i="34" s="1"/>
  <c r="E47" i="34" s="1"/>
  <c r="O46" i="34"/>
  <c r="L46" i="34" s="1"/>
  <c r="F46" i="34" s="1"/>
  <c r="N46" i="34"/>
  <c r="K46" i="34" s="1"/>
  <c r="E46" i="34" s="1"/>
  <c r="O43" i="34"/>
  <c r="L43" i="34" s="1"/>
  <c r="N43" i="34"/>
  <c r="K43" i="34" s="1"/>
  <c r="O42" i="34"/>
  <c r="L42" i="34" s="1"/>
  <c r="F42" i="34" s="1"/>
  <c r="N42" i="34"/>
  <c r="K42" i="34" s="1"/>
  <c r="E42" i="34" s="1"/>
  <c r="O41" i="34"/>
  <c r="L41" i="34" s="1"/>
  <c r="F41" i="34" s="1"/>
  <c r="N41" i="34"/>
  <c r="K41" i="34" s="1"/>
  <c r="E41" i="34" s="1"/>
  <c r="O40" i="34"/>
  <c r="L40" i="34" s="1"/>
  <c r="F40" i="34" s="1"/>
  <c r="N40" i="34"/>
  <c r="K40" i="34" s="1"/>
  <c r="E40" i="34" s="1"/>
  <c r="O39" i="34"/>
  <c r="L39" i="34" s="1"/>
  <c r="F39" i="34" s="1"/>
  <c r="N39" i="34"/>
  <c r="K39" i="34" s="1"/>
  <c r="E39" i="34" s="1"/>
  <c r="O38" i="34"/>
  <c r="L38" i="34" s="1"/>
  <c r="F38" i="34" s="1"/>
  <c r="N38" i="34"/>
  <c r="K38" i="34" s="1"/>
  <c r="E38" i="34" s="1"/>
  <c r="O35" i="34"/>
  <c r="L35" i="34" s="1"/>
  <c r="F35" i="34" s="1"/>
  <c r="N35" i="34"/>
  <c r="K35" i="34" s="1"/>
  <c r="E35" i="34" s="1"/>
  <c r="O34" i="34"/>
  <c r="L34" i="34" s="1"/>
  <c r="F34" i="34" s="1"/>
  <c r="N34" i="34"/>
  <c r="K34" i="34" s="1"/>
  <c r="E34" i="34" s="1"/>
  <c r="O33" i="34"/>
  <c r="L33" i="34" s="1"/>
  <c r="F33" i="34" s="1"/>
  <c r="N33" i="34"/>
  <c r="K33" i="34" s="1"/>
  <c r="E33" i="34" s="1"/>
  <c r="O30" i="34"/>
  <c r="L30" i="34" s="1"/>
  <c r="F30" i="34" s="1"/>
  <c r="N30" i="34"/>
  <c r="K30" i="34" s="1"/>
  <c r="E30" i="34" s="1"/>
  <c r="O29" i="34"/>
  <c r="L29" i="34" s="1"/>
  <c r="F29" i="34" s="1"/>
  <c r="N29" i="34"/>
  <c r="K29" i="34" s="1"/>
  <c r="E29" i="34" s="1"/>
  <c r="O28" i="34"/>
  <c r="L28" i="34" s="1"/>
  <c r="F28" i="34" s="1"/>
  <c r="N28" i="34"/>
  <c r="K28" i="34" s="1"/>
  <c r="E28" i="34" s="1"/>
  <c r="O25" i="34"/>
  <c r="L25" i="34" s="1"/>
  <c r="F25" i="34" s="1"/>
  <c r="N25" i="34"/>
  <c r="K25" i="34" s="1"/>
  <c r="E25" i="34" s="1"/>
  <c r="O24" i="34"/>
  <c r="L24" i="34" s="1"/>
  <c r="F24" i="34" s="1"/>
  <c r="N24" i="34"/>
  <c r="K24" i="34" s="1"/>
  <c r="E24" i="34" s="1"/>
  <c r="O23" i="34"/>
  <c r="L23" i="34" s="1"/>
  <c r="F23" i="34" s="1"/>
  <c r="N23" i="34"/>
  <c r="K23" i="34" s="1"/>
  <c r="E23" i="34" s="1"/>
  <c r="O20" i="34"/>
  <c r="L20" i="34" s="1"/>
  <c r="F20" i="34" s="1"/>
  <c r="N20" i="34"/>
  <c r="K20" i="34" s="1"/>
  <c r="E20" i="34" s="1"/>
  <c r="O19" i="34"/>
  <c r="L19" i="34" s="1"/>
  <c r="F19" i="34" s="1"/>
  <c r="N19" i="34"/>
  <c r="K19" i="34" s="1"/>
  <c r="E19" i="34" s="1"/>
  <c r="O18" i="34"/>
  <c r="L18" i="34" s="1"/>
  <c r="F18" i="34" s="1"/>
  <c r="N18" i="34"/>
  <c r="K18" i="34" s="1"/>
  <c r="E18" i="34" s="1"/>
  <c r="O14" i="34"/>
  <c r="L14" i="34" s="1"/>
  <c r="F14" i="34" s="1"/>
  <c r="N14" i="34"/>
  <c r="K14" i="34" s="1"/>
  <c r="E14" i="34" s="1"/>
  <c r="O13" i="34"/>
  <c r="L13" i="34" s="1"/>
  <c r="F13" i="34" s="1"/>
  <c r="N13" i="34"/>
  <c r="K13" i="34" s="1"/>
  <c r="E13" i="34" s="1"/>
  <c r="O12" i="34"/>
  <c r="L12" i="34" s="1"/>
  <c r="F12" i="34" s="1"/>
  <c r="N12" i="34"/>
  <c r="K12" i="34" s="1"/>
  <c r="E12" i="34" s="1"/>
  <c r="O11" i="34"/>
  <c r="L11" i="34" s="1"/>
  <c r="F11" i="34" s="1"/>
  <c r="N11" i="34"/>
  <c r="K11" i="34" s="1"/>
  <c r="E11" i="34" s="1"/>
  <c r="O10" i="34"/>
  <c r="L10" i="34" s="1"/>
  <c r="F10" i="34" s="1"/>
  <c r="N10" i="34"/>
  <c r="K10" i="34" s="1"/>
  <c r="E10" i="34" s="1"/>
  <c r="O9" i="34"/>
  <c r="L9" i="34" s="1"/>
  <c r="F9" i="34" s="1"/>
  <c r="N9" i="34"/>
  <c r="K9" i="34" s="1"/>
  <c r="E9" i="34" s="1"/>
  <c r="O8" i="34"/>
  <c r="L8" i="34" s="1"/>
  <c r="F8" i="34" s="1"/>
  <c r="N8" i="34"/>
  <c r="K8" i="34" s="1"/>
  <c r="E8" i="34" s="1"/>
  <c r="O7" i="34"/>
  <c r="L7" i="34" s="1"/>
  <c r="F7" i="34" s="1"/>
  <c r="N7" i="34"/>
  <c r="K7" i="34" s="1"/>
  <c r="E7" i="34" s="1"/>
  <c r="O6" i="34"/>
  <c r="L6" i="34" s="1"/>
  <c r="F6" i="34" s="1"/>
  <c r="N6" i="34"/>
  <c r="K6" i="34" s="1"/>
  <c r="E6" i="34" s="1"/>
  <c r="O5" i="34"/>
  <c r="L5" i="34" s="1"/>
  <c r="F5" i="34" s="1"/>
  <c r="N5" i="34"/>
  <c r="K5" i="34" s="1"/>
  <c r="E5" i="34" s="1"/>
  <c r="W426" i="33"/>
  <c r="O426" i="33"/>
  <c r="L426" i="33" s="1"/>
  <c r="F426" i="33" s="1"/>
  <c r="N426" i="33"/>
  <c r="K426" i="33" s="1"/>
  <c r="E426" i="33" s="1"/>
  <c r="W425" i="33"/>
  <c r="O425" i="33"/>
  <c r="L425" i="33" s="1"/>
  <c r="F425" i="33" s="1"/>
  <c r="N425" i="33"/>
  <c r="K425" i="33" s="1"/>
  <c r="E425" i="33" s="1"/>
  <c r="AE97" i="33"/>
  <c r="O443" i="33"/>
  <c r="L443" i="33" s="1"/>
  <c r="F443" i="33" s="1"/>
  <c r="N443" i="33"/>
  <c r="K443" i="33" s="1"/>
  <c r="E443" i="33" s="1"/>
  <c r="O442" i="33"/>
  <c r="L442" i="33" s="1"/>
  <c r="F442" i="33" s="1"/>
  <c r="N442" i="33"/>
  <c r="K442" i="33" s="1"/>
  <c r="E442" i="33" s="1"/>
  <c r="O441" i="33"/>
  <c r="L441" i="33" s="1"/>
  <c r="F441" i="33" s="1"/>
  <c r="N441" i="33"/>
  <c r="K441" i="33" s="1"/>
  <c r="E441" i="33" s="1"/>
  <c r="O440" i="33"/>
  <c r="L440" i="33" s="1"/>
  <c r="F440" i="33" s="1"/>
  <c r="N440" i="33"/>
  <c r="K440" i="33" s="1"/>
  <c r="E440" i="33" s="1"/>
  <c r="O439" i="33"/>
  <c r="L439" i="33" s="1"/>
  <c r="F439" i="33" s="1"/>
  <c r="N439" i="33"/>
  <c r="K439" i="33" s="1"/>
  <c r="E439" i="33" s="1"/>
  <c r="O438" i="33"/>
  <c r="L438" i="33" s="1"/>
  <c r="F438" i="33" s="1"/>
  <c r="N438" i="33"/>
  <c r="K438" i="33" s="1"/>
  <c r="E438" i="33" s="1"/>
  <c r="O437" i="33"/>
  <c r="L437" i="33" s="1"/>
  <c r="F437" i="33" s="1"/>
  <c r="N437" i="33"/>
  <c r="K437" i="33" s="1"/>
  <c r="E437" i="33" s="1"/>
  <c r="O434" i="33"/>
  <c r="L434" i="33" s="1"/>
  <c r="F434" i="33" s="1"/>
  <c r="N434" i="33"/>
  <c r="K434" i="33" s="1"/>
  <c r="E434" i="33" s="1"/>
  <c r="O433" i="33"/>
  <c r="L433" i="33" s="1"/>
  <c r="F433" i="33" s="1"/>
  <c r="N433" i="33"/>
  <c r="K433" i="33" s="1"/>
  <c r="E433" i="33" s="1"/>
  <c r="O432" i="33"/>
  <c r="L432" i="33" s="1"/>
  <c r="F432" i="33" s="1"/>
  <c r="N432" i="33"/>
  <c r="K432" i="33" s="1"/>
  <c r="E432" i="33" s="1"/>
  <c r="W431" i="33"/>
  <c r="O431" i="33"/>
  <c r="L431" i="33" s="1"/>
  <c r="F431" i="33" s="1"/>
  <c r="N431" i="33"/>
  <c r="K431" i="33" s="1"/>
  <c r="E431" i="33" s="1"/>
  <c r="W430" i="33"/>
  <c r="O430" i="33"/>
  <c r="L430" i="33" s="1"/>
  <c r="F430" i="33" s="1"/>
  <c r="N430" i="33"/>
  <c r="K430" i="33" s="1"/>
  <c r="E430" i="33" s="1"/>
  <c r="W427" i="33"/>
  <c r="O427" i="33"/>
  <c r="L427" i="33" s="1"/>
  <c r="F427" i="33" s="1"/>
  <c r="N427" i="33"/>
  <c r="K427" i="33" s="1"/>
  <c r="E427" i="33" s="1"/>
  <c r="O424" i="33"/>
  <c r="L424" i="33" s="1"/>
  <c r="F424" i="33" s="1"/>
  <c r="N424" i="33"/>
  <c r="K424" i="33" s="1"/>
  <c r="E424" i="33" s="1"/>
  <c r="O421" i="33"/>
  <c r="L421" i="33" s="1"/>
  <c r="N421" i="33"/>
  <c r="K421" i="33" s="1"/>
  <c r="O420" i="33"/>
  <c r="L420" i="33" s="1"/>
  <c r="N420" i="33"/>
  <c r="K420" i="33" s="1"/>
  <c r="O417" i="33"/>
  <c r="L417" i="33" s="1"/>
  <c r="F417" i="33" s="1"/>
  <c r="N417" i="33"/>
  <c r="K417" i="33" s="1"/>
  <c r="E417" i="33" s="1"/>
  <c r="O416" i="33"/>
  <c r="L416" i="33" s="1"/>
  <c r="F416" i="33" s="1"/>
  <c r="N416" i="33"/>
  <c r="K416" i="33" s="1"/>
  <c r="E416" i="33" s="1"/>
  <c r="O415" i="33"/>
  <c r="L415" i="33" s="1"/>
  <c r="F415" i="33" s="1"/>
  <c r="N415" i="33"/>
  <c r="K415" i="33" s="1"/>
  <c r="E415" i="33" s="1"/>
  <c r="O414" i="33"/>
  <c r="L414" i="33" s="1"/>
  <c r="F414" i="33" s="1"/>
  <c r="N414" i="33"/>
  <c r="K414" i="33" s="1"/>
  <c r="E414" i="33" s="1"/>
  <c r="O413" i="33"/>
  <c r="L413" i="33" s="1"/>
  <c r="F413" i="33" s="1"/>
  <c r="N413" i="33"/>
  <c r="K413" i="33" s="1"/>
  <c r="E413" i="33" s="1"/>
  <c r="O412" i="33"/>
  <c r="L412" i="33" s="1"/>
  <c r="F412" i="33" s="1"/>
  <c r="N412" i="33"/>
  <c r="K412" i="33" s="1"/>
  <c r="E412" i="33" s="1"/>
  <c r="O411" i="33"/>
  <c r="L411" i="33" s="1"/>
  <c r="F411" i="33" s="1"/>
  <c r="N411" i="33"/>
  <c r="K411" i="33" s="1"/>
  <c r="E411" i="33" s="1"/>
  <c r="O408" i="33"/>
  <c r="L408" i="33" s="1"/>
  <c r="F408" i="33" s="1"/>
  <c r="N408" i="33"/>
  <c r="K408" i="33" s="1"/>
  <c r="E408" i="33" s="1"/>
  <c r="O407" i="33"/>
  <c r="L407" i="33" s="1"/>
  <c r="F407" i="33" s="1"/>
  <c r="N407" i="33"/>
  <c r="K407" i="33" s="1"/>
  <c r="E407" i="33" s="1"/>
  <c r="O406" i="33"/>
  <c r="L406" i="33" s="1"/>
  <c r="F406" i="33" s="1"/>
  <c r="N406" i="33"/>
  <c r="K406" i="33" s="1"/>
  <c r="E406" i="33" s="1"/>
  <c r="O405" i="33"/>
  <c r="L405" i="33" s="1"/>
  <c r="F405" i="33" s="1"/>
  <c r="N405" i="33"/>
  <c r="K405" i="33" s="1"/>
  <c r="E405" i="33" s="1"/>
  <c r="O401" i="33"/>
  <c r="L401" i="33" s="1"/>
  <c r="F401" i="33" s="1"/>
  <c r="N401" i="33"/>
  <c r="K401" i="33" s="1"/>
  <c r="E401" i="33" s="1"/>
  <c r="W398" i="33"/>
  <c r="V398" i="33"/>
  <c r="O398" i="33"/>
  <c r="L398" i="33" s="1"/>
  <c r="F398" i="33" s="1"/>
  <c r="N398" i="33"/>
  <c r="K398" i="33" s="1"/>
  <c r="E398" i="33" s="1"/>
  <c r="W397" i="33"/>
  <c r="V397" i="33"/>
  <c r="O397" i="33"/>
  <c r="L397" i="33" s="1"/>
  <c r="F397" i="33" s="1"/>
  <c r="N397" i="33"/>
  <c r="K397" i="33" s="1"/>
  <c r="E397" i="33" s="1"/>
  <c r="W396" i="33"/>
  <c r="V396" i="33"/>
  <c r="O396" i="33"/>
  <c r="L396" i="33" s="1"/>
  <c r="F396" i="33" s="1"/>
  <c r="N396" i="33"/>
  <c r="K396" i="33" s="1"/>
  <c r="E396" i="33" s="1"/>
  <c r="O395" i="33"/>
  <c r="L395" i="33" s="1"/>
  <c r="F395" i="33" s="1"/>
  <c r="N395" i="33"/>
  <c r="K395" i="33" s="1"/>
  <c r="E395" i="33" s="1"/>
  <c r="O392" i="33"/>
  <c r="L392" i="33" s="1"/>
  <c r="N392" i="33"/>
  <c r="K392" i="33" s="1"/>
  <c r="O391" i="33"/>
  <c r="L391" i="33" s="1"/>
  <c r="F391" i="33" s="1"/>
  <c r="N391" i="33"/>
  <c r="K391" i="33" s="1"/>
  <c r="E391" i="33" s="1"/>
  <c r="O390" i="33"/>
  <c r="L390" i="33" s="1"/>
  <c r="F390" i="33" s="1"/>
  <c r="N390" i="33"/>
  <c r="K390" i="33" s="1"/>
  <c r="E390" i="33" s="1"/>
  <c r="O389" i="33"/>
  <c r="L389" i="33" s="1"/>
  <c r="F389" i="33" s="1"/>
  <c r="N389" i="33"/>
  <c r="K389" i="33" s="1"/>
  <c r="E389" i="33" s="1"/>
  <c r="O388" i="33"/>
  <c r="L388" i="33" s="1"/>
  <c r="F388" i="33" s="1"/>
  <c r="N388" i="33"/>
  <c r="K388" i="33" s="1"/>
  <c r="E388" i="33" s="1"/>
  <c r="O387" i="33"/>
  <c r="L387" i="33" s="1"/>
  <c r="F387" i="33" s="1"/>
  <c r="N387" i="33"/>
  <c r="K387" i="33" s="1"/>
  <c r="E387" i="33" s="1"/>
  <c r="O384" i="33"/>
  <c r="L384" i="33" s="1"/>
  <c r="F384" i="33" s="1"/>
  <c r="N384" i="33"/>
  <c r="K384" i="33" s="1"/>
  <c r="E384" i="33" s="1"/>
  <c r="O383" i="33"/>
  <c r="L383" i="33" s="1"/>
  <c r="F383" i="33" s="1"/>
  <c r="N383" i="33"/>
  <c r="K383" i="33" s="1"/>
  <c r="E383" i="33" s="1"/>
  <c r="O382" i="33"/>
  <c r="L382" i="33" s="1"/>
  <c r="F382" i="33" s="1"/>
  <c r="N382" i="33"/>
  <c r="K382" i="33" s="1"/>
  <c r="E382" i="33" s="1"/>
  <c r="O379" i="33"/>
  <c r="L379" i="33" s="1"/>
  <c r="F379" i="33" s="1"/>
  <c r="N379" i="33"/>
  <c r="K379" i="33" s="1"/>
  <c r="E379" i="33" s="1"/>
  <c r="O378" i="33"/>
  <c r="L378" i="33" s="1"/>
  <c r="F378" i="33" s="1"/>
  <c r="N378" i="33"/>
  <c r="K378" i="33" s="1"/>
  <c r="E378" i="33" s="1"/>
  <c r="O377" i="33"/>
  <c r="L377" i="33" s="1"/>
  <c r="F377" i="33" s="1"/>
  <c r="N377" i="33"/>
  <c r="K377" i="33" s="1"/>
  <c r="E377" i="33" s="1"/>
  <c r="O374" i="33"/>
  <c r="L374" i="33" s="1"/>
  <c r="F374" i="33" s="1"/>
  <c r="N374" i="33"/>
  <c r="K374" i="33" s="1"/>
  <c r="E374" i="33" s="1"/>
  <c r="O373" i="33"/>
  <c r="L373" i="33" s="1"/>
  <c r="F373" i="33" s="1"/>
  <c r="N373" i="33"/>
  <c r="K373" i="33" s="1"/>
  <c r="E373" i="33" s="1"/>
  <c r="O372" i="33"/>
  <c r="L372" i="33" s="1"/>
  <c r="F372" i="33" s="1"/>
  <c r="N372" i="33"/>
  <c r="K372" i="33" s="1"/>
  <c r="E372" i="33" s="1"/>
  <c r="O369" i="33"/>
  <c r="L369" i="33" s="1"/>
  <c r="F369" i="33" s="1"/>
  <c r="N369" i="33"/>
  <c r="K369" i="33" s="1"/>
  <c r="E369" i="33" s="1"/>
  <c r="O368" i="33"/>
  <c r="L368" i="33" s="1"/>
  <c r="F368" i="33" s="1"/>
  <c r="N368" i="33"/>
  <c r="K368" i="33" s="1"/>
  <c r="E368" i="33" s="1"/>
  <c r="O367" i="33"/>
  <c r="L367" i="33" s="1"/>
  <c r="F367" i="33" s="1"/>
  <c r="N367" i="33"/>
  <c r="K367" i="33" s="1"/>
  <c r="E367" i="33" s="1"/>
  <c r="O363" i="33"/>
  <c r="L363" i="33" s="1"/>
  <c r="F363" i="33" s="1"/>
  <c r="N363" i="33"/>
  <c r="K363" i="33" s="1"/>
  <c r="E363" i="33" s="1"/>
  <c r="O362" i="33"/>
  <c r="L362" i="33" s="1"/>
  <c r="F362" i="33" s="1"/>
  <c r="N362" i="33"/>
  <c r="K362" i="33" s="1"/>
  <c r="E362" i="33" s="1"/>
  <c r="O361" i="33"/>
  <c r="L361" i="33" s="1"/>
  <c r="F361" i="33" s="1"/>
  <c r="N361" i="33"/>
  <c r="K361" i="33" s="1"/>
  <c r="E361" i="33" s="1"/>
  <c r="O360" i="33"/>
  <c r="L360" i="33" s="1"/>
  <c r="F360" i="33" s="1"/>
  <c r="N360" i="33"/>
  <c r="K360" i="33" s="1"/>
  <c r="E360" i="33" s="1"/>
  <c r="O359" i="33"/>
  <c r="L359" i="33" s="1"/>
  <c r="F359" i="33" s="1"/>
  <c r="N359" i="33"/>
  <c r="K359" i="33" s="1"/>
  <c r="E359" i="33" s="1"/>
  <c r="O358" i="33"/>
  <c r="L358" i="33" s="1"/>
  <c r="F358" i="33" s="1"/>
  <c r="N358" i="33"/>
  <c r="K358" i="33" s="1"/>
  <c r="E358" i="33" s="1"/>
  <c r="O357" i="33"/>
  <c r="L357" i="33" s="1"/>
  <c r="F357" i="33" s="1"/>
  <c r="N357" i="33"/>
  <c r="K357" i="33" s="1"/>
  <c r="E357" i="33" s="1"/>
  <c r="O356" i="33"/>
  <c r="L356" i="33" s="1"/>
  <c r="F356" i="33" s="1"/>
  <c r="N356" i="33"/>
  <c r="K356" i="33" s="1"/>
  <c r="E356" i="33" s="1"/>
  <c r="O355" i="33"/>
  <c r="L355" i="33" s="1"/>
  <c r="F355" i="33" s="1"/>
  <c r="N355" i="33"/>
  <c r="K355" i="33" s="1"/>
  <c r="E355" i="33" s="1"/>
  <c r="O354" i="33"/>
  <c r="L354" i="33" s="1"/>
  <c r="F354" i="33" s="1"/>
  <c r="N354" i="33"/>
  <c r="K354" i="33" s="1"/>
  <c r="E354" i="33" s="1"/>
  <c r="O349" i="33"/>
  <c r="L349" i="33" s="1"/>
  <c r="F349" i="33" s="1"/>
  <c r="N349" i="33"/>
  <c r="K349" i="33" s="1"/>
  <c r="E349" i="33" s="1"/>
  <c r="O348" i="33"/>
  <c r="L348" i="33" s="1"/>
  <c r="F348" i="33" s="1"/>
  <c r="N348" i="33"/>
  <c r="K348" i="33" s="1"/>
  <c r="E348" i="33" s="1"/>
  <c r="O347" i="33"/>
  <c r="L347" i="33" s="1"/>
  <c r="F347" i="33" s="1"/>
  <c r="N347" i="33"/>
  <c r="K347" i="33" s="1"/>
  <c r="E347" i="33" s="1"/>
  <c r="O346" i="33"/>
  <c r="L346" i="33" s="1"/>
  <c r="F346" i="33" s="1"/>
  <c r="N346" i="33"/>
  <c r="K346" i="33" s="1"/>
  <c r="E346" i="33" s="1"/>
  <c r="O345" i="33"/>
  <c r="L345" i="33" s="1"/>
  <c r="F345" i="33" s="1"/>
  <c r="N345" i="33"/>
  <c r="K345" i="33" s="1"/>
  <c r="E345" i="33" s="1"/>
  <c r="O344" i="33"/>
  <c r="L344" i="33" s="1"/>
  <c r="F344" i="33" s="1"/>
  <c r="N344" i="33"/>
  <c r="K344" i="33" s="1"/>
  <c r="E344" i="33" s="1"/>
  <c r="O342" i="33"/>
  <c r="L342" i="33" s="1"/>
  <c r="F342" i="33" s="1"/>
  <c r="N342" i="33"/>
  <c r="K342" i="33" s="1"/>
  <c r="E342" i="33" s="1"/>
  <c r="O341" i="33"/>
  <c r="L341" i="33" s="1"/>
  <c r="F341" i="33" s="1"/>
  <c r="N341" i="33"/>
  <c r="K341" i="33" s="1"/>
  <c r="E341" i="33" s="1"/>
  <c r="O340" i="33"/>
  <c r="L340" i="33" s="1"/>
  <c r="F340" i="33" s="1"/>
  <c r="N340" i="33"/>
  <c r="K340" i="33" s="1"/>
  <c r="E340" i="33" s="1"/>
  <c r="O339" i="33"/>
  <c r="L339" i="33" s="1"/>
  <c r="F339" i="33" s="1"/>
  <c r="N339" i="33"/>
  <c r="K339" i="33" s="1"/>
  <c r="E339" i="33" s="1"/>
  <c r="AF337" i="33"/>
  <c r="AE337" i="33"/>
  <c r="O337" i="33"/>
  <c r="L337" i="33" s="1"/>
  <c r="F337" i="33" s="1"/>
  <c r="N337" i="33"/>
  <c r="K337" i="33" s="1"/>
  <c r="E337" i="33" s="1"/>
  <c r="AE336" i="33"/>
  <c r="O336" i="33"/>
  <c r="L336" i="33" s="1"/>
  <c r="F336" i="33" s="1"/>
  <c r="N336" i="33"/>
  <c r="K336" i="33" s="1"/>
  <c r="E336" i="33" s="1"/>
  <c r="AE335" i="33"/>
  <c r="O335" i="33"/>
  <c r="L335" i="33" s="1"/>
  <c r="F335" i="33" s="1"/>
  <c r="N335" i="33"/>
  <c r="K335" i="33" s="1"/>
  <c r="E335" i="33" s="1"/>
  <c r="AE334" i="33"/>
  <c r="O334" i="33"/>
  <c r="L334" i="33" s="1"/>
  <c r="F334" i="33" s="1"/>
  <c r="N334" i="33"/>
  <c r="K334" i="33" s="1"/>
  <c r="E334" i="33" s="1"/>
  <c r="AE333" i="33"/>
  <c r="O333" i="33"/>
  <c r="L333" i="33" s="1"/>
  <c r="F333" i="33" s="1"/>
  <c r="N333" i="33"/>
  <c r="K333" i="33" s="1"/>
  <c r="E333" i="33" s="1"/>
  <c r="AE332" i="33"/>
  <c r="O332" i="33"/>
  <c r="L332" i="33" s="1"/>
  <c r="F332" i="33" s="1"/>
  <c r="N332" i="33"/>
  <c r="K332" i="33" s="1"/>
  <c r="E332" i="33" s="1"/>
  <c r="AE331" i="33"/>
  <c r="O331" i="33"/>
  <c r="L331" i="33" s="1"/>
  <c r="F331" i="33" s="1"/>
  <c r="N331" i="33"/>
  <c r="K331" i="33" s="1"/>
  <c r="E331" i="33" s="1"/>
  <c r="AE330" i="33"/>
  <c r="O330" i="33"/>
  <c r="L330" i="33" s="1"/>
  <c r="F330" i="33" s="1"/>
  <c r="N330" i="33"/>
  <c r="K330" i="33" s="1"/>
  <c r="E330" i="33" s="1"/>
  <c r="O328" i="33"/>
  <c r="L328" i="33" s="1"/>
  <c r="F328" i="33" s="1"/>
  <c r="N328" i="33"/>
  <c r="K328" i="33" s="1"/>
  <c r="E328" i="33" s="1"/>
  <c r="O327" i="33"/>
  <c r="L327" i="33" s="1"/>
  <c r="F327" i="33" s="1"/>
  <c r="N327" i="33"/>
  <c r="K327" i="33" s="1"/>
  <c r="E327" i="33" s="1"/>
  <c r="O326" i="33"/>
  <c r="L326" i="33" s="1"/>
  <c r="F326" i="33" s="1"/>
  <c r="N326" i="33"/>
  <c r="K326" i="33" s="1"/>
  <c r="E326" i="33" s="1"/>
  <c r="O325" i="33"/>
  <c r="L325" i="33" s="1"/>
  <c r="F325" i="33" s="1"/>
  <c r="N325" i="33"/>
  <c r="K325" i="33" s="1"/>
  <c r="E325" i="33" s="1"/>
  <c r="W323" i="33"/>
  <c r="V323" i="33"/>
  <c r="O322" i="33"/>
  <c r="L322" i="33" s="1"/>
  <c r="F322" i="33" s="1"/>
  <c r="N322" i="33"/>
  <c r="K322" i="33" s="1"/>
  <c r="E322" i="33" s="1"/>
  <c r="O321" i="33"/>
  <c r="L321" i="33" s="1"/>
  <c r="F321" i="33" s="1"/>
  <c r="N321" i="33"/>
  <c r="K321" i="33" s="1"/>
  <c r="E321" i="33" s="1"/>
  <c r="O318" i="33"/>
  <c r="L318" i="33" s="1"/>
  <c r="F318" i="33" s="1"/>
  <c r="N318" i="33"/>
  <c r="K318" i="33" s="1"/>
  <c r="E318" i="33" s="1"/>
  <c r="W317" i="33"/>
  <c r="O317" i="33"/>
  <c r="L317" i="33" s="1"/>
  <c r="F317" i="33" s="1"/>
  <c r="N317" i="33"/>
  <c r="K317" i="33" s="1"/>
  <c r="E317" i="33" s="1"/>
  <c r="O316" i="33"/>
  <c r="L316" i="33" s="1"/>
  <c r="F316" i="33" s="1"/>
  <c r="N316" i="33"/>
  <c r="K316" i="33" s="1"/>
  <c r="E316" i="33" s="1"/>
  <c r="O313" i="33"/>
  <c r="L313" i="33" s="1"/>
  <c r="F313" i="33" s="1"/>
  <c r="N313" i="33"/>
  <c r="K313" i="33" s="1"/>
  <c r="E313" i="33" s="1"/>
  <c r="O312" i="33"/>
  <c r="L312" i="33" s="1"/>
  <c r="F312" i="33" s="1"/>
  <c r="N312" i="33"/>
  <c r="K312" i="33" s="1"/>
  <c r="E312" i="33" s="1"/>
  <c r="O311" i="33"/>
  <c r="L311" i="33" s="1"/>
  <c r="F311" i="33" s="1"/>
  <c r="N311" i="33"/>
  <c r="K311" i="33" s="1"/>
  <c r="E311" i="33" s="1"/>
  <c r="O310" i="33"/>
  <c r="L310" i="33" s="1"/>
  <c r="F310" i="33" s="1"/>
  <c r="N310" i="33"/>
  <c r="K310" i="33" s="1"/>
  <c r="E310" i="33" s="1"/>
  <c r="O307" i="33"/>
  <c r="L307" i="33" s="1"/>
  <c r="F307" i="33" s="1"/>
  <c r="N307" i="33"/>
  <c r="K307" i="33" s="1"/>
  <c r="E307" i="33" s="1"/>
  <c r="O306" i="33"/>
  <c r="L306" i="33" s="1"/>
  <c r="F306" i="33" s="1"/>
  <c r="N306" i="33"/>
  <c r="K306" i="33" s="1"/>
  <c r="E306" i="33" s="1"/>
  <c r="O305" i="33"/>
  <c r="L305" i="33" s="1"/>
  <c r="F305" i="33" s="1"/>
  <c r="N305" i="33"/>
  <c r="K305" i="33" s="1"/>
  <c r="E305" i="33" s="1"/>
  <c r="O304" i="33"/>
  <c r="L304" i="33" s="1"/>
  <c r="F304" i="33" s="1"/>
  <c r="N304" i="33"/>
  <c r="K304" i="33" s="1"/>
  <c r="E304" i="33" s="1"/>
  <c r="O303" i="33"/>
  <c r="L303" i="33" s="1"/>
  <c r="F303" i="33" s="1"/>
  <c r="N303" i="33"/>
  <c r="K303" i="33" s="1"/>
  <c r="E303" i="33" s="1"/>
  <c r="O302" i="33"/>
  <c r="L302" i="33" s="1"/>
  <c r="F302" i="33" s="1"/>
  <c r="N302" i="33"/>
  <c r="K302" i="33" s="1"/>
  <c r="E302" i="33" s="1"/>
  <c r="O301" i="33"/>
  <c r="L301" i="33" s="1"/>
  <c r="F301" i="33" s="1"/>
  <c r="N301" i="33"/>
  <c r="K301" i="33" s="1"/>
  <c r="E301" i="33" s="1"/>
  <c r="O299" i="33"/>
  <c r="L299" i="33" s="1"/>
  <c r="N299" i="33"/>
  <c r="K299" i="33" s="1"/>
  <c r="AE297" i="33"/>
  <c r="O297" i="33"/>
  <c r="L297" i="33" s="1"/>
  <c r="F297" i="33" s="1"/>
  <c r="N297" i="33"/>
  <c r="K297" i="33" s="1"/>
  <c r="E297" i="33" s="1"/>
  <c r="AE296" i="33"/>
  <c r="O296" i="33"/>
  <c r="L296" i="33" s="1"/>
  <c r="F296" i="33" s="1"/>
  <c r="N296" i="33"/>
  <c r="K296" i="33" s="1"/>
  <c r="E296" i="33" s="1"/>
  <c r="AE295" i="33"/>
  <c r="O295" i="33"/>
  <c r="L295" i="33" s="1"/>
  <c r="F295" i="33" s="1"/>
  <c r="N295" i="33"/>
  <c r="K295" i="33" s="1"/>
  <c r="E295" i="33" s="1"/>
  <c r="AE294" i="33"/>
  <c r="O294" i="33"/>
  <c r="L294" i="33" s="1"/>
  <c r="F294" i="33" s="1"/>
  <c r="N294" i="33"/>
  <c r="K294" i="33" s="1"/>
  <c r="E294" i="33" s="1"/>
  <c r="W291" i="33"/>
  <c r="O291" i="33"/>
  <c r="L291" i="33" s="1"/>
  <c r="F291" i="33" s="1"/>
  <c r="N291" i="33"/>
  <c r="K291" i="33" s="1"/>
  <c r="E291" i="33" s="1"/>
  <c r="W290" i="33"/>
  <c r="O290" i="33"/>
  <c r="L290" i="33" s="1"/>
  <c r="F290" i="33" s="1"/>
  <c r="N290" i="33"/>
  <c r="K290" i="33" s="1"/>
  <c r="E290" i="33" s="1"/>
  <c r="W289" i="33"/>
  <c r="O289" i="33"/>
  <c r="L289" i="33" s="1"/>
  <c r="F289" i="33" s="1"/>
  <c r="N289" i="33"/>
  <c r="K289" i="33" s="1"/>
  <c r="E289" i="33" s="1"/>
  <c r="W288" i="33"/>
  <c r="V288" i="33"/>
  <c r="O288" i="33"/>
  <c r="L288" i="33" s="1"/>
  <c r="F288" i="33" s="1"/>
  <c r="N288" i="33"/>
  <c r="K288" i="33" s="1"/>
  <c r="E288" i="33" s="1"/>
  <c r="W287" i="33"/>
  <c r="V287" i="33"/>
  <c r="O287" i="33"/>
  <c r="L287" i="33" s="1"/>
  <c r="F287" i="33" s="1"/>
  <c r="N287" i="33"/>
  <c r="K287" i="33" s="1"/>
  <c r="E287" i="33" s="1"/>
  <c r="W286" i="33"/>
  <c r="V286" i="33"/>
  <c r="O286" i="33"/>
  <c r="L286" i="33" s="1"/>
  <c r="F286" i="33" s="1"/>
  <c r="N286" i="33"/>
  <c r="K286" i="33" s="1"/>
  <c r="E286" i="33" s="1"/>
  <c r="O283" i="33"/>
  <c r="L283" i="33" s="1"/>
  <c r="F283" i="33" s="1"/>
  <c r="N283" i="33"/>
  <c r="K283" i="33" s="1"/>
  <c r="E283" i="33" s="1"/>
  <c r="O282" i="33"/>
  <c r="L282" i="33" s="1"/>
  <c r="F282" i="33" s="1"/>
  <c r="N282" i="33"/>
  <c r="K282" i="33" s="1"/>
  <c r="E282" i="33" s="1"/>
  <c r="O281" i="33"/>
  <c r="L281" i="33" s="1"/>
  <c r="F281" i="33" s="1"/>
  <c r="N281" i="33"/>
  <c r="K281" i="33" s="1"/>
  <c r="E281" i="33" s="1"/>
  <c r="O280" i="33"/>
  <c r="L280" i="33" s="1"/>
  <c r="F280" i="33" s="1"/>
  <c r="N280" i="33"/>
  <c r="K280" i="33" s="1"/>
  <c r="E280" i="33" s="1"/>
  <c r="O279" i="33"/>
  <c r="L279" i="33" s="1"/>
  <c r="F279" i="33" s="1"/>
  <c r="N279" i="33"/>
  <c r="K279" i="33" s="1"/>
  <c r="E279" i="33" s="1"/>
  <c r="O278" i="33"/>
  <c r="L278" i="33" s="1"/>
  <c r="F278" i="33" s="1"/>
  <c r="N278" i="33"/>
  <c r="K278" i="33" s="1"/>
  <c r="E278" i="33" s="1"/>
  <c r="O277" i="33"/>
  <c r="L277" i="33" s="1"/>
  <c r="F277" i="33" s="1"/>
  <c r="N277" i="33"/>
  <c r="K277" i="33" s="1"/>
  <c r="E277" i="33" s="1"/>
  <c r="O276" i="33"/>
  <c r="L276" i="33" s="1"/>
  <c r="N276" i="33"/>
  <c r="K276" i="33" s="1"/>
  <c r="O274" i="33"/>
  <c r="L274" i="33" s="1"/>
  <c r="F274" i="33" s="1"/>
  <c r="N274" i="33"/>
  <c r="K274" i="33" s="1"/>
  <c r="E274" i="33" s="1"/>
  <c r="O273" i="33"/>
  <c r="L273" i="33" s="1"/>
  <c r="F273" i="33" s="1"/>
  <c r="N273" i="33"/>
  <c r="K273" i="33" s="1"/>
  <c r="E273" i="33" s="1"/>
  <c r="O272" i="33"/>
  <c r="L272" i="33" s="1"/>
  <c r="F272" i="33" s="1"/>
  <c r="N272" i="33"/>
  <c r="K272" i="33" s="1"/>
  <c r="E272" i="33" s="1"/>
  <c r="N271" i="33"/>
  <c r="K271" i="33" s="1"/>
  <c r="E271" i="33" s="1"/>
  <c r="O271" i="33"/>
  <c r="L271" i="33" s="1"/>
  <c r="F271" i="33" s="1"/>
  <c r="O270" i="33"/>
  <c r="L270" i="33" s="1"/>
  <c r="F270" i="33" s="1"/>
  <c r="N270" i="33"/>
  <c r="K270" i="33" s="1"/>
  <c r="E270" i="33" s="1"/>
  <c r="O269" i="33"/>
  <c r="L269" i="33" s="1"/>
  <c r="F269" i="33" s="1"/>
  <c r="N267" i="33"/>
  <c r="K267" i="33" s="1"/>
  <c r="E267" i="33" s="1"/>
  <c r="O265" i="33"/>
  <c r="L265" i="33" s="1"/>
  <c r="N265" i="33"/>
  <c r="K265" i="33" s="1"/>
  <c r="N264" i="33"/>
  <c r="K264" i="33" s="1"/>
  <c r="E264" i="33" s="1"/>
  <c r="O264" i="33"/>
  <c r="L264" i="33" s="1"/>
  <c r="F264" i="33" s="1"/>
  <c r="O263" i="33"/>
  <c r="L263" i="33" s="1"/>
  <c r="F263" i="33" s="1"/>
  <c r="N263" i="33"/>
  <c r="K263" i="33" s="1"/>
  <c r="E263" i="33" s="1"/>
  <c r="O262" i="33"/>
  <c r="L262" i="33" s="1"/>
  <c r="N262" i="33"/>
  <c r="K262" i="33" s="1"/>
  <c r="O261" i="33"/>
  <c r="L261" i="33" s="1"/>
  <c r="N261" i="33"/>
  <c r="K261" i="33" s="1"/>
  <c r="O259" i="33"/>
  <c r="L259" i="33" s="1"/>
  <c r="F259" i="33" s="1"/>
  <c r="N259" i="33"/>
  <c r="K259" i="33" s="1"/>
  <c r="E259" i="33" s="1"/>
  <c r="O258" i="33"/>
  <c r="L258" i="33" s="1"/>
  <c r="F258" i="33" s="1"/>
  <c r="N258" i="33"/>
  <c r="K258" i="33" s="1"/>
  <c r="E258" i="33" s="1"/>
  <c r="O257" i="33"/>
  <c r="L257" i="33" s="1"/>
  <c r="F257" i="33" s="1"/>
  <c r="N257" i="33"/>
  <c r="K257" i="33" s="1"/>
  <c r="E257" i="33" s="1"/>
  <c r="O254" i="33"/>
  <c r="L254" i="33" s="1"/>
  <c r="F254" i="33" s="1"/>
  <c r="N254" i="33"/>
  <c r="K254" i="33" s="1"/>
  <c r="E254" i="33" s="1"/>
  <c r="O253" i="33"/>
  <c r="L253" i="33" s="1"/>
  <c r="F253" i="33" s="1"/>
  <c r="N253" i="33"/>
  <c r="K253" i="33" s="1"/>
  <c r="E253" i="33" s="1"/>
  <c r="O252" i="33"/>
  <c r="L252" i="33" s="1"/>
  <c r="F252" i="33" s="1"/>
  <c r="N252" i="33"/>
  <c r="K252" i="33" s="1"/>
  <c r="E252" i="33" s="1"/>
  <c r="O251" i="33"/>
  <c r="L251" i="33" s="1"/>
  <c r="F251" i="33" s="1"/>
  <c r="N251" i="33"/>
  <c r="K251" i="33" s="1"/>
  <c r="E251" i="33" s="1"/>
  <c r="O250" i="33"/>
  <c r="L250" i="33" s="1"/>
  <c r="F250" i="33" s="1"/>
  <c r="N250" i="33"/>
  <c r="K250" i="33" s="1"/>
  <c r="E250" i="33" s="1"/>
  <c r="O249" i="33"/>
  <c r="L249" i="33" s="1"/>
  <c r="F249" i="33" s="1"/>
  <c r="N249" i="33"/>
  <c r="K249" i="33" s="1"/>
  <c r="E249" i="33" s="1"/>
  <c r="O248" i="33"/>
  <c r="L248" i="33" s="1"/>
  <c r="F248" i="33" s="1"/>
  <c r="N248" i="33"/>
  <c r="K248" i="33" s="1"/>
  <c r="E248" i="33" s="1"/>
  <c r="O247" i="33"/>
  <c r="L247" i="33" s="1"/>
  <c r="F247" i="33" s="1"/>
  <c r="N247" i="33"/>
  <c r="K247" i="33" s="1"/>
  <c r="E247" i="33" s="1"/>
  <c r="O246" i="33"/>
  <c r="L246" i="33" s="1"/>
  <c r="F246" i="33" s="1"/>
  <c r="N246" i="33"/>
  <c r="K246" i="33" s="1"/>
  <c r="E246" i="33" s="1"/>
  <c r="O245" i="33"/>
  <c r="L245" i="33" s="1"/>
  <c r="F245" i="33" s="1"/>
  <c r="N245" i="33"/>
  <c r="K245" i="33" s="1"/>
  <c r="E245" i="33" s="1"/>
  <c r="O244" i="33"/>
  <c r="L244" i="33" s="1"/>
  <c r="F244" i="33" s="1"/>
  <c r="N244" i="33"/>
  <c r="K244" i="33" s="1"/>
  <c r="E244" i="33" s="1"/>
  <c r="O243" i="33"/>
  <c r="L243" i="33" s="1"/>
  <c r="F243" i="33" s="1"/>
  <c r="N243" i="33"/>
  <c r="K243" i="33" s="1"/>
  <c r="E243" i="33" s="1"/>
  <c r="O242" i="33"/>
  <c r="L242" i="33" s="1"/>
  <c r="F242" i="33" s="1"/>
  <c r="N242" i="33"/>
  <c r="K242" i="33" s="1"/>
  <c r="E242" i="33" s="1"/>
  <c r="O241" i="33"/>
  <c r="L241" i="33" s="1"/>
  <c r="F241" i="33" s="1"/>
  <c r="N241" i="33"/>
  <c r="K241" i="33" s="1"/>
  <c r="E241" i="33" s="1"/>
  <c r="O240" i="33"/>
  <c r="L240" i="33" s="1"/>
  <c r="F240" i="33" s="1"/>
  <c r="N240" i="33"/>
  <c r="K240" i="33" s="1"/>
  <c r="E240" i="33" s="1"/>
  <c r="O237" i="33"/>
  <c r="L237" i="33" s="1"/>
  <c r="F237" i="33" s="1"/>
  <c r="N237" i="33"/>
  <c r="K237" i="33" s="1"/>
  <c r="E237" i="33" s="1"/>
  <c r="O236" i="33"/>
  <c r="L236" i="33" s="1"/>
  <c r="F236" i="33" s="1"/>
  <c r="N236" i="33"/>
  <c r="K236" i="33" s="1"/>
  <c r="E236" i="33" s="1"/>
  <c r="O235" i="33"/>
  <c r="L235" i="33" s="1"/>
  <c r="F235" i="33" s="1"/>
  <c r="N235" i="33"/>
  <c r="K235" i="33" s="1"/>
  <c r="E235" i="33" s="1"/>
  <c r="O234" i="33"/>
  <c r="L234" i="33" s="1"/>
  <c r="F234" i="33" s="1"/>
  <c r="N234" i="33"/>
  <c r="K234" i="33" s="1"/>
  <c r="E234" i="33" s="1"/>
  <c r="O233" i="33"/>
  <c r="L233" i="33" s="1"/>
  <c r="F233" i="33" s="1"/>
  <c r="N233" i="33"/>
  <c r="K233" i="33" s="1"/>
  <c r="E233" i="33" s="1"/>
  <c r="O232" i="33"/>
  <c r="L232" i="33" s="1"/>
  <c r="F232" i="33" s="1"/>
  <c r="N232" i="33"/>
  <c r="K232" i="33" s="1"/>
  <c r="E232" i="33" s="1"/>
  <c r="O231" i="33"/>
  <c r="L231" i="33" s="1"/>
  <c r="F231" i="33" s="1"/>
  <c r="N231" i="33"/>
  <c r="K231" i="33" s="1"/>
  <c r="E231" i="33" s="1"/>
  <c r="O229" i="33"/>
  <c r="L229" i="33" s="1"/>
  <c r="N229" i="33"/>
  <c r="K229" i="33" s="1"/>
  <c r="O228" i="33"/>
  <c r="L228" i="33" s="1"/>
  <c r="F228" i="33" s="1"/>
  <c r="N228" i="33"/>
  <c r="K228" i="33" s="1"/>
  <c r="E228" i="33" s="1"/>
  <c r="O227" i="33"/>
  <c r="L227" i="33" s="1"/>
  <c r="F227" i="33" s="1"/>
  <c r="N227" i="33"/>
  <c r="K227" i="33" s="1"/>
  <c r="E227" i="33" s="1"/>
  <c r="O225" i="33"/>
  <c r="L225" i="33" s="1"/>
  <c r="F225" i="33" s="1"/>
  <c r="N225" i="33"/>
  <c r="K225" i="33" s="1"/>
  <c r="E225" i="33" s="1"/>
  <c r="O224" i="33"/>
  <c r="L224" i="33" s="1"/>
  <c r="F224" i="33" s="1"/>
  <c r="N224" i="33"/>
  <c r="K224" i="33" s="1"/>
  <c r="E224" i="33" s="1"/>
  <c r="O223" i="33"/>
  <c r="L223" i="33" s="1"/>
  <c r="F223" i="33" s="1"/>
  <c r="N223" i="33"/>
  <c r="K223" i="33" s="1"/>
  <c r="E223" i="33" s="1"/>
  <c r="O222" i="33"/>
  <c r="L222" i="33" s="1"/>
  <c r="F222" i="33" s="1"/>
  <c r="N222" i="33"/>
  <c r="K222" i="33" s="1"/>
  <c r="E222" i="33" s="1"/>
  <c r="O221" i="33"/>
  <c r="L221" i="33" s="1"/>
  <c r="F221" i="33" s="1"/>
  <c r="N221" i="33"/>
  <c r="K221" i="33" s="1"/>
  <c r="E221" i="33" s="1"/>
  <c r="O219" i="33"/>
  <c r="L219" i="33" s="1"/>
  <c r="F219" i="33" s="1"/>
  <c r="N219" i="33"/>
  <c r="K219" i="33" s="1"/>
  <c r="E219" i="33" s="1"/>
  <c r="O218" i="33"/>
  <c r="L218" i="33" s="1"/>
  <c r="F218" i="33" s="1"/>
  <c r="N218" i="33"/>
  <c r="K218" i="33" s="1"/>
  <c r="E218" i="33" s="1"/>
  <c r="N214" i="33"/>
  <c r="K214" i="33" s="1"/>
  <c r="E214" i="33" s="1"/>
  <c r="O214" i="33"/>
  <c r="L214" i="33" s="1"/>
  <c r="F214" i="33" s="1"/>
  <c r="O212" i="33"/>
  <c r="L212" i="33" s="1"/>
  <c r="F212" i="33" s="1"/>
  <c r="N212" i="33"/>
  <c r="K212" i="33" s="1"/>
  <c r="E212" i="33" s="1"/>
  <c r="O210" i="33"/>
  <c r="L210" i="33" s="1"/>
  <c r="F210" i="33" s="1"/>
  <c r="N210" i="33"/>
  <c r="K210" i="33" s="1"/>
  <c r="E210" i="33" s="1"/>
  <c r="O209" i="33"/>
  <c r="L209" i="33" s="1"/>
  <c r="F209" i="33" s="1"/>
  <c r="N209" i="33"/>
  <c r="K209" i="33" s="1"/>
  <c r="E209" i="33" s="1"/>
  <c r="O208" i="33"/>
  <c r="L208" i="33" s="1"/>
  <c r="F208" i="33" s="1"/>
  <c r="N208" i="33"/>
  <c r="K208" i="33" s="1"/>
  <c r="E208" i="33" s="1"/>
  <c r="O207" i="33"/>
  <c r="L207" i="33" s="1"/>
  <c r="F207" i="33" s="1"/>
  <c r="N207" i="33"/>
  <c r="K207" i="33" s="1"/>
  <c r="E207" i="33" s="1"/>
  <c r="O206" i="33"/>
  <c r="L206" i="33" s="1"/>
  <c r="F206" i="33" s="1"/>
  <c r="N206" i="33"/>
  <c r="K206" i="33" s="1"/>
  <c r="E206" i="33" s="1"/>
  <c r="O205" i="33"/>
  <c r="L205" i="33" s="1"/>
  <c r="F205" i="33" s="1"/>
  <c r="N205" i="33"/>
  <c r="K205" i="33" s="1"/>
  <c r="E205" i="33" s="1"/>
  <c r="O204" i="33"/>
  <c r="L204" i="33" s="1"/>
  <c r="F204" i="33" s="1"/>
  <c r="N204" i="33"/>
  <c r="K204" i="33" s="1"/>
  <c r="E204" i="33" s="1"/>
  <c r="O202" i="33"/>
  <c r="L202" i="33" s="1"/>
  <c r="F202" i="33" s="1"/>
  <c r="N201" i="33"/>
  <c r="K201" i="33" s="1"/>
  <c r="E201" i="33" s="1"/>
  <c r="O199" i="33"/>
  <c r="L199" i="33" s="1"/>
  <c r="F199" i="33" s="1"/>
  <c r="N199" i="33"/>
  <c r="K199" i="33" s="1"/>
  <c r="E199" i="33" s="1"/>
  <c r="N196" i="33"/>
  <c r="K196" i="33" s="1"/>
  <c r="E196" i="33" s="1"/>
  <c r="O196" i="33"/>
  <c r="L196" i="33" s="1"/>
  <c r="F196" i="33" s="1"/>
  <c r="O192" i="33"/>
  <c r="L192" i="33" s="1"/>
  <c r="F192" i="33" s="1"/>
  <c r="N192" i="33"/>
  <c r="K192" i="33" s="1"/>
  <c r="E192" i="33" s="1"/>
  <c r="O191" i="33"/>
  <c r="L191" i="33" s="1"/>
  <c r="O190" i="33"/>
  <c r="L190" i="33" s="1"/>
  <c r="F190" i="33" s="1"/>
  <c r="N190" i="33"/>
  <c r="K190" i="33" s="1"/>
  <c r="E190" i="33" s="1"/>
  <c r="O189" i="33"/>
  <c r="L189" i="33" s="1"/>
  <c r="F189" i="33" s="1"/>
  <c r="N189" i="33"/>
  <c r="K189" i="33" s="1"/>
  <c r="E189" i="33" s="1"/>
  <c r="O188" i="33"/>
  <c r="L188" i="33" s="1"/>
  <c r="F188" i="33" s="1"/>
  <c r="N188" i="33"/>
  <c r="K188" i="33" s="1"/>
  <c r="E188" i="33" s="1"/>
  <c r="O187" i="33"/>
  <c r="L187" i="33" s="1"/>
  <c r="F187" i="33" s="1"/>
  <c r="N187" i="33"/>
  <c r="K187" i="33" s="1"/>
  <c r="E187" i="33" s="1"/>
  <c r="O186" i="33"/>
  <c r="L186" i="33" s="1"/>
  <c r="F186" i="33" s="1"/>
  <c r="N186" i="33"/>
  <c r="K186" i="33" s="1"/>
  <c r="E186" i="33" s="1"/>
  <c r="O185" i="33"/>
  <c r="L185" i="33" s="1"/>
  <c r="F185" i="33" s="1"/>
  <c r="N185" i="33"/>
  <c r="K185" i="33" s="1"/>
  <c r="E185" i="33" s="1"/>
  <c r="O181" i="33"/>
  <c r="L181" i="33" s="1"/>
  <c r="F181" i="33" s="1"/>
  <c r="N181" i="33"/>
  <c r="K181" i="33" s="1"/>
  <c r="E181" i="33" s="1"/>
  <c r="O180" i="33"/>
  <c r="L180" i="33" s="1"/>
  <c r="F180" i="33" s="1"/>
  <c r="N180" i="33"/>
  <c r="K180" i="33" s="1"/>
  <c r="E180" i="33" s="1"/>
  <c r="O179" i="33"/>
  <c r="L179" i="33" s="1"/>
  <c r="F179" i="33" s="1"/>
  <c r="N179" i="33"/>
  <c r="K179" i="33" s="1"/>
  <c r="E179" i="33" s="1"/>
  <c r="O178" i="33"/>
  <c r="L178" i="33" s="1"/>
  <c r="F178" i="33" s="1"/>
  <c r="N178" i="33"/>
  <c r="K178" i="33" s="1"/>
  <c r="E178" i="33" s="1"/>
  <c r="O175" i="33"/>
  <c r="L175" i="33" s="1"/>
  <c r="F175" i="33" s="1"/>
  <c r="N175" i="33"/>
  <c r="K175" i="33" s="1"/>
  <c r="E175" i="33" s="1"/>
  <c r="O174" i="33"/>
  <c r="L174" i="33" s="1"/>
  <c r="F174" i="33" s="1"/>
  <c r="N174" i="33"/>
  <c r="K174" i="33" s="1"/>
  <c r="E174" i="33" s="1"/>
  <c r="O173" i="33"/>
  <c r="L173" i="33" s="1"/>
  <c r="F173" i="33" s="1"/>
  <c r="N173" i="33"/>
  <c r="K173" i="33" s="1"/>
  <c r="E173" i="33" s="1"/>
  <c r="O172" i="33"/>
  <c r="L172" i="33" s="1"/>
  <c r="N172" i="33"/>
  <c r="K172" i="33" s="1"/>
  <c r="O170" i="33"/>
  <c r="L170" i="33" s="1"/>
  <c r="F170" i="33" s="1"/>
  <c r="N170" i="33"/>
  <c r="K170" i="33" s="1"/>
  <c r="E170" i="33" s="1"/>
  <c r="O169" i="33"/>
  <c r="L169" i="33" s="1"/>
  <c r="F169" i="33" s="1"/>
  <c r="N169" i="33"/>
  <c r="K169" i="33" s="1"/>
  <c r="E169" i="33" s="1"/>
  <c r="O168" i="33"/>
  <c r="L168" i="33" s="1"/>
  <c r="F168" i="33" s="1"/>
  <c r="N168" i="33"/>
  <c r="K168" i="33" s="1"/>
  <c r="E168" i="33" s="1"/>
  <c r="O167" i="33"/>
  <c r="L167" i="33" s="1"/>
  <c r="F167" i="33" s="1"/>
  <c r="N167" i="33"/>
  <c r="K167" i="33" s="1"/>
  <c r="E167" i="33" s="1"/>
  <c r="N164" i="33"/>
  <c r="K164" i="33" s="1"/>
  <c r="E164" i="33" s="1"/>
  <c r="N158" i="33"/>
  <c r="K158" i="33" s="1"/>
  <c r="E158" i="33" s="1"/>
  <c r="O157" i="33"/>
  <c r="L157" i="33" s="1"/>
  <c r="F157" i="33" s="1"/>
  <c r="N157" i="33"/>
  <c r="K157" i="33" s="1"/>
  <c r="E157" i="33" s="1"/>
  <c r="O156" i="33"/>
  <c r="L156" i="33" s="1"/>
  <c r="F156" i="33" s="1"/>
  <c r="N156" i="33"/>
  <c r="K156" i="33" s="1"/>
  <c r="E156" i="33" s="1"/>
  <c r="N154" i="33"/>
  <c r="K154" i="33" s="1"/>
  <c r="E154" i="33" s="1"/>
  <c r="O150" i="33"/>
  <c r="L150" i="33" s="1"/>
  <c r="F150" i="33" s="1"/>
  <c r="N150" i="33"/>
  <c r="K150" i="33" s="1"/>
  <c r="E150" i="33" s="1"/>
  <c r="N148" i="33"/>
  <c r="K148" i="33" s="1"/>
  <c r="E148" i="33" s="1"/>
  <c r="N147" i="33"/>
  <c r="K147" i="33" s="1"/>
  <c r="E147" i="33" s="1"/>
  <c r="O147" i="33"/>
  <c r="L147" i="33" s="1"/>
  <c r="F147" i="33" s="1"/>
  <c r="N146" i="33"/>
  <c r="K146" i="33" s="1"/>
  <c r="E146" i="33" s="1"/>
  <c r="O146" i="33"/>
  <c r="L146" i="33" s="1"/>
  <c r="F146" i="33" s="1"/>
  <c r="N144" i="33"/>
  <c r="K144" i="33" s="1"/>
  <c r="E144" i="33" s="1"/>
  <c r="O144" i="33"/>
  <c r="L144" i="33" s="1"/>
  <c r="F144" i="33" s="1"/>
  <c r="O142" i="33"/>
  <c r="L142" i="33" s="1"/>
  <c r="N142" i="33"/>
  <c r="K142" i="33" s="1"/>
  <c r="O141" i="33"/>
  <c r="L141" i="33" s="1"/>
  <c r="F141" i="33" s="1"/>
  <c r="N141" i="33"/>
  <c r="K141" i="33" s="1"/>
  <c r="E141" i="33" s="1"/>
  <c r="N139" i="33"/>
  <c r="K139" i="33" s="1"/>
  <c r="E139" i="33" s="1"/>
  <c r="O138" i="33"/>
  <c r="L138" i="33" s="1"/>
  <c r="F138" i="33" s="1"/>
  <c r="N138" i="33"/>
  <c r="K138" i="33" s="1"/>
  <c r="E138" i="33" s="1"/>
  <c r="O135" i="33"/>
  <c r="L135" i="33" s="1"/>
  <c r="F135" i="33" s="1"/>
  <c r="N135" i="33"/>
  <c r="K135" i="33" s="1"/>
  <c r="E135" i="33" s="1"/>
  <c r="O134" i="33"/>
  <c r="L134" i="33" s="1"/>
  <c r="F134" i="33" s="1"/>
  <c r="N134" i="33"/>
  <c r="K134" i="33" s="1"/>
  <c r="E134" i="33" s="1"/>
  <c r="O133" i="33"/>
  <c r="L133" i="33" s="1"/>
  <c r="F133" i="33" s="1"/>
  <c r="N133" i="33"/>
  <c r="K133" i="33" s="1"/>
  <c r="E133" i="33" s="1"/>
  <c r="O132" i="33"/>
  <c r="L132" i="33" s="1"/>
  <c r="F132" i="33" s="1"/>
  <c r="N132" i="33"/>
  <c r="K132" i="33" s="1"/>
  <c r="E132" i="33" s="1"/>
  <c r="O129" i="33"/>
  <c r="L129" i="33" s="1"/>
  <c r="F129" i="33" s="1"/>
  <c r="N129" i="33"/>
  <c r="K129" i="33" s="1"/>
  <c r="E129" i="33" s="1"/>
  <c r="O128" i="33"/>
  <c r="L128" i="33" s="1"/>
  <c r="F128" i="33" s="1"/>
  <c r="N128" i="33"/>
  <c r="K128" i="33" s="1"/>
  <c r="E128" i="33" s="1"/>
  <c r="O127" i="33"/>
  <c r="L127" i="33" s="1"/>
  <c r="F127" i="33" s="1"/>
  <c r="N127" i="33"/>
  <c r="K127" i="33" s="1"/>
  <c r="E127" i="33" s="1"/>
  <c r="O126" i="33"/>
  <c r="L126" i="33" s="1"/>
  <c r="F126" i="33" s="1"/>
  <c r="N126" i="33"/>
  <c r="K126" i="33" s="1"/>
  <c r="E126" i="33" s="1"/>
  <c r="O125" i="33"/>
  <c r="L125" i="33" s="1"/>
  <c r="F125" i="33" s="1"/>
  <c r="N125" i="33"/>
  <c r="K125" i="33" s="1"/>
  <c r="E125" i="33" s="1"/>
  <c r="O124" i="33"/>
  <c r="L124" i="33" s="1"/>
  <c r="F124" i="33" s="1"/>
  <c r="N124" i="33"/>
  <c r="K124" i="33" s="1"/>
  <c r="E124" i="33" s="1"/>
  <c r="O123" i="33"/>
  <c r="L123" i="33" s="1"/>
  <c r="F123" i="33" s="1"/>
  <c r="N123" i="33"/>
  <c r="K123" i="33" s="1"/>
  <c r="E123" i="33" s="1"/>
  <c r="O122" i="33"/>
  <c r="L122" i="33" s="1"/>
  <c r="F122" i="33" s="1"/>
  <c r="N122" i="33"/>
  <c r="K122" i="33" s="1"/>
  <c r="E122" i="33" s="1"/>
  <c r="O119" i="33"/>
  <c r="L119" i="33" s="1"/>
  <c r="F119" i="33" s="1"/>
  <c r="N119" i="33"/>
  <c r="K119" i="33" s="1"/>
  <c r="E119" i="33" s="1"/>
  <c r="O118" i="33"/>
  <c r="L118" i="33" s="1"/>
  <c r="F118" i="33" s="1"/>
  <c r="N118" i="33"/>
  <c r="K118" i="33" s="1"/>
  <c r="E118" i="33" s="1"/>
  <c r="O117" i="33"/>
  <c r="L117" i="33" s="1"/>
  <c r="F117" i="33" s="1"/>
  <c r="N117" i="33"/>
  <c r="K117" i="33" s="1"/>
  <c r="E117" i="33" s="1"/>
  <c r="O116" i="33"/>
  <c r="L116" i="33" s="1"/>
  <c r="F116" i="33" s="1"/>
  <c r="N116" i="33"/>
  <c r="K116" i="33" s="1"/>
  <c r="E116" i="33" s="1"/>
  <c r="O113" i="33"/>
  <c r="L113" i="33" s="1"/>
  <c r="F113" i="33" s="1"/>
  <c r="N113" i="33"/>
  <c r="K113" i="33" s="1"/>
  <c r="E113" i="33" s="1"/>
  <c r="O112" i="33"/>
  <c r="L112" i="33" s="1"/>
  <c r="F112" i="33" s="1"/>
  <c r="N112" i="33"/>
  <c r="K112" i="33" s="1"/>
  <c r="E112" i="33" s="1"/>
  <c r="O111" i="33"/>
  <c r="L111" i="33" s="1"/>
  <c r="F111" i="33" s="1"/>
  <c r="N111" i="33"/>
  <c r="K111" i="33" s="1"/>
  <c r="E111" i="33" s="1"/>
  <c r="O110" i="33"/>
  <c r="L110" i="33" s="1"/>
  <c r="F110" i="33" s="1"/>
  <c r="N110" i="33"/>
  <c r="K110" i="33" s="1"/>
  <c r="E110" i="33" s="1"/>
  <c r="O109" i="33"/>
  <c r="L109" i="33" s="1"/>
  <c r="N109" i="33"/>
  <c r="K109" i="33" s="1"/>
  <c r="O107" i="33"/>
  <c r="L107" i="33" s="1"/>
  <c r="F107" i="33" s="1"/>
  <c r="N107" i="33"/>
  <c r="K107" i="33" s="1"/>
  <c r="E107" i="33" s="1"/>
  <c r="O106" i="33"/>
  <c r="L106" i="33" s="1"/>
  <c r="F106" i="33" s="1"/>
  <c r="N106" i="33"/>
  <c r="K106" i="33" s="1"/>
  <c r="E106" i="33" s="1"/>
  <c r="O105" i="33"/>
  <c r="L105" i="33" s="1"/>
  <c r="F105" i="33" s="1"/>
  <c r="N105" i="33"/>
  <c r="K105" i="33" s="1"/>
  <c r="E105" i="33" s="1"/>
  <c r="O104" i="33"/>
  <c r="L104" i="33" s="1"/>
  <c r="F104" i="33" s="1"/>
  <c r="N104" i="33"/>
  <c r="K104" i="33" s="1"/>
  <c r="E104" i="33" s="1"/>
  <c r="O101" i="33"/>
  <c r="L101" i="33" s="1"/>
  <c r="F101" i="33" s="1"/>
  <c r="N101" i="33"/>
  <c r="K101" i="33" s="1"/>
  <c r="E101" i="33" s="1"/>
  <c r="O100" i="33"/>
  <c r="L100" i="33" s="1"/>
  <c r="F100" i="33" s="1"/>
  <c r="N100" i="33"/>
  <c r="K100" i="33" s="1"/>
  <c r="E100" i="33" s="1"/>
  <c r="O99" i="33"/>
  <c r="L99" i="33" s="1"/>
  <c r="F99" i="33" s="1"/>
  <c r="N97" i="33"/>
  <c r="K97" i="33" s="1"/>
  <c r="E97" i="33" s="1"/>
  <c r="O96" i="33"/>
  <c r="L96" i="33" s="1"/>
  <c r="F96" i="33" s="1"/>
  <c r="N96" i="33"/>
  <c r="K96" i="33" s="1"/>
  <c r="E96" i="33" s="1"/>
  <c r="O95" i="33"/>
  <c r="L95" i="33" s="1"/>
  <c r="F95" i="33" s="1"/>
  <c r="N95" i="33"/>
  <c r="K95" i="33" s="1"/>
  <c r="E95" i="33" s="1"/>
  <c r="O92" i="33"/>
  <c r="L92" i="33" s="1"/>
  <c r="F92" i="33" s="1"/>
  <c r="N92" i="33"/>
  <c r="K92" i="33" s="1"/>
  <c r="E92" i="33" s="1"/>
  <c r="O91" i="33"/>
  <c r="L91" i="33" s="1"/>
  <c r="F91" i="33" s="1"/>
  <c r="N91" i="33"/>
  <c r="K91" i="33" s="1"/>
  <c r="E91" i="33" s="1"/>
  <c r="O90" i="33"/>
  <c r="L90" i="33" s="1"/>
  <c r="F90" i="33" s="1"/>
  <c r="N90" i="33"/>
  <c r="K90" i="33" s="1"/>
  <c r="E90" i="33" s="1"/>
  <c r="O89" i="33"/>
  <c r="L89" i="33" s="1"/>
  <c r="F89" i="33" s="1"/>
  <c r="N89" i="33"/>
  <c r="K89" i="33" s="1"/>
  <c r="E89" i="33" s="1"/>
  <c r="O88" i="33"/>
  <c r="L88" i="33" s="1"/>
  <c r="F88" i="33" s="1"/>
  <c r="N88" i="33"/>
  <c r="K88" i="33" s="1"/>
  <c r="E88" i="33" s="1"/>
  <c r="O87" i="33"/>
  <c r="L87" i="33" s="1"/>
  <c r="F87" i="33" s="1"/>
  <c r="N87" i="33"/>
  <c r="K87" i="33" s="1"/>
  <c r="E87" i="33" s="1"/>
  <c r="N83" i="33"/>
  <c r="K83" i="33" s="1"/>
  <c r="E83" i="33" s="1"/>
  <c r="O82" i="33"/>
  <c r="L82" i="33" s="1"/>
  <c r="F82" i="33" s="1"/>
  <c r="N82" i="33"/>
  <c r="K82" i="33" s="1"/>
  <c r="E82" i="33" s="1"/>
  <c r="O79" i="33"/>
  <c r="L79" i="33" s="1"/>
  <c r="F79" i="33" s="1"/>
  <c r="N79" i="33"/>
  <c r="K79" i="33" s="1"/>
  <c r="E79" i="33" s="1"/>
  <c r="O78" i="33"/>
  <c r="L78" i="33" s="1"/>
  <c r="F78" i="33" s="1"/>
  <c r="N78" i="33"/>
  <c r="K78" i="33" s="1"/>
  <c r="E78" i="33" s="1"/>
  <c r="O77" i="33"/>
  <c r="L77" i="33" s="1"/>
  <c r="F77" i="33" s="1"/>
  <c r="N77" i="33"/>
  <c r="K77" i="33" s="1"/>
  <c r="E77" i="33" s="1"/>
  <c r="O75" i="33"/>
  <c r="L75" i="33" s="1"/>
  <c r="N75" i="33"/>
  <c r="K75" i="33" s="1"/>
  <c r="O74" i="33"/>
  <c r="L74" i="33" s="1"/>
  <c r="F74" i="33" s="1"/>
  <c r="N74" i="33"/>
  <c r="K74" i="33" s="1"/>
  <c r="E74" i="33" s="1"/>
  <c r="O73" i="33"/>
  <c r="L73" i="33" s="1"/>
  <c r="F73" i="33" s="1"/>
  <c r="N73" i="33"/>
  <c r="K73" i="33" s="1"/>
  <c r="E73" i="33" s="1"/>
  <c r="O72" i="33"/>
  <c r="L72" i="33" s="1"/>
  <c r="F72" i="33" s="1"/>
  <c r="N72" i="33"/>
  <c r="K72" i="33" s="1"/>
  <c r="E72" i="33" s="1"/>
  <c r="O71" i="33"/>
  <c r="L71" i="33" s="1"/>
  <c r="F71" i="33" s="1"/>
  <c r="N71" i="33"/>
  <c r="K71" i="33" s="1"/>
  <c r="E71" i="33" s="1"/>
  <c r="O70" i="33"/>
  <c r="L70" i="33" s="1"/>
  <c r="F70" i="33" s="1"/>
  <c r="N70" i="33"/>
  <c r="K70" i="33" s="1"/>
  <c r="E70" i="33" s="1"/>
  <c r="O69" i="33"/>
  <c r="L69" i="33" s="1"/>
  <c r="F69" i="33" s="1"/>
  <c r="N69" i="33"/>
  <c r="K69" i="33" s="1"/>
  <c r="E69" i="33" s="1"/>
  <c r="O68" i="33"/>
  <c r="L68" i="33" s="1"/>
  <c r="F68" i="33" s="1"/>
  <c r="N68" i="33"/>
  <c r="K68" i="33" s="1"/>
  <c r="E68" i="33" s="1"/>
  <c r="O67" i="33"/>
  <c r="L67" i="33" s="1"/>
  <c r="F67" i="33" s="1"/>
  <c r="N67" i="33"/>
  <c r="K67" i="33" s="1"/>
  <c r="E67" i="33" s="1"/>
  <c r="O66" i="33"/>
  <c r="L66" i="33" s="1"/>
  <c r="F66" i="33" s="1"/>
  <c r="N66" i="33"/>
  <c r="K66" i="33" s="1"/>
  <c r="E66" i="33" s="1"/>
  <c r="O63" i="33"/>
  <c r="L63" i="33" s="1"/>
  <c r="F63" i="33" s="1"/>
  <c r="N63" i="33"/>
  <c r="K63" i="33" s="1"/>
  <c r="E63" i="33" s="1"/>
  <c r="O62" i="33"/>
  <c r="L62" i="33" s="1"/>
  <c r="F62" i="33" s="1"/>
  <c r="N62" i="33"/>
  <c r="K62" i="33" s="1"/>
  <c r="E62" i="33" s="1"/>
  <c r="O61" i="33"/>
  <c r="L61" i="33" s="1"/>
  <c r="F61" i="33" s="1"/>
  <c r="N61" i="33"/>
  <c r="K61" i="33" s="1"/>
  <c r="E61" i="33" s="1"/>
  <c r="O60" i="33"/>
  <c r="L60" i="33" s="1"/>
  <c r="F60" i="33" s="1"/>
  <c r="N60" i="33"/>
  <c r="K60" i="33" s="1"/>
  <c r="E60" i="33" s="1"/>
  <c r="O59" i="33"/>
  <c r="L59" i="33" s="1"/>
  <c r="F59" i="33" s="1"/>
  <c r="N59" i="33"/>
  <c r="K59" i="33" s="1"/>
  <c r="E59" i="33" s="1"/>
  <c r="O58" i="33"/>
  <c r="L58" i="33" s="1"/>
  <c r="F58" i="33" s="1"/>
  <c r="N58" i="33"/>
  <c r="K58" i="33" s="1"/>
  <c r="E58" i="33" s="1"/>
  <c r="O57" i="33"/>
  <c r="L57" i="33" s="1"/>
  <c r="F57" i="33" s="1"/>
  <c r="N57" i="33"/>
  <c r="K57" i="33" s="1"/>
  <c r="E57" i="33" s="1"/>
  <c r="O56" i="33"/>
  <c r="L56" i="33" s="1"/>
  <c r="F56" i="33" s="1"/>
  <c r="N56" i="33"/>
  <c r="K56" i="33" s="1"/>
  <c r="E56" i="33" s="1"/>
  <c r="O55" i="33"/>
  <c r="L55" i="33" s="1"/>
  <c r="F55" i="33" s="1"/>
  <c r="N55" i="33"/>
  <c r="K55" i="33" s="1"/>
  <c r="E55" i="33" s="1"/>
  <c r="O52" i="33"/>
  <c r="L52" i="33" s="1"/>
  <c r="F52" i="33" s="1"/>
  <c r="N52" i="33"/>
  <c r="K52" i="33" s="1"/>
  <c r="E52" i="33" s="1"/>
  <c r="O51" i="33"/>
  <c r="L51" i="33" s="1"/>
  <c r="F51" i="33" s="1"/>
  <c r="N51" i="33"/>
  <c r="K51" i="33" s="1"/>
  <c r="E51" i="33" s="1"/>
  <c r="O50" i="33"/>
  <c r="L50" i="33" s="1"/>
  <c r="F50" i="33" s="1"/>
  <c r="N50" i="33"/>
  <c r="K50" i="33" s="1"/>
  <c r="E50" i="33" s="1"/>
  <c r="O49" i="33"/>
  <c r="L49" i="33" s="1"/>
  <c r="F49" i="33" s="1"/>
  <c r="N49" i="33"/>
  <c r="K49" i="33" s="1"/>
  <c r="E49" i="33" s="1"/>
  <c r="O48" i="33"/>
  <c r="L48" i="33" s="1"/>
  <c r="F48" i="33" s="1"/>
  <c r="N48" i="33"/>
  <c r="K48" i="33" s="1"/>
  <c r="E48" i="33" s="1"/>
  <c r="O47" i="33"/>
  <c r="L47" i="33" s="1"/>
  <c r="F47" i="33" s="1"/>
  <c r="N47" i="33"/>
  <c r="K47" i="33" s="1"/>
  <c r="E47" i="33" s="1"/>
  <c r="O46" i="33"/>
  <c r="L46" i="33" s="1"/>
  <c r="F46" i="33" s="1"/>
  <c r="N46" i="33"/>
  <c r="K46" i="33" s="1"/>
  <c r="E46" i="33" s="1"/>
  <c r="O45" i="33"/>
  <c r="L45" i="33" s="1"/>
  <c r="F45" i="33" s="1"/>
  <c r="N45" i="33"/>
  <c r="K45" i="33" s="1"/>
  <c r="E45" i="33" s="1"/>
  <c r="O44" i="33"/>
  <c r="L44" i="33" s="1"/>
  <c r="F44" i="33" s="1"/>
  <c r="N44" i="33"/>
  <c r="K44" i="33" s="1"/>
  <c r="E44" i="33" s="1"/>
  <c r="O43" i="33"/>
  <c r="L43" i="33" s="1"/>
  <c r="F43" i="33" s="1"/>
  <c r="N43" i="33"/>
  <c r="K43" i="33" s="1"/>
  <c r="E43" i="33" s="1"/>
  <c r="O42" i="33"/>
  <c r="L42" i="33" s="1"/>
  <c r="N42" i="33"/>
  <c r="K42" i="33" s="1"/>
  <c r="N40" i="33"/>
  <c r="K40" i="33" s="1"/>
  <c r="E40" i="33" s="1"/>
  <c r="O40" i="33"/>
  <c r="L40" i="33" s="1"/>
  <c r="F40" i="33" s="1"/>
  <c r="O39" i="33"/>
  <c r="L39" i="33" s="1"/>
  <c r="F39" i="33" s="1"/>
  <c r="N39" i="33"/>
  <c r="K39" i="33" s="1"/>
  <c r="E39" i="33" s="1"/>
  <c r="O38" i="33"/>
  <c r="L38" i="33" s="1"/>
  <c r="F38" i="33" s="1"/>
  <c r="N36" i="33"/>
  <c r="K36" i="33" s="1"/>
  <c r="E36" i="33" s="1"/>
  <c r="O36" i="33"/>
  <c r="L36" i="33" s="1"/>
  <c r="F36" i="33" s="1"/>
  <c r="O35" i="33"/>
  <c r="L35" i="33" s="1"/>
  <c r="F35" i="33" s="1"/>
  <c r="O34" i="33"/>
  <c r="L34" i="33" s="1"/>
  <c r="F34" i="33" s="1"/>
  <c r="N32" i="33"/>
  <c r="K32" i="33" s="1"/>
  <c r="E32" i="33" s="1"/>
  <c r="O31" i="33"/>
  <c r="L31" i="33" s="1"/>
  <c r="F31" i="33" s="1"/>
  <c r="N31" i="33"/>
  <c r="K31" i="33" s="1"/>
  <c r="E31" i="33" s="1"/>
  <c r="O30" i="33"/>
  <c r="L30" i="33" s="1"/>
  <c r="F30" i="33" s="1"/>
  <c r="N30" i="33"/>
  <c r="K30" i="33" s="1"/>
  <c r="E30" i="33" s="1"/>
  <c r="N28" i="33"/>
  <c r="K28" i="33" s="1"/>
  <c r="E28" i="33" s="1"/>
  <c r="O25" i="33"/>
  <c r="L25" i="33" s="1"/>
  <c r="F25" i="33" s="1"/>
  <c r="N25" i="33"/>
  <c r="K25" i="33" s="1"/>
  <c r="E25" i="33" s="1"/>
  <c r="O24" i="33"/>
  <c r="L24" i="33" s="1"/>
  <c r="F24" i="33" s="1"/>
  <c r="N24" i="33"/>
  <c r="K24" i="33" s="1"/>
  <c r="E24" i="33" s="1"/>
  <c r="N22" i="33"/>
  <c r="K22" i="33" s="1"/>
  <c r="E22" i="33" s="1"/>
  <c r="O21" i="33"/>
  <c r="L21" i="33" s="1"/>
  <c r="F21" i="33" s="1"/>
  <c r="O20" i="33"/>
  <c r="L20" i="33" s="1"/>
  <c r="F20" i="33" s="1"/>
  <c r="N19" i="33"/>
  <c r="K19" i="33" s="1"/>
  <c r="E19" i="33" s="1"/>
  <c r="O19" i="33"/>
  <c r="L19" i="33" s="1"/>
  <c r="F19" i="33" s="1"/>
  <c r="N18" i="33"/>
  <c r="K18" i="33" s="1"/>
  <c r="E18" i="33" s="1"/>
  <c r="O18" i="33"/>
  <c r="L18" i="33" s="1"/>
  <c r="F18" i="33" s="1"/>
  <c r="O17" i="33"/>
  <c r="L17" i="33" s="1"/>
  <c r="F17" i="33" s="1"/>
  <c r="N17" i="33"/>
  <c r="K17" i="33" s="1"/>
  <c r="E17" i="33" s="1"/>
  <c r="O16" i="33"/>
  <c r="L16" i="33" s="1"/>
  <c r="F16" i="33" s="1"/>
  <c r="N15" i="33"/>
  <c r="K15" i="33" s="1"/>
  <c r="E15" i="33" s="1"/>
  <c r="O15" i="33"/>
  <c r="L15" i="33" s="1"/>
  <c r="F15" i="33" s="1"/>
  <c r="O14" i="33"/>
  <c r="L14" i="33" s="1"/>
  <c r="F14" i="33" s="1"/>
  <c r="N14" i="33"/>
  <c r="K14" i="33" s="1"/>
  <c r="E14" i="33" s="1"/>
  <c r="O13" i="33"/>
  <c r="L13" i="33" s="1"/>
  <c r="F13" i="33" s="1"/>
  <c r="N12" i="33"/>
  <c r="K12" i="33" s="1"/>
  <c r="E12" i="33" s="1"/>
  <c r="O12" i="33"/>
  <c r="L12" i="33" s="1"/>
  <c r="F12" i="33" s="1"/>
  <c r="O11" i="33"/>
  <c r="L11" i="33" s="1"/>
  <c r="F11" i="33" s="1"/>
  <c r="N11" i="33"/>
  <c r="K11" i="33" s="1"/>
  <c r="E11" i="33" s="1"/>
  <c r="O10" i="33"/>
  <c r="L10" i="33" s="1"/>
  <c r="F10" i="33" s="1"/>
  <c r="Y51" i="32"/>
  <c r="R51" i="32"/>
  <c r="O51" i="32" s="1"/>
  <c r="I51" i="32" s="1"/>
  <c r="Y50" i="32"/>
  <c r="R50" i="32"/>
  <c r="O50" i="32" s="1"/>
  <c r="I50" i="32" s="1"/>
  <c r="AC49" i="32"/>
  <c r="Y49" i="32"/>
  <c r="Q49" i="32"/>
  <c r="N49" i="32" s="1"/>
  <c r="H49" i="32" s="1"/>
  <c r="Y48" i="32"/>
  <c r="Q48" i="32"/>
  <c r="N48" i="32" s="1"/>
  <c r="H48" i="32" s="1"/>
  <c r="R48" i="32"/>
  <c r="O48" i="32" s="1"/>
  <c r="I48" i="32" s="1"/>
  <c r="AC47" i="32"/>
  <c r="Y47" i="32"/>
  <c r="R47" i="32"/>
  <c r="O47" i="32" s="1"/>
  <c r="I47" i="32" s="1"/>
  <c r="Y46" i="32"/>
  <c r="AC45" i="32"/>
  <c r="Y45" i="32"/>
  <c r="R45" i="32"/>
  <c r="O45" i="32" s="1"/>
  <c r="I45" i="32" s="1"/>
  <c r="AC44" i="32"/>
  <c r="Y44" i="32"/>
  <c r="R44" i="32"/>
  <c r="O44" i="32" s="1"/>
  <c r="I44" i="32" s="1"/>
  <c r="Y43" i="32"/>
  <c r="R43" i="32"/>
  <c r="O43" i="32" s="1"/>
  <c r="I43" i="32" s="1"/>
  <c r="AC42" i="32"/>
  <c r="Y42" i="32"/>
  <c r="Q42" i="32"/>
  <c r="N42" i="32" s="1"/>
  <c r="H42" i="32" s="1"/>
  <c r="AC41" i="32"/>
  <c r="Y41" i="32"/>
  <c r="Y40" i="32"/>
  <c r="AC39" i="32"/>
  <c r="Y39" i="32"/>
  <c r="R39" i="32"/>
  <c r="O39" i="32" s="1"/>
  <c r="I39" i="32" s="1"/>
  <c r="Y38" i="32"/>
  <c r="R38" i="32"/>
  <c r="O38" i="32" s="1"/>
  <c r="I38" i="32" s="1"/>
  <c r="Y37" i="32"/>
  <c r="R37" i="32"/>
  <c r="O37" i="32" s="1"/>
  <c r="I37" i="32" s="1"/>
  <c r="Y36" i="32"/>
  <c r="Q36" i="32"/>
  <c r="N36" i="32" s="1"/>
  <c r="H36" i="32" s="1"/>
  <c r="Y33" i="32"/>
  <c r="R33" i="32"/>
  <c r="O33" i="32" s="1"/>
  <c r="I33" i="32" s="1"/>
  <c r="Y32" i="32"/>
  <c r="R32" i="32"/>
  <c r="O32" i="32" s="1"/>
  <c r="I32" i="32" s="1"/>
  <c r="Q32" i="32"/>
  <c r="N32" i="32" s="1"/>
  <c r="H32" i="32" s="1"/>
  <c r="Y31" i="32"/>
  <c r="R31" i="32"/>
  <c r="O31" i="32" s="1"/>
  <c r="I31" i="32" s="1"/>
  <c r="Y30" i="32"/>
  <c r="Q30" i="32"/>
  <c r="N30" i="32" s="1"/>
  <c r="H30" i="32" s="1"/>
  <c r="R30" i="32"/>
  <c r="O30" i="32" s="1"/>
  <c r="I30" i="32" s="1"/>
  <c r="Y29" i="32"/>
  <c r="R29" i="32"/>
  <c r="O29" i="32" s="1"/>
  <c r="I29" i="32" s="1"/>
  <c r="Q29" i="32"/>
  <c r="N29" i="32" s="1"/>
  <c r="H29" i="32" s="1"/>
  <c r="Y28" i="32"/>
  <c r="R28" i="32"/>
  <c r="O28" i="32" s="1"/>
  <c r="I28" i="32" s="1"/>
  <c r="Q28" i="32"/>
  <c r="N28" i="32" s="1"/>
  <c r="H28" i="32" s="1"/>
  <c r="Y27" i="32"/>
  <c r="R27" i="32"/>
  <c r="O27" i="32" s="1"/>
  <c r="I27" i="32" s="1"/>
  <c r="Q27" i="32"/>
  <c r="N27" i="32" s="1"/>
  <c r="H27" i="32" s="1"/>
  <c r="Y25" i="32"/>
  <c r="R25" i="32"/>
  <c r="O25" i="32" s="1"/>
  <c r="I25" i="32" s="1"/>
  <c r="Q25" i="32"/>
  <c r="N25" i="32" s="1"/>
  <c r="H25" i="32" s="1"/>
  <c r="Y23" i="32"/>
  <c r="R23" i="32"/>
  <c r="O23" i="32" s="1"/>
  <c r="I23" i="32" s="1"/>
  <c r="Y22" i="32"/>
  <c r="R22" i="32"/>
  <c r="O22" i="32" s="1"/>
  <c r="I22" i="32" s="1"/>
  <c r="Q22" i="32"/>
  <c r="N22" i="32" s="1"/>
  <c r="H22" i="32" s="1"/>
  <c r="Y20" i="32"/>
  <c r="R20" i="32"/>
  <c r="O20" i="32" s="1"/>
  <c r="I20" i="32" s="1"/>
  <c r="Q20" i="32"/>
  <c r="N20" i="32" s="1"/>
  <c r="H20" i="32" s="1"/>
  <c r="Y18" i="32"/>
  <c r="R18" i="32"/>
  <c r="O18" i="32" s="1"/>
  <c r="I18" i="32" s="1"/>
  <c r="Q18" i="32"/>
  <c r="N18" i="32" s="1"/>
  <c r="H18" i="32" s="1"/>
  <c r="Y16" i="32"/>
  <c r="R16" i="32"/>
  <c r="O16" i="32" s="1"/>
  <c r="I16" i="32" s="1"/>
  <c r="Q16" i="32"/>
  <c r="N16" i="32" s="1"/>
  <c r="H16" i="32" s="1"/>
  <c r="Y14" i="32"/>
  <c r="R14" i="32"/>
  <c r="O14" i="32" s="1"/>
  <c r="I14" i="32" s="1"/>
  <c r="Q14" i="32"/>
  <c r="N14" i="32" s="1"/>
  <c r="H14" i="32" s="1"/>
  <c r="Y13" i="32"/>
  <c r="R13" i="32"/>
  <c r="O13" i="32" s="1"/>
  <c r="I13" i="32" s="1"/>
  <c r="Q13" i="32"/>
  <c r="N13" i="32" s="1"/>
  <c r="H13" i="32" s="1"/>
  <c r="Y12" i="32"/>
  <c r="R12" i="32"/>
  <c r="O12" i="32" s="1"/>
  <c r="I12" i="32" s="1"/>
  <c r="Y10" i="32"/>
  <c r="R10" i="32"/>
  <c r="O10" i="32" s="1"/>
  <c r="I10" i="32" s="1"/>
  <c r="Q10" i="32"/>
  <c r="N10" i="32" s="1"/>
  <c r="H10" i="32" s="1"/>
  <c r="Y8" i="32"/>
  <c r="R8" i="32"/>
  <c r="O8" i="32" s="1"/>
  <c r="I8" i="32" s="1"/>
  <c r="Y7" i="32"/>
  <c r="R7" i="32"/>
  <c r="O7" i="32" s="1"/>
  <c r="I7" i="32" s="1"/>
  <c r="Q7" i="32"/>
  <c r="N7" i="32" s="1"/>
  <c r="H7" i="32" s="1"/>
  <c r="Q13" i="31"/>
  <c r="N13" i="31" s="1"/>
  <c r="K13" i="31" s="1"/>
  <c r="E13" i="31" s="1"/>
  <c r="N11" i="31"/>
  <c r="K11" i="31" s="1"/>
  <c r="E11" i="31" s="1"/>
  <c r="AE337" i="31"/>
  <c r="AD331" i="31"/>
  <c r="AD332" i="31"/>
  <c r="AD333" i="31"/>
  <c r="AD334" i="31"/>
  <c r="AD335" i="31"/>
  <c r="AD336" i="31"/>
  <c r="AD337" i="31"/>
  <c r="AD330" i="31"/>
  <c r="AD294" i="31"/>
  <c r="AD296" i="31"/>
  <c r="AD297" i="31"/>
  <c r="AD295" i="31"/>
  <c r="AD53" i="31"/>
  <c r="AD55" i="31"/>
  <c r="AD56" i="31"/>
  <c r="AD57" i="31"/>
  <c r="AD58" i="31"/>
  <c r="AD59" i="31"/>
  <c r="AD43" i="31"/>
  <c r="AD44" i="31"/>
  <c r="AD45" i="31"/>
  <c r="AD46" i="31"/>
  <c r="AD47" i="31"/>
  <c r="AD48" i="31"/>
  <c r="AD49" i="31"/>
  <c r="AD50" i="31"/>
  <c r="AD51" i="31"/>
  <c r="AD52" i="31"/>
  <c r="Q191" i="31"/>
  <c r="O191" i="31" s="1"/>
  <c r="L191" i="31" s="1"/>
  <c r="O112" i="31"/>
  <c r="L112" i="31" s="1"/>
  <c r="F112" i="31" s="1"/>
  <c r="N112" i="31"/>
  <c r="K112" i="31" s="1"/>
  <c r="E112" i="31" s="1"/>
  <c r="Q138" i="31"/>
  <c r="O138" i="31" s="1"/>
  <c r="L138" i="31" s="1"/>
  <c r="F138" i="31" s="1"/>
  <c r="Q139" i="31"/>
  <c r="Q140" i="31"/>
  <c r="Q141" i="31"/>
  <c r="O141" i="31" s="1"/>
  <c r="L141" i="31" s="1"/>
  <c r="F141" i="31" s="1"/>
  <c r="N142" i="31"/>
  <c r="K142" i="31" s="1"/>
  <c r="Q215" i="31"/>
  <c r="N215" i="31" s="1"/>
  <c r="K215" i="31" s="1"/>
  <c r="E215" i="31" s="1"/>
  <c r="Q214" i="31"/>
  <c r="O214" i="31" s="1"/>
  <c r="L214" i="31" s="1"/>
  <c r="F214" i="31" s="1"/>
  <c r="Q260" i="31"/>
  <c r="O260" i="31" s="1"/>
  <c r="L260" i="31" s="1"/>
  <c r="F260" i="31" s="1"/>
  <c r="O262" i="31"/>
  <c r="L262" i="31" s="1"/>
  <c r="Q83" i="31"/>
  <c r="Q84" i="31"/>
  <c r="O84" i="31" s="1"/>
  <c r="L84" i="31" s="1"/>
  <c r="F84" i="31" s="1"/>
  <c r="Q82" i="31"/>
  <c r="N82" i="31" s="1"/>
  <c r="K82" i="31" s="1"/>
  <c r="E82" i="31" s="1"/>
  <c r="Q271" i="31"/>
  <c r="O271" i="31" s="1"/>
  <c r="L271" i="31" s="1"/>
  <c r="F271" i="31" s="1"/>
  <c r="Q264" i="31"/>
  <c r="O264" i="31" s="1"/>
  <c r="L264" i="31" s="1"/>
  <c r="F264" i="31" s="1"/>
  <c r="Q267" i="31"/>
  <c r="O267" i="31" s="1"/>
  <c r="L267" i="31" s="1"/>
  <c r="F267" i="31" s="1"/>
  <c r="Q268" i="31"/>
  <c r="O268" i="31" s="1"/>
  <c r="L268" i="31" s="1"/>
  <c r="F268" i="31" s="1"/>
  <c r="Q269" i="31"/>
  <c r="Q270" i="31"/>
  <c r="O270" i="31" s="1"/>
  <c r="L270" i="31" s="1"/>
  <c r="F270" i="31" s="1"/>
  <c r="Q263" i="31"/>
  <c r="Q40" i="31"/>
  <c r="O40" i="31" s="1"/>
  <c r="L40" i="31" s="1"/>
  <c r="F40" i="31" s="1"/>
  <c r="Q28" i="31"/>
  <c r="O28" i="31" s="1"/>
  <c r="L28" i="31" s="1"/>
  <c r="F28" i="31" s="1"/>
  <c r="Q29" i="31"/>
  <c r="O29" i="31" s="1"/>
  <c r="L29" i="31" s="1"/>
  <c r="F29" i="31" s="1"/>
  <c r="Q30" i="31"/>
  <c r="O30" i="31" s="1"/>
  <c r="L30" i="31" s="1"/>
  <c r="F30" i="31" s="1"/>
  <c r="Q31" i="31"/>
  <c r="O31" i="31" s="1"/>
  <c r="L31" i="31" s="1"/>
  <c r="F31" i="31" s="1"/>
  <c r="Q32" i="31"/>
  <c r="O32" i="31" s="1"/>
  <c r="L32" i="31" s="1"/>
  <c r="F32" i="31" s="1"/>
  <c r="Q33" i="31"/>
  <c r="O33" i="31" s="1"/>
  <c r="L33" i="31" s="1"/>
  <c r="F33" i="31" s="1"/>
  <c r="Q34" i="31"/>
  <c r="O34" i="31" s="1"/>
  <c r="L34" i="31" s="1"/>
  <c r="F34" i="31" s="1"/>
  <c r="Q35" i="31"/>
  <c r="O35" i="31" s="1"/>
  <c r="L35" i="31" s="1"/>
  <c r="F35" i="31" s="1"/>
  <c r="Q36" i="31"/>
  <c r="O36" i="31" s="1"/>
  <c r="L36" i="31" s="1"/>
  <c r="F36" i="31" s="1"/>
  <c r="Q37" i="31"/>
  <c r="O37" i="31" s="1"/>
  <c r="L37" i="31" s="1"/>
  <c r="F37" i="31" s="1"/>
  <c r="Q38" i="31"/>
  <c r="O38" i="31" s="1"/>
  <c r="L38" i="31" s="1"/>
  <c r="F38" i="31" s="1"/>
  <c r="Q39" i="31"/>
  <c r="O39" i="31" s="1"/>
  <c r="L39" i="31" s="1"/>
  <c r="F39" i="31" s="1"/>
  <c r="Q153" i="31"/>
  <c r="O153" i="31" s="1"/>
  <c r="L153" i="31" s="1"/>
  <c r="F153" i="31" s="1"/>
  <c r="Q154" i="31"/>
  <c r="O154" i="31" s="1"/>
  <c r="L154" i="31" s="1"/>
  <c r="F154" i="31" s="1"/>
  <c r="Q155" i="31"/>
  <c r="O155" i="31" s="1"/>
  <c r="L155" i="31" s="1"/>
  <c r="F155" i="31" s="1"/>
  <c r="Q156" i="31"/>
  <c r="Q157" i="31"/>
  <c r="O157" i="31" s="1"/>
  <c r="L157" i="31" s="1"/>
  <c r="F157" i="31" s="1"/>
  <c r="Q158" i="31"/>
  <c r="N158" i="31" s="1"/>
  <c r="K158" i="31" s="1"/>
  <c r="E158" i="31" s="1"/>
  <c r="Q161" i="31"/>
  <c r="N161" i="31" s="1"/>
  <c r="K161" i="31" s="1"/>
  <c r="E161" i="31" s="1"/>
  <c r="Q162" i="31"/>
  <c r="Q163" i="31"/>
  <c r="O163" i="31" s="1"/>
  <c r="L163" i="31" s="1"/>
  <c r="F163" i="31" s="1"/>
  <c r="Q164" i="31"/>
  <c r="N164" i="31" s="1"/>
  <c r="K164" i="31" s="1"/>
  <c r="E164" i="31" s="1"/>
  <c r="Q145" i="31"/>
  <c r="Q146" i="31"/>
  <c r="Q147" i="31"/>
  <c r="O147" i="31" s="1"/>
  <c r="L147" i="31" s="1"/>
  <c r="F147" i="31" s="1"/>
  <c r="Q148" i="31"/>
  <c r="Q149" i="31"/>
  <c r="O149" i="31" s="1"/>
  <c r="L149" i="31" s="1"/>
  <c r="F149" i="31" s="1"/>
  <c r="Q150" i="31"/>
  <c r="Q144" i="31"/>
  <c r="Q196" i="31"/>
  <c r="O196" i="31" s="1"/>
  <c r="L196" i="31" s="1"/>
  <c r="F196" i="31" s="1"/>
  <c r="Q197" i="31"/>
  <c r="Q95" i="31"/>
  <c r="Q200" i="31"/>
  <c r="O200" i="31" s="1"/>
  <c r="L200" i="31" s="1"/>
  <c r="F200" i="31" s="1"/>
  <c r="Q201" i="31"/>
  <c r="Q202" i="31"/>
  <c r="Q199" i="31"/>
  <c r="Q16" i="31"/>
  <c r="N16" i="31" s="1"/>
  <c r="K16" i="31" s="1"/>
  <c r="E16" i="31" s="1"/>
  <c r="Q17" i="31"/>
  <c r="O17" i="31" s="1"/>
  <c r="L17" i="31" s="1"/>
  <c r="F17" i="31" s="1"/>
  <c r="Q18" i="31"/>
  <c r="O18" i="31" s="1"/>
  <c r="L18" i="31" s="1"/>
  <c r="F18" i="31" s="1"/>
  <c r="Q19" i="31"/>
  <c r="N19" i="31" s="1"/>
  <c r="K19" i="31" s="1"/>
  <c r="E19" i="31" s="1"/>
  <c r="Q20" i="31"/>
  <c r="O20" i="31" s="1"/>
  <c r="L20" i="31" s="1"/>
  <c r="F20" i="31" s="1"/>
  <c r="Q21" i="31"/>
  <c r="O21" i="31" s="1"/>
  <c r="L21" i="31" s="1"/>
  <c r="F21" i="31" s="1"/>
  <c r="Q22" i="31"/>
  <c r="O22" i="31" s="1"/>
  <c r="L22" i="31" s="1"/>
  <c r="F22" i="31" s="1"/>
  <c r="Q23" i="31"/>
  <c r="O23" i="31" s="1"/>
  <c r="L23" i="31" s="1"/>
  <c r="F23" i="31" s="1"/>
  <c r="Q24" i="31"/>
  <c r="O24" i="31" s="1"/>
  <c r="L24" i="31" s="1"/>
  <c r="F24" i="31" s="1"/>
  <c r="Q25" i="31"/>
  <c r="O25" i="31" s="1"/>
  <c r="L25" i="31" s="1"/>
  <c r="F25" i="31" s="1"/>
  <c r="Q12" i="31"/>
  <c r="O12" i="31" s="1"/>
  <c r="L12" i="31" s="1"/>
  <c r="F12" i="31" s="1"/>
  <c r="Q15" i="31"/>
  <c r="N15" i="31" s="1"/>
  <c r="K15" i="31" s="1"/>
  <c r="E15" i="31" s="1"/>
  <c r="Q10" i="31"/>
  <c r="O10" i="31" s="1"/>
  <c r="L10" i="31" s="1"/>
  <c r="F10" i="31" s="1"/>
  <c r="O441" i="31"/>
  <c r="L441" i="31" s="1"/>
  <c r="F441" i="31" s="1"/>
  <c r="N441" i="31"/>
  <c r="K441" i="31" s="1"/>
  <c r="E441" i="31" s="1"/>
  <c r="O440" i="31"/>
  <c r="L440" i="31" s="1"/>
  <c r="F440" i="31" s="1"/>
  <c r="N440" i="31"/>
  <c r="K440" i="31" s="1"/>
  <c r="E440" i="31" s="1"/>
  <c r="O439" i="31"/>
  <c r="L439" i="31" s="1"/>
  <c r="F439" i="31" s="1"/>
  <c r="N439" i="31"/>
  <c r="K439" i="31" s="1"/>
  <c r="E439" i="31" s="1"/>
  <c r="O438" i="31"/>
  <c r="L438" i="31" s="1"/>
  <c r="F438" i="31" s="1"/>
  <c r="N438" i="31"/>
  <c r="K438" i="31" s="1"/>
  <c r="E438" i="31" s="1"/>
  <c r="O437" i="31"/>
  <c r="L437" i="31" s="1"/>
  <c r="F437" i="31" s="1"/>
  <c r="N437" i="31"/>
  <c r="K437" i="31" s="1"/>
  <c r="E437" i="31" s="1"/>
  <c r="O436" i="31"/>
  <c r="L436" i="31" s="1"/>
  <c r="F436" i="31" s="1"/>
  <c r="N436" i="31"/>
  <c r="K436" i="31" s="1"/>
  <c r="E436" i="31" s="1"/>
  <c r="O435" i="31"/>
  <c r="L435" i="31" s="1"/>
  <c r="F435" i="31" s="1"/>
  <c r="N435" i="31"/>
  <c r="K435" i="31" s="1"/>
  <c r="E435" i="31" s="1"/>
  <c r="O432" i="31"/>
  <c r="L432" i="31" s="1"/>
  <c r="F432" i="31" s="1"/>
  <c r="N432" i="31"/>
  <c r="K432" i="31" s="1"/>
  <c r="E432" i="31" s="1"/>
  <c r="O431" i="31"/>
  <c r="L431" i="31" s="1"/>
  <c r="F431" i="31" s="1"/>
  <c r="N431" i="31"/>
  <c r="K431" i="31" s="1"/>
  <c r="E431" i="31" s="1"/>
  <c r="O430" i="31"/>
  <c r="L430" i="31" s="1"/>
  <c r="F430" i="31" s="1"/>
  <c r="N430" i="31"/>
  <c r="K430" i="31" s="1"/>
  <c r="E430" i="31" s="1"/>
  <c r="V429" i="31"/>
  <c r="O429" i="31"/>
  <c r="L429" i="31" s="1"/>
  <c r="F429" i="31" s="1"/>
  <c r="N429" i="31"/>
  <c r="K429" i="31" s="1"/>
  <c r="E429" i="31" s="1"/>
  <c r="V428" i="31"/>
  <c r="O428" i="31"/>
  <c r="L428" i="31" s="1"/>
  <c r="F428" i="31" s="1"/>
  <c r="N428" i="31"/>
  <c r="K428" i="31" s="1"/>
  <c r="E428" i="31" s="1"/>
  <c r="V425" i="31"/>
  <c r="O425" i="31"/>
  <c r="L425" i="31" s="1"/>
  <c r="F425" i="31" s="1"/>
  <c r="N425" i="31"/>
  <c r="K425" i="31" s="1"/>
  <c r="E425" i="31" s="1"/>
  <c r="O424" i="31"/>
  <c r="L424" i="31" s="1"/>
  <c r="F424" i="31" s="1"/>
  <c r="N424" i="31"/>
  <c r="K424" i="31" s="1"/>
  <c r="E424" i="31" s="1"/>
  <c r="O421" i="31"/>
  <c r="L421" i="31" s="1"/>
  <c r="N421" i="31"/>
  <c r="K421" i="31" s="1"/>
  <c r="O420" i="31"/>
  <c r="L420" i="31" s="1"/>
  <c r="N420" i="31"/>
  <c r="K420" i="31" s="1"/>
  <c r="O417" i="31"/>
  <c r="L417" i="31" s="1"/>
  <c r="F417" i="31" s="1"/>
  <c r="N417" i="31"/>
  <c r="K417" i="31" s="1"/>
  <c r="E417" i="31" s="1"/>
  <c r="O416" i="31"/>
  <c r="L416" i="31" s="1"/>
  <c r="F416" i="31" s="1"/>
  <c r="N416" i="31"/>
  <c r="K416" i="31" s="1"/>
  <c r="E416" i="31" s="1"/>
  <c r="O415" i="31"/>
  <c r="L415" i="31" s="1"/>
  <c r="F415" i="31" s="1"/>
  <c r="N415" i="31"/>
  <c r="K415" i="31" s="1"/>
  <c r="E415" i="31" s="1"/>
  <c r="O414" i="31"/>
  <c r="L414" i="31" s="1"/>
  <c r="F414" i="31" s="1"/>
  <c r="N414" i="31"/>
  <c r="K414" i="31" s="1"/>
  <c r="E414" i="31" s="1"/>
  <c r="O413" i="31"/>
  <c r="L413" i="31" s="1"/>
  <c r="F413" i="31" s="1"/>
  <c r="N413" i="31"/>
  <c r="K413" i="31" s="1"/>
  <c r="E413" i="31" s="1"/>
  <c r="O412" i="31"/>
  <c r="L412" i="31" s="1"/>
  <c r="F412" i="31" s="1"/>
  <c r="N412" i="31"/>
  <c r="K412" i="31" s="1"/>
  <c r="E412" i="31" s="1"/>
  <c r="O411" i="31"/>
  <c r="L411" i="31" s="1"/>
  <c r="F411" i="31" s="1"/>
  <c r="N411" i="31"/>
  <c r="K411" i="31" s="1"/>
  <c r="E411" i="31" s="1"/>
  <c r="O408" i="31"/>
  <c r="L408" i="31" s="1"/>
  <c r="F408" i="31" s="1"/>
  <c r="N408" i="31"/>
  <c r="K408" i="31" s="1"/>
  <c r="E408" i="31" s="1"/>
  <c r="O407" i="31"/>
  <c r="L407" i="31" s="1"/>
  <c r="F407" i="31" s="1"/>
  <c r="N407" i="31"/>
  <c r="K407" i="31" s="1"/>
  <c r="E407" i="31" s="1"/>
  <c r="O406" i="31"/>
  <c r="L406" i="31" s="1"/>
  <c r="F406" i="31" s="1"/>
  <c r="N406" i="31"/>
  <c r="K406" i="31" s="1"/>
  <c r="E406" i="31" s="1"/>
  <c r="O405" i="31"/>
  <c r="L405" i="31" s="1"/>
  <c r="F405" i="31" s="1"/>
  <c r="N405" i="31"/>
  <c r="K405" i="31" s="1"/>
  <c r="E405" i="31" s="1"/>
  <c r="O401" i="31"/>
  <c r="L401" i="31" s="1"/>
  <c r="F401" i="31" s="1"/>
  <c r="N401" i="31"/>
  <c r="K401" i="31" s="1"/>
  <c r="E401" i="31" s="1"/>
  <c r="V398" i="31"/>
  <c r="U398" i="31"/>
  <c r="O398" i="31"/>
  <c r="L398" i="31" s="1"/>
  <c r="F398" i="31" s="1"/>
  <c r="N398" i="31"/>
  <c r="K398" i="31" s="1"/>
  <c r="E398" i="31" s="1"/>
  <c r="V397" i="31"/>
  <c r="U397" i="31"/>
  <c r="O397" i="31"/>
  <c r="L397" i="31" s="1"/>
  <c r="F397" i="31" s="1"/>
  <c r="N397" i="31"/>
  <c r="K397" i="31" s="1"/>
  <c r="E397" i="31" s="1"/>
  <c r="V396" i="31"/>
  <c r="U396" i="31"/>
  <c r="O396" i="31"/>
  <c r="L396" i="31" s="1"/>
  <c r="F396" i="31" s="1"/>
  <c r="N396" i="31"/>
  <c r="K396" i="31" s="1"/>
  <c r="E396" i="31" s="1"/>
  <c r="O395" i="31"/>
  <c r="L395" i="31" s="1"/>
  <c r="F395" i="31" s="1"/>
  <c r="N395" i="31"/>
  <c r="K395" i="31" s="1"/>
  <c r="E395" i="31" s="1"/>
  <c r="O392" i="31"/>
  <c r="L392" i="31" s="1"/>
  <c r="N392" i="31"/>
  <c r="K392" i="31" s="1"/>
  <c r="O391" i="31"/>
  <c r="L391" i="31" s="1"/>
  <c r="F391" i="31" s="1"/>
  <c r="N391" i="31"/>
  <c r="K391" i="31" s="1"/>
  <c r="E391" i="31" s="1"/>
  <c r="O390" i="31"/>
  <c r="L390" i="31" s="1"/>
  <c r="F390" i="31" s="1"/>
  <c r="N390" i="31"/>
  <c r="K390" i="31" s="1"/>
  <c r="E390" i="31" s="1"/>
  <c r="O389" i="31"/>
  <c r="L389" i="31" s="1"/>
  <c r="F389" i="31" s="1"/>
  <c r="N389" i="31"/>
  <c r="K389" i="31" s="1"/>
  <c r="E389" i="31" s="1"/>
  <c r="O388" i="31"/>
  <c r="L388" i="31" s="1"/>
  <c r="F388" i="31" s="1"/>
  <c r="N388" i="31"/>
  <c r="K388" i="31" s="1"/>
  <c r="E388" i="31" s="1"/>
  <c r="O387" i="31"/>
  <c r="L387" i="31" s="1"/>
  <c r="F387" i="31" s="1"/>
  <c r="N387" i="31"/>
  <c r="K387" i="31" s="1"/>
  <c r="E387" i="31" s="1"/>
  <c r="O384" i="31"/>
  <c r="L384" i="31" s="1"/>
  <c r="F384" i="31" s="1"/>
  <c r="N384" i="31"/>
  <c r="K384" i="31" s="1"/>
  <c r="E384" i="31" s="1"/>
  <c r="O383" i="31"/>
  <c r="L383" i="31" s="1"/>
  <c r="F383" i="31" s="1"/>
  <c r="N383" i="31"/>
  <c r="K383" i="31" s="1"/>
  <c r="E383" i="31" s="1"/>
  <c r="O382" i="31"/>
  <c r="L382" i="31" s="1"/>
  <c r="F382" i="31" s="1"/>
  <c r="N382" i="31"/>
  <c r="K382" i="31" s="1"/>
  <c r="E382" i="31" s="1"/>
  <c r="O379" i="31"/>
  <c r="L379" i="31" s="1"/>
  <c r="F379" i="31" s="1"/>
  <c r="N379" i="31"/>
  <c r="K379" i="31" s="1"/>
  <c r="E379" i="31" s="1"/>
  <c r="O378" i="31"/>
  <c r="L378" i="31" s="1"/>
  <c r="F378" i="31" s="1"/>
  <c r="N378" i="31"/>
  <c r="K378" i="31" s="1"/>
  <c r="E378" i="31" s="1"/>
  <c r="O377" i="31"/>
  <c r="L377" i="31" s="1"/>
  <c r="F377" i="31" s="1"/>
  <c r="N377" i="31"/>
  <c r="K377" i="31" s="1"/>
  <c r="E377" i="31" s="1"/>
  <c r="O374" i="31"/>
  <c r="L374" i="31" s="1"/>
  <c r="F374" i="31" s="1"/>
  <c r="N374" i="31"/>
  <c r="K374" i="31" s="1"/>
  <c r="E374" i="31" s="1"/>
  <c r="O373" i="31"/>
  <c r="L373" i="31" s="1"/>
  <c r="F373" i="31" s="1"/>
  <c r="N373" i="31"/>
  <c r="K373" i="31" s="1"/>
  <c r="E373" i="31" s="1"/>
  <c r="O372" i="31"/>
  <c r="L372" i="31" s="1"/>
  <c r="F372" i="31" s="1"/>
  <c r="N372" i="31"/>
  <c r="K372" i="31" s="1"/>
  <c r="E372" i="31" s="1"/>
  <c r="O369" i="31"/>
  <c r="L369" i="31" s="1"/>
  <c r="F369" i="31" s="1"/>
  <c r="N369" i="31"/>
  <c r="K369" i="31" s="1"/>
  <c r="E369" i="31" s="1"/>
  <c r="O368" i="31"/>
  <c r="L368" i="31" s="1"/>
  <c r="F368" i="31" s="1"/>
  <c r="N368" i="31"/>
  <c r="K368" i="31" s="1"/>
  <c r="E368" i="31" s="1"/>
  <c r="O367" i="31"/>
  <c r="L367" i="31" s="1"/>
  <c r="F367" i="31" s="1"/>
  <c r="N367" i="31"/>
  <c r="K367" i="31" s="1"/>
  <c r="E367" i="31" s="1"/>
  <c r="O363" i="31"/>
  <c r="L363" i="31" s="1"/>
  <c r="F363" i="31" s="1"/>
  <c r="N363" i="31"/>
  <c r="K363" i="31" s="1"/>
  <c r="E363" i="31" s="1"/>
  <c r="O362" i="31"/>
  <c r="L362" i="31" s="1"/>
  <c r="F362" i="31" s="1"/>
  <c r="N362" i="31"/>
  <c r="K362" i="31" s="1"/>
  <c r="E362" i="31" s="1"/>
  <c r="O361" i="31"/>
  <c r="L361" i="31" s="1"/>
  <c r="F361" i="31" s="1"/>
  <c r="N361" i="31"/>
  <c r="K361" i="31" s="1"/>
  <c r="E361" i="31" s="1"/>
  <c r="O360" i="31"/>
  <c r="L360" i="31" s="1"/>
  <c r="F360" i="31" s="1"/>
  <c r="N360" i="31"/>
  <c r="K360" i="31" s="1"/>
  <c r="E360" i="31" s="1"/>
  <c r="O359" i="31"/>
  <c r="L359" i="31" s="1"/>
  <c r="F359" i="31" s="1"/>
  <c r="N359" i="31"/>
  <c r="K359" i="31" s="1"/>
  <c r="E359" i="31" s="1"/>
  <c r="O358" i="31"/>
  <c r="L358" i="31" s="1"/>
  <c r="F358" i="31" s="1"/>
  <c r="N358" i="31"/>
  <c r="K358" i="31" s="1"/>
  <c r="E358" i="31" s="1"/>
  <c r="O357" i="31"/>
  <c r="L357" i="31" s="1"/>
  <c r="F357" i="31" s="1"/>
  <c r="N357" i="31"/>
  <c r="K357" i="31" s="1"/>
  <c r="E357" i="31" s="1"/>
  <c r="O356" i="31"/>
  <c r="L356" i="31" s="1"/>
  <c r="F356" i="31" s="1"/>
  <c r="N356" i="31"/>
  <c r="K356" i="31" s="1"/>
  <c r="E356" i="31" s="1"/>
  <c r="O355" i="31"/>
  <c r="L355" i="31" s="1"/>
  <c r="F355" i="31" s="1"/>
  <c r="N355" i="31"/>
  <c r="K355" i="31" s="1"/>
  <c r="E355" i="31" s="1"/>
  <c r="O354" i="31"/>
  <c r="L354" i="31" s="1"/>
  <c r="F354" i="31" s="1"/>
  <c r="N354" i="31"/>
  <c r="K354" i="31" s="1"/>
  <c r="E354" i="31" s="1"/>
  <c r="N348" i="31"/>
  <c r="K348" i="31" s="1"/>
  <c r="E348" i="31" s="1"/>
  <c r="O347" i="31"/>
  <c r="L347" i="31" s="1"/>
  <c r="F347" i="31" s="1"/>
  <c r="N346" i="31"/>
  <c r="K346" i="31" s="1"/>
  <c r="E346" i="31" s="1"/>
  <c r="N344" i="31"/>
  <c r="K344" i="31" s="1"/>
  <c r="E344" i="31" s="1"/>
  <c r="O342" i="31"/>
  <c r="L342" i="31" s="1"/>
  <c r="F342" i="31" s="1"/>
  <c r="O341" i="31"/>
  <c r="L341" i="31" s="1"/>
  <c r="F341" i="31" s="1"/>
  <c r="N339" i="31"/>
  <c r="K339" i="31" s="1"/>
  <c r="E339" i="31" s="1"/>
  <c r="O337" i="31"/>
  <c r="L337" i="31" s="1"/>
  <c r="F337" i="31" s="1"/>
  <c r="N336" i="31"/>
  <c r="K336" i="31" s="1"/>
  <c r="E336" i="31" s="1"/>
  <c r="O336" i="31"/>
  <c r="L336" i="31" s="1"/>
  <c r="F336" i="31" s="1"/>
  <c r="O334" i="31"/>
  <c r="L334" i="31" s="1"/>
  <c r="F334" i="31" s="1"/>
  <c r="N334" i="31"/>
  <c r="K334" i="31" s="1"/>
  <c r="E334" i="31" s="1"/>
  <c r="O333" i="31"/>
  <c r="L333" i="31" s="1"/>
  <c r="F333" i="31" s="1"/>
  <c r="N332" i="31"/>
  <c r="K332" i="31" s="1"/>
  <c r="E332" i="31" s="1"/>
  <c r="N330" i="31"/>
  <c r="K330" i="31" s="1"/>
  <c r="E330" i="31" s="1"/>
  <c r="O328" i="31"/>
  <c r="L328" i="31" s="1"/>
  <c r="F328" i="31" s="1"/>
  <c r="N327" i="31"/>
  <c r="K327" i="31" s="1"/>
  <c r="E327" i="31" s="1"/>
  <c r="O326" i="31"/>
  <c r="L326" i="31" s="1"/>
  <c r="F326" i="31" s="1"/>
  <c r="O325" i="31"/>
  <c r="L325" i="31" s="1"/>
  <c r="F325" i="31" s="1"/>
  <c r="V323" i="31"/>
  <c r="U323" i="31"/>
  <c r="O322" i="31"/>
  <c r="L322" i="31" s="1"/>
  <c r="F322" i="31" s="1"/>
  <c r="O321" i="31"/>
  <c r="L321" i="31" s="1"/>
  <c r="F321" i="31" s="1"/>
  <c r="N321" i="31"/>
  <c r="K321" i="31" s="1"/>
  <c r="E321" i="31" s="1"/>
  <c r="O318" i="31"/>
  <c r="L318" i="31" s="1"/>
  <c r="F318" i="31" s="1"/>
  <c r="V317" i="31"/>
  <c r="O317" i="31"/>
  <c r="L317" i="31" s="1"/>
  <c r="F317" i="31" s="1"/>
  <c r="N316" i="31"/>
  <c r="K316" i="31" s="1"/>
  <c r="E316" i="31" s="1"/>
  <c r="N313" i="31"/>
  <c r="K313" i="31" s="1"/>
  <c r="E313" i="31" s="1"/>
  <c r="O312" i="31"/>
  <c r="L312" i="31" s="1"/>
  <c r="F312" i="31" s="1"/>
  <c r="N310" i="31"/>
  <c r="K310" i="31" s="1"/>
  <c r="E310" i="31" s="1"/>
  <c r="O307" i="31"/>
  <c r="L307" i="31" s="1"/>
  <c r="F307" i="31" s="1"/>
  <c r="N307" i="31"/>
  <c r="K307" i="31" s="1"/>
  <c r="E307" i="31" s="1"/>
  <c r="O306" i="31"/>
  <c r="L306" i="31" s="1"/>
  <c r="F306" i="31" s="1"/>
  <c r="N306" i="31"/>
  <c r="K306" i="31" s="1"/>
  <c r="E306" i="31" s="1"/>
  <c r="O304" i="31"/>
  <c r="L304" i="31" s="1"/>
  <c r="F304" i="31" s="1"/>
  <c r="O302" i="31"/>
  <c r="L302" i="31" s="1"/>
  <c r="F302" i="31" s="1"/>
  <c r="O301" i="31"/>
  <c r="L301" i="31" s="1"/>
  <c r="F301" i="31" s="1"/>
  <c r="N301" i="31"/>
  <c r="K301" i="31" s="1"/>
  <c r="E301" i="31" s="1"/>
  <c r="O299" i="31"/>
  <c r="L299" i="31" s="1"/>
  <c r="N299" i="31"/>
  <c r="K299" i="31" s="1"/>
  <c r="Q298" i="31"/>
  <c r="O298" i="31" s="1"/>
  <c r="L298" i="31" s="1"/>
  <c r="F298" i="31" s="1"/>
  <c r="N296" i="31"/>
  <c r="K296" i="31" s="1"/>
  <c r="E296" i="31" s="1"/>
  <c r="O295" i="31"/>
  <c r="L295" i="31" s="1"/>
  <c r="F295" i="31" s="1"/>
  <c r="O294" i="31"/>
  <c r="L294" i="31" s="1"/>
  <c r="F294" i="31" s="1"/>
  <c r="V291" i="31"/>
  <c r="O291" i="31"/>
  <c r="L291" i="31" s="1"/>
  <c r="F291" i="31" s="1"/>
  <c r="V290" i="31"/>
  <c r="O290" i="31"/>
  <c r="L290" i="31" s="1"/>
  <c r="F290" i="31" s="1"/>
  <c r="V289" i="31"/>
  <c r="O289" i="31"/>
  <c r="L289" i="31" s="1"/>
  <c r="F289" i="31" s="1"/>
  <c r="V288" i="31"/>
  <c r="U288" i="31"/>
  <c r="O288" i="31"/>
  <c r="L288" i="31" s="1"/>
  <c r="F288" i="31" s="1"/>
  <c r="V287" i="31"/>
  <c r="U287" i="31"/>
  <c r="N287" i="31"/>
  <c r="K287" i="31" s="1"/>
  <c r="E287" i="31" s="1"/>
  <c r="V286" i="31"/>
  <c r="U286" i="31"/>
  <c r="Q284" i="31"/>
  <c r="O280" i="31"/>
  <c r="L280" i="31" s="1"/>
  <c r="F280" i="31" s="1"/>
  <c r="O277" i="31"/>
  <c r="L277" i="31" s="1"/>
  <c r="F277" i="31" s="1"/>
  <c r="N277" i="31"/>
  <c r="K277" i="31" s="1"/>
  <c r="E277" i="31" s="1"/>
  <c r="O276" i="31"/>
  <c r="L276" i="31" s="1"/>
  <c r="N276" i="31"/>
  <c r="K276" i="31" s="1"/>
  <c r="O274" i="31"/>
  <c r="L274" i="31" s="1"/>
  <c r="F274" i="31" s="1"/>
  <c r="N272" i="31"/>
  <c r="K272" i="31" s="1"/>
  <c r="E272" i="31" s="1"/>
  <c r="O265" i="31"/>
  <c r="L265" i="31" s="1"/>
  <c r="N265" i="31"/>
  <c r="K265" i="31" s="1"/>
  <c r="O261" i="31"/>
  <c r="L261" i="31" s="1"/>
  <c r="N261" i="31"/>
  <c r="K261" i="31" s="1"/>
  <c r="O259" i="31"/>
  <c r="L259" i="31" s="1"/>
  <c r="F259" i="31" s="1"/>
  <c r="O258" i="31"/>
  <c r="L258" i="31" s="1"/>
  <c r="F258" i="31" s="1"/>
  <c r="N257" i="31"/>
  <c r="K257" i="31" s="1"/>
  <c r="E257" i="31" s="1"/>
  <c r="N253" i="31"/>
  <c r="K253" i="31" s="1"/>
  <c r="E253" i="31" s="1"/>
  <c r="O250" i="31"/>
  <c r="L250" i="31" s="1"/>
  <c r="F250" i="31" s="1"/>
  <c r="O249" i="31"/>
  <c r="L249" i="31" s="1"/>
  <c r="F249" i="31" s="1"/>
  <c r="O248" i="31"/>
  <c r="L248" i="31" s="1"/>
  <c r="F248" i="31" s="1"/>
  <c r="N246" i="31"/>
  <c r="K246" i="31" s="1"/>
  <c r="E246" i="31" s="1"/>
  <c r="O245" i="31"/>
  <c r="L245" i="31" s="1"/>
  <c r="F245" i="31" s="1"/>
  <c r="N242" i="31"/>
  <c r="K242" i="31" s="1"/>
  <c r="E242" i="31" s="1"/>
  <c r="O241" i="31"/>
  <c r="L241" i="31" s="1"/>
  <c r="F241" i="31" s="1"/>
  <c r="O240" i="31"/>
  <c r="L240" i="31" s="1"/>
  <c r="F240" i="31" s="1"/>
  <c r="N236" i="31"/>
  <c r="K236" i="31" s="1"/>
  <c r="E236" i="31" s="1"/>
  <c r="O234" i="31"/>
  <c r="L234" i="31" s="1"/>
  <c r="F234" i="31" s="1"/>
  <c r="N232" i="31"/>
  <c r="K232" i="31" s="1"/>
  <c r="E232" i="31" s="1"/>
  <c r="O231" i="31"/>
  <c r="L231" i="31" s="1"/>
  <c r="F231" i="31" s="1"/>
  <c r="N229" i="31"/>
  <c r="K229" i="31" s="1"/>
  <c r="O228" i="31"/>
  <c r="L228" i="31" s="1"/>
  <c r="F228" i="31" s="1"/>
  <c r="O227" i="31"/>
  <c r="L227" i="31" s="1"/>
  <c r="F227" i="31" s="1"/>
  <c r="N225" i="31"/>
  <c r="K225" i="31" s="1"/>
  <c r="E225" i="31" s="1"/>
  <c r="O222" i="31"/>
  <c r="L222" i="31" s="1"/>
  <c r="F222" i="31" s="1"/>
  <c r="N218" i="31"/>
  <c r="K218" i="31" s="1"/>
  <c r="E218" i="31" s="1"/>
  <c r="N210" i="31"/>
  <c r="K210" i="31" s="1"/>
  <c r="E210" i="31" s="1"/>
  <c r="N208" i="31"/>
  <c r="K208" i="31" s="1"/>
  <c r="E208" i="31" s="1"/>
  <c r="N206" i="31"/>
  <c r="K206" i="31" s="1"/>
  <c r="E206" i="31" s="1"/>
  <c r="O205" i="31"/>
  <c r="L205" i="31" s="1"/>
  <c r="F205" i="31" s="1"/>
  <c r="N204" i="31"/>
  <c r="K204" i="31" s="1"/>
  <c r="E204" i="31" s="1"/>
  <c r="O192" i="31"/>
  <c r="L192" i="31" s="1"/>
  <c r="F192" i="31" s="1"/>
  <c r="O190" i="31"/>
  <c r="L190" i="31" s="1"/>
  <c r="F190" i="31" s="1"/>
  <c r="O189" i="31"/>
  <c r="L189" i="31" s="1"/>
  <c r="F189" i="31" s="1"/>
  <c r="N189" i="31"/>
  <c r="K189" i="31" s="1"/>
  <c r="E189" i="31" s="1"/>
  <c r="O187" i="31"/>
  <c r="L187" i="31" s="1"/>
  <c r="F187" i="31" s="1"/>
  <c r="O186" i="31"/>
  <c r="L186" i="31" s="1"/>
  <c r="F186" i="31" s="1"/>
  <c r="N186" i="31"/>
  <c r="K186" i="31" s="1"/>
  <c r="E186" i="31" s="1"/>
  <c r="O185" i="31"/>
  <c r="L185" i="31" s="1"/>
  <c r="F185" i="31" s="1"/>
  <c r="N180" i="31"/>
  <c r="K180" i="31" s="1"/>
  <c r="E180" i="31" s="1"/>
  <c r="N179" i="31"/>
  <c r="K179" i="31" s="1"/>
  <c r="E179" i="31" s="1"/>
  <c r="O178" i="31"/>
  <c r="L178" i="31" s="1"/>
  <c r="F178" i="31" s="1"/>
  <c r="O175" i="31"/>
  <c r="L175" i="31" s="1"/>
  <c r="F175" i="31" s="1"/>
  <c r="N175" i="31"/>
  <c r="K175" i="31" s="1"/>
  <c r="E175" i="31" s="1"/>
  <c r="O174" i="31"/>
  <c r="L174" i="31" s="1"/>
  <c r="F174" i="31" s="1"/>
  <c r="N174" i="31"/>
  <c r="K174" i="31" s="1"/>
  <c r="E174" i="31" s="1"/>
  <c r="O173" i="31"/>
  <c r="L173" i="31" s="1"/>
  <c r="F173" i="31" s="1"/>
  <c r="N173" i="31"/>
  <c r="K173" i="31" s="1"/>
  <c r="E173" i="31" s="1"/>
  <c r="O172" i="31"/>
  <c r="L172" i="31" s="1"/>
  <c r="N172" i="31"/>
  <c r="K172" i="31" s="1"/>
  <c r="O170" i="31"/>
  <c r="L170" i="31" s="1"/>
  <c r="F170" i="31" s="1"/>
  <c r="O169" i="31"/>
  <c r="L169" i="31" s="1"/>
  <c r="F169" i="31" s="1"/>
  <c r="N167" i="31"/>
  <c r="K167" i="31" s="1"/>
  <c r="E167" i="31" s="1"/>
  <c r="O167" i="31"/>
  <c r="L167" i="31" s="1"/>
  <c r="F167" i="31" s="1"/>
  <c r="O142" i="31"/>
  <c r="L142" i="31" s="1"/>
  <c r="O135" i="31"/>
  <c r="L135" i="31" s="1"/>
  <c r="F135" i="31" s="1"/>
  <c r="O132" i="31"/>
  <c r="L132" i="31" s="1"/>
  <c r="F132" i="31" s="1"/>
  <c r="O129" i="31"/>
  <c r="L129" i="31" s="1"/>
  <c r="F129" i="31" s="1"/>
  <c r="N127" i="31"/>
  <c r="K127" i="31" s="1"/>
  <c r="E127" i="31" s="1"/>
  <c r="O126" i="31"/>
  <c r="L126" i="31" s="1"/>
  <c r="F126" i="31" s="1"/>
  <c r="N126" i="31"/>
  <c r="K126" i="31" s="1"/>
  <c r="E126" i="31" s="1"/>
  <c r="O125" i="31"/>
  <c r="L125" i="31" s="1"/>
  <c r="F125" i="31" s="1"/>
  <c r="O119" i="31"/>
  <c r="L119" i="31" s="1"/>
  <c r="F119" i="31" s="1"/>
  <c r="N117" i="31"/>
  <c r="K117" i="31" s="1"/>
  <c r="E117" i="31" s="1"/>
  <c r="O116" i="31"/>
  <c r="L116" i="31" s="1"/>
  <c r="F116" i="31" s="1"/>
  <c r="O113" i="31"/>
  <c r="L113" i="31" s="1"/>
  <c r="F113" i="31" s="1"/>
  <c r="O109" i="31"/>
  <c r="L109" i="31" s="1"/>
  <c r="N109" i="31"/>
  <c r="K109" i="31" s="1"/>
  <c r="O106" i="31"/>
  <c r="L106" i="31" s="1"/>
  <c r="F106" i="31" s="1"/>
  <c r="N101" i="31"/>
  <c r="K101" i="31" s="1"/>
  <c r="E101" i="31" s="1"/>
  <c r="O101" i="31"/>
  <c r="L101" i="31" s="1"/>
  <c r="F101" i="31" s="1"/>
  <c r="O100" i="31"/>
  <c r="L100" i="31" s="1"/>
  <c r="F100" i="31" s="1"/>
  <c r="Q99" i="31"/>
  <c r="Q98" i="31"/>
  <c r="N98" i="31" s="1"/>
  <c r="K98" i="31" s="1"/>
  <c r="E98" i="31" s="1"/>
  <c r="Q97" i="31"/>
  <c r="O97" i="31" s="1"/>
  <c r="L97" i="31" s="1"/>
  <c r="F97" i="31" s="1"/>
  <c r="Q96" i="31"/>
  <c r="O96" i="31" s="1"/>
  <c r="L96" i="31" s="1"/>
  <c r="F96" i="31" s="1"/>
  <c r="N92" i="31"/>
  <c r="K92" i="31" s="1"/>
  <c r="E92" i="31" s="1"/>
  <c r="O91" i="31"/>
  <c r="L91" i="31" s="1"/>
  <c r="F91" i="31" s="1"/>
  <c r="O90" i="31"/>
  <c r="L90" i="31" s="1"/>
  <c r="F90" i="31" s="1"/>
  <c r="N88" i="31"/>
  <c r="K88" i="31" s="1"/>
  <c r="E88" i="31" s="1"/>
  <c r="O87" i="31"/>
  <c r="L87" i="31" s="1"/>
  <c r="F87" i="31" s="1"/>
  <c r="O79" i="31"/>
  <c r="L79" i="31" s="1"/>
  <c r="F79" i="31" s="1"/>
  <c r="N79" i="31"/>
  <c r="K79" i="31" s="1"/>
  <c r="E79" i="31" s="1"/>
  <c r="O78" i="31"/>
  <c r="L78" i="31" s="1"/>
  <c r="F78" i="31" s="1"/>
  <c r="O75" i="31"/>
  <c r="L75" i="31" s="1"/>
  <c r="N75" i="31"/>
  <c r="K75" i="31" s="1"/>
  <c r="O74" i="31"/>
  <c r="L74" i="31" s="1"/>
  <c r="F74" i="31" s="1"/>
  <c r="O73" i="31"/>
  <c r="L73" i="31" s="1"/>
  <c r="F73" i="31" s="1"/>
  <c r="O72" i="31"/>
  <c r="L72" i="31" s="1"/>
  <c r="F72" i="31" s="1"/>
  <c r="N70" i="31"/>
  <c r="K70" i="31" s="1"/>
  <c r="E70" i="31" s="1"/>
  <c r="O70" i="31"/>
  <c r="L70" i="31" s="1"/>
  <c r="F70" i="31" s="1"/>
  <c r="O69" i="31"/>
  <c r="L69" i="31" s="1"/>
  <c r="F69" i="31" s="1"/>
  <c r="O68" i="31"/>
  <c r="L68" i="31" s="1"/>
  <c r="F68" i="31" s="1"/>
  <c r="N66" i="31"/>
  <c r="K66" i="31" s="1"/>
  <c r="E66" i="31" s="1"/>
  <c r="O63" i="31"/>
  <c r="L63" i="31" s="1"/>
  <c r="F63" i="31" s="1"/>
  <c r="O62" i="31"/>
  <c r="L62" i="31" s="1"/>
  <c r="F62" i="31" s="1"/>
  <c r="N60" i="31"/>
  <c r="K60" i="31" s="1"/>
  <c r="E60" i="31" s="1"/>
  <c r="O60" i="31"/>
  <c r="L60" i="31" s="1"/>
  <c r="F60" i="31" s="1"/>
  <c r="O59" i="31"/>
  <c r="L59" i="31" s="1"/>
  <c r="F59" i="31" s="1"/>
  <c r="O58" i="31"/>
  <c r="L58" i="31" s="1"/>
  <c r="F58" i="31" s="1"/>
  <c r="O56" i="31"/>
  <c r="L56" i="31" s="1"/>
  <c r="F56" i="31" s="1"/>
  <c r="O55" i="31"/>
  <c r="L55" i="31" s="1"/>
  <c r="F55" i="31" s="1"/>
  <c r="N55" i="31"/>
  <c r="K55" i="31" s="1"/>
  <c r="E55" i="31" s="1"/>
  <c r="N51" i="31"/>
  <c r="K51" i="31" s="1"/>
  <c r="E51" i="31" s="1"/>
  <c r="N50" i="31"/>
  <c r="K50" i="31" s="1"/>
  <c r="E50" i="31" s="1"/>
  <c r="N49" i="31"/>
  <c r="K49" i="31" s="1"/>
  <c r="E49" i="31" s="1"/>
  <c r="O49" i="31"/>
  <c r="L49" i="31" s="1"/>
  <c r="F49" i="31" s="1"/>
  <c r="N47" i="31"/>
  <c r="K47" i="31" s="1"/>
  <c r="E47" i="31" s="1"/>
  <c r="O46" i="31"/>
  <c r="L46" i="31" s="1"/>
  <c r="F46" i="31" s="1"/>
  <c r="N45" i="31"/>
  <c r="K45" i="31" s="1"/>
  <c r="E45" i="31" s="1"/>
  <c r="O43" i="31"/>
  <c r="L43" i="31" s="1"/>
  <c r="F43" i="31" s="1"/>
  <c r="N43" i="31"/>
  <c r="K43" i="31" s="1"/>
  <c r="E43" i="31" s="1"/>
  <c r="O42" i="31"/>
  <c r="L42" i="31" s="1"/>
  <c r="N42" i="31"/>
  <c r="K42" i="31" s="1"/>
  <c r="O14" i="31"/>
  <c r="L14" i="31" s="1"/>
  <c r="F14" i="31" s="1"/>
  <c r="X287" i="35" l="1"/>
  <c r="X398" i="35"/>
  <c r="O13" i="31"/>
  <c r="L13" i="31" s="1"/>
  <c r="F13" i="31" s="1"/>
  <c r="O19" i="31"/>
  <c r="L19" i="31" s="1"/>
  <c r="F19" i="31" s="1"/>
  <c r="W288" i="35"/>
  <c r="R36" i="32"/>
  <c r="O36" i="32" s="1"/>
  <c r="I36" i="32" s="1"/>
  <c r="Q37" i="32"/>
  <c r="N37" i="32" s="1"/>
  <c r="H37" i="32" s="1"/>
  <c r="Q43" i="32"/>
  <c r="N43" i="32" s="1"/>
  <c r="H43" i="32" s="1"/>
  <c r="Q44" i="32"/>
  <c r="N44" i="32" s="1"/>
  <c r="H44" i="32" s="1"/>
  <c r="W397" i="35"/>
  <c r="W286" i="37"/>
  <c r="W323" i="37"/>
  <c r="R49" i="32"/>
  <c r="O49" i="32" s="1"/>
  <c r="I49" i="32" s="1"/>
  <c r="X287" i="37"/>
  <c r="W287" i="37"/>
  <c r="E89" i="34"/>
  <c r="W323" i="35"/>
  <c r="W286" i="35"/>
  <c r="L192" i="35"/>
  <c r="F192" i="35" s="1"/>
  <c r="O298" i="33"/>
  <c r="L298" i="33" s="1"/>
  <c r="F298" i="33" s="1"/>
  <c r="N298" i="33"/>
  <c r="K298" i="33" s="1"/>
  <c r="E298" i="33" s="1"/>
  <c r="AE298" i="33"/>
  <c r="O155" i="33"/>
  <c r="L155" i="33" s="1"/>
  <c r="F155" i="33" s="1"/>
  <c r="N155" i="33"/>
  <c r="K155" i="33" s="1"/>
  <c r="E155" i="33" s="1"/>
  <c r="O215" i="33"/>
  <c r="L215" i="33" s="1"/>
  <c r="F215" i="33" s="1"/>
  <c r="N215" i="33"/>
  <c r="K215" i="33" s="1"/>
  <c r="E215" i="33" s="1"/>
  <c r="N21" i="33"/>
  <c r="K21" i="33" s="1"/>
  <c r="E21" i="33" s="1"/>
  <c r="N35" i="33"/>
  <c r="K35" i="33" s="1"/>
  <c r="E35" i="33" s="1"/>
  <c r="N38" i="33"/>
  <c r="K38" i="33" s="1"/>
  <c r="E38" i="33" s="1"/>
  <c r="O145" i="33"/>
  <c r="L145" i="33" s="1"/>
  <c r="F145" i="33" s="1"/>
  <c r="N145" i="33"/>
  <c r="K145" i="33" s="1"/>
  <c r="E145" i="33" s="1"/>
  <c r="O162" i="33"/>
  <c r="L162" i="33" s="1"/>
  <c r="F162" i="33" s="1"/>
  <c r="N162" i="33"/>
  <c r="K162" i="33" s="1"/>
  <c r="E162" i="33" s="1"/>
  <c r="O284" i="33"/>
  <c r="L284" i="33" s="1"/>
  <c r="N284" i="33"/>
  <c r="K284" i="33" s="1"/>
  <c r="O32" i="33"/>
  <c r="L32" i="33" s="1"/>
  <c r="F32" i="33" s="1"/>
  <c r="N34" i="33"/>
  <c r="K34" i="33" s="1"/>
  <c r="E34" i="33" s="1"/>
  <c r="N99" i="33"/>
  <c r="K99" i="33" s="1"/>
  <c r="E99" i="33" s="1"/>
  <c r="N202" i="33"/>
  <c r="K202" i="33" s="1"/>
  <c r="E202" i="33" s="1"/>
  <c r="O267" i="33"/>
  <c r="L267" i="33" s="1"/>
  <c r="F267" i="33" s="1"/>
  <c r="N269" i="33"/>
  <c r="K269" i="33" s="1"/>
  <c r="E269" i="33" s="1"/>
  <c r="O200" i="33"/>
  <c r="L200" i="33" s="1"/>
  <c r="F200" i="33" s="1"/>
  <c r="N200" i="33"/>
  <c r="K200" i="33" s="1"/>
  <c r="E200" i="33" s="1"/>
  <c r="O149" i="33"/>
  <c r="L149" i="33" s="1"/>
  <c r="F149" i="33" s="1"/>
  <c r="N149" i="33"/>
  <c r="K149" i="33" s="1"/>
  <c r="E149" i="33" s="1"/>
  <c r="O163" i="33"/>
  <c r="L163" i="33" s="1"/>
  <c r="F163" i="33" s="1"/>
  <c r="N163" i="33"/>
  <c r="K163" i="33" s="1"/>
  <c r="E163" i="33" s="1"/>
  <c r="O197" i="33"/>
  <c r="L197" i="33" s="1"/>
  <c r="F197" i="33" s="1"/>
  <c r="N197" i="33"/>
  <c r="K197" i="33" s="1"/>
  <c r="E197" i="33" s="1"/>
  <c r="O33" i="33"/>
  <c r="L33" i="33" s="1"/>
  <c r="F33" i="33" s="1"/>
  <c r="N33" i="33"/>
  <c r="K33" i="33" s="1"/>
  <c r="E33" i="33" s="1"/>
  <c r="O37" i="33"/>
  <c r="L37" i="33" s="1"/>
  <c r="F37" i="33" s="1"/>
  <c r="N37" i="33"/>
  <c r="K37" i="33" s="1"/>
  <c r="E37" i="33" s="1"/>
  <c r="O153" i="33"/>
  <c r="L153" i="33" s="1"/>
  <c r="F153" i="33" s="1"/>
  <c r="N153" i="33"/>
  <c r="K153" i="33" s="1"/>
  <c r="E153" i="33" s="1"/>
  <c r="N10" i="33"/>
  <c r="K10" i="33" s="1"/>
  <c r="E10" i="33" s="1"/>
  <c r="N13" i="33"/>
  <c r="K13" i="33" s="1"/>
  <c r="E13" i="33" s="1"/>
  <c r="N16" i="33"/>
  <c r="K16" i="33" s="1"/>
  <c r="E16" i="33" s="1"/>
  <c r="N20" i="33"/>
  <c r="K20" i="33" s="1"/>
  <c r="E20" i="33" s="1"/>
  <c r="O83" i="33"/>
  <c r="L83" i="33" s="1"/>
  <c r="F83" i="33" s="1"/>
  <c r="O84" i="33"/>
  <c r="L84" i="33" s="1"/>
  <c r="F84" i="33" s="1"/>
  <c r="N84" i="33"/>
  <c r="K84" i="33" s="1"/>
  <c r="E84" i="33" s="1"/>
  <c r="O97" i="33"/>
  <c r="L97" i="33" s="1"/>
  <c r="F97" i="33" s="1"/>
  <c r="O98" i="33"/>
  <c r="L98" i="33" s="1"/>
  <c r="F98" i="33" s="1"/>
  <c r="N98" i="33"/>
  <c r="K98" i="33" s="1"/>
  <c r="E98" i="33" s="1"/>
  <c r="O139" i="33"/>
  <c r="L139" i="33" s="1"/>
  <c r="F139" i="33" s="1"/>
  <c r="O140" i="33"/>
  <c r="L140" i="33" s="1"/>
  <c r="F140" i="33" s="1"/>
  <c r="N140" i="33"/>
  <c r="K140" i="33" s="1"/>
  <c r="E140" i="33" s="1"/>
  <c r="O154" i="33"/>
  <c r="L154" i="33" s="1"/>
  <c r="F154" i="33" s="1"/>
  <c r="O161" i="33"/>
  <c r="L161" i="33" s="1"/>
  <c r="F161" i="33" s="1"/>
  <c r="N161" i="33"/>
  <c r="K161" i="33" s="1"/>
  <c r="E161" i="33" s="1"/>
  <c r="N191" i="33"/>
  <c r="K191" i="33" s="1"/>
  <c r="O201" i="33"/>
  <c r="L201" i="33" s="1"/>
  <c r="F201" i="33" s="1"/>
  <c r="O22" i="33"/>
  <c r="L22" i="33" s="1"/>
  <c r="F22" i="33" s="1"/>
  <c r="O23" i="33"/>
  <c r="L23" i="33" s="1"/>
  <c r="F23" i="33" s="1"/>
  <c r="N23" i="33"/>
  <c r="K23" i="33" s="1"/>
  <c r="E23" i="33" s="1"/>
  <c r="O28" i="33"/>
  <c r="L28" i="33" s="1"/>
  <c r="F28" i="33" s="1"/>
  <c r="O29" i="33"/>
  <c r="L29" i="33" s="1"/>
  <c r="F29" i="33" s="1"/>
  <c r="N29" i="33"/>
  <c r="K29" i="33" s="1"/>
  <c r="E29" i="33" s="1"/>
  <c r="O164" i="33"/>
  <c r="L164" i="33" s="1"/>
  <c r="F164" i="33" s="1"/>
  <c r="O268" i="33"/>
  <c r="L268" i="33" s="1"/>
  <c r="F268" i="33" s="1"/>
  <c r="N268" i="33"/>
  <c r="K268" i="33" s="1"/>
  <c r="E268" i="33" s="1"/>
  <c r="O148" i="33"/>
  <c r="L148" i="33" s="1"/>
  <c r="F148" i="33" s="1"/>
  <c r="O158" i="33"/>
  <c r="L158" i="33" s="1"/>
  <c r="F158" i="33" s="1"/>
  <c r="O260" i="33"/>
  <c r="L260" i="33" s="1"/>
  <c r="F260" i="33" s="1"/>
  <c r="N260" i="33"/>
  <c r="K260" i="33" s="1"/>
  <c r="E260" i="33" s="1"/>
  <c r="Q12" i="32"/>
  <c r="N12" i="32" s="1"/>
  <c r="H12" i="32" s="1"/>
  <c r="Q38" i="32"/>
  <c r="N38" i="32" s="1"/>
  <c r="H38" i="32" s="1"/>
  <c r="Q39" i="32"/>
  <c r="N39" i="32" s="1"/>
  <c r="H39" i="32" s="1"/>
  <c r="Q45" i="32"/>
  <c r="N45" i="32" s="1"/>
  <c r="H45" i="32" s="1"/>
  <c r="Q23" i="32"/>
  <c r="N23" i="32" s="1"/>
  <c r="H23" i="32" s="1"/>
  <c r="Q31" i="32"/>
  <c r="N31" i="32" s="1"/>
  <c r="H31" i="32" s="1"/>
  <c r="Q50" i="32"/>
  <c r="N50" i="32" s="1"/>
  <c r="H50" i="32" s="1"/>
  <c r="Q51" i="32"/>
  <c r="N51" i="32" s="1"/>
  <c r="H51" i="32" s="1"/>
  <c r="Q8" i="32"/>
  <c r="N8" i="32" s="1"/>
  <c r="H8" i="32" s="1"/>
  <c r="Q33" i="32"/>
  <c r="N33" i="32" s="1"/>
  <c r="H33" i="32" s="1"/>
  <c r="R42" i="32"/>
  <c r="O42" i="32" s="1"/>
  <c r="I42" i="32" s="1"/>
  <c r="R41" i="32"/>
  <c r="O41" i="32" s="1"/>
  <c r="I41" i="32" s="1"/>
  <c r="Q41" i="32"/>
  <c r="N41" i="32" s="1"/>
  <c r="H41" i="32" s="1"/>
  <c r="R40" i="32"/>
  <c r="O40" i="32" s="1"/>
  <c r="I40" i="32" s="1"/>
  <c r="Q40" i="32"/>
  <c r="N40" i="32" s="1"/>
  <c r="H40" i="32" s="1"/>
  <c r="R46" i="32"/>
  <c r="O46" i="32" s="1"/>
  <c r="I46" i="32" s="1"/>
  <c r="Q46" i="32"/>
  <c r="N46" i="32" s="1"/>
  <c r="H46" i="32" s="1"/>
  <c r="Q47" i="32"/>
  <c r="N47" i="32" s="1"/>
  <c r="H47" i="32" s="1"/>
  <c r="O11" i="31"/>
  <c r="L11" i="31" s="1"/>
  <c r="F11" i="31" s="1"/>
  <c r="O98" i="31"/>
  <c r="L98" i="31" s="1"/>
  <c r="F98" i="31" s="1"/>
  <c r="N149" i="31"/>
  <c r="K149" i="31" s="1"/>
  <c r="E149" i="31" s="1"/>
  <c r="AD298" i="31"/>
  <c r="N271" i="31"/>
  <c r="K271" i="31" s="1"/>
  <c r="E271" i="31" s="1"/>
  <c r="N138" i="31"/>
  <c r="K138" i="31" s="1"/>
  <c r="E138" i="31" s="1"/>
  <c r="N155" i="31"/>
  <c r="K155" i="31" s="1"/>
  <c r="E155" i="31" s="1"/>
  <c r="O287" i="31"/>
  <c r="L287" i="31" s="1"/>
  <c r="F287" i="31" s="1"/>
  <c r="N288" i="31"/>
  <c r="K288" i="31" s="1"/>
  <c r="E288" i="31" s="1"/>
  <c r="O310" i="31"/>
  <c r="L310" i="31" s="1"/>
  <c r="F310" i="31" s="1"/>
  <c r="O332" i="31"/>
  <c r="L332" i="31" s="1"/>
  <c r="F332" i="31" s="1"/>
  <c r="O15" i="31"/>
  <c r="L15" i="31" s="1"/>
  <c r="F15" i="31" s="1"/>
  <c r="O82" i="31"/>
  <c r="L82" i="31" s="1"/>
  <c r="F82" i="31" s="1"/>
  <c r="N190" i="31"/>
  <c r="K190" i="31" s="1"/>
  <c r="E190" i="31" s="1"/>
  <c r="N200" i="31"/>
  <c r="K200" i="31" s="1"/>
  <c r="E200" i="31" s="1"/>
  <c r="O246" i="31"/>
  <c r="L246" i="31" s="1"/>
  <c r="F246" i="31" s="1"/>
  <c r="N249" i="31"/>
  <c r="K249" i="31" s="1"/>
  <c r="E249" i="31" s="1"/>
  <c r="O257" i="31"/>
  <c r="L257" i="31" s="1"/>
  <c r="F257" i="31" s="1"/>
  <c r="O16" i="31"/>
  <c r="L16" i="31" s="1"/>
  <c r="F16" i="31" s="1"/>
  <c r="O45" i="31"/>
  <c r="L45" i="31" s="1"/>
  <c r="F45" i="31" s="1"/>
  <c r="N116" i="31"/>
  <c r="K116" i="31" s="1"/>
  <c r="E116" i="31" s="1"/>
  <c r="O179" i="31"/>
  <c r="L179" i="31" s="1"/>
  <c r="F179" i="31" s="1"/>
  <c r="O218" i="31"/>
  <c r="L218" i="31" s="1"/>
  <c r="F218" i="31" s="1"/>
  <c r="N222" i="31"/>
  <c r="K222" i="31" s="1"/>
  <c r="E222" i="31" s="1"/>
  <c r="N240" i="31"/>
  <c r="K240" i="31" s="1"/>
  <c r="E240" i="31" s="1"/>
  <c r="O296" i="31"/>
  <c r="L296" i="31" s="1"/>
  <c r="F296" i="31" s="1"/>
  <c r="O339" i="31"/>
  <c r="L339" i="31" s="1"/>
  <c r="F339" i="31" s="1"/>
  <c r="N342" i="31"/>
  <c r="K342" i="31" s="1"/>
  <c r="E342" i="31" s="1"/>
  <c r="N46" i="31"/>
  <c r="K46" i="31" s="1"/>
  <c r="E46" i="31" s="1"/>
  <c r="O50" i="31"/>
  <c r="L50" i="31" s="1"/>
  <c r="F50" i="31" s="1"/>
  <c r="N234" i="31"/>
  <c r="K234" i="31" s="1"/>
  <c r="E234" i="31" s="1"/>
  <c r="O236" i="31"/>
  <c r="L236" i="31" s="1"/>
  <c r="F236" i="31" s="1"/>
  <c r="O253" i="31"/>
  <c r="L253" i="31" s="1"/>
  <c r="F253" i="31" s="1"/>
  <c r="N38" i="31"/>
  <c r="K38" i="31" s="1"/>
  <c r="E38" i="31" s="1"/>
  <c r="N74" i="31"/>
  <c r="K74" i="31" s="1"/>
  <c r="E74" i="31" s="1"/>
  <c r="O88" i="31"/>
  <c r="L88" i="31" s="1"/>
  <c r="F88" i="31" s="1"/>
  <c r="N91" i="31"/>
  <c r="K91" i="31" s="1"/>
  <c r="E91" i="31" s="1"/>
  <c r="N97" i="31"/>
  <c r="K97" i="31" s="1"/>
  <c r="E97" i="31" s="1"/>
  <c r="N192" i="31"/>
  <c r="K192" i="31" s="1"/>
  <c r="E192" i="31" s="1"/>
  <c r="O208" i="31"/>
  <c r="L208" i="31" s="1"/>
  <c r="F208" i="31" s="1"/>
  <c r="N228" i="31"/>
  <c r="K228" i="31" s="1"/>
  <c r="E228" i="31" s="1"/>
  <c r="O232" i="31"/>
  <c r="L232" i="31" s="1"/>
  <c r="F232" i="31" s="1"/>
  <c r="O330" i="31"/>
  <c r="L330" i="31" s="1"/>
  <c r="F330" i="31" s="1"/>
  <c r="O344" i="31"/>
  <c r="L344" i="31" s="1"/>
  <c r="F344" i="31" s="1"/>
  <c r="N347" i="31"/>
  <c r="K347" i="31" s="1"/>
  <c r="E347" i="31" s="1"/>
  <c r="O164" i="31"/>
  <c r="L164" i="31" s="1"/>
  <c r="F164" i="31" s="1"/>
  <c r="N260" i="31"/>
  <c r="K260" i="31" s="1"/>
  <c r="E260" i="31" s="1"/>
  <c r="N24" i="31"/>
  <c r="K24" i="31" s="1"/>
  <c r="E24" i="31" s="1"/>
  <c r="N30" i="31"/>
  <c r="K30" i="31" s="1"/>
  <c r="E30" i="31" s="1"/>
  <c r="N34" i="31"/>
  <c r="K34" i="31" s="1"/>
  <c r="E34" i="31" s="1"/>
  <c r="N56" i="31"/>
  <c r="K56" i="31" s="1"/>
  <c r="E56" i="31" s="1"/>
  <c r="N87" i="31"/>
  <c r="K87" i="31" s="1"/>
  <c r="E87" i="31" s="1"/>
  <c r="O92" i="31"/>
  <c r="L92" i="31" s="1"/>
  <c r="F92" i="31" s="1"/>
  <c r="O158" i="31"/>
  <c r="L158" i="31" s="1"/>
  <c r="F158" i="31" s="1"/>
  <c r="N187" i="31"/>
  <c r="K187" i="31" s="1"/>
  <c r="E187" i="31" s="1"/>
  <c r="N214" i="31"/>
  <c r="K214" i="31" s="1"/>
  <c r="E214" i="31" s="1"/>
  <c r="N227" i="31"/>
  <c r="K227" i="31" s="1"/>
  <c r="E227" i="31" s="1"/>
  <c r="N268" i="31"/>
  <c r="K268" i="31" s="1"/>
  <c r="E268" i="31" s="1"/>
  <c r="N302" i="31"/>
  <c r="K302" i="31" s="1"/>
  <c r="E302" i="31" s="1"/>
  <c r="N325" i="31"/>
  <c r="K325" i="31" s="1"/>
  <c r="E325" i="31" s="1"/>
  <c r="N59" i="31"/>
  <c r="K59" i="31" s="1"/>
  <c r="E59" i="31" s="1"/>
  <c r="O66" i="31"/>
  <c r="L66" i="31" s="1"/>
  <c r="F66" i="31" s="1"/>
  <c r="N69" i="31"/>
  <c r="K69" i="31" s="1"/>
  <c r="E69" i="31" s="1"/>
  <c r="N73" i="31"/>
  <c r="K73" i="31" s="1"/>
  <c r="E73" i="31" s="1"/>
  <c r="O127" i="31"/>
  <c r="L127" i="31" s="1"/>
  <c r="F127" i="31" s="1"/>
  <c r="N132" i="31"/>
  <c r="K132" i="31" s="1"/>
  <c r="E132" i="31" s="1"/>
  <c r="N170" i="31"/>
  <c r="K170" i="31" s="1"/>
  <c r="E170" i="31" s="1"/>
  <c r="O180" i="31"/>
  <c r="L180" i="31" s="1"/>
  <c r="F180" i="31" s="1"/>
  <c r="N196" i="31"/>
  <c r="K196" i="31" s="1"/>
  <c r="E196" i="31" s="1"/>
  <c r="N205" i="31"/>
  <c r="K205" i="31" s="1"/>
  <c r="E205" i="31" s="1"/>
  <c r="O210" i="31"/>
  <c r="L210" i="31" s="1"/>
  <c r="F210" i="31" s="1"/>
  <c r="O242" i="31"/>
  <c r="L242" i="31" s="1"/>
  <c r="F242" i="31" s="1"/>
  <c r="N245" i="31"/>
  <c r="K245" i="31" s="1"/>
  <c r="E245" i="31" s="1"/>
  <c r="N259" i="31"/>
  <c r="K259" i="31" s="1"/>
  <c r="E259" i="31" s="1"/>
  <c r="O272" i="31"/>
  <c r="L272" i="31" s="1"/>
  <c r="F272" i="31" s="1"/>
  <c r="N317" i="31"/>
  <c r="K317" i="31" s="1"/>
  <c r="E317" i="31" s="1"/>
  <c r="O327" i="31"/>
  <c r="L327" i="31" s="1"/>
  <c r="F327" i="31" s="1"/>
  <c r="N333" i="31"/>
  <c r="K333" i="31" s="1"/>
  <c r="E333" i="31" s="1"/>
  <c r="O346" i="31"/>
  <c r="L346" i="31" s="1"/>
  <c r="F346" i="31" s="1"/>
  <c r="O348" i="31"/>
  <c r="L348" i="31" s="1"/>
  <c r="F348" i="31" s="1"/>
  <c r="O215" i="31"/>
  <c r="L215" i="31" s="1"/>
  <c r="F215" i="31" s="1"/>
  <c r="N262" i="31"/>
  <c r="K262" i="31" s="1"/>
  <c r="N37" i="31"/>
  <c r="K37" i="31" s="1"/>
  <c r="E37" i="31" s="1"/>
  <c r="N29" i="31"/>
  <c r="K29" i="31" s="1"/>
  <c r="E29" i="31" s="1"/>
  <c r="N154" i="31"/>
  <c r="K154" i="31" s="1"/>
  <c r="E154" i="31" s="1"/>
  <c r="O139" i="31"/>
  <c r="L139" i="31" s="1"/>
  <c r="F139" i="31" s="1"/>
  <c r="N139" i="31"/>
  <c r="K139" i="31" s="1"/>
  <c r="E139" i="31" s="1"/>
  <c r="O235" i="31"/>
  <c r="L235" i="31" s="1"/>
  <c r="F235" i="31" s="1"/>
  <c r="N235" i="31"/>
  <c r="K235" i="31" s="1"/>
  <c r="E235" i="31" s="1"/>
  <c r="O282" i="31"/>
  <c r="L282" i="31" s="1"/>
  <c r="F282" i="31" s="1"/>
  <c r="N282" i="31"/>
  <c r="K282" i="31" s="1"/>
  <c r="E282" i="31" s="1"/>
  <c r="O107" i="31"/>
  <c r="L107" i="31" s="1"/>
  <c r="F107" i="31" s="1"/>
  <c r="N107" i="31"/>
  <c r="K107" i="31" s="1"/>
  <c r="E107" i="31" s="1"/>
  <c r="O122" i="31"/>
  <c r="L122" i="31" s="1"/>
  <c r="F122" i="31" s="1"/>
  <c r="N122" i="31"/>
  <c r="K122" i="31" s="1"/>
  <c r="E122" i="31" s="1"/>
  <c r="O144" i="31"/>
  <c r="L144" i="31" s="1"/>
  <c r="F144" i="31" s="1"/>
  <c r="N144" i="31"/>
  <c r="K144" i="31" s="1"/>
  <c r="E144" i="31" s="1"/>
  <c r="N201" i="31"/>
  <c r="K201" i="31" s="1"/>
  <c r="E201" i="31" s="1"/>
  <c r="O201" i="31"/>
  <c r="L201" i="31" s="1"/>
  <c r="F201" i="31" s="1"/>
  <c r="O209" i="31"/>
  <c r="L209" i="31" s="1"/>
  <c r="F209" i="31" s="1"/>
  <c r="N209" i="31"/>
  <c r="K209" i="31" s="1"/>
  <c r="E209" i="31" s="1"/>
  <c r="N223" i="31"/>
  <c r="K223" i="31" s="1"/>
  <c r="E223" i="31" s="1"/>
  <c r="O223" i="31"/>
  <c r="L223" i="31" s="1"/>
  <c r="F223" i="31" s="1"/>
  <c r="O244" i="31"/>
  <c r="L244" i="31" s="1"/>
  <c r="F244" i="31" s="1"/>
  <c r="N244" i="31"/>
  <c r="K244" i="31" s="1"/>
  <c r="E244" i="31" s="1"/>
  <c r="N251" i="31"/>
  <c r="K251" i="31" s="1"/>
  <c r="E251" i="31" s="1"/>
  <c r="O251" i="31"/>
  <c r="L251" i="31" s="1"/>
  <c r="F251" i="31" s="1"/>
  <c r="O305" i="31"/>
  <c r="L305" i="31" s="1"/>
  <c r="F305" i="31" s="1"/>
  <c r="N305" i="31"/>
  <c r="K305" i="31" s="1"/>
  <c r="E305" i="31" s="1"/>
  <c r="N10" i="31"/>
  <c r="K10" i="31" s="1"/>
  <c r="E10" i="31" s="1"/>
  <c r="N20" i="31"/>
  <c r="K20" i="31" s="1"/>
  <c r="E20" i="31" s="1"/>
  <c r="N33" i="31"/>
  <c r="K33" i="31" s="1"/>
  <c r="E33" i="31" s="1"/>
  <c r="N63" i="31"/>
  <c r="K63" i="31" s="1"/>
  <c r="E63" i="31" s="1"/>
  <c r="O104" i="31"/>
  <c r="L104" i="31" s="1"/>
  <c r="F104" i="31" s="1"/>
  <c r="N104" i="31"/>
  <c r="K104" i="31" s="1"/>
  <c r="E104" i="31" s="1"/>
  <c r="O110" i="31"/>
  <c r="L110" i="31" s="1"/>
  <c r="F110" i="31" s="1"/>
  <c r="N110" i="31"/>
  <c r="K110" i="31" s="1"/>
  <c r="E110" i="31" s="1"/>
  <c r="O133" i="31"/>
  <c r="L133" i="31" s="1"/>
  <c r="F133" i="31" s="1"/>
  <c r="N133" i="31"/>
  <c r="K133" i="31" s="1"/>
  <c r="E133" i="31" s="1"/>
  <c r="O148" i="31"/>
  <c r="L148" i="31" s="1"/>
  <c r="F148" i="31" s="1"/>
  <c r="N148" i="31"/>
  <c r="K148" i="31" s="1"/>
  <c r="E148" i="31" s="1"/>
  <c r="O199" i="31"/>
  <c r="L199" i="31" s="1"/>
  <c r="F199" i="31" s="1"/>
  <c r="N199" i="31"/>
  <c r="K199" i="31" s="1"/>
  <c r="E199" i="31" s="1"/>
  <c r="O221" i="31"/>
  <c r="L221" i="31" s="1"/>
  <c r="F221" i="31" s="1"/>
  <c r="N221" i="31"/>
  <c r="K221" i="31" s="1"/>
  <c r="E221" i="31" s="1"/>
  <c r="O281" i="31"/>
  <c r="L281" i="31" s="1"/>
  <c r="F281" i="31" s="1"/>
  <c r="N281" i="31"/>
  <c r="K281" i="31" s="1"/>
  <c r="E281" i="31" s="1"/>
  <c r="O284" i="31"/>
  <c r="L284" i="31" s="1"/>
  <c r="N284" i="31"/>
  <c r="K284" i="31" s="1"/>
  <c r="N23" i="31"/>
  <c r="K23" i="31" s="1"/>
  <c r="E23" i="31" s="1"/>
  <c r="O51" i="31"/>
  <c r="L51" i="31" s="1"/>
  <c r="F51" i="31" s="1"/>
  <c r="O117" i="31"/>
  <c r="L117" i="31" s="1"/>
  <c r="F117" i="31" s="1"/>
  <c r="O123" i="31"/>
  <c r="L123" i="31" s="1"/>
  <c r="F123" i="31" s="1"/>
  <c r="N123" i="31"/>
  <c r="K123" i="31" s="1"/>
  <c r="E123" i="31" s="1"/>
  <c r="O145" i="31"/>
  <c r="L145" i="31" s="1"/>
  <c r="F145" i="31" s="1"/>
  <c r="N145" i="31"/>
  <c r="K145" i="31" s="1"/>
  <c r="E145" i="31" s="1"/>
  <c r="O161" i="31"/>
  <c r="L161" i="31" s="1"/>
  <c r="F161" i="31" s="1"/>
  <c r="O204" i="31"/>
  <c r="L204" i="31" s="1"/>
  <c r="F204" i="31" s="1"/>
  <c r="O206" i="31"/>
  <c r="L206" i="31" s="1"/>
  <c r="F206" i="31" s="1"/>
  <c r="O225" i="31"/>
  <c r="L225" i="31" s="1"/>
  <c r="F225" i="31" s="1"/>
  <c r="O229" i="31"/>
  <c r="L229" i="31" s="1"/>
  <c r="N241" i="31"/>
  <c r="K241" i="31" s="1"/>
  <c r="E241" i="31" s="1"/>
  <c r="N250" i="31"/>
  <c r="K250" i="31" s="1"/>
  <c r="E250" i="31" s="1"/>
  <c r="O278" i="31"/>
  <c r="L278" i="31" s="1"/>
  <c r="F278" i="31" s="1"/>
  <c r="N278" i="31"/>
  <c r="K278" i="31" s="1"/>
  <c r="E278" i="31" s="1"/>
  <c r="O313" i="31"/>
  <c r="L313" i="31" s="1"/>
  <c r="F313" i="31" s="1"/>
  <c r="N337" i="31"/>
  <c r="K337" i="31" s="1"/>
  <c r="E337" i="31" s="1"/>
  <c r="N231" i="31"/>
  <c r="K231" i="31" s="1"/>
  <c r="E231" i="31" s="1"/>
  <c r="N267" i="31"/>
  <c r="K267" i="31" s="1"/>
  <c r="E267" i="31" s="1"/>
  <c r="N295" i="31"/>
  <c r="K295" i="31" s="1"/>
  <c r="E295" i="31" s="1"/>
  <c r="O316" i="31"/>
  <c r="L316" i="31" s="1"/>
  <c r="F316" i="31" s="1"/>
  <c r="O146" i="31"/>
  <c r="L146" i="31" s="1"/>
  <c r="F146" i="31" s="1"/>
  <c r="N146" i="31"/>
  <c r="K146" i="31" s="1"/>
  <c r="E146" i="31" s="1"/>
  <c r="O331" i="31"/>
  <c r="L331" i="31" s="1"/>
  <c r="F331" i="31" s="1"/>
  <c r="N331" i="31"/>
  <c r="K331" i="31" s="1"/>
  <c r="E331" i="31" s="1"/>
  <c r="N14" i="31"/>
  <c r="K14" i="31" s="1"/>
  <c r="E14" i="31" s="1"/>
  <c r="N18" i="31"/>
  <c r="K18" i="31" s="1"/>
  <c r="E18" i="31" s="1"/>
  <c r="N22" i="31"/>
  <c r="K22" i="31" s="1"/>
  <c r="E22" i="31" s="1"/>
  <c r="N28" i="31"/>
  <c r="K28" i="31" s="1"/>
  <c r="E28" i="31" s="1"/>
  <c r="N32" i="31"/>
  <c r="K32" i="31" s="1"/>
  <c r="E32" i="31" s="1"/>
  <c r="N36" i="31"/>
  <c r="K36" i="31" s="1"/>
  <c r="E36" i="31" s="1"/>
  <c r="N40" i="31"/>
  <c r="K40" i="31" s="1"/>
  <c r="E40" i="31" s="1"/>
  <c r="O61" i="31"/>
  <c r="L61" i="31" s="1"/>
  <c r="F61" i="31" s="1"/>
  <c r="N61" i="31"/>
  <c r="K61" i="31" s="1"/>
  <c r="E61" i="31" s="1"/>
  <c r="O71" i="31"/>
  <c r="L71" i="31" s="1"/>
  <c r="F71" i="31" s="1"/>
  <c r="N71" i="31"/>
  <c r="K71" i="31" s="1"/>
  <c r="E71" i="31" s="1"/>
  <c r="O77" i="31"/>
  <c r="L77" i="31" s="1"/>
  <c r="F77" i="31" s="1"/>
  <c r="N77" i="31"/>
  <c r="K77" i="31" s="1"/>
  <c r="E77" i="31" s="1"/>
  <c r="O99" i="31"/>
  <c r="L99" i="31" s="1"/>
  <c r="F99" i="31" s="1"/>
  <c r="N99" i="31"/>
  <c r="K99" i="31" s="1"/>
  <c r="E99" i="31" s="1"/>
  <c r="O111" i="31"/>
  <c r="L111" i="31" s="1"/>
  <c r="F111" i="31" s="1"/>
  <c r="N111" i="31"/>
  <c r="K111" i="31" s="1"/>
  <c r="E111" i="31" s="1"/>
  <c r="O124" i="31"/>
  <c r="L124" i="31" s="1"/>
  <c r="F124" i="31" s="1"/>
  <c r="N124" i="31"/>
  <c r="K124" i="31" s="1"/>
  <c r="E124" i="31" s="1"/>
  <c r="O252" i="31"/>
  <c r="L252" i="31" s="1"/>
  <c r="F252" i="31" s="1"/>
  <c r="N252" i="31"/>
  <c r="K252" i="31" s="1"/>
  <c r="E252" i="31" s="1"/>
  <c r="O52" i="31"/>
  <c r="L52" i="31" s="1"/>
  <c r="F52" i="31" s="1"/>
  <c r="N52" i="31"/>
  <c r="K52" i="31" s="1"/>
  <c r="E52" i="31" s="1"/>
  <c r="O83" i="31"/>
  <c r="L83" i="31" s="1"/>
  <c r="F83" i="31" s="1"/>
  <c r="N83" i="31"/>
  <c r="K83" i="31" s="1"/>
  <c r="E83" i="31" s="1"/>
  <c r="O118" i="31"/>
  <c r="L118" i="31" s="1"/>
  <c r="F118" i="31" s="1"/>
  <c r="N118" i="31"/>
  <c r="K118" i="31" s="1"/>
  <c r="E118" i="31" s="1"/>
  <c r="O128" i="31"/>
  <c r="L128" i="31" s="1"/>
  <c r="F128" i="31" s="1"/>
  <c r="N128" i="31"/>
  <c r="K128" i="31" s="1"/>
  <c r="E128" i="31" s="1"/>
  <c r="O156" i="31"/>
  <c r="L156" i="31" s="1"/>
  <c r="F156" i="31" s="1"/>
  <c r="N156" i="31"/>
  <c r="K156" i="31" s="1"/>
  <c r="E156" i="31" s="1"/>
  <c r="O181" i="31"/>
  <c r="L181" i="31" s="1"/>
  <c r="F181" i="31" s="1"/>
  <c r="N181" i="31"/>
  <c r="K181" i="31" s="1"/>
  <c r="E181" i="31" s="1"/>
  <c r="N12" i="31"/>
  <c r="K12" i="31" s="1"/>
  <c r="E12" i="31" s="1"/>
  <c r="N17" i="31"/>
  <c r="K17" i="31" s="1"/>
  <c r="E17" i="31" s="1"/>
  <c r="N21" i="31"/>
  <c r="K21" i="31" s="1"/>
  <c r="E21" i="31" s="1"/>
  <c r="N25" i="31"/>
  <c r="K25" i="31" s="1"/>
  <c r="E25" i="31" s="1"/>
  <c r="N31" i="31"/>
  <c r="K31" i="31" s="1"/>
  <c r="E31" i="31" s="1"/>
  <c r="N35" i="31"/>
  <c r="K35" i="31" s="1"/>
  <c r="E35" i="31" s="1"/>
  <c r="N39" i="31"/>
  <c r="K39" i="31" s="1"/>
  <c r="E39" i="31" s="1"/>
  <c r="O44" i="31"/>
  <c r="L44" i="31" s="1"/>
  <c r="F44" i="31" s="1"/>
  <c r="N44" i="31"/>
  <c r="K44" i="31" s="1"/>
  <c r="E44" i="31" s="1"/>
  <c r="O57" i="31"/>
  <c r="L57" i="31" s="1"/>
  <c r="F57" i="31" s="1"/>
  <c r="N57" i="31"/>
  <c r="K57" i="31" s="1"/>
  <c r="E57" i="31" s="1"/>
  <c r="O67" i="31"/>
  <c r="L67" i="31" s="1"/>
  <c r="F67" i="31" s="1"/>
  <c r="N67" i="31"/>
  <c r="K67" i="31" s="1"/>
  <c r="E67" i="31" s="1"/>
  <c r="O95" i="31"/>
  <c r="L95" i="31" s="1"/>
  <c r="F95" i="31" s="1"/>
  <c r="N95" i="31"/>
  <c r="K95" i="31" s="1"/>
  <c r="E95" i="31" s="1"/>
  <c r="O105" i="31"/>
  <c r="L105" i="31" s="1"/>
  <c r="F105" i="31" s="1"/>
  <c r="N105" i="31"/>
  <c r="K105" i="31" s="1"/>
  <c r="E105" i="31" s="1"/>
  <c r="O140" i="31"/>
  <c r="L140" i="31" s="1"/>
  <c r="F140" i="31" s="1"/>
  <c r="N140" i="31"/>
  <c r="K140" i="31" s="1"/>
  <c r="E140" i="31" s="1"/>
  <c r="O168" i="31"/>
  <c r="L168" i="31" s="1"/>
  <c r="F168" i="31" s="1"/>
  <c r="N168" i="31"/>
  <c r="K168" i="31" s="1"/>
  <c r="E168" i="31" s="1"/>
  <c r="O273" i="31"/>
  <c r="L273" i="31" s="1"/>
  <c r="F273" i="31" s="1"/>
  <c r="N273" i="31"/>
  <c r="K273" i="31" s="1"/>
  <c r="E273" i="31" s="1"/>
  <c r="O47" i="31"/>
  <c r="L47" i="31" s="1"/>
  <c r="F47" i="31" s="1"/>
  <c r="O48" i="31"/>
  <c r="L48" i="31" s="1"/>
  <c r="F48" i="31" s="1"/>
  <c r="N48" i="31"/>
  <c r="K48" i="31" s="1"/>
  <c r="E48" i="31" s="1"/>
  <c r="O89" i="31"/>
  <c r="L89" i="31" s="1"/>
  <c r="F89" i="31" s="1"/>
  <c r="N89" i="31"/>
  <c r="K89" i="31" s="1"/>
  <c r="E89" i="31" s="1"/>
  <c r="O134" i="31"/>
  <c r="L134" i="31" s="1"/>
  <c r="F134" i="31" s="1"/>
  <c r="N134" i="31"/>
  <c r="K134" i="31" s="1"/>
  <c r="E134" i="31" s="1"/>
  <c r="O150" i="31"/>
  <c r="L150" i="31" s="1"/>
  <c r="F150" i="31" s="1"/>
  <c r="N150" i="31"/>
  <c r="K150" i="31" s="1"/>
  <c r="E150" i="31" s="1"/>
  <c r="O162" i="31"/>
  <c r="L162" i="31" s="1"/>
  <c r="F162" i="31" s="1"/>
  <c r="N162" i="31"/>
  <c r="K162" i="31" s="1"/>
  <c r="E162" i="31" s="1"/>
  <c r="N58" i="31"/>
  <c r="K58" i="31" s="1"/>
  <c r="E58" i="31" s="1"/>
  <c r="N62" i="31"/>
  <c r="K62" i="31" s="1"/>
  <c r="E62" i="31" s="1"/>
  <c r="N68" i="31"/>
  <c r="K68" i="31" s="1"/>
  <c r="E68" i="31" s="1"/>
  <c r="N72" i="31"/>
  <c r="K72" i="31" s="1"/>
  <c r="E72" i="31" s="1"/>
  <c r="N78" i="31"/>
  <c r="K78" i="31" s="1"/>
  <c r="E78" i="31" s="1"/>
  <c r="N84" i="31"/>
  <c r="K84" i="31" s="1"/>
  <c r="E84" i="31" s="1"/>
  <c r="N90" i="31"/>
  <c r="K90" i="31" s="1"/>
  <c r="E90" i="31" s="1"/>
  <c r="N96" i="31"/>
  <c r="K96" i="31" s="1"/>
  <c r="E96" i="31" s="1"/>
  <c r="N100" i="31"/>
  <c r="K100" i="31" s="1"/>
  <c r="E100" i="31" s="1"/>
  <c r="N106" i="31"/>
  <c r="K106" i="31" s="1"/>
  <c r="E106" i="31" s="1"/>
  <c r="N113" i="31"/>
  <c r="K113" i="31" s="1"/>
  <c r="E113" i="31" s="1"/>
  <c r="N119" i="31"/>
  <c r="K119" i="31" s="1"/>
  <c r="E119" i="31" s="1"/>
  <c r="N125" i="31"/>
  <c r="K125" i="31" s="1"/>
  <c r="E125" i="31" s="1"/>
  <c r="N129" i="31"/>
  <c r="K129" i="31" s="1"/>
  <c r="E129" i="31" s="1"/>
  <c r="N135" i="31"/>
  <c r="K135" i="31" s="1"/>
  <c r="E135" i="31" s="1"/>
  <c r="N141" i="31"/>
  <c r="K141" i="31" s="1"/>
  <c r="E141" i="31" s="1"/>
  <c r="N147" i="31"/>
  <c r="K147" i="31" s="1"/>
  <c r="E147" i="31" s="1"/>
  <c r="N153" i="31"/>
  <c r="K153" i="31" s="1"/>
  <c r="E153" i="31" s="1"/>
  <c r="N157" i="31"/>
  <c r="K157" i="31" s="1"/>
  <c r="E157" i="31" s="1"/>
  <c r="N163" i="31"/>
  <c r="K163" i="31" s="1"/>
  <c r="E163" i="31" s="1"/>
  <c r="N169" i="31"/>
  <c r="K169" i="31" s="1"/>
  <c r="E169" i="31" s="1"/>
  <c r="N178" i="31"/>
  <c r="K178" i="31" s="1"/>
  <c r="E178" i="31" s="1"/>
  <c r="N185" i="31"/>
  <c r="K185" i="31" s="1"/>
  <c r="E185" i="31" s="1"/>
  <c r="O188" i="31"/>
  <c r="L188" i="31" s="1"/>
  <c r="F188" i="31" s="1"/>
  <c r="N188" i="31"/>
  <c r="K188" i="31" s="1"/>
  <c r="E188" i="31" s="1"/>
  <c r="O197" i="31"/>
  <c r="L197" i="31" s="1"/>
  <c r="F197" i="31" s="1"/>
  <c r="N197" i="31"/>
  <c r="K197" i="31" s="1"/>
  <c r="E197" i="31" s="1"/>
  <c r="O202" i="31"/>
  <c r="L202" i="31" s="1"/>
  <c r="F202" i="31" s="1"/>
  <c r="N202" i="31"/>
  <c r="K202" i="31" s="1"/>
  <c r="E202" i="31" s="1"/>
  <c r="O207" i="31"/>
  <c r="L207" i="31" s="1"/>
  <c r="F207" i="31" s="1"/>
  <c r="N207" i="31"/>
  <c r="K207" i="31" s="1"/>
  <c r="E207" i="31" s="1"/>
  <c r="O212" i="31"/>
  <c r="L212" i="31" s="1"/>
  <c r="F212" i="31" s="1"/>
  <c r="N212" i="31"/>
  <c r="K212" i="31" s="1"/>
  <c r="E212" i="31" s="1"/>
  <c r="O219" i="31"/>
  <c r="L219" i="31" s="1"/>
  <c r="F219" i="31" s="1"/>
  <c r="N219" i="31"/>
  <c r="K219" i="31" s="1"/>
  <c r="E219" i="31" s="1"/>
  <c r="O224" i="31"/>
  <c r="L224" i="31" s="1"/>
  <c r="F224" i="31" s="1"/>
  <c r="N224" i="31"/>
  <c r="K224" i="31" s="1"/>
  <c r="E224" i="31" s="1"/>
  <c r="O233" i="31"/>
  <c r="L233" i="31" s="1"/>
  <c r="F233" i="31" s="1"/>
  <c r="N233" i="31"/>
  <c r="K233" i="31" s="1"/>
  <c r="E233" i="31" s="1"/>
  <c r="O237" i="31"/>
  <c r="L237" i="31" s="1"/>
  <c r="F237" i="31" s="1"/>
  <c r="N237" i="31"/>
  <c r="K237" i="31" s="1"/>
  <c r="E237" i="31" s="1"/>
  <c r="O243" i="31"/>
  <c r="L243" i="31" s="1"/>
  <c r="F243" i="31" s="1"/>
  <c r="N243" i="31"/>
  <c r="K243" i="31" s="1"/>
  <c r="E243" i="31" s="1"/>
  <c r="O247" i="31"/>
  <c r="L247" i="31" s="1"/>
  <c r="F247" i="31" s="1"/>
  <c r="N247" i="31"/>
  <c r="K247" i="31" s="1"/>
  <c r="E247" i="31" s="1"/>
  <c r="O254" i="31"/>
  <c r="L254" i="31" s="1"/>
  <c r="F254" i="31" s="1"/>
  <c r="N254" i="31"/>
  <c r="K254" i="31" s="1"/>
  <c r="E254" i="31" s="1"/>
  <c r="N191" i="31"/>
  <c r="K191" i="31" s="1"/>
  <c r="N248" i="31"/>
  <c r="K248" i="31" s="1"/>
  <c r="E248" i="31" s="1"/>
  <c r="N258" i="31"/>
  <c r="K258" i="31" s="1"/>
  <c r="E258" i="31" s="1"/>
  <c r="O269" i="31"/>
  <c r="L269" i="31" s="1"/>
  <c r="F269" i="31" s="1"/>
  <c r="N269" i="31"/>
  <c r="K269" i="31" s="1"/>
  <c r="E269" i="31" s="1"/>
  <c r="O283" i="31"/>
  <c r="L283" i="31" s="1"/>
  <c r="F283" i="31" s="1"/>
  <c r="N283" i="31"/>
  <c r="K283" i="31" s="1"/>
  <c r="E283" i="31" s="1"/>
  <c r="O303" i="31"/>
  <c r="L303" i="31" s="1"/>
  <c r="F303" i="31" s="1"/>
  <c r="N303" i="31"/>
  <c r="K303" i="31" s="1"/>
  <c r="E303" i="31" s="1"/>
  <c r="O279" i="31"/>
  <c r="L279" i="31" s="1"/>
  <c r="F279" i="31" s="1"/>
  <c r="N279" i="31"/>
  <c r="K279" i="31" s="1"/>
  <c r="E279" i="31" s="1"/>
  <c r="O286" i="31"/>
  <c r="L286" i="31" s="1"/>
  <c r="F286" i="31" s="1"/>
  <c r="N286" i="31"/>
  <c r="K286" i="31" s="1"/>
  <c r="E286" i="31" s="1"/>
  <c r="O340" i="31"/>
  <c r="L340" i="31" s="1"/>
  <c r="F340" i="31" s="1"/>
  <c r="N340" i="31"/>
  <c r="K340" i="31" s="1"/>
  <c r="E340" i="31" s="1"/>
  <c r="O349" i="31"/>
  <c r="L349" i="31" s="1"/>
  <c r="F349" i="31" s="1"/>
  <c r="N349" i="31"/>
  <c r="K349" i="31" s="1"/>
  <c r="E349" i="31" s="1"/>
  <c r="O263" i="31"/>
  <c r="L263" i="31" s="1"/>
  <c r="F263" i="31" s="1"/>
  <c r="N263" i="31"/>
  <c r="K263" i="31" s="1"/>
  <c r="E263" i="31" s="1"/>
  <c r="O297" i="31"/>
  <c r="L297" i="31" s="1"/>
  <c r="F297" i="31" s="1"/>
  <c r="N297" i="31"/>
  <c r="K297" i="31" s="1"/>
  <c r="E297" i="31" s="1"/>
  <c r="O311" i="31"/>
  <c r="L311" i="31" s="1"/>
  <c r="F311" i="31" s="1"/>
  <c r="N311" i="31"/>
  <c r="K311" i="31" s="1"/>
  <c r="E311" i="31" s="1"/>
  <c r="O335" i="31"/>
  <c r="L335" i="31" s="1"/>
  <c r="F335" i="31" s="1"/>
  <c r="N335" i="31"/>
  <c r="K335" i="31" s="1"/>
  <c r="E335" i="31" s="1"/>
  <c r="O345" i="31"/>
  <c r="L345" i="31" s="1"/>
  <c r="F345" i="31" s="1"/>
  <c r="N345" i="31"/>
  <c r="K345" i="31" s="1"/>
  <c r="E345" i="31" s="1"/>
  <c r="N264" i="31"/>
  <c r="K264" i="31" s="1"/>
  <c r="E264" i="31" s="1"/>
  <c r="N270" i="31"/>
  <c r="K270" i="31" s="1"/>
  <c r="E270" i="31" s="1"/>
  <c r="N274" i="31"/>
  <c r="K274" i="31" s="1"/>
  <c r="E274" i="31" s="1"/>
  <c r="N280" i="31"/>
  <c r="K280" i="31" s="1"/>
  <c r="E280" i="31" s="1"/>
  <c r="N289" i="31"/>
  <c r="K289" i="31" s="1"/>
  <c r="E289" i="31" s="1"/>
  <c r="N290" i="31"/>
  <c r="K290" i="31" s="1"/>
  <c r="E290" i="31" s="1"/>
  <c r="N291" i="31"/>
  <c r="K291" i="31" s="1"/>
  <c r="E291" i="31" s="1"/>
  <c r="N294" i="31"/>
  <c r="K294" i="31" s="1"/>
  <c r="E294" i="31" s="1"/>
  <c r="N298" i="31"/>
  <c r="K298" i="31" s="1"/>
  <c r="E298" i="31" s="1"/>
  <c r="N304" i="31"/>
  <c r="K304" i="31" s="1"/>
  <c r="E304" i="31" s="1"/>
  <c r="N312" i="31"/>
  <c r="K312" i="31" s="1"/>
  <c r="E312" i="31" s="1"/>
  <c r="N318" i="31"/>
  <c r="K318" i="31" s="1"/>
  <c r="E318" i="31" s="1"/>
  <c r="N326" i="31"/>
  <c r="K326" i="31" s="1"/>
  <c r="E326" i="31" s="1"/>
  <c r="N328" i="31"/>
  <c r="K328" i="31" s="1"/>
  <c r="E328" i="31" s="1"/>
  <c r="N322" i="31"/>
  <c r="K322" i="31" s="1"/>
  <c r="E322" i="31" s="1"/>
  <c r="N341" i="31"/>
  <c r="K341" i="31" s="1"/>
  <c r="E341" i="31" s="1"/>
  <c r="N259" i="12" l="1"/>
  <c r="O259" i="12"/>
  <c r="N260" i="12"/>
  <c r="O260" i="12"/>
  <c r="N261" i="12"/>
  <c r="O261" i="12"/>
  <c r="N262" i="12"/>
  <c r="O262" i="12"/>
  <c r="N263" i="12"/>
  <c r="O263" i="12"/>
  <c r="N264" i="12"/>
  <c r="O264" i="12"/>
  <c r="N265" i="12"/>
  <c r="O265" i="12"/>
  <c r="N266" i="12"/>
  <c r="O266" i="12"/>
  <c r="N267" i="12"/>
  <c r="O267" i="12"/>
  <c r="N268" i="12"/>
  <c r="O268" i="12"/>
  <c r="N258" i="12"/>
  <c r="N168" i="12"/>
  <c r="O168" i="12"/>
  <c r="N169" i="12"/>
  <c r="O169" i="12"/>
  <c r="N170" i="12"/>
  <c r="O170" i="12"/>
  <c r="N171" i="12"/>
  <c r="O171" i="12"/>
  <c r="N172" i="12"/>
  <c r="O172" i="12"/>
  <c r="N173" i="12"/>
  <c r="O173" i="12"/>
  <c r="N174" i="12"/>
  <c r="O174" i="12"/>
  <c r="N175" i="12"/>
  <c r="O175" i="12"/>
  <c r="N176" i="12"/>
  <c r="O176" i="12"/>
  <c r="N177" i="12"/>
  <c r="O177" i="12"/>
  <c r="N178" i="12"/>
  <c r="O178" i="12"/>
  <c r="N179" i="12"/>
  <c r="O179" i="12"/>
  <c r="N180" i="12"/>
  <c r="O180" i="12"/>
  <c r="N181" i="12"/>
  <c r="O181" i="12"/>
  <c r="N182" i="12"/>
  <c r="O182" i="12"/>
  <c r="N183" i="12"/>
  <c r="O183" i="12"/>
  <c r="N184" i="12"/>
  <c r="O184" i="12"/>
  <c r="N186" i="12"/>
  <c r="K186" i="12" s="1"/>
  <c r="O186" i="12"/>
  <c r="L186" i="12" s="1"/>
  <c r="N187" i="12"/>
  <c r="K187" i="12" s="1"/>
  <c r="O187" i="12"/>
  <c r="L187" i="12" s="1"/>
  <c r="N188" i="12"/>
  <c r="K188" i="12" s="1"/>
  <c r="O188" i="12"/>
  <c r="L188" i="12" s="1"/>
  <c r="N189" i="12"/>
  <c r="K189" i="12" s="1"/>
  <c r="O189" i="12"/>
  <c r="L189" i="12" s="1"/>
  <c r="N190" i="12"/>
  <c r="O190" i="12"/>
  <c r="N191" i="12"/>
  <c r="K191" i="12" s="1"/>
  <c r="O191" i="12"/>
  <c r="L191" i="12" s="1"/>
  <c r="N192" i="12"/>
  <c r="K192" i="12" s="1"/>
  <c r="O192" i="12"/>
  <c r="L192" i="12" s="1"/>
  <c r="N194" i="12"/>
  <c r="O194" i="12"/>
  <c r="N195" i="12"/>
  <c r="O195" i="12"/>
  <c r="N196" i="12"/>
  <c r="O196" i="12"/>
  <c r="N197" i="12"/>
  <c r="O197" i="12"/>
  <c r="N198" i="12"/>
  <c r="O198" i="12"/>
  <c r="N199" i="12"/>
  <c r="O199" i="12"/>
  <c r="N200" i="12"/>
  <c r="O200" i="12"/>
  <c r="N201" i="12"/>
  <c r="O201" i="12"/>
  <c r="N202" i="12"/>
  <c r="O202" i="12"/>
  <c r="N203" i="12"/>
  <c r="O203" i="12"/>
  <c r="N204" i="12"/>
  <c r="O204" i="12"/>
  <c r="N205" i="12"/>
  <c r="O205" i="12"/>
  <c r="N206" i="12"/>
  <c r="O206" i="12"/>
  <c r="N207" i="12"/>
  <c r="O207" i="12"/>
  <c r="N208" i="12"/>
  <c r="O208" i="12"/>
  <c r="N209" i="12"/>
  <c r="O209" i="12"/>
  <c r="N210" i="12"/>
  <c r="O210" i="12"/>
  <c r="N211" i="12"/>
  <c r="O211" i="12"/>
  <c r="N212" i="12"/>
  <c r="O212" i="12"/>
  <c r="N213" i="12"/>
  <c r="O213" i="12"/>
  <c r="N214" i="12"/>
  <c r="O214" i="12"/>
  <c r="N215" i="12"/>
  <c r="O215" i="12"/>
  <c r="N216" i="12"/>
  <c r="O216" i="12"/>
  <c r="N217" i="12"/>
  <c r="O217" i="12"/>
  <c r="N218" i="12"/>
  <c r="O218" i="12"/>
  <c r="N219" i="12"/>
  <c r="O219" i="12"/>
  <c r="N220" i="12"/>
  <c r="O220" i="12"/>
  <c r="N221" i="12"/>
  <c r="O221" i="12"/>
  <c r="N222" i="12"/>
  <c r="O222" i="12"/>
  <c r="N223" i="12"/>
  <c r="O223" i="12"/>
  <c r="N224" i="12"/>
  <c r="O224" i="12"/>
  <c r="N225" i="12"/>
  <c r="O225" i="12"/>
  <c r="N226" i="12"/>
  <c r="O226" i="12"/>
  <c r="N227" i="12"/>
  <c r="O227" i="12"/>
  <c r="N228" i="12"/>
  <c r="O228" i="12"/>
  <c r="N229" i="12"/>
  <c r="O229" i="12"/>
  <c r="N230" i="12"/>
  <c r="O230" i="12"/>
  <c r="N231" i="12"/>
  <c r="O231" i="12"/>
  <c r="N233" i="12"/>
  <c r="O233" i="12"/>
  <c r="N234" i="12"/>
  <c r="O234" i="12"/>
  <c r="N235" i="12"/>
  <c r="O235" i="12"/>
  <c r="N236" i="12"/>
  <c r="O236" i="12"/>
  <c r="N237" i="12"/>
  <c r="O237" i="12"/>
  <c r="N238" i="12"/>
  <c r="O238" i="12"/>
  <c r="N239" i="12"/>
  <c r="O239" i="12"/>
  <c r="N240" i="12"/>
  <c r="O240" i="12"/>
  <c r="N241" i="12"/>
  <c r="O241" i="12"/>
  <c r="N242" i="12"/>
  <c r="O242" i="12"/>
  <c r="N244" i="12"/>
  <c r="O244" i="12"/>
  <c r="N245" i="12"/>
  <c r="O245" i="12"/>
  <c r="N246" i="12"/>
  <c r="O246" i="12"/>
  <c r="N247" i="12"/>
  <c r="O247" i="12"/>
  <c r="N248" i="12"/>
  <c r="O248" i="12"/>
  <c r="N249" i="12"/>
  <c r="O249" i="12"/>
  <c r="N250" i="12"/>
  <c r="O250" i="12"/>
  <c r="N251" i="12"/>
  <c r="O251" i="12"/>
  <c r="N252" i="12"/>
  <c r="O252" i="12"/>
  <c r="N253" i="12"/>
  <c r="O253" i="12"/>
  <c r="N254" i="12"/>
  <c r="O254" i="12"/>
  <c r="N255" i="12"/>
  <c r="O255" i="12"/>
  <c r="N256" i="12"/>
  <c r="O256" i="12"/>
  <c r="N257" i="12"/>
  <c r="O257" i="12"/>
  <c r="O258" i="12"/>
  <c r="N269" i="12"/>
  <c r="O269" i="12"/>
  <c r="N270" i="12"/>
  <c r="O270" i="12"/>
  <c r="N40" i="12"/>
  <c r="N6" i="12"/>
  <c r="O6" i="12"/>
  <c r="N7" i="12"/>
  <c r="O7" i="12"/>
  <c r="N8" i="12"/>
  <c r="O8" i="12"/>
  <c r="N9" i="12"/>
  <c r="O9" i="12"/>
  <c r="N10" i="12"/>
  <c r="O10" i="12"/>
  <c r="N11" i="12"/>
  <c r="O11" i="12"/>
  <c r="N12" i="12"/>
  <c r="O12" i="12"/>
  <c r="N13" i="12"/>
  <c r="O13" i="12"/>
  <c r="N14" i="12"/>
  <c r="O14" i="12"/>
  <c r="N15" i="12"/>
  <c r="O15" i="12"/>
  <c r="N16" i="12"/>
  <c r="O16" i="12"/>
  <c r="N17" i="12"/>
  <c r="O17" i="12"/>
  <c r="N18" i="12"/>
  <c r="O18" i="12"/>
  <c r="N19" i="12"/>
  <c r="O19" i="12"/>
  <c r="N20" i="12"/>
  <c r="O20" i="12"/>
  <c r="N21" i="12"/>
  <c r="O21" i="12"/>
  <c r="N22" i="12"/>
  <c r="O22" i="12"/>
  <c r="N23" i="12"/>
  <c r="O23" i="12"/>
  <c r="N24" i="12"/>
  <c r="O24" i="12"/>
  <c r="N25" i="12"/>
  <c r="O25" i="12"/>
  <c r="N26" i="12"/>
  <c r="O26" i="12"/>
  <c r="N27" i="12"/>
  <c r="O27" i="12"/>
  <c r="N28" i="12"/>
  <c r="O28" i="12"/>
  <c r="N29" i="12"/>
  <c r="O29" i="12"/>
  <c r="N30" i="12"/>
  <c r="O30" i="12"/>
  <c r="N31" i="12"/>
  <c r="O31" i="12"/>
  <c r="N32" i="12"/>
  <c r="O32" i="12"/>
  <c r="N33" i="12"/>
  <c r="O33" i="12"/>
  <c r="N34" i="12"/>
  <c r="O34" i="12"/>
  <c r="N35" i="12"/>
  <c r="O35" i="12"/>
  <c r="N36" i="12"/>
  <c r="O36" i="12"/>
  <c r="N37" i="12"/>
  <c r="O37" i="12"/>
  <c r="N38" i="12"/>
  <c r="O38" i="12"/>
  <c r="N39" i="12"/>
  <c r="O39" i="12"/>
  <c r="O40" i="12"/>
  <c r="N41" i="12"/>
  <c r="O41" i="12"/>
  <c r="N42" i="12"/>
  <c r="O42" i="12"/>
  <c r="N43" i="12"/>
  <c r="O43" i="12"/>
  <c r="N44" i="12"/>
  <c r="O44" i="12"/>
  <c r="N45" i="12"/>
  <c r="O45" i="12"/>
  <c r="N46" i="12"/>
  <c r="O46" i="12"/>
  <c r="N47" i="12"/>
  <c r="O47" i="12"/>
  <c r="N48" i="12"/>
  <c r="O48" i="12"/>
  <c r="N49" i="12"/>
  <c r="O49" i="12"/>
  <c r="N50" i="12"/>
  <c r="O50" i="12"/>
  <c r="N51" i="12"/>
  <c r="O51" i="12"/>
  <c r="N52" i="12"/>
  <c r="O52" i="12"/>
  <c r="N53" i="12"/>
  <c r="O53" i="12"/>
  <c r="N54" i="12"/>
  <c r="O54" i="12"/>
  <c r="N55" i="12"/>
  <c r="O55" i="12"/>
  <c r="N56" i="12"/>
  <c r="O56" i="12"/>
  <c r="N57" i="12"/>
  <c r="O57" i="12"/>
  <c r="N58" i="12"/>
  <c r="O58" i="12"/>
  <c r="N59" i="12"/>
  <c r="O59" i="12"/>
  <c r="N60" i="12"/>
  <c r="O60" i="12"/>
  <c r="N61" i="12"/>
  <c r="O61" i="12"/>
  <c r="N62" i="12"/>
  <c r="O62" i="12"/>
  <c r="N63" i="12"/>
  <c r="O63" i="12"/>
  <c r="N64" i="12"/>
  <c r="O64" i="12"/>
  <c r="N65" i="12"/>
  <c r="O65" i="12"/>
  <c r="N66" i="12"/>
  <c r="O66" i="12"/>
  <c r="N67" i="12"/>
  <c r="O67" i="12"/>
  <c r="N68" i="12"/>
  <c r="O68" i="12"/>
  <c r="N69" i="12"/>
  <c r="O69" i="12"/>
  <c r="N70" i="12"/>
  <c r="O70" i="12"/>
  <c r="N71" i="12"/>
  <c r="O71" i="12"/>
  <c r="N72" i="12"/>
  <c r="O72" i="12"/>
  <c r="N73" i="12"/>
  <c r="O73" i="12"/>
  <c r="N74" i="12"/>
  <c r="O74" i="12"/>
  <c r="N75" i="12"/>
  <c r="O75" i="12"/>
  <c r="N76" i="12"/>
  <c r="O76" i="12"/>
  <c r="N77" i="12"/>
  <c r="O77" i="12"/>
  <c r="N78" i="12"/>
  <c r="O78" i="12"/>
  <c r="N79" i="12"/>
  <c r="O79" i="12"/>
  <c r="N80" i="12"/>
  <c r="O80" i="12"/>
  <c r="N81" i="12"/>
  <c r="O81" i="12"/>
  <c r="N82" i="12"/>
  <c r="O82" i="12"/>
  <c r="N83" i="12"/>
  <c r="O83" i="12"/>
  <c r="N84" i="12"/>
  <c r="O84" i="12"/>
  <c r="N85" i="12"/>
  <c r="O85" i="12"/>
  <c r="N86" i="12"/>
  <c r="O86" i="12"/>
  <c r="N87" i="12"/>
  <c r="O87" i="12"/>
  <c r="N88" i="12"/>
  <c r="O88" i="12"/>
  <c r="N89" i="12"/>
  <c r="O89" i="12"/>
  <c r="N90" i="12"/>
  <c r="O90" i="12"/>
  <c r="N91" i="12"/>
  <c r="O91" i="12"/>
  <c r="N92" i="12"/>
  <c r="O92" i="12"/>
  <c r="N93" i="12"/>
  <c r="O93" i="12"/>
  <c r="N94" i="12"/>
  <c r="O94" i="12"/>
  <c r="N95" i="12"/>
  <c r="O95" i="12"/>
  <c r="N96" i="12"/>
  <c r="O96" i="12"/>
  <c r="N97" i="12"/>
  <c r="O97" i="12"/>
  <c r="N98" i="12"/>
  <c r="O98" i="12"/>
  <c r="N99" i="12"/>
  <c r="O99" i="12"/>
  <c r="N100" i="12"/>
  <c r="O100" i="12"/>
  <c r="N101" i="12"/>
  <c r="O101" i="12"/>
  <c r="N102" i="12"/>
  <c r="O102" i="12"/>
  <c r="N103" i="12"/>
  <c r="O103" i="12"/>
  <c r="N104" i="12"/>
  <c r="O104" i="12"/>
  <c r="N105" i="12"/>
  <c r="O105" i="12"/>
  <c r="N106" i="12"/>
  <c r="O106" i="12"/>
  <c r="N107" i="12"/>
  <c r="O107" i="12"/>
  <c r="N108" i="12"/>
  <c r="O108" i="12"/>
  <c r="N109" i="12"/>
  <c r="O109" i="12"/>
  <c r="N110" i="12"/>
  <c r="O110" i="12"/>
  <c r="N111" i="12"/>
  <c r="O111" i="12"/>
  <c r="N112" i="12"/>
  <c r="O112" i="12"/>
  <c r="N113" i="12"/>
  <c r="O113" i="12"/>
  <c r="N114" i="12"/>
  <c r="O114" i="12"/>
  <c r="N115" i="12"/>
  <c r="O115" i="12"/>
  <c r="N116" i="12"/>
  <c r="O116" i="12"/>
  <c r="N117" i="12"/>
  <c r="O117" i="12"/>
  <c r="N118" i="12"/>
  <c r="O118" i="12"/>
  <c r="N119" i="12"/>
  <c r="O119" i="12"/>
  <c r="N120" i="12"/>
  <c r="O120" i="12"/>
  <c r="N121" i="12"/>
  <c r="O121" i="12"/>
  <c r="N129" i="12"/>
  <c r="O129" i="12"/>
  <c r="N130" i="12"/>
  <c r="O130" i="12"/>
  <c r="N131" i="12"/>
  <c r="O131" i="12"/>
  <c r="N132" i="12"/>
  <c r="O132" i="12"/>
  <c r="N133" i="12"/>
  <c r="O133" i="12"/>
  <c r="N134" i="12"/>
  <c r="O134" i="12"/>
  <c r="N135" i="12"/>
  <c r="O135" i="12"/>
  <c r="N136" i="12"/>
  <c r="O136" i="12"/>
  <c r="N137" i="12"/>
  <c r="O137" i="12"/>
  <c r="N140" i="12"/>
  <c r="O140" i="12"/>
  <c r="N141" i="12"/>
  <c r="O141" i="12"/>
  <c r="N142" i="12"/>
  <c r="O142" i="12"/>
  <c r="N143" i="12"/>
  <c r="O143" i="12"/>
  <c r="N144" i="12"/>
  <c r="O144" i="12"/>
  <c r="N145" i="12"/>
  <c r="O145" i="12"/>
  <c r="N146" i="12"/>
  <c r="O146" i="12"/>
  <c r="N147" i="12"/>
  <c r="O147" i="12"/>
  <c r="N148" i="12"/>
  <c r="O148" i="12"/>
  <c r="N149" i="12"/>
  <c r="O149" i="12"/>
  <c r="N150" i="12"/>
  <c r="O150" i="12"/>
  <c r="N151" i="12"/>
  <c r="O151" i="12"/>
  <c r="N152" i="12"/>
  <c r="O152" i="12"/>
  <c r="N153" i="12"/>
  <c r="O153" i="12"/>
  <c r="N154" i="12"/>
  <c r="O154" i="12"/>
  <c r="N155" i="12"/>
  <c r="O155" i="12"/>
  <c r="N156" i="12"/>
  <c r="O156" i="12"/>
  <c r="N157" i="12"/>
  <c r="O157" i="12"/>
  <c r="N158" i="12"/>
  <c r="O158" i="12"/>
  <c r="N159" i="12"/>
  <c r="O159" i="12"/>
  <c r="N160" i="12"/>
  <c r="O160" i="12"/>
  <c r="N161" i="12"/>
  <c r="O161" i="12"/>
  <c r="N162" i="12"/>
  <c r="O162" i="12"/>
  <c r="N163" i="12"/>
  <c r="O163" i="12"/>
  <c r="N164" i="12"/>
  <c r="O164" i="12"/>
  <c r="N165" i="12"/>
  <c r="O165" i="12"/>
  <c r="N166" i="12"/>
  <c r="O166" i="12"/>
  <c r="N167" i="12"/>
  <c r="O167" i="12"/>
  <c r="N128" i="12"/>
  <c r="O128" i="12"/>
  <c r="N123" i="12" l="1"/>
  <c r="K123" i="12" s="1"/>
  <c r="E123" i="12" s="1"/>
  <c r="O123" i="12"/>
  <c r="N124" i="12"/>
  <c r="O124" i="12"/>
  <c r="L124" i="12" s="1"/>
  <c r="F124" i="12" s="1"/>
  <c r="N125" i="12"/>
  <c r="O125" i="12"/>
  <c r="N126" i="12"/>
  <c r="O126" i="12"/>
  <c r="N127" i="12"/>
  <c r="K127" i="12" s="1"/>
  <c r="E127" i="12" s="1"/>
  <c r="O127" i="12"/>
  <c r="L127" i="12" s="1"/>
  <c r="F127" i="12" s="1"/>
  <c r="N122" i="12"/>
  <c r="O122" i="12"/>
  <c r="K270" i="12"/>
  <c r="L270" i="12"/>
  <c r="K269" i="12"/>
  <c r="L269" i="12"/>
  <c r="L265" i="12"/>
  <c r="F265" i="12" s="1"/>
  <c r="L264" i="12"/>
  <c r="F264" i="12" s="1"/>
  <c r="L260" i="12"/>
  <c r="F260" i="12" s="1"/>
  <c r="L257" i="12"/>
  <c r="K257" i="12"/>
  <c r="K256" i="12"/>
  <c r="L256" i="12"/>
  <c r="K255" i="12"/>
  <c r="L255" i="12"/>
  <c r="K254" i="12"/>
  <c r="L254" i="12"/>
  <c r="K253" i="12"/>
  <c r="L253" i="12"/>
  <c r="K252" i="12"/>
  <c r="L252" i="12"/>
  <c r="K251" i="12"/>
  <c r="L251" i="12"/>
  <c r="K250" i="12"/>
  <c r="L250" i="12"/>
  <c r="K247" i="12"/>
  <c r="E247" i="12" s="1"/>
  <c r="K246" i="12"/>
  <c r="E246" i="12" s="1"/>
  <c r="L245" i="12"/>
  <c r="F245" i="12" s="1"/>
  <c r="K241" i="12"/>
  <c r="E241" i="12" s="1"/>
  <c r="K240" i="12"/>
  <c r="L240" i="12"/>
  <c r="K238" i="12"/>
  <c r="E238" i="12" s="1"/>
  <c r="L237" i="12"/>
  <c r="F237" i="12" s="1"/>
  <c r="K236" i="12"/>
  <c r="E236" i="12" s="1"/>
  <c r="L236" i="12"/>
  <c r="F236" i="12" s="1"/>
  <c r="K235" i="12"/>
  <c r="E235" i="12" s="1"/>
  <c r="L235" i="12"/>
  <c r="F235" i="12" s="1"/>
  <c r="W230" i="12"/>
  <c r="L230" i="12"/>
  <c r="F230" i="12" s="1"/>
  <c r="L228" i="12"/>
  <c r="F228" i="12" s="1"/>
  <c r="K227" i="12"/>
  <c r="E227" i="12" s="1"/>
  <c r="L225" i="12"/>
  <c r="F225" i="12" s="1"/>
  <c r="L224" i="12"/>
  <c r="F224" i="12" s="1"/>
  <c r="K223" i="12"/>
  <c r="E223" i="12" s="1"/>
  <c r="L220" i="12"/>
  <c r="F220" i="12" s="1"/>
  <c r="K219" i="12"/>
  <c r="E219" i="12" s="1"/>
  <c r="L218" i="12"/>
  <c r="F218" i="12" s="1"/>
  <c r="K217" i="12"/>
  <c r="E217" i="12" s="1"/>
  <c r="L215" i="12"/>
  <c r="F215" i="12" s="1"/>
  <c r="L212" i="12"/>
  <c r="F212" i="12" s="1"/>
  <c r="L211" i="12"/>
  <c r="F211" i="12" s="1"/>
  <c r="K207" i="12"/>
  <c r="E207" i="12" s="1"/>
  <c r="K203" i="12"/>
  <c r="E203" i="12" s="1"/>
  <c r="K202" i="12"/>
  <c r="E202" i="12" s="1"/>
  <c r="L201" i="12"/>
  <c r="F201" i="12" s="1"/>
  <c r="L200" i="12"/>
  <c r="F200" i="12" s="1"/>
  <c r="L198" i="12"/>
  <c r="F198" i="12" s="1"/>
  <c r="L197" i="12"/>
  <c r="F197" i="12" s="1"/>
  <c r="L196" i="12"/>
  <c r="F196" i="12" s="1"/>
  <c r="K195" i="12"/>
  <c r="E195" i="12" s="1"/>
  <c r="F192" i="12"/>
  <c r="E191" i="12"/>
  <c r="L190" i="12"/>
  <c r="F190" i="12" s="1"/>
  <c r="K190" i="12"/>
  <c r="E190" i="12" s="1"/>
  <c r="F189" i="12"/>
  <c r="F188" i="12"/>
  <c r="F187" i="12"/>
  <c r="F186" i="12"/>
  <c r="K184" i="12"/>
  <c r="E184" i="12" s="1"/>
  <c r="K181" i="12"/>
  <c r="E181" i="12" s="1"/>
  <c r="K180" i="12"/>
  <c r="E180" i="12" s="1"/>
  <c r="K179" i="12"/>
  <c r="E179" i="12" s="1"/>
  <c r="K178" i="12"/>
  <c r="E178" i="12" s="1"/>
  <c r="K177" i="12"/>
  <c r="L177" i="12"/>
  <c r="K175" i="12"/>
  <c r="E175" i="12" s="1"/>
  <c r="L175" i="12"/>
  <c r="F175" i="12" s="1"/>
  <c r="L173" i="12"/>
  <c r="F173" i="12" s="1"/>
  <c r="K173" i="12"/>
  <c r="E173" i="12" s="1"/>
  <c r="K172" i="12"/>
  <c r="E172" i="12" s="1"/>
  <c r="L172" i="12"/>
  <c r="F172" i="12" s="1"/>
  <c r="K171" i="12"/>
  <c r="E171" i="12" s="1"/>
  <c r="L171" i="12"/>
  <c r="F171" i="12" s="1"/>
  <c r="L170" i="12"/>
  <c r="F170" i="12" s="1"/>
  <c r="K170" i="12"/>
  <c r="E170" i="12" s="1"/>
  <c r="K169" i="12"/>
  <c r="E169" i="12" s="1"/>
  <c r="L169" i="12"/>
  <c r="F169" i="12" s="1"/>
  <c r="K168" i="12"/>
  <c r="E168" i="12" s="1"/>
  <c r="L167" i="12"/>
  <c r="F167" i="12" s="1"/>
  <c r="L164" i="12"/>
  <c r="F164" i="12" s="1"/>
  <c r="K164" i="12"/>
  <c r="E164" i="12" s="1"/>
  <c r="K163" i="12"/>
  <c r="E163" i="12" s="1"/>
  <c r="K162" i="12"/>
  <c r="E162" i="12" s="1"/>
  <c r="L160" i="12"/>
  <c r="F160" i="12" s="1"/>
  <c r="L159" i="12"/>
  <c r="F159" i="12" s="1"/>
  <c r="K158" i="12"/>
  <c r="E158" i="12" s="1"/>
  <c r="K157" i="12"/>
  <c r="E157" i="12" s="1"/>
  <c r="K155" i="12"/>
  <c r="E155" i="12" s="1"/>
  <c r="L155" i="12"/>
  <c r="F155" i="12" s="1"/>
  <c r="K154" i="12"/>
  <c r="E154" i="12" s="1"/>
  <c r="L154" i="12"/>
  <c r="F154" i="12" s="1"/>
  <c r="K147" i="12"/>
  <c r="E147" i="12" s="1"/>
  <c r="K146" i="12"/>
  <c r="E146" i="12" s="1"/>
  <c r="K145" i="12"/>
  <c r="E145" i="12" s="1"/>
  <c r="K144" i="12"/>
  <c r="E144" i="12" s="1"/>
  <c r="L144" i="12"/>
  <c r="F144" i="12" s="1"/>
  <c r="K143" i="12"/>
  <c r="E143" i="12" s="1"/>
  <c r="K142" i="12"/>
  <c r="E142" i="12" s="1"/>
  <c r="K141" i="12"/>
  <c r="E141" i="12" s="1"/>
  <c r="K140" i="12"/>
  <c r="E140" i="12" s="1"/>
  <c r="L140" i="12"/>
  <c r="F140" i="12" s="1"/>
  <c r="W137" i="12"/>
  <c r="W136" i="12"/>
  <c r="K136" i="12"/>
  <c r="E136" i="12" s="1"/>
  <c r="W135" i="12"/>
  <c r="L135" i="12"/>
  <c r="F135" i="12" s="1"/>
  <c r="W134" i="12"/>
  <c r="K134" i="12"/>
  <c r="E134" i="12" s="1"/>
  <c r="W133" i="12"/>
  <c r="L133" i="12"/>
  <c r="F133" i="12" s="1"/>
  <c r="W132" i="12"/>
  <c r="K131" i="12"/>
  <c r="E131" i="12" s="1"/>
  <c r="K121" i="12"/>
  <c r="E121" i="12" s="1"/>
  <c r="K115" i="12"/>
  <c r="E115" i="12" s="1"/>
  <c r="K114" i="12"/>
  <c r="E114" i="12" s="1"/>
  <c r="K113" i="12"/>
  <c r="E113" i="12" s="1"/>
  <c r="L113" i="12"/>
  <c r="F113" i="12" s="1"/>
  <c r="K111" i="12"/>
  <c r="E111" i="12" s="1"/>
  <c r="L110" i="12"/>
  <c r="F110" i="12" s="1"/>
  <c r="L109" i="12"/>
  <c r="F109" i="12" s="1"/>
  <c r="K107" i="12"/>
  <c r="E107" i="12" s="1"/>
  <c r="L106" i="12"/>
  <c r="F106" i="12" s="1"/>
  <c r="K106" i="12"/>
  <c r="E106" i="12" s="1"/>
  <c r="L105" i="12"/>
  <c r="F105" i="12" s="1"/>
  <c r="K103" i="12"/>
  <c r="E103" i="12" s="1"/>
  <c r="K102" i="12"/>
  <c r="E102" i="12" s="1"/>
  <c r="K99" i="12"/>
  <c r="E99" i="12" s="1"/>
  <c r="L99" i="12"/>
  <c r="F99" i="12" s="1"/>
  <c r="L98" i="12"/>
  <c r="F98" i="12" s="1"/>
  <c r="L97" i="12"/>
  <c r="F97" i="12" s="1"/>
  <c r="K95" i="12"/>
  <c r="E95" i="12" s="1"/>
  <c r="L94" i="12"/>
  <c r="F94" i="12" s="1"/>
  <c r="L93" i="12"/>
  <c r="F93" i="12" s="1"/>
  <c r="K91" i="12"/>
  <c r="E91" i="12" s="1"/>
  <c r="L91" i="12"/>
  <c r="F91" i="12" s="1"/>
  <c r="L90" i="12"/>
  <c r="F90" i="12" s="1"/>
  <c r="L89" i="12"/>
  <c r="F89" i="12" s="1"/>
  <c r="K87" i="12"/>
  <c r="E87" i="12" s="1"/>
  <c r="K86" i="12"/>
  <c r="E86" i="12" s="1"/>
  <c r="K83" i="12"/>
  <c r="E83" i="12" s="1"/>
  <c r="K82" i="12"/>
  <c r="E82" i="12" s="1"/>
  <c r="L82" i="12"/>
  <c r="F82" i="12" s="1"/>
  <c r="L81" i="12"/>
  <c r="F81" i="12" s="1"/>
  <c r="K79" i="12"/>
  <c r="E79" i="12" s="1"/>
  <c r="L79" i="12"/>
  <c r="F79" i="12" s="1"/>
  <c r="K78" i="12"/>
  <c r="E78" i="12" s="1"/>
  <c r="K77" i="12"/>
  <c r="E77" i="12" s="1"/>
  <c r="K75" i="12"/>
  <c r="E75" i="12" s="1"/>
  <c r="K74" i="12"/>
  <c r="E74" i="12" s="1"/>
  <c r="L74" i="12"/>
  <c r="F74" i="12" s="1"/>
  <c r="K73" i="12"/>
  <c r="E73" i="12" s="1"/>
  <c r="L72" i="12"/>
  <c r="F72" i="12" s="1"/>
  <c r="K72" i="12"/>
  <c r="E72" i="12" s="1"/>
  <c r="L71" i="12"/>
  <c r="F71" i="12" s="1"/>
  <c r="K70" i="12"/>
  <c r="E70" i="12" s="1"/>
  <c r="K69" i="12"/>
  <c r="E69" i="12" s="1"/>
  <c r="L69" i="12"/>
  <c r="F69" i="12" s="1"/>
  <c r="L68" i="12"/>
  <c r="F68" i="12" s="1"/>
  <c r="K67" i="12"/>
  <c r="E67" i="12" s="1"/>
  <c r="K66" i="12"/>
  <c r="E66" i="12" s="1"/>
  <c r="K64" i="12"/>
  <c r="E64" i="12" s="1"/>
  <c r="K63" i="12"/>
  <c r="E63" i="12" s="1"/>
  <c r="L62" i="12"/>
  <c r="K61" i="12"/>
  <c r="E61" i="12" s="1"/>
  <c r="K60" i="12"/>
  <c r="E60" i="12" s="1"/>
  <c r="L59" i="12"/>
  <c r="F59" i="12" s="1"/>
  <c r="L58" i="12"/>
  <c r="F58" i="12" s="1"/>
  <c r="K58" i="12"/>
  <c r="E58" i="12" s="1"/>
  <c r="K57" i="12"/>
  <c r="E57" i="12" s="1"/>
  <c r="L56" i="12"/>
  <c r="F56" i="12" s="1"/>
  <c r="L55" i="12"/>
  <c r="F55" i="12" s="1"/>
  <c r="K54" i="12"/>
  <c r="E54" i="12" s="1"/>
  <c r="K53" i="12"/>
  <c r="E53" i="12" s="1"/>
  <c r="L52" i="12"/>
  <c r="F52" i="12" s="1"/>
  <c r="L51" i="12"/>
  <c r="F51" i="12" s="1"/>
  <c r="L50" i="12"/>
  <c r="F50" i="12" s="1"/>
  <c r="K49" i="12"/>
  <c r="E49" i="12" s="1"/>
  <c r="L48" i="12"/>
  <c r="F48" i="12" s="1"/>
  <c r="L47" i="12"/>
  <c r="F47" i="12" s="1"/>
  <c r="L46" i="12"/>
  <c r="F46" i="12" s="1"/>
  <c r="K46" i="12"/>
  <c r="E46" i="12" s="1"/>
  <c r="L45" i="12"/>
  <c r="F45" i="12" s="1"/>
  <c r="K44" i="12"/>
  <c r="E44" i="12" s="1"/>
  <c r="L43" i="12"/>
  <c r="F43" i="12" s="1"/>
  <c r="L42" i="12"/>
  <c r="F42" i="12" s="1"/>
  <c r="L41" i="12"/>
  <c r="F41" i="12" s="1"/>
  <c r="K40" i="12"/>
  <c r="E40" i="12" s="1"/>
  <c r="L39" i="12"/>
  <c r="F39" i="12" s="1"/>
  <c r="L38" i="12"/>
  <c r="F38" i="12" s="1"/>
  <c r="L37" i="12"/>
  <c r="F37" i="12" s="1"/>
  <c r="K36" i="12"/>
  <c r="E36" i="12" s="1"/>
  <c r="L35" i="12"/>
  <c r="F35" i="12" s="1"/>
  <c r="L34" i="12"/>
  <c r="F34" i="12" s="1"/>
  <c r="L33" i="12"/>
  <c r="F33" i="12" s="1"/>
  <c r="K32" i="12"/>
  <c r="E32" i="12" s="1"/>
  <c r="L31" i="12"/>
  <c r="F31" i="12" s="1"/>
  <c r="L30" i="12"/>
  <c r="F30" i="12" s="1"/>
  <c r="L29" i="12"/>
  <c r="F29" i="12" s="1"/>
  <c r="K28" i="12"/>
  <c r="E28" i="12" s="1"/>
  <c r="L27" i="12"/>
  <c r="F27" i="12" s="1"/>
  <c r="L26" i="12"/>
  <c r="F26" i="12" s="1"/>
  <c r="L25" i="12"/>
  <c r="F25" i="12" s="1"/>
  <c r="K24" i="12"/>
  <c r="E24" i="12" s="1"/>
  <c r="L23" i="12"/>
  <c r="F23" i="12" s="1"/>
  <c r="L22" i="12"/>
  <c r="F22" i="12" s="1"/>
  <c r="L21" i="12"/>
  <c r="F21" i="12" s="1"/>
  <c r="K20" i="12"/>
  <c r="E20" i="12" s="1"/>
  <c r="L20" i="12"/>
  <c r="F20" i="12" s="1"/>
  <c r="L19" i="12"/>
  <c r="F19" i="12" s="1"/>
  <c r="L18" i="12"/>
  <c r="F18" i="12" s="1"/>
  <c r="L17" i="12"/>
  <c r="F17" i="12" s="1"/>
  <c r="K16" i="12"/>
  <c r="E16" i="12" s="1"/>
  <c r="K15" i="12"/>
  <c r="E15" i="12" s="1"/>
  <c r="K14" i="12"/>
  <c r="E14" i="12" s="1"/>
  <c r="L14" i="12"/>
  <c r="F14" i="12" s="1"/>
  <c r="L13" i="12"/>
  <c r="F13" i="12" s="1"/>
  <c r="K12" i="12"/>
  <c r="E12" i="12" s="1"/>
  <c r="L11" i="12"/>
  <c r="F11" i="12" s="1"/>
  <c r="L10" i="12"/>
  <c r="F10" i="12" s="1"/>
  <c r="L9" i="12"/>
  <c r="F9" i="12" s="1"/>
  <c r="K8" i="12"/>
  <c r="E8" i="12" s="1"/>
  <c r="L7" i="12"/>
  <c r="F7" i="12" s="1"/>
  <c r="L6" i="12"/>
  <c r="F6" i="12" s="1"/>
  <c r="L126" i="12" l="1"/>
  <c r="F126" i="12" s="1"/>
  <c r="L207" i="12"/>
  <c r="F207" i="12" s="1"/>
  <c r="K215" i="12"/>
  <c r="E215" i="12" s="1"/>
  <c r="K224" i="12"/>
  <c r="E224" i="12" s="1"/>
  <c r="K260" i="12"/>
  <c r="E260" i="12" s="1"/>
  <c r="L40" i="12"/>
  <c r="F40" i="12" s="1"/>
  <c r="K47" i="12"/>
  <c r="E47" i="12" s="1"/>
  <c r="L83" i="12"/>
  <c r="F83" i="12" s="1"/>
  <c r="K109" i="12"/>
  <c r="E109" i="12" s="1"/>
  <c r="L114" i="12"/>
  <c r="F114" i="12" s="1"/>
  <c r="L141" i="12"/>
  <c r="F141" i="12" s="1"/>
  <c r="L158" i="12"/>
  <c r="F158" i="12" s="1"/>
  <c r="K167" i="12"/>
  <c r="E167" i="12" s="1"/>
  <c r="L181" i="12"/>
  <c r="F181" i="12" s="1"/>
  <c r="F191" i="12"/>
  <c r="K225" i="12"/>
  <c r="E225" i="12" s="1"/>
  <c r="K55" i="12"/>
  <c r="E55" i="12" s="1"/>
  <c r="K97" i="12"/>
  <c r="E97" i="12" s="1"/>
  <c r="K98" i="12"/>
  <c r="E98" i="12" s="1"/>
  <c r="L15" i="12"/>
  <c r="F15" i="12" s="1"/>
  <c r="L24" i="12"/>
  <c r="F24" i="12" s="1"/>
  <c r="L54" i="12"/>
  <c r="F54" i="12" s="1"/>
  <c r="L73" i="12"/>
  <c r="F73" i="12" s="1"/>
  <c r="K105" i="12"/>
  <c r="E105" i="12" s="1"/>
  <c r="L123" i="12"/>
  <c r="F123" i="12" s="1"/>
  <c r="L142" i="12"/>
  <c r="F142" i="12" s="1"/>
  <c r="L145" i="12"/>
  <c r="F145" i="12" s="1"/>
  <c r="L163" i="12"/>
  <c r="F163" i="12" s="1"/>
  <c r="L241" i="12"/>
  <c r="F241" i="12" s="1"/>
  <c r="K264" i="12"/>
  <c r="E264" i="12" s="1"/>
  <c r="K124" i="12"/>
  <c r="E124" i="12" s="1"/>
  <c r="L8" i="12"/>
  <c r="F8" i="12" s="1"/>
  <c r="K30" i="12"/>
  <c r="E30" i="12" s="1"/>
  <c r="K31" i="12"/>
  <c r="E31" i="12" s="1"/>
  <c r="L32" i="12"/>
  <c r="F32" i="12" s="1"/>
  <c r="K50" i="12"/>
  <c r="E50" i="12" s="1"/>
  <c r="L53" i="12"/>
  <c r="F53" i="12" s="1"/>
  <c r="L57" i="12"/>
  <c r="F57" i="12" s="1"/>
  <c r="K62" i="12"/>
  <c r="L66" i="12"/>
  <c r="F66" i="12" s="1"/>
  <c r="L78" i="12"/>
  <c r="F78" i="12" s="1"/>
  <c r="K93" i="12"/>
  <c r="E93" i="12" s="1"/>
  <c r="K110" i="12"/>
  <c r="E110" i="12" s="1"/>
  <c r="K133" i="12"/>
  <c r="E133" i="12" s="1"/>
  <c r="L134" i="12"/>
  <c r="F134" i="12" s="1"/>
  <c r="K160" i="12"/>
  <c r="E160" i="12" s="1"/>
  <c r="K197" i="12"/>
  <c r="E197" i="12" s="1"/>
  <c r="K198" i="12"/>
  <c r="E198" i="12" s="1"/>
  <c r="K201" i="12"/>
  <c r="E201" i="12" s="1"/>
  <c r="L16" i="12"/>
  <c r="F16" i="12" s="1"/>
  <c r="L36" i="12"/>
  <c r="F36" i="12" s="1"/>
  <c r="L49" i="12"/>
  <c r="F49" i="12" s="1"/>
  <c r="L64" i="12"/>
  <c r="F64" i="12" s="1"/>
  <c r="L77" i="12"/>
  <c r="F77" i="12" s="1"/>
  <c r="L111" i="12"/>
  <c r="F111" i="12" s="1"/>
  <c r="L115" i="12"/>
  <c r="F115" i="12" s="1"/>
  <c r="L121" i="12"/>
  <c r="F121" i="12" s="1"/>
  <c r="L195" i="12"/>
  <c r="F195" i="12" s="1"/>
  <c r="K196" i="12"/>
  <c r="E196" i="12" s="1"/>
  <c r="K126" i="12"/>
  <c r="E126" i="12" s="1"/>
  <c r="K38" i="12"/>
  <c r="E38" i="12" s="1"/>
  <c r="K39" i="12"/>
  <c r="E39" i="12" s="1"/>
  <c r="K59" i="12"/>
  <c r="E59" i="12" s="1"/>
  <c r="K89" i="12"/>
  <c r="E89" i="12" s="1"/>
  <c r="K90" i="12"/>
  <c r="E90" i="12" s="1"/>
  <c r="K94" i="12"/>
  <c r="E94" i="12" s="1"/>
  <c r="K159" i="12"/>
  <c r="E159" i="12" s="1"/>
  <c r="E188" i="12"/>
  <c r="K218" i="12"/>
  <c r="E218" i="12" s="1"/>
  <c r="K228" i="12"/>
  <c r="E228" i="12" s="1"/>
  <c r="K230" i="12"/>
  <c r="E230" i="12" s="1"/>
  <c r="K6" i="12"/>
  <c r="E6" i="12" s="1"/>
  <c r="K7" i="12"/>
  <c r="E7" i="12" s="1"/>
  <c r="K22" i="12"/>
  <c r="E22" i="12" s="1"/>
  <c r="K23" i="12"/>
  <c r="E23" i="12" s="1"/>
  <c r="K51" i="12"/>
  <c r="E51" i="12" s="1"/>
  <c r="L12" i="12"/>
  <c r="F12" i="12" s="1"/>
  <c r="L28" i="12"/>
  <c r="F28" i="12" s="1"/>
  <c r="L44" i="12"/>
  <c r="F44" i="12" s="1"/>
  <c r="L60" i="12"/>
  <c r="F60" i="12" s="1"/>
  <c r="L63" i="12"/>
  <c r="F63" i="12" s="1"/>
  <c r="L67" i="12"/>
  <c r="F67" i="12" s="1"/>
  <c r="L70" i="12"/>
  <c r="F70" i="12" s="1"/>
  <c r="K71" i="12"/>
  <c r="E71" i="12" s="1"/>
  <c r="L75" i="12"/>
  <c r="F75" i="12" s="1"/>
  <c r="L86" i="12"/>
  <c r="F86" i="12" s="1"/>
  <c r="L95" i="12"/>
  <c r="F95" i="12" s="1"/>
  <c r="L107" i="12"/>
  <c r="F107" i="12" s="1"/>
  <c r="L131" i="12"/>
  <c r="F131" i="12" s="1"/>
  <c r="K135" i="12"/>
  <c r="E135" i="12" s="1"/>
  <c r="L136" i="12"/>
  <c r="F136" i="12" s="1"/>
  <c r="L146" i="12"/>
  <c r="F146" i="12" s="1"/>
  <c r="L162" i="12"/>
  <c r="F162" i="12" s="1"/>
  <c r="E186" i="12"/>
  <c r="E187" i="12"/>
  <c r="E189" i="12"/>
  <c r="K211" i="12"/>
  <c r="E211" i="12" s="1"/>
  <c r="K212" i="12"/>
  <c r="E212" i="12" s="1"/>
  <c r="L217" i="12"/>
  <c r="F217" i="12" s="1"/>
  <c r="K220" i="12"/>
  <c r="E220" i="12" s="1"/>
  <c r="L227" i="12"/>
  <c r="F227" i="12" s="1"/>
  <c r="L184" i="12"/>
  <c r="F184" i="12" s="1"/>
  <c r="E192" i="12"/>
  <c r="L219" i="12"/>
  <c r="F219" i="12" s="1"/>
  <c r="K245" i="12"/>
  <c r="E245" i="12" s="1"/>
  <c r="L85" i="12"/>
  <c r="F85" i="12" s="1"/>
  <c r="K85" i="12"/>
  <c r="E85" i="12" s="1"/>
  <c r="L249" i="12"/>
  <c r="F249" i="12" s="1"/>
  <c r="K249" i="12"/>
  <c r="E249" i="12" s="1"/>
  <c r="L101" i="12"/>
  <c r="F101" i="12" s="1"/>
  <c r="K101" i="12"/>
  <c r="E101" i="12" s="1"/>
  <c r="K119" i="12"/>
  <c r="E119" i="12" s="1"/>
  <c r="L119" i="12"/>
  <c r="F119" i="12" s="1"/>
  <c r="L261" i="12"/>
  <c r="F261" i="12" s="1"/>
  <c r="K261" i="12"/>
  <c r="E261" i="12" s="1"/>
  <c r="K10" i="12"/>
  <c r="E10" i="12" s="1"/>
  <c r="K11" i="12"/>
  <c r="E11" i="12" s="1"/>
  <c r="K18" i="12"/>
  <c r="E18" i="12" s="1"/>
  <c r="K19" i="12"/>
  <c r="E19" i="12" s="1"/>
  <c r="K26" i="12"/>
  <c r="E26" i="12" s="1"/>
  <c r="K27" i="12"/>
  <c r="E27" i="12" s="1"/>
  <c r="K34" i="12"/>
  <c r="E34" i="12" s="1"/>
  <c r="K35" i="12"/>
  <c r="E35" i="12" s="1"/>
  <c r="K42" i="12"/>
  <c r="E42" i="12" s="1"/>
  <c r="K43" i="12"/>
  <c r="E43" i="12" s="1"/>
  <c r="K48" i="12"/>
  <c r="E48" i="12" s="1"/>
  <c r="K52" i="12"/>
  <c r="E52" i="12" s="1"/>
  <c r="K56" i="12"/>
  <c r="E56" i="12" s="1"/>
  <c r="K81" i="12"/>
  <c r="E81" i="12" s="1"/>
  <c r="L117" i="12"/>
  <c r="F117" i="12" s="1"/>
  <c r="K117" i="12"/>
  <c r="E117" i="12" s="1"/>
  <c r="L183" i="12"/>
  <c r="F183" i="12" s="1"/>
  <c r="K183" i="12"/>
  <c r="E183" i="12" s="1"/>
  <c r="K129" i="12"/>
  <c r="E129" i="12" s="1"/>
  <c r="L129" i="12"/>
  <c r="F129" i="12" s="1"/>
  <c r="L194" i="12"/>
  <c r="F194" i="12" s="1"/>
  <c r="K194" i="12"/>
  <c r="E194" i="12" s="1"/>
  <c r="K148" i="12"/>
  <c r="E148" i="12" s="1"/>
  <c r="L148" i="12"/>
  <c r="F148" i="12" s="1"/>
  <c r="L156" i="12"/>
  <c r="F156" i="12" s="1"/>
  <c r="K156" i="12"/>
  <c r="E156" i="12" s="1"/>
  <c r="L205" i="12"/>
  <c r="F205" i="12" s="1"/>
  <c r="K205" i="12"/>
  <c r="E205" i="12" s="1"/>
  <c r="L222" i="12"/>
  <c r="F222" i="12" s="1"/>
  <c r="K222" i="12"/>
  <c r="E222" i="12" s="1"/>
  <c r="K68" i="12"/>
  <c r="E68" i="12" s="1"/>
  <c r="L102" i="12"/>
  <c r="F102" i="12" s="1"/>
  <c r="L143" i="12"/>
  <c r="F143" i="12" s="1"/>
  <c r="L147" i="12"/>
  <c r="F147" i="12" s="1"/>
  <c r="L157" i="12"/>
  <c r="F157" i="12" s="1"/>
  <c r="L168" i="12"/>
  <c r="F168" i="12" s="1"/>
  <c r="L176" i="12"/>
  <c r="F176" i="12" s="1"/>
  <c r="K176" i="12"/>
  <c r="E176" i="12" s="1"/>
  <c r="L210" i="12"/>
  <c r="F210" i="12" s="1"/>
  <c r="K210" i="12"/>
  <c r="E210" i="12" s="1"/>
  <c r="L213" i="12"/>
  <c r="F213" i="12" s="1"/>
  <c r="K213" i="12"/>
  <c r="E213" i="12" s="1"/>
  <c r="L216" i="12"/>
  <c r="F216" i="12" s="1"/>
  <c r="K216" i="12"/>
  <c r="E216" i="12" s="1"/>
  <c r="L221" i="12"/>
  <c r="F221" i="12" s="1"/>
  <c r="K221" i="12"/>
  <c r="E221" i="12" s="1"/>
  <c r="L223" i="12"/>
  <c r="F223" i="12" s="1"/>
  <c r="L226" i="12"/>
  <c r="F226" i="12" s="1"/>
  <c r="K226" i="12"/>
  <c r="E226" i="12" s="1"/>
  <c r="L238" i="12"/>
  <c r="F238" i="12" s="1"/>
  <c r="L246" i="12"/>
  <c r="F246" i="12" s="1"/>
  <c r="K200" i="12"/>
  <c r="E200" i="12" s="1"/>
  <c r="L202" i="12"/>
  <c r="F202" i="12" s="1"/>
  <c r="K265" i="12"/>
  <c r="E265" i="12" s="1"/>
  <c r="L244" i="12"/>
  <c r="F244" i="12" s="1"/>
  <c r="K244" i="12"/>
  <c r="E244" i="12" s="1"/>
  <c r="L84" i="12"/>
  <c r="F84" i="12" s="1"/>
  <c r="K84" i="12"/>
  <c r="E84" i="12" s="1"/>
  <c r="L100" i="12"/>
  <c r="F100" i="12" s="1"/>
  <c r="K100" i="12"/>
  <c r="E100" i="12" s="1"/>
  <c r="L116" i="12"/>
  <c r="F116" i="12" s="1"/>
  <c r="K116" i="12"/>
  <c r="E116" i="12" s="1"/>
  <c r="K118" i="12"/>
  <c r="E118" i="12" s="1"/>
  <c r="L118" i="12"/>
  <c r="F118" i="12" s="1"/>
  <c r="K120" i="12"/>
  <c r="E120" i="12" s="1"/>
  <c r="L120" i="12"/>
  <c r="F120" i="12" s="1"/>
  <c r="K122" i="12"/>
  <c r="E122" i="12" s="1"/>
  <c r="L122" i="12"/>
  <c r="F122" i="12" s="1"/>
  <c r="K125" i="12"/>
  <c r="E125" i="12" s="1"/>
  <c r="L125" i="12"/>
  <c r="F125" i="12" s="1"/>
  <c r="K128" i="12"/>
  <c r="E128" i="12" s="1"/>
  <c r="L128" i="12"/>
  <c r="F128" i="12" s="1"/>
  <c r="K130" i="12"/>
  <c r="E130" i="12" s="1"/>
  <c r="L130" i="12"/>
  <c r="F130" i="12" s="1"/>
  <c r="K132" i="12"/>
  <c r="E132" i="12" s="1"/>
  <c r="L132" i="12"/>
  <c r="F132" i="12" s="1"/>
  <c r="L152" i="12"/>
  <c r="F152" i="12" s="1"/>
  <c r="K152" i="12"/>
  <c r="E152" i="12" s="1"/>
  <c r="K21" i="12"/>
  <c r="E21" i="12" s="1"/>
  <c r="L88" i="12"/>
  <c r="F88" i="12" s="1"/>
  <c r="K88" i="12"/>
  <c r="E88" i="12" s="1"/>
  <c r="L104" i="12"/>
  <c r="F104" i="12" s="1"/>
  <c r="K104" i="12"/>
  <c r="E104" i="12" s="1"/>
  <c r="L149" i="12"/>
  <c r="F149" i="12" s="1"/>
  <c r="K149" i="12"/>
  <c r="E149" i="12" s="1"/>
  <c r="L153" i="12"/>
  <c r="F153" i="12" s="1"/>
  <c r="K153" i="12"/>
  <c r="E153" i="12" s="1"/>
  <c r="K239" i="12"/>
  <c r="E239" i="12" s="1"/>
  <c r="L239" i="12"/>
  <c r="F239" i="12" s="1"/>
  <c r="L258" i="12"/>
  <c r="F258" i="12" s="1"/>
  <c r="K258" i="12"/>
  <c r="E258" i="12" s="1"/>
  <c r="L206" i="12"/>
  <c r="F206" i="12" s="1"/>
  <c r="K206" i="12"/>
  <c r="E206" i="12" s="1"/>
  <c r="K9" i="12"/>
  <c r="E9" i="12" s="1"/>
  <c r="K13" i="12"/>
  <c r="E13" i="12" s="1"/>
  <c r="K17" i="12"/>
  <c r="E17" i="12" s="1"/>
  <c r="K25" i="12"/>
  <c r="E25" i="12" s="1"/>
  <c r="K29" i="12"/>
  <c r="E29" i="12" s="1"/>
  <c r="K33" i="12"/>
  <c r="E33" i="12" s="1"/>
  <c r="K37" i="12"/>
  <c r="E37" i="12" s="1"/>
  <c r="K41" i="12"/>
  <c r="E41" i="12" s="1"/>
  <c r="K45" i="12"/>
  <c r="E45" i="12" s="1"/>
  <c r="L80" i="12"/>
  <c r="F80" i="12" s="1"/>
  <c r="K80" i="12"/>
  <c r="E80" i="12" s="1"/>
  <c r="L96" i="12"/>
  <c r="F96" i="12" s="1"/>
  <c r="K96" i="12"/>
  <c r="E96" i="12" s="1"/>
  <c r="L112" i="12"/>
  <c r="F112" i="12" s="1"/>
  <c r="K112" i="12"/>
  <c r="E112" i="12" s="1"/>
  <c r="L137" i="12"/>
  <c r="F137" i="12" s="1"/>
  <c r="K137" i="12"/>
  <c r="E137" i="12" s="1"/>
  <c r="L151" i="12"/>
  <c r="F151" i="12" s="1"/>
  <c r="K151" i="12"/>
  <c r="E151" i="12" s="1"/>
  <c r="L182" i="12"/>
  <c r="F182" i="12" s="1"/>
  <c r="K182" i="12"/>
  <c r="E182" i="12" s="1"/>
  <c r="L204" i="12"/>
  <c r="F204" i="12" s="1"/>
  <c r="K204" i="12"/>
  <c r="E204" i="12" s="1"/>
  <c r="L61" i="12"/>
  <c r="F61" i="12" s="1"/>
  <c r="L76" i="12"/>
  <c r="F76" i="12" s="1"/>
  <c r="K76" i="12"/>
  <c r="E76" i="12" s="1"/>
  <c r="L87" i="12"/>
  <c r="F87" i="12" s="1"/>
  <c r="L92" i="12"/>
  <c r="F92" i="12" s="1"/>
  <c r="K92" i="12"/>
  <c r="E92" i="12" s="1"/>
  <c r="L103" i="12"/>
  <c r="F103" i="12" s="1"/>
  <c r="L108" i="12"/>
  <c r="F108" i="12" s="1"/>
  <c r="K108" i="12"/>
  <c r="E108" i="12" s="1"/>
  <c r="L150" i="12"/>
  <c r="F150" i="12" s="1"/>
  <c r="K150" i="12"/>
  <c r="E150" i="12" s="1"/>
  <c r="L161" i="12"/>
  <c r="F161" i="12" s="1"/>
  <c r="K161" i="12"/>
  <c r="E161" i="12" s="1"/>
  <c r="L179" i="12"/>
  <c r="F179" i="12" s="1"/>
  <c r="K199" i="12"/>
  <c r="E199" i="12" s="1"/>
  <c r="L199" i="12"/>
  <c r="F199" i="12" s="1"/>
  <c r="L234" i="12"/>
  <c r="F234" i="12" s="1"/>
  <c r="K234" i="12"/>
  <c r="E234" i="12" s="1"/>
  <c r="K242" i="12"/>
  <c r="E242" i="12" s="1"/>
  <c r="L242" i="12"/>
  <c r="F242" i="12" s="1"/>
  <c r="K259" i="12"/>
  <c r="E259" i="12" s="1"/>
  <c r="L259" i="12"/>
  <c r="F259" i="12" s="1"/>
  <c r="L165" i="12"/>
  <c r="F165" i="12" s="1"/>
  <c r="K165" i="12"/>
  <c r="E165" i="12" s="1"/>
  <c r="K166" i="12"/>
  <c r="E166" i="12" s="1"/>
  <c r="L166" i="12"/>
  <c r="F166" i="12" s="1"/>
  <c r="L233" i="12"/>
  <c r="F233" i="12" s="1"/>
  <c r="K233" i="12"/>
  <c r="E233" i="12" s="1"/>
  <c r="K248" i="12"/>
  <c r="E248" i="12" s="1"/>
  <c r="L248" i="12"/>
  <c r="F248" i="12" s="1"/>
  <c r="L178" i="12"/>
  <c r="F178" i="12" s="1"/>
  <c r="L180" i="12"/>
  <c r="F180" i="12" s="1"/>
  <c r="L203" i="12"/>
  <c r="F203" i="12" s="1"/>
  <c r="K263" i="12"/>
  <c r="E263" i="12" s="1"/>
  <c r="L263" i="12"/>
  <c r="F263" i="12" s="1"/>
  <c r="K237" i="12"/>
  <c r="E237" i="12" s="1"/>
  <c r="L247" i="12"/>
  <c r="F247" i="12" s="1"/>
  <c r="L266" i="12"/>
  <c r="F266" i="12" s="1"/>
  <c r="K266" i="12"/>
  <c r="E266" i="12" s="1"/>
  <c r="L267" i="12"/>
  <c r="F267" i="12" s="1"/>
  <c r="K267" i="12"/>
  <c r="E267" i="12" s="1"/>
  <c r="L268" i="12"/>
  <c r="F268" i="12" s="1"/>
  <c r="K268" i="12"/>
  <c r="E268" i="12" s="1"/>
  <c r="L262" i="12"/>
  <c r="F262" i="12" s="1"/>
  <c r="K262" i="12"/>
  <c r="E262" i="12" s="1"/>
  <c r="Q171" i="5"/>
  <c r="N171" i="5" s="1"/>
  <c r="K171" i="5" s="1"/>
  <c r="E171" i="5" s="1"/>
  <c r="R171" i="5"/>
  <c r="Q172" i="5"/>
  <c r="N172" i="5" s="1"/>
  <c r="K172" i="5" s="1"/>
  <c r="E172" i="5" s="1"/>
  <c r="R172" i="5"/>
  <c r="Q173" i="5"/>
  <c r="N173" i="5" s="1"/>
  <c r="K173" i="5" s="1"/>
  <c r="R173" i="5"/>
  <c r="O173" i="5"/>
  <c r="L173" i="5" s="1"/>
  <c r="O171" i="5" l="1"/>
  <c r="L171" i="5" s="1"/>
  <c r="F171" i="5" s="1"/>
  <c r="O172" i="5"/>
  <c r="L172" i="5" s="1"/>
  <c r="F172" i="5" s="1"/>
  <c r="Q168" i="5" l="1"/>
  <c r="O168" i="5" s="1"/>
  <c r="L168" i="5" s="1"/>
  <c r="F168" i="5" s="1"/>
  <c r="R168" i="5"/>
  <c r="Q169" i="5"/>
  <c r="N169" i="5" s="1"/>
  <c r="K169" i="5" s="1"/>
  <c r="E169" i="5" s="1"/>
  <c r="R169" i="5"/>
  <c r="O169" i="5" l="1"/>
  <c r="L169" i="5" s="1"/>
  <c r="F169" i="5" s="1"/>
  <c r="N168" i="5"/>
  <c r="K168" i="5" s="1"/>
  <c r="E168" i="5" s="1"/>
  <c r="R6" i="5" l="1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K249" i="5"/>
  <c r="L249" i="5"/>
  <c r="Q6" i="5"/>
  <c r="O6" i="5" s="1"/>
  <c r="Q7" i="5"/>
  <c r="O7" i="5" s="1"/>
  <c r="Q8" i="5"/>
  <c r="O8" i="5" s="1"/>
  <c r="Q9" i="5"/>
  <c r="N9" i="5" s="1"/>
  <c r="Q10" i="5"/>
  <c r="N10" i="5" s="1"/>
  <c r="Q11" i="5"/>
  <c r="N11" i="5" s="1"/>
  <c r="Q12" i="5"/>
  <c r="O12" i="5" s="1"/>
  <c r="Q13" i="5"/>
  <c r="N13" i="5" s="1"/>
  <c r="Q14" i="5"/>
  <c r="N14" i="5" s="1"/>
  <c r="Q15" i="5"/>
  <c r="O15" i="5" s="1"/>
  <c r="Q16" i="5"/>
  <c r="N16" i="5" s="1"/>
  <c r="Q17" i="5"/>
  <c r="N17" i="5" s="1"/>
  <c r="Q18" i="5"/>
  <c r="O18" i="5" s="1"/>
  <c r="Q19" i="5"/>
  <c r="N19" i="5" s="1"/>
  <c r="Q20" i="5"/>
  <c r="O20" i="5" s="1"/>
  <c r="Q21" i="5"/>
  <c r="N21" i="5" s="1"/>
  <c r="Q22" i="5"/>
  <c r="N22" i="5" s="1"/>
  <c r="Q23" i="5"/>
  <c r="O23" i="5" s="1"/>
  <c r="Q24" i="5"/>
  <c r="N24" i="5" s="1"/>
  <c r="Q25" i="5"/>
  <c r="N25" i="5" s="1"/>
  <c r="Q26" i="5"/>
  <c r="N26" i="5" s="1"/>
  <c r="Q27" i="5"/>
  <c r="N27" i="5" s="1"/>
  <c r="Q28" i="5"/>
  <c r="O28" i="5" s="1"/>
  <c r="Q29" i="5"/>
  <c r="N29" i="5" s="1"/>
  <c r="Q30" i="5"/>
  <c r="O30" i="5" s="1"/>
  <c r="Q31" i="5"/>
  <c r="N31" i="5" s="1"/>
  <c r="Q32" i="5"/>
  <c r="O32" i="5" s="1"/>
  <c r="Q33" i="5"/>
  <c r="N33" i="5" s="1"/>
  <c r="Q34" i="5"/>
  <c r="N34" i="5" s="1"/>
  <c r="Q35" i="5"/>
  <c r="N35" i="5" s="1"/>
  <c r="Q36" i="5"/>
  <c r="O36" i="5" s="1"/>
  <c r="Q37" i="5"/>
  <c r="N37" i="5" s="1"/>
  <c r="Q38" i="5"/>
  <c r="N38" i="5" s="1"/>
  <c r="Q39" i="5"/>
  <c r="O39" i="5" s="1"/>
  <c r="Q40" i="5"/>
  <c r="N40" i="5" s="1"/>
  <c r="Q41" i="5"/>
  <c r="N41" i="5" s="1"/>
  <c r="Q42" i="5"/>
  <c r="N42" i="5" s="1"/>
  <c r="Q43" i="5"/>
  <c r="N43" i="5" s="1"/>
  <c r="Q44" i="5"/>
  <c r="O44" i="5" s="1"/>
  <c r="Q45" i="5"/>
  <c r="N45" i="5" s="1"/>
  <c r="Q46" i="5"/>
  <c r="N46" i="5" s="1"/>
  <c r="Q47" i="5"/>
  <c r="N47" i="5" s="1"/>
  <c r="Q48" i="5"/>
  <c r="N48" i="5" s="1"/>
  <c r="Q49" i="5"/>
  <c r="N49" i="5" s="1"/>
  <c r="Q50" i="5"/>
  <c r="N50" i="5" s="1"/>
  <c r="Q51" i="5"/>
  <c r="O51" i="5" s="1"/>
  <c r="Q52" i="5"/>
  <c r="O52" i="5" s="1"/>
  <c r="Q53" i="5"/>
  <c r="N53" i="5" s="1"/>
  <c r="Q54" i="5"/>
  <c r="N54" i="5" s="1"/>
  <c r="Q55" i="5"/>
  <c r="N55" i="5" s="1"/>
  <c r="Q56" i="5"/>
  <c r="O56" i="5" s="1"/>
  <c r="Q57" i="5"/>
  <c r="N57" i="5" s="1"/>
  <c r="Q58" i="5"/>
  <c r="N58" i="5" s="1"/>
  <c r="Q59" i="5"/>
  <c r="N59" i="5" s="1"/>
  <c r="Q60" i="5"/>
  <c r="O60" i="5" s="1"/>
  <c r="Q61" i="5"/>
  <c r="N61" i="5" s="1"/>
  <c r="Q62" i="5"/>
  <c r="N62" i="5" s="1"/>
  <c r="Q63" i="5"/>
  <c r="N63" i="5" s="1"/>
  <c r="Q64" i="5"/>
  <c r="N64" i="5" s="1"/>
  <c r="Q66" i="5"/>
  <c r="N66" i="5" s="1"/>
  <c r="Q67" i="5"/>
  <c r="N67" i="5" s="1"/>
  <c r="Q68" i="5"/>
  <c r="O68" i="5" s="1"/>
  <c r="Q69" i="5"/>
  <c r="O69" i="5" s="1"/>
  <c r="Q70" i="5"/>
  <c r="N70" i="5" s="1"/>
  <c r="Q71" i="5"/>
  <c r="N71" i="5" s="1"/>
  <c r="Q72" i="5"/>
  <c r="N72" i="5" s="1"/>
  <c r="Q73" i="5"/>
  <c r="N73" i="5" s="1"/>
  <c r="Q74" i="5"/>
  <c r="N74" i="5" s="1"/>
  <c r="Q75" i="5"/>
  <c r="N75" i="5" s="1"/>
  <c r="Q76" i="5"/>
  <c r="N76" i="5" s="1"/>
  <c r="Q77" i="5"/>
  <c r="O77" i="5" s="1"/>
  <c r="Q78" i="5"/>
  <c r="N78" i="5" s="1"/>
  <c r="Q79" i="5"/>
  <c r="O79" i="5" s="1"/>
  <c r="Q80" i="5"/>
  <c r="O80" i="5" s="1"/>
  <c r="Q81" i="5"/>
  <c r="N81" i="5" s="1"/>
  <c r="Q82" i="5"/>
  <c r="N82" i="5" s="1"/>
  <c r="Q83" i="5"/>
  <c r="N83" i="5" s="1"/>
  <c r="Q84" i="5"/>
  <c r="O84" i="5" s="1"/>
  <c r="Q85" i="5"/>
  <c r="O85" i="5" s="1"/>
  <c r="Q86" i="5"/>
  <c r="N86" i="5" s="1"/>
  <c r="Q87" i="5"/>
  <c r="N87" i="5" s="1"/>
  <c r="Q88" i="5"/>
  <c r="O88" i="5" s="1"/>
  <c r="Q89" i="5"/>
  <c r="N89" i="5" s="1"/>
  <c r="Q90" i="5"/>
  <c r="N90" i="5" s="1"/>
  <c r="Q91" i="5"/>
  <c r="N91" i="5" s="1"/>
  <c r="Q92" i="5"/>
  <c r="N92" i="5" s="1"/>
  <c r="Q93" i="5"/>
  <c r="O93" i="5" s="1"/>
  <c r="Q94" i="5"/>
  <c r="N94" i="5" s="1"/>
  <c r="Q95" i="5"/>
  <c r="N95" i="5" s="1"/>
  <c r="Q96" i="5"/>
  <c r="N96" i="5" s="1"/>
  <c r="Q97" i="5"/>
  <c r="N97" i="5" s="1"/>
  <c r="Q98" i="5"/>
  <c r="N98" i="5" s="1"/>
  <c r="Q99" i="5"/>
  <c r="N99" i="5" s="1"/>
  <c r="Q100" i="5"/>
  <c r="N100" i="5" s="1"/>
  <c r="Q101" i="5"/>
  <c r="O101" i="5" s="1"/>
  <c r="Q102" i="5"/>
  <c r="N102" i="5" s="1"/>
  <c r="Q103" i="5"/>
  <c r="O103" i="5" s="1"/>
  <c r="Q104" i="5"/>
  <c r="N104" i="5" s="1"/>
  <c r="Q105" i="5"/>
  <c r="O105" i="5" s="1"/>
  <c r="Q106" i="5"/>
  <c r="N106" i="5" s="1"/>
  <c r="Q107" i="5"/>
  <c r="N107" i="5" s="1"/>
  <c r="Q108" i="5"/>
  <c r="N108" i="5" s="1"/>
  <c r="Q109" i="5"/>
  <c r="O109" i="5" s="1"/>
  <c r="Q110" i="5"/>
  <c r="N110" i="5" s="1"/>
  <c r="Q174" i="5"/>
  <c r="N174" i="5" s="1"/>
  <c r="K174" i="5" s="1"/>
  <c r="Q175" i="5"/>
  <c r="N175" i="5" s="1"/>
  <c r="K175" i="5" s="1"/>
  <c r="Q176" i="5"/>
  <c r="O176" i="5" s="1"/>
  <c r="L176" i="5" s="1"/>
  <c r="Q177" i="5"/>
  <c r="N177" i="5" s="1"/>
  <c r="K177" i="5" s="1"/>
  <c r="Q178" i="5"/>
  <c r="N178" i="5" s="1"/>
  <c r="K178" i="5" s="1"/>
  <c r="Q179" i="5"/>
  <c r="N179" i="5" s="1"/>
  <c r="Q180" i="5"/>
  <c r="O180" i="5" s="1"/>
  <c r="Q181" i="5"/>
  <c r="N181" i="5" s="1"/>
  <c r="Q182" i="5"/>
  <c r="N182" i="5" s="1"/>
  <c r="Q183" i="5"/>
  <c r="N183" i="5" s="1"/>
  <c r="Q184" i="5"/>
  <c r="N184" i="5" s="1"/>
  <c r="Q185" i="5"/>
  <c r="N185" i="5" s="1"/>
  <c r="Q186" i="5"/>
  <c r="N186" i="5" s="1"/>
  <c r="Q187" i="5"/>
  <c r="O187" i="5" s="1"/>
  <c r="Q188" i="5"/>
  <c r="O188" i="5" s="1"/>
  <c r="Q189" i="5"/>
  <c r="N189" i="5" s="1"/>
  <c r="Q190" i="5"/>
  <c r="N190" i="5" s="1"/>
  <c r="Q191" i="5"/>
  <c r="N191" i="5" s="1"/>
  <c r="Q192" i="5"/>
  <c r="O192" i="5" s="1"/>
  <c r="Q193" i="5"/>
  <c r="N193" i="5" s="1"/>
  <c r="Q194" i="5"/>
  <c r="O194" i="5" s="1"/>
  <c r="Q195" i="5"/>
  <c r="O195" i="5" s="1"/>
  <c r="Q196" i="5"/>
  <c r="O196" i="5" s="1"/>
  <c r="Q197" i="5"/>
  <c r="N197" i="5" s="1"/>
  <c r="Q198" i="5"/>
  <c r="N198" i="5" s="1"/>
  <c r="Q199" i="5"/>
  <c r="O199" i="5" s="1"/>
  <c r="Q200" i="5"/>
  <c r="N200" i="5" s="1"/>
  <c r="Q201" i="5"/>
  <c r="N201" i="5" s="1"/>
  <c r="Q241" i="5"/>
  <c r="N241" i="5" s="1"/>
  <c r="Q242" i="5"/>
  <c r="N242" i="5" s="1"/>
  <c r="Q130" i="5"/>
  <c r="O130" i="5" s="1"/>
  <c r="Q131" i="5"/>
  <c r="N131" i="5" s="1"/>
  <c r="Q132" i="5"/>
  <c r="O132" i="5" s="1"/>
  <c r="Q133" i="5"/>
  <c r="O133" i="5" s="1"/>
  <c r="Q134" i="5"/>
  <c r="N134" i="5" s="1"/>
  <c r="Q135" i="5"/>
  <c r="N135" i="5" s="1"/>
  <c r="Q224" i="5"/>
  <c r="O224" i="5" s="1"/>
  <c r="Q155" i="5"/>
  <c r="N155" i="5" s="1"/>
  <c r="K155" i="5" s="1"/>
  <c r="Q156" i="5"/>
  <c r="O156" i="5" s="1"/>
  <c r="L156" i="5" s="1"/>
  <c r="Q157" i="5"/>
  <c r="O157" i="5" s="1"/>
  <c r="L157" i="5" s="1"/>
  <c r="Q158" i="5"/>
  <c r="O158" i="5" s="1"/>
  <c r="L158" i="5" s="1"/>
  <c r="Q159" i="5"/>
  <c r="N159" i="5" s="1"/>
  <c r="K159" i="5" s="1"/>
  <c r="Q160" i="5"/>
  <c r="O160" i="5" s="1"/>
  <c r="L160" i="5" s="1"/>
  <c r="Q161" i="5"/>
  <c r="N161" i="5" s="1"/>
  <c r="K161" i="5" s="1"/>
  <c r="Q162" i="5"/>
  <c r="O162" i="5" s="1"/>
  <c r="L162" i="5" s="1"/>
  <c r="Q163" i="5"/>
  <c r="N163" i="5" s="1"/>
  <c r="K163" i="5" s="1"/>
  <c r="Q151" i="5"/>
  <c r="N151" i="5" s="1"/>
  <c r="Q152" i="5"/>
  <c r="N152" i="5" s="1"/>
  <c r="Q153" i="5"/>
  <c r="O153" i="5" s="1"/>
  <c r="Q154" i="5"/>
  <c r="N154" i="5" s="1"/>
  <c r="Q136" i="5"/>
  <c r="N136" i="5" s="1"/>
  <c r="Q137" i="5"/>
  <c r="O137" i="5" s="1"/>
  <c r="Q138" i="5"/>
  <c r="O138" i="5" s="1"/>
  <c r="Q139" i="5"/>
  <c r="N139" i="5" s="1"/>
  <c r="Q140" i="5"/>
  <c r="N140" i="5" s="1"/>
  <c r="Q141" i="5"/>
  <c r="O141" i="5" s="1"/>
  <c r="Q142" i="5"/>
  <c r="N142" i="5" s="1"/>
  <c r="Q143" i="5"/>
  <c r="N143" i="5" s="1"/>
  <c r="Q144" i="5"/>
  <c r="N144" i="5" s="1"/>
  <c r="Q221" i="5"/>
  <c r="O221" i="5" s="1"/>
  <c r="Q222" i="5"/>
  <c r="O222" i="5" s="1"/>
  <c r="Q145" i="5"/>
  <c r="N145" i="5" s="1"/>
  <c r="Q146" i="5"/>
  <c r="O146" i="5" s="1"/>
  <c r="Q147" i="5"/>
  <c r="N147" i="5" s="1"/>
  <c r="Q148" i="5"/>
  <c r="N148" i="5" s="1"/>
  <c r="K148" i="5" s="1"/>
  <c r="Q149" i="5"/>
  <c r="N149" i="5" s="1"/>
  <c r="K149" i="5" s="1"/>
  <c r="Q150" i="5"/>
  <c r="O150" i="5" s="1"/>
  <c r="L150" i="5" s="1"/>
  <c r="Q236" i="5"/>
  <c r="N236" i="5" s="1"/>
  <c r="Q237" i="5"/>
  <c r="O237" i="5" s="1"/>
  <c r="Q238" i="5"/>
  <c r="N238" i="5" s="1"/>
  <c r="Q239" i="5"/>
  <c r="N239" i="5" s="1"/>
  <c r="Q240" i="5"/>
  <c r="N240" i="5" s="1"/>
  <c r="Q204" i="5"/>
  <c r="N204" i="5" s="1"/>
  <c r="Q205" i="5"/>
  <c r="N205" i="5" s="1"/>
  <c r="Q206" i="5"/>
  <c r="O206" i="5" s="1"/>
  <c r="Q207" i="5"/>
  <c r="N207" i="5" s="1"/>
  <c r="Q209" i="5"/>
  <c r="O209" i="5" s="1"/>
  <c r="Q210" i="5"/>
  <c r="N210" i="5" s="1"/>
  <c r="Q211" i="5"/>
  <c r="O211" i="5" s="1"/>
  <c r="Q212" i="5"/>
  <c r="O212" i="5" s="1"/>
  <c r="Q213" i="5"/>
  <c r="N213" i="5" s="1"/>
  <c r="Q214" i="5"/>
  <c r="N214" i="5" s="1"/>
  <c r="Q215" i="5"/>
  <c r="O215" i="5" s="1"/>
  <c r="Q216" i="5"/>
  <c r="O216" i="5" s="1"/>
  <c r="Q217" i="5"/>
  <c r="O217" i="5" s="1"/>
  <c r="Q218" i="5"/>
  <c r="N218" i="5" s="1"/>
  <c r="Q219" i="5"/>
  <c r="O219" i="5" s="1"/>
  <c r="Q220" i="5"/>
  <c r="O220" i="5" s="1"/>
  <c r="Q111" i="5"/>
  <c r="O111" i="5" s="1"/>
  <c r="Q112" i="5"/>
  <c r="N112" i="5" s="1"/>
  <c r="Q113" i="5"/>
  <c r="N113" i="5" s="1"/>
  <c r="Q114" i="5"/>
  <c r="O114" i="5" s="1"/>
  <c r="Q115" i="5"/>
  <c r="O115" i="5" s="1"/>
  <c r="Q116" i="5"/>
  <c r="N116" i="5" s="1"/>
  <c r="Q117" i="5"/>
  <c r="O117" i="5" s="1"/>
  <c r="Q118" i="5"/>
  <c r="O118" i="5" s="1"/>
  <c r="Q119" i="5"/>
  <c r="N119" i="5" s="1"/>
  <c r="Q120" i="5"/>
  <c r="N120" i="5" s="1"/>
  <c r="Q121" i="5"/>
  <c r="N121" i="5" s="1"/>
  <c r="Q122" i="5"/>
  <c r="N122" i="5" s="1"/>
  <c r="Q123" i="5"/>
  <c r="O123" i="5" s="1"/>
  <c r="Q124" i="5"/>
  <c r="N124" i="5" s="1"/>
  <c r="Q125" i="5"/>
  <c r="N125" i="5" s="1"/>
  <c r="Q126" i="5"/>
  <c r="N126" i="5" s="1"/>
  <c r="Q127" i="5"/>
  <c r="N127" i="5" s="1"/>
  <c r="Q128" i="5"/>
  <c r="N128" i="5" s="1"/>
  <c r="Q129" i="5"/>
  <c r="O129" i="5" s="1"/>
  <c r="Q164" i="5"/>
  <c r="N164" i="5" s="1"/>
  <c r="Q165" i="5"/>
  <c r="O165" i="5" s="1"/>
  <c r="Q166" i="5"/>
  <c r="N166" i="5" s="1"/>
  <c r="Q167" i="5"/>
  <c r="O167" i="5" s="1"/>
  <c r="Q226" i="5"/>
  <c r="N226" i="5" s="1"/>
  <c r="K226" i="5" s="1"/>
  <c r="Q227" i="5"/>
  <c r="O227" i="5" s="1"/>
  <c r="L227" i="5" s="1"/>
  <c r="Q228" i="5"/>
  <c r="N228" i="5" s="1"/>
  <c r="K228" i="5" s="1"/>
  <c r="Q229" i="5"/>
  <c r="N229" i="5" s="1"/>
  <c r="K229" i="5" s="1"/>
  <c r="Q230" i="5"/>
  <c r="O230" i="5" s="1"/>
  <c r="L230" i="5" s="1"/>
  <c r="Q231" i="5"/>
  <c r="N231" i="5" s="1"/>
  <c r="K231" i="5" s="1"/>
  <c r="Q232" i="5"/>
  <c r="N232" i="5" s="1"/>
  <c r="K232" i="5" s="1"/>
  <c r="Q233" i="5"/>
  <c r="N233" i="5" s="1"/>
  <c r="K233" i="5" s="1"/>
  <c r="Q234" i="5"/>
  <c r="O234" i="5" s="1"/>
  <c r="L234" i="5" s="1"/>
  <c r="Q235" i="5"/>
  <c r="N235" i="5" s="1"/>
  <c r="K235" i="5" s="1"/>
  <c r="Q243" i="5"/>
  <c r="N243" i="5" s="1"/>
  <c r="K243" i="5" s="1"/>
  <c r="Q244" i="5"/>
  <c r="N244" i="5" s="1"/>
  <c r="K244" i="5" s="1"/>
  <c r="Q245" i="5"/>
  <c r="N245" i="5" s="1"/>
  <c r="K245" i="5" s="1"/>
  <c r="Q246" i="5"/>
  <c r="N246" i="5" s="1"/>
  <c r="K246" i="5" s="1"/>
  <c r="Q247" i="5"/>
  <c r="N247" i="5" s="1"/>
  <c r="K247" i="5" s="1"/>
  <c r="Q248" i="5"/>
  <c r="N248" i="5" s="1"/>
  <c r="K248" i="5" s="1"/>
  <c r="Q250" i="5"/>
  <c r="N250" i="5" s="1"/>
  <c r="K250" i="5" s="1"/>
  <c r="Q251" i="5"/>
  <c r="N251" i="5" s="1"/>
  <c r="K251" i="5" s="1"/>
  <c r="Q252" i="5"/>
  <c r="N252" i="5" s="1"/>
  <c r="K252" i="5" s="1"/>
  <c r="Q253" i="5"/>
  <c r="O253" i="5" s="1"/>
  <c r="L253" i="5" s="1"/>
  <c r="Q254" i="5"/>
  <c r="N254" i="5" s="1"/>
  <c r="K254" i="5" s="1"/>
  <c r="Q255" i="5"/>
  <c r="N255" i="5" s="1"/>
  <c r="K255" i="5" s="1"/>
  <c r="Q256" i="5"/>
  <c r="N256" i="5" s="1"/>
  <c r="K256" i="5" s="1"/>
  <c r="Q257" i="5"/>
  <c r="N257" i="5" s="1"/>
  <c r="K257" i="5" s="1"/>
  <c r="Q258" i="5"/>
  <c r="O258" i="5" s="1"/>
  <c r="L258" i="5" s="1"/>
  <c r="Q259" i="5"/>
  <c r="N259" i="5" s="1"/>
  <c r="K259" i="5" s="1"/>
  <c r="Q260" i="5"/>
  <c r="N260" i="5" s="1"/>
  <c r="K260" i="5" s="1"/>
  <c r="Q261" i="5"/>
  <c r="N261" i="5" s="1"/>
  <c r="K261" i="5" s="1"/>
  <c r="Q262" i="5"/>
  <c r="N262" i="5" s="1"/>
  <c r="K262" i="5" s="1"/>
  <c r="Q263" i="5"/>
  <c r="Q264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60" i="5"/>
  <c r="R61" i="5"/>
  <c r="R63" i="5"/>
  <c r="R64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41" i="5"/>
  <c r="R242" i="5"/>
  <c r="R130" i="5"/>
  <c r="V130" i="5" s="1"/>
  <c r="R131" i="5"/>
  <c r="V131" i="5" s="1"/>
  <c r="R132" i="5"/>
  <c r="V132" i="5" s="1"/>
  <c r="R133" i="5"/>
  <c r="V133" i="5" s="1"/>
  <c r="R134" i="5"/>
  <c r="V134" i="5" s="1"/>
  <c r="R135" i="5"/>
  <c r="V135" i="5" s="1"/>
  <c r="R224" i="5"/>
  <c r="V224" i="5" s="1"/>
  <c r="R155" i="5"/>
  <c r="R156" i="5"/>
  <c r="R157" i="5"/>
  <c r="R158" i="5"/>
  <c r="R159" i="5"/>
  <c r="R160" i="5"/>
  <c r="R161" i="5"/>
  <c r="R162" i="5"/>
  <c r="R163" i="5"/>
  <c r="R151" i="5"/>
  <c r="R152" i="5"/>
  <c r="R153" i="5"/>
  <c r="R154" i="5"/>
  <c r="R136" i="5"/>
  <c r="R137" i="5"/>
  <c r="R138" i="5"/>
  <c r="R139" i="5"/>
  <c r="R140" i="5"/>
  <c r="R141" i="5"/>
  <c r="R142" i="5"/>
  <c r="R221" i="5"/>
  <c r="R222" i="5"/>
  <c r="R145" i="5"/>
  <c r="R146" i="5"/>
  <c r="R147" i="5"/>
  <c r="R148" i="5"/>
  <c r="R149" i="5"/>
  <c r="R150" i="5"/>
  <c r="R236" i="5"/>
  <c r="R237" i="5"/>
  <c r="R239" i="5"/>
  <c r="R204" i="5"/>
  <c r="R205" i="5"/>
  <c r="R206" i="5"/>
  <c r="R207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111" i="5"/>
  <c r="R112" i="5"/>
  <c r="R113" i="5"/>
  <c r="R114" i="5"/>
  <c r="R115" i="5"/>
  <c r="R116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64" i="5"/>
  <c r="R165" i="5"/>
  <c r="R166" i="5"/>
  <c r="R167" i="5"/>
  <c r="R226" i="5"/>
  <c r="R227" i="5"/>
  <c r="R228" i="5"/>
  <c r="R229" i="5"/>
  <c r="R230" i="5"/>
  <c r="R231" i="5"/>
  <c r="R232" i="5"/>
  <c r="R233" i="5"/>
  <c r="R234" i="5"/>
  <c r="R235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O46" i="5"/>
  <c r="O242" i="5"/>
  <c r="O233" i="5"/>
  <c r="L233" i="5" s="1"/>
  <c r="O243" i="5"/>
  <c r="L243" i="5" s="1"/>
  <c r="O244" i="5"/>
  <c r="L244" i="5" s="1"/>
  <c r="O245" i="5"/>
  <c r="L245" i="5" s="1"/>
  <c r="O246" i="5"/>
  <c r="L246" i="5" s="1"/>
  <c r="O247" i="5"/>
  <c r="L247" i="5" s="1"/>
  <c r="O248" i="5"/>
  <c r="L248" i="5" s="1"/>
  <c r="O261" i="5"/>
  <c r="L261" i="5" s="1"/>
  <c r="O262" i="5"/>
  <c r="L262" i="5" s="1"/>
  <c r="O178" i="5" l="1"/>
  <c r="L178" i="5" s="1"/>
  <c r="O62" i="5"/>
  <c r="O254" i="5"/>
  <c r="L254" i="5" s="1"/>
  <c r="N114" i="5"/>
  <c r="N221" i="5"/>
  <c r="N137" i="5"/>
  <c r="O35" i="5"/>
  <c r="N132" i="5"/>
  <c r="N88" i="5"/>
  <c r="O54" i="5"/>
  <c r="O34" i="5"/>
  <c r="O87" i="5"/>
  <c r="O26" i="5"/>
  <c r="O47" i="5"/>
  <c r="O27" i="5"/>
  <c r="N153" i="5"/>
  <c r="N194" i="5"/>
  <c r="N103" i="5"/>
  <c r="N79" i="5"/>
  <c r="O58" i="5"/>
  <c r="O50" i="5"/>
  <c r="N18" i="5"/>
  <c r="O182" i="5"/>
  <c r="O99" i="5"/>
  <c r="O75" i="5"/>
  <c r="O42" i="5"/>
  <c r="N30" i="5"/>
  <c r="N6" i="5"/>
  <c r="O175" i="5"/>
  <c r="L175" i="5" s="1"/>
  <c r="O126" i="5"/>
  <c r="O240" i="5"/>
  <c r="N141" i="5"/>
  <c r="O152" i="5"/>
  <c r="N230" i="5"/>
  <c r="K230" i="5" s="1"/>
  <c r="N220" i="5"/>
  <c r="N118" i="5"/>
  <c r="O236" i="5"/>
  <c r="O161" i="5"/>
  <c r="L161" i="5" s="1"/>
  <c r="N7" i="5"/>
  <c r="N133" i="5"/>
  <c r="O96" i="5"/>
  <c r="N15" i="5"/>
  <c r="N84" i="5"/>
  <c r="N160" i="5"/>
  <c r="K160" i="5" s="1"/>
  <c r="O179" i="5"/>
  <c r="O63" i="5"/>
  <c r="O43" i="5"/>
  <c r="N195" i="5"/>
  <c r="O72" i="5"/>
  <c r="O140" i="5"/>
  <c r="O113" i="5"/>
  <c r="N219" i="5"/>
  <c r="O151" i="5"/>
  <c r="O125" i="5"/>
  <c r="O239" i="5"/>
  <c r="O144" i="5"/>
  <c r="N167" i="5"/>
  <c r="N211" i="5"/>
  <c r="N150" i="5"/>
  <c r="K150" i="5" s="1"/>
  <c r="O136" i="5"/>
  <c r="O257" i="5"/>
  <c r="L257" i="5" s="1"/>
  <c r="N253" i="5"/>
  <c r="K253" i="5" s="1"/>
  <c r="N129" i="5"/>
  <c r="O121" i="5"/>
  <c r="N117" i="5"/>
  <c r="N215" i="5"/>
  <c r="N206" i="5"/>
  <c r="N146" i="5"/>
  <c r="N156" i="5"/>
  <c r="K156" i="5" s="1"/>
  <c r="N176" i="5"/>
  <c r="K176" i="5" s="1"/>
  <c r="O16" i="5"/>
  <c r="N258" i="5"/>
  <c r="K258" i="5" s="1"/>
  <c r="N216" i="5"/>
  <c r="N187" i="5"/>
  <c r="O104" i="5"/>
  <c r="N80" i="5"/>
  <c r="O64" i="5"/>
  <c r="O59" i="5"/>
  <c r="N39" i="5"/>
  <c r="N23" i="5"/>
  <c r="N28" i="5"/>
  <c r="O235" i="5"/>
  <c r="L235" i="5" s="1"/>
  <c r="N123" i="5"/>
  <c r="O148" i="5"/>
  <c r="L148" i="5" s="1"/>
  <c r="O184" i="5"/>
  <c r="N32" i="5"/>
  <c r="N20" i="5"/>
  <c r="N234" i="5"/>
  <c r="K234" i="5" s="1"/>
  <c r="N227" i="5"/>
  <c r="K227" i="5" s="1"/>
  <c r="O164" i="5"/>
  <c r="O122" i="5"/>
  <c r="O207" i="5"/>
  <c r="O147" i="5"/>
  <c r="N224" i="5"/>
  <c r="N199" i="5"/>
  <c r="O191" i="5"/>
  <c r="O183" i="5"/>
  <c r="O108" i="5"/>
  <c r="O100" i="5"/>
  <c r="N51" i="5"/>
  <c r="O31" i="5"/>
  <c r="O19" i="5"/>
  <c r="N12" i="5"/>
  <c r="O255" i="5"/>
  <c r="L255" i="5" s="1"/>
  <c r="O250" i="5"/>
  <c r="L250" i="5" s="1"/>
  <c r="O226" i="5"/>
  <c r="L226" i="5" s="1"/>
  <c r="N212" i="5"/>
  <c r="N157" i="5"/>
  <c r="K157" i="5" s="1"/>
  <c r="O92" i="5"/>
  <c r="O76" i="5"/>
  <c r="N68" i="5"/>
  <c r="O55" i="5"/>
  <c r="O24" i="5"/>
  <c r="O11" i="5"/>
  <c r="O229" i="5"/>
  <c r="L229" i="5" s="1"/>
  <c r="O228" i="5"/>
  <c r="L228" i="5" s="1"/>
  <c r="N111" i="5"/>
  <c r="N209" i="5"/>
  <c r="N237" i="5"/>
  <c r="N192" i="5"/>
  <c r="O89" i="5"/>
  <c r="N8" i="5"/>
  <c r="O119" i="5"/>
  <c r="N222" i="5"/>
  <c r="N158" i="5"/>
  <c r="K158" i="5" s="1"/>
  <c r="O200" i="5"/>
  <c r="O81" i="5"/>
  <c r="N52" i="5"/>
  <c r="O142" i="5"/>
  <c r="N130" i="5"/>
  <c r="O48" i="5"/>
  <c r="O231" i="5"/>
  <c r="L231" i="5" s="1"/>
  <c r="N165" i="5"/>
  <c r="O127" i="5"/>
  <c r="N217" i="5"/>
  <c r="N162" i="5"/>
  <c r="K162" i="5" s="1"/>
  <c r="N180" i="5"/>
  <c r="N105" i="5"/>
  <c r="N101" i="5"/>
  <c r="O97" i="5"/>
  <c r="N93" i="5"/>
  <c r="N85" i="5"/>
  <c r="N77" i="5"/>
  <c r="O73" i="5"/>
  <c r="N69" i="5"/>
  <c r="N44" i="5"/>
  <c r="O40" i="5"/>
  <c r="N36" i="5"/>
  <c r="O251" i="5"/>
  <c r="L251" i="5" s="1"/>
  <c r="N115" i="5"/>
  <c r="O213" i="5"/>
  <c r="N138" i="5"/>
  <c r="N196" i="5"/>
  <c r="N109" i="5"/>
  <c r="N60" i="5"/>
  <c r="O259" i="5"/>
  <c r="L259" i="5" s="1"/>
  <c r="O204" i="5"/>
  <c r="O134" i="5"/>
  <c r="O241" i="5"/>
  <c r="O190" i="5"/>
  <c r="O198" i="5"/>
  <c r="O186" i="5"/>
  <c r="N188" i="5"/>
  <c r="O174" i="5"/>
  <c r="L174" i="5" s="1"/>
  <c r="O107" i="5"/>
  <c r="O95" i="5"/>
  <c r="O83" i="5"/>
  <c r="O91" i="5"/>
  <c r="O71" i="5"/>
  <c r="O67" i="5"/>
  <c r="N56" i="5"/>
  <c r="O38" i="5"/>
  <c r="O14" i="5"/>
  <c r="O22" i="5"/>
  <c r="O10" i="5"/>
  <c r="O260" i="5"/>
  <c r="L260" i="5" s="1"/>
  <c r="O256" i="5"/>
  <c r="L256" i="5" s="1"/>
  <c r="O252" i="5"/>
  <c r="L252" i="5" s="1"/>
  <c r="O232" i="5"/>
  <c r="L232" i="5" s="1"/>
  <c r="O166" i="5"/>
  <c r="O128" i="5"/>
  <c r="O124" i="5"/>
  <c r="O120" i="5"/>
  <c r="O116" i="5"/>
  <c r="O112" i="5"/>
  <c r="O218" i="5"/>
  <c r="O214" i="5"/>
  <c r="O210" i="5"/>
  <c r="O205" i="5"/>
  <c r="O238" i="5"/>
  <c r="O149" i="5"/>
  <c r="L149" i="5" s="1"/>
  <c r="O145" i="5"/>
  <c r="O143" i="5"/>
  <c r="O139" i="5"/>
  <c r="O154" i="5"/>
  <c r="O163" i="5"/>
  <c r="L163" i="5" s="1"/>
  <c r="O159" i="5"/>
  <c r="L159" i="5" s="1"/>
  <c r="O155" i="5"/>
  <c r="L155" i="5" s="1"/>
  <c r="O135" i="5"/>
  <c r="O131" i="5"/>
  <c r="O201" i="5"/>
  <c r="O197" i="5"/>
  <c r="O193" i="5"/>
  <c r="O189" i="5"/>
  <c r="O185" i="5"/>
  <c r="O181" i="5"/>
  <c r="O177" i="5"/>
  <c r="L177" i="5" s="1"/>
  <c r="O110" i="5"/>
  <c r="O106" i="5"/>
  <c r="O102" i="5"/>
  <c r="O98" i="5"/>
  <c r="O94" i="5"/>
  <c r="O90" i="5"/>
  <c r="O86" i="5"/>
  <c r="O82" i="5"/>
  <c r="O78" i="5"/>
  <c r="O74" i="5"/>
  <c r="O70" i="5"/>
  <c r="O66" i="5"/>
  <c r="O61" i="5"/>
  <c r="O57" i="5"/>
  <c r="O53" i="5"/>
  <c r="O49" i="5"/>
  <c r="O45" i="5"/>
  <c r="O41" i="5"/>
  <c r="O37" i="5"/>
  <c r="O33" i="5"/>
  <c r="O29" i="5"/>
  <c r="O25" i="5"/>
  <c r="O21" i="5"/>
  <c r="O17" i="5"/>
  <c r="O13" i="5"/>
  <c r="O9" i="5"/>
  <c r="F258" i="5" l="1"/>
  <c r="F260" i="5"/>
  <c r="F259" i="5"/>
  <c r="L224" i="5"/>
  <c r="F224" i="5" s="1"/>
  <c r="K224" i="5" l="1"/>
  <c r="E224" i="5" s="1"/>
  <c r="E258" i="5"/>
  <c r="E259" i="5"/>
  <c r="E260" i="5"/>
  <c r="K209" i="5"/>
  <c r="E209" i="5" s="1"/>
  <c r="L209" i="5"/>
  <c r="F209" i="5" s="1"/>
  <c r="L222" i="5"/>
  <c r="F222" i="5" s="1"/>
  <c r="L240" i="5"/>
  <c r="F240" i="5" s="1"/>
  <c r="L239" i="5"/>
  <c r="F239" i="5" s="1"/>
  <c r="T249" i="5"/>
  <c r="T233" i="5"/>
  <c r="T232" i="5"/>
  <c r="E232" i="5"/>
  <c r="T231" i="5"/>
  <c r="F231" i="5"/>
  <c r="T230" i="5"/>
  <c r="F230" i="5"/>
  <c r="K10" i="5"/>
  <c r="E10" i="5" s="1"/>
  <c r="K14" i="5"/>
  <c r="E14" i="5" s="1"/>
  <c r="K18" i="5"/>
  <c r="E18" i="5" s="1"/>
  <c r="L20" i="5"/>
  <c r="F20" i="5" s="1"/>
  <c r="K22" i="5"/>
  <c r="E22" i="5" s="1"/>
  <c r="K24" i="5"/>
  <c r="E24" i="5" s="1"/>
  <c r="K25" i="5"/>
  <c r="E25" i="5" s="1"/>
  <c r="K27" i="5"/>
  <c r="E27" i="5" s="1"/>
  <c r="L28" i="5"/>
  <c r="F28" i="5" s="1"/>
  <c r="L30" i="5"/>
  <c r="F30" i="5" s="1"/>
  <c r="K32" i="5"/>
  <c r="E32" i="5" s="1"/>
  <c r="K34" i="5"/>
  <c r="E34" i="5" s="1"/>
  <c r="L35" i="5"/>
  <c r="F35" i="5" s="1"/>
  <c r="K37" i="5"/>
  <c r="E37" i="5" s="1"/>
  <c r="K39" i="5"/>
  <c r="E39" i="5" s="1"/>
  <c r="K40" i="5"/>
  <c r="E40" i="5" s="1"/>
  <c r="K42" i="5"/>
  <c r="E42" i="5" s="1"/>
  <c r="K43" i="5"/>
  <c r="E43" i="5" s="1"/>
  <c r="K45" i="5"/>
  <c r="E45" i="5" s="1"/>
  <c r="K46" i="5"/>
  <c r="E46" i="5" s="1"/>
  <c r="K48" i="5"/>
  <c r="E48" i="5" s="1"/>
  <c r="L49" i="5"/>
  <c r="F49" i="5" s="1"/>
  <c r="L51" i="5"/>
  <c r="F51" i="5" s="1"/>
  <c r="K53" i="5"/>
  <c r="E53" i="5" s="1"/>
  <c r="K54" i="5"/>
  <c r="E54" i="5" s="1"/>
  <c r="K56" i="5"/>
  <c r="E56" i="5" s="1"/>
  <c r="L57" i="5"/>
  <c r="F57" i="5" s="1"/>
  <c r="K59" i="5"/>
  <c r="E59" i="5" s="1"/>
  <c r="K61" i="5"/>
  <c r="E61" i="5" s="1"/>
  <c r="K62" i="5"/>
  <c r="L64" i="5"/>
  <c r="F64" i="5" s="1"/>
  <c r="L66" i="5"/>
  <c r="F66" i="5" s="1"/>
  <c r="K68" i="5"/>
  <c r="E68" i="5" s="1"/>
  <c r="K70" i="5"/>
  <c r="E70" i="5" s="1"/>
  <c r="K72" i="5"/>
  <c r="E72" i="5" s="1"/>
  <c r="K74" i="5"/>
  <c r="E74" i="5" s="1"/>
  <c r="K75" i="5"/>
  <c r="E75" i="5" s="1"/>
  <c r="L77" i="5"/>
  <c r="F77" i="5" s="1"/>
  <c r="K79" i="5"/>
  <c r="E79" i="5" s="1"/>
  <c r="K81" i="5"/>
  <c r="E81" i="5" s="1"/>
  <c r="K82" i="5"/>
  <c r="E82" i="5" s="1"/>
  <c r="K84" i="5"/>
  <c r="E84" i="5" s="1"/>
  <c r="L85" i="5"/>
  <c r="F85" i="5" s="1"/>
  <c r="K87" i="5"/>
  <c r="E87" i="5" s="1"/>
  <c r="K89" i="5"/>
  <c r="E89" i="5" s="1"/>
  <c r="K90" i="5"/>
  <c r="E90" i="5" s="1"/>
  <c r="K92" i="5"/>
  <c r="E92" i="5" s="1"/>
  <c r="K94" i="5"/>
  <c r="E94" i="5" s="1"/>
  <c r="K95" i="5"/>
  <c r="E95" i="5" s="1"/>
  <c r="K97" i="5"/>
  <c r="E97" i="5" s="1"/>
  <c r="L98" i="5"/>
  <c r="F98" i="5" s="1"/>
  <c r="K99" i="5"/>
  <c r="E99" i="5" s="1"/>
  <c r="K101" i="5"/>
  <c r="E101" i="5" s="1"/>
  <c r="L102" i="5"/>
  <c r="F102" i="5" s="1"/>
  <c r="K104" i="5"/>
  <c r="E104" i="5" s="1"/>
  <c r="K106" i="5"/>
  <c r="E106" i="5" s="1"/>
  <c r="K108" i="5"/>
  <c r="E108" i="5" s="1"/>
  <c r="L109" i="5"/>
  <c r="F109" i="5" s="1"/>
  <c r="E174" i="5"/>
  <c r="E175" i="5"/>
  <c r="E176" i="5"/>
  <c r="E177" i="5"/>
  <c r="E178" i="5"/>
  <c r="K179" i="5"/>
  <c r="E179" i="5" s="1"/>
  <c r="L180" i="5"/>
  <c r="F180" i="5" s="1"/>
  <c r="K181" i="5"/>
  <c r="E181" i="5" s="1"/>
  <c r="K183" i="5"/>
  <c r="E183" i="5" s="1"/>
  <c r="K184" i="5"/>
  <c r="E184" i="5" s="1"/>
  <c r="K186" i="5"/>
  <c r="E186" i="5" s="1"/>
  <c r="L187" i="5"/>
  <c r="F187" i="5" s="1"/>
  <c r="L189" i="5"/>
  <c r="F189" i="5" s="1"/>
  <c r="K191" i="5"/>
  <c r="E191" i="5" s="1"/>
  <c r="K192" i="5"/>
  <c r="E192" i="5" s="1"/>
  <c r="K194" i="5"/>
  <c r="E194" i="5" s="1"/>
  <c r="L195" i="5"/>
  <c r="F195" i="5" s="1"/>
  <c r="K197" i="5"/>
  <c r="E197" i="5" s="1"/>
  <c r="K199" i="5"/>
  <c r="E199" i="5" s="1"/>
  <c r="K200" i="5"/>
  <c r="E200" i="5" s="1"/>
  <c r="K241" i="5"/>
  <c r="E241" i="5" s="1"/>
  <c r="K242" i="5"/>
  <c r="K130" i="5"/>
  <c r="E130" i="5" s="1"/>
  <c r="K132" i="5"/>
  <c r="E132" i="5" s="1"/>
  <c r="K133" i="5"/>
  <c r="E133" i="5" s="1"/>
  <c r="K135" i="5"/>
  <c r="E135" i="5" s="1"/>
  <c r="E156" i="5"/>
  <c r="E157" i="5"/>
  <c r="E159" i="5"/>
  <c r="F160" i="5"/>
  <c r="E162" i="5"/>
  <c r="K151" i="5"/>
  <c r="E151" i="5" s="1"/>
  <c r="K152" i="5"/>
  <c r="E152" i="5" s="1"/>
  <c r="K154" i="5"/>
  <c r="E154" i="5" s="1"/>
  <c r="K138" i="5"/>
  <c r="E138" i="5" s="1"/>
  <c r="K140" i="5"/>
  <c r="E140" i="5" s="1"/>
  <c r="K142" i="5"/>
  <c r="E142" i="5" s="1"/>
  <c r="L144" i="5"/>
  <c r="F144" i="5" s="1"/>
  <c r="K221" i="5"/>
  <c r="E221" i="5" s="1"/>
  <c r="L146" i="5"/>
  <c r="F146" i="5" s="1"/>
  <c r="E148" i="5"/>
  <c r="F150" i="5"/>
  <c r="K237" i="5"/>
  <c r="E237" i="5" s="1"/>
  <c r="L204" i="5"/>
  <c r="F204" i="5" s="1"/>
  <c r="K206" i="5"/>
  <c r="E206" i="5" s="1"/>
  <c r="L210" i="5"/>
  <c r="F210" i="5" s="1"/>
  <c r="K212" i="5"/>
  <c r="E212" i="5" s="1"/>
  <c r="L214" i="5"/>
  <c r="F214" i="5" s="1"/>
  <c r="K216" i="5"/>
  <c r="E216" i="5" s="1"/>
  <c r="L218" i="5"/>
  <c r="F218" i="5" s="1"/>
  <c r="K220" i="5"/>
  <c r="E220" i="5" s="1"/>
  <c r="K164" i="5"/>
  <c r="E164" i="5" s="1"/>
  <c r="K165" i="5"/>
  <c r="E165" i="5" s="1"/>
  <c r="K166" i="5"/>
  <c r="E166" i="5" s="1"/>
  <c r="K167" i="5"/>
  <c r="E167" i="5" s="1"/>
  <c r="K111" i="5"/>
  <c r="E111" i="5" s="1"/>
  <c r="K112" i="5"/>
  <c r="E112" i="5" s="1"/>
  <c r="K113" i="5"/>
  <c r="E113" i="5" s="1"/>
  <c r="K114" i="5"/>
  <c r="E114" i="5" s="1"/>
  <c r="K115" i="5"/>
  <c r="E115" i="5" s="1"/>
  <c r="K116" i="5"/>
  <c r="E116" i="5" s="1"/>
  <c r="K117" i="5"/>
  <c r="E117" i="5" s="1"/>
  <c r="L118" i="5"/>
  <c r="F118" i="5" s="1"/>
  <c r="K120" i="5"/>
  <c r="E120" i="5" s="1"/>
  <c r="K122" i="5"/>
  <c r="E122" i="5" s="1"/>
  <c r="K123" i="5"/>
  <c r="E123" i="5" s="1"/>
  <c r="K124" i="5"/>
  <c r="E124" i="5" s="1"/>
  <c r="K125" i="5"/>
  <c r="E125" i="5" s="1"/>
  <c r="K126" i="5"/>
  <c r="E126" i="5" s="1"/>
  <c r="L128" i="5"/>
  <c r="F128" i="5" s="1"/>
  <c r="E226" i="5"/>
  <c r="E227" i="5"/>
  <c r="E228" i="5"/>
  <c r="E229" i="5"/>
  <c r="F234" i="5"/>
  <c r="E243" i="5"/>
  <c r="E244" i="5"/>
  <c r="E245" i="5"/>
  <c r="E246" i="5"/>
  <c r="E247" i="5"/>
  <c r="E248" i="5"/>
  <c r="T177" i="5"/>
  <c r="T178" i="5"/>
  <c r="T263" i="5"/>
  <c r="T264" i="5"/>
  <c r="T242" i="5"/>
  <c r="T155" i="5"/>
  <c r="T156" i="5"/>
  <c r="T157" i="5"/>
  <c r="T158" i="5"/>
  <c r="T159" i="5"/>
  <c r="T160" i="5"/>
  <c r="T161" i="5"/>
  <c r="T162" i="5"/>
  <c r="T163" i="5"/>
  <c r="T149" i="5"/>
  <c r="T150" i="5"/>
  <c r="T243" i="5"/>
  <c r="T244" i="5"/>
  <c r="T245" i="5"/>
  <c r="T246" i="5"/>
  <c r="T247" i="5"/>
  <c r="T248" i="5"/>
  <c r="T250" i="5"/>
  <c r="T251" i="5"/>
  <c r="T252" i="5"/>
  <c r="T253" i="5"/>
  <c r="T254" i="5"/>
  <c r="T255" i="5"/>
  <c r="T256" i="5"/>
  <c r="T257" i="5"/>
  <c r="T261" i="5"/>
  <c r="T262" i="5"/>
  <c r="L242" i="5"/>
  <c r="F228" i="5"/>
  <c r="F229" i="5"/>
  <c r="F243" i="5"/>
  <c r="F244" i="5"/>
  <c r="F245" i="5"/>
  <c r="F246" i="5"/>
  <c r="F247" i="5"/>
  <c r="F248" i="5"/>
  <c r="F261" i="5"/>
  <c r="K222" i="5" l="1"/>
  <c r="E222" i="5" s="1"/>
  <c r="K239" i="5"/>
  <c r="E239" i="5" s="1"/>
  <c r="K240" i="5"/>
  <c r="E240" i="5" s="1"/>
  <c r="F232" i="5"/>
  <c r="E230" i="5"/>
  <c r="E231" i="5"/>
  <c r="F226" i="5"/>
  <c r="L124" i="5"/>
  <c r="F124" i="5" s="1"/>
  <c r="L123" i="5"/>
  <c r="F123" i="5" s="1"/>
  <c r="L114" i="5"/>
  <c r="F114" i="5" s="1"/>
  <c r="F227" i="5"/>
  <c r="L122" i="5"/>
  <c r="F122" i="5" s="1"/>
  <c r="L125" i="5"/>
  <c r="F125" i="5" s="1"/>
  <c r="L117" i="5"/>
  <c r="F117" i="5" s="1"/>
  <c r="L113" i="5"/>
  <c r="F113" i="5" s="1"/>
  <c r="L116" i="5"/>
  <c r="F116" i="5" s="1"/>
  <c r="L112" i="5"/>
  <c r="F112" i="5" s="1"/>
  <c r="L115" i="5"/>
  <c r="F115" i="5" s="1"/>
  <c r="L111" i="5"/>
  <c r="F111" i="5" s="1"/>
  <c r="F178" i="5"/>
  <c r="F175" i="5"/>
  <c r="F177" i="5"/>
  <c r="F174" i="5"/>
  <c r="F176" i="5"/>
  <c r="L167" i="5"/>
  <c r="F167" i="5" s="1"/>
  <c r="L166" i="5"/>
  <c r="F166" i="5" s="1"/>
  <c r="L165" i="5"/>
  <c r="F165" i="5" s="1"/>
  <c r="L164" i="5"/>
  <c r="F164" i="5" s="1"/>
  <c r="L212" i="5"/>
  <c r="F212" i="5" s="1"/>
  <c r="K189" i="5"/>
  <c r="E189" i="5" s="1"/>
  <c r="K30" i="5"/>
  <c r="E30" i="5" s="1"/>
  <c r="L79" i="5"/>
  <c r="F79" i="5" s="1"/>
  <c r="F157" i="5"/>
  <c r="L54" i="5"/>
  <c r="F54" i="5" s="1"/>
  <c r="E256" i="5"/>
  <c r="F256" i="5"/>
  <c r="E252" i="5"/>
  <c r="F252" i="5"/>
  <c r="E255" i="5"/>
  <c r="F255" i="5"/>
  <c r="E251" i="5"/>
  <c r="F251" i="5"/>
  <c r="E254" i="5"/>
  <c r="F254" i="5"/>
  <c r="E250" i="5"/>
  <c r="F250" i="5"/>
  <c r="E257" i="5"/>
  <c r="F257" i="5"/>
  <c r="E253" i="5"/>
  <c r="F253" i="5"/>
  <c r="L221" i="5"/>
  <c r="F221" i="5" s="1"/>
  <c r="L206" i="5"/>
  <c r="F206" i="5" s="1"/>
  <c r="L197" i="5"/>
  <c r="F197" i="5" s="1"/>
  <c r="L104" i="5"/>
  <c r="F104" i="5" s="1"/>
  <c r="L68" i="5"/>
  <c r="F68" i="5" s="1"/>
  <c r="K51" i="5"/>
  <c r="E51" i="5" s="1"/>
  <c r="L37" i="5"/>
  <c r="F37" i="5" s="1"/>
  <c r="L22" i="5"/>
  <c r="F22" i="5" s="1"/>
  <c r="E234" i="5"/>
  <c r="L220" i="5"/>
  <c r="F220" i="5" s="1"/>
  <c r="L237" i="5"/>
  <c r="F237" i="5" s="1"/>
  <c r="F162" i="5"/>
  <c r="L130" i="5"/>
  <c r="F130" i="5" s="1"/>
  <c r="L194" i="5"/>
  <c r="F194" i="5" s="1"/>
  <c r="L59" i="5"/>
  <c r="F59" i="5" s="1"/>
  <c r="L43" i="5"/>
  <c r="F43" i="5" s="1"/>
  <c r="L34" i="5"/>
  <c r="F34" i="5" s="1"/>
  <c r="K118" i="5"/>
  <c r="E118" i="5" s="1"/>
  <c r="L181" i="5"/>
  <c r="F181" i="5" s="1"/>
  <c r="L126" i="5"/>
  <c r="F126" i="5" s="1"/>
  <c r="L216" i="5"/>
  <c r="F216" i="5" s="1"/>
  <c r="F148" i="5"/>
  <c r="L192" i="5"/>
  <c r="F192" i="5" s="1"/>
  <c r="L99" i="5"/>
  <c r="F99" i="5" s="1"/>
  <c r="L90" i="5"/>
  <c r="F90" i="5" s="1"/>
  <c r="L75" i="5"/>
  <c r="F75" i="5" s="1"/>
  <c r="L56" i="5"/>
  <c r="F56" i="5" s="1"/>
  <c r="L241" i="5"/>
  <c r="F241" i="5" s="1"/>
  <c r="L136" i="5"/>
  <c r="F136" i="5" s="1"/>
  <c r="K128" i="5"/>
  <c r="E128" i="5" s="1"/>
  <c r="K214" i="5"/>
  <c r="E214" i="5" s="1"/>
  <c r="K204" i="5"/>
  <c r="E204" i="5" s="1"/>
  <c r="E150" i="5"/>
  <c r="K146" i="5"/>
  <c r="E146" i="5" s="1"/>
  <c r="L140" i="5"/>
  <c r="F140" i="5" s="1"/>
  <c r="K136" i="5"/>
  <c r="E136" i="5" s="1"/>
  <c r="L199" i="5"/>
  <c r="F199" i="5" s="1"/>
  <c r="L183" i="5"/>
  <c r="F183" i="5" s="1"/>
  <c r="K180" i="5"/>
  <c r="E180" i="5" s="1"/>
  <c r="K98" i="5"/>
  <c r="E98" i="5" s="1"/>
  <c r="L61" i="5"/>
  <c r="F61" i="5" s="1"/>
  <c r="L45" i="5"/>
  <c r="F45" i="5" s="1"/>
  <c r="L39" i="5"/>
  <c r="F39" i="5" s="1"/>
  <c r="L24" i="5"/>
  <c r="F24" i="5" s="1"/>
  <c r="L14" i="5"/>
  <c r="F14" i="5" s="1"/>
  <c r="E235" i="5"/>
  <c r="F235" i="5"/>
  <c r="K119" i="5"/>
  <c r="E119" i="5" s="1"/>
  <c r="L119" i="5"/>
  <c r="F119" i="5" s="1"/>
  <c r="K213" i="5"/>
  <c r="E213" i="5" s="1"/>
  <c r="L213" i="5"/>
  <c r="F213" i="5" s="1"/>
  <c r="K238" i="5"/>
  <c r="E238" i="5" s="1"/>
  <c r="L238" i="5"/>
  <c r="F238" i="5" s="1"/>
  <c r="K143" i="5"/>
  <c r="E143" i="5" s="1"/>
  <c r="L143" i="5"/>
  <c r="F143" i="5" s="1"/>
  <c r="E163" i="5"/>
  <c r="F163" i="5"/>
  <c r="E155" i="5"/>
  <c r="F155" i="5"/>
  <c r="K198" i="5"/>
  <c r="E198" i="5" s="1"/>
  <c r="L198" i="5"/>
  <c r="F198" i="5" s="1"/>
  <c r="K190" i="5"/>
  <c r="E190" i="5" s="1"/>
  <c r="L190" i="5"/>
  <c r="F190" i="5" s="1"/>
  <c r="K182" i="5"/>
  <c r="E182" i="5" s="1"/>
  <c r="L182" i="5"/>
  <c r="F182" i="5" s="1"/>
  <c r="K71" i="5"/>
  <c r="E71" i="5" s="1"/>
  <c r="L71" i="5"/>
  <c r="F71" i="5" s="1"/>
  <c r="K80" i="5"/>
  <c r="E80" i="5" s="1"/>
  <c r="L80" i="5"/>
  <c r="F80" i="5" s="1"/>
  <c r="K52" i="5"/>
  <c r="E52" i="5" s="1"/>
  <c r="L52" i="5"/>
  <c r="F52" i="5" s="1"/>
  <c r="K44" i="5"/>
  <c r="E44" i="5" s="1"/>
  <c r="L44" i="5"/>
  <c r="F44" i="5" s="1"/>
  <c r="K38" i="5"/>
  <c r="E38" i="5" s="1"/>
  <c r="L38" i="5"/>
  <c r="F38" i="5" s="1"/>
  <c r="K23" i="5"/>
  <c r="E23" i="5" s="1"/>
  <c r="L23" i="5"/>
  <c r="F23" i="5" s="1"/>
  <c r="L120" i="5"/>
  <c r="F120" i="5" s="1"/>
  <c r="K144" i="5"/>
  <c r="E144" i="5" s="1"/>
  <c r="L154" i="5"/>
  <c r="F154" i="5" s="1"/>
  <c r="F156" i="5"/>
  <c r="K187" i="5"/>
  <c r="E187" i="5" s="1"/>
  <c r="L179" i="5"/>
  <c r="F179" i="5" s="1"/>
  <c r="L108" i="5"/>
  <c r="F108" i="5" s="1"/>
  <c r="L97" i="5"/>
  <c r="F97" i="5" s="1"/>
  <c r="L89" i="5"/>
  <c r="F89" i="5" s="1"/>
  <c r="L84" i="5"/>
  <c r="F84" i="5" s="1"/>
  <c r="L74" i="5"/>
  <c r="F74" i="5" s="1"/>
  <c r="K64" i="5"/>
  <c r="E64" i="5" s="1"/>
  <c r="K49" i="5"/>
  <c r="E49" i="5" s="1"/>
  <c r="K28" i="5"/>
  <c r="E28" i="5" s="1"/>
  <c r="K153" i="5"/>
  <c r="E153" i="5" s="1"/>
  <c r="L153" i="5"/>
  <c r="F153" i="5" s="1"/>
  <c r="E158" i="5"/>
  <c r="F158" i="5"/>
  <c r="K134" i="5"/>
  <c r="E134" i="5" s="1"/>
  <c r="L134" i="5"/>
  <c r="F134" i="5" s="1"/>
  <c r="K201" i="5"/>
  <c r="E201" i="5" s="1"/>
  <c r="L201" i="5"/>
  <c r="F201" i="5" s="1"/>
  <c r="K193" i="5"/>
  <c r="E193" i="5" s="1"/>
  <c r="L193" i="5"/>
  <c r="F193" i="5" s="1"/>
  <c r="K185" i="5"/>
  <c r="E185" i="5" s="1"/>
  <c r="L185" i="5"/>
  <c r="F185" i="5" s="1"/>
  <c r="K107" i="5"/>
  <c r="E107" i="5" s="1"/>
  <c r="L107" i="5"/>
  <c r="F107" i="5" s="1"/>
  <c r="K100" i="5"/>
  <c r="E100" i="5" s="1"/>
  <c r="L100" i="5"/>
  <c r="F100" i="5" s="1"/>
  <c r="K96" i="5"/>
  <c r="E96" i="5" s="1"/>
  <c r="L96" i="5"/>
  <c r="F96" i="5" s="1"/>
  <c r="K91" i="5"/>
  <c r="E91" i="5" s="1"/>
  <c r="L91" i="5"/>
  <c r="F91" i="5" s="1"/>
  <c r="K83" i="5"/>
  <c r="E83" i="5" s="1"/>
  <c r="L83" i="5"/>
  <c r="F83" i="5" s="1"/>
  <c r="K76" i="5"/>
  <c r="E76" i="5" s="1"/>
  <c r="L76" i="5"/>
  <c r="F76" i="5" s="1"/>
  <c r="K63" i="5"/>
  <c r="E63" i="5" s="1"/>
  <c r="L63" i="5"/>
  <c r="F63" i="5" s="1"/>
  <c r="K55" i="5"/>
  <c r="E55" i="5" s="1"/>
  <c r="L55" i="5"/>
  <c r="F55" i="5" s="1"/>
  <c r="K47" i="5"/>
  <c r="E47" i="5" s="1"/>
  <c r="L47" i="5"/>
  <c r="F47" i="5" s="1"/>
  <c r="K41" i="5"/>
  <c r="E41" i="5" s="1"/>
  <c r="L41" i="5"/>
  <c r="F41" i="5" s="1"/>
  <c r="K33" i="5"/>
  <c r="E33" i="5" s="1"/>
  <c r="L33" i="5"/>
  <c r="F33" i="5" s="1"/>
  <c r="K26" i="5"/>
  <c r="E26" i="5" s="1"/>
  <c r="L26" i="5"/>
  <c r="F26" i="5" s="1"/>
  <c r="K16" i="5"/>
  <c r="E16" i="5" s="1"/>
  <c r="L16" i="5"/>
  <c r="F16" i="5" s="1"/>
  <c r="K12" i="5"/>
  <c r="E12" i="5" s="1"/>
  <c r="L12" i="5"/>
  <c r="F12" i="5" s="1"/>
  <c r="K8" i="5"/>
  <c r="E8" i="5" s="1"/>
  <c r="L8" i="5"/>
  <c r="F8" i="5" s="1"/>
  <c r="L142" i="5"/>
  <c r="F142" i="5" s="1"/>
  <c r="L138" i="5"/>
  <c r="F138" i="5" s="1"/>
  <c r="L152" i="5"/>
  <c r="F152" i="5" s="1"/>
  <c r="E160" i="5"/>
  <c r="L135" i="5"/>
  <c r="F135" i="5" s="1"/>
  <c r="L191" i="5"/>
  <c r="F191" i="5" s="1"/>
  <c r="L186" i="5"/>
  <c r="F186" i="5" s="1"/>
  <c r="K102" i="5"/>
  <c r="E102" i="5" s="1"/>
  <c r="L70" i="5"/>
  <c r="F70" i="5" s="1"/>
  <c r="L95" i="5"/>
  <c r="F95" i="5" s="1"/>
  <c r="K66" i="5"/>
  <c r="E66" i="5" s="1"/>
  <c r="L87" i="5"/>
  <c r="F87" i="5" s="1"/>
  <c r="L82" i="5"/>
  <c r="F82" i="5" s="1"/>
  <c r="K77" i="5"/>
  <c r="E77" i="5" s="1"/>
  <c r="L72" i="5"/>
  <c r="F72" i="5" s="1"/>
  <c r="L53" i="5"/>
  <c r="F53" i="5" s="1"/>
  <c r="L48" i="5"/>
  <c r="F48" i="5" s="1"/>
  <c r="L42" i="5"/>
  <c r="F42" i="5" s="1"/>
  <c r="L32" i="5"/>
  <c r="F32" i="5" s="1"/>
  <c r="L27" i="5"/>
  <c r="F27" i="5" s="1"/>
  <c r="L18" i="5"/>
  <c r="F18" i="5" s="1"/>
  <c r="L10" i="5"/>
  <c r="F10" i="5" s="1"/>
  <c r="K218" i="5"/>
  <c r="E218" i="5" s="1"/>
  <c r="K210" i="5"/>
  <c r="E210" i="5" s="1"/>
  <c r="L132" i="5"/>
  <c r="F132" i="5" s="1"/>
  <c r="K109" i="5"/>
  <c r="E109" i="5" s="1"/>
  <c r="K85" i="5"/>
  <c r="E85" i="5" s="1"/>
  <c r="K127" i="5"/>
  <c r="E127" i="5" s="1"/>
  <c r="L127" i="5"/>
  <c r="F127" i="5" s="1"/>
  <c r="K217" i="5"/>
  <c r="E217" i="5" s="1"/>
  <c r="L217" i="5"/>
  <c r="F217" i="5" s="1"/>
  <c r="K207" i="5"/>
  <c r="E207" i="5" s="1"/>
  <c r="L207" i="5"/>
  <c r="F207" i="5" s="1"/>
  <c r="E149" i="5"/>
  <c r="F149" i="5"/>
  <c r="K145" i="5"/>
  <c r="E145" i="5" s="1"/>
  <c r="L145" i="5"/>
  <c r="F145" i="5" s="1"/>
  <c r="K139" i="5"/>
  <c r="E139" i="5" s="1"/>
  <c r="L139" i="5"/>
  <c r="F139" i="5" s="1"/>
  <c r="K131" i="5"/>
  <c r="E131" i="5" s="1"/>
  <c r="L131" i="5"/>
  <c r="F131" i="5" s="1"/>
  <c r="K105" i="5"/>
  <c r="E105" i="5" s="1"/>
  <c r="L105" i="5"/>
  <c r="F105" i="5" s="1"/>
  <c r="K93" i="5"/>
  <c r="E93" i="5" s="1"/>
  <c r="L93" i="5"/>
  <c r="F93" i="5" s="1"/>
  <c r="K88" i="5"/>
  <c r="E88" i="5" s="1"/>
  <c r="L88" i="5"/>
  <c r="F88" i="5" s="1"/>
  <c r="K73" i="5"/>
  <c r="E73" i="5" s="1"/>
  <c r="L73" i="5"/>
  <c r="F73" i="5" s="1"/>
  <c r="K60" i="5"/>
  <c r="E60" i="5" s="1"/>
  <c r="L60" i="5"/>
  <c r="F60" i="5" s="1"/>
  <c r="K31" i="5"/>
  <c r="E31" i="5" s="1"/>
  <c r="L31" i="5"/>
  <c r="F31" i="5" s="1"/>
  <c r="K17" i="5"/>
  <c r="E17" i="5" s="1"/>
  <c r="L17" i="5"/>
  <c r="F17" i="5" s="1"/>
  <c r="K13" i="5"/>
  <c r="E13" i="5" s="1"/>
  <c r="L13" i="5"/>
  <c r="F13" i="5" s="1"/>
  <c r="K9" i="5"/>
  <c r="E9" i="5" s="1"/>
  <c r="L9" i="5"/>
  <c r="F9" i="5" s="1"/>
  <c r="K129" i="5"/>
  <c r="E129" i="5" s="1"/>
  <c r="L129" i="5"/>
  <c r="F129" i="5" s="1"/>
  <c r="K121" i="5"/>
  <c r="E121" i="5" s="1"/>
  <c r="L121" i="5"/>
  <c r="F121" i="5" s="1"/>
  <c r="K219" i="5"/>
  <c r="E219" i="5" s="1"/>
  <c r="L219" i="5"/>
  <c r="F219" i="5" s="1"/>
  <c r="K215" i="5"/>
  <c r="E215" i="5" s="1"/>
  <c r="L215" i="5"/>
  <c r="F215" i="5" s="1"/>
  <c r="K211" i="5"/>
  <c r="E211" i="5" s="1"/>
  <c r="L211" i="5"/>
  <c r="F211" i="5" s="1"/>
  <c r="K205" i="5"/>
  <c r="E205" i="5" s="1"/>
  <c r="L205" i="5"/>
  <c r="F205" i="5" s="1"/>
  <c r="K236" i="5"/>
  <c r="E236" i="5" s="1"/>
  <c r="L236" i="5"/>
  <c r="F236" i="5" s="1"/>
  <c r="K147" i="5"/>
  <c r="E147" i="5" s="1"/>
  <c r="L147" i="5"/>
  <c r="F147" i="5" s="1"/>
  <c r="K141" i="5"/>
  <c r="E141" i="5" s="1"/>
  <c r="L141" i="5"/>
  <c r="F141" i="5" s="1"/>
  <c r="K137" i="5"/>
  <c r="E137" i="5" s="1"/>
  <c r="L137" i="5"/>
  <c r="F137" i="5" s="1"/>
  <c r="E161" i="5"/>
  <c r="F161" i="5"/>
  <c r="K196" i="5"/>
  <c r="E196" i="5" s="1"/>
  <c r="L196" i="5"/>
  <c r="F196" i="5" s="1"/>
  <c r="K188" i="5"/>
  <c r="E188" i="5" s="1"/>
  <c r="L188" i="5"/>
  <c r="F188" i="5" s="1"/>
  <c r="K110" i="5"/>
  <c r="E110" i="5" s="1"/>
  <c r="L110" i="5"/>
  <c r="F110" i="5" s="1"/>
  <c r="K103" i="5"/>
  <c r="E103" i="5" s="1"/>
  <c r="L103" i="5"/>
  <c r="F103" i="5" s="1"/>
  <c r="K69" i="5"/>
  <c r="E69" i="5" s="1"/>
  <c r="L69" i="5"/>
  <c r="F69" i="5" s="1"/>
  <c r="K67" i="5"/>
  <c r="E67" i="5" s="1"/>
  <c r="L67" i="5"/>
  <c r="F67" i="5" s="1"/>
  <c r="K86" i="5"/>
  <c r="E86" i="5" s="1"/>
  <c r="L86" i="5"/>
  <c r="F86" i="5" s="1"/>
  <c r="K78" i="5"/>
  <c r="E78" i="5" s="1"/>
  <c r="L78" i="5"/>
  <c r="F78" i="5" s="1"/>
  <c r="K58" i="5"/>
  <c r="E58" i="5" s="1"/>
  <c r="L58" i="5"/>
  <c r="F58" i="5" s="1"/>
  <c r="K50" i="5"/>
  <c r="E50" i="5" s="1"/>
  <c r="L50" i="5"/>
  <c r="F50" i="5" s="1"/>
  <c r="K36" i="5"/>
  <c r="E36" i="5" s="1"/>
  <c r="L36" i="5"/>
  <c r="F36" i="5" s="1"/>
  <c r="K29" i="5"/>
  <c r="E29" i="5" s="1"/>
  <c r="L29" i="5"/>
  <c r="F29" i="5" s="1"/>
  <c r="K21" i="5"/>
  <c r="E21" i="5" s="1"/>
  <c r="L21" i="5"/>
  <c r="F21" i="5" s="1"/>
  <c r="K19" i="5"/>
  <c r="E19" i="5" s="1"/>
  <c r="L19" i="5"/>
  <c r="F19" i="5" s="1"/>
  <c r="K15" i="5"/>
  <c r="E15" i="5" s="1"/>
  <c r="L15" i="5"/>
  <c r="F15" i="5" s="1"/>
  <c r="K11" i="5"/>
  <c r="E11" i="5" s="1"/>
  <c r="L11" i="5"/>
  <c r="F11" i="5" s="1"/>
  <c r="L151" i="5"/>
  <c r="F151" i="5" s="1"/>
  <c r="F159" i="5"/>
  <c r="L133" i="5"/>
  <c r="F133" i="5" s="1"/>
  <c r="L200" i="5"/>
  <c r="F200" i="5" s="1"/>
  <c r="K195" i="5"/>
  <c r="E195" i="5" s="1"/>
  <c r="L184" i="5"/>
  <c r="F184" i="5" s="1"/>
  <c r="L106" i="5"/>
  <c r="F106" i="5" s="1"/>
  <c r="L101" i="5"/>
  <c r="F101" i="5" s="1"/>
  <c r="L94" i="5"/>
  <c r="F94" i="5" s="1"/>
  <c r="L92" i="5"/>
  <c r="F92" i="5" s="1"/>
  <c r="L81" i="5"/>
  <c r="F81" i="5" s="1"/>
  <c r="L62" i="5"/>
  <c r="K57" i="5"/>
  <c r="E57" i="5" s="1"/>
  <c r="L46" i="5"/>
  <c r="F46" i="5" s="1"/>
  <c r="L40" i="5"/>
  <c r="F40" i="5" s="1"/>
  <c r="K35" i="5"/>
  <c r="E35" i="5" s="1"/>
  <c r="L25" i="5"/>
  <c r="F25" i="5" s="1"/>
  <c r="K20" i="5"/>
  <c r="E20" i="5" s="1"/>
  <c r="K7" i="5"/>
  <c r="E7" i="5" s="1"/>
  <c r="L7" i="5"/>
  <c r="F7" i="5" s="1"/>
  <c r="K6" i="5" l="1"/>
  <c r="E6" i="5" s="1"/>
  <c r="L6" i="5" l="1"/>
  <c r="F6" i="5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<sst xmlns="http://schemas.openxmlformats.org/spreadsheetml/2006/main" count="13985" uniqueCount="1002">
  <si>
    <t>MACETAS DE PLÁSTICO</t>
  </si>
  <si>
    <t>N° 35</t>
  </si>
  <si>
    <t>N° 27</t>
  </si>
  <si>
    <t>DE PARED</t>
  </si>
  <si>
    <t>N°8</t>
  </si>
  <si>
    <t>N°12</t>
  </si>
  <si>
    <t>N° 16</t>
  </si>
  <si>
    <t>N° 18</t>
  </si>
  <si>
    <t>N° 20</t>
  </si>
  <si>
    <t>N° 22</t>
  </si>
  <si>
    <t>PREMIUM CUADRADA</t>
  </si>
  <si>
    <t>GANCHOS</t>
  </si>
  <si>
    <t>Trenzado</t>
  </si>
  <si>
    <t>CERCO PLÁSTICO</t>
  </si>
  <si>
    <t>PIECITOS NORDICOS</t>
  </si>
  <si>
    <t>40-50 cm</t>
  </si>
  <si>
    <t>60-70 cm</t>
  </si>
  <si>
    <t>PLATO JARDINERA</t>
  </si>
  <si>
    <t>COMÚN 24</t>
  </si>
  <si>
    <t>COMÚN 12</t>
  </si>
  <si>
    <t>COMÚN 16</t>
  </si>
  <si>
    <t>COMÚN 20</t>
  </si>
  <si>
    <t>CÓNICA 8</t>
  </si>
  <si>
    <t>CÓNICA 12</t>
  </si>
  <si>
    <t>CÓNICA 16</t>
  </si>
  <si>
    <t>CÓNICA 20</t>
  </si>
  <si>
    <t>BOLS CON PLATO</t>
  </si>
  <si>
    <t>MACETA BONSAI</t>
  </si>
  <si>
    <t>100x100</t>
  </si>
  <si>
    <t>150x100</t>
  </si>
  <si>
    <t>180x100</t>
  </si>
  <si>
    <t>200x100</t>
  </si>
  <si>
    <t>JARDINERAS MATRI</t>
  </si>
  <si>
    <t>JARDINERAS ROCÍO</t>
  </si>
  <si>
    <t>TERMOFORMADOS</t>
  </si>
  <si>
    <t>MACETA 9</t>
  </si>
  <si>
    <t>MACETA 10</t>
  </si>
  <si>
    <t xml:space="preserve">MACETA 12 </t>
  </si>
  <si>
    <t>MACETA 14</t>
  </si>
  <si>
    <t>1 MT</t>
  </si>
  <si>
    <t>BALCONERA</t>
  </si>
  <si>
    <t>FINNY 24</t>
  </si>
  <si>
    <t>COLGANTE</t>
  </si>
  <si>
    <t>FINNY 20</t>
  </si>
  <si>
    <t>ESTAMPADAS INMOLD BERUPLAST</t>
  </si>
  <si>
    <t>MENSULAS</t>
  </si>
  <si>
    <t>LLAMADORES DE CAÑA</t>
  </si>
  <si>
    <t>COLGANTES</t>
  </si>
  <si>
    <t>PIE DE 60CM</t>
  </si>
  <si>
    <t>PIE DE 80CM</t>
  </si>
  <si>
    <t>PIE DE 90 CM</t>
  </si>
  <si>
    <t>MACETEROS DE CAÑA</t>
  </si>
  <si>
    <t>5CAÑAS</t>
  </si>
  <si>
    <t>8 CAÑAS</t>
  </si>
  <si>
    <t>VASO COMÚN  MATRI</t>
  </si>
  <si>
    <t>COPA ALTA</t>
  </si>
  <si>
    <t>PIRAMIDAL MATRI</t>
  </si>
  <si>
    <t>MACETA BINA MATRI</t>
  </si>
  <si>
    <t xml:space="preserve">BOLSA 250 GRS </t>
  </si>
  <si>
    <t>HIERRO 50cm</t>
  </si>
  <si>
    <t>HIERRO 70cm</t>
  </si>
  <si>
    <t>REGADERAS</t>
  </si>
  <si>
    <t>ANTORCHA ACERO</t>
  </si>
  <si>
    <t>PLATOS CUBO MATRI</t>
  </si>
  <si>
    <t>2 MT</t>
  </si>
  <si>
    <t>BONSAI 15</t>
  </si>
  <si>
    <t>BONSAI 20</t>
  </si>
  <si>
    <t>BONSAI 25</t>
  </si>
  <si>
    <t>CIOTTOLA 35</t>
  </si>
  <si>
    <t>CIOTTOLA 40</t>
  </si>
  <si>
    <t>CIOTTOLA 48</t>
  </si>
  <si>
    <t>CLASICA 13</t>
  </si>
  <si>
    <t>CLASICA 15</t>
  </si>
  <si>
    <t>CLASICA 17</t>
  </si>
  <si>
    <t>CLASICA 19</t>
  </si>
  <si>
    <t>CLASICA 21</t>
  </si>
  <si>
    <t>CLASICA 24</t>
  </si>
  <si>
    <t>CLASICA 27</t>
  </si>
  <si>
    <t>CLASICA 30</t>
  </si>
  <si>
    <t>CLASICA 35</t>
  </si>
  <si>
    <t>CLASICA 40</t>
  </si>
  <si>
    <t>CLASICA 45</t>
  </si>
  <si>
    <t>CLASICA 50</t>
  </si>
  <si>
    <t>CLASICA 60</t>
  </si>
  <si>
    <t>CUADRADA  8 AN</t>
  </si>
  <si>
    <t>CUADRADA 12 AN</t>
  </si>
  <si>
    <t>CUADRADA 16 AN</t>
  </si>
  <si>
    <t>CUADRADA 20 AN</t>
  </si>
  <si>
    <t>JARDINERA 20.</t>
  </si>
  <si>
    <t>JARDINERA 36.</t>
  </si>
  <si>
    <t>TA BOLS MONACO 12</t>
  </si>
  <si>
    <t>TA BOLS MONACO 15</t>
  </si>
  <si>
    <t>TA BOLS MONACO 18</t>
  </si>
  <si>
    <t>TA BOLS MONACO 21</t>
  </si>
  <si>
    <t>TA BOLS MONACO 24</t>
  </si>
  <si>
    <t>ROCIO  6</t>
  </si>
  <si>
    <t>ROCIO  8</t>
  </si>
  <si>
    <t>ROCIO 10</t>
  </si>
  <si>
    <t>ROCIO 11</t>
  </si>
  <si>
    <t>ROCIO 12</t>
  </si>
  <si>
    <t>ROCIO 13</t>
  </si>
  <si>
    <t>ROCIO 14</t>
  </si>
  <si>
    <t>ROCIO 15</t>
  </si>
  <si>
    <t>ROCIO 17</t>
  </si>
  <si>
    <t>ROCIO 19</t>
  </si>
  <si>
    <t>ROCIO 21</t>
  </si>
  <si>
    <t>ROCIO 24</t>
  </si>
  <si>
    <t>ROCIO 30</t>
  </si>
  <si>
    <t>ROCIO 35</t>
  </si>
  <si>
    <t>CUBO  8 X  8</t>
  </si>
  <si>
    <t>CUBO 10 X 10</t>
  </si>
  <si>
    <t>PRISMA 15 CM</t>
  </si>
  <si>
    <t>BOLS 15 CON PLATO</t>
  </si>
  <si>
    <t>BOLS 18 CON PLATO.</t>
  </si>
  <si>
    <t>CUBO 20 X 20</t>
  </si>
  <si>
    <t>BOLS 21 CON PLATO.</t>
  </si>
  <si>
    <t>BOLS 24 CON PLATO.</t>
  </si>
  <si>
    <t>CUBO 25 X 25</t>
  </si>
  <si>
    <t>CUBO 30 X 30</t>
  </si>
  <si>
    <t>CUBO 40 x 40</t>
  </si>
  <si>
    <t>PLATO JARD.60 X 20</t>
  </si>
  <si>
    <t>PLAT JARD. 80 X 20</t>
  </si>
  <si>
    <t>BERTA 7</t>
  </si>
  <si>
    <t>BERTA  9</t>
  </si>
  <si>
    <t>BERTA 15</t>
  </si>
  <si>
    <t>BERTA 18</t>
  </si>
  <si>
    <t>BINA 22</t>
  </si>
  <si>
    <t>BINA 26</t>
  </si>
  <si>
    <t>BINA 30</t>
  </si>
  <si>
    <t>COMUN 13</t>
  </si>
  <si>
    <t>COMUN 15</t>
  </si>
  <si>
    <t>COMUN 27</t>
  </si>
  <si>
    <t>COMUN 30</t>
  </si>
  <si>
    <t>COMUN 35</t>
  </si>
  <si>
    <t>COMUN 40</t>
  </si>
  <si>
    <t>CONICA 18</t>
  </si>
  <si>
    <t>CONICA 24</t>
  </si>
  <si>
    <t>CONICA 35</t>
  </si>
  <si>
    <t>CONCA 25.</t>
  </si>
  <si>
    <t>CONCA 35.</t>
  </si>
  <si>
    <t>CONCA 40.</t>
  </si>
  <si>
    <t>CONCA 45.</t>
  </si>
  <si>
    <t>COPA BAJA.</t>
  </si>
  <si>
    <t>FINNY 18</t>
  </si>
  <si>
    <t>JARDINERA 35.</t>
  </si>
  <si>
    <t>JARDINERA 40</t>
  </si>
  <si>
    <t>JARDINERA 45.</t>
  </si>
  <si>
    <t>JARDINERA 55.</t>
  </si>
  <si>
    <t>JARDINERA 60.</t>
  </si>
  <si>
    <t>JARDINERA 80.</t>
  </si>
  <si>
    <t>JARDINERA 90.</t>
  </si>
  <si>
    <t>JOSEPHINE  6</t>
  </si>
  <si>
    <t>JOSEPHINE  8</t>
  </si>
  <si>
    <t>JOSEPHINE 12</t>
  </si>
  <si>
    <t>JOSEPHINE 16</t>
  </si>
  <si>
    <t>JOSEPHINE 18</t>
  </si>
  <si>
    <t>JOSEPHINE 20</t>
  </si>
  <si>
    <t>JOSEPHINE 24</t>
  </si>
  <si>
    <t>JOSEPHINE 30</t>
  </si>
  <si>
    <t>OWEN 15</t>
  </si>
  <si>
    <t>OWEN 20</t>
  </si>
  <si>
    <t>OWEN 25</t>
  </si>
  <si>
    <t>OWEN 35</t>
  </si>
  <si>
    <t>PARED 30</t>
  </si>
  <si>
    <t>PLATO P/CUBO  8</t>
  </si>
  <si>
    <t>PLATO 15 X 15</t>
  </si>
  <si>
    <t>PLATO P/CUBO 20 X 20</t>
  </si>
  <si>
    <t>PLATO P/CUBO 25</t>
  </si>
  <si>
    <t>PLATO P/CUBO 30</t>
  </si>
  <si>
    <t>PLATO P/CUBO 35 X 35</t>
  </si>
  <si>
    <t>PLATO P/CUBO 40</t>
  </si>
  <si>
    <t>PIRAMIDAL 10</t>
  </si>
  <si>
    <t>PIRAMIDAL 15</t>
  </si>
  <si>
    <t>PIRAMIDAL 25 MT</t>
  </si>
  <si>
    <t>PIRAMIDAL 32 X 44</t>
  </si>
  <si>
    <t>PLATO JARDINERA 35.</t>
  </si>
  <si>
    <t>PLATO JARDINERA 45/47.</t>
  </si>
  <si>
    <t>PLATO JARDINERA 55.</t>
  </si>
  <si>
    <t>PLATO JARDINERA 60.</t>
  </si>
  <si>
    <t>PLATO JARDINERA 80.</t>
  </si>
  <si>
    <t>PLATO 10</t>
  </si>
  <si>
    <t>PLATO 12</t>
  </si>
  <si>
    <t>PLATO 14</t>
  </si>
  <si>
    <t>PLATO 16</t>
  </si>
  <si>
    <t>PLATO 18</t>
  </si>
  <si>
    <t>PLATO 20</t>
  </si>
  <si>
    <t>PLATO 22</t>
  </si>
  <si>
    <t>PLATO 24</t>
  </si>
  <si>
    <t>PLATO 26</t>
  </si>
  <si>
    <t>PLATO 28</t>
  </si>
  <si>
    <t>PLATO 32</t>
  </si>
  <si>
    <t>PLATO 36</t>
  </si>
  <si>
    <t>PLATO 40</t>
  </si>
  <si>
    <t>PLATO 50</t>
  </si>
  <si>
    <t>REGADERA 10 LITROS</t>
  </si>
  <si>
    <t>REGADERA 2 LITROS</t>
  </si>
  <si>
    <t>REGADERA  5 LITROS</t>
  </si>
  <si>
    <t>AUTORRIEGO 1</t>
  </si>
  <si>
    <t>AUTORRIEGO 2</t>
  </si>
  <si>
    <t>AUTORRIEGO 3</t>
  </si>
  <si>
    <t>AUTORRIEGO JARDINERA</t>
  </si>
  <si>
    <t>MAC."INMOLD" 6</t>
  </si>
  <si>
    <t>MAC."INMOLD" 8 BE</t>
  </si>
  <si>
    <t>PIRAMIDAL INMOLD 9</t>
  </si>
  <si>
    <t>MAC."INMOLD"10 BE</t>
  </si>
  <si>
    <t>PIRAMIDAL INMOLD 11</t>
  </si>
  <si>
    <t>MAC."INMOLD"12 BE</t>
  </si>
  <si>
    <t>MAC."INMOLD"14 BE</t>
  </si>
  <si>
    <t>MAC."INMOLD"16 BE</t>
  </si>
  <si>
    <t>MAC."INMOLD"18 BE</t>
  </si>
  <si>
    <t>FACETADA  9.</t>
  </si>
  <si>
    <t>FACETADA 11</t>
  </si>
  <si>
    <t>FACETADA 13.</t>
  </si>
  <si>
    <t>FACETADA 15.</t>
  </si>
  <si>
    <t>FACETADA 17.</t>
  </si>
  <si>
    <t>FACETADA 19.</t>
  </si>
  <si>
    <t>FACETADA 24.</t>
  </si>
  <si>
    <t>FACETADA 28.</t>
  </si>
  <si>
    <t>FACETADA 32.</t>
  </si>
  <si>
    <t>BONSAI OVAL N*1.</t>
  </si>
  <si>
    <t>BONSAI OVAL N*2.</t>
  </si>
  <si>
    <t>BONSAI N*3.</t>
  </si>
  <si>
    <t>BALCONER"FINESTRA"25</t>
  </si>
  <si>
    <t>BALCONER"FINESTRA"30</t>
  </si>
  <si>
    <t>BALCONER"FINESTRA"40</t>
  </si>
  <si>
    <t>*</t>
  </si>
  <si>
    <t>COMUN 19</t>
  </si>
  <si>
    <t>COMUN 21</t>
  </si>
  <si>
    <t>COMUN 24</t>
  </si>
  <si>
    <t>Caña 1 metro</t>
  </si>
  <si>
    <t>Caña 2 metros</t>
  </si>
  <si>
    <t>Caña 1,8 metros</t>
  </si>
  <si>
    <t>Caña 1,5 metros</t>
  </si>
  <si>
    <t>Público</t>
  </si>
  <si>
    <t>Cod.</t>
  </si>
  <si>
    <t>Costo</t>
  </si>
  <si>
    <t>T.A.C</t>
  </si>
  <si>
    <t>COMUN 17</t>
  </si>
  <si>
    <t>Matri</t>
  </si>
  <si>
    <t xml:space="preserve"> JARDINERA 40 x 15</t>
  </si>
  <si>
    <t>JARDINERA 45 x 17</t>
  </si>
  <si>
    <t>JARDINERA 55 x 19</t>
  </si>
  <si>
    <t>JARDINERA 60 x 20</t>
  </si>
  <si>
    <t>JARDINERA 80 x 20</t>
  </si>
  <si>
    <t xml:space="preserve"> JARDINERA 35 x 15</t>
  </si>
  <si>
    <t>T.A.C.</t>
  </si>
  <si>
    <t>JARDINERA 90 x 20</t>
  </si>
  <si>
    <t>JARDINERA ROCIO 55 x 19</t>
  </si>
  <si>
    <t>JARDINERA ROCIO 45 x 17</t>
  </si>
  <si>
    <t>JARDINERA ROCIO 35 x 15</t>
  </si>
  <si>
    <t>JARDINERA ROCIO 65 x 20</t>
  </si>
  <si>
    <t>matri</t>
  </si>
  <si>
    <t>CUBO 35 x 35</t>
  </si>
  <si>
    <t>CONICA 30</t>
  </si>
  <si>
    <t>BeruPlast</t>
  </si>
  <si>
    <t>kyo</t>
  </si>
  <si>
    <t>Beru</t>
  </si>
  <si>
    <t>Hierros P</t>
  </si>
  <si>
    <t>MENSULA CHICA.</t>
  </si>
  <si>
    <t>MENSULA MEDIANA.</t>
  </si>
  <si>
    <t>MENSULA SUPER.</t>
  </si>
  <si>
    <t>SOP.JARDIN.35 REFORZ</t>
  </si>
  <si>
    <t>SOP.JARD.45 REFORZADO</t>
  </si>
  <si>
    <t>SOP.JARDIN.55 REFORZ.</t>
  </si>
  <si>
    <t>SOP.JARDIN.65 REFORZ.</t>
  </si>
  <si>
    <t>SOP.JARDIN.80 REFORZ.</t>
  </si>
  <si>
    <t>SOP.JARDIN.90 REFORZ.</t>
  </si>
  <si>
    <t>ARO 7/8</t>
  </si>
  <si>
    <t>BALCONERA/APL 10-12-14</t>
  </si>
  <si>
    <t>BALCONERA/APLIQUE 16-18.</t>
  </si>
  <si>
    <t>BALCONERA/APLIQUE 20-22.</t>
  </si>
  <si>
    <t>VASO CLÁSICO ROCÍO</t>
  </si>
  <si>
    <t>BOLS MONACO</t>
  </si>
  <si>
    <t>CONICA MATRI</t>
  </si>
  <si>
    <t>OWEN MATRI</t>
  </si>
  <si>
    <t xml:space="preserve">PAILA-CIOTOLLA </t>
  </si>
  <si>
    <t xml:space="preserve"> JOSEPHINE MATRI</t>
  </si>
  <si>
    <t>CONCA MATRI</t>
  </si>
  <si>
    <t>BERTA MATRI</t>
  </si>
  <si>
    <t>PLATO REDONDO</t>
  </si>
  <si>
    <t>FINIESTRA MATRI</t>
  </si>
  <si>
    <t>KYO TRANSPARENTE</t>
  </si>
  <si>
    <t>AUTORRIEGO BERUP</t>
  </si>
  <si>
    <t>P/PARED Y BALCON</t>
  </si>
  <si>
    <t>CUBOS/PRISMAS MAT</t>
  </si>
  <si>
    <t>PREMIUM CONICA</t>
  </si>
  <si>
    <t xml:space="preserve">PREMIUM COMÚN </t>
  </si>
  <si>
    <t>Sobre precio venta anterior</t>
  </si>
  <si>
    <t>PLASTICOS</t>
  </si>
  <si>
    <t>no</t>
  </si>
  <si>
    <t>T.A.Plastic</t>
  </si>
  <si>
    <t>_</t>
  </si>
  <si>
    <t>Nuevas</t>
  </si>
  <si>
    <t>VASO CLÁSICO TAP</t>
  </si>
  <si>
    <t>JARDINERA 20 TAP</t>
  </si>
  <si>
    <t>JARDINERA 36 TAP</t>
  </si>
  <si>
    <t>JARDINERAS TAP</t>
  </si>
  <si>
    <t>MENSULA PLASTIFICADA.</t>
  </si>
  <si>
    <t>SOPORTE JARDINERA 36 FINA.</t>
  </si>
  <si>
    <t>SOP.JARDIN.45 REFORZ.</t>
  </si>
  <si>
    <t>SOP.JARDIN.35 REFORZ.</t>
  </si>
  <si>
    <t>Bau Park</t>
  </si>
  <si>
    <t>CERCO CAÑA quemada</t>
  </si>
  <si>
    <t>boletadel 11/5/23</t>
  </si>
  <si>
    <t>AN-BO-15</t>
  </si>
  <si>
    <t>AN-BO-20</t>
  </si>
  <si>
    <t>AN-BO-25</t>
  </si>
  <si>
    <t>AN-CI-35</t>
  </si>
  <si>
    <t>AN-CI-40</t>
  </si>
  <si>
    <t>AN-CI-48</t>
  </si>
  <si>
    <t>AN-CL-13</t>
  </si>
  <si>
    <t>AN-CL-15</t>
  </si>
  <si>
    <t>AN-CL-17</t>
  </si>
  <si>
    <t>AN-CL-19</t>
  </si>
  <si>
    <t>AN-CL-21</t>
  </si>
  <si>
    <t>AN-CL-24</t>
  </si>
  <si>
    <t>AN-CL-27</t>
  </si>
  <si>
    <t>AN-CL-30</t>
  </si>
  <si>
    <t>AN-CL-35</t>
  </si>
  <si>
    <t>AN-CL-40</t>
  </si>
  <si>
    <t>AN-CL-45</t>
  </si>
  <si>
    <t>AN-CL-50</t>
  </si>
  <si>
    <t>AN-CL-60</t>
  </si>
  <si>
    <t>AN-CN-08</t>
  </si>
  <si>
    <t>AN-CN-12</t>
  </si>
  <si>
    <t>AN-CN-16</t>
  </si>
  <si>
    <t>AN-CN-20</t>
  </si>
  <si>
    <t>AN-CP-12</t>
  </si>
  <si>
    <t>AN-CP-16</t>
  </si>
  <si>
    <t>AN-CP-20</t>
  </si>
  <si>
    <t>AN-CP-22</t>
  </si>
  <si>
    <t>AN-CP-24</t>
  </si>
  <si>
    <t>AN-CU-08</t>
  </si>
  <si>
    <t>AN-CU-12</t>
  </si>
  <si>
    <t>AN-CU-16</t>
  </si>
  <si>
    <t>AN-CU-20</t>
  </si>
  <si>
    <t>AN-JA-20</t>
  </si>
  <si>
    <t>AN-JA-36</t>
  </si>
  <si>
    <t>AN-NO-35</t>
  </si>
  <si>
    <t>AN-NO-45</t>
  </si>
  <si>
    <t>AN-NO-60</t>
  </si>
  <si>
    <t>AN-NO-80</t>
  </si>
  <si>
    <t>AN-RE-08</t>
  </si>
  <si>
    <t>AN-RE-12</t>
  </si>
  <si>
    <t>AN-RE-16</t>
  </si>
  <si>
    <t>AN-RE-18</t>
  </si>
  <si>
    <t>AN-RE-22</t>
  </si>
  <si>
    <t>AN-RE-27</t>
  </si>
  <si>
    <t>AN-RE-35</t>
  </si>
  <si>
    <t>BE-AU-01</t>
  </si>
  <si>
    <t>BE-AU-02</t>
  </si>
  <si>
    <t>BE-AU-03</t>
  </si>
  <si>
    <t>BE-AU-JA</t>
  </si>
  <si>
    <t>BE-BO-01</t>
  </si>
  <si>
    <t>BE-BO-02</t>
  </si>
  <si>
    <t>BE-BO-03</t>
  </si>
  <si>
    <t>BE-FI-25</t>
  </si>
  <si>
    <t>BE-FI-30</t>
  </si>
  <si>
    <t>BE-FI-40</t>
  </si>
  <si>
    <t>BE-IN-06</t>
  </si>
  <si>
    <t>BE-IN-08</t>
  </si>
  <si>
    <t>BE-IN-09</t>
  </si>
  <si>
    <t>BE-IN-10</t>
  </si>
  <si>
    <t>BE-IN-11</t>
  </si>
  <si>
    <t>BE-IN-12</t>
  </si>
  <si>
    <t>BE-IN-14</t>
  </si>
  <si>
    <t>BE-IN-16</t>
  </si>
  <si>
    <t>BE-IN-18</t>
  </si>
  <si>
    <t>BP-CE-1M</t>
  </si>
  <si>
    <t>BP-CE-2M</t>
  </si>
  <si>
    <t>H I E R R O S ART.CHAPA VARIOS</t>
  </si>
  <si>
    <t>HI-PI-50</t>
  </si>
  <si>
    <t>HI-PI-70</t>
  </si>
  <si>
    <t>HP-07-08</t>
  </si>
  <si>
    <t>HP-12-14</t>
  </si>
  <si>
    <t>HP-16-18</t>
  </si>
  <si>
    <t>HP-20-22</t>
  </si>
  <si>
    <t>HP-ME-CH</t>
  </si>
  <si>
    <t>HP-ME-ME</t>
  </si>
  <si>
    <t>HP-ME-PL</t>
  </si>
  <si>
    <t>HP-ME-SU</t>
  </si>
  <si>
    <t>HP-SJ-36</t>
  </si>
  <si>
    <t>HP-SR-35</t>
  </si>
  <si>
    <t>HP-SR-45</t>
  </si>
  <si>
    <t>HP-SR-55</t>
  </si>
  <si>
    <t>HP-SR-65</t>
  </si>
  <si>
    <t>HP-SR-80</t>
  </si>
  <si>
    <t>HP-SR-90</t>
  </si>
  <si>
    <t>KY-FA-09</t>
  </si>
  <si>
    <t>KY-FA-11</t>
  </si>
  <si>
    <t>KY-FA-13</t>
  </si>
  <si>
    <t>KY-FA-15</t>
  </si>
  <si>
    <t>KY-FA-17</t>
  </si>
  <si>
    <t>KY-FA-19</t>
  </si>
  <si>
    <t>KY-FA-24</t>
  </si>
  <si>
    <t>KY-FA-28</t>
  </si>
  <si>
    <t>KY-FA-32</t>
  </si>
  <si>
    <t>LI-PI-25</t>
  </si>
  <si>
    <t>MM-CO-30</t>
  </si>
  <si>
    <t>COLGANTE COCO 30 CM</t>
  </si>
  <si>
    <t>MM-PN-50</t>
  </si>
  <si>
    <t>MM-PN-70</t>
  </si>
  <si>
    <t>MT-08-08</t>
  </si>
  <si>
    <t>MT-10-10</t>
  </si>
  <si>
    <t>MT-15-15</t>
  </si>
  <si>
    <t>MT-15-CP</t>
  </si>
  <si>
    <t>MT-18-CP</t>
  </si>
  <si>
    <t>MT-20-20</t>
  </si>
  <si>
    <t>MT-21-CP</t>
  </si>
  <si>
    <t>MT-24-CP</t>
  </si>
  <si>
    <t>MT-25-25</t>
  </si>
  <si>
    <t>MT-30-30</t>
  </si>
  <si>
    <t>MT-40-40</t>
  </si>
  <si>
    <t>MT-60-20</t>
  </si>
  <si>
    <t>MT-80-20</t>
  </si>
  <si>
    <t>MT-BE-07</t>
  </si>
  <si>
    <t>MT-BE-09</t>
  </si>
  <si>
    <t>MT-BE-15</t>
  </si>
  <si>
    <t>MT-BE-18</t>
  </si>
  <si>
    <t>MT-BI-22</t>
  </si>
  <si>
    <t>MT-BI-26</t>
  </si>
  <si>
    <t>MT-BI-30</t>
  </si>
  <si>
    <t>MT-CM-13</t>
  </si>
  <si>
    <t>MT-CM-15</t>
  </si>
  <si>
    <t>MT-CM-17</t>
  </si>
  <si>
    <t>MT-CM-19</t>
  </si>
  <si>
    <t>MT-CM-21</t>
  </si>
  <si>
    <t>MT-CM-24</t>
  </si>
  <si>
    <t>MT-CM-27</t>
  </si>
  <si>
    <t>MT-CM-30</t>
  </si>
  <si>
    <t>MT-CM-35</t>
  </si>
  <si>
    <t>MT-CM-40</t>
  </si>
  <si>
    <t>MT-CN-18</t>
  </si>
  <si>
    <t>MT-CN-24</t>
  </si>
  <si>
    <t>MT-CN-30</t>
  </si>
  <si>
    <t>MT-CN-35</t>
  </si>
  <si>
    <t>MT-CO-25</t>
  </si>
  <si>
    <t>MT-CO-35</t>
  </si>
  <si>
    <t>MT-CO-40</t>
  </si>
  <si>
    <t>MT-CO-45</t>
  </si>
  <si>
    <t>MT-CO-AL</t>
  </si>
  <si>
    <t>MT-CO-BA</t>
  </si>
  <si>
    <t>MT-FI-18</t>
  </si>
  <si>
    <t>MT-FI-20</t>
  </si>
  <si>
    <t>MT-FI-24</t>
  </si>
  <si>
    <t>MT-GA-03</t>
  </si>
  <si>
    <t>MT-JA-35</t>
  </si>
  <si>
    <t>MT-JA-40</t>
  </si>
  <si>
    <t>MT-JA-45</t>
  </si>
  <si>
    <t>MT-JA-55</t>
  </si>
  <si>
    <t>MT-JA-60</t>
  </si>
  <si>
    <t>MT-JA-80</t>
  </si>
  <si>
    <t>MT-JA-90</t>
  </si>
  <si>
    <t>MT-JO-06</t>
  </si>
  <si>
    <t>MT-JO-08</t>
  </si>
  <si>
    <t>MT-JO-12</t>
  </si>
  <si>
    <t>MT-JO-16</t>
  </si>
  <si>
    <t>MT-JO-18</t>
  </si>
  <si>
    <t>MT-JO-20</t>
  </si>
  <si>
    <t>MT-JO-24</t>
  </si>
  <si>
    <t>MT-JO-30</t>
  </si>
  <si>
    <t>MT-OW-15</t>
  </si>
  <si>
    <t>MT-OW-20</t>
  </si>
  <si>
    <t>MT-OW-25</t>
  </si>
  <si>
    <t>MT-OW-35</t>
  </si>
  <si>
    <t>MT-PA-30</t>
  </si>
  <si>
    <t>MT-PC-08</t>
  </si>
  <si>
    <t>MT-PC-15</t>
  </si>
  <si>
    <t>MT-PC-20</t>
  </si>
  <si>
    <t>MT-PC-25</t>
  </si>
  <si>
    <t>MT-PC-30</t>
  </si>
  <si>
    <t>MT-PC-35</t>
  </si>
  <si>
    <t>MT-PC-40</t>
  </si>
  <si>
    <t>MT-PI-10</t>
  </si>
  <si>
    <t>MT-PI-15</t>
  </si>
  <si>
    <t>MT-PI-25</t>
  </si>
  <si>
    <t>MT-PI-32</t>
  </si>
  <si>
    <t>MT-PL-10</t>
  </si>
  <si>
    <t>MT-PL-12</t>
  </si>
  <si>
    <t>MT-PL-14</t>
  </si>
  <si>
    <t>MT-PL-16</t>
  </si>
  <si>
    <t>MT-PL-18</t>
  </si>
  <si>
    <t>MT-PL-20</t>
  </si>
  <si>
    <t>MT-PL-22</t>
  </si>
  <si>
    <t>MT-PL-24</t>
  </si>
  <si>
    <t>MT-PL-26</t>
  </si>
  <si>
    <t>MT-PL-28</t>
  </si>
  <si>
    <t>MT-PL-32</t>
  </si>
  <si>
    <t>MT-PL-36</t>
  </si>
  <si>
    <t>MT-PL-40</t>
  </si>
  <si>
    <t>MT-PL-50</t>
  </si>
  <si>
    <t>MT-RE-10</t>
  </si>
  <si>
    <t>MT-RE-2L</t>
  </si>
  <si>
    <t>MT-RE-5L</t>
  </si>
  <si>
    <t>BANDEJA ALMACIGUERA</t>
  </si>
  <si>
    <t>BANDEJA REFORZADA</t>
  </si>
  <si>
    <t>TA-BM-12</t>
  </si>
  <si>
    <t>TA-BM-15</t>
  </si>
  <si>
    <t>TA-BM-18</t>
  </si>
  <si>
    <t>TA-BM-21</t>
  </si>
  <si>
    <t>TA-BM-24</t>
  </si>
  <si>
    <t>TA-JR-35</t>
  </si>
  <si>
    <t>TA-JR-45</t>
  </si>
  <si>
    <t>TA-JR-55</t>
  </si>
  <si>
    <t>TA-JR-65</t>
  </si>
  <si>
    <t>TA-RO-06</t>
  </si>
  <si>
    <t>TA-RO-08</t>
  </si>
  <si>
    <t>TA-RO-10</t>
  </si>
  <si>
    <t>TA-RO-11</t>
  </si>
  <si>
    <t>TA-RO-12</t>
  </si>
  <si>
    <t>TA-RO-13</t>
  </si>
  <si>
    <t>TA-RO-14</t>
  </si>
  <si>
    <t>TA-RO-15</t>
  </si>
  <si>
    <t>TA-RO-17</t>
  </si>
  <si>
    <t>TA-RO-19</t>
  </si>
  <si>
    <t>TA-RO-21</t>
  </si>
  <si>
    <t>TA-RO-24</t>
  </si>
  <si>
    <t>TA-RO-30</t>
  </si>
  <si>
    <t>TA-RO-35</t>
  </si>
  <si>
    <t>Madera</t>
  </si>
  <si>
    <t>HIERRO 50cm*</t>
  </si>
  <si>
    <t>HIERRO 70cm*</t>
  </si>
  <si>
    <t>T.A.PLASTIC</t>
  </si>
  <si>
    <t>PLATO JARDINERA 55.*</t>
  </si>
  <si>
    <t>IVA</t>
  </si>
  <si>
    <t>CARTELES PLÁSTICOS</t>
  </si>
  <si>
    <t>N° 1</t>
  </si>
  <si>
    <t>N° 2</t>
  </si>
  <si>
    <t>N° 3</t>
  </si>
  <si>
    <t>N° 00</t>
  </si>
  <si>
    <t>PIEDRAS COLOR CACTUS</t>
  </si>
  <si>
    <t>REDONDA 8</t>
  </si>
  <si>
    <t>REDONDA 12</t>
  </si>
  <si>
    <t>REDONDA 16</t>
  </si>
  <si>
    <t>REDONDA 18</t>
  </si>
  <si>
    <t>REDONDA 22</t>
  </si>
  <si>
    <t>REDONDA 27</t>
  </si>
  <si>
    <t>REDONDA 35</t>
  </si>
  <si>
    <t>PREMIUM REDONDA</t>
  </si>
  <si>
    <t>ETIQUETA CHICA X 100U</t>
  </si>
  <si>
    <t>ETIQUETA GRANDE X 100U</t>
  </si>
  <si>
    <t>CARTEL LISO X 10U</t>
  </si>
  <si>
    <t>&gt;</t>
  </si>
  <si>
    <t>&lt;</t>
  </si>
  <si>
    <t>CUBO 15 ( PRISMA 15X20)</t>
  </si>
  <si>
    <t>&gt;x10</t>
  </si>
  <si>
    <t>PLATO P/CUBO 8</t>
  </si>
  <si>
    <t>PLATO P/CUBO 15</t>
  </si>
  <si>
    <t>PLATO P/CUBO 20</t>
  </si>
  <si>
    <t>PLATO P/CUBO 35</t>
  </si>
  <si>
    <t>z</t>
  </si>
  <si>
    <t>FLOR REGADERA 2 LITROS</t>
  </si>
  <si>
    <t>FLOR REGADERA  5/10 LITROS</t>
  </si>
  <si>
    <t>???</t>
  </si>
  <si>
    <t>GANCHO LISO N5 X 1U</t>
  </si>
  <si>
    <t>GANCHO TRENZADO N4 X 1U</t>
  </si>
  <si>
    <t>MACETA INMOLD 18 BE</t>
  </si>
  <si>
    <t>MACETA INMOLD 16 BE</t>
  </si>
  <si>
    <t>MACETA INMOLD 14 BE</t>
  </si>
  <si>
    <t>MACETA INMOLD 12 BE</t>
  </si>
  <si>
    <t>MACETA INMOLD 10 BE</t>
  </si>
  <si>
    <t>MACETA INMOLD 8 BE</t>
  </si>
  <si>
    <t>MACETA INMOLD 6 BE</t>
  </si>
  <si>
    <t>SOPORTE JARDINERA 20 FINA.</t>
  </si>
  <si>
    <t>SOPORTE JARDINERA</t>
  </si>
  <si>
    <t>BALCONERA/ARO 16-18.</t>
  </si>
  <si>
    <t>BALCONERA/ARO 20-22.</t>
  </si>
  <si>
    <t>BALCONERA/ARO 7-8.</t>
  </si>
  <si>
    <t>BALCONERA/ARO 10-12-14.</t>
  </si>
  <si>
    <t>TUTOR 140 CM</t>
  </si>
  <si>
    <t>TUTOR 160 CM</t>
  </si>
  <si>
    <t>TUTOR 120 CM</t>
  </si>
  <si>
    <t>Javier</t>
  </si>
  <si>
    <t>Tutores</t>
  </si>
  <si>
    <t xml:space="preserve">               ENVASES PARA CULTIVO</t>
  </si>
  <si>
    <t xml:space="preserve">   SOPLADOS</t>
  </si>
  <si>
    <t>M10</t>
  </si>
  <si>
    <t>M12</t>
  </si>
  <si>
    <t>M14</t>
  </si>
  <si>
    <t>3Lt</t>
  </si>
  <si>
    <t>4Lt</t>
  </si>
  <si>
    <t>5Lt</t>
  </si>
  <si>
    <t>7Lt</t>
  </si>
  <si>
    <t>10 Lt</t>
  </si>
  <si>
    <t>13 Lt</t>
  </si>
  <si>
    <t>15 Lt</t>
  </si>
  <si>
    <t>20 Lt</t>
  </si>
  <si>
    <t>30 Lt</t>
  </si>
  <si>
    <t xml:space="preserve">40 Lt </t>
  </si>
  <si>
    <t xml:space="preserve">50 Lt </t>
  </si>
  <si>
    <t xml:space="preserve">65 Lt </t>
  </si>
  <si>
    <t xml:space="preserve">110 Lt </t>
  </si>
  <si>
    <t>BOLSITAS</t>
  </si>
  <si>
    <t>10Lt</t>
  </si>
  <si>
    <t>BANDEJAS DE SIEMBRA</t>
  </si>
  <si>
    <t xml:space="preserve">PLUG </t>
  </si>
  <si>
    <t xml:space="preserve">BANDEJA LISA </t>
  </si>
  <si>
    <t>BANDEJAS SIEMBRA</t>
  </si>
  <si>
    <t>COLGANTES COCO</t>
  </si>
  <si>
    <t>Gancho Plastico</t>
  </si>
  <si>
    <t>&gt;?</t>
  </si>
  <si>
    <t>PIE 50CM</t>
  </si>
  <si>
    <t>PIE 80CM</t>
  </si>
  <si>
    <t>Hierros y soportes</t>
  </si>
  <si>
    <t>ENVASES DE CULTIVO</t>
  </si>
  <si>
    <t>MACETA 7,3</t>
  </si>
  <si>
    <t>MACETA 9,7</t>
  </si>
  <si>
    <t>CERCO PLÁSTICO 1 MT</t>
  </si>
  <si>
    <t>CERCO PLÁSTICO 2 MT</t>
  </si>
  <si>
    <t>5 CAÑAS</t>
  </si>
  <si>
    <t>SOPLADA Nro 12 Clásica</t>
  </si>
  <si>
    <t>SOPLADA 3L Clásica</t>
  </si>
  <si>
    <t>SOPLADA 4L Clásica</t>
  </si>
  <si>
    <t>SOPLADA 7L Clásica</t>
  </si>
  <si>
    <t>SOPLADA 10L Clásica</t>
  </si>
  <si>
    <t>SOPLADA 13L Clásica</t>
  </si>
  <si>
    <t>SOPLADA 15L Clásica</t>
  </si>
  <si>
    <t>SOPLADA 20L Clásica</t>
  </si>
  <si>
    <t>SOPLADA 3L Americana</t>
  </si>
  <si>
    <t>SOPLADA 5L Americana</t>
  </si>
  <si>
    <t>SOPLADA 7L Americana</t>
  </si>
  <si>
    <t>SOPLADA 10L Americana</t>
  </si>
  <si>
    <t>SanPedro</t>
  </si>
  <si>
    <t>Boca</t>
  </si>
  <si>
    <t>Altura</t>
  </si>
  <si>
    <t>Base</t>
  </si>
  <si>
    <t>SOPLADA 30L Tradicional</t>
  </si>
  <si>
    <t>SOPLADA 30L Americana</t>
  </si>
  <si>
    <t>SOPLADA 40L Americana</t>
  </si>
  <si>
    <t>SOPLADA 50L Americana</t>
  </si>
  <si>
    <t>SOPLADA 65L Americana</t>
  </si>
  <si>
    <t>SOPLADA 110L Americana</t>
  </si>
  <si>
    <t>PlasticosPuga</t>
  </si>
  <si>
    <t>SOPLADA 2 1/2 L Americana</t>
  </si>
  <si>
    <t>San Pedro</t>
  </si>
  <si>
    <t>BANDEJA forr PLUG 72/162/lisa</t>
  </si>
  <si>
    <t>COMÚN 22</t>
  </si>
  <si>
    <t>COMÚN 18</t>
  </si>
  <si>
    <t>AN-CP-18</t>
  </si>
  <si>
    <t>Boleta</t>
  </si>
  <si>
    <t>COMUN.17</t>
  </si>
  <si>
    <t>Fecha</t>
  </si>
  <si>
    <t xml:space="preserve">BOLSITA 45L </t>
  </si>
  <si>
    <t xml:space="preserve">BOLSITA 36L </t>
  </si>
  <si>
    <t xml:space="preserve">BOLSITA 30L </t>
  </si>
  <si>
    <t xml:space="preserve">BOLSITA 24L </t>
  </si>
  <si>
    <t xml:space="preserve">BOLSITA 21L </t>
  </si>
  <si>
    <t xml:space="preserve">BOLSITA 17L </t>
  </si>
  <si>
    <t xml:space="preserve">BOLSITA 14L </t>
  </si>
  <si>
    <t xml:space="preserve">BOLSITA 10L </t>
  </si>
  <si>
    <t xml:space="preserve">BOLSITA 9L </t>
  </si>
  <si>
    <t xml:space="preserve">BOLSITA 7L </t>
  </si>
  <si>
    <t xml:space="preserve">BOLSITA 5L </t>
  </si>
  <si>
    <t xml:space="preserve">BOLSITA 4L </t>
  </si>
  <si>
    <t xml:space="preserve">BOLSITA 3L </t>
  </si>
  <si>
    <t xml:space="preserve">BOLSITA 1,5L </t>
  </si>
  <si>
    <t>BOLSAS para CULTIVO</t>
  </si>
  <si>
    <t>Andreatini</t>
  </si>
  <si>
    <t>JARDINERA FINA 20 TAP</t>
  </si>
  <si>
    <t>Aumento 25%</t>
  </si>
  <si>
    <t>MÉNSULAS</t>
  </si>
  <si>
    <t>HIERROS</t>
  </si>
  <si>
    <t>PIE de HIERRO</t>
  </si>
  <si>
    <t>COLGANTE COCO 30cm(Hierro)</t>
  </si>
  <si>
    <t>COLGANTE COCO 30cm (Plástico)</t>
  </si>
  <si>
    <t>BANDEJA c/celdas nro72 nro162</t>
  </si>
  <si>
    <t>BANDEJA ALMACIGUERA LISA Plástica</t>
  </si>
  <si>
    <t>BANDEJA FORRAJERA LISA (55x28)</t>
  </si>
  <si>
    <t>Aumento promedio 38,60%</t>
  </si>
  <si>
    <t>BoletaJavi</t>
  </si>
  <si>
    <t>JARDINERA PREMIUM 25</t>
  </si>
  <si>
    <t>MT-PL-45</t>
  </si>
  <si>
    <t>AUTORRIEGO UOVO 30</t>
  </si>
  <si>
    <t>MT-IM-80</t>
  </si>
  <si>
    <t>JARDINERA IMPERIO 80</t>
  </si>
  <si>
    <t>ULTIMA LISTA GRANDE JAVI</t>
  </si>
  <si>
    <t>LLAMADOR CHICO 5 cañas</t>
  </si>
  <si>
    <t>LLAMADOR CHICO 8 cañas</t>
  </si>
  <si>
    <t>LLAMADOR GRANDE 8 cañas</t>
  </si>
  <si>
    <t>MACETERO COLGANTE</t>
  </si>
  <si>
    <t>LLAMADORES  CAÑA</t>
  </si>
  <si>
    <t>MACETEROS  CAÑA</t>
  </si>
  <si>
    <t>MACETERO de PIE 60 cm</t>
  </si>
  <si>
    <t>MACETERO de PIE 80 cm</t>
  </si>
  <si>
    <t>MACETERO de PIE 90 cm</t>
  </si>
  <si>
    <t>COCO SOPORTE NEGRO 20(BsAs)</t>
  </si>
  <si>
    <t>COCO SOPORTE NEGRO 25(BsAs)</t>
  </si>
  <si>
    <t>COCO SOPORTE NEGRO 30(BsAs)</t>
  </si>
  <si>
    <t>AUTORRIEGO UOVO 50</t>
  </si>
  <si>
    <t>BolJavi261023</t>
  </si>
  <si>
    <t>ROLLOS DE JUNCOS</t>
  </si>
  <si>
    <t>ListaJavi</t>
  </si>
  <si>
    <t>JARDINERA FINA 36 TAP</t>
  </si>
  <si>
    <t>PLATO P/JARDINERA FINA 20</t>
  </si>
  <si>
    <t>PLATO P/JARDINERA FINA 36</t>
  </si>
  <si>
    <t>PLATO P/JARDINERA 35</t>
  </si>
  <si>
    <t>PLATO P/JARDINERA 45</t>
  </si>
  <si>
    <t>PLATO P/JARDINERA 55</t>
  </si>
  <si>
    <t>PLATO P/JARDINERA 60</t>
  </si>
  <si>
    <t>PLATO P/JARDINERA 80</t>
  </si>
  <si>
    <t xml:space="preserve">PLATO P/JARDINERA 60 X 20 </t>
  </si>
  <si>
    <t>PLATO P/JARDINERA 80 X 20</t>
  </si>
  <si>
    <t>MATRI</t>
  </si>
  <si>
    <t>beru</t>
  </si>
  <si>
    <t>AUTORRIEGO UOVO 25</t>
  </si>
  <si>
    <t>Boleta031123</t>
  </si>
  <si>
    <t>Boleta161123</t>
  </si>
  <si>
    <t>Rollo 10 m largo x 0,80 m ALTO</t>
  </si>
  <si>
    <t>Rollo 10 m largo x 1,00 m ALTO</t>
  </si>
  <si>
    <t>Rollo 10 m largo x 1,20 m ALTO</t>
  </si>
  <si>
    <t>Rollo 10 m largo x 1,50 m ALTO</t>
  </si>
  <si>
    <t>CERCOS de CAÑAS</t>
  </si>
  <si>
    <t>LLAMADOR GRANDE 10 cañas</t>
  </si>
  <si>
    <t>LLAMADOR MED Tallado 8 cañas</t>
  </si>
  <si>
    <t>CAÑAS INDIVIDUALES</t>
  </si>
  <si>
    <t>TUTORES con MUSGO</t>
  </si>
  <si>
    <t>Tutores con Musgo  0,40 m</t>
  </si>
  <si>
    <t>Tutores con Musgo 0,60 m</t>
  </si>
  <si>
    <t>Tutores con Musgo 0,80 m</t>
  </si>
  <si>
    <t>Tutores con Musgo 1,40 m</t>
  </si>
  <si>
    <t>Tutores con Musgo 1,60 m</t>
  </si>
  <si>
    <t>TUTORES de Madera</t>
  </si>
  <si>
    <t>Tutores de Madera  2 m</t>
  </si>
  <si>
    <t>MADERERA</t>
  </si>
  <si>
    <t>BONSAI 30</t>
  </si>
  <si>
    <t>AN-BO-30</t>
  </si>
  <si>
    <t>JARDINERA PREMIUM 35</t>
  </si>
  <si>
    <t>PIRAMIDAL 30</t>
  </si>
  <si>
    <t>PIRAMIDAL 40</t>
  </si>
  <si>
    <t>PIRAMIDAL 52</t>
  </si>
  <si>
    <t>andreatini</t>
  </si>
  <si>
    <t>BALCONERA PREMIUM 27</t>
  </si>
  <si>
    <t>REGADERA  PREMIUM 5 LITROS</t>
  </si>
  <si>
    <t>REGADERA  PREMIUM 2 LITROS</t>
  </si>
  <si>
    <t>BOLS CON PLATO MATRI</t>
  </si>
  <si>
    <t xml:space="preserve">PIRAMIDAL 25 </t>
  </si>
  <si>
    <t xml:space="preserve">PIRAMIDAL 32 </t>
  </si>
  <si>
    <t>MACETA 12 / 12,5</t>
  </si>
  <si>
    <t>BANDEJA COMÚN (No disponible)</t>
  </si>
  <si>
    <t>CERCO PLÁSTICO 1 m</t>
  </si>
  <si>
    <t>CERCO PLÁSTICO 2 m</t>
  </si>
  <si>
    <t>PISO PARA CESPED (aprox 1 m2)</t>
  </si>
  <si>
    <t>PIE CHICO        (14-16-18)</t>
  </si>
  <si>
    <t>PIE MEDIANO   (20-22-24)</t>
  </si>
  <si>
    <t>PIE GRANDE      (26-28)</t>
  </si>
  <si>
    <t>PIE GIGANTE     (32-34)</t>
  </si>
  <si>
    <t xml:space="preserve">BOLSAS SOLO POR </t>
  </si>
  <si>
    <t>PAQUETE CERRADO</t>
  </si>
  <si>
    <t xml:space="preserve">BOLSITA 3L X 50U </t>
  </si>
  <si>
    <t>BOLSITA 5L X 25 U</t>
  </si>
  <si>
    <t>BOLSITA 7L X 25U</t>
  </si>
  <si>
    <t>BOLSITA 10L X 20U</t>
  </si>
  <si>
    <t>BOLSITA 15L X  10U</t>
  </si>
  <si>
    <t>BOLSITA 20L X 10U</t>
  </si>
  <si>
    <t>BOLSITA 30L X 10U</t>
  </si>
  <si>
    <t>TUTORES HASTA 100 CM</t>
  </si>
  <si>
    <t>ARTICULO</t>
  </si>
  <si>
    <t>P. UNITARIO</t>
  </si>
  <si>
    <t>X 10 U</t>
  </si>
  <si>
    <t xml:space="preserve"> TUTOR 40 CM</t>
  </si>
  <si>
    <t>TUTOR 60 CM</t>
  </si>
  <si>
    <t>TUTOR 80 CM</t>
  </si>
  <si>
    <t>Tutores con Musgo 1,00 m</t>
  </si>
  <si>
    <t>Tutores con Musgo 1,20 m</t>
  </si>
  <si>
    <t>PARED CLASICA 22</t>
  </si>
  <si>
    <t>Andreeatini</t>
  </si>
  <si>
    <t>BONSAI 10</t>
  </si>
  <si>
    <t>SOPLADA 10CM (MINIMO 200U)</t>
  </si>
  <si>
    <t>SOPLADA 12CM (MINIMO 200U)</t>
  </si>
  <si>
    <t>SOPLADA 14CM (MINIMO 100U)</t>
  </si>
  <si>
    <t>SOPLADA 3L (MINIMO 100U)</t>
  </si>
  <si>
    <t>SOPLADA 4L (MINIMO 50U)</t>
  </si>
  <si>
    <t>SOPLADA 5L (MINIMO 50U)</t>
  </si>
  <si>
    <t>SOPLADA 7L</t>
  </si>
  <si>
    <t>SOPLADA 10L</t>
  </si>
  <si>
    <t>SOPLADA 12L</t>
  </si>
  <si>
    <t>SOPLADA 15L</t>
  </si>
  <si>
    <t>SOPLADA 23L</t>
  </si>
  <si>
    <t>SOPLADA 30L</t>
  </si>
  <si>
    <t>Termoformados</t>
  </si>
  <si>
    <t>PIRAMIDAL  ANDREATINI</t>
  </si>
  <si>
    <t>ETIQUETAS</t>
  </si>
  <si>
    <t>JARDINERA MATRI 35.</t>
  </si>
  <si>
    <t>JARDINERA MATRI 40</t>
  </si>
  <si>
    <t>JARDINERA MATRI 45.</t>
  </si>
  <si>
    <t>JARDINERA MATRI 55.</t>
  </si>
  <si>
    <t>JARDINERA MATRI 60.</t>
  </si>
  <si>
    <t>JARDINERA MATRI 80.</t>
  </si>
  <si>
    <t>JARDINERA MATRI 90.</t>
  </si>
  <si>
    <t>JARDINERAS</t>
  </si>
  <si>
    <t>BOLS BERUPLAST 24</t>
  </si>
  <si>
    <t>BOLS BERUPLAST 28</t>
  </si>
  <si>
    <t>BOLS 15 CON PLATO MATRI</t>
  </si>
  <si>
    <t>BOLS 18 CON PLATO MATRI</t>
  </si>
  <si>
    <t>BOLS 21 CON PLATO MATRI</t>
  </si>
  <si>
    <t>BOLS 24 CON PLATO MATRI</t>
  </si>
  <si>
    <t>AUTORRIEGO</t>
  </si>
  <si>
    <t>CAÑAS, JUNCOS, MADERAS y TUTORES</t>
  </si>
  <si>
    <t>ANTORCHAS  CAÑA</t>
  </si>
  <si>
    <t>ANTORCHAS c/CITRONELLA</t>
  </si>
  <si>
    <t>PLATO REDONDO 10</t>
  </si>
  <si>
    <t>PLATO REDONDO 12</t>
  </si>
  <si>
    <t>PLATO REDONDO 14</t>
  </si>
  <si>
    <t>PLATO REDONDO 16</t>
  </si>
  <si>
    <t>PLATO REDONDO 18</t>
  </si>
  <si>
    <t>PLATO REDONDO 20</t>
  </si>
  <si>
    <t>PLATO REDONDO 22</t>
  </si>
  <si>
    <t>PLATO REDONDO 24</t>
  </si>
  <si>
    <t>PLATO REDONDO 26</t>
  </si>
  <si>
    <t>PLATO REDONDO 28</t>
  </si>
  <si>
    <t>PLATO REDONDO 32</t>
  </si>
  <si>
    <t>PLATO REDONDO 36</t>
  </si>
  <si>
    <t>PLATO REDONDO 40</t>
  </si>
  <si>
    <t>PLATO REDONDO 45</t>
  </si>
  <si>
    <t>PLATO REDONDO 50</t>
  </si>
  <si>
    <t>BALCONERA "FINESTRA"25</t>
  </si>
  <si>
    <t>BALCONERA "FINESTRA"30</t>
  </si>
  <si>
    <t>BALCONERA "FINESTRA"40</t>
  </si>
  <si>
    <t>Cerco 100 x 100</t>
  </si>
  <si>
    <t>Cerco Cañas VERDES</t>
  </si>
  <si>
    <t xml:space="preserve">Cañas Quemadas c/ CETOL  </t>
  </si>
  <si>
    <t xml:space="preserve">Cerco Cañas QUEMADAS </t>
  </si>
  <si>
    <t>Cerco 150x100</t>
  </si>
  <si>
    <t>Cerco 180x100</t>
  </si>
  <si>
    <t>Cerco 200x100</t>
  </si>
  <si>
    <t>Caña GRUESA QUEMADA 2 m</t>
  </si>
  <si>
    <t>Caña GRUESA VERDE 2 m</t>
  </si>
  <si>
    <t>Caña QUEMADA 2 m</t>
  </si>
  <si>
    <t>Caña VERDE 2 m</t>
  </si>
  <si>
    <t>Caña QUEMADA 1,8 m</t>
  </si>
  <si>
    <t>Caña VERDE 1,8 m</t>
  </si>
  <si>
    <t>Caña QUEMADA 1,5 m</t>
  </si>
  <si>
    <t>Caña VERDE 1,5 m</t>
  </si>
  <si>
    <t>Caña QUEMADA 1 m</t>
  </si>
  <si>
    <t>Caña VERDE 1 m</t>
  </si>
  <si>
    <t>BALCONERAS</t>
  </si>
  <si>
    <t>PLATOS REDONDOS</t>
  </si>
  <si>
    <t>PLATOS JARDINERAS</t>
  </si>
  <si>
    <t>PLATOS CUADRADOS</t>
  </si>
  <si>
    <t>Aumento</t>
  </si>
  <si>
    <t>TAyAndreatini</t>
  </si>
  <si>
    <t>MATRI, BERU y KYO</t>
  </si>
  <si>
    <t>Cañas sin</t>
  </si>
  <si>
    <t>Aumentos</t>
  </si>
  <si>
    <t>X 2,5</t>
  </si>
  <si>
    <t>X1,52</t>
  </si>
  <si>
    <t>GALVANIZADOS</t>
  </si>
  <si>
    <t>LLAMADOR MATE cañas</t>
  </si>
  <si>
    <t>Inmold141223</t>
  </si>
  <si>
    <t>MT-FI-30</t>
  </si>
  <si>
    <t>FINNY 30</t>
  </si>
  <si>
    <t>MATRi</t>
  </si>
  <si>
    <t>Beru141223 1,16</t>
  </si>
  <si>
    <t>Matri1512231,10</t>
  </si>
  <si>
    <t>AndreatTAP lista +1,10</t>
  </si>
  <si>
    <t>VASO CLÁSICO</t>
  </si>
  <si>
    <t>VIVERO BERUPLAST   6</t>
  </si>
  <si>
    <t>VIVERO BERUPLAST 10</t>
  </si>
  <si>
    <t>listaSanPedro</t>
  </si>
  <si>
    <t>30 cm</t>
  </si>
  <si>
    <t>40 cm</t>
  </si>
  <si>
    <t>50 cm</t>
  </si>
  <si>
    <t>60 cm</t>
  </si>
  <si>
    <t>MMM010224</t>
  </si>
  <si>
    <t>Lista Javi</t>
  </si>
  <si>
    <t>COLGANTE PORTAMACETAS HILO BLANCOS</t>
  </si>
  <si>
    <t>x 2</t>
  </si>
  <si>
    <t>X1,5</t>
  </si>
  <si>
    <t>04Febrero24  &gt;</t>
  </si>
  <si>
    <t>11Febrero24  &gt;</t>
  </si>
  <si>
    <t>11feb24.</t>
  </si>
  <si>
    <t>27feb24.</t>
  </si>
  <si>
    <t>Boleta javi</t>
  </si>
  <si>
    <t>Boleta270224</t>
  </si>
  <si>
    <t>BANDEJA x 25 celdas x 10cm</t>
  </si>
  <si>
    <t>BANDEJA x 162 celdas x 5 cm</t>
  </si>
  <si>
    <t>BANDEJA x 200 celdas x 5 cm</t>
  </si>
  <si>
    <t>BANDEJA x 72 celdas x 5 cm</t>
  </si>
  <si>
    <t>BANDEJA x 50 celdas x 5 cm</t>
  </si>
  <si>
    <t>SOPLADA 3L Clásica Liviana</t>
  </si>
  <si>
    <t>SOPLADA 2 1/2 L Amer Liviana</t>
  </si>
  <si>
    <t>SOPLADA 5L Amer Liviana</t>
  </si>
  <si>
    <t>SOPLADA 7L Clásica Liviana</t>
  </si>
  <si>
    <t>SOPLADA 7L Amer Liviana</t>
  </si>
  <si>
    <t>SOPLADA 10L Clásica Liviana</t>
  </si>
  <si>
    <t>SOPLADA 13L Clásica Liviana</t>
  </si>
  <si>
    <t>SOPLADA 15L Clásica Liviana</t>
  </si>
  <si>
    <t>Teorico</t>
  </si>
  <si>
    <t>22mar24.</t>
  </si>
  <si>
    <t>Taplastic</t>
  </si>
  <si>
    <t>T.A.C./ Taplastic</t>
  </si>
  <si>
    <t>TAPLASTIC</t>
  </si>
  <si>
    <t>BALCONERA PREMIUM 27 AN</t>
  </si>
  <si>
    <t xml:space="preserve">BANDEJA FORRAJERA </t>
  </si>
  <si>
    <t>Gancho Plastico/Matri</t>
  </si>
  <si>
    <t>Gancho Plastico/ Taplastic</t>
  </si>
  <si>
    <t xml:space="preserve">GANCHO TRENZADO N4 </t>
  </si>
  <si>
    <t xml:space="preserve">GANCHO LISO N5 </t>
  </si>
  <si>
    <t>CatalogoJavi</t>
  </si>
  <si>
    <t>19abr24.</t>
  </si>
  <si>
    <t>AUTORRIEGO UOVO 42cm Alto</t>
  </si>
  <si>
    <t>AUTORRIEGO UOVO 25cm Alto</t>
  </si>
  <si>
    <t>AUTORRIEGO UOVO 50cm Alto</t>
  </si>
  <si>
    <r>
      <t xml:space="preserve">VIVERO BERUPLAST / ROCIO  </t>
    </r>
    <r>
      <rPr>
        <b/>
        <sz val="16"/>
        <color rgb="FF000000"/>
        <rFont val="Calibri"/>
        <family val="2"/>
        <scheme val="minor"/>
      </rPr>
      <t xml:space="preserve"> </t>
    </r>
    <r>
      <rPr>
        <sz val="16"/>
        <color rgb="FF000000"/>
        <rFont val="Calibri"/>
        <family val="2"/>
        <scheme val="minor"/>
      </rPr>
      <t>8</t>
    </r>
  </si>
  <si>
    <t>listaPlastPuga</t>
  </si>
  <si>
    <t xml:space="preserve">BOLSITA 20L </t>
  </si>
  <si>
    <t xml:space="preserve">BOLSITA 15L </t>
  </si>
  <si>
    <t>media sombra al 50% 320000</t>
  </si>
  <si>
    <t>glifosato x 20L 164000</t>
  </si>
  <si>
    <t>mactex 40.2</t>
  </si>
  <si>
    <t>No se que es más práctico si metro lineal metro cuadrado</t>
  </si>
  <si>
    <t>Véalo si nos conviene quizás al Mcdraim y grotextil venderlo por Mt2</t>
  </si>
  <si>
    <t>1,25 dolar por 365 el mt2</t>
  </si>
  <si>
    <t>👆geotextil 1.25 mt2 pero ese rollo tiene 4,6 mts de ancho por 150 mts de largo</t>
  </si>
  <si>
    <t>Largo 150 m</t>
  </si>
  <si>
    <t>Ancho: 4.6 m</t>
  </si>
  <si>
    <t xml:space="preserve">Presentación del rollo: </t>
  </si>
  <si>
    <t>Precio actual: 1.25 USD/ m2 + IVA - (tipo de cambio dolar billete BNA)</t>
  </si>
  <si>
    <t>Densidad Nominal: 200 g/m2</t>
  </si>
  <si>
    <t xml:space="preserve"> Geotextil no tejido: N 40.2 </t>
  </si>
  <si>
    <r>
      <t xml:space="preserve">TELA MEDIA SOMBRA x </t>
    </r>
    <r>
      <rPr>
        <b/>
        <sz val="14"/>
        <color theme="1"/>
        <rFont val="Calibri"/>
        <family val="2"/>
        <scheme val="minor"/>
      </rPr>
      <t>2 mL</t>
    </r>
    <r>
      <rPr>
        <sz val="14"/>
        <color theme="1"/>
        <rFont val="Calibri"/>
        <family val="2"/>
        <scheme val="minor"/>
      </rPr>
      <t xml:space="preserve"> (Ancho 4.20 m)</t>
    </r>
  </si>
  <si>
    <t>MANTA ANTIHELADA  x mL (Ancho 4 m)</t>
  </si>
  <si>
    <t>MULCHING PACCIAMATURA x mL (Ancho 1.80 m)</t>
  </si>
  <si>
    <t>masIVA</t>
  </si>
  <si>
    <t>m2</t>
  </si>
  <si>
    <t>MCDRAIN para TERRAZA VERDE x m2</t>
  </si>
  <si>
    <t>GEOTEXTIL no tejido MACTEX  x mL (Ancho 4.60 m)</t>
  </si>
  <si>
    <t>TELAS</t>
  </si>
  <si>
    <t>JAVI</t>
  </si>
  <si>
    <t>[12:55, 22/4/2024] Maite Raso: Eduardo buen día, como estas?</t>
  </si>
  <si>
    <t>Mactex 40.2: 1.25 usd/m2 + IVA</t>
  </si>
  <si>
    <t>Macdrain 2L: 10.92 usd/m2 + IVA</t>
  </si>
  <si>
    <t>[12:55, 22/4/2024] Maite Raso: Media sombra al 50 % 320000</t>
  </si>
  <si>
    <t>[12:55, 22/4/2024] Maite Raso: Glifo por 20 $ 164000</t>
  </si>
  <si>
    <t>[12:59, 22/4/2024] Maite Raso: Pao pao $ 312000</t>
  </si>
  <si>
    <t>[12:59, 22/4/2024] Maite Raso: De 4 por 500</t>
  </si>
  <si>
    <t>[12:59, 22/4/2024] Maite Raso: Esto es malla antihelada</t>
  </si>
  <si>
    <t>[12:59, 22/4/2024] Maite Raso: Listo tenemos todo</t>
  </si>
  <si>
    <t>[13:00, 22/4/2024] Maite Raso: 346000$</t>
  </si>
  <si>
    <t>[13:00, 22/4/2024] Maite Raso: Mulching o cubre suelo de 1,65mts ancho por 100mts largo</t>
  </si>
  <si>
    <t>[13:48, 22/4/2024] El Origen VIP: Eso es antiheladas</t>
  </si>
  <si>
    <t>[13:48, 22/4/2024] Maite Raso: Si si</t>
  </si>
  <si>
    <t>13may24.</t>
  </si>
  <si>
    <t>BAND 50/72/162/200 celd x 5cm</t>
  </si>
  <si>
    <t>Macetex</t>
  </si>
  <si>
    <t>KYO EI TRANSPARENTE</t>
  </si>
  <si>
    <t>JARDINERA IMPERIO 50</t>
  </si>
  <si>
    <t>JARDINERA IMPERIO 60</t>
  </si>
  <si>
    <t>PLATO P/JARDINERA IMPERIO 50</t>
  </si>
  <si>
    <t>PLATO P/JARDINERA  IMPERIO 60</t>
  </si>
  <si>
    <t>PLATO P/JARDINERA IMPERIO 80</t>
  </si>
  <si>
    <t>*23%</t>
  </si>
  <si>
    <t>SOPLADO</t>
  </si>
  <si>
    <t>x25%</t>
  </si>
  <si>
    <t>ListaMacetex</t>
  </si>
  <si>
    <t>BOLS BERUPLAST 18</t>
  </si>
  <si>
    <t>Julio24</t>
  </si>
  <si>
    <t>REDONDA  8 AN</t>
  </si>
  <si>
    <t>REDONDA 12 AN</t>
  </si>
  <si>
    <t>REDONDA 16 AN</t>
  </si>
  <si>
    <t>REDONDA 18 AN</t>
  </si>
  <si>
    <t>REDONDA 22 AN</t>
  </si>
  <si>
    <t>REDONDA 27 AN</t>
  </si>
  <si>
    <t>REDONDA 35 AN</t>
  </si>
  <si>
    <t>CUADRADO"HOLANDES" 30.</t>
  </si>
  <si>
    <t>CUADRADO"HOLANDES" 35.</t>
  </si>
  <si>
    <t>CUADRADO"HOLANDES" 40.</t>
  </si>
  <si>
    <t>JARD.MARISEL 19</t>
  </si>
  <si>
    <t>Macetas Cultivo</t>
  </si>
  <si>
    <t>VIVERO  6</t>
  </si>
  <si>
    <t>VIVERO  8</t>
  </si>
  <si>
    <t>VIVERO  10</t>
  </si>
  <si>
    <t>VIVERO  11</t>
  </si>
  <si>
    <t>VIVERO  12</t>
  </si>
  <si>
    <t>VIVERO  14</t>
  </si>
  <si>
    <t>VIVERO  16</t>
  </si>
  <si>
    <t>VIVERO  18</t>
  </si>
  <si>
    <t>VIVERO  20</t>
  </si>
  <si>
    <t>VIVERO  24</t>
  </si>
  <si>
    <t>Redond $100</t>
  </si>
  <si>
    <t>Javi170924</t>
  </si>
  <si>
    <t>LIMA</t>
  </si>
  <si>
    <t>PREMIUM CLASICA</t>
  </si>
  <si>
    <t>30/9/24</t>
  </si>
  <si>
    <t>Boletajavi</t>
  </si>
  <si>
    <t>24/10/24</t>
  </si>
  <si>
    <t>T.A. PLASTIC</t>
  </si>
  <si>
    <t>LIMA 7</t>
  </si>
  <si>
    <t>LIMA 9</t>
  </si>
  <si>
    <t>LIMA 15</t>
  </si>
  <si>
    <t>LIMA 18</t>
  </si>
  <si>
    <t>14/11/24</t>
  </si>
  <si>
    <t>4/12/24</t>
  </si>
  <si>
    <t>6/1/25</t>
  </si>
  <si>
    <t>AUTORRIEGO 4</t>
  </si>
  <si>
    <t>AUTORRIEGO 5</t>
  </si>
  <si>
    <t>VIVERO  4 "Pesada"</t>
  </si>
  <si>
    <t>VIVERO  5 "Pesada"</t>
  </si>
  <si>
    <t>VIVERO  7 "Pesada"</t>
  </si>
  <si>
    <t>VASOS CUADRADOS</t>
  </si>
  <si>
    <t>CUADRADO 8</t>
  </si>
  <si>
    <t>CUADRADO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</si>
</sst>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\ #,##0;[Red]\-&quot;$&quot;\ #,##0"/>
    <numFmt numFmtId="164" formatCode="&quot;$&quot;\ #,##0"/>
    <numFmt numFmtId="165" formatCode="0.0000"/>
    <numFmt numFmtId="166" formatCode="dd\-mm\-yy;@"/>
    <numFmt numFmtId="167" formatCode="&quot;$&quot;\ #,##0.00"/>
    <numFmt numFmtId="168" formatCode="[$USD]\ #,##0.00"/>
  </numFmts>
  <fonts count="146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3" tint="-0.499984740745262"/>
      <name val="Calibri"/>
      <family val="2"/>
    </font>
    <font>
      <sz val="16"/>
      <color rgb="FF000000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6"/>
      <color theme="3" tint="-0.499984740745262"/>
      <name val="Arial"/>
      <family val="2"/>
    </font>
    <font>
      <b/>
      <sz val="16"/>
      <color theme="8" tint="-0.499984740745262"/>
      <name val="Arial"/>
      <family val="2"/>
    </font>
    <font>
      <b/>
      <sz val="16"/>
      <color rgb="FFFFFF00"/>
      <name val="Arial Black"/>
      <family val="2"/>
    </font>
    <font>
      <sz val="10"/>
      <name val="Arial"/>
      <family val="2"/>
    </font>
    <font>
      <b/>
      <sz val="18"/>
      <color theme="0"/>
      <name val="Arial"/>
      <family val="2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</font>
    <font>
      <b/>
      <sz val="1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8" tint="-0.499984740745262"/>
      <name val="Arial"/>
      <family val="2"/>
    </font>
    <font>
      <b/>
      <sz val="16"/>
      <color theme="5" tint="0.39997558519241921"/>
      <name val="Arial Black"/>
      <family val="2"/>
    </font>
    <font>
      <sz val="11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theme="8" tint="-0.499984740745262"/>
      <name val="Arial Black"/>
      <family val="2"/>
    </font>
    <font>
      <b/>
      <sz val="16"/>
      <color rgb="FFFF0000"/>
      <name val="Arial"/>
      <family val="2"/>
    </font>
    <font>
      <b/>
      <sz val="16"/>
      <color rgb="FFFF0000"/>
      <name val="Arial Black"/>
      <family val="2"/>
    </font>
    <font>
      <b/>
      <sz val="16"/>
      <color theme="9" tint="0.59999389629810485"/>
      <name val="Arial Black"/>
      <family val="2"/>
    </font>
    <font>
      <sz val="11"/>
      <color theme="8" tint="-0.249977111117893"/>
      <name val="Calibri"/>
      <family val="2"/>
      <scheme val="minor"/>
    </font>
    <font>
      <b/>
      <sz val="16"/>
      <color theme="8" tint="-0.249977111117893"/>
      <name val="Arial"/>
      <family val="2"/>
    </font>
    <font>
      <sz val="11"/>
      <color theme="9" tint="-0.249977111117893"/>
      <name val="Calibri"/>
      <family val="2"/>
      <scheme val="minor"/>
    </font>
    <font>
      <b/>
      <sz val="16"/>
      <color theme="9" tint="-0.249977111117893"/>
      <name val="Arial Black"/>
      <family val="2"/>
    </font>
    <font>
      <b/>
      <sz val="16"/>
      <color theme="4"/>
      <name val="Arial Black"/>
      <family val="2"/>
    </font>
    <font>
      <sz val="11"/>
      <color theme="4"/>
      <name val="Calibri"/>
      <family val="2"/>
      <scheme val="minor"/>
    </font>
    <font>
      <b/>
      <sz val="16"/>
      <color rgb="FFFF33CC"/>
      <name val="Arial Black"/>
      <family val="2"/>
    </font>
    <font>
      <sz val="11"/>
      <color rgb="FFFF33CC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FF0000"/>
      <name val="Arial Black"/>
      <family val="2"/>
    </font>
    <font>
      <sz val="18"/>
      <color theme="1"/>
      <name val="Calibri"/>
      <family val="2"/>
      <scheme val="minor"/>
    </font>
    <font>
      <sz val="14"/>
      <color rgb="FFFF33CC"/>
      <name val="Calibri"/>
      <family val="2"/>
      <scheme val="minor"/>
    </font>
    <font>
      <b/>
      <sz val="14"/>
      <color rgb="FFFF33CC"/>
      <name val="Arial Black"/>
      <family val="2"/>
    </font>
    <font>
      <b/>
      <sz val="9"/>
      <color rgb="FFFF33CC"/>
      <name val="Arial Black"/>
      <family val="2"/>
    </font>
    <font>
      <b/>
      <sz val="14"/>
      <color rgb="FFFF0000"/>
      <name val="Arial"/>
      <family val="2"/>
    </font>
    <font>
      <b/>
      <sz val="14"/>
      <color rgb="FFFF33CC"/>
      <name val="Arial"/>
      <family val="2"/>
    </font>
    <font>
      <sz val="14"/>
      <color theme="9"/>
      <name val="Calibri"/>
      <family val="2"/>
      <scheme val="minor"/>
    </font>
    <font>
      <b/>
      <sz val="16"/>
      <color theme="5"/>
      <name val="Arial Black"/>
      <family val="2"/>
    </font>
    <font>
      <sz val="11"/>
      <color theme="5"/>
      <name val="Calibri"/>
      <family val="2"/>
      <scheme val="minor"/>
    </font>
    <font>
      <b/>
      <sz val="16"/>
      <color theme="5"/>
      <name val="Arial"/>
      <family val="2"/>
    </font>
    <font>
      <b/>
      <sz val="14"/>
      <color theme="5"/>
      <name val="Arial Black"/>
      <family val="2"/>
    </font>
    <font>
      <b/>
      <sz val="16"/>
      <color theme="9"/>
      <name val="Arial Black"/>
      <family val="2"/>
    </font>
    <font>
      <sz val="11"/>
      <color theme="9"/>
      <name val="Calibri"/>
      <family val="2"/>
      <scheme val="minor"/>
    </font>
    <font>
      <b/>
      <sz val="16"/>
      <color theme="9"/>
      <name val="Arial"/>
      <family val="2"/>
    </font>
    <font>
      <b/>
      <sz val="16"/>
      <color rgb="FF00B050"/>
      <name val="Arial Black"/>
      <family val="2"/>
    </font>
    <font>
      <sz val="11"/>
      <color theme="4" tint="0.39997558519241921"/>
      <name val="Calibri"/>
      <family val="2"/>
      <scheme val="minor"/>
    </font>
    <font>
      <b/>
      <sz val="16"/>
      <color theme="4" tint="0.39997558519241921"/>
      <name val="Arial"/>
      <family val="2"/>
    </font>
    <font>
      <b/>
      <sz val="16"/>
      <color theme="4" tint="0.39997558519241921"/>
      <name val="Arial Black"/>
      <family val="2"/>
    </font>
    <font>
      <b/>
      <sz val="14"/>
      <color theme="4" tint="0.39997558519241921"/>
      <name val="Arial Black"/>
      <family val="2"/>
    </font>
    <font>
      <b/>
      <sz val="12"/>
      <color theme="4" tint="0.39997558519241921"/>
      <name val="Arial Black"/>
      <family val="2"/>
    </font>
    <font>
      <b/>
      <sz val="14"/>
      <color theme="4" tint="0.39997558519241921"/>
      <name val="Arial"/>
      <family val="2"/>
    </font>
    <font>
      <sz val="11"/>
      <color theme="0" tint="-0.14999847407452621"/>
      <name val="Calibri"/>
      <family val="2"/>
      <scheme val="minor"/>
    </font>
    <font>
      <b/>
      <sz val="16"/>
      <color theme="0" tint="-0.14999847407452621"/>
      <name val="Arial"/>
      <family val="2"/>
    </font>
    <font>
      <b/>
      <sz val="16"/>
      <color theme="0" tint="-0.14999847407452621"/>
      <name val="Arial Black"/>
      <family val="2"/>
    </font>
    <font>
      <b/>
      <sz val="14"/>
      <color theme="0" tint="-0.14999847407452621"/>
      <name val="Arial Black"/>
      <family val="2"/>
    </font>
    <font>
      <b/>
      <sz val="12"/>
      <color theme="0" tint="-0.14999847407452621"/>
      <name val="Arial Black"/>
      <family val="2"/>
    </font>
    <font>
      <b/>
      <sz val="14"/>
      <color theme="0" tint="-0.14999847407452621"/>
      <name val="Arial"/>
      <family val="2"/>
    </font>
    <font>
      <b/>
      <sz val="16"/>
      <color theme="0" tint="-0.249977111117893"/>
      <name val="Arial Black"/>
      <family val="2"/>
    </font>
    <font>
      <b/>
      <sz val="14"/>
      <color theme="0" tint="-0.249977111117893"/>
      <name val="Arial Black"/>
      <family val="2"/>
    </font>
    <font>
      <sz val="11"/>
      <color theme="5" tint="-0.249977111117893"/>
      <name val="Calibri"/>
      <family val="2"/>
      <scheme val="minor"/>
    </font>
    <font>
      <b/>
      <sz val="16"/>
      <color theme="5" tint="-0.249977111117893"/>
      <name val="Arial"/>
      <family val="2"/>
    </font>
    <font>
      <b/>
      <sz val="16"/>
      <color theme="5" tint="-0.249977111117893"/>
      <name val="Arial Black"/>
      <family val="2"/>
    </font>
    <font>
      <b/>
      <sz val="14"/>
      <color theme="5" tint="-0.249977111117893"/>
      <name val="Arial Black"/>
      <family val="2"/>
    </font>
    <font>
      <b/>
      <sz val="12"/>
      <color theme="5" tint="-0.249977111117893"/>
      <name val="Arial Black"/>
      <family val="2"/>
    </font>
    <font>
      <b/>
      <sz val="14"/>
      <color theme="5" tint="-0.249977111117893"/>
      <name val="Arial"/>
      <family val="2"/>
    </font>
    <font>
      <b/>
      <sz val="16"/>
      <color theme="4" tint="-0.499984740745262"/>
      <name val="Arial Black"/>
      <family val="2"/>
    </font>
    <font>
      <b/>
      <sz val="16"/>
      <color theme="3"/>
      <name val="Arial Black"/>
      <family val="2"/>
    </font>
    <font>
      <b/>
      <sz val="14"/>
      <color theme="3"/>
      <name val="Arial Black"/>
      <family val="2"/>
    </font>
    <font>
      <b/>
      <sz val="16"/>
      <color theme="8" tint="-0.249977111117893"/>
      <name val="Arial Black"/>
      <family val="2"/>
    </font>
    <font>
      <b/>
      <sz val="16"/>
      <color rgb="FF000000"/>
      <name val="Calibri"/>
      <family val="2"/>
      <scheme val="minor"/>
    </font>
    <font>
      <sz val="16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6"/>
      <name val="Arial Black"/>
      <family val="2"/>
    </font>
    <font>
      <b/>
      <sz val="16"/>
      <color theme="7" tint="0.39997558519241921"/>
      <name val="Arial Black"/>
      <family val="2"/>
    </font>
    <font>
      <sz val="11"/>
      <color theme="7" tint="0.39997558519241921"/>
      <name val="Calibri"/>
      <family val="2"/>
      <scheme val="minor"/>
    </font>
    <font>
      <b/>
      <sz val="16"/>
      <color theme="8"/>
      <name val="Calibri"/>
      <family val="2"/>
      <scheme val="minor"/>
    </font>
    <font>
      <b/>
      <sz val="16"/>
      <color theme="8"/>
      <name val="Calibri"/>
      <family val="2"/>
    </font>
    <font>
      <b/>
      <sz val="11"/>
      <color theme="4"/>
      <name val="Calibri"/>
      <family val="2"/>
      <scheme val="minor"/>
    </font>
    <font>
      <b/>
      <sz val="16"/>
      <color theme="4"/>
      <name val="Arial"/>
      <family val="2"/>
    </font>
    <font>
      <sz val="11"/>
      <color theme="4" tint="-0.499984740745262"/>
      <name val="Calibri"/>
      <family val="2"/>
      <scheme val="minor"/>
    </font>
    <font>
      <b/>
      <sz val="16"/>
      <color theme="4" tint="-0.499984740745262"/>
      <name val="Arial"/>
      <family val="2"/>
    </font>
    <font>
      <b/>
      <sz val="14"/>
      <color theme="4" tint="-0.499984740745262"/>
      <name val="Arial Black"/>
      <family val="2"/>
    </font>
    <font>
      <b/>
      <sz val="12"/>
      <color theme="4" tint="-0.499984740745262"/>
      <name val="Arial Black"/>
      <family val="2"/>
    </font>
    <font>
      <b/>
      <sz val="14"/>
      <color theme="4" tint="-0.499984740745262"/>
      <name val="Arial"/>
      <family val="2"/>
    </font>
    <font>
      <b/>
      <sz val="16"/>
      <color theme="7"/>
      <name val="Arial Black"/>
      <family val="2"/>
    </font>
    <font>
      <b/>
      <sz val="11"/>
      <color theme="7"/>
      <name val="Calibri"/>
      <family val="2"/>
      <scheme val="minor"/>
    </font>
    <font>
      <b/>
      <sz val="16"/>
      <color theme="7"/>
      <name val="Arial"/>
      <family val="2"/>
    </font>
    <font>
      <sz val="16"/>
      <color theme="4" tint="-0.499984740745262"/>
      <name val="Calibri"/>
      <family val="2"/>
      <scheme val="minor"/>
    </font>
    <font>
      <sz val="16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2"/>
      <color theme="5" tint="0.39997558519241921"/>
      <name val="Arial Black"/>
      <family val="2"/>
    </font>
    <font>
      <b/>
      <sz val="16"/>
      <color theme="9"/>
      <name val="Calibri"/>
      <family val="2"/>
      <scheme val="minor"/>
    </font>
    <font>
      <b/>
      <sz val="16"/>
      <color theme="9"/>
      <name val="Calibri"/>
      <family val="2"/>
    </font>
    <font>
      <sz val="16"/>
      <color theme="9" tint="-0.249977111117893"/>
      <name val="Calibri"/>
      <family val="2"/>
      <scheme val="minor"/>
    </font>
    <font>
      <b/>
      <sz val="16"/>
      <color theme="1"/>
      <name val="Arial Black"/>
      <family val="2"/>
    </font>
    <font>
      <b/>
      <sz val="12"/>
      <color theme="1"/>
      <name val="Arial Black"/>
      <family val="2"/>
    </font>
    <font>
      <b/>
      <u/>
      <sz val="16"/>
      <color theme="1"/>
      <name val="Arial Black"/>
      <family val="2"/>
    </font>
    <font>
      <b/>
      <u/>
      <sz val="16"/>
      <color theme="5" tint="-0.249977111117893"/>
      <name val="Arial Black"/>
      <family val="2"/>
    </font>
    <font>
      <b/>
      <u/>
      <sz val="12"/>
      <name val="Arial Black"/>
      <family val="2"/>
    </font>
    <font>
      <b/>
      <sz val="16"/>
      <name val="Arial Black"/>
      <family val="2"/>
    </font>
    <font>
      <b/>
      <sz val="12"/>
      <name val="Arial Black"/>
      <family val="2"/>
    </font>
    <font>
      <b/>
      <u/>
      <sz val="16"/>
      <name val="Arial Black"/>
      <family val="2"/>
    </font>
    <font>
      <b/>
      <u/>
      <sz val="16"/>
      <color theme="4" tint="0.39997558519241921"/>
      <name val="Arial Black"/>
      <family val="2"/>
    </font>
    <font>
      <b/>
      <u/>
      <sz val="16"/>
      <color rgb="FFFF0000"/>
      <name val="Arial Black"/>
      <family val="2"/>
    </font>
    <font>
      <sz val="11"/>
      <color theme="5" tint="0.39997558519241921"/>
      <name val="Calibri"/>
      <family val="2"/>
      <scheme val="minor"/>
    </font>
    <font>
      <b/>
      <sz val="14"/>
      <color rgb="FFFFFF00"/>
      <name val="Arial Black"/>
      <family val="2"/>
    </font>
    <font>
      <sz val="11"/>
      <color rgb="FFFFFF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sz val="16"/>
      <color rgb="FFFFFF00"/>
      <name val="Calibri"/>
      <family val="2"/>
    </font>
    <font>
      <b/>
      <sz val="14"/>
      <color theme="1"/>
      <name val="Calibri"/>
      <family val="2"/>
      <scheme val="minor"/>
    </font>
    <font>
      <b/>
      <u/>
      <sz val="12"/>
      <color theme="5" tint="-0.249977111117893"/>
      <name val="Arial Black"/>
      <family val="2"/>
    </font>
    <font>
      <b/>
      <u/>
      <sz val="12"/>
      <color rgb="FFFF0000"/>
      <name val="Arial Black"/>
      <family val="2"/>
    </font>
    <font>
      <b/>
      <u/>
      <sz val="12"/>
      <color theme="1"/>
      <name val="Arial Black"/>
      <family val="2"/>
    </font>
    <font>
      <b/>
      <sz val="16"/>
      <color theme="0"/>
      <name val="Arial Black"/>
      <family val="2"/>
    </font>
    <font>
      <b/>
      <sz val="16"/>
      <color theme="4" tint="-0.249977111117893"/>
      <name val="Arial Black"/>
      <family val="2"/>
    </font>
    <font>
      <sz val="16"/>
      <color theme="4" tint="-0.249977111117893"/>
      <name val="Calibri"/>
      <family val="2"/>
      <scheme val="minor"/>
    </font>
    <font>
      <b/>
      <sz val="12"/>
      <color theme="4" tint="-0.249977111117893"/>
      <name val="Arial Black"/>
      <family val="2"/>
    </font>
    <font>
      <b/>
      <sz val="12"/>
      <color theme="0"/>
      <name val="Arial Black"/>
      <family val="2"/>
    </font>
    <font>
      <sz val="16"/>
      <color theme="9" tint="0.39997558519241921"/>
      <name val="Calibri"/>
      <family val="2"/>
      <scheme val="minor"/>
    </font>
    <font>
      <sz val="14"/>
      <color theme="9" tint="0.39997558519241921"/>
      <name val="Calibri"/>
      <family val="2"/>
      <scheme val="minor"/>
    </font>
    <font>
      <b/>
      <sz val="16"/>
      <color theme="9" tint="0.39997558519241921"/>
      <name val="Arial Black"/>
      <family val="2"/>
    </font>
    <font>
      <sz val="16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u/>
      <sz val="12"/>
      <color theme="9"/>
      <name val="Arial Black"/>
      <family val="2"/>
    </font>
    <font>
      <b/>
      <sz val="12"/>
      <color theme="9"/>
      <name val="Arial Black"/>
      <family val="2"/>
    </font>
    <font>
      <b/>
      <sz val="14"/>
      <color theme="4" tint="-0.249977111117893"/>
      <name val="Arial Black"/>
      <family val="2"/>
    </font>
    <font>
      <b/>
      <u/>
      <sz val="12"/>
      <color theme="4" tint="-0.249977111117893"/>
      <name val="Arial Black"/>
      <family val="2"/>
    </font>
    <font>
      <sz val="14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6"/>
      <color theme="4" tint="-0.249977111117893"/>
      <name val="Arial"/>
      <family val="2"/>
    </font>
    <font>
      <sz val="12"/>
      <color theme="4" tint="-0.249977111117893"/>
      <name val="Calibri"/>
      <family val="2"/>
      <scheme val="minor"/>
    </font>
    <font>
      <b/>
      <sz val="16"/>
      <color rgb="FF00B05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2"/>
      <color rgb="FF00B050"/>
      <name val="Arial Black"/>
      <family val="2"/>
    </font>
    <font>
      <b/>
      <u/>
      <sz val="12"/>
      <color theme="8" tint="-0.249977111117893"/>
      <name val="Arial Black"/>
      <family val="2"/>
    </font>
    <font>
      <b/>
      <sz val="12"/>
      <color theme="8" tint="-0.249977111117893"/>
      <name val="Arial Black"/>
      <family val="2"/>
    </font>
    <font>
      <b/>
      <sz val="14"/>
      <color theme="8" tint="-0.249977111117893"/>
      <name val="Arial Black"/>
      <family val="2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3" fillId="0" borderId="0"/>
    <xf numFmtId="1" fontId="14" fillId="11" borderId="1">
      <alignment horizontal="center"/>
    </xf>
  </cellStyleXfs>
  <cellXfs count="635">
    <xf numFmtId="0" fontId="0" fillId="0" borderId="0" xfId="0"/>
    <xf numFmtId="0" fontId="4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1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2" fontId="10" fillId="8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2" fontId="1" fillId="0" borderId="20" xfId="0" applyNumberFormat="1" applyFont="1" applyBorder="1" applyAlignment="1">
      <alignment horizontal="center" vertical="center"/>
    </xf>
    <xf numFmtId="0" fontId="1" fillId="5" borderId="22" xfId="0" applyFont="1" applyFill="1" applyBorder="1" applyAlignment="1">
      <alignment horizontal="left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1" fillId="0" borderId="25" xfId="0" applyFont="1" applyBorder="1" applyAlignment="1">
      <alignment horizontal="left" vertical="center"/>
    </xf>
    <xf numFmtId="0" fontId="2" fillId="0" borderId="28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14" fontId="15" fillId="3" borderId="0" xfId="0" applyNumberFormat="1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5" fillId="3" borderId="6" xfId="0" applyFont="1" applyFill="1" applyBorder="1" applyAlignment="1">
      <alignment horizontal="center" vertical="center"/>
    </xf>
    <xf numFmtId="14" fontId="15" fillId="3" borderId="11" xfId="0" applyNumberFormat="1" applyFont="1" applyFill="1" applyBorder="1" applyAlignment="1">
      <alignment horizontal="center" vertical="center"/>
    </xf>
    <xf numFmtId="0" fontId="15" fillId="3" borderId="11" xfId="0" applyFont="1" applyFill="1" applyBorder="1" applyAlignment="1">
      <alignment horizontal="center" vertical="center"/>
    </xf>
    <xf numFmtId="0" fontId="15" fillId="3" borderId="10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 textRotation="255"/>
    </xf>
    <xf numFmtId="2" fontId="9" fillId="8" borderId="0" xfId="0" applyNumberFormat="1" applyFont="1" applyFill="1" applyAlignment="1">
      <alignment horizontal="center" vertical="center"/>
    </xf>
    <xf numFmtId="2" fontId="1" fillId="8" borderId="4" xfId="0" applyNumberFormat="1" applyFont="1" applyFill="1" applyBorder="1" applyAlignment="1">
      <alignment horizontal="center" vertical="center"/>
    </xf>
    <xf numFmtId="2" fontId="1" fillId="8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textRotation="255"/>
    </xf>
    <xf numFmtId="2" fontId="3" fillId="8" borderId="4" xfId="0" applyNumberFormat="1" applyFont="1" applyFill="1" applyBorder="1" applyAlignment="1">
      <alignment horizontal="center" vertical="center"/>
    </xf>
    <xf numFmtId="2" fontId="3" fillId="8" borderId="0" xfId="0" applyNumberFormat="1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1" fillId="7" borderId="0" xfId="0" applyNumberFormat="1" applyFont="1" applyFill="1" applyAlignment="1">
      <alignment horizontal="center" vertical="center"/>
    </xf>
    <xf numFmtId="2" fontId="12" fillId="9" borderId="4" xfId="0" applyNumberFormat="1" applyFont="1" applyFill="1" applyBorder="1" applyAlignment="1">
      <alignment horizontal="center" vertical="center"/>
    </xf>
    <xf numFmtId="2" fontId="12" fillId="9" borderId="0" xfId="0" applyNumberFormat="1" applyFont="1" applyFill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2" fontId="12" fillId="9" borderId="15" xfId="0" applyNumberFormat="1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" fontId="2" fillId="0" borderId="10" xfId="0" applyNumberFormat="1" applyFont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" fontId="2" fillId="0" borderId="1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2" fillId="0" borderId="9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6" fontId="2" fillId="0" borderId="1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" fontId="2" fillId="3" borderId="8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5" borderId="17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2" borderId="25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0" borderId="25" xfId="0" applyFont="1" applyBorder="1" applyAlignment="1">
      <alignment horizontal="left" vertical="center"/>
    </xf>
    <xf numFmtId="0" fontId="6" fillId="5" borderId="22" xfId="0" applyFont="1" applyFill="1" applyBorder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" fillId="5" borderId="6" xfId="0" applyFont="1" applyFill="1" applyBorder="1" applyAlignment="1">
      <alignment horizontal="left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0" fontId="1" fillId="0" borderId="22" xfId="0" applyFont="1" applyBorder="1" applyAlignment="1">
      <alignment horizontal="left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 wrapText="1"/>
    </xf>
    <xf numFmtId="0" fontId="2" fillId="0" borderId="0" xfId="0" applyFont="1" applyAlignment="1">
      <alignment horizontal="right" vertical="center"/>
    </xf>
    <xf numFmtId="164" fontId="2" fillId="0" borderId="1" xfId="0" applyNumberFormat="1" applyFont="1" applyBorder="1" applyAlignment="1">
      <alignment horizontal="right" vertical="center"/>
    </xf>
    <xf numFmtId="1" fontId="2" fillId="3" borderId="1" xfId="0" applyNumberFormat="1" applyFont="1" applyFill="1" applyBorder="1" applyAlignment="1">
      <alignment horizontal="right" vertical="center"/>
    </xf>
    <xf numFmtId="0" fontId="4" fillId="0" borderId="6" xfId="0" applyFont="1" applyBorder="1" applyAlignment="1">
      <alignment horizontal="center" vertical="center" wrapText="1"/>
    </xf>
    <xf numFmtId="2" fontId="2" fillId="3" borderId="10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2" fillId="0" borderId="27" xfId="0" applyFont="1" applyBorder="1" applyAlignment="1">
      <alignment horizontal="left" vertical="center"/>
    </xf>
    <xf numFmtId="2" fontId="2" fillId="3" borderId="6" xfId="0" applyNumberFormat="1" applyFont="1" applyFill="1" applyBorder="1" applyAlignment="1">
      <alignment horizontal="center" vertical="center"/>
    </xf>
    <xf numFmtId="2" fontId="2" fillId="3" borderId="0" xfId="0" applyNumberFormat="1" applyFont="1" applyFill="1" applyAlignment="1">
      <alignment horizontal="center" vertical="center"/>
    </xf>
    <xf numFmtId="0" fontId="15" fillId="3" borderId="0" xfId="0" applyFont="1" applyFill="1" applyAlignment="1">
      <alignment horizontal="left" vertical="center"/>
    </xf>
    <xf numFmtId="0" fontId="2" fillId="0" borderId="32" xfId="0" applyFont="1" applyBorder="1" applyAlignment="1">
      <alignment horizontal="left" vertical="center"/>
    </xf>
    <xf numFmtId="0" fontId="2" fillId="0" borderId="33" xfId="0" applyFont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1" fontId="2" fillId="3" borderId="28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2" fillId="0" borderId="4" xfId="0" applyNumberFormat="1" applyFont="1" applyBorder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2" fontId="2" fillId="0" borderId="11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" fillId="0" borderId="7" xfId="0" applyNumberFormat="1" applyFont="1" applyBorder="1" applyAlignment="1">
      <alignment horizontal="right" vertical="center"/>
    </xf>
    <xf numFmtId="1" fontId="2" fillId="0" borderId="7" xfId="0" applyNumberFormat="1" applyFont="1" applyBorder="1" applyAlignment="1">
      <alignment horizontal="right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horizontal="right" vertical="center"/>
    </xf>
    <xf numFmtId="1" fontId="2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left"/>
    </xf>
    <xf numFmtId="2" fontId="2" fillId="4" borderId="10" xfId="0" applyNumberFormat="1" applyFont="1" applyFill="1" applyBorder="1" applyAlignment="1">
      <alignment horizontal="center" vertical="center"/>
    </xf>
    <xf numFmtId="2" fontId="2" fillId="4" borderId="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textRotation="255"/>
    </xf>
    <xf numFmtId="2" fontId="1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164" fontId="2" fillId="0" borderId="2" xfId="0" applyNumberFormat="1" applyFont="1" applyBorder="1" applyAlignment="1">
      <alignment horizontal="right" vertical="center"/>
    </xf>
    <xf numFmtId="0" fontId="0" fillId="0" borderId="0" xfId="0" applyAlignment="1">
      <alignment horizontal="left" vertical="center"/>
    </xf>
    <xf numFmtId="0" fontId="18" fillId="0" borderId="0" xfId="0" applyFont="1" applyAlignment="1">
      <alignment horizontal="left"/>
    </xf>
    <xf numFmtId="0" fontId="19" fillId="0" borderId="8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0" borderId="7" xfId="0" applyFont="1" applyBorder="1" applyAlignment="1">
      <alignment horizontal="left" vertical="center" wrapText="1"/>
    </xf>
    <xf numFmtId="0" fontId="19" fillId="0" borderId="8" xfId="0" applyFont="1" applyBorder="1" applyAlignment="1">
      <alignment horizontal="left" vertical="center" wrapText="1"/>
    </xf>
    <xf numFmtId="0" fontId="18" fillId="0" borderId="0" xfId="0" applyFont="1" applyAlignment="1">
      <alignment horizontal="center" vertical="center"/>
    </xf>
    <xf numFmtId="0" fontId="8" fillId="0" borderId="27" xfId="0" applyFont="1" applyBorder="1" applyAlignment="1">
      <alignment horizontal="left"/>
    </xf>
    <xf numFmtId="0" fontId="1" fillId="0" borderId="28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1" fillId="0" borderId="28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 wrapText="1"/>
    </xf>
    <xf numFmtId="1" fontId="2" fillId="3" borderId="0" xfId="0" applyNumberFormat="1" applyFont="1" applyFill="1" applyAlignment="1">
      <alignment horizontal="center" vertical="center"/>
    </xf>
    <xf numFmtId="1" fontId="2" fillId="3" borderId="10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2" fontId="2" fillId="13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9" fillId="8" borderId="0" xfId="0" applyNumberFormat="1" applyFont="1" applyFill="1" applyAlignment="1">
      <alignment horizontal="center" vertical="center"/>
    </xf>
    <xf numFmtId="14" fontId="10" fillId="8" borderId="0" xfId="0" applyNumberFormat="1" applyFont="1" applyFill="1" applyAlignment="1">
      <alignment horizontal="center" vertical="center"/>
    </xf>
    <xf numFmtId="14" fontId="11" fillId="7" borderId="0" xfId="0" applyNumberFormat="1" applyFont="1" applyFill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14" fontId="20" fillId="7" borderId="0" xfId="0" applyNumberFormat="1" applyFont="1" applyFill="1" applyAlignment="1">
      <alignment horizontal="center" vertical="center"/>
    </xf>
    <xf numFmtId="14" fontId="20" fillId="7" borderId="0" xfId="0" applyNumberFormat="1" applyFont="1" applyFill="1" applyAlignment="1">
      <alignment horizontal="left" vertical="center"/>
    </xf>
    <xf numFmtId="164" fontId="2" fillId="0" borderId="7" xfId="0" applyNumberFormat="1" applyFont="1" applyBorder="1" applyAlignment="1">
      <alignment horizontal="center" vertical="center"/>
    </xf>
    <xf numFmtId="1" fontId="2" fillId="3" borderId="6" xfId="0" applyNumberFormat="1" applyFont="1" applyFill="1" applyBorder="1" applyAlignment="1">
      <alignment horizontal="center" vertical="center"/>
    </xf>
    <xf numFmtId="1" fontId="2" fillId="3" borderId="7" xfId="0" applyNumberFormat="1" applyFont="1" applyFill="1" applyBorder="1" applyAlignment="1">
      <alignment horizontal="center" vertical="center"/>
    </xf>
    <xf numFmtId="1" fontId="2" fillId="3" borderId="31" xfId="0" applyNumberFormat="1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left" vertical="center"/>
    </xf>
    <xf numFmtId="0" fontId="2" fillId="5" borderId="0" xfId="0" applyFont="1" applyFill="1" applyAlignment="1">
      <alignment horizontal="center" vertical="center"/>
    </xf>
    <xf numFmtId="0" fontId="19" fillId="0" borderId="31" xfId="0" applyFont="1" applyBorder="1" applyAlignment="1">
      <alignment horizontal="left" vertical="center" wrapText="1"/>
    </xf>
    <xf numFmtId="0" fontId="19" fillId="0" borderId="33" xfId="0" applyFont="1" applyBorder="1" applyAlignment="1">
      <alignment horizontal="left" vertical="center" wrapText="1"/>
    </xf>
    <xf numFmtId="164" fontId="2" fillId="0" borderId="32" xfId="0" applyNumberFormat="1" applyFont="1" applyBorder="1" applyAlignment="1">
      <alignment horizontal="right" vertical="center"/>
    </xf>
    <xf numFmtId="1" fontId="2" fillId="3" borderId="2" xfId="0" applyNumberFormat="1" applyFont="1" applyFill="1" applyBorder="1" applyAlignment="1">
      <alignment horizontal="right" vertical="center"/>
    </xf>
    <xf numFmtId="0" fontId="1" fillId="0" borderId="3" xfId="0" applyFont="1" applyBorder="1" applyAlignment="1">
      <alignment horizontal="left" vertical="center"/>
    </xf>
    <xf numFmtId="0" fontId="1" fillId="5" borderId="16" xfId="0" applyFont="1" applyFill="1" applyBorder="1" applyAlignment="1">
      <alignment horizontal="right" vertical="center"/>
    </xf>
    <xf numFmtId="0" fontId="1" fillId="5" borderId="18" xfId="0" applyFont="1" applyFill="1" applyBorder="1" applyAlignment="1">
      <alignment horizontal="right" vertical="center"/>
    </xf>
    <xf numFmtId="2" fontId="21" fillId="9" borderId="4" xfId="0" applyNumberFormat="1" applyFont="1" applyFill="1" applyBorder="1" applyAlignment="1">
      <alignment horizontal="center" vertical="center"/>
    </xf>
    <xf numFmtId="2" fontId="21" fillId="9" borderId="0" xfId="0" applyNumberFormat="1" applyFont="1" applyFill="1" applyAlignment="1">
      <alignment horizontal="center" vertical="center"/>
    </xf>
    <xf numFmtId="2" fontId="21" fillId="9" borderId="15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1" fontId="2" fillId="3" borderId="9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2" fontId="2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2" fontId="24" fillId="4" borderId="1" xfId="0" applyNumberFormat="1" applyFont="1" applyFill="1" applyBorder="1" applyAlignment="1">
      <alignment horizontal="center" vertical="center"/>
    </xf>
    <xf numFmtId="2" fontId="24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25" fillId="9" borderId="0" xfId="0" applyNumberFormat="1" applyFont="1" applyFill="1" applyAlignment="1">
      <alignment horizontal="center" vertical="center"/>
    </xf>
    <xf numFmtId="2" fontId="25" fillId="9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8" borderId="0" xfId="0" applyNumberFormat="1" applyFont="1" applyFill="1" applyAlignment="1">
      <alignment horizontal="center" vertical="center"/>
    </xf>
    <xf numFmtId="2" fontId="27" fillId="9" borderId="4" xfId="0" applyNumberFormat="1" applyFont="1" applyFill="1" applyBorder="1" applyAlignment="1">
      <alignment horizontal="center" vertical="center"/>
    </xf>
    <xf numFmtId="2" fontId="27" fillId="9" borderId="0" xfId="0" applyNumberFormat="1" applyFont="1" applyFill="1" applyAlignment="1">
      <alignment horizontal="center" vertical="center"/>
    </xf>
    <xf numFmtId="2" fontId="28" fillId="9" borderId="4" xfId="0" applyNumberFormat="1" applyFont="1" applyFill="1" applyBorder="1" applyAlignment="1">
      <alignment horizontal="center" vertical="center"/>
    </xf>
    <xf numFmtId="2" fontId="27" fillId="0" borderId="0" xfId="0" applyNumberFormat="1" applyFont="1" applyAlignment="1">
      <alignment horizontal="center" vertical="center"/>
    </xf>
    <xf numFmtId="0" fontId="2" fillId="0" borderId="12" xfId="0" applyFont="1" applyBorder="1" applyAlignment="1">
      <alignment horizontal="left" vertical="center"/>
    </xf>
    <xf numFmtId="0" fontId="2" fillId="0" borderId="15" xfId="0" applyFont="1" applyBorder="1" applyAlignment="1">
      <alignment horizontal="center" vertical="center"/>
    </xf>
    <xf numFmtId="0" fontId="1" fillId="0" borderId="12" xfId="0" applyFont="1" applyBorder="1" applyAlignment="1">
      <alignment horizontal="left" vertical="center"/>
    </xf>
    <xf numFmtId="164" fontId="2" fillId="0" borderId="35" xfId="0" applyNumberFormat="1" applyFont="1" applyBorder="1" applyAlignment="1">
      <alignment horizontal="right" vertical="center"/>
    </xf>
    <xf numFmtId="1" fontId="2" fillId="3" borderId="35" xfId="0" applyNumberFormat="1" applyFont="1" applyFill="1" applyBorder="1" applyAlignment="1">
      <alignment horizontal="right" vertical="center"/>
    </xf>
    <xf numFmtId="0" fontId="2" fillId="0" borderId="35" xfId="0" applyFont="1" applyBorder="1" applyAlignment="1">
      <alignment horizontal="center" vertical="center"/>
    </xf>
    <xf numFmtId="2" fontId="29" fillId="0" borderId="0" xfId="0" applyNumberFormat="1" applyFont="1" applyAlignment="1">
      <alignment horizontal="center" vertical="center"/>
    </xf>
    <xf numFmtId="14" fontId="29" fillId="0" borderId="0" xfId="0" applyNumberFormat="1" applyFont="1" applyAlignment="1">
      <alignment horizontal="center" vertical="center"/>
    </xf>
    <xf numFmtId="165" fontId="30" fillId="0" borderId="0" xfId="0" applyNumberFormat="1" applyFont="1" applyAlignment="1">
      <alignment horizontal="center" vertical="center"/>
    </xf>
    <xf numFmtId="2" fontId="30" fillId="8" borderId="0" xfId="0" applyNumberFormat="1" applyFont="1" applyFill="1" applyAlignment="1">
      <alignment horizontal="center" vertical="center"/>
    </xf>
    <xf numFmtId="2" fontId="31" fillId="0" borderId="0" xfId="0" applyNumberFormat="1" applyFont="1" applyAlignment="1">
      <alignment horizontal="center" vertical="center"/>
    </xf>
    <xf numFmtId="14" fontId="31" fillId="0" borderId="0" xfId="0" applyNumberFormat="1" applyFont="1" applyAlignment="1">
      <alignment horizontal="center" vertical="center"/>
    </xf>
    <xf numFmtId="2" fontId="32" fillId="9" borderId="4" xfId="0" applyNumberFormat="1" applyFont="1" applyFill="1" applyBorder="1" applyAlignment="1">
      <alignment horizontal="center" vertical="center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2" fillId="0" borderId="22" xfId="0" applyFont="1" applyBorder="1" applyAlignment="1">
      <alignment horizontal="right" vertical="center"/>
    </xf>
    <xf numFmtId="0" fontId="2" fillId="0" borderId="24" xfId="0" applyFon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2" fillId="0" borderId="25" xfId="0" applyFont="1" applyBorder="1" applyAlignment="1">
      <alignment horizontal="right" vertical="center"/>
    </xf>
    <xf numFmtId="2" fontId="26" fillId="9" borderId="4" xfId="0" applyNumberFormat="1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33" fillId="9" borderId="4" xfId="0" applyNumberFormat="1" applyFont="1" applyFill="1" applyBorder="1" applyAlignment="1">
      <alignment horizontal="center" vertical="center"/>
    </xf>
    <xf numFmtId="2" fontId="34" fillId="0" borderId="0" xfId="0" applyNumberFormat="1" applyFont="1" applyAlignment="1">
      <alignment horizontal="center" vertical="center"/>
    </xf>
    <xf numFmtId="14" fontId="34" fillId="0" borderId="0" xfId="0" applyNumberFormat="1" applyFont="1" applyAlignment="1">
      <alignment horizontal="center" vertical="center"/>
    </xf>
    <xf numFmtId="2" fontId="27" fillId="0" borderId="4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right" vertical="center"/>
    </xf>
    <xf numFmtId="1" fontId="1" fillId="0" borderId="0" xfId="0" applyNumberFormat="1" applyFont="1" applyAlignment="1">
      <alignment horizontal="right" vertical="center"/>
    </xf>
    <xf numFmtId="2" fontId="21" fillId="0" borderId="4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2" fontId="35" fillId="9" borderId="4" xfId="0" applyNumberFormat="1" applyFont="1" applyFill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7" fillId="0" borderId="0" xfId="0" applyNumberFormat="1" applyFont="1" applyAlignment="1">
      <alignment horizontal="left" vertical="center"/>
    </xf>
    <xf numFmtId="14" fontId="38" fillId="0" borderId="4" xfId="0" applyNumberFormat="1" applyFont="1" applyBorder="1" applyAlignment="1">
      <alignment horizontal="center" vertical="center"/>
    </xf>
    <xf numFmtId="14" fontId="40" fillId="0" borderId="0" xfId="0" applyNumberFormat="1" applyFont="1" applyAlignment="1">
      <alignment horizontal="center" vertical="center"/>
    </xf>
    <xf numFmtId="2" fontId="41" fillId="9" borderId="4" xfId="0" applyNumberFormat="1" applyFont="1" applyFill="1" applyBorder="1" applyAlignment="1">
      <alignment horizontal="center" vertical="center"/>
    </xf>
    <xf numFmtId="2" fontId="42" fillId="9" borderId="4" xfId="0" applyNumberFormat="1" applyFont="1" applyFill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0" fontId="4" fillId="0" borderId="13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36" xfId="0" applyFont="1" applyBorder="1" applyAlignment="1">
      <alignment horizontal="left" vertical="center"/>
    </xf>
    <xf numFmtId="0" fontId="19" fillId="0" borderId="37" xfId="0" applyFont="1" applyBorder="1" applyAlignment="1">
      <alignment horizontal="left" vertical="center" wrapText="1"/>
    </xf>
    <xf numFmtId="0" fontId="19" fillId="0" borderId="38" xfId="0" applyFont="1" applyBorder="1" applyAlignment="1">
      <alignment horizontal="left" vertical="center" wrapText="1"/>
    </xf>
    <xf numFmtId="164" fontId="2" fillId="0" borderId="39" xfId="0" applyNumberFormat="1" applyFont="1" applyBorder="1" applyAlignment="1">
      <alignment horizontal="right" vertical="center"/>
    </xf>
    <xf numFmtId="1" fontId="2" fillId="3" borderId="40" xfId="0" applyNumberFormat="1" applyFont="1" applyFill="1" applyBorder="1" applyAlignment="1">
      <alignment horizontal="right" vertical="center"/>
    </xf>
    <xf numFmtId="0" fontId="2" fillId="0" borderId="39" xfId="0" applyFont="1" applyBorder="1" applyAlignment="1">
      <alignment horizontal="left" vertical="center"/>
    </xf>
    <xf numFmtId="0" fontId="4" fillId="0" borderId="37" xfId="0" applyFont="1" applyBorder="1" applyAlignment="1">
      <alignment horizontal="left" vertical="center"/>
    </xf>
    <xf numFmtId="2" fontId="43" fillId="9" borderId="4" xfId="0" applyNumberFormat="1" applyFont="1" applyFill="1" applyBorder="1" applyAlignment="1">
      <alignment horizontal="center" vertical="center"/>
    </xf>
    <xf numFmtId="2" fontId="44" fillId="9" borderId="4" xfId="0" applyNumberFormat="1" applyFont="1" applyFill="1" applyBorder="1" applyAlignment="1">
      <alignment horizontal="center" vertical="center"/>
    </xf>
    <xf numFmtId="14" fontId="45" fillId="0" borderId="0" xfId="0" applyNumberFormat="1" applyFont="1" applyAlignment="1">
      <alignment horizontal="center" vertical="center"/>
    </xf>
    <xf numFmtId="2" fontId="46" fillId="9" borderId="4" xfId="0" applyNumberFormat="1" applyFont="1" applyFill="1" applyBorder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4" fontId="47" fillId="0" borderId="0" xfId="0" applyNumberFormat="1" applyFont="1" applyAlignment="1">
      <alignment horizontal="center" vertical="center"/>
    </xf>
    <xf numFmtId="165" fontId="48" fillId="0" borderId="0" xfId="0" applyNumberFormat="1" applyFont="1" applyAlignment="1">
      <alignment horizontal="center" vertical="center"/>
    </xf>
    <xf numFmtId="2" fontId="48" fillId="8" borderId="0" xfId="0" applyNumberFormat="1" applyFont="1" applyFill="1" applyAlignment="1">
      <alignment horizontal="center" vertical="center"/>
    </xf>
    <xf numFmtId="2" fontId="49" fillId="9" borderId="4" xfId="0" applyNumberFormat="1" applyFont="1" applyFill="1" applyBorder="1" applyAlignment="1">
      <alignment horizontal="center" vertical="center"/>
    </xf>
    <xf numFmtId="2" fontId="50" fillId="9" borderId="4" xfId="0" applyNumberFormat="1" applyFont="1" applyFill="1" applyBorder="1" applyAlignment="1">
      <alignment horizontal="center" vertical="center"/>
    </xf>
    <xf numFmtId="2" fontId="51" fillId="0" borderId="0" xfId="0" applyNumberFormat="1" applyFont="1" applyAlignment="1">
      <alignment horizontal="center" vertical="center"/>
    </xf>
    <xf numFmtId="2" fontId="52" fillId="8" borderId="0" xfId="0" applyNumberFormat="1" applyFont="1" applyFill="1" applyAlignment="1">
      <alignment horizontal="center" vertical="center"/>
    </xf>
    <xf numFmtId="2" fontId="53" fillId="9" borderId="4" xfId="0" applyNumberFormat="1" applyFont="1" applyFill="1" applyBorder="1" applyAlignment="1">
      <alignment horizontal="center" vertical="center"/>
    </xf>
    <xf numFmtId="2" fontId="54" fillId="0" borderId="0" xfId="0" applyNumberFormat="1" applyFont="1" applyAlignment="1">
      <alignment horizontal="center" vertical="center"/>
    </xf>
    <xf numFmtId="14" fontId="54" fillId="0" borderId="0" xfId="0" applyNumberFormat="1" applyFont="1" applyAlignment="1">
      <alignment horizontal="center" vertical="center"/>
    </xf>
    <xf numFmtId="165" fontId="55" fillId="0" borderId="0" xfId="0" applyNumberFormat="1" applyFont="1" applyAlignment="1">
      <alignment horizontal="center" vertical="center"/>
    </xf>
    <xf numFmtId="2" fontId="55" fillId="8" borderId="0" xfId="0" applyNumberFormat="1" applyFont="1" applyFill="1" applyAlignment="1">
      <alignment horizontal="center" vertical="center"/>
    </xf>
    <xf numFmtId="2" fontId="56" fillId="9" borderId="4" xfId="0" applyNumberFormat="1" applyFont="1" applyFill="1" applyBorder="1" applyAlignment="1">
      <alignment horizontal="center" vertical="center"/>
    </xf>
    <xf numFmtId="2" fontId="57" fillId="9" borderId="4" xfId="0" applyNumberFormat="1" applyFont="1" applyFill="1" applyBorder="1" applyAlignment="1">
      <alignment horizontal="center" vertical="center"/>
    </xf>
    <xf numFmtId="2" fontId="56" fillId="0" borderId="0" xfId="0" applyNumberFormat="1" applyFont="1" applyAlignment="1">
      <alignment horizontal="center" vertical="center"/>
    </xf>
    <xf numFmtId="2" fontId="56" fillId="0" borderId="4" xfId="0" applyNumberFormat="1" applyFont="1" applyBorder="1" applyAlignment="1">
      <alignment horizontal="center" vertical="center"/>
    </xf>
    <xf numFmtId="14" fontId="58" fillId="0" borderId="4" xfId="0" applyNumberFormat="1" applyFont="1" applyBorder="1" applyAlignment="1">
      <alignment horizontal="center" vertical="center"/>
    </xf>
    <xf numFmtId="2" fontId="59" fillId="9" borderId="4" xfId="0" applyNumberFormat="1" applyFont="1" applyFill="1" applyBorder="1" applyAlignment="1">
      <alignment horizontal="center" vertical="center"/>
    </xf>
    <xf numFmtId="14" fontId="3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39" fillId="0" borderId="0" xfId="0" applyFont="1" applyAlignment="1">
      <alignment horizontal="center" vertical="center"/>
    </xf>
    <xf numFmtId="2" fontId="60" fillId="14" borderId="0" xfId="0" applyNumberFormat="1" applyFont="1" applyFill="1" applyAlignment="1">
      <alignment horizontal="center" vertical="center"/>
    </xf>
    <xf numFmtId="14" fontId="60" fillId="14" borderId="0" xfId="0" applyNumberFormat="1" applyFont="1" applyFill="1" applyAlignment="1">
      <alignment horizontal="center" vertical="center"/>
    </xf>
    <xf numFmtId="165" fontId="61" fillId="14" borderId="0" xfId="0" applyNumberFormat="1" applyFont="1" applyFill="1" applyAlignment="1">
      <alignment horizontal="center" vertical="center"/>
    </xf>
    <xf numFmtId="2" fontId="62" fillId="14" borderId="4" xfId="0" applyNumberFormat="1" applyFont="1" applyFill="1" applyBorder="1" applyAlignment="1">
      <alignment horizontal="center" vertical="center"/>
    </xf>
    <xf numFmtId="2" fontId="63" fillId="14" borderId="4" xfId="0" applyNumberFormat="1" applyFont="1" applyFill="1" applyBorder="1" applyAlignment="1">
      <alignment horizontal="center" vertical="center"/>
    </xf>
    <xf numFmtId="2" fontId="65" fillId="14" borderId="4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right" vertical="center"/>
    </xf>
    <xf numFmtId="1" fontId="2" fillId="3" borderId="10" xfId="0" applyNumberFormat="1" applyFont="1" applyFill="1" applyBorder="1" applyAlignment="1">
      <alignment horizontal="right" vertical="center"/>
    </xf>
    <xf numFmtId="2" fontId="66" fillId="14" borderId="4" xfId="0" applyNumberFormat="1" applyFont="1" applyFill="1" applyBorder="1" applyAlignment="1">
      <alignment horizontal="center" vertical="center"/>
    </xf>
    <xf numFmtId="2" fontId="67" fillId="14" borderId="4" xfId="0" applyNumberFormat="1" applyFont="1" applyFill="1" applyBorder="1" applyAlignment="1">
      <alignment horizontal="center" vertical="center"/>
    </xf>
    <xf numFmtId="2" fontId="61" fillId="8" borderId="0" xfId="0" applyNumberFormat="1" applyFont="1" applyFill="1" applyAlignment="1">
      <alignment horizontal="center" vertical="center"/>
    </xf>
    <xf numFmtId="2" fontId="68" fillId="14" borderId="0" xfId="0" applyNumberFormat="1" applyFont="1" applyFill="1" applyAlignment="1">
      <alignment horizontal="center" vertical="center"/>
    </xf>
    <xf numFmtId="14" fontId="68" fillId="14" borderId="0" xfId="0" applyNumberFormat="1" applyFont="1" applyFill="1" applyAlignment="1">
      <alignment horizontal="center" vertical="center"/>
    </xf>
    <xf numFmtId="2" fontId="69" fillId="8" borderId="0" xfId="0" applyNumberFormat="1" applyFont="1" applyFill="1" applyAlignment="1">
      <alignment horizontal="center" vertical="center"/>
    </xf>
    <xf numFmtId="2" fontId="70" fillId="14" borderId="4" xfId="0" applyNumberFormat="1" applyFont="1" applyFill="1" applyBorder="1" applyAlignment="1">
      <alignment horizontal="center" vertical="center"/>
    </xf>
    <xf numFmtId="2" fontId="71" fillId="14" borderId="4" xfId="0" applyNumberFormat="1" applyFont="1" applyFill="1" applyBorder="1" applyAlignment="1">
      <alignment horizontal="center" vertical="center"/>
    </xf>
    <xf numFmtId="2" fontId="73" fillId="14" borderId="4" xfId="0" applyNumberFormat="1" applyFont="1" applyFill="1" applyBorder="1" applyAlignment="1">
      <alignment horizontal="center" vertical="center"/>
    </xf>
    <xf numFmtId="2" fontId="74" fillId="14" borderId="4" xfId="0" applyNumberFormat="1" applyFont="1" applyFill="1" applyBorder="1" applyAlignment="1">
      <alignment horizontal="center" vertical="center"/>
    </xf>
    <xf numFmtId="166" fontId="69" fillId="14" borderId="0" xfId="0" applyNumberFormat="1" applyFont="1" applyFill="1" applyAlignment="1">
      <alignment horizontal="center" vertical="center"/>
    </xf>
    <xf numFmtId="2" fontId="75" fillId="14" borderId="4" xfId="0" applyNumberFormat="1" applyFont="1" applyFill="1" applyBorder="1" applyAlignment="1">
      <alignment horizontal="center" vertical="center"/>
    </xf>
    <xf numFmtId="2" fontId="76" fillId="14" borderId="4" xfId="0" applyNumberFormat="1" applyFont="1" applyFill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1" fillId="5" borderId="12" xfId="0" applyFont="1" applyFill="1" applyBorder="1" applyAlignment="1">
      <alignment horizontal="left" vertical="center"/>
    </xf>
    <xf numFmtId="0" fontId="2" fillId="5" borderId="15" xfId="0" applyFont="1" applyFill="1" applyBorder="1" applyAlignment="1">
      <alignment horizontal="center" vertical="center"/>
    </xf>
    <xf numFmtId="2" fontId="77" fillId="14" borderId="4" xfId="0" applyNumberFormat="1" applyFont="1" applyFill="1" applyBorder="1" applyAlignment="1">
      <alignment horizontal="center" vertical="center"/>
    </xf>
    <xf numFmtId="2" fontId="25" fillId="14" borderId="4" xfId="0" applyNumberFormat="1" applyFont="1" applyFill="1" applyBorder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2" fontId="62" fillId="14" borderId="0" xfId="0" applyNumberFormat="1" applyFont="1" applyFill="1" applyAlignment="1">
      <alignment horizontal="center" vertical="center"/>
    </xf>
    <xf numFmtId="2" fontId="56" fillId="9" borderId="0" xfId="0" applyNumberFormat="1" applyFont="1" applyFill="1" applyAlignment="1">
      <alignment horizontal="center" vertical="center"/>
    </xf>
    <xf numFmtId="2" fontId="75" fillId="14" borderId="0" xfId="0" applyNumberFormat="1" applyFont="1" applyFill="1" applyAlignment="1">
      <alignment horizontal="center" vertical="center"/>
    </xf>
    <xf numFmtId="2" fontId="46" fillId="9" borderId="0" xfId="0" applyNumberFormat="1" applyFont="1" applyFill="1" applyAlignment="1">
      <alignment horizontal="center" vertical="center"/>
    </xf>
    <xf numFmtId="2" fontId="53" fillId="9" borderId="0" xfId="0" applyNumberFormat="1" applyFont="1" applyFill="1" applyAlignment="1">
      <alignment horizontal="center" vertical="center"/>
    </xf>
    <xf numFmtId="1" fontId="4" fillId="0" borderId="0" xfId="0" applyNumberFormat="1" applyFont="1" applyAlignment="1">
      <alignment horizontal="center" vertical="center" wrapText="1"/>
    </xf>
    <xf numFmtId="2" fontId="74" fillId="0" borderId="0" xfId="0" applyNumberFormat="1" applyFont="1" applyAlignment="1">
      <alignment horizontal="center" vertical="center"/>
    </xf>
    <xf numFmtId="2" fontId="62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2" fontId="24" fillId="4" borderId="31" xfId="0" applyNumberFormat="1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right" vertical="center"/>
    </xf>
    <xf numFmtId="0" fontId="1" fillId="5" borderId="0" xfId="0" applyFont="1" applyFill="1" applyAlignment="1">
      <alignment horizontal="right" vertical="center"/>
    </xf>
    <xf numFmtId="2" fontId="75" fillId="0" borderId="4" xfId="0" applyNumberFormat="1" applyFont="1" applyBorder="1" applyAlignment="1">
      <alignment horizontal="center" vertical="center"/>
    </xf>
    <xf numFmtId="2" fontId="62" fillId="0" borderId="4" xfId="0" applyNumberFormat="1" applyFont="1" applyBorder="1" applyAlignment="1">
      <alignment horizontal="center" vertical="center"/>
    </xf>
    <xf numFmtId="2" fontId="46" fillId="0" borderId="4" xfId="0" applyNumberFormat="1" applyFont="1" applyBorder="1" applyAlignment="1">
      <alignment horizontal="center" vertical="center"/>
    </xf>
    <xf numFmtId="2" fontId="74" fillId="0" borderId="4" xfId="0" applyNumberFormat="1" applyFont="1" applyBorder="1" applyAlignment="1">
      <alignment horizontal="center" vertical="center"/>
    </xf>
    <xf numFmtId="2" fontId="70" fillId="0" borderId="4" xfId="0" applyNumberFormat="1" applyFont="1" applyBorder="1" applyAlignment="1">
      <alignment horizontal="center" vertical="center"/>
    </xf>
    <xf numFmtId="2" fontId="33" fillId="0" borderId="4" xfId="0" applyNumberFormat="1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2" fontId="35" fillId="0" borderId="4" xfId="0" applyNumberFormat="1" applyFont="1" applyBorder="1" applyAlignment="1">
      <alignment horizontal="center" vertical="center"/>
    </xf>
    <xf numFmtId="2" fontId="76" fillId="0" borderId="4" xfId="0" applyNumberFormat="1" applyFont="1" applyBorder="1" applyAlignment="1">
      <alignment horizontal="center" vertical="center"/>
    </xf>
    <xf numFmtId="2" fontId="53" fillId="0" borderId="4" xfId="0" applyNumberFormat="1" applyFont="1" applyBorder="1" applyAlignment="1">
      <alignment horizontal="center" vertical="center"/>
    </xf>
    <xf numFmtId="2" fontId="25" fillId="0" borderId="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2" fontId="75" fillId="0" borderId="0" xfId="0" applyNumberFormat="1" applyFont="1" applyAlignment="1">
      <alignment horizontal="center" vertical="center"/>
    </xf>
    <xf numFmtId="2" fontId="53" fillId="0" borderId="0" xfId="0" applyNumberFormat="1" applyFont="1" applyAlignment="1">
      <alignment horizontal="center" vertical="center"/>
    </xf>
    <xf numFmtId="2" fontId="24" fillId="0" borderId="15" xfId="0" applyNumberFormat="1" applyFont="1" applyBorder="1" applyAlignment="1">
      <alignment horizontal="center" vertical="center"/>
    </xf>
    <xf numFmtId="2" fontId="24" fillId="0" borderId="10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 textRotation="255"/>
    </xf>
    <xf numFmtId="2" fontId="2" fillId="0" borderId="10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2" fontId="48" fillId="0" borderId="0" xfId="0" applyNumberFormat="1" applyFont="1" applyAlignment="1">
      <alignment horizontal="center" vertical="center"/>
    </xf>
    <xf numFmtId="0" fontId="78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right" vertical="center" wrapText="1"/>
    </xf>
    <xf numFmtId="0" fontId="4" fillId="0" borderId="2" xfId="0" applyFont="1" applyBorder="1" applyAlignment="1">
      <alignment horizontal="right" vertical="center" wrapText="1"/>
    </xf>
    <xf numFmtId="0" fontId="4" fillId="0" borderId="35" xfId="0" applyFont="1" applyBorder="1" applyAlignment="1">
      <alignment horizontal="right" vertical="center" wrapText="1"/>
    </xf>
    <xf numFmtId="2" fontId="77" fillId="0" borderId="4" xfId="0" applyNumberFormat="1" applyFont="1" applyBorder="1" applyAlignment="1">
      <alignment horizontal="center" vertical="center"/>
    </xf>
    <xf numFmtId="2" fontId="50" fillId="0" borderId="4" xfId="0" applyNumberFormat="1" applyFont="1" applyBorder="1" applyAlignment="1">
      <alignment horizontal="center" vertical="center"/>
    </xf>
    <xf numFmtId="1" fontId="4" fillId="5" borderId="0" xfId="0" applyNumberFormat="1" applyFont="1" applyFill="1" applyAlignment="1">
      <alignment horizontal="centerContinuous" vertical="center" wrapText="1"/>
    </xf>
    <xf numFmtId="1" fontId="2" fillId="5" borderId="0" xfId="0" applyNumberFormat="1" applyFont="1" applyFill="1" applyAlignment="1">
      <alignment horizontal="centerContinuous" vertical="center"/>
    </xf>
    <xf numFmtId="0" fontId="1" fillId="5" borderId="0" xfId="0" applyFont="1" applyFill="1" applyAlignment="1">
      <alignment horizontal="centerContinuous" vertical="center"/>
    </xf>
    <xf numFmtId="0" fontId="2" fillId="5" borderId="0" xfId="0" applyFont="1" applyFill="1" applyAlignment="1">
      <alignment horizontal="centerContinuous" vertical="center"/>
    </xf>
    <xf numFmtId="0" fontId="0" fillId="5" borderId="0" xfId="0" applyFill="1" applyAlignment="1">
      <alignment horizontal="center" vertical="center"/>
    </xf>
    <xf numFmtId="2" fontId="68" fillId="15" borderId="0" xfId="0" applyNumberFormat="1" applyFont="1" applyFill="1" applyAlignment="1">
      <alignment horizontal="center" vertical="center"/>
    </xf>
    <xf numFmtId="14" fontId="68" fillId="15" borderId="0" xfId="0" applyNumberFormat="1" applyFont="1" applyFill="1" applyAlignment="1">
      <alignment horizontal="center" vertical="center"/>
    </xf>
    <xf numFmtId="166" fontId="69" fillId="15" borderId="0" xfId="0" applyNumberFormat="1" applyFont="1" applyFill="1" applyAlignment="1">
      <alignment horizontal="center" vertical="center"/>
    </xf>
    <xf numFmtId="2" fontId="69" fillId="15" borderId="0" xfId="0" applyNumberFormat="1" applyFont="1" applyFill="1" applyAlignment="1">
      <alignment horizontal="center" vertical="center"/>
    </xf>
    <xf numFmtId="2" fontId="74" fillId="15" borderId="4" xfId="0" applyNumberFormat="1" applyFont="1" applyFill="1" applyBorder="1" applyAlignment="1">
      <alignment horizontal="center" vertical="center"/>
    </xf>
    <xf numFmtId="2" fontId="75" fillId="15" borderId="4" xfId="0" applyNumberFormat="1" applyFont="1" applyFill="1" applyBorder="1" applyAlignment="1">
      <alignment horizontal="center" vertical="center"/>
    </xf>
    <xf numFmtId="2" fontId="75" fillId="15" borderId="0" xfId="0" applyNumberFormat="1" applyFont="1" applyFill="1" applyAlignment="1">
      <alignment horizontal="center" vertical="center"/>
    </xf>
    <xf numFmtId="2" fontId="25" fillId="15" borderId="4" xfId="0" applyNumberFormat="1" applyFont="1" applyFill="1" applyBorder="1" applyAlignment="1">
      <alignment horizontal="center" vertical="center"/>
    </xf>
    <xf numFmtId="2" fontId="70" fillId="15" borderId="4" xfId="0" applyNumberFormat="1" applyFont="1" applyFill="1" applyBorder="1" applyAlignment="1">
      <alignment horizontal="center" vertical="center"/>
    </xf>
    <xf numFmtId="2" fontId="71" fillId="15" borderId="4" xfId="0" applyNumberFormat="1" applyFont="1" applyFill="1" applyBorder="1" applyAlignment="1">
      <alignment horizontal="center" vertical="center"/>
    </xf>
    <xf numFmtId="2" fontId="73" fillId="15" borderId="4" xfId="0" applyNumberFormat="1" applyFont="1" applyFill="1" applyBorder="1" applyAlignment="1">
      <alignment horizontal="center" vertical="center"/>
    </xf>
    <xf numFmtId="2" fontId="77" fillId="15" borderId="4" xfId="0" applyNumberFormat="1" applyFont="1" applyFill="1" applyBorder="1" applyAlignment="1">
      <alignment horizontal="center" vertical="center"/>
    </xf>
    <xf numFmtId="2" fontId="27" fillId="15" borderId="30" xfId="0" applyNumberFormat="1" applyFont="1" applyFill="1" applyBorder="1" applyAlignment="1">
      <alignment horizontal="center" vertical="center"/>
    </xf>
    <xf numFmtId="2" fontId="75" fillId="4" borderId="4" xfId="0" applyNumberFormat="1" applyFont="1" applyFill="1" applyBorder="1" applyAlignment="1">
      <alignment horizontal="center" vertical="center"/>
    </xf>
    <xf numFmtId="2" fontId="26" fillId="15" borderId="0" xfId="0" applyNumberFormat="1" applyFont="1" applyFill="1" applyAlignment="1">
      <alignment horizontal="center" vertical="center"/>
    </xf>
    <xf numFmtId="2" fontId="73" fillId="0" borderId="4" xfId="0" applyNumberFormat="1" applyFont="1" applyBorder="1" applyAlignment="1">
      <alignment horizontal="center" vertical="center"/>
    </xf>
    <xf numFmtId="2" fontId="65" fillId="0" borderId="4" xfId="0" applyNumberFormat="1" applyFont="1" applyBorder="1" applyAlignment="1">
      <alignment horizontal="center" vertical="center"/>
    </xf>
    <xf numFmtId="14" fontId="72" fillId="0" borderId="4" xfId="0" applyNumberFormat="1" applyFont="1" applyBorder="1" applyAlignment="1">
      <alignment horizontal="center" vertical="center"/>
    </xf>
    <xf numFmtId="14" fontId="64" fillId="0" borderId="4" xfId="0" applyNumberFormat="1" applyFont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2" fontId="79" fillId="12" borderId="0" xfId="0" applyNumberFormat="1" applyFont="1" applyFill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6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0" fontId="80" fillId="0" borderId="10" xfId="0" applyFont="1" applyBorder="1" applyAlignment="1">
      <alignment horizontal="center" vertical="center"/>
    </xf>
    <xf numFmtId="0" fontId="8" fillId="5" borderId="17" xfId="0" applyFont="1" applyFill="1" applyBorder="1" applyAlignment="1">
      <alignment horizontal="right" vertical="center"/>
    </xf>
    <xf numFmtId="0" fontId="8" fillId="5" borderId="16" xfId="0" applyFont="1" applyFill="1" applyBorder="1" applyAlignment="1">
      <alignment horizontal="right" vertical="center"/>
    </xf>
    <xf numFmtId="0" fontId="8" fillId="5" borderId="18" xfId="0" applyFont="1" applyFill="1" applyBorder="1" applyAlignment="1">
      <alignment horizontal="right" vertical="center"/>
    </xf>
    <xf numFmtId="2" fontId="68" fillId="16" borderId="0" xfId="0" applyNumberFormat="1" applyFont="1" applyFill="1" applyAlignment="1">
      <alignment horizontal="center" vertical="center"/>
    </xf>
    <xf numFmtId="14" fontId="68" fillId="16" borderId="0" xfId="0" applyNumberFormat="1" applyFont="1" applyFill="1" applyAlignment="1">
      <alignment horizontal="center" vertical="center"/>
    </xf>
    <xf numFmtId="166" fontId="69" fillId="16" borderId="0" xfId="0" applyNumberFormat="1" applyFont="1" applyFill="1" applyAlignment="1">
      <alignment horizontal="center" vertical="center"/>
    </xf>
    <xf numFmtId="2" fontId="69" fillId="16" borderId="0" xfId="0" applyNumberFormat="1" applyFont="1" applyFill="1" applyAlignment="1">
      <alignment horizontal="center" vertical="center"/>
    </xf>
    <xf numFmtId="2" fontId="26" fillId="16" borderId="0" xfId="0" applyNumberFormat="1" applyFont="1" applyFill="1" applyAlignment="1">
      <alignment horizontal="center" vertical="center"/>
    </xf>
    <xf numFmtId="2" fontId="27" fillId="16" borderId="30" xfId="0" applyNumberFormat="1" applyFont="1" applyFill="1" applyBorder="1" applyAlignment="1">
      <alignment horizontal="center" vertical="center"/>
    </xf>
    <xf numFmtId="2" fontId="70" fillId="16" borderId="4" xfId="0" applyNumberFormat="1" applyFont="1" applyFill="1" applyBorder="1" applyAlignment="1">
      <alignment horizontal="center" vertical="center"/>
    </xf>
    <xf numFmtId="2" fontId="27" fillId="16" borderId="4" xfId="0" applyNumberFormat="1" applyFont="1" applyFill="1" applyBorder="1" applyAlignment="1">
      <alignment horizontal="center" vertical="center"/>
    </xf>
    <xf numFmtId="2" fontId="74" fillId="16" borderId="4" xfId="0" applyNumberFormat="1" applyFont="1" applyFill="1" applyBorder="1" applyAlignment="1">
      <alignment horizontal="center" vertical="center"/>
    </xf>
    <xf numFmtId="2" fontId="75" fillId="16" borderId="4" xfId="0" applyNumberFormat="1" applyFont="1" applyFill="1" applyBorder="1" applyAlignment="1">
      <alignment horizontal="center" vertical="center"/>
    </xf>
    <xf numFmtId="2" fontId="75" fillId="16" borderId="0" xfId="0" applyNumberFormat="1" applyFont="1" applyFill="1" applyAlignment="1">
      <alignment horizontal="center" vertical="center"/>
    </xf>
    <xf numFmtId="2" fontId="25" fillId="16" borderId="4" xfId="0" applyNumberFormat="1" applyFont="1" applyFill="1" applyBorder="1" applyAlignment="1">
      <alignment horizontal="center" vertical="center"/>
    </xf>
    <xf numFmtId="2" fontId="76" fillId="16" borderId="4" xfId="0" applyNumberFormat="1" applyFont="1" applyFill="1" applyBorder="1" applyAlignment="1">
      <alignment horizontal="center" vertical="center"/>
    </xf>
    <xf numFmtId="2" fontId="71" fillId="16" borderId="4" xfId="0" applyNumberFormat="1" applyFont="1" applyFill="1" applyBorder="1" applyAlignment="1">
      <alignment horizontal="center" vertical="center"/>
    </xf>
    <xf numFmtId="14" fontId="72" fillId="16" borderId="4" xfId="0" applyNumberFormat="1" applyFont="1" applyFill="1" applyBorder="1" applyAlignment="1">
      <alignment horizontal="center" vertical="center"/>
    </xf>
    <xf numFmtId="2" fontId="73" fillId="16" borderId="4" xfId="0" applyNumberFormat="1" applyFont="1" applyFill="1" applyBorder="1" applyAlignment="1">
      <alignment horizontal="center" vertical="center"/>
    </xf>
    <xf numFmtId="2" fontId="77" fillId="16" borderId="4" xfId="0" applyNumberFormat="1" applyFont="1" applyFill="1" applyBorder="1" applyAlignment="1">
      <alignment horizontal="center" vertical="center"/>
    </xf>
    <xf numFmtId="2" fontId="32" fillId="16" borderId="4" xfId="0" applyNumberFormat="1" applyFont="1" applyFill="1" applyBorder="1" applyAlignment="1">
      <alignment horizontal="center" vertical="center"/>
    </xf>
    <xf numFmtId="2" fontId="81" fillId="16" borderId="4" xfId="0" applyNumberFormat="1" applyFont="1" applyFill="1" applyBorder="1" applyAlignment="1">
      <alignment horizontal="center" vertical="center"/>
    </xf>
    <xf numFmtId="2" fontId="50" fillId="16" borderId="4" xfId="0" applyNumberFormat="1" applyFont="1" applyFill="1" applyBorder="1" applyAlignment="1">
      <alignment horizontal="center" vertical="center"/>
    </xf>
    <xf numFmtId="2" fontId="82" fillId="9" borderId="4" xfId="0" applyNumberFormat="1" applyFont="1" applyFill="1" applyBorder="1" applyAlignment="1">
      <alignment horizontal="center" vertical="center"/>
    </xf>
    <xf numFmtId="14" fontId="83" fillId="9" borderId="0" xfId="0" applyNumberFormat="1" applyFont="1" applyFill="1" applyAlignment="1">
      <alignment horizontal="center" vertical="center"/>
    </xf>
    <xf numFmtId="10" fontId="83" fillId="9" borderId="4" xfId="0" applyNumberFormat="1" applyFont="1" applyFill="1" applyBorder="1" applyAlignment="1">
      <alignment horizontal="center" vertical="center"/>
    </xf>
    <xf numFmtId="2" fontId="84" fillId="8" borderId="4" xfId="0" applyNumberFormat="1" applyFont="1" applyFill="1" applyBorder="1" applyAlignment="1">
      <alignment horizontal="center" vertical="center"/>
    </xf>
    <xf numFmtId="2" fontId="84" fillId="0" borderId="0" xfId="0" applyNumberFormat="1" applyFont="1" applyAlignment="1">
      <alignment horizontal="center" vertical="center"/>
    </xf>
    <xf numFmtId="2" fontId="85" fillId="8" borderId="4" xfId="0" applyNumberFormat="1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164" fontId="37" fillId="0" borderId="40" xfId="0" applyNumberFormat="1" applyFont="1" applyBorder="1" applyAlignment="1">
      <alignment horizontal="right" vertical="center"/>
    </xf>
    <xf numFmtId="2" fontId="33" fillId="16" borderId="4" xfId="0" applyNumberFormat="1" applyFont="1" applyFill="1" applyBorder="1" applyAlignment="1">
      <alignment horizontal="center" vertical="center"/>
    </xf>
    <xf numFmtId="14" fontId="86" fillId="16" borderId="0" xfId="0" applyNumberFormat="1" applyFont="1" applyFill="1" applyAlignment="1">
      <alignment horizontal="center" vertical="center"/>
    </xf>
    <xf numFmtId="166" fontId="87" fillId="16" borderId="0" xfId="0" applyNumberFormat="1" applyFont="1" applyFill="1" applyAlignment="1">
      <alignment horizontal="center" vertical="center"/>
    </xf>
    <xf numFmtId="2" fontId="87" fillId="16" borderId="0" xfId="0" applyNumberFormat="1" applyFont="1" applyFill="1" applyAlignment="1">
      <alignment horizontal="center" vertical="center"/>
    </xf>
    <xf numFmtId="2" fontId="72" fillId="16" borderId="4" xfId="0" applyNumberFormat="1" applyFont="1" applyFill="1" applyBorder="1" applyAlignment="1">
      <alignment horizontal="center" vertical="center"/>
    </xf>
    <xf numFmtId="164" fontId="37" fillId="0" borderId="1" xfId="0" applyNumberFormat="1" applyFont="1" applyBorder="1" applyAlignment="1">
      <alignment horizontal="right" vertical="center"/>
    </xf>
    <xf numFmtId="0" fontId="1" fillId="0" borderId="32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2" fontId="88" fillId="16" borderId="0" xfId="0" applyNumberFormat="1" applyFont="1" applyFill="1" applyAlignment="1">
      <alignment horizontal="center" vertical="center"/>
    </xf>
    <xf numFmtId="2" fontId="89" fillId="16" borderId="0" xfId="0" applyNumberFormat="1" applyFont="1" applyFill="1" applyAlignment="1">
      <alignment horizontal="center" vertical="center"/>
    </xf>
    <xf numFmtId="2" fontId="74" fillId="16" borderId="30" xfId="0" applyNumberFormat="1" applyFont="1" applyFill="1" applyBorder="1" applyAlignment="1">
      <alignment horizontal="center" vertical="center"/>
    </xf>
    <xf numFmtId="2" fontId="74" fillId="16" borderId="0" xfId="0" applyNumberFormat="1" applyFont="1" applyFill="1" applyAlignment="1">
      <alignment horizontal="center" vertical="center"/>
    </xf>
    <xf numFmtId="2" fontId="90" fillId="16" borderId="4" xfId="0" applyNumberFormat="1" applyFont="1" applyFill="1" applyBorder="1" applyAlignment="1">
      <alignment horizontal="center" vertical="center"/>
    </xf>
    <xf numFmtId="14" fontId="91" fillId="16" borderId="4" xfId="0" applyNumberFormat="1" applyFont="1" applyFill="1" applyBorder="1" applyAlignment="1">
      <alignment horizontal="center" vertical="center"/>
    </xf>
    <xf numFmtId="2" fontId="92" fillId="16" borderId="4" xfId="0" applyNumberFormat="1" applyFont="1" applyFill="1" applyBorder="1" applyAlignment="1">
      <alignment horizontal="center" vertical="center"/>
    </xf>
    <xf numFmtId="2" fontId="93" fillId="16" borderId="4" xfId="0" applyNumberFormat="1" applyFont="1" applyFill="1" applyBorder="1" applyAlignment="1">
      <alignment horizontal="center" vertical="center"/>
    </xf>
    <xf numFmtId="14" fontId="94" fillId="16" borderId="0" xfId="0" applyNumberFormat="1" applyFont="1" applyFill="1" applyAlignment="1">
      <alignment horizontal="center" vertical="center"/>
    </xf>
    <xf numFmtId="166" fontId="95" fillId="16" borderId="0" xfId="0" applyNumberFormat="1" applyFont="1" applyFill="1" applyAlignment="1">
      <alignment horizontal="center" vertical="center"/>
    </xf>
    <xf numFmtId="2" fontId="95" fillId="16" borderId="0" xfId="0" applyNumberFormat="1" applyFont="1" applyFill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2" fontId="0" fillId="0" borderId="30" xfId="0" applyNumberFormat="1" applyBorder="1" applyAlignment="1">
      <alignment horizontal="center" vertical="center"/>
    </xf>
    <xf numFmtId="2" fontId="96" fillId="16" borderId="0" xfId="0" applyNumberFormat="1" applyFont="1" applyFill="1" applyAlignment="1">
      <alignment horizontal="center" vertical="center"/>
    </xf>
    <xf numFmtId="2" fontId="21" fillId="16" borderId="4" xfId="0" applyNumberFormat="1" applyFont="1" applyFill="1" applyBorder="1" applyAlignment="1">
      <alignment horizontal="center" vertical="center"/>
    </xf>
    <xf numFmtId="2" fontId="97" fillId="16" borderId="0" xfId="0" applyNumberFormat="1" applyFont="1" applyFill="1" applyAlignment="1">
      <alignment horizontal="center" vertical="center"/>
    </xf>
    <xf numFmtId="14" fontId="98" fillId="16" borderId="0" xfId="0" applyNumberFormat="1" applyFont="1" applyFill="1" applyAlignment="1">
      <alignment horizontal="center" vertical="center"/>
    </xf>
    <xf numFmtId="2" fontId="70" fillId="16" borderId="0" xfId="0" applyNumberFormat="1" applyFont="1" applyFill="1" applyAlignment="1">
      <alignment horizontal="center" vertical="center"/>
    </xf>
    <xf numFmtId="2" fontId="99" fillId="16" borderId="4" xfId="0" applyNumberFormat="1" applyFont="1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2" fontId="70" fillId="12" borderId="4" xfId="0" applyNumberFormat="1" applyFont="1" applyFill="1" applyBorder="1" applyAlignment="1">
      <alignment horizontal="center" vertical="center"/>
    </xf>
    <xf numFmtId="2" fontId="21" fillId="12" borderId="4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right" vertical="center"/>
    </xf>
    <xf numFmtId="1" fontId="2" fillId="0" borderId="8" xfId="0" applyNumberFormat="1" applyFont="1" applyBorder="1" applyAlignment="1">
      <alignment horizontal="right" vertical="center"/>
    </xf>
    <xf numFmtId="2" fontId="93" fillId="0" borderId="4" xfId="0" applyNumberFormat="1" applyFont="1" applyBorder="1" applyAlignment="1">
      <alignment horizontal="center" vertical="center"/>
    </xf>
    <xf numFmtId="2" fontId="32" fillId="0" borderId="4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14" fontId="51" fillId="9" borderId="0" xfId="0" applyNumberFormat="1" applyFont="1" applyFill="1" applyAlignment="1">
      <alignment horizontal="center" vertical="center"/>
    </xf>
    <xf numFmtId="10" fontId="51" fillId="9" borderId="4" xfId="0" applyNumberFormat="1" applyFont="1" applyFill="1" applyBorder="1" applyAlignment="1">
      <alignment horizontal="center" vertical="center"/>
    </xf>
    <xf numFmtId="2" fontId="100" fillId="8" borderId="4" xfId="0" applyNumberFormat="1" applyFont="1" applyFill="1" applyBorder="1" applyAlignment="1">
      <alignment horizontal="center" vertical="center"/>
    </xf>
    <xf numFmtId="2" fontId="100" fillId="0" borderId="0" xfId="0" applyNumberFormat="1" applyFont="1" applyAlignment="1">
      <alignment horizontal="center" vertical="center"/>
    </xf>
    <xf numFmtId="2" fontId="101" fillId="8" borderId="4" xfId="0" applyNumberFormat="1" applyFont="1" applyFill="1" applyBorder="1" applyAlignment="1">
      <alignment horizontal="center" vertical="center"/>
    </xf>
    <xf numFmtId="2" fontId="50" fillId="0" borderId="0" xfId="0" applyNumberFormat="1" applyFont="1" applyAlignment="1">
      <alignment horizontal="center" vertical="center"/>
    </xf>
    <xf numFmtId="0" fontId="19" fillId="3" borderId="7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right" vertical="center"/>
    </xf>
    <xf numFmtId="164" fontId="37" fillId="0" borderId="2" xfId="0" applyNumberFormat="1" applyFont="1" applyBorder="1" applyAlignment="1">
      <alignment horizontal="right" vertical="center"/>
    </xf>
    <xf numFmtId="2" fontId="102" fillId="16" borderId="0" xfId="0" applyNumberFormat="1" applyFont="1" applyFill="1" applyAlignment="1">
      <alignment horizontal="center" vertical="center"/>
    </xf>
    <xf numFmtId="2" fontId="103" fillId="16" borderId="4" xfId="0" applyNumberFormat="1" applyFont="1" applyFill="1" applyBorder="1" applyAlignment="1">
      <alignment horizontal="center" vertical="center"/>
    </xf>
    <xf numFmtId="2" fontId="104" fillId="16" borderId="4" xfId="0" applyNumberFormat="1" applyFont="1" applyFill="1" applyBorder="1" applyAlignment="1">
      <alignment horizontal="center" vertical="center"/>
    </xf>
    <xf numFmtId="0" fontId="106" fillId="16" borderId="4" xfId="0" applyFont="1" applyFill="1" applyBorder="1" applyAlignment="1">
      <alignment horizontal="center" vertical="center"/>
    </xf>
    <xf numFmtId="0" fontId="106" fillId="12" borderId="4" xfId="0" applyFont="1" applyFill="1" applyBorder="1" applyAlignment="1">
      <alignment horizontal="center" vertical="center"/>
    </xf>
    <xf numFmtId="2" fontId="70" fillId="16" borderId="18" xfId="0" applyNumberFormat="1" applyFont="1" applyFill="1" applyBorder="1" applyAlignment="1">
      <alignment horizontal="center" vertical="center"/>
    </xf>
    <xf numFmtId="0" fontId="105" fillId="16" borderId="1" xfId="0" applyFont="1" applyFill="1" applyBorder="1" applyAlignment="1">
      <alignment horizontal="center" vertical="center"/>
    </xf>
    <xf numFmtId="0" fontId="106" fillId="12" borderId="1" xfId="0" applyFont="1" applyFill="1" applyBorder="1" applyAlignment="1">
      <alignment horizontal="center" vertical="center"/>
    </xf>
    <xf numFmtId="0" fontId="106" fillId="16" borderId="1" xfId="0" applyFont="1" applyFill="1" applyBorder="1" applyAlignment="1">
      <alignment horizontal="center" vertical="center"/>
    </xf>
    <xf numFmtId="2" fontId="70" fillId="16" borderId="1" xfId="0" applyNumberFormat="1" applyFont="1" applyFill="1" applyBorder="1" applyAlignment="1">
      <alignment horizontal="center" vertical="center"/>
    </xf>
    <xf numFmtId="14" fontId="107" fillId="12" borderId="1" xfId="0" applyNumberFormat="1" applyFont="1" applyFill="1" applyBorder="1" applyAlignment="1">
      <alignment horizontal="center" vertical="center"/>
    </xf>
    <xf numFmtId="2" fontId="108" fillId="12" borderId="4" xfId="0" applyNumberFormat="1" applyFont="1" applyFill="1" applyBorder="1" applyAlignment="1">
      <alignment horizontal="center" vertical="center"/>
    </xf>
    <xf numFmtId="2" fontId="108" fillId="16" borderId="4" xfId="0" applyNumberFormat="1" applyFont="1" applyFill="1" applyBorder="1" applyAlignment="1">
      <alignment horizontal="center" vertical="center"/>
    </xf>
    <xf numFmtId="2" fontId="109" fillId="12" borderId="4" xfId="0" applyNumberFormat="1" applyFont="1" applyFill="1" applyBorder="1" applyAlignment="1">
      <alignment horizontal="center" vertical="center"/>
    </xf>
    <xf numFmtId="0" fontId="110" fillId="16" borderId="1" xfId="0" applyFont="1" applyFill="1" applyBorder="1" applyAlignment="1">
      <alignment horizontal="center" vertical="center"/>
    </xf>
    <xf numFmtId="0" fontId="111" fillId="16" borderId="1" xfId="0" applyFont="1" applyFill="1" applyBorder="1" applyAlignment="1">
      <alignment horizontal="center" vertical="center"/>
    </xf>
    <xf numFmtId="2" fontId="56" fillId="16" borderId="4" xfId="0" applyNumberFormat="1" applyFont="1" applyFill="1" applyBorder="1" applyAlignment="1">
      <alignment horizontal="center" vertical="center"/>
    </xf>
    <xf numFmtId="1" fontId="27" fillId="16" borderId="4" xfId="0" applyNumberFormat="1" applyFont="1" applyFill="1" applyBorder="1" applyAlignment="1">
      <alignment horizontal="center" vertical="center"/>
    </xf>
    <xf numFmtId="0" fontId="112" fillId="16" borderId="1" xfId="0" applyFont="1" applyFill="1" applyBorder="1" applyAlignment="1">
      <alignment horizontal="center" vertical="center"/>
    </xf>
    <xf numFmtId="2" fontId="113" fillId="0" borderId="0" xfId="0" applyNumberFormat="1" applyFont="1" applyAlignment="1">
      <alignment horizontal="center" vertical="center"/>
    </xf>
    <xf numFmtId="2" fontId="114" fillId="9" borderId="4" xfId="0" applyNumberFormat="1" applyFont="1" applyFill="1" applyBorder="1" applyAlignment="1">
      <alignment horizontal="center" vertical="center"/>
    </xf>
    <xf numFmtId="14" fontId="115" fillId="9" borderId="0" xfId="0" applyNumberFormat="1" applyFont="1" applyFill="1" applyAlignment="1">
      <alignment horizontal="center" vertical="center"/>
    </xf>
    <xf numFmtId="10" fontId="115" fillId="9" borderId="4" xfId="0" applyNumberFormat="1" applyFont="1" applyFill="1" applyBorder="1" applyAlignment="1">
      <alignment horizontal="center" vertical="center"/>
    </xf>
    <xf numFmtId="2" fontId="116" fillId="0" borderId="0" xfId="0" applyNumberFormat="1" applyFont="1" applyAlignment="1">
      <alignment horizontal="center" vertical="center"/>
    </xf>
    <xf numFmtId="2" fontId="116" fillId="9" borderId="4" xfId="0" applyNumberFormat="1" applyFont="1" applyFill="1" applyBorder="1" applyAlignment="1">
      <alignment horizontal="center" vertical="center"/>
    </xf>
    <xf numFmtId="2" fontId="117" fillId="9" borderId="4" xfId="0" applyNumberFormat="1" applyFont="1" applyFill="1" applyBorder="1" applyAlignment="1">
      <alignment horizontal="center" vertical="center"/>
    </xf>
    <xf numFmtId="2" fontId="82" fillId="9" borderId="0" xfId="0" applyNumberFormat="1" applyFont="1" applyFill="1" applyAlignment="1">
      <alignment horizontal="center" vertical="center"/>
    </xf>
    <xf numFmtId="2" fontId="50" fillId="9" borderId="0" xfId="0" applyNumberFormat="1" applyFont="1" applyFill="1" applyAlignment="1">
      <alignment horizontal="center" vertical="center"/>
    </xf>
    <xf numFmtId="2" fontId="2" fillId="4" borderId="32" xfId="0" applyNumberFormat="1" applyFont="1" applyFill="1" applyBorder="1" applyAlignment="1">
      <alignment horizontal="center" vertical="center"/>
    </xf>
    <xf numFmtId="0" fontId="0" fillId="3" borderId="0" xfId="0" applyFill="1"/>
    <xf numFmtId="14" fontId="0" fillId="0" borderId="0" xfId="0" applyNumberFormat="1"/>
    <xf numFmtId="167" fontId="0" fillId="0" borderId="0" xfId="0" applyNumberFormat="1"/>
    <xf numFmtId="168" fontId="0" fillId="0" borderId="0" xfId="0" applyNumberFormat="1"/>
    <xf numFmtId="1" fontId="2" fillId="3" borderId="1" xfId="0" applyNumberFormat="1" applyFont="1" applyFill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0" fontId="37" fillId="0" borderId="1" xfId="0" applyFont="1" applyBorder="1" applyAlignment="1">
      <alignment horizontal="left"/>
    </xf>
    <xf numFmtId="1" fontId="2" fillId="3" borderId="2" xfId="0" applyNumberFormat="1" applyFont="1" applyFill="1" applyBorder="1" applyAlignment="1">
      <alignment horizontal="right"/>
    </xf>
    <xf numFmtId="164" fontId="2" fillId="0" borderId="2" xfId="0" applyNumberFormat="1" applyFont="1" applyBorder="1" applyAlignment="1">
      <alignment horizontal="right"/>
    </xf>
    <xf numFmtId="1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8" fillId="0" borderId="21" xfId="0" applyFont="1" applyBorder="1" applyAlignment="1">
      <alignment horizontal="left"/>
    </xf>
    <xf numFmtId="0" fontId="1" fillId="0" borderId="23" xfId="0" applyFont="1" applyBorder="1" applyAlignment="1">
      <alignment horizontal="left" vertical="center"/>
    </xf>
    <xf numFmtId="0" fontId="4" fillId="0" borderId="27" xfId="0" applyFont="1" applyBorder="1" applyAlignment="1">
      <alignment horizontal="left" vertical="center" wrapText="1"/>
    </xf>
    <xf numFmtId="14" fontId="107" fillId="16" borderId="1" xfId="0" applyNumberFormat="1" applyFont="1" applyFill="1" applyBorder="1" applyAlignment="1">
      <alignment horizontal="center" vertical="center"/>
    </xf>
    <xf numFmtId="14" fontId="119" fillId="16" borderId="1" xfId="0" applyNumberFormat="1" applyFont="1" applyFill="1" applyBorder="1" applyAlignment="1">
      <alignment horizontal="center" vertical="center"/>
    </xf>
    <xf numFmtId="0" fontId="106" fillId="10" borderId="1" xfId="0" applyFont="1" applyFill="1" applyBorder="1" applyAlignment="1">
      <alignment horizontal="center" vertical="center"/>
    </xf>
    <xf numFmtId="14" fontId="120" fillId="16" borderId="1" xfId="0" applyNumberFormat="1" applyFont="1" applyFill="1" applyBorder="1" applyAlignment="1">
      <alignment horizontal="center" vertical="center"/>
    </xf>
    <xf numFmtId="14" fontId="121" fillId="16" borderId="1" xfId="0" applyNumberFormat="1" applyFont="1" applyFill="1" applyBorder="1" applyAlignment="1">
      <alignment horizontal="center" vertical="center"/>
    </xf>
    <xf numFmtId="2" fontId="70" fillId="10" borderId="4" xfId="0" applyNumberFormat="1" applyFont="1" applyFill="1" applyBorder="1" applyAlignment="1">
      <alignment horizontal="center" vertical="center"/>
    </xf>
    <xf numFmtId="1" fontId="122" fillId="10" borderId="4" xfId="0" applyNumberFormat="1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0" fontId="2" fillId="19" borderId="0" xfId="0" applyFont="1" applyFill="1" applyAlignment="1">
      <alignment horizontal="center" vertical="center"/>
    </xf>
    <xf numFmtId="0" fontId="2" fillId="20" borderId="0" xfId="0" applyFont="1" applyFill="1" applyAlignment="1">
      <alignment horizontal="center" vertical="center"/>
    </xf>
    <xf numFmtId="2" fontId="103" fillId="20" borderId="4" xfId="0" applyNumberFormat="1" applyFont="1" applyFill="1" applyBorder="1" applyAlignment="1">
      <alignment horizontal="center" vertical="center"/>
    </xf>
    <xf numFmtId="14" fontId="119" fillId="17" borderId="1" xfId="0" applyNumberFormat="1" applyFont="1" applyFill="1" applyBorder="1" applyAlignment="1">
      <alignment horizontal="center" vertical="center"/>
    </xf>
    <xf numFmtId="2" fontId="70" fillId="17" borderId="4" xfId="0" applyNumberFormat="1" applyFont="1" applyFill="1" applyBorder="1" applyAlignment="1">
      <alignment horizontal="center" vertical="center"/>
    </xf>
    <xf numFmtId="14" fontId="121" fillId="10" borderId="1" xfId="0" applyNumberFormat="1" applyFont="1" applyFill="1" applyBorder="1" applyAlignment="1">
      <alignment horizontal="center" vertical="center"/>
    </xf>
    <xf numFmtId="2" fontId="108" fillId="18" borderId="4" xfId="0" applyNumberFormat="1" applyFont="1" applyFill="1" applyBorder="1" applyAlignment="1">
      <alignment horizontal="center" vertical="center"/>
    </xf>
    <xf numFmtId="14" fontId="102" fillId="16" borderId="0" xfId="0" applyNumberFormat="1" applyFont="1" applyFill="1" applyAlignment="1">
      <alignment horizontal="center" vertical="center"/>
    </xf>
    <xf numFmtId="2" fontId="70" fillId="17" borderId="0" xfId="0" applyNumberFormat="1" applyFont="1" applyFill="1" applyAlignment="1">
      <alignment horizontal="center" vertical="center"/>
    </xf>
    <xf numFmtId="14" fontId="120" fillId="17" borderId="1" xfId="0" applyNumberFormat="1" applyFont="1" applyFill="1" applyBorder="1" applyAlignment="1">
      <alignment horizontal="center" vertical="center"/>
    </xf>
    <xf numFmtId="14" fontId="121" fillId="17" borderId="1" xfId="0" applyNumberFormat="1" applyFont="1" applyFill="1" applyBorder="1" applyAlignment="1">
      <alignment horizontal="center" vertical="center"/>
    </xf>
    <xf numFmtId="2" fontId="103" fillId="17" borderId="4" xfId="0" applyNumberFormat="1" applyFont="1" applyFill="1" applyBorder="1" applyAlignment="1">
      <alignment horizontal="center" vertical="center"/>
    </xf>
    <xf numFmtId="2" fontId="27" fillId="17" borderId="4" xfId="0" applyNumberFormat="1" applyFont="1" applyFill="1" applyBorder="1" applyAlignment="1">
      <alignment horizontal="center" vertical="center"/>
    </xf>
    <xf numFmtId="2" fontId="108" fillId="17" borderId="4" xfId="0" applyNumberFormat="1" applyFont="1" applyFill="1" applyBorder="1" applyAlignment="1">
      <alignment horizontal="center" vertical="center"/>
    </xf>
    <xf numFmtId="14" fontId="107" fillId="17" borderId="1" xfId="0" applyNumberFormat="1" applyFont="1" applyFill="1" applyBorder="1" applyAlignment="1">
      <alignment horizontal="center" vertical="center"/>
    </xf>
    <xf numFmtId="2" fontId="109" fillId="17" borderId="4" xfId="0" applyNumberFormat="1" applyFont="1" applyFill="1" applyBorder="1" applyAlignment="1">
      <alignment horizontal="center" vertical="center"/>
    </xf>
    <xf numFmtId="2" fontId="104" fillId="17" borderId="4" xfId="0" applyNumberFormat="1" applyFont="1" applyFill="1" applyBorder="1" applyAlignment="1">
      <alignment horizontal="center" vertical="center"/>
    </xf>
    <xf numFmtId="14" fontId="119" fillId="21" borderId="1" xfId="0" applyNumberFormat="1" applyFont="1" applyFill="1" applyBorder="1" applyAlignment="1">
      <alignment horizontal="center" vertical="center"/>
    </xf>
    <xf numFmtId="2" fontId="70" fillId="21" borderId="4" xfId="0" applyNumberFormat="1" applyFont="1" applyFill="1" applyBorder="1" applyAlignment="1">
      <alignment horizontal="center" vertical="center"/>
    </xf>
    <xf numFmtId="2" fontId="72" fillId="21" borderId="4" xfId="0" applyNumberFormat="1" applyFont="1" applyFill="1" applyBorder="1" applyAlignment="1">
      <alignment horizontal="center" vertical="center"/>
    </xf>
    <xf numFmtId="2" fontId="123" fillId="16" borderId="4" xfId="0" applyNumberFormat="1" applyFont="1" applyFill="1" applyBorder="1" applyAlignment="1">
      <alignment horizontal="center" vertical="center"/>
    </xf>
    <xf numFmtId="0" fontId="124" fillId="0" borderId="0" xfId="0" applyFont="1" applyAlignment="1">
      <alignment horizontal="center" vertical="center"/>
    </xf>
    <xf numFmtId="14" fontId="125" fillId="16" borderId="1" xfId="0" applyNumberFormat="1" applyFont="1" applyFill="1" applyBorder="1" applyAlignment="1">
      <alignment horizontal="center" vertical="center"/>
    </xf>
    <xf numFmtId="2" fontId="122" fillId="10" borderId="4" xfId="0" applyNumberFormat="1" applyFont="1" applyFill="1" applyBorder="1" applyAlignment="1">
      <alignment horizontal="center" vertical="center"/>
    </xf>
    <xf numFmtId="14" fontId="126" fillId="10" borderId="4" xfId="0" applyNumberFormat="1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2" fontId="127" fillId="16" borderId="0" xfId="0" applyNumberFormat="1" applyFont="1" applyFill="1" applyAlignment="1">
      <alignment horizontal="center" vertical="center"/>
    </xf>
    <xf numFmtId="14" fontId="128" fillId="16" borderId="0" xfId="0" applyNumberFormat="1" applyFont="1" applyFill="1" applyAlignment="1">
      <alignment horizontal="center" vertical="center"/>
    </xf>
    <xf numFmtId="2" fontId="129" fillId="17" borderId="4" xfId="0" applyNumberFormat="1" applyFont="1" applyFill="1" applyBorder="1" applyAlignment="1">
      <alignment horizontal="center" vertical="center"/>
    </xf>
    <xf numFmtId="2" fontId="129" fillId="12" borderId="4" xfId="0" applyNumberFormat="1" applyFont="1" applyFill="1" applyBorder="1" applyAlignment="1">
      <alignment horizontal="center" vertical="center"/>
    </xf>
    <xf numFmtId="2" fontId="28" fillId="10" borderId="4" xfId="0" applyNumberFormat="1" applyFont="1" applyFill="1" applyBorder="1" applyAlignment="1">
      <alignment horizontal="center" vertical="center"/>
    </xf>
    <xf numFmtId="2" fontId="93" fillId="0" borderId="0" xfId="0" applyNumberFormat="1" applyFont="1" applyAlignment="1">
      <alignment horizontal="center" vertical="center"/>
    </xf>
    <xf numFmtId="14" fontId="131" fillId="12" borderId="0" xfId="0" applyNumberFormat="1" applyFont="1" applyFill="1" applyAlignment="1">
      <alignment horizontal="center" vertical="center"/>
    </xf>
    <xf numFmtId="166" fontId="52" fillId="12" borderId="0" xfId="0" applyNumberFormat="1" applyFont="1" applyFill="1" applyAlignment="1">
      <alignment horizontal="center" vertical="center"/>
    </xf>
    <xf numFmtId="2" fontId="52" fillId="12" borderId="0" xfId="0" applyNumberFormat="1" applyFont="1" applyFill="1" applyAlignment="1">
      <alignment horizontal="center" vertical="center"/>
    </xf>
    <xf numFmtId="14" fontId="132" fillId="12" borderId="1" xfId="0" applyNumberFormat="1" applyFont="1" applyFill="1" applyBorder="1" applyAlignment="1">
      <alignment horizontal="center" vertical="center"/>
    </xf>
    <xf numFmtId="2" fontId="50" fillId="12" borderId="4" xfId="0" applyNumberFormat="1" applyFont="1" applyFill="1" applyBorder="1" applyAlignment="1">
      <alignment horizontal="center" vertical="center"/>
    </xf>
    <xf numFmtId="2" fontId="50" fillId="12" borderId="0" xfId="0" applyNumberFormat="1" applyFont="1" applyFill="1" applyAlignment="1">
      <alignment horizontal="center" vertical="center"/>
    </xf>
    <xf numFmtId="2" fontId="133" fillId="12" borderId="4" xfId="0" applyNumberFormat="1" applyFont="1" applyFill="1" applyBorder="1" applyAlignment="1">
      <alignment horizontal="center" vertical="center"/>
    </xf>
    <xf numFmtId="14" fontId="130" fillId="12" borderId="0" xfId="0" applyNumberFormat="1" applyFont="1" applyFill="1" applyAlignment="1">
      <alignment horizontal="center" vertical="center"/>
    </xf>
    <xf numFmtId="2" fontId="130" fillId="12" borderId="0" xfId="0" applyNumberFormat="1" applyFont="1" applyFill="1" applyAlignment="1">
      <alignment horizontal="center" vertical="center"/>
    </xf>
    <xf numFmtId="49" fontId="45" fillId="12" borderId="0" xfId="0" applyNumberFormat="1" applyFont="1" applyFill="1" applyAlignment="1">
      <alignment horizontal="center" vertical="center"/>
    </xf>
    <xf numFmtId="2" fontId="97" fillId="12" borderId="0" xfId="0" applyNumberFormat="1" applyFont="1" applyFill="1" applyAlignment="1">
      <alignment horizontal="center" vertical="center"/>
    </xf>
    <xf numFmtId="2" fontId="109" fillId="22" borderId="4" xfId="0" applyNumberFormat="1" applyFont="1" applyFill="1" applyBorder="1" applyAlignment="1">
      <alignment horizontal="center" vertical="center"/>
    </xf>
    <xf numFmtId="2" fontId="123" fillId="12" borderId="4" xfId="0" applyNumberFormat="1" applyFont="1" applyFill="1" applyBorder="1" applyAlignment="1">
      <alignment horizontal="center" vertical="center"/>
    </xf>
    <xf numFmtId="14" fontId="133" fillId="12" borderId="1" xfId="0" applyNumberFormat="1" applyFont="1" applyFill="1" applyBorder="1" applyAlignment="1">
      <alignment horizontal="center" vertical="center"/>
    </xf>
    <xf numFmtId="14" fontId="133" fillId="12" borderId="4" xfId="0" applyNumberFormat="1" applyFont="1" applyFill="1" applyBorder="1" applyAlignment="1">
      <alignment horizontal="center" vertical="center"/>
    </xf>
    <xf numFmtId="14" fontId="132" fillId="12" borderId="4" xfId="0" applyNumberFormat="1" applyFont="1" applyFill="1" applyBorder="1" applyAlignment="1">
      <alignment horizontal="center" vertical="center"/>
    </xf>
    <xf numFmtId="0" fontId="2" fillId="23" borderId="0" xfId="0" applyFont="1" applyFill="1" applyAlignment="1">
      <alignment horizontal="center" vertical="center"/>
    </xf>
    <xf numFmtId="14" fontId="134" fillId="12" borderId="4" xfId="0" applyNumberFormat="1" applyFont="1" applyFill="1" applyBorder="1" applyAlignment="1">
      <alignment horizontal="center" vertical="center"/>
    </xf>
    <xf numFmtId="2" fontId="27" fillId="12" borderId="4" xfId="0" applyNumberFormat="1" applyFont="1" applyFill="1" applyBorder="1" applyAlignment="1">
      <alignment horizontal="center" vertical="center"/>
    </xf>
    <xf numFmtId="2" fontId="24" fillId="4" borderId="31" xfId="0" applyNumberFormat="1" applyFont="1" applyFill="1" applyBorder="1" applyAlignment="1">
      <alignment horizontal="left" vertical="center"/>
    </xf>
    <xf numFmtId="2" fontId="24" fillId="12" borderId="0" xfId="0" applyNumberFormat="1" applyFont="1" applyFill="1" applyAlignment="1">
      <alignment horizontal="center" vertical="center"/>
    </xf>
    <xf numFmtId="14" fontId="135" fillId="12" borderId="1" xfId="0" applyNumberFormat="1" applyFont="1" applyFill="1" applyBorder="1" applyAlignment="1">
      <alignment horizontal="center" vertical="center"/>
    </xf>
    <xf numFmtId="2" fontId="123" fillId="12" borderId="0" xfId="0" applyNumberFormat="1" applyFont="1" applyFill="1" applyAlignment="1">
      <alignment horizontal="center" vertical="center"/>
    </xf>
    <xf numFmtId="14" fontId="124" fillId="12" borderId="0" xfId="0" applyNumberFormat="1" applyFont="1" applyFill="1" applyAlignment="1">
      <alignment horizontal="center" vertical="center"/>
    </xf>
    <xf numFmtId="2" fontId="124" fillId="12" borderId="0" xfId="0" applyNumberFormat="1" applyFont="1" applyFill="1" applyAlignment="1">
      <alignment horizontal="center" vertical="center"/>
    </xf>
    <xf numFmtId="49" fontId="136" fillId="12" borderId="0" xfId="0" applyNumberFormat="1" applyFont="1" applyFill="1" applyAlignment="1">
      <alignment horizontal="center" vertical="center"/>
    </xf>
    <xf numFmtId="14" fontId="137" fillId="12" borderId="0" xfId="0" applyNumberFormat="1" applyFont="1" applyFill="1" applyAlignment="1">
      <alignment horizontal="center" vertical="center"/>
    </xf>
    <xf numFmtId="166" fontId="138" fillId="12" borderId="0" xfId="0" applyNumberFormat="1" applyFont="1" applyFill="1" applyAlignment="1">
      <alignment horizontal="center" vertical="center"/>
    </xf>
    <xf numFmtId="2" fontId="138" fillId="12" borderId="0" xfId="0" applyNumberFormat="1" applyFont="1" applyFill="1" applyAlignment="1">
      <alignment horizontal="center" vertical="center"/>
    </xf>
    <xf numFmtId="2" fontId="125" fillId="12" borderId="4" xfId="0" applyNumberFormat="1" applyFont="1" applyFill="1" applyBorder="1" applyAlignment="1">
      <alignment horizontal="center" vertical="center"/>
    </xf>
    <xf numFmtId="2" fontId="134" fillId="12" borderId="4" xfId="0" applyNumberFormat="1" applyFont="1" applyFill="1" applyBorder="1" applyAlignment="1">
      <alignment horizontal="center" vertical="center"/>
    </xf>
    <xf numFmtId="14" fontId="125" fillId="12" borderId="4" xfId="0" applyNumberFormat="1" applyFont="1" applyFill="1" applyBorder="1" applyAlignment="1">
      <alignment horizontal="center" vertical="center"/>
    </xf>
    <xf numFmtId="14" fontId="125" fillId="12" borderId="1" xfId="0" applyNumberFormat="1" applyFont="1" applyFill="1" applyBorder="1" applyAlignment="1">
      <alignment horizontal="center" vertical="center"/>
    </xf>
    <xf numFmtId="14" fontId="135" fillId="12" borderId="4" xfId="0" applyNumberFormat="1" applyFont="1" applyFill="1" applyBorder="1" applyAlignment="1">
      <alignment horizontal="center" vertical="center"/>
    </xf>
    <xf numFmtId="14" fontId="139" fillId="12" borderId="0" xfId="0" applyNumberFormat="1" applyFont="1" applyFill="1" applyAlignment="1">
      <alignment horizontal="center" vertical="center"/>
    </xf>
    <xf numFmtId="2" fontId="124" fillId="24" borderId="0" xfId="0" applyNumberFormat="1" applyFont="1" applyFill="1" applyAlignment="1">
      <alignment horizontal="center" vertical="center"/>
    </xf>
    <xf numFmtId="49" fontId="136" fillId="24" borderId="0" xfId="0" applyNumberFormat="1" applyFont="1" applyFill="1" applyAlignment="1">
      <alignment horizontal="center" vertical="center"/>
    </xf>
    <xf numFmtId="2" fontId="123" fillId="24" borderId="4" xfId="0" applyNumberFormat="1" applyFont="1" applyFill="1" applyBorder="1" applyAlignment="1">
      <alignment horizontal="center" vertical="center"/>
    </xf>
    <xf numFmtId="14" fontId="135" fillId="24" borderId="1" xfId="0" applyNumberFormat="1" applyFont="1" applyFill="1" applyBorder="1" applyAlignment="1">
      <alignment horizontal="center" vertical="center"/>
    </xf>
    <xf numFmtId="2" fontId="125" fillId="24" borderId="4" xfId="0" applyNumberFormat="1" applyFont="1" applyFill="1" applyBorder="1" applyAlignment="1">
      <alignment horizontal="center" vertical="center"/>
    </xf>
    <xf numFmtId="2" fontId="134" fillId="24" borderId="4" xfId="0" applyNumberFormat="1" applyFont="1" applyFill="1" applyBorder="1" applyAlignment="1">
      <alignment horizontal="center" vertical="center"/>
    </xf>
    <xf numFmtId="2" fontId="123" fillId="24" borderId="0" xfId="0" applyNumberFormat="1" applyFont="1" applyFill="1" applyAlignment="1">
      <alignment horizontal="center" vertical="center"/>
    </xf>
    <xf numFmtId="2" fontId="50" fillId="24" borderId="4" xfId="0" applyNumberFormat="1" applyFont="1" applyFill="1" applyBorder="1" applyAlignment="1">
      <alignment horizontal="center" vertical="center"/>
    </xf>
    <xf numFmtId="14" fontId="125" fillId="24" borderId="4" xfId="0" applyNumberFormat="1" applyFont="1" applyFill="1" applyBorder="1" applyAlignment="1">
      <alignment horizontal="center" vertical="center"/>
    </xf>
    <xf numFmtId="14" fontId="125" fillId="24" borderId="1" xfId="0" applyNumberFormat="1" applyFont="1" applyFill="1" applyBorder="1" applyAlignment="1">
      <alignment horizontal="center" vertical="center"/>
    </xf>
    <xf numFmtId="14" fontId="135" fillId="24" borderId="4" xfId="0" applyNumberFormat="1" applyFont="1" applyFill="1" applyBorder="1" applyAlignment="1">
      <alignment horizontal="center" vertical="center"/>
    </xf>
    <xf numFmtId="14" fontId="139" fillId="24" borderId="0" xfId="0" applyNumberFormat="1" applyFont="1" applyFill="1" applyAlignment="1">
      <alignment horizontal="center" vertical="center"/>
    </xf>
    <xf numFmtId="14" fontId="137" fillId="24" borderId="0" xfId="0" applyNumberFormat="1" applyFont="1" applyFill="1" applyAlignment="1">
      <alignment horizontal="center" vertical="center"/>
    </xf>
    <xf numFmtId="166" fontId="138" fillId="24" borderId="0" xfId="0" applyNumberFormat="1" applyFont="1" applyFill="1" applyAlignment="1">
      <alignment horizontal="center" vertical="center"/>
    </xf>
    <xf numFmtId="2" fontId="138" fillId="24" borderId="0" xfId="0" applyNumberFormat="1" applyFont="1" applyFill="1" applyAlignment="1">
      <alignment horizontal="center" vertical="center"/>
    </xf>
    <xf numFmtId="2" fontId="52" fillId="24" borderId="0" xfId="0" applyNumberFormat="1" applyFont="1" applyFill="1" applyAlignment="1">
      <alignment horizontal="center" vertical="center"/>
    </xf>
    <xf numFmtId="2" fontId="53" fillId="24" borderId="4" xfId="0" applyNumberFormat="1" applyFont="1" applyFill="1" applyBorder="1" applyAlignment="1">
      <alignment horizontal="center" vertical="center"/>
    </xf>
    <xf numFmtId="2" fontId="140" fillId="24" borderId="0" xfId="0" applyNumberFormat="1" applyFont="1" applyFill="1" applyAlignment="1">
      <alignment horizontal="center" vertical="center"/>
    </xf>
    <xf numFmtId="49" fontId="141" fillId="24" borderId="0" xfId="0" applyNumberFormat="1" applyFont="1" applyFill="1" applyAlignment="1">
      <alignment horizontal="center" vertical="center"/>
    </xf>
    <xf numFmtId="14" fontId="142" fillId="24" borderId="1" xfId="0" applyNumberFormat="1" applyFont="1" applyFill="1" applyBorder="1" applyAlignment="1">
      <alignment horizontal="center" vertical="center"/>
    </xf>
    <xf numFmtId="2" fontId="77" fillId="24" borderId="4" xfId="0" applyNumberFormat="1" applyFont="1" applyFill="1" applyBorder="1" applyAlignment="1">
      <alignment horizontal="center" vertical="center"/>
    </xf>
    <xf numFmtId="14" fontId="143" fillId="24" borderId="1" xfId="0" applyNumberFormat="1" applyFont="1" applyFill="1" applyBorder="1" applyAlignment="1">
      <alignment horizontal="center" vertical="center"/>
    </xf>
    <xf numFmtId="2" fontId="39" fillId="12" borderId="0" xfId="0" applyNumberFormat="1" applyFont="1" applyFill="1" applyAlignment="1">
      <alignment horizontal="center" vertical="center"/>
    </xf>
    <xf numFmtId="2" fontId="77" fillId="24" borderId="0" xfId="0" applyNumberFormat="1" applyFont="1" applyFill="1" applyAlignment="1">
      <alignment horizontal="center" vertical="center"/>
    </xf>
    <xf numFmtId="2" fontId="144" fillId="24" borderId="4" xfId="0" applyNumberFormat="1" applyFont="1" applyFill="1" applyBorder="1" applyAlignment="1">
      <alignment horizontal="center" vertical="center"/>
    </xf>
    <xf numFmtId="2" fontId="145" fillId="24" borderId="4" xfId="0" applyNumberFormat="1" applyFont="1" applyFill="1" applyBorder="1" applyAlignment="1">
      <alignment horizontal="center" vertical="center"/>
    </xf>
    <xf numFmtId="2" fontId="108" fillId="0" borderId="4" xfId="0" applyNumberFormat="1" applyFont="1" applyBorder="1" applyAlignment="1">
      <alignment horizontal="center" vertical="center"/>
    </xf>
    <xf numFmtId="14" fontId="144" fillId="24" borderId="4" xfId="0" applyNumberFormat="1" applyFont="1" applyFill="1" applyBorder="1" applyAlignment="1">
      <alignment horizontal="center" vertical="center"/>
    </xf>
    <xf numFmtId="14" fontId="144" fillId="24" borderId="1" xfId="0" applyNumberFormat="1" applyFont="1" applyFill="1" applyBorder="1" applyAlignment="1">
      <alignment horizontal="center" vertical="center"/>
    </xf>
    <xf numFmtId="2" fontId="123" fillId="0" borderId="4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33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31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left" vertical="center" wrapText="1"/>
    </xf>
    <xf numFmtId="0" fontId="4" fillId="3" borderId="8" xfId="0" applyFont="1" applyFill="1" applyBorder="1" applyAlignment="1">
      <alignment horizontal="left" vertical="center" wrapText="1"/>
    </xf>
    <xf numFmtId="0" fontId="8" fillId="12" borderId="0" xfId="0" applyFont="1" applyFill="1" applyAlignment="1">
      <alignment horizontal="center" vertical="center"/>
    </xf>
    <xf numFmtId="0" fontId="8" fillId="12" borderId="28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 wrapText="1"/>
    </xf>
    <xf numFmtId="0" fontId="8" fillId="5" borderId="17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6" fontId="17" fillId="12" borderId="0" xfId="0" applyNumberFormat="1" applyFont="1" applyFill="1" applyAlignment="1">
      <alignment horizontal="center" vertical="center" wrapText="1"/>
    </xf>
    <xf numFmtId="6" fontId="17" fillId="12" borderId="28" xfId="0" applyNumberFormat="1" applyFont="1" applyFill="1" applyBorder="1" applyAlignment="1">
      <alignment horizontal="center" vertical="center" wrapText="1"/>
    </xf>
    <xf numFmtId="0" fontId="4" fillId="0" borderId="36" xfId="0" applyFont="1" applyBorder="1" applyAlignment="1">
      <alignment horizontal="left" vertical="center" wrapText="1"/>
    </xf>
    <xf numFmtId="0" fontId="4" fillId="0" borderId="37" xfId="0" applyFont="1" applyBorder="1" applyAlignment="1">
      <alignment horizontal="left" vertical="center" wrapText="1"/>
    </xf>
  </cellXfs>
  <cellStyles count="3">
    <cellStyle name="Estilo 2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9" Type="http://schemas.openxmlformats.org/officeDocument/2006/relationships/image" Target="../media/image42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42" Type="http://schemas.openxmlformats.org/officeDocument/2006/relationships/image" Target="../media/image45.jp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40" Type="http://schemas.openxmlformats.org/officeDocument/2006/relationships/image" Target="../media/image43.jpeg"/><Relationship Id="rId45" Type="http://schemas.openxmlformats.org/officeDocument/2006/relationships/image" Target="../media/image48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jpeg"/><Relationship Id="rId44" Type="http://schemas.openxmlformats.org/officeDocument/2006/relationships/image" Target="../media/image47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43" Type="http://schemas.openxmlformats.org/officeDocument/2006/relationships/image" Target="../media/image46.jpeg"/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38" Type="http://schemas.openxmlformats.org/officeDocument/2006/relationships/image" Target="../media/image41.png"/><Relationship Id="rId46" Type="http://schemas.openxmlformats.org/officeDocument/2006/relationships/image" Target="../media/image49.jpeg"/><Relationship Id="rId20" Type="http://schemas.openxmlformats.org/officeDocument/2006/relationships/image" Target="../media/image23.png"/><Relationship Id="rId41" Type="http://schemas.openxmlformats.org/officeDocument/2006/relationships/image" Target="../media/image4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9" Type="http://schemas.openxmlformats.org/officeDocument/2006/relationships/image" Target="../media/image42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42" Type="http://schemas.openxmlformats.org/officeDocument/2006/relationships/image" Target="../media/image45.jp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40" Type="http://schemas.openxmlformats.org/officeDocument/2006/relationships/image" Target="../media/image43.jpeg"/><Relationship Id="rId45" Type="http://schemas.openxmlformats.org/officeDocument/2006/relationships/image" Target="../media/image48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jpeg"/><Relationship Id="rId44" Type="http://schemas.openxmlformats.org/officeDocument/2006/relationships/image" Target="../media/image47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43" Type="http://schemas.openxmlformats.org/officeDocument/2006/relationships/image" Target="../media/image46.jpeg"/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38" Type="http://schemas.openxmlformats.org/officeDocument/2006/relationships/image" Target="../media/image41.png"/><Relationship Id="rId46" Type="http://schemas.openxmlformats.org/officeDocument/2006/relationships/image" Target="../media/image49.jpeg"/><Relationship Id="rId20" Type="http://schemas.openxmlformats.org/officeDocument/2006/relationships/image" Target="../media/image23.png"/><Relationship Id="rId41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0.png"/><Relationship Id="rId39" Type="http://schemas.openxmlformats.org/officeDocument/2006/relationships/image" Target="../media/image54.jpg"/><Relationship Id="rId21" Type="http://schemas.openxmlformats.org/officeDocument/2006/relationships/image" Target="../media/image32.png"/><Relationship Id="rId34" Type="http://schemas.openxmlformats.org/officeDocument/2006/relationships/image" Target="../media/image50.jpg"/><Relationship Id="rId42" Type="http://schemas.openxmlformats.org/officeDocument/2006/relationships/image" Target="../media/image55.jpg"/><Relationship Id="rId47" Type="http://schemas.openxmlformats.org/officeDocument/2006/relationships/image" Target="../media/image6.png"/><Relationship Id="rId50" Type="http://schemas.openxmlformats.org/officeDocument/2006/relationships/image" Target="../media/image57.jp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9" Type="http://schemas.openxmlformats.org/officeDocument/2006/relationships/image" Target="../media/image27.png"/><Relationship Id="rId11" Type="http://schemas.openxmlformats.org/officeDocument/2006/relationships/image" Target="../media/image20.png"/><Relationship Id="rId24" Type="http://schemas.openxmlformats.org/officeDocument/2006/relationships/image" Target="../media/image38.png"/><Relationship Id="rId32" Type="http://schemas.openxmlformats.org/officeDocument/2006/relationships/image" Target="../media/image46.jpeg"/><Relationship Id="rId37" Type="http://schemas.openxmlformats.org/officeDocument/2006/relationships/image" Target="../media/image53.jpg"/><Relationship Id="rId40" Type="http://schemas.openxmlformats.org/officeDocument/2006/relationships/image" Target="../media/image42.png"/><Relationship Id="rId45" Type="http://schemas.openxmlformats.org/officeDocument/2006/relationships/image" Target="../media/image28.pn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37.png"/><Relationship Id="rId28" Type="http://schemas.openxmlformats.org/officeDocument/2006/relationships/image" Target="../media/image43.jpeg"/><Relationship Id="rId36" Type="http://schemas.openxmlformats.org/officeDocument/2006/relationships/image" Target="../media/image52.jpeg"/><Relationship Id="rId49" Type="http://schemas.openxmlformats.org/officeDocument/2006/relationships/image" Target="../media/image33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45.jpg"/><Relationship Id="rId44" Type="http://schemas.openxmlformats.org/officeDocument/2006/relationships/image" Target="../media/image14.pn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51.jpg"/><Relationship Id="rId43" Type="http://schemas.openxmlformats.org/officeDocument/2006/relationships/image" Target="../media/image56.jpg"/><Relationship Id="rId48" Type="http://schemas.openxmlformats.org/officeDocument/2006/relationships/image" Target="../media/image19.pn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39.png"/><Relationship Id="rId33" Type="http://schemas.openxmlformats.org/officeDocument/2006/relationships/image" Target="../media/image18.png"/><Relationship Id="rId38" Type="http://schemas.openxmlformats.org/officeDocument/2006/relationships/image" Target="../media/image48.png"/><Relationship Id="rId46" Type="http://schemas.openxmlformats.org/officeDocument/2006/relationships/image" Target="../media/image49.jpeg"/><Relationship Id="rId20" Type="http://schemas.openxmlformats.org/officeDocument/2006/relationships/image" Target="../media/image31.png"/><Relationship Id="rId41" Type="http://schemas.openxmlformats.org/officeDocument/2006/relationships/image" Target="../media/image7.png"/><Relationship Id="rId1" Type="http://schemas.openxmlformats.org/officeDocument/2006/relationships/image" Target="../media/image5.png"/><Relationship Id="rId6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0.png"/><Relationship Id="rId39" Type="http://schemas.openxmlformats.org/officeDocument/2006/relationships/image" Target="../media/image54.jpg"/><Relationship Id="rId21" Type="http://schemas.openxmlformats.org/officeDocument/2006/relationships/image" Target="../media/image32.png"/><Relationship Id="rId34" Type="http://schemas.openxmlformats.org/officeDocument/2006/relationships/image" Target="../media/image50.jpg"/><Relationship Id="rId42" Type="http://schemas.openxmlformats.org/officeDocument/2006/relationships/image" Target="../media/image55.jpg"/><Relationship Id="rId47" Type="http://schemas.openxmlformats.org/officeDocument/2006/relationships/image" Target="../media/image6.png"/><Relationship Id="rId50" Type="http://schemas.openxmlformats.org/officeDocument/2006/relationships/image" Target="../media/image57.jp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9" Type="http://schemas.openxmlformats.org/officeDocument/2006/relationships/image" Target="../media/image27.png"/><Relationship Id="rId11" Type="http://schemas.openxmlformats.org/officeDocument/2006/relationships/image" Target="../media/image20.png"/><Relationship Id="rId24" Type="http://schemas.openxmlformats.org/officeDocument/2006/relationships/image" Target="../media/image38.png"/><Relationship Id="rId32" Type="http://schemas.openxmlformats.org/officeDocument/2006/relationships/image" Target="../media/image46.jpeg"/><Relationship Id="rId37" Type="http://schemas.openxmlformats.org/officeDocument/2006/relationships/image" Target="../media/image53.jpg"/><Relationship Id="rId40" Type="http://schemas.openxmlformats.org/officeDocument/2006/relationships/image" Target="../media/image42.png"/><Relationship Id="rId45" Type="http://schemas.openxmlformats.org/officeDocument/2006/relationships/image" Target="../media/image28.pn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37.png"/><Relationship Id="rId28" Type="http://schemas.openxmlformats.org/officeDocument/2006/relationships/image" Target="../media/image43.jpeg"/><Relationship Id="rId36" Type="http://schemas.openxmlformats.org/officeDocument/2006/relationships/image" Target="../media/image52.jpeg"/><Relationship Id="rId49" Type="http://schemas.openxmlformats.org/officeDocument/2006/relationships/image" Target="../media/image33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45.jpg"/><Relationship Id="rId44" Type="http://schemas.openxmlformats.org/officeDocument/2006/relationships/image" Target="../media/image14.pn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51.jpg"/><Relationship Id="rId43" Type="http://schemas.openxmlformats.org/officeDocument/2006/relationships/image" Target="../media/image56.jpg"/><Relationship Id="rId48" Type="http://schemas.openxmlformats.org/officeDocument/2006/relationships/image" Target="../media/image19.pn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39.png"/><Relationship Id="rId33" Type="http://schemas.openxmlformats.org/officeDocument/2006/relationships/image" Target="../media/image18.png"/><Relationship Id="rId38" Type="http://schemas.openxmlformats.org/officeDocument/2006/relationships/image" Target="../media/image48.png"/><Relationship Id="rId46" Type="http://schemas.openxmlformats.org/officeDocument/2006/relationships/image" Target="../media/image49.jpeg"/><Relationship Id="rId20" Type="http://schemas.openxmlformats.org/officeDocument/2006/relationships/image" Target="../media/image31.png"/><Relationship Id="rId41" Type="http://schemas.openxmlformats.org/officeDocument/2006/relationships/image" Target="../media/image7.png"/><Relationship Id="rId1" Type="http://schemas.openxmlformats.org/officeDocument/2006/relationships/image" Target="../media/image5.png"/><Relationship Id="rId6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0.png"/><Relationship Id="rId39" Type="http://schemas.openxmlformats.org/officeDocument/2006/relationships/image" Target="../media/image54.jpg"/><Relationship Id="rId21" Type="http://schemas.openxmlformats.org/officeDocument/2006/relationships/image" Target="../media/image32.png"/><Relationship Id="rId34" Type="http://schemas.openxmlformats.org/officeDocument/2006/relationships/image" Target="../media/image50.jpg"/><Relationship Id="rId42" Type="http://schemas.openxmlformats.org/officeDocument/2006/relationships/image" Target="../media/image55.jpg"/><Relationship Id="rId47" Type="http://schemas.openxmlformats.org/officeDocument/2006/relationships/image" Target="../media/image6.png"/><Relationship Id="rId50" Type="http://schemas.openxmlformats.org/officeDocument/2006/relationships/image" Target="../media/image57.jp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9" Type="http://schemas.openxmlformats.org/officeDocument/2006/relationships/image" Target="../media/image27.png"/><Relationship Id="rId11" Type="http://schemas.openxmlformats.org/officeDocument/2006/relationships/image" Target="../media/image20.png"/><Relationship Id="rId24" Type="http://schemas.openxmlformats.org/officeDocument/2006/relationships/image" Target="../media/image38.png"/><Relationship Id="rId32" Type="http://schemas.openxmlformats.org/officeDocument/2006/relationships/image" Target="../media/image46.jpeg"/><Relationship Id="rId37" Type="http://schemas.openxmlformats.org/officeDocument/2006/relationships/image" Target="../media/image53.jpg"/><Relationship Id="rId40" Type="http://schemas.openxmlformats.org/officeDocument/2006/relationships/image" Target="../media/image42.png"/><Relationship Id="rId45" Type="http://schemas.openxmlformats.org/officeDocument/2006/relationships/image" Target="../media/image28.pn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37.png"/><Relationship Id="rId28" Type="http://schemas.openxmlformats.org/officeDocument/2006/relationships/image" Target="../media/image43.jpeg"/><Relationship Id="rId36" Type="http://schemas.openxmlformats.org/officeDocument/2006/relationships/image" Target="../media/image52.jpeg"/><Relationship Id="rId49" Type="http://schemas.openxmlformats.org/officeDocument/2006/relationships/image" Target="../media/image33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45.jpg"/><Relationship Id="rId44" Type="http://schemas.openxmlformats.org/officeDocument/2006/relationships/image" Target="../media/image14.pn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51.jpg"/><Relationship Id="rId43" Type="http://schemas.openxmlformats.org/officeDocument/2006/relationships/image" Target="../media/image56.jpg"/><Relationship Id="rId48" Type="http://schemas.openxmlformats.org/officeDocument/2006/relationships/image" Target="../media/image19.pn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39.png"/><Relationship Id="rId33" Type="http://schemas.openxmlformats.org/officeDocument/2006/relationships/image" Target="../media/image18.png"/><Relationship Id="rId38" Type="http://schemas.openxmlformats.org/officeDocument/2006/relationships/image" Target="../media/image48.png"/><Relationship Id="rId46" Type="http://schemas.openxmlformats.org/officeDocument/2006/relationships/image" Target="../media/image49.jpeg"/><Relationship Id="rId20" Type="http://schemas.openxmlformats.org/officeDocument/2006/relationships/image" Target="../media/image31.png"/><Relationship Id="rId41" Type="http://schemas.openxmlformats.org/officeDocument/2006/relationships/image" Target="../media/image7.png"/><Relationship Id="rId1" Type="http://schemas.openxmlformats.org/officeDocument/2006/relationships/image" Target="../media/image5.png"/><Relationship Id="rId6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1.png"/><Relationship Id="rId39" Type="http://schemas.openxmlformats.org/officeDocument/2006/relationships/image" Target="../media/image28.png"/><Relationship Id="rId21" Type="http://schemas.openxmlformats.org/officeDocument/2006/relationships/image" Target="../media/image32.png"/><Relationship Id="rId34" Type="http://schemas.openxmlformats.org/officeDocument/2006/relationships/image" Target="../media/image51.jpg"/><Relationship Id="rId42" Type="http://schemas.openxmlformats.org/officeDocument/2006/relationships/image" Target="../media/image33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44.png"/><Relationship Id="rId41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38.png"/><Relationship Id="rId32" Type="http://schemas.openxmlformats.org/officeDocument/2006/relationships/image" Target="../media/image18.png"/><Relationship Id="rId37" Type="http://schemas.openxmlformats.org/officeDocument/2006/relationships/image" Target="../media/image7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37.png"/><Relationship Id="rId28" Type="http://schemas.openxmlformats.org/officeDocument/2006/relationships/image" Target="../media/image27.png"/><Relationship Id="rId36" Type="http://schemas.openxmlformats.org/officeDocument/2006/relationships/image" Target="../media/image42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46.jpe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6.png"/><Relationship Id="rId27" Type="http://schemas.openxmlformats.org/officeDocument/2006/relationships/image" Target="../media/image43.jpeg"/><Relationship Id="rId30" Type="http://schemas.openxmlformats.org/officeDocument/2006/relationships/image" Target="../media/image45.jpg"/><Relationship Id="rId35" Type="http://schemas.openxmlformats.org/officeDocument/2006/relationships/image" Target="../media/image52.jpeg"/><Relationship Id="rId43" Type="http://schemas.openxmlformats.org/officeDocument/2006/relationships/image" Target="../media/image57.jp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39.png"/><Relationship Id="rId33" Type="http://schemas.openxmlformats.org/officeDocument/2006/relationships/image" Target="../media/image50.jpg"/><Relationship Id="rId38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7" Type="http://schemas.openxmlformats.org/officeDocument/2006/relationships/image" Target="../media/image13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8" Type="http://schemas.openxmlformats.org/officeDocument/2006/relationships/image" Target="../media/image15.png"/><Relationship Id="rId3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7" Type="http://schemas.openxmlformats.org/officeDocument/2006/relationships/image" Target="../media/image13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8" Type="http://schemas.openxmlformats.org/officeDocument/2006/relationships/image" Target="../media/image15.png"/><Relationship Id="rId3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7" Type="http://schemas.openxmlformats.org/officeDocument/2006/relationships/image" Target="../media/image13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8" Type="http://schemas.openxmlformats.org/officeDocument/2006/relationships/image" Target="../media/image15.png"/><Relationship Id="rId3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7" Type="http://schemas.openxmlformats.org/officeDocument/2006/relationships/image" Target="../media/image13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8" Type="http://schemas.openxmlformats.org/officeDocument/2006/relationships/image" Target="../media/image15.png"/><Relationship Id="rId3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7" Type="http://schemas.openxmlformats.org/officeDocument/2006/relationships/image" Target="../media/image13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8" Type="http://schemas.openxmlformats.org/officeDocument/2006/relationships/image" Target="../media/image15.png"/><Relationship Id="rId3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7" Type="http://schemas.openxmlformats.org/officeDocument/2006/relationships/image" Target="../media/image13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8" Type="http://schemas.openxmlformats.org/officeDocument/2006/relationships/image" Target="../media/image15.png"/><Relationship Id="rId3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42" Type="http://schemas.microsoft.com/office/2007/relationships/hdphoto" Target="../media/hdphoto1.wdp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41" Type="http://schemas.openxmlformats.org/officeDocument/2006/relationships/image" Target="../media/image5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4" Type="http://schemas.microsoft.com/office/2007/relationships/hdphoto" Target="../media/hdphoto2.wdp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43" Type="http://schemas.openxmlformats.org/officeDocument/2006/relationships/image" Target="../media/image59.pn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42" Type="http://schemas.microsoft.com/office/2007/relationships/hdphoto" Target="../media/hdphoto1.wdp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41" Type="http://schemas.openxmlformats.org/officeDocument/2006/relationships/image" Target="../media/image5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4" Type="http://schemas.microsoft.com/office/2007/relationships/hdphoto" Target="../media/hdphoto2.wdp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43" Type="http://schemas.openxmlformats.org/officeDocument/2006/relationships/image" Target="../media/image59.pn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42" Type="http://schemas.microsoft.com/office/2007/relationships/hdphoto" Target="../media/hdphoto1.wdp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41" Type="http://schemas.openxmlformats.org/officeDocument/2006/relationships/image" Target="../media/image5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4" Type="http://schemas.microsoft.com/office/2007/relationships/hdphoto" Target="../media/hdphoto2.wdp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43" Type="http://schemas.openxmlformats.org/officeDocument/2006/relationships/image" Target="../media/image59.pn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42" Type="http://schemas.microsoft.com/office/2007/relationships/hdphoto" Target="../media/hdphoto1.wdp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0" Type="http://schemas.openxmlformats.org/officeDocument/2006/relationships/image" Target="../media/image31.png"/><Relationship Id="rId29" Type="http://schemas.openxmlformats.org/officeDocument/2006/relationships/image" Target="../media/image18.png"/><Relationship Id="rId41" Type="http://schemas.openxmlformats.org/officeDocument/2006/relationships/image" Target="../media/image5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4" Type="http://schemas.microsoft.com/office/2007/relationships/hdphoto" Target="../media/hdphoto2.wdp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43" Type="http://schemas.openxmlformats.org/officeDocument/2006/relationships/image" Target="../media/image59.pn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9.png"/><Relationship Id="rId26" Type="http://schemas.openxmlformats.org/officeDocument/2006/relationships/image" Target="../media/image44.png"/><Relationship Id="rId39" Type="http://schemas.openxmlformats.org/officeDocument/2006/relationships/image" Target="../media/image57.jpg"/><Relationship Id="rId21" Type="http://schemas.openxmlformats.org/officeDocument/2006/relationships/image" Target="../media/image32.png"/><Relationship Id="rId34" Type="http://schemas.openxmlformats.org/officeDocument/2006/relationships/image" Target="../media/image7.png"/><Relationship Id="rId42" Type="http://schemas.microsoft.com/office/2007/relationships/hdphoto" Target="../media/hdphoto1.wdp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6" Type="http://schemas.openxmlformats.org/officeDocument/2006/relationships/image" Target="../media/image26.png"/><Relationship Id="rId29" Type="http://schemas.openxmlformats.org/officeDocument/2006/relationships/image" Target="../media/image18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11" Type="http://schemas.openxmlformats.org/officeDocument/2006/relationships/image" Target="../media/image20.png"/><Relationship Id="rId24" Type="http://schemas.openxmlformats.org/officeDocument/2006/relationships/image" Target="../media/image43.jpeg"/><Relationship Id="rId32" Type="http://schemas.openxmlformats.org/officeDocument/2006/relationships/image" Target="../media/image52.jpeg"/><Relationship Id="rId37" Type="http://schemas.openxmlformats.org/officeDocument/2006/relationships/image" Target="../media/image6.png"/><Relationship Id="rId40" Type="http://schemas.openxmlformats.org/officeDocument/2006/relationships/image" Target="../media/image49.jpeg"/><Relationship Id="rId45" Type="http://schemas.openxmlformats.org/officeDocument/2006/relationships/image" Target="../media/image60.jpeg"/><Relationship Id="rId5" Type="http://schemas.openxmlformats.org/officeDocument/2006/relationships/image" Target="../media/image11.png"/><Relationship Id="rId15" Type="http://schemas.openxmlformats.org/officeDocument/2006/relationships/image" Target="../media/image25.png"/><Relationship Id="rId23" Type="http://schemas.openxmlformats.org/officeDocument/2006/relationships/image" Target="../media/image41.png"/><Relationship Id="rId28" Type="http://schemas.openxmlformats.org/officeDocument/2006/relationships/image" Target="../media/image46.jpeg"/><Relationship Id="rId36" Type="http://schemas.openxmlformats.org/officeDocument/2006/relationships/image" Target="../media/image28.png"/><Relationship Id="rId10" Type="http://schemas.openxmlformats.org/officeDocument/2006/relationships/image" Target="../media/image17.png"/><Relationship Id="rId19" Type="http://schemas.openxmlformats.org/officeDocument/2006/relationships/image" Target="../media/image30.png"/><Relationship Id="rId31" Type="http://schemas.openxmlformats.org/officeDocument/2006/relationships/image" Target="../media/image51.jpg"/><Relationship Id="rId44" Type="http://schemas.microsoft.com/office/2007/relationships/hdphoto" Target="../media/hdphoto2.wdp"/><Relationship Id="rId4" Type="http://schemas.openxmlformats.org/officeDocument/2006/relationships/image" Target="../media/image10.png"/><Relationship Id="rId9" Type="http://schemas.openxmlformats.org/officeDocument/2006/relationships/image" Target="../media/image16.png"/><Relationship Id="rId14" Type="http://schemas.openxmlformats.org/officeDocument/2006/relationships/image" Target="../media/image24.png"/><Relationship Id="rId22" Type="http://schemas.openxmlformats.org/officeDocument/2006/relationships/image" Target="../media/image39.png"/><Relationship Id="rId27" Type="http://schemas.openxmlformats.org/officeDocument/2006/relationships/image" Target="../media/image45.jpg"/><Relationship Id="rId30" Type="http://schemas.openxmlformats.org/officeDocument/2006/relationships/image" Target="../media/image50.jpg"/><Relationship Id="rId35" Type="http://schemas.openxmlformats.org/officeDocument/2006/relationships/image" Target="../media/image14.png"/><Relationship Id="rId43" Type="http://schemas.openxmlformats.org/officeDocument/2006/relationships/image" Target="../media/image59.png"/><Relationship Id="rId8" Type="http://schemas.openxmlformats.org/officeDocument/2006/relationships/image" Target="../media/image15.png"/><Relationship Id="rId3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23.png"/><Relationship Id="rId25" Type="http://schemas.openxmlformats.org/officeDocument/2006/relationships/image" Target="../media/image27.png"/><Relationship Id="rId33" Type="http://schemas.openxmlformats.org/officeDocument/2006/relationships/image" Target="../media/image42.png"/><Relationship Id="rId38" Type="http://schemas.openxmlformats.org/officeDocument/2006/relationships/image" Target="../media/image33.png"/><Relationship Id="rId20" Type="http://schemas.openxmlformats.org/officeDocument/2006/relationships/image" Target="../media/image31.png"/><Relationship Id="rId41" Type="http://schemas.openxmlformats.org/officeDocument/2006/relationships/image" Target="../media/image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53.jpg"/><Relationship Id="rId7" Type="http://schemas.openxmlformats.org/officeDocument/2006/relationships/image" Target="../media/image56.jpg"/><Relationship Id="rId2" Type="http://schemas.openxmlformats.org/officeDocument/2006/relationships/image" Target="../media/image52.jpeg"/><Relationship Id="rId1" Type="http://schemas.openxmlformats.org/officeDocument/2006/relationships/image" Target="../media/image40.png"/><Relationship Id="rId6" Type="http://schemas.openxmlformats.org/officeDocument/2006/relationships/image" Target="../media/image55.jpg"/><Relationship Id="rId5" Type="http://schemas.openxmlformats.org/officeDocument/2006/relationships/image" Target="../media/image54.jpg"/><Relationship Id="rId4" Type="http://schemas.openxmlformats.org/officeDocument/2006/relationships/image" Target="../media/image4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53.jpg"/><Relationship Id="rId7" Type="http://schemas.openxmlformats.org/officeDocument/2006/relationships/image" Target="../media/image56.jpg"/><Relationship Id="rId2" Type="http://schemas.openxmlformats.org/officeDocument/2006/relationships/image" Target="../media/image52.jpeg"/><Relationship Id="rId1" Type="http://schemas.openxmlformats.org/officeDocument/2006/relationships/image" Target="../media/image40.png"/><Relationship Id="rId6" Type="http://schemas.openxmlformats.org/officeDocument/2006/relationships/image" Target="../media/image55.jpg"/><Relationship Id="rId5" Type="http://schemas.openxmlformats.org/officeDocument/2006/relationships/image" Target="../media/image54.jpg"/><Relationship Id="rId4" Type="http://schemas.openxmlformats.org/officeDocument/2006/relationships/image" Target="../media/image4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jp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49.jpeg"/><Relationship Id="rId5" Type="http://schemas.openxmlformats.org/officeDocument/2006/relationships/image" Target="../media/image65.png"/><Relationship Id="rId4" Type="http://schemas.openxmlformats.org/officeDocument/2006/relationships/image" Target="../media/image64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jp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49.jpeg"/><Relationship Id="rId4" Type="http://schemas.openxmlformats.org/officeDocument/2006/relationships/image" Target="../media/image6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jp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49.jpe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179</xdr:row>
      <xdr:rowOff>47626</xdr:rowOff>
    </xdr:from>
    <xdr:to>
      <xdr:col>8</xdr:col>
      <xdr:colOff>133349</xdr:colOff>
      <xdr:row>179</xdr:row>
      <xdr:rowOff>257176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t="16166" r="-1" b="33031"/>
        <a:stretch/>
      </xdr:blipFill>
      <xdr:spPr>
        <a:xfrm>
          <a:off x="6181725" y="38252401"/>
          <a:ext cx="857249" cy="209550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57</xdr:row>
      <xdr:rowOff>38100</xdr:rowOff>
    </xdr:from>
    <xdr:to>
      <xdr:col>8</xdr:col>
      <xdr:colOff>342687</xdr:colOff>
      <xdr:row>61</xdr:row>
      <xdr:rowOff>117952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1950" y="17754600"/>
          <a:ext cx="1380912" cy="1222852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285749</xdr:colOff>
      <xdr:row>63</xdr:row>
      <xdr:rowOff>161925</xdr:rowOff>
    </xdr:from>
    <xdr:to>
      <xdr:col>8</xdr:col>
      <xdr:colOff>19049</xdr:colOff>
      <xdr:row>64</xdr:row>
      <xdr:rowOff>250977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29249" y="18164175"/>
          <a:ext cx="381000" cy="374802"/>
        </a:xfrm>
        <a:prstGeom prst="rect">
          <a:avLst/>
        </a:prstGeom>
      </xdr:spPr>
    </xdr:pic>
    <xdr:clientData/>
  </xdr:twoCellAnchor>
  <xdr:twoCellAnchor editAs="oneCell">
    <xdr:from>
      <xdr:col>6</xdr:col>
      <xdr:colOff>524070</xdr:colOff>
      <xdr:row>111</xdr:row>
      <xdr:rowOff>154733</xdr:rowOff>
    </xdr:from>
    <xdr:to>
      <xdr:col>8</xdr:col>
      <xdr:colOff>114495</xdr:colOff>
      <xdr:row>115</xdr:row>
      <xdr:rowOff>82050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2590" y="31441442"/>
          <a:ext cx="892823" cy="1054766"/>
        </a:xfrm>
        <a:prstGeom prst="rect">
          <a:avLst/>
        </a:prstGeom>
      </xdr:spPr>
    </xdr:pic>
    <xdr:clientData/>
  </xdr:twoCellAnchor>
  <xdr:twoCellAnchor editAs="oneCell">
    <xdr:from>
      <xdr:col>6</xdr:col>
      <xdr:colOff>575148</xdr:colOff>
      <xdr:row>118</xdr:row>
      <xdr:rowOff>20370</xdr:rowOff>
    </xdr:from>
    <xdr:to>
      <xdr:col>8</xdr:col>
      <xdr:colOff>66675</xdr:colOff>
      <xdr:row>120</xdr:row>
      <xdr:rowOff>212691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185373" y="53893770"/>
          <a:ext cx="786927" cy="76382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126</xdr:row>
      <xdr:rowOff>66676</xdr:rowOff>
    </xdr:from>
    <xdr:to>
      <xdr:col>7</xdr:col>
      <xdr:colOff>609600</xdr:colOff>
      <xdr:row>128</xdr:row>
      <xdr:rowOff>161926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05550" y="56073676"/>
          <a:ext cx="561975" cy="6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72</xdr:row>
      <xdr:rowOff>114300</xdr:rowOff>
    </xdr:from>
    <xdr:to>
      <xdr:col>8</xdr:col>
      <xdr:colOff>111861</xdr:colOff>
      <xdr:row>75</xdr:row>
      <xdr:rowOff>190370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0" y="18449925"/>
          <a:ext cx="1016736" cy="933319"/>
        </a:xfrm>
        <a:prstGeom prst="rect">
          <a:avLst/>
        </a:prstGeom>
      </xdr:spPr>
    </xdr:pic>
    <xdr:clientData/>
  </xdr:twoCellAnchor>
  <xdr:twoCellAnchor editAs="oneCell">
    <xdr:from>
      <xdr:col>6</xdr:col>
      <xdr:colOff>350349</xdr:colOff>
      <xdr:row>77</xdr:row>
      <xdr:rowOff>47625</xdr:rowOff>
    </xdr:from>
    <xdr:to>
      <xdr:col>8</xdr:col>
      <xdr:colOff>419101</xdr:colOff>
      <xdr:row>79</xdr:row>
      <xdr:rowOff>132689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60574" y="17649825"/>
          <a:ext cx="1364152" cy="656563"/>
        </a:xfrm>
        <a:prstGeom prst="rect">
          <a:avLst/>
        </a:prstGeom>
      </xdr:spPr>
    </xdr:pic>
    <xdr:clientData/>
  </xdr:twoCellAnchor>
  <xdr:twoCellAnchor editAs="oneCell">
    <xdr:from>
      <xdr:col>6</xdr:col>
      <xdr:colOff>590549</xdr:colOff>
      <xdr:row>221</xdr:row>
      <xdr:rowOff>31223</xdr:rowOff>
    </xdr:from>
    <xdr:to>
      <xdr:col>8</xdr:col>
      <xdr:colOff>338571</xdr:colOff>
      <xdr:row>222</xdr:row>
      <xdr:rowOff>219076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72374" y="49180223"/>
          <a:ext cx="1043422" cy="473602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457202</xdr:colOff>
      <xdr:row>147</xdr:row>
      <xdr:rowOff>180975</xdr:rowOff>
    </xdr:from>
    <xdr:to>
      <xdr:col>8</xdr:col>
      <xdr:colOff>531020</xdr:colOff>
      <xdr:row>149</xdr:row>
      <xdr:rowOff>129540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715127" y="45786675"/>
          <a:ext cx="721518" cy="520065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145</xdr:row>
      <xdr:rowOff>32533</xdr:rowOff>
    </xdr:from>
    <xdr:to>
      <xdr:col>7</xdr:col>
      <xdr:colOff>514351</xdr:colOff>
      <xdr:row>148</xdr:row>
      <xdr:rowOff>13336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0" y="50324533"/>
          <a:ext cx="1000126" cy="838052"/>
        </a:xfrm>
        <a:prstGeom prst="rect">
          <a:avLst/>
        </a:prstGeom>
      </xdr:spPr>
    </xdr:pic>
    <xdr:clientData/>
  </xdr:twoCellAnchor>
  <xdr:twoCellAnchor editAs="oneCell">
    <xdr:from>
      <xdr:col>6</xdr:col>
      <xdr:colOff>501817</xdr:colOff>
      <xdr:row>81</xdr:row>
      <xdr:rowOff>76200</xdr:rowOff>
    </xdr:from>
    <xdr:to>
      <xdr:col>7</xdr:col>
      <xdr:colOff>590550</xdr:colOff>
      <xdr:row>83</xdr:row>
      <xdr:rowOff>170817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042" y="18745200"/>
          <a:ext cx="736433" cy="666116"/>
        </a:xfrm>
        <a:prstGeom prst="rect">
          <a:avLst/>
        </a:prstGeom>
      </xdr:spPr>
    </xdr:pic>
    <xdr:clientData/>
  </xdr:twoCellAnchor>
  <xdr:twoCellAnchor editAs="oneCell">
    <xdr:from>
      <xdr:col>6</xdr:col>
      <xdr:colOff>507157</xdr:colOff>
      <xdr:row>85</xdr:row>
      <xdr:rowOff>68988</xdr:rowOff>
    </xdr:from>
    <xdr:to>
      <xdr:col>8</xdr:col>
      <xdr:colOff>135682</xdr:colOff>
      <xdr:row>87</xdr:row>
      <xdr:rowOff>200451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85677" y="24027279"/>
          <a:ext cx="930923" cy="695187"/>
        </a:xfrm>
        <a:prstGeom prst="rect">
          <a:avLst/>
        </a:prstGeom>
      </xdr:spPr>
    </xdr:pic>
    <xdr:clientData/>
  </xdr:twoCellAnchor>
  <xdr:twoCellAnchor editAs="oneCell">
    <xdr:from>
      <xdr:col>6</xdr:col>
      <xdr:colOff>582965</xdr:colOff>
      <xdr:row>89</xdr:row>
      <xdr:rowOff>43707</xdr:rowOff>
    </xdr:from>
    <xdr:to>
      <xdr:col>8</xdr:col>
      <xdr:colOff>106910</xdr:colOff>
      <xdr:row>91</xdr:row>
      <xdr:rowOff>240464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61485" y="25129447"/>
          <a:ext cx="826343" cy="7604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234</xdr:row>
      <xdr:rowOff>38099</xdr:rowOff>
    </xdr:from>
    <xdr:to>
      <xdr:col>7</xdr:col>
      <xdr:colOff>638175</xdr:colOff>
      <xdr:row>234</xdr:row>
      <xdr:rowOff>247650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257925" y="58178699"/>
          <a:ext cx="638175" cy="209551"/>
        </a:xfrm>
        <a:prstGeom prst="rect">
          <a:avLst/>
        </a:prstGeom>
      </xdr:spPr>
    </xdr:pic>
    <xdr:clientData/>
  </xdr:twoCellAnchor>
  <xdr:twoCellAnchor editAs="oneCell">
    <xdr:from>
      <xdr:col>7</xdr:col>
      <xdr:colOff>56270</xdr:colOff>
      <xdr:row>226</xdr:row>
      <xdr:rowOff>66675</xdr:rowOff>
    </xdr:from>
    <xdr:to>
      <xdr:col>7</xdr:col>
      <xdr:colOff>592455</xdr:colOff>
      <xdr:row>228</xdr:row>
      <xdr:rowOff>140968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685795" y="74075925"/>
          <a:ext cx="536185" cy="64579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66</xdr:row>
      <xdr:rowOff>68004</xdr:rowOff>
    </xdr:from>
    <xdr:to>
      <xdr:col>7</xdr:col>
      <xdr:colOff>514351</xdr:colOff>
      <xdr:row>67</xdr:row>
      <xdr:rowOff>184241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353176" y="21937404"/>
          <a:ext cx="419100" cy="401987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93</xdr:row>
      <xdr:rowOff>226350</xdr:rowOff>
    </xdr:from>
    <xdr:to>
      <xdr:col>8</xdr:col>
      <xdr:colOff>495300</xdr:colOff>
      <xdr:row>97</xdr:row>
      <xdr:rowOff>53075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67400" y="28687050"/>
          <a:ext cx="1533525" cy="969725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447676</xdr:colOff>
      <xdr:row>69</xdr:row>
      <xdr:rowOff>33296</xdr:rowOff>
    </xdr:from>
    <xdr:to>
      <xdr:col>8</xdr:col>
      <xdr:colOff>47625</xdr:colOff>
      <xdr:row>70</xdr:row>
      <xdr:rowOff>237668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57901" y="24302996"/>
          <a:ext cx="895349" cy="490122"/>
        </a:xfrm>
        <a:prstGeom prst="rect">
          <a:avLst/>
        </a:prstGeom>
      </xdr:spPr>
    </xdr:pic>
    <xdr:clientData/>
  </xdr:twoCellAnchor>
  <xdr:twoCellAnchor editAs="oneCell">
    <xdr:from>
      <xdr:col>6</xdr:col>
      <xdr:colOff>591910</xdr:colOff>
      <xdr:row>99</xdr:row>
      <xdr:rowOff>211745</xdr:rowOff>
    </xdr:from>
    <xdr:to>
      <xdr:col>8</xdr:col>
      <xdr:colOff>77755</xdr:colOff>
      <xdr:row>103</xdr:row>
      <xdr:rowOff>124455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70430" y="28116107"/>
          <a:ext cx="788243" cy="1040159"/>
        </a:xfrm>
        <a:prstGeom prst="rect">
          <a:avLst/>
        </a:prstGeom>
      </xdr:spPr>
    </xdr:pic>
    <xdr:clientData/>
  </xdr:twoCellAnchor>
  <xdr:twoCellAnchor editAs="oneCell">
    <xdr:from>
      <xdr:col>7</xdr:col>
      <xdr:colOff>9722</xdr:colOff>
      <xdr:row>107</xdr:row>
      <xdr:rowOff>29249</xdr:rowOff>
    </xdr:from>
    <xdr:to>
      <xdr:col>8</xdr:col>
      <xdr:colOff>38879</xdr:colOff>
      <xdr:row>109</xdr:row>
      <xdr:rowOff>248001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39441" y="30188509"/>
          <a:ext cx="680356" cy="782477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181</xdr:row>
      <xdr:rowOff>219075</xdr:rowOff>
    </xdr:from>
    <xdr:to>
      <xdr:col>8</xdr:col>
      <xdr:colOff>295057</xdr:colOff>
      <xdr:row>185</xdr:row>
      <xdr:rowOff>228461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81675" y="30356175"/>
          <a:ext cx="1419007" cy="1152386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174</xdr:row>
      <xdr:rowOff>141718</xdr:rowOff>
    </xdr:from>
    <xdr:to>
      <xdr:col>8</xdr:col>
      <xdr:colOff>104775</xdr:colOff>
      <xdr:row>176</xdr:row>
      <xdr:rowOff>91315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-29662" r="38017" b="-29662"/>
        <a:stretch/>
      </xdr:blipFill>
      <xdr:spPr>
        <a:xfrm>
          <a:off x="6153150" y="31574218"/>
          <a:ext cx="857250" cy="521096"/>
        </a:xfrm>
        <a:prstGeom prst="rect">
          <a:avLst/>
        </a:prstGeom>
      </xdr:spPr>
    </xdr:pic>
    <xdr:clientData/>
  </xdr:twoCellAnchor>
  <xdr:twoCellAnchor editAs="oneCell">
    <xdr:from>
      <xdr:col>6</xdr:col>
      <xdr:colOff>643751</xdr:colOff>
      <xdr:row>136</xdr:row>
      <xdr:rowOff>106913</xdr:rowOff>
    </xdr:from>
    <xdr:to>
      <xdr:col>7</xdr:col>
      <xdr:colOff>628956</xdr:colOff>
      <xdr:row>138</xdr:row>
      <xdr:rowOff>137504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622271" y="38440178"/>
          <a:ext cx="636404" cy="594316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151</xdr:row>
      <xdr:rowOff>57151</xdr:rowOff>
    </xdr:from>
    <xdr:to>
      <xdr:col>7</xdr:col>
      <xdr:colOff>123825</xdr:colOff>
      <xdr:row>153</xdr:row>
      <xdr:rowOff>133352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857875" y="41128951"/>
          <a:ext cx="523875" cy="647700"/>
        </a:xfrm>
        <a:prstGeom prst="rect">
          <a:avLst/>
        </a:prstGeom>
      </xdr:spPr>
    </xdr:pic>
    <xdr:clientData/>
  </xdr:twoCellAnchor>
  <xdr:twoCellAnchor editAs="oneCell">
    <xdr:from>
      <xdr:col>7</xdr:col>
      <xdr:colOff>6805</xdr:colOff>
      <xdr:row>122</xdr:row>
      <xdr:rowOff>57344</xdr:rowOff>
    </xdr:from>
    <xdr:to>
      <xdr:col>8</xdr:col>
      <xdr:colOff>12490</xdr:colOff>
      <xdr:row>124</xdr:row>
      <xdr:rowOff>200220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36524" y="34444538"/>
          <a:ext cx="656884" cy="706600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428626</xdr:colOff>
      <xdr:row>52</xdr:row>
      <xdr:rowOff>101671</xdr:rowOff>
    </xdr:from>
    <xdr:to>
      <xdr:col>8</xdr:col>
      <xdr:colOff>314325</xdr:colOff>
      <xdr:row>54</xdr:row>
      <xdr:rowOff>204030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38851" y="16389421"/>
          <a:ext cx="1181099" cy="673859"/>
        </a:xfrm>
        <a:prstGeom prst="rect">
          <a:avLst/>
        </a:prstGeom>
      </xdr:spPr>
    </xdr:pic>
    <xdr:clientData/>
  </xdr:twoCellAnchor>
  <xdr:twoCellAnchor editAs="oneCell">
    <xdr:from>
      <xdr:col>7</xdr:col>
      <xdr:colOff>6805</xdr:colOff>
      <xdr:row>164</xdr:row>
      <xdr:rowOff>241040</xdr:rowOff>
    </xdr:from>
    <xdr:to>
      <xdr:col>7</xdr:col>
      <xdr:colOff>631762</xdr:colOff>
      <xdr:row>167</xdr:row>
      <xdr:rowOff>122444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36524" y="46466448"/>
          <a:ext cx="624957" cy="726991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44</xdr:row>
      <xdr:rowOff>28575</xdr:rowOff>
    </xdr:from>
    <xdr:to>
      <xdr:col>8</xdr:col>
      <xdr:colOff>419100</xdr:colOff>
      <xdr:row>47</xdr:row>
      <xdr:rowOff>87877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14030325"/>
          <a:ext cx="1514475" cy="9165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179</xdr:row>
      <xdr:rowOff>0</xdr:rowOff>
    </xdr:from>
    <xdr:to>
      <xdr:col>7</xdr:col>
      <xdr:colOff>304800</xdr:colOff>
      <xdr:row>180</xdr:row>
      <xdr:rowOff>26670</xdr:rowOff>
    </xdr:to>
    <xdr:sp macro="" textlink="">
      <xdr:nvSpPr>
        <xdr:cNvPr id="33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6257925" y="312039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133</xdr:row>
      <xdr:rowOff>152400</xdr:rowOff>
    </xdr:from>
    <xdr:to>
      <xdr:col>8</xdr:col>
      <xdr:colOff>428625</xdr:colOff>
      <xdr:row>134</xdr:row>
      <xdr:rowOff>179070</xdr:rowOff>
    </xdr:to>
    <xdr:sp macro="" textlink="">
      <xdr:nvSpPr>
        <xdr:cNvPr id="35" name="AutoShape 2" descr="C:\Users\PC\Desktop\BALCONERA.webp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7029450" y="395287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531243</xdr:colOff>
      <xdr:row>129</xdr:row>
      <xdr:rowOff>160134</xdr:rowOff>
    </xdr:from>
    <xdr:to>
      <xdr:col>8</xdr:col>
      <xdr:colOff>485970</xdr:colOff>
      <xdr:row>131</xdr:row>
      <xdr:rowOff>258182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160962" y="36520364"/>
          <a:ext cx="605926" cy="661772"/>
        </a:xfrm>
        <a:prstGeom prst="rect">
          <a:avLst/>
        </a:prstGeom>
      </xdr:spPr>
    </xdr:pic>
    <xdr:clientData/>
  </xdr:twoCellAnchor>
  <xdr:twoCellAnchor editAs="oneCell">
    <xdr:from>
      <xdr:col>7</xdr:col>
      <xdr:colOff>161884</xdr:colOff>
      <xdr:row>132</xdr:row>
      <xdr:rowOff>269307</xdr:rowOff>
    </xdr:from>
    <xdr:to>
      <xdr:col>7</xdr:col>
      <xdr:colOff>543119</xdr:colOff>
      <xdr:row>134</xdr:row>
      <xdr:rowOff>246189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7791603" y="37475123"/>
          <a:ext cx="381235" cy="540607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151</xdr:row>
      <xdr:rowOff>47625</xdr:rowOff>
    </xdr:from>
    <xdr:to>
      <xdr:col>8</xdr:col>
      <xdr:colOff>419100</xdr:colOff>
      <xdr:row>153</xdr:row>
      <xdr:rowOff>215944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41119425"/>
          <a:ext cx="600075" cy="7398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154</xdr:row>
      <xdr:rowOff>0</xdr:rowOff>
    </xdr:from>
    <xdr:to>
      <xdr:col>7</xdr:col>
      <xdr:colOff>304800</xdr:colOff>
      <xdr:row>155</xdr:row>
      <xdr:rowOff>26670</xdr:rowOff>
    </xdr:to>
    <xdr:sp macro="" textlink="">
      <xdr:nvSpPr>
        <xdr:cNvPr id="3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6257925" y="403669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638176</xdr:colOff>
      <xdr:row>240</xdr:row>
      <xdr:rowOff>238126</xdr:rowOff>
    </xdr:from>
    <xdr:to>
      <xdr:col>8</xdr:col>
      <xdr:colOff>266700</xdr:colOff>
      <xdr:row>241</xdr:row>
      <xdr:rowOff>274646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96101" y="39957376"/>
          <a:ext cx="276224" cy="3222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304800</xdr:colOff>
      <xdr:row>219</xdr:row>
      <xdr:rowOff>19050</xdr:rowOff>
    </xdr:to>
    <xdr:sp macro="" textlink="">
      <xdr:nvSpPr>
        <xdr:cNvPr id="42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5610225" y="5398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614891</xdr:colOff>
      <xdr:row>217</xdr:row>
      <xdr:rowOff>69463</xdr:rowOff>
    </xdr:from>
    <xdr:to>
      <xdr:col>8</xdr:col>
      <xdr:colOff>57150</xdr:colOff>
      <xdr:row>219</xdr:row>
      <xdr:rowOff>252229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225116" y="57219463"/>
          <a:ext cx="737659" cy="754266"/>
        </a:xfrm>
        <a:prstGeom prst="rect">
          <a:avLst/>
        </a:prstGeom>
      </xdr:spPr>
    </xdr:pic>
    <xdr:clientData/>
  </xdr:twoCellAnchor>
  <xdr:twoCellAnchor editAs="oneCell">
    <xdr:from>
      <xdr:col>6</xdr:col>
      <xdr:colOff>369044</xdr:colOff>
      <xdr:row>209</xdr:row>
      <xdr:rowOff>77040</xdr:rowOff>
    </xdr:from>
    <xdr:to>
      <xdr:col>8</xdr:col>
      <xdr:colOff>359618</xdr:colOff>
      <xdr:row>213</xdr:row>
      <xdr:rowOff>262425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347564" y="57013213"/>
          <a:ext cx="1292972" cy="1312834"/>
        </a:xfrm>
        <a:prstGeom prst="rect">
          <a:avLst/>
        </a:prstGeom>
      </xdr:spPr>
    </xdr:pic>
    <xdr:clientData/>
  </xdr:twoCellAnchor>
  <xdr:twoCellAnchor editAs="oneCell">
    <xdr:from>
      <xdr:col>6</xdr:col>
      <xdr:colOff>601826</xdr:colOff>
      <xdr:row>204</xdr:row>
      <xdr:rowOff>176867</xdr:rowOff>
    </xdr:from>
    <xdr:to>
      <xdr:col>8</xdr:col>
      <xdr:colOff>118577</xdr:colOff>
      <xdr:row>207</xdr:row>
      <xdr:rowOff>48597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580346" y="57394903"/>
          <a:ext cx="819149" cy="7173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156</xdr:row>
      <xdr:rowOff>0</xdr:rowOff>
    </xdr:from>
    <xdr:to>
      <xdr:col>7</xdr:col>
      <xdr:colOff>304800</xdr:colOff>
      <xdr:row>157</xdr:row>
      <xdr:rowOff>19050</xdr:rowOff>
    </xdr:to>
    <xdr:sp macro="" textlink="">
      <xdr:nvSpPr>
        <xdr:cNvPr id="4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6257925" y="416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638175</xdr:colOff>
      <xdr:row>156</xdr:row>
      <xdr:rowOff>120902</xdr:rowOff>
    </xdr:from>
    <xdr:to>
      <xdr:col>8</xdr:col>
      <xdr:colOff>0</xdr:colOff>
      <xdr:row>160</xdr:row>
      <xdr:rowOff>27068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248400" y="45869477"/>
          <a:ext cx="657225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304800</xdr:colOff>
      <xdr:row>247</xdr:row>
      <xdr:rowOff>26670</xdr:rowOff>
    </xdr:to>
    <xdr:sp macro="" textlink="">
      <xdr:nvSpPr>
        <xdr:cNvPr id="4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5610225" y="651319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47624</xdr:colOff>
      <xdr:row>245</xdr:row>
      <xdr:rowOff>95250</xdr:rowOff>
    </xdr:from>
    <xdr:to>
      <xdr:col>7</xdr:col>
      <xdr:colOff>609600</xdr:colOff>
      <xdr:row>247</xdr:row>
      <xdr:rowOff>214858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/>
        <a:srcRect t="24588" b="-22894"/>
        <a:stretch/>
      </xdr:blipFill>
      <xdr:spPr>
        <a:xfrm>
          <a:off x="6305549" y="59302650"/>
          <a:ext cx="561976" cy="691108"/>
        </a:xfrm>
        <a:prstGeom prst="rect">
          <a:avLst/>
        </a:prstGeom>
      </xdr:spPr>
    </xdr:pic>
    <xdr:clientData/>
  </xdr:twoCellAnchor>
  <xdr:twoCellAnchor editAs="oneCell">
    <xdr:from>
      <xdr:col>6</xdr:col>
      <xdr:colOff>582774</xdr:colOff>
      <xdr:row>236</xdr:row>
      <xdr:rowOff>165229</xdr:rowOff>
    </xdr:from>
    <xdr:to>
      <xdr:col>8</xdr:col>
      <xdr:colOff>382493</xdr:colOff>
      <xdr:row>239</xdr:row>
      <xdr:rowOff>108584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-1154" t="16131" r="3052" b="17203"/>
        <a:stretch/>
      </xdr:blipFill>
      <xdr:spPr>
        <a:xfrm>
          <a:off x="7561294" y="64711683"/>
          <a:ext cx="1102117" cy="788941"/>
        </a:xfrm>
        <a:prstGeom prst="rect">
          <a:avLst/>
        </a:prstGeom>
      </xdr:spPr>
    </xdr:pic>
    <xdr:clientData/>
  </xdr:twoCellAnchor>
  <xdr:twoCellAnchor editAs="oneCell">
    <xdr:from>
      <xdr:col>6</xdr:col>
      <xdr:colOff>58317</xdr:colOff>
      <xdr:row>190</xdr:row>
      <xdr:rowOff>9525</xdr:rowOff>
    </xdr:from>
    <xdr:to>
      <xdr:col>8</xdr:col>
      <xdr:colOff>595250</xdr:colOff>
      <xdr:row>194</xdr:row>
      <xdr:rowOff>53740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036837" y="52435903"/>
          <a:ext cx="1839331" cy="1171664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33</xdr:row>
      <xdr:rowOff>57515</xdr:rowOff>
    </xdr:from>
    <xdr:to>
      <xdr:col>8</xdr:col>
      <xdr:colOff>104775</xdr:colOff>
      <xdr:row>36</xdr:row>
      <xdr:rowOff>227506</xdr:rowOff>
    </xdr:to>
    <xdr:pic>
      <xdr:nvPicPr>
        <xdr:cNvPr id="57" name="Imagen 56" descr="Resultado de imagen para VASO COMUN MATRI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9487265"/>
          <a:ext cx="914400" cy="1027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454494</xdr:colOff>
      <xdr:row>139</xdr:row>
      <xdr:rowOff>272143</xdr:rowOff>
    </xdr:from>
    <xdr:to>
      <xdr:col>8</xdr:col>
      <xdr:colOff>220438</xdr:colOff>
      <xdr:row>143</xdr:row>
      <xdr:rowOff>145229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433014" y="39450995"/>
          <a:ext cx="1068342" cy="1000535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22</xdr:row>
      <xdr:rowOff>190501</xdr:rowOff>
    </xdr:from>
    <xdr:to>
      <xdr:col>8</xdr:col>
      <xdr:colOff>135701</xdr:colOff>
      <xdr:row>27</xdr:row>
      <xdr:rowOff>38101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26" y="6477001"/>
          <a:ext cx="1069150" cy="1276350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8</xdr:row>
      <xdr:rowOff>266700</xdr:rowOff>
    </xdr:from>
    <xdr:to>
      <xdr:col>8</xdr:col>
      <xdr:colOff>279399</xdr:colOff>
      <xdr:row>13</xdr:row>
      <xdr:rowOff>152400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49" y="255270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230</xdr:row>
      <xdr:rowOff>28575</xdr:rowOff>
    </xdr:from>
    <xdr:to>
      <xdr:col>8</xdr:col>
      <xdr:colOff>0</xdr:colOff>
      <xdr:row>232</xdr:row>
      <xdr:rowOff>253043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64322325"/>
          <a:ext cx="647700" cy="79596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51962</xdr:rowOff>
    </xdr:from>
    <xdr:to>
      <xdr:col>8</xdr:col>
      <xdr:colOff>0</xdr:colOff>
      <xdr:row>41</xdr:row>
      <xdr:rowOff>208091</xdr:rowOff>
    </xdr:to>
    <xdr:pic>
      <xdr:nvPicPr>
        <xdr:cNvPr id="54" name="Imagen 53" descr="Resultado de imagen para VASO COMUN MATRI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11196212"/>
          <a:ext cx="647700" cy="727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506380</xdr:colOff>
      <xdr:row>251</xdr:row>
      <xdr:rowOff>232681</xdr:rowOff>
    </xdr:from>
    <xdr:to>
      <xdr:col>8</xdr:col>
      <xdr:colOff>268255</xdr:colOff>
      <xdr:row>254</xdr:row>
      <xdr:rowOff>153090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484900" y="68725207"/>
          <a:ext cx="1064273" cy="765996"/>
        </a:xfrm>
        <a:prstGeom prst="rect">
          <a:avLst/>
        </a:prstGeom>
      </xdr:spPr>
    </xdr:pic>
    <xdr:clientData/>
  </xdr:twoCellAnchor>
  <xdr:oneCellAnchor>
    <xdr:from>
      <xdr:col>6</xdr:col>
      <xdr:colOff>522514</xdr:colOff>
      <xdr:row>223</xdr:row>
      <xdr:rowOff>248621</xdr:rowOff>
    </xdr:from>
    <xdr:ext cx="892823" cy="300912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-24816" t="35185" r="-41853" b="16667"/>
        <a:stretch/>
      </xdr:blipFill>
      <xdr:spPr>
        <a:xfrm>
          <a:off x="7501034" y="61130866"/>
          <a:ext cx="892823" cy="300912"/>
        </a:xfrm>
        <a:prstGeom prst="snip2SameRect">
          <a:avLst>
            <a:gd name="adj1" fmla="val 14829"/>
            <a:gd name="adj2" fmla="val 45556"/>
          </a:avLst>
        </a:prstGeom>
      </xdr:spPr>
    </xdr:pic>
    <xdr:clientData/>
  </xdr:oneCellAnchor>
  <xdr:twoCellAnchor editAs="oneCell">
    <xdr:from>
      <xdr:col>6</xdr:col>
      <xdr:colOff>408216</xdr:colOff>
      <xdr:row>171</xdr:row>
      <xdr:rowOff>29159</xdr:rowOff>
    </xdr:from>
    <xdr:to>
      <xdr:col>8</xdr:col>
      <xdr:colOff>176358</xdr:colOff>
      <xdr:row>172</xdr:row>
      <xdr:rowOff>213827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6736" y="48227603"/>
          <a:ext cx="1070540" cy="466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183</xdr:row>
      <xdr:rowOff>47626</xdr:rowOff>
    </xdr:from>
    <xdr:to>
      <xdr:col>8</xdr:col>
      <xdr:colOff>133349</xdr:colOff>
      <xdr:row>183</xdr:row>
      <xdr:rowOff>257176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t="16166" r="-1" b="33031"/>
        <a:stretch/>
      </xdr:blipFill>
      <xdr:spPr>
        <a:xfrm>
          <a:off x="7553325" y="51196876"/>
          <a:ext cx="857249" cy="209550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57</xdr:row>
      <xdr:rowOff>38100</xdr:rowOff>
    </xdr:from>
    <xdr:to>
      <xdr:col>8</xdr:col>
      <xdr:colOff>342687</xdr:colOff>
      <xdr:row>61</xdr:row>
      <xdr:rowOff>117952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0" y="16325850"/>
          <a:ext cx="1380912" cy="1222852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285749</xdr:colOff>
      <xdr:row>63</xdr:row>
      <xdr:rowOff>161925</xdr:rowOff>
    </xdr:from>
    <xdr:to>
      <xdr:col>8</xdr:col>
      <xdr:colOff>19049</xdr:colOff>
      <xdr:row>64</xdr:row>
      <xdr:rowOff>250977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915274" y="18164175"/>
          <a:ext cx="381000" cy="374802"/>
        </a:xfrm>
        <a:prstGeom prst="rect">
          <a:avLst/>
        </a:prstGeom>
      </xdr:spPr>
    </xdr:pic>
    <xdr:clientData/>
  </xdr:twoCellAnchor>
  <xdr:twoCellAnchor editAs="oneCell">
    <xdr:from>
      <xdr:col>6</xdr:col>
      <xdr:colOff>524070</xdr:colOff>
      <xdr:row>111</xdr:row>
      <xdr:rowOff>154733</xdr:rowOff>
    </xdr:from>
    <xdr:to>
      <xdr:col>8</xdr:col>
      <xdr:colOff>114495</xdr:colOff>
      <xdr:row>115</xdr:row>
      <xdr:rowOff>82050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5895" y="31872983"/>
          <a:ext cx="885825" cy="1070317"/>
        </a:xfrm>
        <a:prstGeom prst="rect">
          <a:avLst/>
        </a:prstGeom>
      </xdr:spPr>
    </xdr:pic>
    <xdr:clientData/>
  </xdr:twoCellAnchor>
  <xdr:twoCellAnchor editAs="oneCell">
    <xdr:from>
      <xdr:col>6</xdr:col>
      <xdr:colOff>575148</xdr:colOff>
      <xdr:row>118</xdr:row>
      <xdr:rowOff>20370</xdr:rowOff>
    </xdr:from>
    <xdr:to>
      <xdr:col>8</xdr:col>
      <xdr:colOff>66675</xdr:colOff>
      <xdr:row>120</xdr:row>
      <xdr:rowOff>212691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556973" y="33738870"/>
          <a:ext cx="786927" cy="763821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128</xdr:row>
      <xdr:rowOff>66676</xdr:rowOff>
    </xdr:from>
    <xdr:to>
      <xdr:col>7</xdr:col>
      <xdr:colOff>609600</xdr:colOff>
      <xdr:row>130</xdr:row>
      <xdr:rowOff>161925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7150" y="36071176"/>
          <a:ext cx="561975" cy="666750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72</xdr:row>
      <xdr:rowOff>114300</xdr:rowOff>
    </xdr:from>
    <xdr:to>
      <xdr:col>8</xdr:col>
      <xdr:colOff>111861</xdr:colOff>
      <xdr:row>75</xdr:row>
      <xdr:rowOff>190370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2350" y="20688300"/>
          <a:ext cx="1016736" cy="933320"/>
        </a:xfrm>
        <a:prstGeom prst="rect">
          <a:avLst/>
        </a:prstGeom>
      </xdr:spPr>
    </xdr:pic>
    <xdr:clientData/>
  </xdr:twoCellAnchor>
  <xdr:twoCellAnchor editAs="oneCell">
    <xdr:from>
      <xdr:col>6</xdr:col>
      <xdr:colOff>350349</xdr:colOff>
      <xdr:row>77</xdr:row>
      <xdr:rowOff>47625</xdr:rowOff>
    </xdr:from>
    <xdr:to>
      <xdr:col>8</xdr:col>
      <xdr:colOff>419101</xdr:colOff>
      <xdr:row>79</xdr:row>
      <xdr:rowOff>132689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2174" y="22050375"/>
          <a:ext cx="1364152" cy="656564"/>
        </a:xfrm>
        <a:prstGeom prst="rect">
          <a:avLst/>
        </a:prstGeom>
      </xdr:spPr>
    </xdr:pic>
    <xdr:clientData/>
  </xdr:twoCellAnchor>
  <xdr:twoCellAnchor editAs="oneCell">
    <xdr:from>
      <xdr:col>6</xdr:col>
      <xdr:colOff>590549</xdr:colOff>
      <xdr:row>227</xdr:row>
      <xdr:rowOff>31223</xdr:rowOff>
    </xdr:from>
    <xdr:to>
      <xdr:col>8</xdr:col>
      <xdr:colOff>338571</xdr:colOff>
      <xdr:row>228</xdr:row>
      <xdr:rowOff>219076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72374" y="62896223"/>
          <a:ext cx="1043422" cy="473603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457202</xdr:colOff>
      <xdr:row>151</xdr:row>
      <xdr:rowOff>180975</xdr:rowOff>
    </xdr:from>
    <xdr:to>
      <xdr:col>8</xdr:col>
      <xdr:colOff>531020</xdr:colOff>
      <xdr:row>153</xdr:row>
      <xdr:rowOff>129540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86727" y="42186225"/>
          <a:ext cx="721518" cy="520065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149</xdr:row>
      <xdr:rowOff>32533</xdr:rowOff>
    </xdr:from>
    <xdr:to>
      <xdr:col>7</xdr:col>
      <xdr:colOff>514351</xdr:colOff>
      <xdr:row>152</xdr:row>
      <xdr:rowOff>13335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0" y="41466283"/>
          <a:ext cx="1000126" cy="838053"/>
        </a:xfrm>
        <a:prstGeom prst="rect">
          <a:avLst/>
        </a:prstGeom>
      </xdr:spPr>
    </xdr:pic>
    <xdr:clientData/>
  </xdr:twoCellAnchor>
  <xdr:twoCellAnchor editAs="oneCell">
    <xdr:from>
      <xdr:col>6</xdr:col>
      <xdr:colOff>501817</xdr:colOff>
      <xdr:row>81</xdr:row>
      <xdr:rowOff>76200</xdr:rowOff>
    </xdr:from>
    <xdr:to>
      <xdr:col>7</xdr:col>
      <xdr:colOff>590550</xdr:colOff>
      <xdr:row>83</xdr:row>
      <xdr:rowOff>170817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83642" y="23221950"/>
          <a:ext cx="736433" cy="666117"/>
        </a:xfrm>
        <a:prstGeom prst="rect">
          <a:avLst/>
        </a:prstGeom>
      </xdr:spPr>
    </xdr:pic>
    <xdr:clientData/>
  </xdr:twoCellAnchor>
  <xdr:twoCellAnchor editAs="oneCell">
    <xdr:from>
      <xdr:col>6</xdr:col>
      <xdr:colOff>507157</xdr:colOff>
      <xdr:row>85</xdr:row>
      <xdr:rowOff>68988</xdr:rowOff>
    </xdr:from>
    <xdr:to>
      <xdr:col>8</xdr:col>
      <xdr:colOff>135682</xdr:colOff>
      <xdr:row>87</xdr:row>
      <xdr:rowOff>200451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88982" y="24357738"/>
          <a:ext cx="923925" cy="702963"/>
        </a:xfrm>
        <a:prstGeom prst="rect">
          <a:avLst/>
        </a:prstGeom>
      </xdr:spPr>
    </xdr:pic>
    <xdr:clientData/>
  </xdr:twoCellAnchor>
  <xdr:twoCellAnchor editAs="oneCell">
    <xdr:from>
      <xdr:col>6</xdr:col>
      <xdr:colOff>582965</xdr:colOff>
      <xdr:row>89</xdr:row>
      <xdr:rowOff>43707</xdr:rowOff>
    </xdr:from>
    <xdr:to>
      <xdr:col>8</xdr:col>
      <xdr:colOff>106910</xdr:colOff>
      <xdr:row>91</xdr:row>
      <xdr:rowOff>240464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64790" y="25475457"/>
          <a:ext cx="819345" cy="76825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241</xdr:row>
      <xdr:rowOff>67257</xdr:rowOff>
    </xdr:from>
    <xdr:to>
      <xdr:col>7</xdr:col>
      <xdr:colOff>638176</xdr:colOff>
      <xdr:row>241</xdr:row>
      <xdr:rowOff>276808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629720" y="67432334"/>
          <a:ext cx="638175" cy="209551"/>
        </a:xfrm>
        <a:prstGeom prst="rect">
          <a:avLst/>
        </a:prstGeom>
      </xdr:spPr>
    </xdr:pic>
    <xdr:clientData/>
  </xdr:twoCellAnchor>
  <xdr:twoCellAnchor editAs="oneCell">
    <xdr:from>
      <xdr:col>7</xdr:col>
      <xdr:colOff>56270</xdr:colOff>
      <xdr:row>233</xdr:row>
      <xdr:rowOff>66675</xdr:rowOff>
    </xdr:from>
    <xdr:to>
      <xdr:col>7</xdr:col>
      <xdr:colOff>592455</xdr:colOff>
      <xdr:row>235</xdr:row>
      <xdr:rowOff>140969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685795" y="64360425"/>
          <a:ext cx="536185" cy="64579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66</xdr:row>
      <xdr:rowOff>68004</xdr:rowOff>
    </xdr:from>
    <xdr:to>
      <xdr:col>7</xdr:col>
      <xdr:colOff>514351</xdr:colOff>
      <xdr:row>67</xdr:row>
      <xdr:rowOff>184241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724776" y="18927504"/>
          <a:ext cx="419100" cy="401987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93</xdr:row>
      <xdr:rowOff>226350</xdr:rowOff>
    </xdr:from>
    <xdr:to>
      <xdr:col>8</xdr:col>
      <xdr:colOff>495300</xdr:colOff>
      <xdr:row>97</xdr:row>
      <xdr:rowOff>53075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0" y="26801100"/>
          <a:ext cx="1533525" cy="969725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447676</xdr:colOff>
      <xdr:row>69</xdr:row>
      <xdr:rowOff>33296</xdr:rowOff>
    </xdr:from>
    <xdr:to>
      <xdr:col>8</xdr:col>
      <xdr:colOff>47625</xdr:colOff>
      <xdr:row>70</xdr:row>
      <xdr:rowOff>237668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29501" y="19750046"/>
          <a:ext cx="895349" cy="490122"/>
        </a:xfrm>
        <a:prstGeom prst="rect">
          <a:avLst/>
        </a:prstGeom>
      </xdr:spPr>
    </xdr:pic>
    <xdr:clientData/>
  </xdr:twoCellAnchor>
  <xdr:twoCellAnchor editAs="oneCell">
    <xdr:from>
      <xdr:col>6</xdr:col>
      <xdr:colOff>591910</xdr:colOff>
      <xdr:row>99</xdr:row>
      <xdr:rowOff>211745</xdr:rowOff>
    </xdr:from>
    <xdr:to>
      <xdr:col>8</xdr:col>
      <xdr:colOff>77755</xdr:colOff>
      <xdr:row>103</xdr:row>
      <xdr:rowOff>124455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73735" y="28500995"/>
          <a:ext cx="781245" cy="1055710"/>
        </a:xfrm>
        <a:prstGeom prst="rect">
          <a:avLst/>
        </a:prstGeom>
      </xdr:spPr>
    </xdr:pic>
    <xdr:clientData/>
  </xdr:twoCellAnchor>
  <xdr:twoCellAnchor editAs="oneCell">
    <xdr:from>
      <xdr:col>7</xdr:col>
      <xdr:colOff>9722</xdr:colOff>
      <xdr:row>107</xdr:row>
      <xdr:rowOff>29249</xdr:rowOff>
    </xdr:from>
    <xdr:to>
      <xdr:col>8</xdr:col>
      <xdr:colOff>38879</xdr:colOff>
      <xdr:row>109</xdr:row>
      <xdr:rowOff>248001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39247" y="30604499"/>
          <a:ext cx="676857" cy="790252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186</xdr:row>
      <xdr:rowOff>219075</xdr:rowOff>
    </xdr:from>
    <xdr:to>
      <xdr:col>8</xdr:col>
      <xdr:colOff>295057</xdr:colOff>
      <xdr:row>190</xdr:row>
      <xdr:rowOff>228461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53275" y="51939825"/>
          <a:ext cx="1419007" cy="1152386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178</xdr:row>
      <xdr:rowOff>141718</xdr:rowOff>
    </xdr:from>
    <xdr:to>
      <xdr:col>8</xdr:col>
      <xdr:colOff>104775</xdr:colOff>
      <xdr:row>180</xdr:row>
      <xdr:rowOff>91314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-29662" r="38017" b="-29662"/>
        <a:stretch/>
      </xdr:blipFill>
      <xdr:spPr>
        <a:xfrm>
          <a:off x="7524750" y="49862218"/>
          <a:ext cx="857250" cy="521097"/>
        </a:xfrm>
        <a:prstGeom prst="rect">
          <a:avLst/>
        </a:prstGeom>
      </xdr:spPr>
    </xdr:pic>
    <xdr:clientData/>
  </xdr:twoCellAnchor>
  <xdr:twoCellAnchor editAs="oneCell">
    <xdr:from>
      <xdr:col>6</xdr:col>
      <xdr:colOff>643751</xdr:colOff>
      <xdr:row>140</xdr:row>
      <xdr:rowOff>106913</xdr:rowOff>
    </xdr:from>
    <xdr:to>
      <xdr:col>7</xdr:col>
      <xdr:colOff>628956</xdr:colOff>
      <xdr:row>142</xdr:row>
      <xdr:rowOff>137504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625576" y="38968913"/>
          <a:ext cx="632905" cy="602091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155</xdr:row>
      <xdr:rowOff>57151</xdr:rowOff>
    </xdr:from>
    <xdr:to>
      <xdr:col>7</xdr:col>
      <xdr:colOff>123825</xdr:colOff>
      <xdr:row>157</xdr:row>
      <xdr:rowOff>133352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229475" y="43205401"/>
          <a:ext cx="523875" cy="647701"/>
        </a:xfrm>
        <a:prstGeom prst="rect">
          <a:avLst/>
        </a:prstGeom>
      </xdr:spPr>
    </xdr:pic>
    <xdr:clientData/>
  </xdr:twoCellAnchor>
  <xdr:twoCellAnchor editAs="oneCell">
    <xdr:from>
      <xdr:col>6</xdr:col>
      <xdr:colOff>551089</xdr:colOff>
      <xdr:row>122</xdr:row>
      <xdr:rowOff>164256</xdr:rowOff>
    </xdr:from>
    <xdr:to>
      <xdr:col>8</xdr:col>
      <xdr:colOff>145790</xdr:colOff>
      <xdr:row>126</xdr:row>
      <xdr:rowOff>1803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29609" y="34551450"/>
          <a:ext cx="897099" cy="964996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428626</xdr:colOff>
      <xdr:row>52</xdr:row>
      <xdr:rowOff>101671</xdr:rowOff>
    </xdr:from>
    <xdr:to>
      <xdr:col>8</xdr:col>
      <xdr:colOff>314325</xdr:colOff>
      <xdr:row>54</xdr:row>
      <xdr:rowOff>204030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10451" y="14960671"/>
          <a:ext cx="1181099" cy="673859"/>
        </a:xfrm>
        <a:prstGeom prst="rect">
          <a:avLst/>
        </a:prstGeom>
      </xdr:spPr>
    </xdr:pic>
    <xdr:clientData/>
  </xdr:twoCellAnchor>
  <xdr:twoCellAnchor editAs="oneCell">
    <xdr:from>
      <xdr:col>7</xdr:col>
      <xdr:colOff>6805</xdr:colOff>
      <xdr:row>168</xdr:row>
      <xdr:rowOff>241040</xdr:rowOff>
    </xdr:from>
    <xdr:to>
      <xdr:col>7</xdr:col>
      <xdr:colOff>631762</xdr:colOff>
      <xdr:row>171</xdr:row>
      <xdr:rowOff>122444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36330" y="47104040"/>
          <a:ext cx="624957" cy="738654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44</xdr:row>
      <xdr:rowOff>28575</xdr:rowOff>
    </xdr:from>
    <xdr:to>
      <xdr:col>8</xdr:col>
      <xdr:colOff>419100</xdr:colOff>
      <xdr:row>47</xdr:row>
      <xdr:rowOff>87877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0" y="12601575"/>
          <a:ext cx="1514475" cy="9165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183</xdr:row>
      <xdr:rowOff>0</xdr:rowOff>
    </xdr:from>
    <xdr:to>
      <xdr:col>7</xdr:col>
      <xdr:colOff>304800</xdr:colOff>
      <xdr:row>184</xdr:row>
      <xdr:rowOff>26670</xdr:rowOff>
    </xdr:to>
    <xdr:sp macro="" textlink="">
      <xdr:nvSpPr>
        <xdr:cNvPr id="31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511492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135</xdr:row>
      <xdr:rowOff>152400</xdr:rowOff>
    </xdr:from>
    <xdr:to>
      <xdr:col>8</xdr:col>
      <xdr:colOff>428625</xdr:colOff>
      <xdr:row>136</xdr:row>
      <xdr:rowOff>179070</xdr:rowOff>
    </xdr:to>
    <xdr:sp macro="" textlink="">
      <xdr:nvSpPr>
        <xdr:cNvPr id="32" name="AutoShape 2" descr="C:\Users\PC\Desktop\BALCONERA.webp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8401050" y="381571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531243</xdr:colOff>
      <xdr:row>131</xdr:row>
      <xdr:rowOff>160134</xdr:rowOff>
    </xdr:from>
    <xdr:to>
      <xdr:col>8</xdr:col>
      <xdr:colOff>485970</xdr:colOff>
      <xdr:row>133</xdr:row>
      <xdr:rowOff>258181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160768" y="37021884"/>
          <a:ext cx="602427" cy="669548"/>
        </a:xfrm>
        <a:prstGeom prst="rect">
          <a:avLst/>
        </a:prstGeom>
      </xdr:spPr>
    </xdr:pic>
    <xdr:clientData/>
  </xdr:twoCellAnchor>
  <xdr:twoCellAnchor editAs="oneCell">
    <xdr:from>
      <xdr:col>7</xdr:col>
      <xdr:colOff>161884</xdr:colOff>
      <xdr:row>135</xdr:row>
      <xdr:rowOff>45761</xdr:rowOff>
    </xdr:from>
    <xdr:to>
      <xdr:col>7</xdr:col>
      <xdr:colOff>543119</xdr:colOff>
      <xdr:row>137</xdr:row>
      <xdr:rowOff>22643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7791603" y="38097164"/>
          <a:ext cx="381235" cy="540607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155</xdr:row>
      <xdr:rowOff>47625</xdr:rowOff>
    </xdr:from>
    <xdr:to>
      <xdr:col>8</xdr:col>
      <xdr:colOff>419100</xdr:colOff>
      <xdr:row>157</xdr:row>
      <xdr:rowOff>215944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43195875"/>
          <a:ext cx="600075" cy="7398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158</xdr:row>
      <xdr:rowOff>0</xdr:rowOff>
    </xdr:from>
    <xdr:to>
      <xdr:col>7</xdr:col>
      <xdr:colOff>304800</xdr:colOff>
      <xdr:row>159</xdr:row>
      <xdr:rowOff>26670</xdr:rowOff>
    </xdr:to>
    <xdr:sp macro="" textlink="">
      <xdr:nvSpPr>
        <xdr:cNvPr id="3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440055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638176</xdr:colOff>
      <xdr:row>248</xdr:row>
      <xdr:rowOff>238126</xdr:rowOff>
    </xdr:from>
    <xdr:to>
      <xdr:col>8</xdr:col>
      <xdr:colOff>266700</xdr:colOff>
      <xdr:row>249</xdr:row>
      <xdr:rowOff>274646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267701" y="68532376"/>
          <a:ext cx="276224" cy="3222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6</xdr:col>
      <xdr:colOff>304800</xdr:colOff>
      <xdr:row>225</xdr:row>
      <xdr:rowOff>19049</xdr:rowOff>
    </xdr:to>
    <xdr:sp macro="" textlink="">
      <xdr:nvSpPr>
        <xdr:cNvPr id="38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62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614891</xdr:colOff>
      <xdr:row>223</xdr:row>
      <xdr:rowOff>69463</xdr:rowOff>
    </xdr:from>
    <xdr:to>
      <xdr:col>8</xdr:col>
      <xdr:colOff>57150</xdr:colOff>
      <xdr:row>225</xdr:row>
      <xdr:rowOff>252228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596716" y="61791463"/>
          <a:ext cx="737659" cy="754266"/>
        </a:xfrm>
        <a:prstGeom prst="rect">
          <a:avLst/>
        </a:prstGeom>
      </xdr:spPr>
    </xdr:pic>
    <xdr:clientData/>
  </xdr:twoCellAnchor>
  <xdr:twoCellAnchor editAs="oneCell">
    <xdr:from>
      <xdr:col>6</xdr:col>
      <xdr:colOff>437079</xdr:colOff>
      <xdr:row>215</xdr:row>
      <xdr:rowOff>222831</xdr:rowOff>
    </xdr:from>
    <xdr:to>
      <xdr:col>8</xdr:col>
      <xdr:colOff>427653</xdr:colOff>
      <xdr:row>220</xdr:row>
      <xdr:rowOff>126354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15599" y="59413902"/>
          <a:ext cx="1292972" cy="1312834"/>
        </a:xfrm>
        <a:prstGeom prst="rect">
          <a:avLst/>
        </a:prstGeom>
      </xdr:spPr>
    </xdr:pic>
    <xdr:clientData/>
  </xdr:twoCellAnchor>
  <xdr:twoCellAnchor editAs="oneCell">
    <xdr:from>
      <xdr:col>6</xdr:col>
      <xdr:colOff>601826</xdr:colOff>
      <xdr:row>210</xdr:row>
      <xdr:rowOff>176867</xdr:rowOff>
    </xdr:from>
    <xdr:to>
      <xdr:col>8</xdr:col>
      <xdr:colOff>118577</xdr:colOff>
      <xdr:row>213</xdr:row>
      <xdr:rowOff>48596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583651" y="58184117"/>
          <a:ext cx="812151" cy="7289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160</xdr:row>
      <xdr:rowOff>0</xdr:rowOff>
    </xdr:from>
    <xdr:to>
      <xdr:col>7</xdr:col>
      <xdr:colOff>304800</xdr:colOff>
      <xdr:row>161</xdr:row>
      <xdr:rowOff>19050</xdr:rowOff>
    </xdr:to>
    <xdr:sp macro="" textlink="">
      <xdr:nvSpPr>
        <xdr:cNvPr id="42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4457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638175</xdr:colOff>
      <xdr:row>160</xdr:row>
      <xdr:rowOff>120902</xdr:rowOff>
    </xdr:from>
    <xdr:to>
      <xdr:col>8</xdr:col>
      <xdr:colOff>0</xdr:colOff>
      <xdr:row>164</xdr:row>
      <xdr:rowOff>27068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620000" y="44697902"/>
          <a:ext cx="657225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304800</xdr:colOff>
      <xdr:row>255</xdr:row>
      <xdr:rowOff>26670</xdr:rowOff>
    </xdr:to>
    <xdr:sp macro="" textlink="">
      <xdr:nvSpPr>
        <xdr:cNvPr id="44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700087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47624</xdr:colOff>
      <xdr:row>253</xdr:row>
      <xdr:rowOff>95250</xdr:rowOff>
    </xdr:from>
    <xdr:to>
      <xdr:col>7</xdr:col>
      <xdr:colOff>609600</xdr:colOff>
      <xdr:row>255</xdr:row>
      <xdr:rowOff>214857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/>
        <a:srcRect t="24588" b="-22894"/>
        <a:stretch/>
      </xdr:blipFill>
      <xdr:spPr>
        <a:xfrm>
          <a:off x="7677149" y="69818250"/>
          <a:ext cx="561976" cy="691108"/>
        </a:xfrm>
        <a:prstGeom prst="rect">
          <a:avLst/>
        </a:prstGeom>
      </xdr:spPr>
    </xdr:pic>
    <xdr:clientData/>
  </xdr:twoCellAnchor>
  <xdr:twoCellAnchor editAs="oneCell">
    <xdr:from>
      <xdr:col>6</xdr:col>
      <xdr:colOff>582774</xdr:colOff>
      <xdr:row>244</xdr:row>
      <xdr:rowOff>165229</xdr:rowOff>
    </xdr:from>
    <xdr:to>
      <xdr:col>8</xdr:col>
      <xdr:colOff>382493</xdr:colOff>
      <xdr:row>247</xdr:row>
      <xdr:rowOff>108583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-1154" t="16131" r="3052" b="17203"/>
        <a:stretch/>
      </xdr:blipFill>
      <xdr:spPr>
        <a:xfrm>
          <a:off x="7564599" y="67316479"/>
          <a:ext cx="1095119" cy="800605"/>
        </a:xfrm>
        <a:prstGeom prst="rect">
          <a:avLst/>
        </a:prstGeom>
      </xdr:spPr>
    </xdr:pic>
    <xdr:clientData/>
  </xdr:twoCellAnchor>
  <xdr:twoCellAnchor editAs="oneCell">
    <xdr:from>
      <xdr:col>6</xdr:col>
      <xdr:colOff>58317</xdr:colOff>
      <xdr:row>196</xdr:row>
      <xdr:rowOff>9525</xdr:rowOff>
    </xdr:from>
    <xdr:to>
      <xdr:col>8</xdr:col>
      <xdr:colOff>595250</xdr:colOff>
      <xdr:row>200</xdr:row>
      <xdr:rowOff>53740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040142" y="54302025"/>
          <a:ext cx="1832333" cy="1187215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33</xdr:row>
      <xdr:rowOff>57515</xdr:rowOff>
    </xdr:from>
    <xdr:to>
      <xdr:col>8</xdr:col>
      <xdr:colOff>104775</xdr:colOff>
      <xdr:row>36</xdr:row>
      <xdr:rowOff>227506</xdr:rowOff>
    </xdr:to>
    <xdr:pic>
      <xdr:nvPicPr>
        <xdr:cNvPr id="48" name="Imagen 47" descr="Resultado de imagen para VASO COMUN MATRI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9487265"/>
          <a:ext cx="914400" cy="1027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454494</xdr:colOff>
      <xdr:row>143</xdr:row>
      <xdr:rowOff>272143</xdr:rowOff>
    </xdr:from>
    <xdr:to>
      <xdr:col>8</xdr:col>
      <xdr:colOff>220438</xdr:colOff>
      <xdr:row>147</xdr:row>
      <xdr:rowOff>145229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436319" y="39991393"/>
          <a:ext cx="1061344" cy="1016086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22</xdr:row>
      <xdr:rowOff>190501</xdr:rowOff>
    </xdr:from>
    <xdr:to>
      <xdr:col>8</xdr:col>
      <xdr:colOff>135701</xdr:colOff>
      <xdr:row>27</xdr:row>
      <xdr:rowOff>38101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6" y="6477001"/>
          <a:ext cx="1069150" cy="1276350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8</xdr:row>
      <xdr:rowOff>266700</xdr:rowOff>
    </xdr:from>
    <xdr:to>
      <xdr:col>8</xdr:col>
      <xdr:colOff>279399</xdr:colOff>
      <xdr:row>13</xdr:row>
      <xdr:rowOff>152400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255270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237</xdr:row>
      <xdr:rowOff>28575</xdr:rowOff>
    </xdr:from>
    <xdr:to>
      <xdr:col>8</xdr:col>
      <xdr:colOff>0</xdr:colOff>
      <xdr:row>239</xdr:row>
      <xdr:rowOff>253044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25" y="65465325"/>
          <a:ext cx="647700" cy="79596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51962</xdr:rowOff>
    </xdr:from>
    <xdr:to>
      <xdr:col>8</xdr:col>
      <xdr:colOff>0</xdr:colOff>
      <xdr:row>41</xdr:row>
      <xdr:rowOff>208091</xdr:rowOff>
    </xdr:to>
    <xdr:pic>
      <xdr:nvPicPr>
        <xdr:cNvPr id="53" name="Imagen 52" descr="Resultado de imagen para VASO COMUN MATRI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11196212"/>
          <a:ext cx="647700" cy="727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506380</xdr:colOff>
      <xdr:row>259</xdr:row>
      <xdr:rowOff>232681</xdr:rowOff>
    </xdr:from>
    <xdr:to>
      <xdr:col>8</xdr:col>
      <xdr:colOff>268255</xdr:colOff>
      <xdr:row>262</xdr:row>
      <xdr:rowOff>153091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488205" y="71384431"/>
          <a:ext cx="1057275" cy="777659"/>
        </a:xfrm>
        <a:prstGeom prst="rect">
          <a:avLst/>
        </a:prstGeom>
      </xdr:spPr>
    </xdr:pic>
    <xdr:clientData/>
  </xdr:twoCellAnchor>
  <xdr:oneCellAnchor>
    <xdr:from>
      <xdr:col>6</xdr:col>
      <xdr:colOff>580831</xdr:colOff>
      <xdr:row>230</xdr:row>
      <xdr:rowOff>219462</xdr:rowOff>
    </xdr:from>
    <xdr:ext cx="892823" cy="300912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-24816" t="35185" r="-41853" b="16667"/>
        <a:stretch/>
      </xdr:blipFill>
      <xdr:spPr>
        <a:xfrm>
          <a:off x="7559351" y="64484054"/>
          <a:ext cx="892823" cy="300912"/>
        </a:xfrm>
        <a:prstGeom prst="snip2SameRect">
          <a:avLst>
            <a:gd name="adj1" fmla="val 14829"/>
            <a:gd name="adj2" fmla="val 45556"/>
          </a:avLst>
        </a:prstGeom>
      </xdr:spPr>
    </xdr:pic>
    <xdr:clientData/>
  </xdr:oneCellAnchor>
  <xdr:twoCellAnchor editAs="oneCell">
    <xdr:from>
      <xdr:col>6</xdr:col>
      <xdr:colOff>408216</xdr:colOff>
      <xdr:row>175</xdr:row>
      <xdr:rowOff>29159</xdr:rowOff>
    </xdr:from>
    <xdr:to>
      <xdr:col>8</xdr:col>
      <xdr:colOff>176358</xdr:colOff>
      <xdr:row>176</xdr:row>
      <xdr:rowOff>213827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0041" y="48892409"/>
          <a:ext cx="1063542" cy="4704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186</xdr:row>
      <xdr:rowOff>38100</xdr:rowOff>
    </xdr:from>
    <xdr:to>
      <xdr:col>8</xdr:col>
      <xdr:colOff>423399</xdr:colOff>
      <xdr:row>190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49282350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160</xdr:row>
      <xdr:rowOff>111541</xdr:rowOff>
    </xdr:from>
    <xdr:to>
      <xdr:col>8</xdr:col>
      <xdr:colOff>154577</xdr:colOff>
      <xdr:row>163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62002" y="43812241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137</xdr:row>
      <xdr:rowOff>72902</xdr:rowOff>
    </xdr:from>
    <xdr:to>
      <xdr:col>8</xdr:col>
      <xdr:colOff>112059</xdr:colOff>
      <xdr:row>140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3714" y="37315652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94</xdr:row>
      <xdr:rowOff>262467</xdr:rowOff>
    </xdr:from>
    <xdr:to>
      <xdr:col>8</xdr:col>
      <xdr:colOff>164778</xdr:colOff>
      <xdr:row>98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5267" y="25541817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104</xdr:row>
      <xdr:rowOff>37041</xdr:rowOff>
    </xdr:from>
    <xdr:to>
      <xdr:col>8</xdr:col>
      <xdr:colOff>545632</xdr:colOff>
      <xdr:row>106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1673" y="28135791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320</xdr:row>
      <xdr:rowOff>53636</xdr:rowOff>
    </xdr:from>
    <xdr:to>
      <xdr:col>8</xdr:col>
      <xdr:colOff>105541</xdr:colOff>
      <xdr:row>321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5491" y="85302386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271</xdr:row>
      <xdr:rowOff>86534</xdr:rowOff>
    </xdr:from>
    <xdr:to>
      <xdr:col>8</xdr:col>
      <xdr:colOff>485734</xdr:colOff>
      <xdr:row>273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808820" y="73143284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166</xdr:row>
      <xdr:rowOff>154641</xdr:rowOff>
    </xdr:from>
    <xdr:to>
      <xdr:col>8</xdr:col>
      <xdr:colOff>161669</xdr:colOff>
      <xdr:row>169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8818" y="45512691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115</xdr:row>
      <xdr:rowOff>174822</xdr:rowOff>
    </xdr:from>
    <xdr:to>
      <xdr:col>8</xdr:col>
      <xdr:colOff>282376</xdr:colOff>
      <xdr:row>118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0231" y="31131072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177</xdr:row>
      <xdr:rowOff>54913</xdr:rowOff>
    </xdr:from>
    <xdr:to>
      <xdr:col>8</xdr:col>
      <xdr:colOff>275580</xdr:colOff>
      <xdr:row>180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113" y="47070313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76</xdr:row>
      <xdr:rowOff>131504</xdr:rowOff>
    </xdr:from>
    <xdr:to>
      <xdr:col>8</xdr:col>
      <xdr:colOff>92594</xdr:colOff>
      <xdr:row>79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42741" y="20381654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87</xdr:row>
      <xdr:rowOff>201083</xdr:rowOff>
    </xdr:from>
    <xdr:to>
      <xdr:col>8</xdr:col>
      <xdr:colOff>377197</xdr:colOff>
      <xdr:row>90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1334" y="23518283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81</xdr:row>
      <xdr:rowOff>170878</xdr:rowOff>
    </xdr:from>
    <xdr:to>
      <xdr:col>8</xdr:col>
      <xdr:colOff>250499</xdr:colOff>
      <xdr:row>83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21811678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131</xdr:row>
      <xdr:rowOff>83829</xdr:rowOff>
    </xdr:from>
    <xdr:to>
      <xdr:col>8</xdr:col>
      <xdr:colOff>89647</xdr:colOff>
      <xdr:row>134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85850" y="35612079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230</xdr:row>
      <xdr:rowOff>275103</xdr:rowOff>
    </xdr:from>
    <xdr:to>
      <xdr:col>8</xdr:col>
      <xdr:colOff>415024</xdr:colOff>
      <xdr:row>235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74834" y="6180660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138252</xdr:colOff>
      <xdr:row>220</xdr:row>
      <xdr:rowOff>198550</xdr:rowOff>
    </xdr:from>
    <xdr:to>
      <xdr:col>8</xdr:col>
      <xdr:colOff>499411</xdr:colOff>
      <xdr:row>224</xdr:row>
      <xdr:rowOff>64935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2282420">
          <a:off x="7120077" y="58872550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477769</xdr:colOff>
      <xdr:row>153</xdr:row>
      <xdr:rowOff>5202</xdr:rowOff>
    </xdr:from>
    <xdr:to>
      <xdr:col>8</xdr:col>
      <xdr:colOff>217917</xdr:colOff>
      <xdr:row>157</xdr:row>
      <xdr:rowOff>1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9594" y="41762802"/>
          <a:ext cx="1035548" cy="1137799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198</xdr:row>
      <xdr:rowOff>90466</xdr:rowOff>
    </xdr:from>
    <xdr:to>
      <xdr:col>8</xdr:col>
      <xdr:colOff>555914</xdr:colOff>
      <xdr:row>201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74274" y="5247796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286</xdr:row>
      <xdr:rowOff>30455</xdr:rowOff>
    </xdr:from>
    <xdr:to>
      <xdr:col>8</xdr:col>
      <xdr:colOff>145677</xdr:colOff>
      <xdr:row>289</xdr:row>
      <xdr:rowOff>262062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17500" y="76992455"/>
          <a:ext cx="905402" cy="1088857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204</xdr:row>
      <xdr:rowOff>230281</xdr:rowOff>
    </xdr:from>
    <xdr:to>
      <xdr:col>8</xdr:col>
      <xdr:colOff>605118</xdr:colOff>
      <xdr:row>208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36174" y="54332281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227</xdr:row>
      <xdr:rowOff>0</xdr:rowOff>
    </xdr:from>
    <xdr:to>
      <xdr:col>7</xdr:col>
      <xdr:colOff>304800</xdr:colOff>
      <xdr:row>228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606742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110</xdr:row>
      <xdr:rowOff>152400</xdr:rowOff>
    </xdr:from>
    <xdr:to>
      <xdr:col>8</xdr:col>
      <xdr:colOff>428625</xdr:colOff>
      <xdr:row>111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8401050" y="2996565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256</xdr:row>
      <xdr:rowOff>131662</xdr:rowOff>
    </xdr:from>
    <xdr:to>
      <xdr:col>8</xdr:col>
      <xdr:colOff>67235</xdr:colOff>
      <xdr:row>259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446973" y="69092662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1450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304800</xdr:colOff>
      <xdr:row>341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9096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614891</xdr:colOff>
      <xdr:row>339</xdr:row>
      <xdr:rowOff>69463</xdr:rowOff>
    </xdr:from>
    <xdr:to>
      <xdr:col>8</xdr:col>
      <xdr:colOff>57150</xdr:colOff>
      <xdr:row>341</xdr:row>
      <xdr:rowOff>252229</xdr:rowOff>
    </xdr:to>
    <xdr:pic>
      <xdr:nvPicPr>
        <xdr:cNvPr id="27" name="Imagen 3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596716" y="90747463"/>
          <a:ext cx="737659" cy="754266"/>
        </a:xfrm>
        <a:prstGeom prst="rect">
          <a:avLst/>
        </a:prstGeom>
      </xdr:spPr>
    </xdr:pic>
    <xdr:clientData/>
  </xdr:twoCellAnchor>
  <xdr:twoCellAnchor editAs="oneCell">
    <xdr:from>
      <xdr:col>6</xdr:col>
      <xdr:colOff>183002</xdr:colOff>
      <xdr:row>331</xdr:row>
      <xdr:rowOff>185467</xdr:rowOff>
    </xdr:from>
    <xdr:to>
      <xdr:col>8</xdr:col>
      <xdr:colOff>508634</xdr:colOff>
      <xdr:row>334</xdr:row>
      <xdr:rowOff>280147</xdr:rowOff>
    </xdr:to>
    <xdr:pic>
      <xdr:nvPicPr>
        <xdr:cNvPr id="28" name="Imagen 3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21839" r="8395" b="26293"/>
        <a:stretch/>
      </xdr:blipFill>
      <xdr:spPr>
        <a:xfrm>
          <a:off x="7164827" y="88577467"/>
          <a:ext cx="1621032" cy="951930"/>
        </a:xfrm>
        <a:prstGeom prst="rect">
          <a:avLst/>
        </a:prstGeom>
      </xdr:spPr>
    </xdr:pic>
    <xdr:clientData/>
  </xdr:twoCellAnchor>
  <xdr:twoCellAnchor editAs="oneCell">
    <xdr:from>
      <xdr:col>6</xdr:col>
      <xdr:colOff>601826</xdr:colOff>
      <xdr:row>325</xdr:row>
      <xdr:rowOff>89393</xdr:rowOff>
    </xdr:from>
    <xdr:to>
      <xdr:col>8</xdr:col>
      <xdr:colOff>118577</xdr:colOff>
      <xdr:row>327</xdr:row>
      <xdr:rowOff>242985</xdr:rowOff>
    </xdr:to>
    <xdr:pic>
      <xdr:nvPicPr>
        <xdr:cNvPr id="29" name="Imagen 3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583651" y="86766893"/>
          <a:ext cx="812151" cy="7250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304800</xdr:colOff>
      <xdr:row>68</xdr:row>
      <xdr:rowOff>19050</xdr:rowOff>
    </xdr:to>
    <xdr:sp macro="" textlink="">
      <xdr:nvSpPr>
        <xdr:cNvPr id="30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71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67</xdr:row>
      <xdr:rowOff>48936</xdr:rowOff>
    </xdr:from>
    <xdr:to>
      <xdr:col>8</xdr:col>
      <xdr:colOff>27516</xdr:colOff>
      <xdr:row>70</xdr:row>
      <xdr:rowOff>240852</xdr:rowOff>
    </xdr:to>
    <xdr:pic>
      <xdr:nvPicPr>
        <xdr:cNvPr id="31" name="Imagen 41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634817" y="17765436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304800</xdr:colOff>
      <xdr:row>397</xdr:row>
      <xdr:rowOff>26046</xdr:rowOff>
    </xdr:to>
    <xdr:sp macro="" textlink="">
      <xdr:nvSpPr>
        <xdr:cNvPr id="3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6603800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47624</xdr:colOff>
      <xdr:row>395</xdr:row>
      <xdr:rowOff>95250</xdr:rowOff>
    </xdr:from>
    <xdr:to>
      <xdr:col>7</xdr:col>
      <xdr:colOff>609600</xdr:colOff>
      <xdr:row>397</xdr:row>
      <xdr:rowOff>213612</xdr:rowOff>
    </xdr:to>
    <xdr:pic>
      <xdr:nvPicPr>
        <xdr:cNvPr id="33" name="Imagen 4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/>
        <a:srcRect t="24588" b="-22894"/>
        <a:stretch/>
      </xdr:blipFill>
      <xdr:spPr>
        <a:xfrm>
          <a:off x="7677149" y="106413300"/>
          <a:ext cx="561976" cy="689862"/>
        </a:xfrm>
        <a:prstGeom prst="rect">
          <a:avLst/>
        </a:prstGeom>
      </xdr:spPr>
    </xdr:pic>
    <xdr:clientData/>
  </xdr:twoCellAnchor>
  <xdr:twoCellAnchor editAs="oneCell">
    <xdr:from>
      <xdr:col>6</xdr:col>
      <xdr:colOff>280216</xdr:colOff>
      <xdr:row>300</xdr:row>
      <xdr:rowOff>97994</xdr:rowOff>
    </xdr:from>
    <xdr:to>
      <xdr:col>8</xdr:col>
      <xdr:colOff>401172</xdr:colOff>
      <xdr:row>303</xdr:row>
      <xdr:rowOff>280147</xdr:rowOff>
    </xdr:to>
    <xdr:pic>
      <xdr:nvPicPr>
        <xdr:cNvPr id="34" name="Imagen 44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-1154" t="16131" r="3052" b="17203"/>
        <a:stretch/>
      </xdr:blipFill>
      <xdr:spPr>
        <a:xfrm>
          <a:off x="7262041" y="80717594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44</xdr:row>
      <xdr:rowOff>40583</xdr:rowOff>
    </xdr:from>
    <xdr:to>
      <xdr:col>8</xdr:col>
      <xdr:colOff>361653</xdr:colOff>
      <xdr:row>48</xdr:row>
      <xdr:rowOff>243417</xdr:rowOff>
    </xdr:to>
    <xdr:pic>
      <xdr:nvPicPr>
        <xdr:cNvPr id="35" name="Imagen 46" descr="Resultado de imagen para VASO COMUN MATRI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4983" y="11184833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56</xdr:row>
      <xdr:rowOff>243417</xdr:rowOff>
    </xdr:from>
    <xdr:to>
      <xdr:col>8</xdr:col>
      <xdr:colOff>123352</xdr:colOff>
      <xdr:row>60</xdr:row>
      <xdr:rowOff>89061</xdr:rowOff>
    </xdr:to>
    <xdr:pic>
      <xdr:nvPicPr>
        <xdr:cNvPr id="36" name="Imagen 47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467205" y="14816667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30</xdr:row>
      <xdr:rowOff>190501</xdr:rowOff>
    </xdr:from>
    <xdr:to>
      <xdr:col>8</xdr:col>
      <xdr:colOff>135701</xdr:colOff>
      <xdr:row>35</xdr:row>
      <xdr:rowOff>38102</xdr:rowOff>
    </xdr:to>
    <xdr:pic>
      <xdr:nvPicPr>
        <xdr:cNvPr id="37" name="Imagen 48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6" y="733425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14</xdr:row>
      <xdr:rowOff>266700</xdr:rowOff>
    </xdr:from>
    <xdr:to>
      <xdr:col>8</xdr:col>
      <xdr:colOff>279399</xdr:colOff>
      <xdr:row>19</xdr:row>
      <xdr:rowOff>152400</xdr:rowOff>
    </xdr:to>
    <xdr:pic>
      <xdr:nvPicPr>
        <xdr:cNvPr id="38" name="Imagen 49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283845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309</xdr:row>
      <xdr:rowOff>89647</xdr:rowOff>
    </xdr:from>
    <xdr:to>
      <xdr:col>8</xdr:col>
      <xdr:colOff>77196</xdr:colOff>
      <xdr:row>312</xdr:row>
      <xdr:rowOff>267935</xdr:rowOff>
    </xdr:to>
    <xdr:pic>
      <xdr:nvPicPr>
        <xdr:cNvPr id="39" name="Imagen 50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851" y="82538047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315</xdr:row>
      <xdr:rowOff>211688</xdr:rowOff>
    </xdr:from>
    <xdr:ext cx="1505309" cy="494283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215968" y="84203138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280</xdr:row>
      <xdr:rowOff>10585</xdr:rowOff>
    </xdr:from>
    <xdr:to>
      <xdr:col>8</xdr:col>
      <xdr:colOff>351365</xdr:colOff>
      <xdr:row>282</xdr:row>
      <xdr:rowOff>229660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07" y="75543835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277</xdr:row>
      <xdr:rowOff>201084</xdr:rowOff>
    </xdr:from>
    <xdr:to>
      <xdr:col>8</xdr:col>
      <xdr:colOff>593912</xdr:colOff>
      <xdr:row>279</xdr:row>
      <xdr:rowOff>263921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358" y="74877084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34</xdr:col>
      <xdr:colOff>52917</xdr:colOff>
      <xdr:row>331</xdr:row>
      <xdr:rowOff>52916</xdr:rowOff>
    </xdr:from>
    <xdr:to>
      <xdr:col>39</xdr:col>
      <xdr:colOff>719154</xdr:colOff>
      <xdr:row>361</xdr:row>
      <xdr:rowOff>3111</xdr:rowOff>
    </xdr:to>
    <xdr:pic>
      <xdr:nvPicPr>
        <xdr:cNvPr id="43" name="32 Imagen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6042" y="88444916"/>
          <a:ext cx="4476237" cy="85226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387</xdr:row>
      <xdr:rowOff>21167</xdr:rowOff>
    </xdr:from>
    <xdr:to>
      <xdr:col>7</xdr:col>
      <xdr:colOff>561975</xdr:colOff>
      <xdr:row>390</xdr:row>
      <xdr:rowOff>114549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104053217"/>
          <a:ext cx="466725" cy="950632"/>
        </a:xfrm>
        <a:prstGeom prst="rect">
          <a:avLst/>
        </a:prstGeom>
      </xdr:spPr>
    </xdr:pic>
    <xdr:clientData/>
  </xdr:twoCellAnchor>
  <xdr:oneCellAnchor>
    <xdr:from>
      <xdr:col>6</xdr:col>
      <xdr:colOff>10195</xdr:colOff>
      <xdr:row>429</xdr:row>
      <xdr:rowOff>100236</xdr:rowOff>
    </xdr:from>
    <xdr:ext cx="2089098" cy="704098"/>
    <xdr:pic>
      <xdr:nvPicPr>
        <xdr:cNvPr id="45" name="Imagen 53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-24816" t="35185" r="-41853" b="16667"/>
        <a:stretch/>
      </xdr:blipFill>
      <xdr:spPr>
        <a:xfrm>
          <a:off x="6992020" y="116133786"/>
          <a:ext cx="2089098" cy="704098"/>
        </a:xfrm>
        <a:prstGeom prst="snip2SameRect">
          <a:avLst>
            <a:gd name="adj1" fmla="val 14829"/>
            <a:gd name="adj2" fmla="val 45556"/>
          </a:avLst>
        </a:prstGeom>
      </xdr:spPr>
    </xdr:pic>
    <xdr:clientData/>
  </xdr:oneCellAnchor>
  <xdr:oneCellAnchor>
    <xdr:from>
      <xdr:col>6</xdr:col>
      <xdr:colOff>0</xdr:colOff>
      <xdr:row>406</xdr:row>
      <xdr:rowOff>0</xdr:rowOff>
    </xdr:from>
    <xdr:ext cx="304800" cy="312419"/>
    <xdr:sp macro="" textlink="">
      <xdr:nvSpPr>
        <xdr:cNvPr id="46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94613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582086</xdr:colOff>
      <xdr:row>404</xdr:row>
      <xdr:rowOff>159245</xdr:rowOff>
    </xdr:from>
    <xdr:to>
      <xdr:col>8</xdr:col>
      <xdr:colOff>0</xdr:colOff>
      <xdr:row>407</xdr:row>
      <xdr:rowOff>20203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911" y="109049045"/>
          <a:ext cx="713314" cy="718208"/>
        </a:xfrm>
        <a:prstGeom prst="rect">
          <a:avLst/>
        </a:prstGeom>
      </xdr:spPr>
    </xdr:pic>
    <xdr:clientData/>
  </xdr:twoCellAnchor>
  <xdr:twoCellAnchor editAs="oneCell">
    <xdr:from>
      <xdr:col>6</xdr:col>
      <xdr:colOff>146677</xdr:colOff>
      <xdr:row>241</xdr:row>
      <xdr:rowOff>40453</xdr:rowOff>
    </xdr:from>
    <xdr:to>
      <xdr:col>8</xdr:col>
      <xdr:colOff>533116</xdr:colOff>
      <xdr:row>245</xdr:row>
      <xdr:rowOff>50366</xdr:rowOff>
    </xdr:to>
    <xdr:pic>
      <xdr:nvPicPr>
        <xdr:cNvPr id="48" name="Imagen 45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28502" y="6471520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144</xdr:row>
      <xdr:rowOff>107453</xdr:rowOff>
    </xdr:from>
    <xdr:to>
      <xdr:col>8</xdr:col>
      <xdr:colOff>224052</xdr:colOff>
      <xdr:row>148</xdr:row>
      <xdr:rowOff>257735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427572" y="39350453"/>
          <a:ext cx="1073705" cy="1293282"/>
        </a:xfrm>
        <a:prstGeom prst="rect">
          <a:avLst/>
        </a:prstGeom>
      </xdr:spPr>
    </xdr:pic>
    <xdr:clientData/>
  </xdr:twoCellAnchor>
  <xdr:twoCellAnchor editAs="oneCell">
    <xdr:from>
      <xdr:col>6</xdr:col>
      <xdr:colOff>211659</xdr:colOff>
      <xdr:row>357</xdr:row>
      <xdr:rowOff>42337</xdr:rowOff>
    </xdr:from>
    <xdr:to>
      <xdr:col>8</xdr:col>
      <xdr:colOff>467097</xdr:colOff>
      <xdr:row>362</xdr:row>
      <xdr:rowOff>118286</xdr:rowOff>
    </xdr:to>
    <xdr:pic>
      <xdr:nvPicPr>
        <xdr:cNvPr id="50" name="Imagen 64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484" y="95863837"/>
          <a:ext cx="1550838" cy="1504699"/>
        </a:xfrm>
        <a:prstGeom prst="rect">
          <a:avLst/>
        </a:prstGeom>
      </xdr:spPr>
    </xdr:pic>
    <xdr:clientData/>
  </xdr:twoCellAnchor>
  <xdr:oneCellAnchor>
    <xdr:from>
      <xdr:col>6</xdr:col>
      <xdr:colOff>273342</xdr:colOff>
      <xdr:row>419</xdr:row>
      <xdr:rowOff>71226</xdr:rowOff>
    </xdr:from>
    <xdr:ext cx="1266695" cy="608014"/>
    <xdr:pic>
      <xdr:nvPicPr>
        <xdr:cNvPr id="51" name="Imagen 65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404709">
          <a:off x="7255167" y="113247276"/>
          <a:ext cx="1266695" cy="608014"/>
        </a:xfrm>
        <a:prstGeom prst="rect">
          <a:avLst/>
        </a:prstGeom>
      </xdr:spPr>
    </xdr:pic>
    <xdr:clientData/>
  </xdr:oneCellAnchor>
  <xdr:oneCellAnchor>
    <xdr:from>
      <xdr:col>6</xdr:col>
      <xdr:colOff>51112</xdr:colOff>
      <xdr:row>266</xdr:row>
      <xdr:rowOff>231641</xdr:rowOff>
    </xdr:from>
    <xdr:ext cx="1272133" cy="1068241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032937" y="7185964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276</xdr:row>
      <xdr:rowOff>63500</xdr:rowOff>
    </xdr:from>
    <xdr:ext cx="634895" cy="788147"/>
    <xdr:pic>
      <xdr:nvPicPr>
        <xdr:cNvPr id="53" name="Imagen 24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063423" y="74453750"/>
          <a:ext cx="634895" cy="788147"/>
        </a:xfrm>
        <a:prstGeom prst="rect">
          <a:avLst/>
        </a:prstGeom>
      </xdr:spPr>
    </xdr:pic>
    <xdr:clientData/>
  </xdr:oneCellAnchor>
  <xdr:oneCellAnchor>
    <xdr:from>
      <xdr:col>6</xdr:col>
      <xdr:colOff>291799</xdr:colOff>
      <xdr:row>294</xdr:row>
      <xdr:rowOff>82075</xdr:rowOff>
    </xdr:from>
    <xdr:ext cx="1365930" cy="595258"/>
    <xdr:pic>
      <xdr:nvPicPr>
        <xdr:cNvPr id="54" name="Imagen 56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3624" y="79158625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262</xdr:row>
      <xdr:rowOff>28574</xdr:rowOff>
    </xdr:from>
    <xdr:ext cx="636123" cy="636376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654548" y="70608824"/>
          <a:ext cx="636123" cy="636376"/>
        </a:xfrm>
        <a:prstGeom prst="rect">
          <a:avLst/>
        </a:prstGeom>
      </xdr:spPr>
    </xdr:pic>
    <xdr:clientData/>
  </xdr:oneCellAnchor>
  <xdr:oneCellAnchor>
    <xdr:from>
      <xdr:col>7</xdr:col>
      <xdr:colOff>33858</xdr:colOff>
      <xdr:row>423</xdr:row>
      <xdr:rowOff>77878</xdr:rowOff>
    </xdr:from>
    <xdr:ext cx="579430" cy="695327"/>
    <xdr:pic>
      <xdr:nvPicPr>
        <xdr:cNvPr id="56" name="Imagen 16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663383" y="114396928"/>
          <a:ext cx="579430" cy="695327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109</xdr:row>
      <xdr:rowOff>116417</xdr:rowOff>
    </xdr:from>
    <xdr:to>
      <xdr:col>8</xdr:col>
      <xdr:colOff>28575</xdr:colOff>
      <xdr:row>112</xdr:row>
      <xdr:rowOff>122171</xdr:rowOff>
    </xdr:to>
    <xdr:pic>
      <xdr:nvPicPr>
        <xdr:cNvPr id="57" name="Imagen 32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7703608" y="30501167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68592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401</xdr:row>
      <xdr:rowOff>0</xdr:rowOff>
    </xdr:from>
    <xdr:ext cx="304800" cy="312419"/>
    <xdr:sp macro="" textlink="">
      <xdr:nvSpPr>
        <xdr:cNvPr id="5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803255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134472</xdr:colOff>
      <xdr:row>249</xdr:row>
      <xdr:rowOff>123265</xdr:rowOff>
    </xdr:from>
    <xdr:to>
      <xdr:col>8</xdr:col>
      <xdr:colOff>520911</xdr:colOff>
      <xdr:row>253</xdr:row>
      <xdr:rowOff>133178</xdr:rowOff>
    </xdr:to>
    <xdr:pic>
      <xdr:nvPicPr>
        <xdr:cNvPr id="60" name="Imagen 45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16297" y="6708401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123264</xdr:colOff>
      <xdr:row>122</xdr:row>
      <xdr:rowOff>0</xdr:rowOff>
    </xdr:from>
    <xdr:to>
      <xdr:col>8</xdr:col>
      <xdr:colOff>554372</xdr:colOff>
      <xdr:row>127</xdr:row>
      <xdr:rowOff>246530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089" y="32956500"/>
          <a:ext cx="1726508" cy="1675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186</xdr:row>
      <xdr:rowOff>38100</xdr:rowOff>
    </xdr:from>
    <xdr:to>
      <xdr:col>8</xdr:col>
      <xdr:colOff>423399</xdr:colOff>
      <xdr:row>190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5013007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160</xdr:row>
      <xdr:rowOff>111541</xdr:rowOff>
    </xdr:from>
    <xdr:to>
      <xdr:col>8</xdr:col>
      <xdr:colOff>154577</xdr:colOff>
      <xdr:row>163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62002" y="447552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137</xdr:row>
      <xdr:rowOff>72902</xdr:rowOff>
    </xdr:from>
    <xdr:to>
      <xdr:col>8</xdr:col>
      <xdr:colOff>112059</xdr:colOff>
      <xdr:row>140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3714" y="385443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94</xdr:row>
      <xdr:rowOff>262467</xdr:rowOff>
    </xdr:from>
    <xdr:to>
      <xdr:col>8</xdr:col>
      <xdr:colOff>164778</xdr:colOff>
      <xdr:row>98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526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104</xdr:row>
      <xdr:rowOff>37041</xdr:rowOff>
    </xdr:from>
    <xdr:to>
      <xdr:col>8</xdr:col>
      <xdr:colOff>545632</xdr:colOff>
      <xdr:row>106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167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320</xdr:row>
      <xdr:rowOff>53636</xdr:rowOff>
    </xdr:from>
    <xdr:to>
      <xdr:col>8</xdr:col>
      <xdr:colOff>105541</xdr:colOff>
      <xdr:row>321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5491" y="8628346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271</xdr:row>
      <xdr:rowOff>86534</xdr:rowOff>
    </xdr:from>
    <xdr:to>
      <xdr:col>8</xdr:col>
      <xdr:colOff>485734</xdr:colOff>
      <xdr:row>273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808820" y="74124359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166</xdr:row>
      <xdr:rowOff>154641</xdr:rowOff>
    </xdr:from>
    <xdr:to>
      <xdr:col>8</xdr:col>
      <xdr:colOff>161669</xdr:colOff>
      <xdr:row>169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8818" y="464556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115</xdr:row>
      <xdr:rowOff>174822</xdr:rowOff>
    </xdr:from>
    <xdr:to>
      <xdr:col>8</xdr:col>
      <xdr:colOff>282376</xdr:colOff>
      <xdr:row>118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0231" y="323597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177</xdr:row>
      <xdr:rowOff>54913</xdr:rowOff>
    </xdr:from>
    <xdr:to>
      <xdr:col>8</xdr:col>
      <xdr:colOff>275580</xdr:colOff>
      <xdr:row>180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113" y="480132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76</xdr:row>
      <xdr:rowOff>131504</xdr:rowOff>
    </xdr:from>
    <xdr:to>
      <xdr:col>8</xdr:col>
      <xdr:colOff>92594</xdr:colOff>
      <xdr:row>79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4274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87</xdr:row>
      <xdr:rowOff>201083</xdr:rowOff>
    </xdr:from>
    <xdr:to>
      <xdr:col>8</xdr:col>
      <xdr:colOff>377197</xdr:colOff>
      <xdr:row>90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133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81</xdr:row>
      <xdr:rowOff>170878</xdr:rowOff>
    </xdr:from>
    <xdr:to>
      <xdr:col>8</xdr:col>
      <xdr:colOff>250499</xdr:colOff>
      <xdr:row>83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131</xdr:row>
      <xdr:rowOff>83829</xdr:rowOff>
    </xdr:from>
    <xdr:to>
      <xdr:col>8</xdr:col>
      <xdr:colOff>89647</xdr:colOff>
      <xdr:row>134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85850" y="368408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230</xdr:row>
      <xdr:rowOff>275103</xdr:rowOff>
    </xdr:from>
    <xdr:to>
      <xdr:col>8</xdr:col>
      <xdr:colOff>415024</xdr:colOff>
      <xdr:row>235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74834" y="62787678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138252</xdr:colOff>
      <xdr:row>220</xdr:row>
      <xdr:rowOff>198550</xdr:rowOff>
    </xdr:from>
    <xdr:to>
      <xdr:col>8</xdr:col>
      <xdr:colOff>499411</xdr:colOff>
      <xdr:row>224</xdr:row>
      <xdr:rowOff>64935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2282420">
          <a:off x="7120077" y="59853625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477769</xdr:colOff>
      <xdr:row>153</xdr:row>
      <xdr:rowOff>5202</xdr:rowOff>
    </xdr:from>
    <xdr:to>
      <xdr:col>8</xdr:col>
      <xdr:colOff>217917</xdr:colOff>
      <xdr:row>157</xdr:row>
      <xdr:rowOff>1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9594" y="42705777"/>
          <a:ext cx="1035548" cy="1137799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198</xdr:row>
      <xdr:rowOff>90466</xdr:rowOff>
    </xdr:from>
    <xdr:to>
      <xdr:col>8</xdr:col>
      <xdr:colOff>555914</xdr:colOff>
      <xdr:row>201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74274" y="53459041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286</xdr:row>
      <xdr:rowOff>30456</xdr:rowOff>
    </xdr:from>
    <xdr:to>
      <xdr:col>8</xdr:col>
      <xdr:colOff>145677</xdr:colOff>
      <xdr:row>289</xdr:row>
      <xdr:rowOff>200026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17500" y="7797353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204</xdr:row>
      <xdr:rowOff>230281</xdr:rowOff>
    </xdr:from>
    <xdr:to>
      <xdr:col>8</xdr:col>
      <xdr:colOff>605118</xdr:colOff>
      <xdr:row>208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36174" y="5531335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227</xdr:row>
      <xdr:rowOff>0</xdr:rowOff>
    </xdr:from>
    <xdr:to>
      <xdr:col>7</xdr:col>
      <xdr:colOff>304800</xdr:colOff>
      <xdr:row>228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616553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110</xdr:row>
      <xdr:rowOff>152400</xdr:rowOff>
    </xdr:from>
    <xdr:to>
      <xdr:col>8</xdr:col>
      <xdr:colOff>428625</xdr:colOff>
      <xdr:row>111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840105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256</xdr:row>
      <xdr:rowOff>131662</xdr:rowOff>
    </xdr:from>
    <xdr:to>
      <xdr:col>8</xdr:col>
      <xdr:colOff>67235</xdr:colOff>
      <xdr:row>259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446973" y="70073737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304800</xdr:colOff>
      <xdr:row>341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919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614891</xdr:colOff>
      <xdr:row>339</xdr:row>
      <xdr:rowOff>69463</xdr:rowOff>
    </xdr:from>
    <xdr:to>
      <xdr:col>8</xdr:col>
      <xdr:colOff>57150</xdr:colOff>
      <xdr:row>341</xdr:row>
      <xdr:rowOff>252229</xdr:rowOff>
    </xdr:to>
    <xdr:pic>
      <xdr:nvPicPr>
        <xdr:cNvPr id="27" name="Imagen 37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596716" y="91728538"/>
          <a:ext cx="737659" cy="754266"/>
        </a:xfrm>
        <a:prstGeom prst="rect">
          <a:avLst/>
        </a:prstGeom>
      </xdr:spPr>
    </xdr:pic>
    <xdr:clientData/>
  </xdr:twoCellAnchor>
  <xdr:twoCellAnchor editAs="oneCell">
    <xdr:from>
      <xdr:col>6</xdr:col>
      <xdr:colOff>183002</xdr:colOff>
      <xdr:row>331</xdr:row>
      <xdr:rowOff>185467</xdr:rowOff>
    </xdr:from>
    <xdr:to>
      <xdr:col>8</xdr:col>
      <xdr:colOff>508634</xdr:colOff>
      <xdr:row>334</xdr:row>
      <xdr:rowOff>280147</xdr:rowOff>
    </xdr:to>
    <xdr:pic>
      <xdr:nvPicPr>
        <xdr:cNvPr id="28" name="Imagen 38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21839" r="8395" b="26293"/>
        <a:stretch/>
      </xdr:blipFill>
      <xdr:spPr>
        <a:xfrm>
          <a:off x="7164827" y="89558542"/>
          <a:ext cx="1621032" cy="951930"/>
        </a:xfrm>
        <a:prstGeom prst="rect">
          <a:avLst/>
        </a:prstGeom>
      </xdr:spPr>
    </xdr:pic>
    <xdr:clientData/>
  </xdr:twoCellAnchor>
  <xdr:twoCellAnchor editAs="oneCell">
    <xdr:from>
      <xdr:col>6</xdr:col>
      <xdr:colOff>601826</xdr:colOff>
      <xdr:row>325</xdr:row>
      <xdr:rowOff>89393</xdr:rowOff>
    </xdr:from>
    <xdr:to>
      <xdr:col>8</xdr:col>
      <xdr:colOff>118577</xdr:colOff>
      <xdr:row>327</xdr:row>
      <xdr:rowOff>242985</xdr:rowOff>
    </xdr:to>
    <xdr:pic>
      <xdr:nvPicPr>
        <xdr:cNvPr id="29" name="Imagen 39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583651" y="87747968"/>
          <a:ext cx="812151" cy="7250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304800</xdr:colOff>
      <xdr:row>68</xdr:row>
      <xdr:rowOff>19050</xdr:rowOff>
    </xdr:to>
    <xdr:sp macro="" textlink="">
      <xdr:nvSpPr>
        <xdr:cNvPr id="30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6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67</xdr:row>
      <xdr:rowOff>48936</xdr:rowOff>
    </xdr:from>
    <xdr:to>
      <xdr:col>8</xdr:col>
      <xdr:colOff>27516</xdr:colOff>
      <xdr:row>70</xdr:row>
      <xdr:rowOff>240852</xdr:rowOff>
    </xdr:to>
    <xdr:pic>
      <xdr:nvPicPr>
        <xdr:cNvPr id="31" name="Imagen 41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634817" y="1870841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304800</xdr:colOff>
      <xdr:row>397</xdr:row>
      <xdr:rowOff>26046</xdr:rowOff>
    </xdr:to>
    <xdr:sp macro="" textlink="">
      <xdr:nvSpPr>
        <xdr:cNvPr id="3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758487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47624</xdr:colOff>
      <xdr:row>395</xdr:row>
      <xdr:rowOff>95250</xdr:rowOff>
    </xdr:from>
    <xdr:to>
      <xdr:col>7</xdr:col>
      <xdr:colOff>609600</xdr:colOff>
      <xdr:row>397</xdr:row>
      <xdr:rowOff>213612</xdr:rowOff>
    </xdr:to>
    <xdr:pic>
      <xdr:nvPicPr>
        <xdr:cNvPr id="33" name="Imagen 43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/>
        <a:srcRect t="24588" b="-22894"/>
        <a:stretch/>
      </xdr:blipFill>
      <xdr:spPr>
        <a:xfrm>
          <a:off x="7677149" y="107394375"/>
          <a:ext cx="561976" cy="689862"/>
        </a:xfrm>
        <a:prstGeom prst="rect">
          <a:avLst/>
        </a:prstGeom>
      </xdr:spPr>
    </xdr:pic>
    <xdr:clientData/>
  </xdr:twoCellAnchor>
  <xdr:twoCellAnchor editAs="oneCell">
    <xdr:from>
      <xdr:col>6</xdr:col>
      <xdr:colOff>280216</xdr:colOff>
      <xdr:row>300</xdr:row>
      <xdr:rowOff>97994</xdr:rowOff>
    </xdr:from>
    <xdr:to>
      <xdr:col>8</xdr:col>
      <xdr:colOff>401172</xdr:colOff>
      <xdr:row>303</xdr:row>
      <xdr:rowOff>280147</xdr:rowOff>
    </xdr:to>
    <xdr:pic>
      <xdr:nvPicPr>
        <xdr:cNvPr id="34" name="Imagen 44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-1154" t="16131" r="3052" b="17203"/>
        <a:stretch/>
      </xdr:blipFill>
      <xdr:spPr>
        <a:xfrm>
          <a:off x="7262041" y="816986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44</xdr:row>
      <xdr:rowOff>40583</xdr:rowOff>
    </xdr:from>
    <xdr:to>
      <xdr:col>8</xdr:col>
      <xdr:colOff>361653</xdr:colOff>
      <xdr:row>48</xdr:row>
      <xdr:rowOff>243417</xdr:rowOff>
    </xdr:to>
    <xdr:pic>
      <xdr:nvPicPr>
        <xdr:cNvPr id="35" name="Imagen 46" descr="Resultado de imagen para VASO COMUN MATRI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4983" y="1212780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56</xdr:row>
      <xdr:rowOff>243417</xdr:rowOff>
    </xdr:from>
    <xdr:to>
      <xdr:col>8</xdr:col>
      <xdr:colOff>123352</xdr:colOff>
      <xdr:row>60</xdr:row>
      <xdr:rowOff>89061</xdr:rowOff>
    </xdr:to>
    <xdr:pic>
      <xdr:nvPicPr>
        <xdr:cNvPr id="36" name="Imagen 47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467205" y="157596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30</xdr:row>
      <xdr:rowOff>190501</xdr:rowOff>
    </xdr:from>
    <xdr:to>
      <xdr:col>8</xdr:col>
      <xdr:colOff>135701</xdr:colOff>
      <xdr:row>35</xdr:row>
      <xdr:rowOff>38102</xdr:rowOff>
    </xdr:to>
    <xdr:pic>
      <xdr:nvPicPr>
        <xdr:cNvPr id="37" name="Imagen 4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6" y="843915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14</xdr:row>
      <xdr:rowOff>266700</xdr:rowOff>
    </xdr:from>
    <xdr:to>
      <xdr:col>8</xdr:col>
      <xdr:colOff>279399</xdr:colOff>
      <xdr:row>19</xdr:row>
      <xdr:rowOff>152400</xdr:rowOff>
    </xdr:to>
    <xdr:pic>
      <xdr:nvPicPr>
        <xdr:cNvPr id="38" name="Imagen 49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4105275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309</xdr:row>
      <xdr:rowOff>89647</xdr:rowOff>
    </xdr:from>
    <xdr:to>
      <xdr:col>8</xdr:col>
      <xdr:colOff>77196</xdr:colOff>
      <xdr:row>312</xdr:row>
      <xdr:rowOff>267935</xdr:rowOff>
    </xdr:to>
    <xdr:pic>
      <xdr:nvPicPr>
        <xdr:cNvPr id="39" name="Imagen 50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851" y="8351912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315</xdr:row>
      <xdr:rowOff>211688</xdr:rowOff>
    </xdr:from>
    <xdr:ext cx="1505309" cy="494283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215968" y="8518421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280</xdr:row>
      <xdr:rowOff>10585</xdr:rowOff>
    </xdr:from>
    <xdr:to>
      <xdr:col>8</xdr:col>
      <xdr:colOff>351365</xdr:colOff>
      <xdr:row>282</xdr:row>
      <xdr:rowOff>229660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07" y="7652491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277</xdr:row>
      <xdr:rowOff>201084</xdr:rowOff>
    </xdr:from>
    <xdr:to>
      <xdr:col>8</xdr:col>
      <xdr:colOff>593912</xdr:colOff>
      <xdr:row>279</xdr:row>
      <xdr:rowOff>263921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358" y="7585815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52917</xdr:colOff>
      <xdr:row>331</xdr:row>
      <xdr:rowOff>52916</xdr:rowOff>
    </xdr:from>
    <xdr:to>
      <xdr:col>40</xdr:col>
      <xdr:colOff>719154</xdr:colOff>
      <xdr:row>361</xdr:row>
      <xdr:rowOff>3111</xdr:rowOff>
    </xdr:to>
    <xdr:pic>
      <xdr:nvPicPr>
        <xdr:cNvPr id="43" name="32 Imagen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2417" y="89425991"/>
          <a:ext cx="4476237" cy="85226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387</xdr:row>
      <xdr:rowOff>21167</xdr:rowOff>
    </xdr:from>
    <xdr:to>
      <xdr:col>7</xdr:col>
      <xdr:colOff>561975</xdr:colOff>
      <xdr:row>390</xdr:row>
      <xdr:rowOff>114549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105034292"/>
          <a:ext cx="466725" cy="950632"/>
        </a:xfrm>
        <a:prstGeom prst="rect">
          <a:avLst/>
        </a:prstGeom>
      </xdr:spPr>
    </xdr:pic>
    <xdr:clientData/>
  </xdr:twoCellAnchor>
  <xdr:oneCellAnchor>
    <xdr:from>
      <xdr:col>6</xdr:col>
      <xdr:colOff>10195</xdr:colOff>
      <xdr:row>431</xdr:row>
      <xdr:rowOff>100236</xdr:rowOff>
    </xdr:from>
    <xdr:ext cx="2089098" cy="704098"/>
    <xdr:pic>
      <xdr:nvPicPr>
        <xdr:cNvPr id="45" name="Imagen 53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-24816" t="35185" r="-41853" b="16667"/>
        <a:stretch/>
      </xdr:blipFill>
      <xdr:spPr>
        <a:xfrm>
          <a:off x="6992020" y="117114861"/>
          <a:ext cx="2089098" cy="704098"/>
        </a:xfrm>
        <a:prstGeom prst="snip2SameRect">
          <a:avLst>
            <a:gd name="adj1" fmla="val 14829"/>
            <a:gd name="adj2" fmla="val 45556"/>
          </a:avLst>
        </a:prstGeom>
      </xdr:spPr>
    </xdr:pic>
    <xdr:clientData/>
  </xdr:oneCellAnchor>
  <xdr:oneCellAnchor>
    <xdr:from>
      <xdr:col>6</xdr:col>
      <xdr:colOff>0</xdr:colOff>
      <xdr:row>406</xdr:row>
      <xdr:rowOff>0</xdr:rowOff>
    </xdr:from>
    <xdr:ext cx="304800" cy="312419"/>
    <xdr:sp macro="" textlink="">
      <xdr:nvSpPr>
        <xdr:cNvPr id="46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104423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582086</xdr:colOff>
      <xdr:row>404</xdr:row>
      <xdr:rowOff>159245</xdr:rowOff>
    </xdr:from>
    <xdr:to>
      <xdr:col>8</xdr:col>
      <xdr:colOff>0</xdr:colOff>
      <xdr:row>407</xdr:row>
      <xdr:rowOff>20203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911" y="110030120"/>
          <a:ext cx="713314" cy="718208"/>
        </a:xfrm>
        <a:prstGeom prst="rect">
          <a:avLst/>
        </a:prstGeom>
      </xdr:spPr>
    </xdr:pic>
    <xdr:clientData/>
  </xdr:twoCellAnchor>
  <xdr:twoCellAnchor editAs="oneCell">
    <xdr:from>
      <xdr:col>6</xdr:col>
      <xdr:colOff>146677</xdr:colOff>
      <xdr:row>241</xdr:row>
      <xdr:rowOff>40453</xdr:rowOff>
    </xdr:from>
    <xdr:to>
      <xdr:col>8</xdr:col>
      <xdr:colOff>533116</xdr:colOff>
      <xdr:row>245</xdr:row>
      <xdr:rowOff>50366</xdr:rowOff>
    </xdr:to>
    <xdr:pic>
      <xdr:nvPicPr>
        <xdr:cNvPr id="48" name="Imagen 45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28502" y="65696278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144</xdr:row>
      <xdr:rowOff>107453</xdr:rowOff>
    </xdr:from>
    <xdr:to>
      <xdr:col>8</xdr:col>
      <xdr:colOff>224052</xdr:colOff>
      <xdr:row>148</xdr:row>
      <xdr:rowOff>257735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427572" y="40293428"/>
          <a:ext cx="1073705" cy="1293282"/>
        </a:xfrm>
        <a:prstGeom prst="rect">
          <a:avLst/>
        </a:prstGeom>
      </xdr:spPr>
    </xdr:pic>
    <xdr:clientData/>
  </xdr:twoCellAnchor>
  <xdr:twoCellAnchor editAs="oneCell">
    <xdr:from>
      <xdr:col>6</xdr:col>
      <xdr:colOff>211659</xdr:colOff>
      <xdr:row>357</xdr:row>
      <xdr:rowOff>42337</xdr:rowOff>
    </xdr:from>
    <xdr:to>
      <xdr:col>8</xdr:col>
      <xdr:colOff>467097</xdr:colOff>
      <xdr:row>362</xdr:row>
      <xdr:rowOff>118286</xdr:rowOff>
    </xdr:to>
    <xdr:pic>
      <xdr:nvPicPr>
        <xdr:cNvPr id="50" name="Imagen 64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484" y="96844912"/>
          <a:ext cx="1550838" cy="1504699"/>
        </a:xfrm>
        <a:prstGeom prst="rect">
          <a:avLst/>
        </a:prstGeom>
      </xdr:spPr>
    </xdr:pic>
    <xdr:clientData/>
  </xdr:twoCellAnchor>
  <xdr:oneCellAnchor>
    <xdr:from>
      <xdr:col>6</xdr:col>
      <xdr:colOff>273342</xdr:colOff>
      <xdr:row>419</xdr:row>
      <xdr:rowOff>71226</xdr:rowOff>
    </xdr:from>
    <xdr:ext cx="1266695" cy="608014"/>
    <xdr:pic>
      <xdr:nvPicPr>
        <xdr:cNvPr id="51" name="Imagen 65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404709">
          <a:off x="7255167" y="114228351"/>
          <a:ext cx="1266695" cy="608014"/>
        </a:xfrm>
        <a:prstGeom prst="rect">
          <a:avLst/>
        </a:prstGeom>
      </xdr:spPr>
    </xdr:pic>
    <xdr:clientData/>
  </xdr:oneCellAnchor>
  <xdr:oneCellAnchor>
    <xdr:from>
      <xdr:col>6</xdr:col>
      <xdr:colOff>51112</xdr:colOff>
      <xdr:row>266</xdr:row>
      <xdr:rowOff>231641</xdr:rowOff>
    </xdr:from>
    <xdr:ext cx="1272133" cy="1068241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032937" y="72840716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276</xdr:row>
      <xdr:rowOff>63500</xdr:rowOff>
    </xdr:from>
    <xdr:ext cx="634895" cy="788147"/>
    <xdr:pic>
      <xdr:nvPicPr>
        <xdr:cNvPr id="53" name="Imagen 24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063423" y="75434825"/>
          <a:ext cx="634895" cy="788147"/>
        </a:xfrm>
        <a:prstGeom prst="rect">
          <a:avLst/>
        </a:prstGeom>
      </xdr:spPr>
    </xdr:pic>
    <xdr:clientData/>
  </xdr:oneCellAnchor>
  <xdr:oneCellAnchor>
    <xdr:from>
      <xdr:col>6</xdr:col>
      <xdr:colOff>291799</xdr:colOff>
      <xdr:row>294</xdr:row>
      <xdr:rowOff>82075</xdr:rowOff>
    </xdr:from>
    <xdr:ext cx="1365930" cy="595258"/>
    <xdr:pic>
      <xdr:nvPicPr>
        <xdr:cNvPr id="54" name="Imagen 56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3624" y="80139700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262</xdr:row>
      <xdr:rowOff>28574</xdr:rowOff>
    </xdr:from>
    <xdr:ext cx="636123" cy="636376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654548" y="71589899"/>
          <a:ext cx="636123" cy="636376"/>
        </a:xfrm>
        <a:prstGeom prst="rect">
          <a:avLst/>
        </a:prstGeom>
      </xdr:spPr>
    </xdr:pic>
    <xdr:clientData/>
  </xdr:oneCellAnchor>
  <xdr:oneCellAnchor>
    <xdr:from>
      <xdr:col>7</xdr:col>
      <xdr:colOff>33858</xdr:colOff>
      <xdr:row>423</xdr:row>
      <xdr:rowOff>77878</xdr:rowOff>
    </xdr:from>
    <xdr:ext cx="579430" cy="695327"/>
    <xdr:pic>
      <xdr:nvPicPr>
        <xdr:cNvPr id="56" name="Imagen 16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663383" y="115378003"/>
          <a:ext cx="579430" cy="695327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109</xdr:row>
      <xdr:rowOff>116417</xdr:rowOff>
    </xdr:from>
    <xdr:to>
      <xdr:col>8</xdr:col>
      <xdr:colOff>28575</xdr:colOff>
      <xdr:row>112</xdr:row>
      <xdr:rowOff>122171</xdr:rowOff>
    </xdr:to>
    <xdr:pic>
      <xdr:nvPicPr>
        <xdr:cNvPr id="57" name="Imagen 3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770360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401</xdr:row>
      <xdr:rowOff>0</xdr:rowOff>
    </xdr:from>
    <xdr:ext cx="304800" cy="312419"/>
    <xdr:sp macro="" textlink="">
      <xdr:nvSpPr>
        <xdr:cNvPr id="5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9013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134472</xdr:colOff>
      <xdr:row>249</xdr:row>
      <xdr:rowOff>123265</xdr:rowOff>
    </xdr:from>
    <xdr:to>
      <xdr:col>8</xdr:col>
      <xdr:colOff>520911</xdr:colOff>
      <xdr:row>253</xdr:row>
      <xdr:rowOff>133178</xdr:rowOff>
    </xdr:to>
    <xdr:pic>
      <xdr:nvPicPr>
        <xdr:cNvPr id="60" name="Imagen 4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16297" y="68065090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123264</xdr:colOff>
      <xdr:row>122</xdr:row>
      <xdr:rowOff>0</xdr:rowOff>
    </xdr:from>
    <xdr:to>
      <xdr:col>8</xdr:col>
      <xdr:colOff>554372</xdr:colOff>
      <xdr:row>127</xdr:row>
      <xdr:rowOff>246530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089" y="34185225"/>
          <a:ext cx="1726508" cy="16752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186</xdr:row>
      <xdr:rowOff>38100</xdr:rowOff>
    </xdr:from>
    <xdr:to>
      <xdr:col>8</xdr:col>
      <xdr:colOff>423399</xdr:colOff>
      <xdr:row>190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5013007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160</xdr:row>
      <xdr:rowOff>111541</xdr:rowOff>
    </xdr:from>
    <xdr:to>
      <xdr:col>8</xdr:col>
      <xdr:colOff>154577</xdr:colOff>
      <xdr:row>163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62002" y="447552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137</xdr:row>
      <xdr:rowOff>72902</xdr:rowOff>
    </xdr:from>
    <xdr:to>
      <xdr:col>8</xdr:col>
      <xdr:colOff>112059</xdr:colOff>
      <xdr:row>140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3714" y="385443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94</xdr:row>
      <xdr:rowOff>262467</xdr:rowOff>
    </xdr:from>
    <xdr:to>
      <xdr:col>8</xdr:col>
      <xdr:colOff>164778</xdr:colOff>
      <xdr:row>98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526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104</xdr:row>
      <xdr:rowOff>37041</xdr:rowOff>
    </xdr:from>
    <xdr:to>
      <xdr:col>8</xdr:col>
      <xdr:colOff>545632</xdr:colOff>
      <xdr:row>106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167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320</xdr:row>
      <xdr:rowOff>53636</xdr:rowOff>
    </xdr:from>
    <xdr:to>
      <xdr:col>8</xdr:col>
      <xdr:colOff>105541</xdr:colOff>
      <xdr:row>321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5491" y="8628346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271</xdr:row>
      <xdr:rowOff>86534</xdr:rowOff>
    </xdr:from>
    <xdr:to>
      <xdr:col>8</xdr:col>
      <xdr:colOff>485734</xdr:colOff>
      <xdr:row>273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808820" y="74124359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166</xdr:row>
      <xdr:rowOff>154641</xdr:rowOff>
    </xdr:from>
    <xdr:to>
      <xdr:col>8</xdr:col>
      <xdr:colOff>161669</xdr:colOff>
      <xdr:row>169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8818" y="464556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115</xdr:row>
      <xdr:rowOff>174822</xdr:rowOff>
    </xdr:from>
    <xdr:to>
      <xdr:col>8</xdr:col>
      <xdr:colOff>282376</xdr:colOff>
      <xdr:row>118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0231" y="323597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177</xdr:row>
      <xdr:rowOff>54913</xdr:rowOff>
    </xdr:from>
    <xdr:to>
      <xdr:col>8</xdr:col>
      <xdr:colOff>275580</xdr:colOff>
      <xdr:row>180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113" y="480132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76</xdr:row>
      <xdr:rowOff>131504</xdr:rowOff>
    </xdr:from>
    <xdr:to>
      <xdr:col>8</xdr:col>
      <xdr:colOff>92594</xdr:colOff>
      <xdr:row>79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4274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87</xdr:row>
      <xdr:rowOff>201083</xdr:rowOff>
    </xdr:from>
    <xdr:to>
      <xdr:col>8</xdr:col>
      <xdr:colOff>377197</xdr:colOff>
      <xdr:row>90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133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81</xdr:row>
      <xdr:rowOff>170878</xdr:rowOff>
    </xdr:from>
    <xdr:to>
      <xdr:col>8</xdr:col>
      <xdr:colOff>250499</xdr:colOff>
      <xdr:row>83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131</xdr:row>
      <xdr:rowOff>83829</xdr:rowOff>
    </xdr:from>
    <xdr:to>
      <xdr:col>8</xdr:col>
      <xdr:colOff>89647</xdr:colOff>
      <xdr:row>134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85850" y="368408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230</xdr:row>
      <xdr:rowOff>275103</xdr:rowOff>
    </xdr:from>
    <xdr:to>
      <xdr:col>8</xdr:col>
      <xdr:colOff>415024</xdr:colOff>
      <xdr:row>235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74834" y="62787678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138252</xdr:colOff>
      <xdr:row>220</xdr:row>
      <xdr:rowOff>198550</xdr:rowOff>
    </xdr:from>
    <xdr:to>
      <xdr:col>8</xdr:col>
      <xdr:colOff>499411</xdr:colOff>
      <xdr:row>224</xdr:row>
      <xdr:rowOff>64935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2282420">
          <a:off x="7120077" y="59853625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477769</xdr:colOff>
      <xdr:row>153</xdr:row>
      <xdr:rowOff>5202</xdr:rowOff>
    </xdr:from>
    <xdr:to>
      <xdr:col>8</xdr:col>
      <xdr:colOff>217917</xdr:colOff>
      <xdr:row>157</xdr:row>
      <xdr:rowOff>1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9594" y="42705777"/>
          <a:ext cx="1035548" cy="1137799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198</xdr:row>
      <xdr:rowOff>90466</xdr:rowOff>
    </xdr:from>
    <xdr:to>
      <xdr:col>8</xdr:col>
      <xdr:colOff>555914</xdr:colOff>
      <xdr:row>201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74274" y="53459041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286</xdr:row>
      <xdr:rowOff>30456</xdr:rowOff>
    </xdr:from>
    <xdr:to>
      <xdr:col>8</xdr:col>
      <xdr:colOff>145677</xdr:colOff>
      <xdr:row>289</xdr:row>
      <xdr:rowOff>200026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17500" y="7797353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204</xdr:row>
      <xdr:rowOff>230281</xdr:rowOff>
    </xdr:from>
    <xdr:to>
      <xdr:col>8</xdr:col>
      <xdr:colOff>605118</xdr:colOff>
      <xdr:row>208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36174" y="5531335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227</xdr:row>
      <xdr:rowOff>0</xdr:rowOff>
    </xdr:from>
    <xdr:to>
      <xdr:col>7</xdr:col>
      <xdr:colOff>304800</xdr:colOff>
      <xdr:row>228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616553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110</xdr:row>
      <xdr:rowOff>152400</xdr:rowOff>
    </xdr:from>
    <xdr:to>
      <xdr:col>8</xdr:col>
      <xdr:colOff>428625</xdr:colOff>
      <xdr:row>111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840105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256</xdr:row>
      <xdr:rowOff>131662</xdr:rowOff>
    </xdr:from>
    <xdr:to>
      <xdr:col>8</xdr:col>
      <xdr:colOff>67235</xdr:colOff>
      <xdr:row>259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446973" y="70073737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304800</xdr:colOff>
      <xdr:row>341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919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595841</xdr:colOff>
      <xdr:row>339</xdr:row>
      <xdr:rowOff>50413</xdr:rowOff>
    </xdr:from>
    <xdr:to>
      <xdr:col>8</xdr:col>
      <xdr:colOff>38100</xdr:colOff>
      <xdr:row>341</xdr:row>
      <xdr:rowOff>233179</xdr:rowOff>
    </xdr:to>
    <xdr:pic>
      <xdr:nvPicPr>
        <xdr:cNvPr id="27" name="Imagen 37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577666" y="91709488"/>
          <a:ext cx="737659" cy="754266"/>
        </a:xfrm>
        <a:prstGeom prst="rect">
          <a:avLst/>
        </a:prstGeom>
      </xdr:spPr>
    </xdr:pic>
    <xdr:clientData/>
  </xdr:twoCellAnchor>
  <xdr:twoCellAnchor editAs="oneCell">
    <xdr:from>
      <xdr:col>6</xdr:col>
      <xdr:colOff>183002</xdr:colOff>
      <xdr:row>331</xdr:row>
      <xdr:rowOff>185467</xdr:rowOff>
    </xdr:from>
    <xdr:to>
      <xdr:col>8</xdr:col>
      <xdr:colOff>508634</xdr:colOff>
      <xdr:row>334</xdr:row>
      <xdr:rowOff>280147</xdr:rowOff>
    </xdr:to>
    <xdr:pic>
      <xdr:nvPicPr>
        <xdr:cNvPr id="28" name="Imagen 38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21839" r="8395" b="26293"/>
        <a:stretch/>
      </xdr:blipFill>
      <xdr:spPr>
        <a:xfrm>
          <a:off x="7164827" y="89558542"/>
          <a:ext cx="1621032" cy="951930"/>
        </a:xfrm>
        <a:prstGeom prst="rect">
          <a:avLst/>
        </a:prstGeom>
      </xdr:spPr>
    </xdr:pic>
    <xdr:clientData/>
  </xdr:twoCellAnchor>
  <xdr:twoCellAnchor editAs="oneCell">
    <xdr:from>
      <xdr:col>6</xdr:col>
      <xdr:colOff>601826</xdr:colOff>
      <xdr:row>325</xdr:row>
      <xdr:rowOff>89393</xdr:rowOff>
    </xdr:from>
    <xdr:to>
      <xdr:col>8</xdr:col>
      <xdr:colOff>118577</xdr:colOff>
      <xdr:row>327</xdr:row>
      <xdr:rowOff>242985</xdr:rowOff>
    </xdr:to>
    <xdr:pic>
      <xdr:nvPicPr>
        <xdr:cNvPr id="29" name="Imagen 39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583651" y="87747968"/>
          <a:ext cx="812151" cy="7250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304800</xdr:colOff>
      <xdr:row>68</xdr:row>
      <xdr:rowOff>19050</xdr:rowOff>
    </xdr:to>
    <xdr:sp macro="" textlink="">
      <xdr:nvSpPr>
        <xdr:cNvPr id="30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6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67</xdr:row>
      <xdr:rowOff>48936</xdr:rowOff>
    </xdr:from>
    <xdr:to>
      <xdr:col>8</xdr:col>
      <xdr:colOff>27516</xdr:colOff>
      <xdr:row>70</xdr:row>
      <xdr:rowOff>240852</xdr:rowOff>
    </xdr:to>
    <xdr:pic>
      <xdr:nvPicPr>
        <xdr:cNvPr id="31" name="Imagen 41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634817" y="1870841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304800</xdr:colOff>
      <xdr:row>397</xdr:row>
      <xdr:rowOff>26046</xdr:rowOff>
    </xdr:to>
    <xdr:sp macro="" textlink="">
      <xdr:nvSpPr>
        <xdr:cNvPr id="3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758487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47624</xdr:colOff>
      <xdr:row>395</xdr:row>
      <xdr:rowOff>95250</xdr:rowOff>
    </xdr:from>
    <xdr:to>
      <xdr:col>7</xdr:col>
      <xdr:colOff>609600</xdr:colOff>
      <xdr:row>397</xdr:row>
      <xdr:rowOff>213612</xdr:rowOff>
    </xdr:to>
    <xdr:pic>
      <xdr:nvPicPr>
        <xdr:cNvPr id="33" name="Imagen 43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/>
        <a:srcRect t="24588" b="-22894"/>
        <a:stretch/>
      </xdr:blipFill>
      <xdr:spPr>
        <a:xfrm>
          <a:off x="7677149" y="107394375"/>
          <a:ext cx="561976" cy="689862"/>
        </a:xfrm>
        <a:prstGeom prst="rect">
          <a:avLst/>
        </a:prstGeom>
      </xdr:spPr>
    </xdr:pic>
    <xdr:clientData/>
  </xdr:twoCellAnchor>
  <xdr:twoCellAnchor editAs="oneCell">
    <xdr:from>
      <xdr:col>6</xdr:col>
      <xdr:colOff>280216</xdr:colOff>
      <xdr:row>300</xdr:row>
      <xdr:rowOff>97994</xdr:rowOff>
    </xdr:from>
    <xdr:to>
      <xdr:col>8</xdr:col>
      <xdr:colOff>401172</xdr:colOff>
      <xdr:row>303</xdr:row>
      <xdr:rowOff>280147</xdr:rowOff>
    </xdr:to>
    <xdr:pic>
      <xdr:nvPicPr>
        <xdr:cNvPr id="34" name="Imagen 44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-1154" t="16131" r="3052" b="17203"/>
        <a:stretch/>
      </xdr:blipFill>
      <xdr:spPr>
        <a:xfrm>
          <a:off x="7262041" y="816986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44</xdr:row>
      <xdr:rowOff>40583</xdr:rowOff>
    </xdr:from>
    <xdr:to>
      <xdr:col>8</xdr:col>
      <xdr:colOff>361653</xdr:colOff>
      <xdr:row>48</xdr:row>
      <xdr:rowOff>243417</xdr:rowOff>
    </xdr:to>
    <xdr:pic>
      <xdr:nvPicPr>
        <xdr:cNvPr id="35" name="Imagen 46" descr="Resultado de imagen para VASO COMUN MATRI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4983" y="1212780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56</xdr:row>
      <xdr:rowOff>243417</xdr:rowOff>
    </xdr:from>
    <xdr:to>
      <xdr:col>8</xdr:col>
      <xdr:colOff>123352</xdr:colOff>
      <xdr:row>60</xdr:row>
      <xdr:rowOff>89061</xdr:rowOff>
    </xdr:to>
    <xdr:pic>
      <xdr:nvPicPr>
        <xdr:cNvPr id="36" name="Imagen 4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467205" y="157596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30</xdr:row>
      <xdr:rowOff>190501</xdr:rowOff>
    </xdr:from>
    <xdr:to>
      <xdr:col>8</xdr:col>
      <xdr:colOff>135701</xdr:colOff>
      <xdr:row>35</xdr:row>
      <xdr:rowOff>38102</xdr:rowOff>
    </xdr:to>
    <xdr:pic>
      <xdr:nvPicPr>
        <xdr:cNvPr id="37" name="Imagen 4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6" y="843915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14</xdr:row>
      <xdr:rowOff>266700</xdr:rowOff>
    </xdr:from>
    <xdr:to>
      <xdr:col>8</xdr:col>
      <xdr:colOff>279399</xdr:colOff>
      <xdr:row>19</xdr:row>
      <xdr:rowOff>152400</xdr:rowOff>
    </xdr:to>
    <xdr:pic>
      <xdr:nvPicPr>
        <xdr:cNvPr id="38" name="Imagen 4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4105275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309</xdr:row>
      <xdr:rowOff>89647</xdr:rowOff>
    </xdr:from>
    <xdr:to>
      <xdr:col>8</xdr:col>
      <xdr:colOff>77196</xdr:colOff>
      <xdr:row>312</xdr:row>
      <xdr:rowOff>267935</xdr:rowOff>
    </xdr:to>
    <xdr:pic>
      <xdr:nvPicPr>
        <xdr:cNvPr id="39" name="Imagen 5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851" y="8351912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315</xdr:row>
      <xdr:rowOff>211688</xdr:rowOff>
    </xdr:from>
    <xdr:ext cx="1505309" cy="494283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215968" y="8518421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280</xdr:row>
      <xdr:rowOff>10585</xdr:rowOff>
    </xdr:from>
    <xdr:to>
      <xdr:col>8</xdr:col>
      <xdr:colOff>351365</xdr:colOff>
      <xdr:row>282</xdr:row>
      <xdr:rowOff>229660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07" y="7652491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277</xdr:row>
      <xdr:rowOff>201084</xdr:rowOff>
    </xdr:from>
    <xdr:to>
      <xdr:col>8</xdr:col>
      <xdr:colOff>593912</xdr:colOff>
      <xdr:row>279</xdr:row>
      <xdr:rowOff>263921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358" y="7585815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36</xdr:col>
      <xdr:colOff>52917</xdr:colOff>
      <xdr:row>331</xdr:row>
      <xdr:rowOff>52916</xdr:rowOff>
    </xdr:from>
    <xdr:to>
      <xdr:col>41</xdr:col>
      <xdr:colOff>719154</xdr:colOff>
      <xdr:row>361</xdr:row>
      <xdr:rowOff>3111</xdr:rowOff>
    </xdr:to>
    <xdr:pic>
      <xdr:nvPicPr>
        <xdr:cNvPr id="43" name="32 Imagen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3017" y="89425991"/>
          <a:ext cx="4476237" cy="85226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387</xdr:row>
      <xdr:rowOff>21167</xdr:rowOff>
    </xdr:from>
    <xdr:to>
      <xdr:col>7</xdr:col>
      <xdr:colOff>561975</xdr:colOff>
      <xdr:row>390</xdr:row>
      <xdr:rowOff>114549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105034292"/>
          <a:ext cx="466725" cy="950632"/>
        </a:xfrm>
        <a:prstGeom prst="rect">
          <a:avLst/>
        </a:prstGeom>
      </xdr:spPr>
    </xdr:pic>
    <xdr:clientData/>
  </xdr:twoCellAnchor>
  <xdr:oneCellAnchor>
    <xdr:from>
      <xdr:col>6</xdr:col>
      <xdr:colOff>10195</xdr:colOff>
      <xdr:row>431</xdr:row>
      <xdr:rowOff>100236</xdr:rowOff>
    </xdr:from>
    <xdr:ext cx="2089098" cy="704098"/>
    <xdr:pic>
      <xdr:nvPicPr>
        <xdr:cNvPr id="45" name="Imagen 53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-24816" t="35185" r="-41853" b="16667"/>
        <a:stretch/>
      </xdr:blipFill>
      <xdr:spPr>
        <a:xfrm>
          <a:off x="6992020" y="117686361"/>
          <a:ext cx="2089098" cy="704098"/>
        </a:xfrm>
        <a:prstGeom prst="snip2SameRect">
          <a:avLst>
            <a:gd name="adj1" fmla="val 14829"/>
            <a:gd name="adj2" fmla="val 45556"/>
          </a:avLst>
        </a:prstGeom>
      </xdr:spPr>
    </xdr:pic>
    <xdr:clientData/>
  </xdr:oneCellAnchor>
  <xdr:oneCellAnchor>
    <xdr:from>
      <xdr:col>6</xdr:col>
      <xdr:colOff>0</xdr:colOff>
      <xdr:row>406</xdr:row>
      <xdr:rowOff>0</xdr:rowOff>
    </xdr:from>
    <xdr:ext cx="304800" cy="312419"/>
    <xdr:sp macro="" textlink="">
      <xdr:nvSpPr>
        <xdr:cNvPr id="46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104423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582086</xdr:colOff>
      <xdr:row>404</xdr:row>
      <xdr:rowOff>159245</xdr:rowOff>
    </xdr:from>
    <xdr:to>
      <xdr:col>8</xdr:col>
      <xdr:colOff>0</xdr:colOff>
      <xdr:row>407</xdr:row>
      <xdr:rowOff>20203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911" y="110030120"/>
          <a:ext cx="713314" cy="718208"/>
        </a:xfrm>
        <a:prstGeom prst="rect">
          <a:avLst/>
        </a:prstGeom>
      </xdr:spPr>
    </xdr:pic>
    <xdr:clientData/>
  </xdr:twoCellAnchor>
  <xdr:twoCellAnchor editAs="oneCell">
    <xdr:from>
      <xdr:col>6</xdr:col>
      <xdr:colOff>146677</xdr:colOff>
      <xdr:row>241</xdr:row>
      <xdr:rowOff>40453</xdr:rowOff>
    </xdr:from>
    <xdr:to>
      <xdr:col>8</xdr:col>
      <xdr:colOff>533116</xdr:colOff>
      <xdr:row>245</xdr:row>
      <xdr:rowOff>50366</xdr:rowOff>
    </xdr:to>
    <xdr:pic>
      <xdr:nvPicPr>
        <xdr:cNvPr id="48" name="Imagen 45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28502" y="65696278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144</xdr:row>
      <xdr:rowOff>107453</xdr:rowOff>
    </xdr:from>
    <xdr:to>
      <xdr:col>8</xdr:col>
      <xdr:colOff>224052</xdr:colOff>
      <xdr:row>148</xdr:row>
      <xdr:rowOff>257735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427572" y="40293428"/>
          <a:ext cx="1073705" cy="1293282"/>
        </a:xfrm>
        <a:prstGeom prst="rect">
          <a:avLst/>
        </a:prstGeom>
      </xdr:spPr>
    </xdr:pic>
    <xdr:clientData/>
  </xdr:twoCellAnchor>
  <xdr:twoCellAnchor editAs="oneCell">
    <xdr:from>
      <xdr:col>6</xdr:col>
      <xdr:colOff>211659</xdr:colOff>
      <xdr:row>357</xdr:row>
      <xdr:rowOff>42337</xdr:rowOff>
    </xdr:from>
    <xdr:to>
      <xdr:col>8</xdr:col>
      <xdr:colOff>467097</xdr:colOff>
      <xdr:row>362</xdr:row>
      <xdr:rowOff>118286</xdr:rowOff>
    </xdr:to>
    <xdr:pic>
      <xdr:nvPicPr>
        <xdr:cNvPr id="50" name="Imagen 64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484" y="96844912"/>
          <a:ext cx="1550838" cy="1504699"/>
        </a:xfrm>
        <a:prstGeom prst="rect">
          <a:avLst/>
        </a:prstGeom>
      </xdr:spPr>
    </xdr:pic>
    <xdr:clientData/>
  </xdr:twoCellAnchor>
  <xdr:oneCellAnchor>
    <xdr:from>
      <xdr:col>6</xdr:col>
      <xdr:colOff>273342</xdr:colOff>
      <xdr:row>419</xdr:row>
      <xdr:rowOff>71226</xdr:rowOff>
    </xdr:from>
    <xdr:ext cx="1266695" cy="608014"/>
    <xdr:pic>
      <xdr:nvPicPr>
        <xdr:cNvPr id="51" name="Imagen 65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404709">
          <a:off x="7255167" y="114228351"/>
          <a:ext cx="1266695" cy="608014"/>
        </a:xfrm>
        <a:prstGeom prst="rect">
          <a:avLst/>
        </a:prstGeom>
      </xdr:spPr>
    </xdr:pic>
    <xdr:clientData/>
  </xdr:oneCellAnchor>
  <xdr:oneCellAnchor>
    <xdr:from>
      <xdr:col>6</xdr:col>
      <xdr:colOff>51112</xdr:colOff>
      <xdr:row>266</xdr:row>
      <xdr:rowOff>231641</xdr:rowOff>
    </xdr:from>
    <xdr:ext cx="1272133" cy="1068241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032937" y="72840716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276</xdr:row>
      <xdr:rowOff>63500</xdr:rowOff>
    </xdr:from>
    <xdr:ext cx="634895" cy="788147"/>
    <xdr:pic>
      <xdr:nvPicPr>
        <xdr:cNvPr id="53" name="Imagen 2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063423" y="75434825"/>
          <a:ext cx="634895" cy="788147"/>
        </a:xfrm>
        <a:prstGeom prst="rect">
          <a:avLst/>
        </a:prstGeom>
      </xdr:spPr>
    </xdr:pic>
    <xdr:clientData/>
  </xdr:oneCellAnchor>
  <xdr:oneCellAnchor>
    <xdr:from>
      <xdr:col>6</xdr:col>
      <xdr:colOff>291799</xdr:colOff>
      <xdr:row>294</xdr:row>
      <xdr:rowOff>82075</xdr:rowOff>
    </xdr:from>
    <xdr:ext cx="1365930" cy="595258"/>
    <xdr:pic>
      <xdr:nvPicPr>
        <xdr:cNvPr id="54" name="Imagen 56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3624" y="80139700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262</xdr:row>
      <xdr:rowOff>28574</xdr:rowOff>
    </xdr:from>
    <xdr:ext cx="636123" cy="636376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654548" y="71589899"/>
          <a:ext cx="636123" cy="636376"/>
        </a:xfrm>
        <a:prstGeom prst="rect">
          <a:avLst/>
        </a:prstGeom>
      </xdr:spPr>
    </xdr:pic>
    <xdr:clientData/>
  </xdr:oneCellAnchor>
  <xdr:oneCellAnchor>
    <xdr:from>
      <xdr:col>7</xdr:col>
      <xdr:colOff>33858</xdr:colOff>
      <xdr:row>423</xdr:row>
      <xdr:rowOff>77878</xdr:rowOff>
    </xdr:from>
    <xdr:ext cx="579430" cy="695327"/>
    <xdr:pic>
      <xdr:nvPicPr>
        <xdr:cNvPr id="56" name="Imagen 16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663383" y="115378003"/>
          <a:ext cx="579430" cy="695327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109</xdr:row>
      <xdr:rowOff>116417</xdr:rowOff>
    </xdr:from>
    <xdr:to>
      <xdr:col>8</xdr:col>
      <xdr:colOff>28575</xdr:colOff>
      <xdr:row>112</xdr:row>
      <xdr:rowOff>122171</xdr:rowOff>
    </xdr:to>
    <xdr:pic>
      <xdr:nvPicPr>
        <xdr:cNvPr id="57" name="Imagen 3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770360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401</xdr:row>
      <xdr:rowOff>0</xdr:rowOff>
    </xdr:from>
    <xdr:ext cx="304800" cy="312419"/>
    <xdr:sp macro="" textlink="">
      <xdr:nvSpPr>
        <xdr:cNvPr id="5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9013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134472</xdr:colOff>
      <xdr:row>249</xdr:row>
      <xdr:rowOff>123265</xdr:rowOff>
    </xdr:from>
    <xdr:to>
      <xdr:col>8</xdr:col>
      <xdr:colOff>520911</xdr:colOff>
      <xdr:row>253</xdr:row>
      <xdr:rowOff>133178</xdr:rowOff>
    </xdr:to>
    <xdr:pic>
      <xdr:nvPicPr>
        <xdr:cNvPr id="60" name="Imagen 4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16297" y="68065090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123264</xdr:colOff>
      <xdr:row>122</xdr:row>
      <xdr:rowOff>0</xdr:rowOff>
    </xdr:from>
    <xdr:to>
      <xdr:col>8</xdr:col>
      <xdr:colOff>554372</xdr:colOff>
      <xdr:row>127</xdr:row>
      <xdr:rowOff>246530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089" y="34185225"/>
          <a:ext cx="1726508" cy="1675280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7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186</xdr:row>
      <xdr:rowOff>38100</xdr:rowOff>
    </xdr:from>
    <xdr:to>
      <xdr:col>8</xdr:col>
      <xdr:colOff>423399</xdr:colOff>
      <xdr:row>190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5013007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160</xdr:row>
      <xdr:rowOff>111541</xdr:rowOff>
    </xdr:from>
    <xdr:to>
      <xdr:col>8</xdr:col>
      <xdr:colOff>154577</xdr:colOff>
      <xdr:row>163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62002" y="447552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137</xdr:row>
      <xdr:rowOff>72902</xdr:rowOff>
    </xdr:from>
    <xdr:to>
      <xdr:col>8</xdr:col>
      <xdr:colOff>112059</xdr:colOff>
      <xdr:row>140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3714" y="385443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94</xdr:row>
      <xdr:rowOff>262467</xdr:rowOff>
    </xdr:from>
    <xdr:to>
      <xdr:col>8</xdr:col>
      <xdr:colOff>164778</xdr:colOff>
      <xdr:row>98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526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104</xdr:row>
      <xdr:rowOff>37041</xdr:rowOff>
    </xdr:from>
    <xdr:to>
      <xdr:col>8</xdr:col>
      <xdr:colOff>545632</xdr:colOff>
      <xdr:row>106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167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320</xdr:row>
      <xdr:rowOff>53636</xdr:rowOff>
    </xdr:from>
    <xdr:to>
      <xdr:col>8</xdr:col>
      <xdr:colOff>105541</xdr:colOff>
      <xdr:row>321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5491" y="8628346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271</xdr:row>
      <xdr:rowOff>86534</xdr:rowOff>
    </xdr:from>
    <xdr:to>
      <xdr:col>8</xdr:col>
      <xdr:colOff>485734</xdr:colOff>
      <xdr:row>273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808820" y="74124359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166</xdr:row>
      <xdr:rowOff>154641</xdr:rowOff>
    </xdr:from>
    <xdr:to>
      <xdr:col>8</xdr:col>
      <xdr:colOff>161669</xdr:colOff>
      <xdr:row>169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8818" y="464556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115</xdr:row>
      <xdr:rowOff>174822</xdr:rowOff>
    </xdr:from>
    <xdr:to>
      <xdr:col>8</xdr:col>
      <xdr:colOff>282376</xdr:colOff>
      <xdr:row>118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0231" y="323597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177</xdr:row>
      <xdr:rowOff>54913</xdr:rowOff>
    </xdr:from>
    <xdr:to>
      <xdr:col>8</xdr:col>
      <xdr:colOff>275580</xdr:colOff>
      <xdr:row>180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113" y="480132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76</xdr:row>
      <xdr:rowOff>131504</xdr:rowOff>
    </xdr:from>
    <xdr:to>
      <xdr:col>8</xdr:col>
      <xdr:colOff>92594</xdr:colOff>
      <xdr:row>79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4274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87</xdr:row>
      <xdr:rowOff>201083</xdr:rowOff>
    </xdr:from>
    <xdr:to>
      <xdr:col>8</xdr:col>
      <xdr:colOff>377197</xdr:colOff>
      <xdr:row>90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133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81</xdr:row>
      <xdr:rowOff>170878</xdr:rowOff>
    </xdr:from>
    <xdr:to>
      <xdr:col>8</xdr:col>
      <xdr:colOff>250499</xdr:colOff>
      <xdr:row>83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131</xdr:row>
      <xdr:rowOff>83829</xdr:rowOff>
    </xdr:from>
    <xdr:to>
      <xdr:col>8</xdr:col>
      <xdr:colOff>89647</xdr:colOff>
      <xdr:row>134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85850" y="368408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230</xdr:row>
      <xdr:rowOff>275103</xdr:rowOff>
    </xdr:from>
    <xdr:to>
      <xdr:col>8</xdr:col>
      <xdr:colOff>415024</xdr:colOff>
      <xdr:row>235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74834" y="62787678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138252</xdr:colOff>
      <xdr:row>220</xdr:row>
      <xdr:rowOff>198550</xdr:rowOff>
    </xdr:from>
    <xdr:to>
      <xdr:col>8</xdr:col>
      <xdr:colOff>499411</xdr:colOff>
      <xdr:row>224</xdr:row>
      <xdr:rowOff>64935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2282420">
          <a:off x="7120077" y="59853625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477769</xdr:colOff>
      <xdr:row>153</xdr:row>
      <xdr:rowOff>5202</xdr:rowOff>
    </xdr:from>
    <xdr:to>
      <xdr:col>8</xdr:col>
      <xdr:colOff>217917</xdr:colOff>
      <xdr:row>157</xdr:row>
      <xdr:rowOff>1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9594" y="42705777"/>
          <a:ext cx="1035548" cy="1137799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198</xdr:row>
      <xdr:rowOff>90466</xdr:rowOff>
    </xdr:from>
    <xdr:to>
      <xdr:col>8</xdr:col>
      <xdr:colOff>555914</xdr:colOff>
      <xdr:row>201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74274" y="53459041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286</xdr:row>
      <xdr:rowOff>30456</xdr:rowOff>
    </xdr:from>
    <xdr:to>
      <xdr:col>8</xdr:col>
      <xdr:colOff>145677</xdr:colOff>
      <xdr:row>289</xdr:row>
      <xdr:rowOff>200026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17500" y="7797353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204</xdr:row>
      <xdr:rowOff>230281</xdr:rowOff>
    </xdr:from>
    <xdr:to>
      <xdr:col>8</xdr:col>
      <xdr:colOff>605118</xdr:colOff>
      <xdr:row>208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36174" y="5531335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227</xdr:row>
      <xdr:rowOff>0</xdr:rowOff>
    </xdr:from>
    <xdr:to>
      <xdr:col>7</xdr:col>
      <xdr:colOff>304800</xdr:colOff>
      <xdr:row>228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616553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110</xdr:row>
      <xdr:rowOff>152400</xdr:rowOff>
    </xdr:from>
    <xdr:to>
      <xdr:col>8</xdr:col>
      <xdr:colOff>428625</xdr:colOff>
      <xdr:row>111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840105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256</xdr:row>
      <xdr:rowOff>131662</xdr:rowOff>
    </xdr:from>
    <xdr:to>
      <xdr:col>8</xdr:col>
      <xdr:colOff>67235</xdr:colOff>
      <xdr:row>259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446973" y="70073737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304800</xdr:colOff>
      <xdr:row>341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919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595841</xdr:colOff>
      <xdr:row>339</xdr:row>
      <xdr:rowOff>50413</xdr:rowOff>
    </xdr:from>
    <xdr:to>
      <xdr:col>8</xdr:col>
      <xdr:colOff>38100</xdr:colOff>
      <xdr:row>341</xdr:row>
      <xdr:rowOff>233179</xdr:rowOff>
    </xdr:to>
    <xdr:pic>
      <xdr:nvPicPr>
        <xdr:cNvPr id="27" name="Imagen 37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577666" y="91709488"/>
          <a:ext cx="737659" cy="754266"/>
        </a:xfrm>
        <a:prstGeom prst="rect">
          <a:avLst/>
        </a:prstGeom>
      </xdr:spPr>
    </xdr:pic>
    <xdr:clientData/>
  </xdr:twoCellAnchor>
  <xdr:twoCellAnchor editAs="oneCell">
    <xdr:from>
      <xdr:col>6</xdr:col>
      <xdr:colOff>183002</xdr:colOff>
      <xdr:row>331</xdr:row>
      <xdr:rowOff>185467</xdr:rowOff>
    </xdr:from>
    <xdr:to>
      <xdr:col>8</xdr:col>
      <xdr:colOff>508634</xdr:colOff>
      <xdr:row>334</xdr:row>
      <xdr:rowOff>280147</xdr:rowOff>
    </xdr:to>
    <xdr:pic>
      <xdr:nvPicPr>
        <xdr:cNvPr id="28" name="Imagen 38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21839" r="8395" b="26293"/>
        <a:stretch/>
      </xdr:blipFill>
      <xdr:spPr>
        <a:xfrm>
          <a:off x="7164827" y="89558542"/>
          <a:ext cx="1621032" cy="951930"/>
        </a:xfrm>
        <a:prstGeom prst="rect">
          <a:avLst/>
        </a:prstGeom>
      </xdr:spPr>
    </xdr:pic>
    <xdr:clientData/>
  </xdr:twoCellAnchor>
  <xdr:twoCellAnchor editAs="oneCell">
    <xdr:from>
      <xdr:col>6</xdr:col>
      <xdr:colOff>601826</xdr:colOff>
      <xdr:row>325</xdr:row>
      <xdr:rowOff>89393</xdr:rowOff>
    </xdr:from>
    <xdr:to>
      <xdr:col>8</xdr:col>
      <xdr:colOff>118577</xdr:colOff>
      <xdr:row>327</xdr:row>
      <xdr:rowOff>242985</xdr:rowOff>
    </xdr:to>
    <xdr:pic>
      <xdr:nvPicPr>
        <xdr:cNvPr id="29" name="Imagen 39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583651" y="87747968"/>
          <a:ext cx="812151" cy="7250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304800</xdr:colOff>
      <xdr:row>68</xdr:row>
      <xdr:rowOff>19050</xdr:rowOff>
    </xdr:to>
    <xdr:sp macro="" textlink="">
      <xdr:nvSpPr>
        <xdr:cNvPr id="30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6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67</xdr:row>
      <xdr:rowOff>48936</xdr:rowOff>
    </xdr:from>
    <xdr:to>
      <xdr:col>8</xdr:col>
      <xdr:colOff>27516</xdr:colOff>
      <xdr:row>70</xdr:row>
      <xdr:rowOff>240852</xdr:rowOff>
    </xdr:to>
    <xdr:pic>
      <xdr:nvPicPr>
        <xdr:cNvPr id="31" name="Imagen 41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634817" y="1870841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304800</xdr:colOff>
      <xdr:row>351</xdr:row>
      <xdr:rowOff>26046</xdr:rowOff>
    </xdr:to>
    <xdr:sp macro="" textlink="">
      <xdr:nvSpPr>
        <xdr:cNvPr id="3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758487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300</xdr:row>
      <xdr:rowOff>97994</xdr:rowOff>
    </xdr:from>
    <xdr:to>
      <xdr:col>8</xdr:col>
      <xdr:colOff>401172</xdr:colOff>
      <xdr:row>303</xdr:row>
      <xdr:rowOff>280147</xdr:rowOff>
    </xdr:to>
    <xdr:pic>
      <xdr:nvPicPr>
        <xdr:cNvPr id="34" name="Imagen 44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-1154" t="16131" r="3052" b="17203"/>
        <a:stretch/>
      </xdr:blipFill>
      <xdr:spPr>
        <a:xfrm>
          <a:off x="7262041" y="816986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44</xdr:row>
      <xdr:rowOff>40583</xdr:rowOff>
    </xdr:from>
    <xdr:to>
      <xdr:col>8</xdr:col>
      <xdr:colOff>361653</xdr:colOff>
      <xdr:row>48</xdr:row>
      <xdr:rowOff>243417</xdr:rowOff>
    </xdr:to>
    <xdr:pic>
      <xdr:nvPicPr>
        <xdr:cNvPr id="35" name="Imagen 46" descr="Resultado de imagen para VASO COMUN MATRI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4983" y="1212780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56</xdr:row>
      <xdr:rowOff>243417</xdr:rowOff>
    </xdr:from>
    <xdr:to>
      <xdr:col>8</xdr:col>
      <xdr:colOff>123352</xdr:colOff>
      <xdr:row>60</xdr:row>
      <xdr:rowOff>89061</xdr:rowOff>
    </xdr:to>
    <xdr:pic>
      <xdr:nvPicPr>
        <xdr:cNvPr id="36" name="Imagen 47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7467205" y="157596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30</xdr:row>
      <xdr:rowOff>190501</xdr:rowOff>
    </xdr:from>
    <xdr:to>
      <xdr:col>8</xdr:col>
      <xdr:colOff>135701</xdr:colOff>
      <xdr:row>35</xdr:row>
      <xdr:rowOff>38102</xdr:rowOff>
    </xdr:to>
    <xdr:pic>
      <xdr:nvPicPr>
        <xdr:cNvPr id="37" name="Imagen 48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6" y="843915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14</xdr:row>
      <xdr:rowOff>266700</xdr:rowOff>
    </xdr:from>
    <xdr:to>
      <xdr:col>8</xdr:col>
      <xdr:colOff>279399</xdr:colOff>
      <xdr:row>19</xdr:row>
      <xdr:rowOff>152400</xdr:rowOff>
    </xdr:to>
    <xdr:pic>
      <xdr:nvPicPr>
        <xdr:cNvPr id="38" name="Imagen 49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4105275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309</xdr:row>
      <xdr:rowOff>89647</xdr:rowOff>
    </xdr:from>
    <xdr:to>
      <xdr:col>8</xdr:col>
      <xdr:colOff>77196</xdr:colOff>
      <xdr:row>312</xdr:row>
      <xdr:rowOff>267935</xdr:rowOff>
    </xdr:to>
    <xdr:pic>
      <xdr:nvPicPr>
        <xdr:cNvPr id="39" name="Imagen 50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851" y="8351912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315</xdr:row>
      <xdr:rowOff>211688</xdr:rowOff>
    </xdr:from>
    <xdr:ext cx="1505309" cy="494283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7215968" y="8518421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280</xdr:row>
      <xdr:rowOff>10585</xdr:rowOff>
    </xdr:from>
    <xdr:to>
      <xdr:col>8</xdr:col>
      <xdr:colOff>351365</xdr:colOff>
      <xdr:row>282</xdr:row>
      <xdr:rowOff>229660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07" y="7652491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277</xdr:row>
      <xdr:rowOff>201084</xdr:rowOff>
    </xdr:from>
    <xdr:to>
      <xdr:col>8</xdr:col>
      <xdr:colOff>593912</xdr:colOff>
      <xdr:row>279</xdr:row>
      <xdr:rowOff>263921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358" y="7585815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36</xdr:col>
      <xdr:colOff>52917</xdr:colOff>
      <xdr:row>331</xdr:row>
      <xdr:rowOff>52916</xdr:rowOff>
    </xdr:from>
    <xdr:to>
      <xdr:col>41</xdr:col>
      <xdr:colOff>719154</xdr:colOff>
      <xdr:row>361</xdr:row>
      <xdr:rowOff>3111</xdr:rowOff>
    </xdr:to>
    <xdr:pic>
      <xdr:nvPicPr>
        <xdr:cNvPr id="43" name="32 Imagen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47342" y="89425991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350</xdr:row>
      <xdr:rowOff>0</xdr:rowOff>
    </xdr:from>
    <xdr:ext cx="304800" cy="312419"/>
    <xdr:sp macro="" textlink="">
      <xdr:nvSpPr>
        <xdr:cNvPr id="46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104423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241</xdr:row>
      <xdr:rowOff>40453</xdr:rowOff>
    </xdr:from>
    <xdr:to>
      <xdr:col>8</xdr:col>
      <xdr:colOff>533116</xdr:colOff>
      <xdr:row>245</xdr:row>
      <xdr:rowOff>50366</xdr:rowOff>
    </xdr:to>
    <xdr:pic>
      <xdr:nvPicPr>
        <xdr:cNvPr id="48" name="Imagen 45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28502" y="65696278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144</xdr:row>
      <xdr:rowOff>107453</xdr:rowOff>
    </xdr:from>
    <xdr:to>
      <xdr:col>8</xdr:col>
      <xdr:colOff>224052</xdr:colOff>
      <xdr:row>148</xdr:row>
      <xdr:rowOff>257735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427572" y="40293428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266</xdr:row>
      <xdr:rowOff>231641</xdr:rowOff>
    </xdr:from>
    <xdr:ext cx="1272133" cy="1068241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32937" y="72840716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276</xdr:row>
      <xdr:rowOff>63500</xdr:rowOff>
    </xdr:from>
    <xdr:ext cx="634895" cy="788147"/>
    <xdr:pic>
      <xdr:nvPicPr>
        <xdr:cNvPr id="53" name="Imagen 24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7063423" y="75434825"/>
          <a:ext cx="634895" cy="788147"/>
        </a:xfrm>
        <a:prstGeom prst="rect">
          <a:avLst/>
        </a:prstGeom>
      </xdr:spPr>
    </xdr:pic>
    <xdr:clientData/>
  </xdr:oneCellAnchor>
  <xdr:oneCellAnchor>
    <xdr:from>
      <xdr:col>6</xdr:col>
      <xdr:colOff>291799</xdr:colOff>
      <xdr:row>294</xdr:row>
      <xdr:rowOff>82075</xdr:rowOff>
    </xdr:from>
    <xdr:ext cx="1365930" cy="595258"/>
    <xdr:pic>
      <xdr:nvPicPr>
        <xdr:cNvPr id="54" name="Imagen 56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3624" y="80139700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262</xdr:row>
      <xdr:rowOff>28574</xdr:rowOff>
    </xdr:from>
    <xdr:ext cx="636123" cy="636376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7654548" y="71589899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109</xdr:row>
      <xdr:rowOff>116417</xdr:rowOff>
    </xdr:from>
    <xdr:to>
      <xdr:col>8</xdr:col>
      <xdr:colOff>28575</xdr:colOff>
      <xdr:row>112</xdr:row>
      <xdr:rowOff>122171</xdr:rowOff>
    </xdr:to>
    <xdr:pic>
      <xdr:nvPicPr>
        <xdr:cNvPr id="57" name="Imagen 32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70360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350</xdr:row>
      <xdr:rowOff>0</xdr:rowOff>
    </xdr:from>
    <xdr:ext cx="304800" cy="312419"/>
    <xdr:sp macro="" textlink="">
      <xdr:nvSpPr>
        <xdr:cNvPr id="5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9013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134472</xdr:colOff>
      <xdr:row>249</xdr:row>
      <xdr:rowOff>123265</xdr:rowOff>
    </xdr:from>
    <xdr:to>
      <xdr:col>8</xdr:col>
      <xdr:colOff>520911</xdr:colOff>
      <xdr:row>253</xdr:row>
      <xdr:rowOff>133178</xdr:rowOff>
    </xdr:to>
    <xdr:pic>
      <xdr:nvPicPr>
        <xdr:cNvPr id="60" name="Imagen 45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16297" y="68065090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123264</xdr:colOff>
      <xdr:row>122</xdr:row>
      <xdr:rowOff>0</xdr:rowOff>
    </xdr:from>
    <xdr:to>
      <xdr:col>8</xdr:col>
      <xdr:colOff>554372</xdr:colOff>
      <xdr:row>127</xdr:row>
      <xdr:rowOff>246530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089" y="34185225"/>
          <a:ext cx="1726508" cy="1675280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7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187</xdr:row>
      <xdr:rowOff>38100</xdr:rowOff>
    </xdr:from>
    <xdr:to>
      <xdr:col>8</xdr:col>
      <xdr:colOff>423399</xdr:colOff>
      <xdr:row>191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7595" y="50779680"/>
          <a:ext cx="1492104" cy="131064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161</xdr:row>
      <xdr:rowOff>111541</xdr:rowOff>
    </xdr:from>
    <xdr:to>
      <xdr:col>8</xdr:col>
      <xdr:colOff>154577</xdr:colOff>
      <xdr:row>164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50597" y="45336241"/>
          <a:ext cx="1000280" cy="95884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137</xdr:row>
      <xdr:rowOff>72902</xdr:rowOff>
    </xdr:from>
    <xdr:to>
      <xdr:col>8</xdr:col>
      <xdr:colOff>112059</xdr:colOff>
      <xdr:row>140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22309" y="39049202"/>
          <a:ext cx="886050" cy="103217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94</xdr:row>
      <xdr:rowOff>262467</xdr:rowOff>
    </xdr:from>
    <xdr:to>
      <xdr:col>8</xdr:col>
      <xdr:colOff>164778</xdr:colOff>
      <xdr:row>98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13862" y="26825787"/>
          <a:ext cx="1047216" cy="94856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104</xdr:row>
      <xdr:rowOff>37041</xdr:rowOff>
    </xdr:from>
    <xdr:to>
      <xdr:col>8</xdr:col>
      <xdr:colOff>545632</xdr:colOff>
      <xdr:row>106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268" y="29457861"/>
          <a:ext cx="1711664" cy="81724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325</xdr:row>
      <xdr:rowOff>53636</xdr:rowOff>
    </xdr:from>
    <xdr:to>
      <xdr:col>8</xdr:col>
      <xdr:colOff>105541</xdr:colOff>
      <xdr:row>326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04086" y="87401696"/>
          <a:ext cx="997755" cy="44336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272</xdr:row>
      <xdr:rowOff>86534</xdr:rowOff>
    </xdr:from>
    <xdr:to>
      <xdr:col>8</xdr:col>
      <xdr:colOff>485734</xdr:colOff>
      <xdr:row>274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012655" y="75090194"/>
          <a:ext cx="969379" cy="69988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167</xdr:row>
      <xdr:rowOff>154641</xdr:rowOff>
    </xdr:from>
    <xdr:to>
      <xdr:col>8</xdr:col>
      <xdr:colOff>161669</xdr:colOff>
      <xdr:row>170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7413" y="47055741"/>
          <a:ext cx="1030556" cy="91574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115</xdr:row>
      <xdr:rowOff>174822</xdr:rowOff>
    </xdr:from>
    <xdr:to>
      <xdr:col>8</xdr:col>
      <xdr:colOff>282376</xdr:colOff>
      <xdr:row>118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18826" y="32780802"/>
          <a:ext cx="1259850" cy="94785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178</xdr:row>
      <xdr:rowOff>54913</xdr:rowOff>
    </xdr:from>
    <xdr:to>
      <xdr:col>8</xdr:col>
      <xdr:colOff>275580</xdr:colOff>
      <xdr:row>181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07708" y="48632413"/>
          <a:ext cx="1164172" cy="107150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76</xdr:row>
      <xdr:rowOff>131504</xdr:rowOff>
    </xdr:from>
    <xdr:to>
      <xdr:col>8</xdr:col>
      <xdr:colOff>92594</xdr:colOff>
      <xdr:row>79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731336" y="21597044"/>
          <a:ext cx="857558" cy="80067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87</xdr:row>
      <xdr:rowOff>201083</xdr:rowOff>
    </xdr:from>
    <xdr:to>
      <xdr:col>8</xdr:col>
      <xdr:colOff>377197</xdr:colOff>
      <xdr:row>90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9929" y="24775583"/>
          <a:ext cx="1403568" cy="87942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81</xdr:row>
      <xdr:rowOff>170878</xdr:rowOff>
    </xdr:from>
    <xdr:to>
      <xdr:col>8</xdr:col>
      <xdr:colOff>250499</xdr:colOff>
      <xdr:row>83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18095" y="23046118"/>
          <a:ext cx="1128704" cy="60932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131</xdr:row>
      <xdr:rowOff>83829</xdr:rowOff>
    </xdr:from>
    <xdr:to>
      <xdr:col>8</xdr:col>
      <xdr:colOff>89647</xdr:colOff>
      <xdr:row>134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74445" y="37322769"/>
          <a:ext cx="911502" cy="103179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231</xdr:row>
      <xdr:rowOff>275103</xdr:rowOff>
    </xdr:from>
    <xdr:to>
      <xdr:col>8</xdr:col>
      <xdr:colOff>415024</xdr:colOff>
      <xdr:row>236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63429" y="63604923"/>
          <a:ext cx="1647895" cy="1329578"/>
        </a:xfrm>
        <a:prstGeom prst="rect">
          <a:avLst/>
        </a:prstGeom>
      </xdr:spPr>
    </xdr:pic>
    <xdr:clientData/>
  </xdr:twoCellAnchor>
  <xdr:twoCellAnchor editAs="oneCell">
    <xdr:from>
      <xdr:col>6</xdr:col>
      <xdr:colOff>138252</xdr:colOff>
      <xdr:row>221</xdr:row>
      <xdr:rowOff>198550</xdr:rowOff>
    </xdr:from>
    <xdr:to>
      <xdr:col>8</xdr:col>
      <xdr:colOff>499411</xdr:colOff>
      <xdr:row>225</xdr:row>
      <xdr:rowOff>64935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2282420">
          <a:off x="7308672" y="60632770"/>
          <a:ext cx="1687039" cy="1024625"/>
        </a:xfrm>
        <a:prstGeom prst="rect">
          <a:avLst/>
        </a:prstGeom>
      </xdr:spPr>
    </xdr:pic>
    <xdr:clientData/>
  </xdr:twoCellAnchor>
  <xdr:twoCellAnchor editAs="oneCell">
    <xdr:from>
      <xdr:col>6</xdr:col>
      <xdr:colOff>477769</xdr:colOff>
      <xdr:row>154</xdr:row>
      <xdr:rowOff>5202</xdr:rowOff>
    </xdr:from>
    <xdr:to>
      <xdr:col>8</xdr:col>
      <xdr:colOff>217917</xdr:colOff>
      <xdr:row>158</xdr:row>
      <xdr:rowOff>1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48189" y="43263942"/>
          <a:ext cx="1066028" cy="11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199</xdr:row>
      <xdr:rowOff>90466</xdr:rowOff>
    </xdr:from>
    <xdr:to>
      <xdr:col>8</xdr:col>
      <xdr:colOff>555914</xdr:colOff>
      <xdr:row>202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62869" y="54154366"/>
          <a:ext cx="1789345" cy="101353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287</xdr:row>
      <xdr:rowOff>30456</xdr:rowOff>
    </xdr:from>
    <xdr:to>
      <xdr:col>8</xdr:col>
      <xdr:colOff>145677</xdr:colOff>
      <xdr:row>290</xdr:row>
      <xdr:rowOff>200026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06095" y="78988896"/>
          <a:ext cx="935882" cy="103825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205</xdr:row>
      <xdr:rowOff>230281</xdr:rowOff>
    </xdr:from>
    <xdr:to>
      <xdr:col>8</xdr:col>
      <xdr:colOff>605118</xdr:colOff>
      <xdr:row>209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24769" y="56031541"/>
          <a:ext cx="1876649" cy="11300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228</xdr:row>
      <xdr:rowOff>0</xdr:rowOff>
    </xdr:from>
    <xdr:to>
      <xdr:col>7</xdr:col>
      <xdr:colOff>304800</xdr:colOff>
      <xdr:row>229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62461140"/>
          <a:ext cx="304800" cy="31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110</xdr:row>
      <xdr:rowOff>152400</xdr:rowOff>
    </xdr:from>
    <xdr:to>
      <xdr:col>8</xdr:col>
      <xdr:colOff>428625</xdr:colOff>
      <xdr:row>111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8620125" y="31310580"/>
          <a:ext cx="304800" cy="3162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257</xdr:row>
      <xdr:rowOff>131662</xdr:rowOff>
    </xdr:from>
    <xdr:to>
      <xdr:col>8</xdr:col>
      <xdr:colOff>67235</xdr:colOff>
      <xdr:row>260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635568" y="70990042"/>
          <a:ext cx="927967" cy="10100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318480"/>
          <a:ext cx="304800" cy="31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328</xdr:row>
      <xdr:rowOff>0</xdr:rowOff>
    </xdr:from>
    <xdr:to>
      <xdr:col>6</xdr:col>
      <xdr:colOff>304800</xdr:colOff>
      <xdr:row>329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7170420" y="93139260"/>
          <a:ext cx="304800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304800</xdr:colOff>
      <xdr:row>68</xdr:row>
      <xdr:rowOff>19050</xdr:rowOff>
    </xdr:to>
    <xdr:sp macro="" textlink="">
      <xdr:nvSpPr>
        <xdr:cNvPr id="30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897600"/>
          <a:ext cx="304800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67</xdr:row>
      <xdr:rowOff>48936</xdr:rowOff>
    </xdr:from>
    <xdr:to>
      <xdr:col>8</xdr:col>
      <xdr:colOff>27516</xdr:colOff>
      <xdr:row>70</xdr:row>
      <xdr:rowOff>240852</xdr:rowOff>
    </xdr:to>
    <xdr:pic>
      <xdr:nvPicPr>
        <xdr:cNvPr id="31" name="Imagen 41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838652" y="18946536"/>
          <a:ext cx="685164" cy="10605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6</xdr:col>
      <xdr:colOff>304800</xdr:colOff>
      <xdr:row>330</xdr:row>
      <xdr:rowOff>26046</xdr:rowOff>
    </xdr:to>
    <xdr:sp macro="" textlink="">
      <xdr:nvSpPr>
        <xdr:cNvPr id="3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7170420" y="96034860"/>
          <a:ext cx="304800" cy="315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305</xdr:row>
      <xdr:rowOff>97994</xdr:rowOff>
    </xdr:from>
    <xdr:to>
      <xdr:col>8</xdr:col>
      <xdr:colOff>401172</xdr:colOff>
      <xdr:row>308</xdr:row>
      <xdr:rowOff>280147</xdr:rowOff>
    </xdr:to>
    <xdr:pic>
      <xdr:nvPicPr>
        <xdr:cNvPr id="33" name="Imagen 4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7450636" y="82759754"/>
          <a:ext cx="1446836" cy="105083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44</xdr:row>
      <xdr:rowOff>40583</xdr:rowOff>
    </xdr:from>
    <xdr:to>
      <xdr:col>8</xdr:col>
      <xdr:colOff>361653</xdr:colOff>
      <xdr:row>48</xdr:row>
      <xdr:rowOff>243417</xdr:rowOff>
    </xdr:to>
    <xdr:pic>
      <xdr:nvPicPr>
        <xdr:cNvPr id="34" name="Imagen 46" descr="Resultado de imagen para VASO COMUN MATRI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3578" y="12278303"/>
          <a:ext cx="1394375" cy="136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56</xdr:row>
      <xdr:rowOff>243417</xdr:rowOff>
    </xdr:from>
    <xdr:to>
      <xdr:col>8</xdr:col>
      <xdr:colOff>123352</xdr:colOff>
      <xdr:row>60</xdr:row>
      <xdr:rowOff>89061</xdr:rowOff>
    </xdr:to>
    <xdr:pic>
      <xdr:nvPicPr>
        <xdr:cNvPr id="35" name="Imagen 47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655800" y="15955857"/>
          <a:ext cx="963852" cy="100388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30</xdr:row>
      <xdr:rowOff>190501</xdr:rowOff>
    </xdr:from>
    <xdr:to>
      <xdr:col>8</xdr:col>
      <xdr:colOff>135701</xdr:colOff>
      <xdr:row>35</xdr:row>
      <xdr:rowOff>38102</xdr:rowOff>
    </xdr:to>
    <xdr:pic>
      <xdr:nvPicPr>
        <xdr:cNvPr id="36" name="Imagen 4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2371" y="8542021"/>
          <a:ext cx="1099630" cy="129540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14</xdr:row>
      <xdr:rowOff>266700</xdr:rowOff>
    </xdr:from>
    <xdr:to>
      <xdr:col>8</xdr:col>
      <xdr:colOff>279399</xdr:colOff>
      <xdr:row>19</xdr:row>
      <xdr:rowOff>152400</xdr:rowOff>
    </xdr:to>
    <xdr:pic>
      <xdr:nvPicPr>
        <xdr:cNvPr id="37" name="Imagen 4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3794" y="4152900"/>
          <a:ext cx="1271905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314</xdr:row>
      <xdr:rowOff>89647</xdr:rowOff>
    </xdr:from>
    <xdr:to>
      <xdr:col>8</xdr:col>
      <xdr:colOff>77196</xdr:colOff>
      <xdr:row>317</xdr:row>
      <xdr:rowOff>267935</xdr:rowOff>
    </xdr:to>
    <xdr:pic>
      <xdr:nvPicPr>
        <xdr:cNvPr id="38" name="Imagen 50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446" y="84603067"/>
          <a:ext cx="879050" cy="104696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320</xdr:row>
      <xdr:rowOff>211688</xdr:rowOff>
    </xdr:from>
    <xdr:ext cx="1505309" cy="494283"/>
    <xdr:pic>
      <xdr:nvPicPr>
        <xdr:cNvPr id="39" name="Imagen 39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404563" y="86287208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281</xdr:row>
      <xdr:rowOff>10585</xdr:rowOff>
    </xdr:from>
    <xdr:to>
      <xdr:col>8</xdr:col>
      <xdr:colOff>351365</xdr:colOff>
      <xdr:row>283</xdr:row>
      <xdr:rowOff>229660</xdr:rowOff>
    </xdr:to>
    <xdr:pic>
      <xdr:nvPicPr>
        <xdr:cNvPr id="40" name="Imagen 40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502" y="77521225"/>
          <a:ext cx="1349163" cy="79819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278</xdr:row>
      <xdr:rowOff>201084</xdr:rowOff>
    </xdr:from>
    <xdr:to>
      <xdr:col>8</xdr:col>
      <xdr:colOff>593912</xdr:colOff>
      <xdr:row>280</xdr:row>
      <xdr:rowOff>263921</xdr:rowOff>
    </xdr:to>
    <xdr:pic>
      <xdr:nvPicPr>
        <xdr:cNvPr id="41" name="Imagen 41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6193" y="76843044"/>
          <a:ext cx="1024019" cy="641957"/>
        </a:xfrm>
        <a:prstGeom prst="rect">
          <a:avLst/>
        </a:prstGeom>
      </xdr:spPr>
    </xdr:pic>
    <xdr:clientData/>
  </xdr:twoCellAnchor>
  <xdr:twoCellAnchor editAs="oneCell">
    <xdr:from>
      <xdr:col>38</xdr:col>
      <xdr:colOff>52917</xdr:colOff>
      <xdr:row>328</xdr:row>
      <xdr:rowOff>0</xdr:rowOff>
    </xdr:from>
    <xdr:to>
      <xdr:col>43</xdr:col>
      <xdr:colOff>719154</xdr:colOff>
      <xdr:row>357</xdr:row>
      <xdr:rowOff>235945</xdr:rowOff>
    </xdr:to>
    <xdr:pic>
      <xdr:nvPicPr>
        <xdr:cNvPr id="42" name="32 Imagen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87937" y="90586136"/>
          <a:ext cx="4590537" cy="86369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329</xdr:row>
      <xdr:rowOff>0</xdr:rowOff>
    </xdr:from>
    <xdr:ext cx="304800" cy="312419"/>
    <xdr:sp macro="" textlink="">
      <xdr:nvSpPr>
        <xdr:cNvPr id="43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7170420" y="9603486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242</xdr:row>
      <xdr:rowOff>40453</xdr:rowOff>
    </xdr:from>
    <xdr:to>
      <xdr:col>8</xdr:col>
      <xdr:colOff>533116</xdr:colOff>
      <xdr:row>246</xdr:row>
      <xdr:rowOff>50366</xdr:rowOff>
    </xdr:to>
    <xdr:pic>
      <xdr:nvPicPr>
        <xdr:cNvPr id="44" name="Imagen 45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17097" y="66555433"/>
          <a:ext cx="1712319" cy="116815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145</xdr:row>
      <xdr:rowOff>107453</xdr:rowOff>
    </xdr:from>
    <xdr:to>
      <xdr:col>8</xdr:col>
      <xdr:colOff>224052</xdr:colOff>
      <xdr:row>149</xdr:row>
      <xdr:rowOff>257735</xdr:rowOff>
    </xdr:to>
    <xdr:pic>
      <xdr:nvPicPr>
        <xdr:cNvPr id="45" name="Imagen 48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16167" y="40821113"/>
          <a:ext cx="1104185" cy="130852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267</xdr:row>
      <xdr:rowOff>231641</xdr:rowOff>
    </xdr:from>
    <xdr:ext cx="1272133" cy="1068241"/>
    <xdr:pic>
      <xdr:nvPicPr>
        <xdr:cNvPr id="46" name="Imagen 51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21532" y="7378750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277</xdr:row>
      <xdr:rowOff>63500</xdr:rowOff>
    </xdr:from>
    <xdr:ext cx="634895" cy="788147"/>
    <xdr:pic>
      <xdr:nvPicPr>
        <xdr:cNvPr id="47" name="Imagen 24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252018" y="76415900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263</xdr:row>
      <xdr:rowOff>28574</xdr:rowOff>
    </xdr:from>
    <xdr:ext cx="636123" cy="636376"/>
    <xdr:pic>
      <xdr:nvPicPr>
        <xdr:cNvPr id="49" name="Imagen 54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7858383" y="72525254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109</xdr:row>
      <xdr:rowOff>116417</xdr:rowOff>
    </xdr:from>
    <xdr:to>
      <xdr:col>8</xdr:col>
      <xdr:colOff>28575</xdr:colOff>
      <xdr:row>112</xdr:row>
      <xdr:rowOff>122171</xdr:rowOff>
    </xdr:to>
    <xdr:pic>
      <xdr:nvPicPr>
        <xdr:cNvPr id="50" name="Imagen 32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7907443" y="30985037"/>
          <a:ext cx="617432" cy="87443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0289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329</xdr:row>
      <xdr:rowOff>0</xdr:rowOff>
    </xdr:from>
    <xdr:ext cx="304800" cy="312419"/>
    <xdr:sp macro="" textlink="">
      <xdr:nvSpPr>
        <xdr:cNvPr id="5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7170420" y="9603486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250</xdr:row>
      <xdr:rowOff>104215</xdr:rowOff>
    </xdr:from>
    <xdr:to>
      <xdr:col>8</xdr:col>
      <xdr:colOff>539961</xdr:colOff>
      <xdr:row>254</xdr:row>
      <xdr:rowOff>114128</xdr:rowOff>
    </xdr:to>
    <xdr:pic>
      <xdr:nvPicPr>
        <xdr:cNvPr id="53" name="Imagen 45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7322140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123264</xdr:colOff>
      <xdr:row>122</xdr:row>
      <xdr:rowOff>0</xdr:rowOff>
    </xdr:from>
    <xdr:to>
      <xdr:col>8</xdr:col>
      <xdr:colOff>554372</xdr:colOff>
      <xdr:row>127</xdr:row>
      <xdr:rowOff>246530</xdr:rowOff>
    </xdr:to>
    <xdr:pic>
      <xdr:nvPicPr>
        <xdr:cNvPr id="54" name="Imagen 60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3684" y="34632900"/>
          <a:ext cx="1756988" cy="1694330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6080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3184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8976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6080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8976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1871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88976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1871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4767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1871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4767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7662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4767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7662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200558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197662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200558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203454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200558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203454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206349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203454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7833360" y="206349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295</xdr:row>
      <xdr:rowOff>82075</xdr:rowOff>
    </xdr:from>
    <xdr:ext cx="1365930" cy="595258"/>
    <xdr:pic>
      <xdr:nvPicPr>
        <xdr:cNvPr id="78" name="Imagen 56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81568450"/>
          <a:ext cx="1365930" cy="595258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188</xdr:row>
      <xdr:rowOff>38100</xdr:rowOff>
    </xdr:from>
    <xdr:to>
      <xdr:col>8</xdr:col>
      <xdr:colOff>423399</xdr:colOff>
      <xdr:row>192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4940617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162</xdr:row>
      <xdr:rowOff>111541</xdr:rowOff>
    </xdr:from>
    <xdr:to>
      <xdr:col>8</xdr:col>
      <xdr:colOff>154577</xdr:colOff>
      <xdr:row>165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41456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138</xdr:row>
      <xdr:rowOff>72902</xdr:rowOff>
    </xdr:from>
    <xdr:to>
      <xdr:col>8</xdr:col>
      <xdr:colOff>112059</xdr:colOff>
      <xdr:row>141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374775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95</xdr:row>
      <xdr:rowOff>262467</xdr:rowOff>
    </xdr:from>
    <xdr:to>
      <xdr:col>8</xdr:col>
      <xdr:colOff>164778</xdr:colOff>
      <xdr:row>99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0656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105</xdr:row>
      <xdr:rowOff>37041</xdr:rowOff>
    </xdr:from>
    <xdr:to>
      <xdr:col>8</xdr:col>
      <xdr:colOff>545632</xdr:colOff>
      <xdr:row>107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86596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326</xdr:row>
      <xdr:rowOff>53636</xdr:rowOff>
    </xdr:from>
    <xdr:to>
      <xdr:col>8</xdr:col>
      <xdr:colOff>105541</xdr:colOff>
      <xdr:row>327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86178686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273</xdr:row>
      <xdr:rowOff>86534</xdr:rowOff>
    </xdr:from>
    <xdr:to>
      <xdr:col>8</xdr:col>
      <xdr:colOff>485734</xdr:colOff>
      <xdr:row>275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3124234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168</xdr:row>
      <xdr:rowOff>154641</xdr:rowOff>
    </xdr:from>
    <xdr:to>
      <xdr:col>8</xdr:col>
      <xdr:colOff>161669</xdr:colOff>
      <xdr:row>171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578891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116</xdr:row>
      <xdr:rowOff>174822</xdr:rowOff>
    </xdr:from>
    <xdr:to>
      <xdr:col>8</xdr:col>
      <xdr:colOff>282376</xdr:colOff>
      <xdr:row>119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1778772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179</xdr:row>
      <xdr:rowOff>54913</xdr:rowOff>
    </xdr:from>
    <xdr:to>
      <xdr:col>8</xdr:col>
      <xdr:colOff>275580</xdr:colOff>
      <xdr:row>182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72893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77</xdr:row>
      <xdr:rowOff>131504</xdr:rowOff>
    </xdr:from>
    <xdr:to>
      <xdr:col>8</xdr:col>
      <xdr:colOff>92594</xdr:colOff>
      <xdr:row>80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09055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88</xdr:row>
      <xdr:rowOff>201083</xdr:rowOff>
    </xdr:from>
    <xdr:to>
      <xdr:col>8</xdr:col>
      <xdr:colOff>377197</xdr:colOff>
      <xdr:row>91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0421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82</xdr:row>
      <xdr:rowOff>170878</xdr:rowOff>
    </xdr:from>
    <xdr:to>
      <xdr:col>8</xdr:col>
      <xdr:colOff>250499</xdr:colOff>
      <xdr:row>84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3355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132</xdr:row>
      <xdr:rowOff>83829</xdr:rowOff>
    </xdr:from>
    <xdr:to>
      <xdr:col>8</xdr:col>
      <xdr:colOff>89647</xdr:colOff>
      <xdr:row>135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5935929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232</xdr:row>
      <xdr:rowOff>275103</xdr:rowOff>
    </xdr:from>
    <xdr:to>
      <xdr:col>8</xdr:col>
      <xdr:colOff>415024</xdr:colOff>
      <xdr:row>237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62063778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138252</xdr:colOff>
      <xdr:row>222</xdr:row>
      <xdr:rowOff>198550</xdr:rowOff>
    </xdr:from>
    <xdr:to>
      <xdr:col>8</xdr:col>
      <xdr:colOff>499411</xdr:colOff>
      <xdr:row>226</xdr:row>
      <xdr:rowOff>64935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2282420">
          <a:off x="5310327" y="59129725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477769</xdr:colOff>
      <xdr:row>155</xdr:row>
      <xdr:rowOff>5202</xdr:rowOff>
    </xdr:from>
    <xdr:to>
      <xdr:col>8</xdr:col>
      <xdr:colOff>217917</xdr:colOff>
      <xdr:row>159</xdr:row>
      <xdr:rowOff>1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49844" y="42153327"/>
          <a:ext cx="1035548" cy="1137799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200</xdr:row>
      <xdr:rowOff>90466</xdr:rowOff>
    </xdr:from>
    <xdr:to>
      <xdr:col>8</xdr:col>
      <xdr:colOff>555914</xdr:colOff>
      <xdr:row>203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2735141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288</xdr:row>
      <xdr:rowOff>30456</xdr:rowOff>
    </xdr:from>
    <xdr:to>
      <xdr:col>8</xdr:col>
      <xdr:colOff>145677</xdr:colOff>
      <xdr:row>291</xdr:row>
      <xdr:rowOff>200026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77202006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206</xdr:row>
      <xdr:rowOff>230281</xdr:rowOff>
    </xdr:from>
    <xdr:to>
      <xdr:col>8</xdr:col>
      <xdr:colOff>605118</xdr:colOff>
      <xdr:row>210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458945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229</xdr:row>
      <xdr:rowOff>0</xdr:rowOff>
    </xdr:from>
    <xdr:to>
      <xdr:col>7</xdr:col>
      <xdr:colOff>304800</xdr:colOff>
      <xdr:row>230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609314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111</xdr:row>
      <xdr:rowOff>152400</xdr:rowOff>
    </xdr:from>
    <xdr:to>
      <xdr:col>8</xdr:col>
      <xdr:colOff>428625</xdr:colOff>
      <xdr:row>112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4895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258</xdr:row>
      <xdr:rowOff>131662</xdr:rowOff>
    </xdr:from>
    <xdr:to>
      <xdr:col>8</xdr:col>
      <xdr:colOff>67235</xdr:colOff>
      <xdr:row>261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69187912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304800</xdr:colOff>
      <xdr:row>67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6688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329</xdr:row>
      <xdr:rowOff>0</xdr:rowOff>
    </xdr:from>
    <xdr:to>
      <xdr:col>6</xdr:col>
      <xdr:colOff>304800</xdr:colOff>
      <xdr:row>330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66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68</xdr:row>
      <xdr:rowOff>0</xdr:rowOff>
    </xdr:from>
    <xdr:to>
      <xdr:col>7</xdr:col>
      <xdr:colOff>304800</xdr:colOff>
      <xdr:row>69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24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68</xdr:row>
      <xdr:rowOff>48936</xdr:rowOff>
    </xdr:from>
    <xdr:to>
      <xdr:col>8</xdr:col>
      <xdr:colOff>27516</xdr:colOff>
      <xdr:row>71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28931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304800</xdr:colOff>
      <xdr:row>331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6982300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306</xdr:row>
      <xdr:rowOff>97994</xdr:rowOff>
    </xdr:from>
    <xdr:to>
      <xdr:col>8</xdr:col>
      <xdr:colOff>401172</xdr:colOff>
      <xdr:row>309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1879644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45</xdr:row>
      <xdr:rowOff>40583</xdr:rowOff>
    </xdr:from>
    <xdr:to>
      <xdr:col>8</xdr:col>
      <xdr:colOff>361653</xdr:colOff>
      <xdr:row>49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3255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57</xdr:row>
      <xdr:rowOff>243417</xdr:rowOff>
    </xdr:from>
    <xdr:to>
      <xdr:col>8</xdr:col>
      <xdr:colOff>123352</xdr:colOff>
      <xdr:row>61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02467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31</xdr:row>
      <xdr:rowOff>190501</xdr:rowOff>
    </xdr:from>
    <xdr:to>
      <xdr:col>8</xdr:col>
      <xdr:colOff>135701</xdr:colOff>
      <xdr:row>36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3439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15</xdr:row>
      <xdr:rowOff>266700</xdr:rowOff>
    </xdr:from>
    <xdr:to>
      <xdr:col>8</xdr:col>
      <xdr:colOff>279399</xdr:colOff>
      <xdr:row>20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405765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315</xdr:row>
      <xdr:rowOff>89647</xdr:rowOff>
    </xdr:from>
    <xdr:to>
      <xdr:col>8</xdr:col>
      <xdr:colOff>77196</xdr:colOff>
      <xdr:row>318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3604847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321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5174688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282</xdr:row>
      <xdr:rowOff>10585</xdr:rowOff>
    </xdr:from>
    <xdr:to>
      <xdr:col>8</xdr:col>
      <xdr:colOff>351365</xdr:colOff>
      <xdr:row>284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5467635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279</xdr:row>
      <xdr:rowOff>201084</xdr:rowOff>
    </xdr:from>
    <xdr:to>
      <xdr:col>8</xdr:col>
      <xdr:colOff>593912</xdr:colOff>
      <xdr:row>281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608" y="74800884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39</xdr:col>
      <xdr:colOff>52917</xdr:colOff>
      <xdr:row>329</xdr:row>
      <xdr:rowOff>0</xdr:rowOff>
    </xdr:from>
    <xdr:to>
      <xdr:col>44</xdr:col>
      <xdr:colOff>719154</xdr:colOff>
      <xdr:row>358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50392" y="86696550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330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69823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243</xdr:row>
      <xdr:rowOff>40453</xdr:rowOff>
    </xdr:from>
    <xdr:to>
      <xdr:col>8</xdr:col>
      <xdr:colOff>533116</xdr:colOff>
      <xdr:row>247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4972378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146</xdr:row>
      <xdr:rowOff>107453</xdr:rowOff>
    </xdr:from>
    <xdr:to>
      <xdr:col>8</xdr:col>
      <xdr:colOff>224052</xdr:colOff>
      <xdr:row>150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39798128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268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184059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278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253673" y="74377550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264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70637399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110</xdr:row>
      <xdr:rowOff>116417</xdr:rowOff>
    </xdr:from>
    <xdr:to>
      <xdr:col>8</xdr:col>
      <xdr:colOff>28575</xdr:colOff>
      <xdr:row>113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1677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3831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330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69823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251</xdr:row>
      <xdr:rowOff>104215</xdr:rowOff>
    </xdr:from>
    <xdr:to>
      <xdr:col>8</xdr:col>
      <xdr:colOff>539961</xdr:colOff>
      <xdr:row>255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7322140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123264</xdr:colOff>
      <xdr:row>123</xdr:row>
      <xdr:rowOff>0</xdr:rowOff>
    </xdr:from>
    <xdr:to>
      <xdr:col>8</xdr:col>
      <xdr:colOff>554372</xdr:colOff>
      <xdr:row>128</xdr:row>
      <xdr:rowOff>246530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339" y="33442275"/>
          <a:ext cx="1726508" cy="1675280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954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6688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2403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954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2403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5261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2403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5261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8118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5261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8118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097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8118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097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3833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097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3833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6691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3833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6691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9548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6691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9548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296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79272925"/>
          <a:ext cx="1365930" cy="595258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188</xdr:row>
      <xdr:rowOff>38100</xdr:rowOff>
    </xdr:from>
    <xdr:to>
      <xdr:col>8</xdr:col>
      <xdr:colOff>423399</xdr:colOff>
      <xdr:row>192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8315" y="50048160"/>
          <a:ext cx="1492104" cy="131064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162</xdr:row>
      <xdr:rowOff>111541</xdr:rowOff>
    </xdr:from>
    <xdr:to>
      <xdr:col>8</xdr:col>
      <xdr:colOff>154577</xdr:colOff>
      <xdr:row>165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91317" y="44711401"/>
          <a:ext cx="1000280" cy="95884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139</xdr:row>
      <xdr:rowOff>72902</xdr:rowOff>
    </xdr:from>
    <xdr:to>
      <xdr:col>8</xdr:col>
      <xdr:colOff>112059</xdr:colOff>
      <xdr:row>142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3029" y="37951922"/>
          <a:ext cx="886050" cy="103217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96</xdr:row>
      <xdr:rowOff>262467</xdr:rowOff>
    </xdr:from>
    <xdr:to>
      <xdr:col>8</xdr:col>
      <xdr:colOff>164778</xdr:colOff>
      <xdr:row>100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4582" y="26399067"/>
          <a:ext cx="1047216" cy="94856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106</xdr:row>
      <xdr:rowOff>37041</xdr:rowOff>
    </xdr:from>
    <xdr:to>
      <xdr:col>8</xdr:col>
      <xdr:colOff>545632</xdr:colOff>
      <xdr:row>108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0988" y="29031141"/>
          <a:ext cx="1711664" cy="81724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323</xdr:row>
      <xdr:rowOff>53636</xdr:rowOff>
    </xdr:from>
    <xdr:to>
      <xdr:col>8</xdr:col>
      <xdr:colOff>105541</xdr:colOff>
      <xdr:row>324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4806" y="87310256"/>
          <a:ext cx="997755" cy="44336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273</xdr:row>
      <xdr:rowOff>86534</xdr:rowOff>
    </xdr:from>
    <xdr:to>
      <xdr:col>8</xdr:col>
      <xdr:colOff>485734</xdr:colOff>
      <xdr:row>275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153375" y="74069114"/>
          <a:ext cx="969379" cy="69988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168</xdr:row>
      <xdr:rowOff>154641</xdr:rowOff>
    </xdr:from>
    <xdr:to>
      <xdr:col>8</xdr:col>
      <xdr:colOff>161669</xdr:colOff>
      <xdr:row>171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68133" y="46377561"/>
          <a:ext cx="1030556" cy="91574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117</xdr:row>
      <xdr:rowOff>174822</xdr:rowOff>
    </xdr:from>
    <xdr:to>
      <xdr:col>8</xdr:col>
      <xdr:colOff>282376</xdr:colOff>
      <xdr:row>120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9546" y="32186442"/>
          <a:ext cx="1259850" cy="94785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179</xdr:row>
      <xdr:rowOff>54913</xdr:rowOff>
    </xdr:from>
    <xdr:to>
      <xdr:col>8</xdr:col>
      <xdr:colOff>275580</xdr:colOff>
      <xdr:row>182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8428" y="47900893"/>
          <a:ext cx="1164172" cy="107150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78</xdr:row>
      <xdr:rowOff>131504</xdr:rowOff>
    </xdr:from>
    <xdr:to>
      <xdr:col>8</xdr:col>
      <xdr:colOff>92594</xdr:colOff>
      <xdr:row>81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872056" y="21170324"/>
          <a:ext cx="857558" cy="80067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89</xdr:row>
      <xdr:rowOff>201083</xdr:rowOff>
    </xdr:from>
    <xdr:to>
      <xdr:col>8</xdr:col>
      <xdr:colOff>377197</xdr:colOff>
      <xdr:row>92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10649" y="24348863"/>
          <a:ext cx="1403568" cy="87942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83</xdr:row>
      <xdr:rowOff>170878</xdr:rowOff>
    </xdr:from>
    <xdr:to>
      <xdr:col>8</xdr:col>
      <xdr:colOff>250499</xdr:colOff>
      <xdr:row>85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58815" y="22619398"/>
          <a:ext cx="1128704" cy="60932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133</xdr:row>
      <xdr:rowOff>83829</xdr:rowOff>
    </xdr:from>
    <xdr:to>
      <xdr:col>8</xdr:col>
      <xdr:colOff>89647</xdr:colOff>
      <xdr:row>136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5165" y="36393129"/>
          <a:ext cx="911502" cy="103179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232</xdr:row>
      <xdr:rowOff>275103</xdr:rowOff>
    </xdr:from>
    <xdr:to>
      <xdr:col>8</xdr:col>
      <xdr:colOff>415024</xdr:colOff>
      <xdr:row>237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04149" y="62873403"/>
          <a:ext cx="1647895" cy="1329578"/>
        </a:xfrm>
        <a:prstGeom prst="rect">
          <a:avLst/>
        </a:prstGeom>
      </xdr:spPr>
    </xdr:pic>
    <xdr:clientData/>
  </xdr:twoCellAnchor>
  <xdr:twoCellAnchor editAs="oneCell">
    <xdr:from>
      <xdr:col>6</xdr:col>
      <xdr:colOff>138252</xdr:colOff>
      <xdr:row>222</xdr:row>
      <xdr:rowOff>198550</xdr:rowOff>
    </xdr:from>
    <xdr:to>
      <xdr:col>8</xdr:col>
      <xdr:colOff>499411</xdr:colOff>
      <xdr:row>226</xdr:row>
      <xdr:rowOff>64935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2282420">
          <a:off x="5449392" y="59901250"/>
          <a:ext cx="1687039" cy="1024625"/>
        </a:xfrm>
        <a:prstGeom prst="rect">
          <a:avLst/>
        </a:prstGeom>
      </xdr:spPr>
    </xdr:pic>
    <xdr:clientData/>
  </xdr:twoCellAnchor>
  <xdr:twoCellAnchor editAs="oneCell">
    <xdr:from>
      <xdr:col>6</xdr:col>
      <xdr:colOff>477769</xdr:colOff>
      <xdr:row>155</xdr:row>
      <xdr:rowOff>5202</xdr:rowOff>
    </xdr:from>
    <xdr:to>
      <xdr:col>8</xdr:col>
      <xdr:colOff>217917</xdr:colOff>
      <xdr:row>159</xdr:row>
      <xdr:rowOff>1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88909" y="42692442"/>
          <a:ext cx="1066028" cy="11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200</xdr:row>
      <xdr:rowOff>90466</xdr:rowOff>
    </xdr:from>
    <xdr:to>
      <xdr:col>8</xdr:col>
      <xdr:colOff>555914</xdr:colOff>
      <xdr:row>203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03589" y="53422846"/>
          <a:ext cx="1789345" cy="101353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288</xdr:row>
      <xdr:rowOff>30456</xdr:rowOff>
    </xdr:from>
    <xdr:to>
      <xdr:col>8</xdr:col>
      <xdr:colOff>145677</xdr:colOff>
      <xdr:row>291</xdr:row>
      <xdr:rowOff>200026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46815" y="78196416"/>
          <a:ext cx="935882" cy="103825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206</xdr:row>
      <xdr:rowOff>230281</xdr:rowOff>
    </xdr:from>
    <xdr:to>
      <xdr:col>8</xdr:col>
      <xdr:colOff>605118</xdr:colOff>
      <xdr:row>210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5489" y="55300021"/>
          <a:ext cx="1876649" cy="11300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229</xdr:row>
      <xdr:rowOff>0</xdr:rowOff>
    </xdr:from>
    <xdr:to>
      <xdr:col>7</xdr:col>
      <xdr:colOff>304800</xdr:colOff>
      <xdr:row>230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61729620"/>
          <a:ext cx="304800" cy="31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112</xdr:row>
      <xdr:rowOff>152400</xdr:rowOff>
    </xdr:from>
    <xdr:to>
      <xdr:col>8</xdr:col>
      <xdr:colOff>428625</xdr:colOff>
      <xdr:row>113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6760845" y="30883860"/>
          <a:ext cx="304800" cy="3162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258</xdr:row>
      <xdr:rowOff>131662</xdr:rowOff>
    </xdr:from>
    <xdr:to>
      <xdr:col>8</xdr:col>
      <xdr:colOff>67235</xdr:colOff>
      <xdr:row>261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76288" y="70090882"/>
          <a:ext cx="927967" cy="10100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304800</xdr:colOff>
      <xdr:row>67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7891760"/>
          <a:ext cx="304800" cy="31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326</xdr:row>
      <xdr:rowOff>0</xdr:rowOff>
    </xdr:from>
    <xdr:to>
      <xdr:col>6</xdr:col>
      <xdr:colOff>304800</xdr:colOff>
      <xdr:row>327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5311140" y="87835740"/>
          <a:ext cx="304800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68</xdr:row>
      <xdr:rowOff>0</xdr:rowOff>
    </xdr:from>
    <xdr:to>
      <xdr:col>7</xdr:col>
      <xdr:colOff>304800</xdr:colOff>
      <xdr:row>69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470880"/>
          <a:ext cx="304800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68</xdr:row>
      <xdr:rowOff>48936</xdr:rowOff>
    </xdr:from>
    <xdr:to>
      <xdr:col>8</xdr:col>
      <xdr:colOff>27516</xdr:colOff>
      <xdr:row>71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979372" y="18519816"/>
          <a:ext cx="685164" cy="10605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</xdr:row>
      <xdr:rowOff>0</xdr:rowOff>
    </xdr:from>
    <xdr:to>
      <xdr:col>6</xdr:col>
      <xdr:colOff>304800</xdr:colOff>
      <xdr:row>328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5311140" y="88125300"/>
          <a:ext cx="304800" cy="315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303</xdr:row>
      <xdr:rowOff>97994</xdr:rowOff>
    </xdr:from>
    <xdr:to>
      <xdr:col>8</xdr:col>
      <xdr:colOff>401172</xdr:colOff>
      <xdr:row>306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591356" y="82942634"/>
          <a:ext cx="1446836" cy="105083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45</xdr:row>
      <xdr:rowOff>40583</xdr:rowOff>
    </xdr:from>
    <xdr:to>
      <xdr:col>8</xdr:col>
      <xdr:colOff>361653</xdr:colOff>
      <xdr:row>49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298" y="12186863"/>
          <a:ext cx="1394375" cy="136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57</xdr:row>
      <xdr:rowOff>243417</xdr:rowOff>
    </xdr:from>
    <xdr:to>
      <xdr:col>8</xdr:col>
      <xdr:colOff>123352</xdr:colOff>
      <xdr:row>61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796520" y="15696777"/>
          <a:ext cx="963852" cy="100388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31</xdr:row>
      <xdr:rowOff>190501</xdr:rowOff>
    </xdr:from>
    <xdr:to>
      <xdr:col>8</xdr:col>
      <xdr:colOff>135701</xdr:colOff>
      <xdr:row>36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091" y="8450581"/>
          <a:ext cx="1099630" cy="129540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15</xdr:row>
      <xdr:rowOff>266700</xdr:rowOff>
    </xdr:from>
    <xdr:to>
      <xdr:col>8</xdr:col>
      <xdr:colOff>279399</xdr:colOff>
      <xdr:row>20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514" y="4107180"/>
          <a:ext cx="1271905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312</xdr:row>
      <xdr:rowOff>89647</xdr:rowOff>
    </xdr:from>
    <xdr:to>
      <xdr:col>8</xdr:col>
      <xdr:colOff>77196</xdr:colOff>
      <xdr:row>315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166" y="84694507"/>
          <a:ext cx="879050" cy="104696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318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545283" y="86287208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282</xdr:row>
      <xdr:rowOff>10585</xdr:rowOff>
    </xdr:from>
    <xdr:to>
      <xdr:col>8</xdr:col>
      <xdr:colOff>351365</xdr:colOff>
      <xdr:row>284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9222" y="76439185"/>
          <a:ext cx="1349163" cy="79819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279</xdr:row>
      <xdr:rowOff>201084</xdr:rowOff>
    </xdr:from>
    <xdr:to>
      <xdr:col>8</xdr:col>
      <xdr:colOff>593912</xdr:colOff>
      <xdr:row>281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913" y="75761004"/>
          <a:ext cx="1024019" cy="641957"/>
        </a:xfrm>
        <a:prstGeom prst="rect">
          <a:avLst/>
        </a:prstGeom>
      </xdr:spPr>
    </xdr:pic>
    <xdr:clientData/>
  </xdr:twoCellAnchor>
  <xdr:twoCellAnchor editAs="oneCell">
    <xdr:from>
      <xdr:col>40</xdr:col>
      <xdr:colOff>52917</xdr:colOff>
      <xdr:row>326</xdr:row>
      <xdr:rowOff>0</xdr:rowOff>
    </xdr:from>
    <xdr:to>
      <xdr:col>45</xdr:col>
      <xdr:colOff>719154</xdr:colOff>
      <xdr:row>355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6777" y="87835740"/>
          <a:ext cx="4590537" cy="863318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327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5311140" y="881253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243</xdr:row>
      <xdr:rowOff>40453</xdr:rowOff>
    </xdr:from>
    <xdr:to>
      <xdr:col>8</xdr:col>
      <xdr:colOff>533116</xdr:colOff>
      <xdr:row>247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57817" y="65823913"/>
          <a:ext cx="1712319" cy="116815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146</xdr:row>
      <xdr:rowOff>107453</xdr:rowOff>
    </xdr:from>
    <xdr:to>
      <xdr:col>8</xdr:col>
      <xdr:colOff>224052</xdr:colOff>
      <xdr:row>150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56887" y="40302953"/>
          <a:ext cx="1104185" cy="130852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268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362252" y="7276642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278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392738" y="75333860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264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999103" y="71557514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111</xdr:row>
      <xdr:rowOff>116417</xdr:rowOff>
    </xdr:from>
    <xdr:to>
      <xdr:col>8</xdr:col>
      <xdr:colOff>28575</xdr:colOff>
      <xdr:row>114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48163" y="30558317"/>
          <a:ext cx="617432" cy="87443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76022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327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5311140" y="881253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251</xdr:row>
      <xdr:rowOff>104215</xdr:rowOff>
    </xdr:from>
    <xdr:to>
      <xdr:col>8</xdr:col>
      <xdr:colOff>539961</xdr:colOff>
      <xdr:row>255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64662" y="68204155"/>
          <a:ext cx="1712319" cy="1168153"/>
        </a:xfrm>
        <a:prstGeom prst="rect">
          <a:avLst/>
        </a:prstGeom>
      </xdr:spPr>
    </xdr:pic>
    <xdr:clientData/>
  </xdr:twoCellAnchor>
  <xdr:twoCellAnchor editAs="oneCell">
    <xdr:from>
      <xdr:col>6</xdr:col>
      <xdr:colOff>123264</xdr:colOff>
      <xdr:row>124</xdr:row>
      <xdr:rowOff>0</xdr:rowOff>
    </xdr:from>
    <xdr:to>
      <xdr:col>8</xdr:col>
      <xdr:colOff>554372</xdr:colOff>
      <xdr:row>129</xdr:row>
      <xdr:rowOff>246530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4404" y="33870900"/>
          <a:ext cx="1756988" cy="1694330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1813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78917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4708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1813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4708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7604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4708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7604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0500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87604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0500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3395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0500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3395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6291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3395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6291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9186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6291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9186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202082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199186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5974080" y="202082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296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2939" y="80297815"/>
          <a:ext cx="1365930" cy="595258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188</xdr:row>
      <xdr:rowOff>38100</xdr:rowOff>
    </xdr:from>
    <xdr:to>
      <xdr:col>8</xdr:col>
      <xdr:colOff>423399</xdr:colOff>
      <xdr:row>192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AFC183-DA6C-49B8-BDE1-BF815157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50253900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162</xdr:row>
      <xdr:rowOff>111541</xdr:rowOff>
    </xdr:from>
    <xdr:to>
      <xdr:col>8</xdr:col>
      <xdr:colOff>154577</xdr:colOff>
      <xdr:row>165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BFBB89-D9F3-41F4-BC0A-D4C2E3F2A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4764741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139</xdr:row>
      <xdr:rowOff>72902</xdr:rowOff>
    </xdr:from>
    <xdr:to>
      <xdr:col>8</xdr:col>
      <xdr:colOff>112059</xdr:colOff>
      <xdr:row>142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30A4B9-FBF9-4890-8514-1D35D8B82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38382452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96</xdr:row>
      <xdr:rowOff>262467</xdr:rowOff>
    </xdr:from>
    <xdr:to>
      <xdr:col>8</xdr:col>
      <xdr:colOff>164778</xdr:colOff>
      <xdr:row>100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591F4A4-90FC-4DEE-A106-8DF6EE8F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475267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106</xdr:row>
      <xdr:rowOff>37041</xdr:rowOff>
    </xdr:from>
    <xdr:to>
      <xdr:col>8</xdr:col>
      <xdr:colOff>545632</xdr:colOff>
      <xdr:row>108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D7F0C6B-576C-4BEF-9578-37A68D0E3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9069241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329</xdr:row>
      <xdr:rowOff>53636</xdr:rowOff>
    </xdr:from>
    <xdr:to>
      <xdr:col>8</xdr:col>
      <xdr:colOff>105541</xdr:colOff>
      <xdr:row>330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3B9A917-0477-4E0B-A727-9A5DD202D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8634061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279</xdr:row>
      <xdr:rowOff>86534</xdr:rowOff>
    </xdr:from>
    <xdr:to>
      <xdr:col>8</xdr:col>
      <xdr:colOff>485734</xdr:colOff>
      <xdr:row>281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C3054A8-4F51-4FB3-B837-8BDBACBA4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4086259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168</xdr:row>
      <xdr:rowOff>154641</xdr:rowOff>
    </xdr:from>
    <xdr:to>
      <xdr:col>8</xdr:col>
      <xdr:colOff>161669</xdr:colOff>
      <xdr:row>171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9E5B7AF-A10E-4372-AF5E-58E330752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6408041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117</xdr:row>
      <xdr:rowOff>174822</xdr:rowOff>
    </xdr:from>
    <xdr:to>
      <xdr:col>8</xdr:col>
      <xdr:colOff>282376</xdr:colOff>
      <xdr:row>120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70B85A6-7150-4F09-A692-503E029CC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2312172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179</xdr:row>
      <xdr:rowOff>54913</xdr:rowOff>
    </xdr:from>
    <xdr:to>
      <xdr:col>8</xdr:col>
      <xdr:colOff>275580</xdr:colOff>
      <xdr:row>182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483A53E-868B-4A6E-97CE-4AC0C387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7908513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78</xdr:row>
      <xdr:rowOff>131504</xdr:rowOff>
    </xdr:from>
    <xdr:to>
      <xdr:col>8</xdr:col>
      <xdr:colOff>92594</xdr:colOff>
      <xdr:row>81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18109FE9-E890-4261-85F7-750B9075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1315104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89</xdr:row>
      <xdr:rowOff>201083</xdr:rowOff>
    </xdr:from>
    <xdr:to>
      <xdr:col>8</xdr:col>
      <xdr:colOff>377197</xdr:colOff>
      <xdr:row>92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1B79EA26-A2D1-4EBF-8C47-0A7F32BC0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451733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83</xdr:row>
      <xdr:rowOff>170878</xdr:rowOff>
    </xdr:from>
    <xdr:to>
      <xdr:col>8</xdr:col>
      <xdr:colOff>250499</xdr:colOff>
      <xdr:row>85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E9E0CCC7-16AF-45D2-A074-4D308E9E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745128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133</xdr:row>
      <xdr:rowOff>83829</xdr:rowOff>
    </xdr:from>
    <xdr:to>
      <xdr:col>8</xdr:col>
      <xdr:colOff>89647</xdr:colOff>
      <xdr:row>136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86AE1615-109B-4159-BB7E-7CEE9BAC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6716979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238</xdr:row>
      <xdr:rowOff>275103</xdr:rowOff>
    </xdr:from>
    <xdr:to>
      <xdr:col>8</xdr:col>
      <xdr:colOff>415024</xdr:colOff>
      <xdr:row>243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663698AE-061B-49DB-A46A-41314822B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6291150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138252</xdr:colOff>
      <xdr:row>224</xdr:row>
      <xdr:rowOff>198550</xdr:rowOff>
    </xdr:from>
    <xdr:to>
      <xdr:col>8</xdr:col>
      <xdr:colOff>499411</xdr:colOff>
      <xdr:row>228</xdr:row>
      <xdr:rowOff>64935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261A6C28-22A4-4C25-84D8-DFC7C217B7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2282420">
          <a:off x="5310327" y="59977450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477769</xdr:colOff>
      <xdr:row>155</xdr:row>
      <xdr:rowOff>5202</xdr:rowOff>
    </xdr:from>
    <xdr:to>
      <xdr:col>8</xdr:col>
      <xdr:colOff>217917</xdr:colOff>
      <xdr:row>159</xdr:row>
      <xdr:rowOff>1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9F23C841-F8C6-4D3F-A6CD-237548C77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49844" y="42772452"/>
          <a:ext cx="1035548" cy="1137799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200</xdr:row>
      <xdr:rowOff>90466</xdr:rowOff>
    </xdr:from>
    <xdr:to>
      <xdr:col>8</xdr:col>
      <xdr:colOff>555914</xdr:colOff>
      <xdr:row>203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0A827A29-C012-42CD-9205-18546621C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358286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294</xdr:row>
      <xdr:rowOff>30456</xdr:rowOff>
    </xdr:from>
    <xdr:to>
      <xdr:col>8</xdr:col>
      <xdr:colOff>145677</xdr:colOff>
      <xdr:row>297</xdr:row>
      <xdr:rowOff>200026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9E8B4051-072B-464E-A2EE-DF2A17A8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7822118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206</xdr:row>
      <xdr:rowOff>230281</xdr:rowOff>
    </xdr:from>
    <xdr:to>
      <xdr:col>8</xdr:col>
      <xdr:colOff>605118</xdr:colOff>
      <xdr:row>210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524D6821-CE30-4472-976B-409398062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5437181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235</xdr:row>
      <xdr:rowOff>0</xdr:rowOff>
    </xdr:from>
    <xdr:to>
      <xdr:col>7</xdr:col>
      <xdr:colOff>304800</xdr:colOff>
      <xdr:row>236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524FA3C7-2B37-424C-B55D-9A12FBA5E71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617791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112</xdr:row>
      <xdr:rowOff>152400</xdr:rowOff>
    </xdr:from>
    <xdr:to>
      <xdr:col>8</xdr:col>
      <xdr:colOff>428625</xdr:colOff>
      <xdr:row>113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84E05A1D-3D32-49F8-BCE1-215660B2577F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8991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264</xdr:row>
      <xdr:rowOff>131662</xdr:rowOff>
    </xdr:from>
    <xdr:to>
      <xdr:col>8</xdr:col>
      <xdr:colOff>67235</xdr:colOff>
      <xdr:row>267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EAA0D002-064E-4700-9FC7-060A8F7F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70035637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304800</xdr:colOff>
      <xdr:row>67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E0044FDB-D864-4FE8-A5D1-EF65A484D3E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30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332</xdr:row>
      <xdr:rowOff>0</xdr:rowOff>
    </xdr:from>
    <xdr:to>
      <xdr:col>6</xdr:col>
      <xdr:colOff>304800</xdr:colOff>
      <xdr:row>333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31F59D1E-7A7D-420E-A073-AA8E0696DB5C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685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68</xdr:row>
      <xdr:rowOff>0</xdr:rowOff>
    </xdr:from>
    <xdr:to>
      <xdr:col>7</xdr:col>
      <xdr:colOff>304800</xdr:colOff>
      <xdr:row>69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3B2BD4D8-9B7E-4BEF-AED2-7D5361728BD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68</xdr:row>
      <xdr:rowOff>48936</xdr:rowOff>
    </xdr:from>
    <xdr:to>
      <xdr:col>8</xdr:col>
      <xdr:colOff>27516</xdr:colOff>
      <xdr:row>71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68380B97-5AF2-4154-89DA-FF562F3D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451236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</xdr:row>
      <xdr:rowOff>0</xdr:rowOff>
    </xdr:from>
    <xdr:to>
      <xdr:col>6</xdr:col>
      <xdr:colOff>304800</xdr:colOff>
      <xdr:row>334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50BC613D-6F19-4D92-855A-17B011AF9127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714422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309</xdr:row>
      <xdr:rowOff>97994</xdr:rowOff>
    </xdr:from>
    <xdr:to>
      <xdr:col>8</xdr:col>
      <xdr:colOff>401172</xdr:colOff>
      <xdr:row>312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D0F63A23-D331-4411-8AAE-2DA6C9BF0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20415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45</xdr:row>
      <xdr:rowOff>40583</xdr:rowOff>
    </xdr:from>
    <xdr:to>
      <xdr:col>8</xdr:col>
      <xdr:colOff>361653</xdr:colOff>
      <xdr:row>49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936A55B2-A752-436F-95CF-F53C6D385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61133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57</xdr:row>
      <xdr:rowOff>243417</xdr:rowOff>
    </xdr:from>
    <xdr:to>
      <xdr:col>8</xdr:col>
      <xdr:colOff>123352</xdr:colOff>
      <xdr:row>61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71DE8055-C4C0-4EDC-854C-3F565834A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97717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31</xdr:row>
      <xdr:rowOff>190501</xdr:rowOff>
    </xdr:from>
    <xdr:to>
      <xdr:col>8</xdr:col>
      <xdr:colOff>135701</xdr:colOff>
      <xdr:row>36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F8AFC0DA-2E54-4DFA-A5AB-71DB309F2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4963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15</xdr:row>
      <xdr:rowOff>266700</xdr:rowOff>
    </xdr:from>
    <xdr:to>
      <xdr:col>8</xdr:col>
      <xdr:colOff>279399</xdr:colOff>
      <xdr:row>20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936153BB-F43B-4069-8214-50EACD7EA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413385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318</xdr:row>
      <xdr:rowOff>89647</xdr:rowOff>
    </xdr:from>
    <xdr:to>
      <xdr:col>8</xdr:col>
      <xdr:colOff>77196</xdr:colOff>
      <xdr:row>321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09B08307-06D4-4413-87F6-183380C36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376677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324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D9032450-D572-43F7-AB90-DAD5066A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533661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288</xdr:row>
      <xdr:rowOff>10585</xdr:rowOff>
    </xdr:from>
    <xdr:to>
      <xdr:col>8</xdr:col>
      <xdr:colOff>351365</xdr:colOff>
      <xdr:row>290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22039C90-A415-4421-B78A-EC6987A3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648681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285</xdr:row>
      <xdr:rowOff>201084</xdr:rowOff>
    </xdr:from>
    <xdr:to>
      <xdr:col>8</xdr:col>
      <xdr:colOff>593912</xdr:colOff>
      <xdr:row>287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BA160801-F8D3-4480-AF5B-51205B6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608" y="7582005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41</xdr:col>
      <xdr:colOff>52917</xdr:colOff>
      <xdr:row>332</xdr:row>
      <xdr:rowOff>0</xdr:rowOff>
    </xdr:from>
    <xdr:to>
      <xdr:col>46</xdr:col>
      <xdr:colOff>719154</xdr:colOff>
      <xdr:row>361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A4DE72E9-9731-4E7E-9C69-408B6E8E4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90592" y="86858475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333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D58BFE0C-9A8D-47DA-84E1-BE6957E592DB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71442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249</xdr:row>
      <xdr:rowOff>40453</xdr:rowOff>
    </xdr:from>
    <xdr:to>
      <xdr:col>8</xdr:col>
      <xdr:colOff>533116</xdr:colOff>
      <xdr:row>253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D4ECC38F-1195-4646-AE79-2922B13EA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582010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146</xdr:row>
      <xdr:rowOff>107453</xdr:rowOff>
    </xdr:from>
    <xdr:to>
      <xdr:col>8</xdr:col>
      <xdr:colOff>224052</xdr:colOff>
      <xdr:row>150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F4C3140F-DA5D-4227-8CD7-2715A4325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40417253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274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40F61E83-FD2E-4327-8F78-A01DEEE6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2802616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284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8E88BC3E-F728-4C8A-9266-955929679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253673" y="75396725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270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ABF65284-A07F-4DF8-A18E-A5D771BA1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71551799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111</xdr:row>
      <xdr:rowOff>116417</xdr:rowOff>
    </xdr:from>
    <xdr:to>
      <xdr:col>8</xdr:col>
      <xdr:colOff>28575</xdr:colOff>
      <xdr:row>114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5FD844AE-F7E2-4BD5-A47D-AEF2660AB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577367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AEAAFA5F-2D13-4BEA-85FD-DC0C67BF7A1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545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333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81B4AD24-394F-47E1-9F46-A4781DFDB7E5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71442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257</xdr:row>
      <xdr:rowOff>104215</xdr:rowOff>
    </xdr:from>
    <xdr:to>
      <xdr:col>8</xdr:col>
      <xdr:colOff>539961</xdr:colOff>
      <xdr:row>261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5D0D7F13-9951-43D8-BB1C-34390960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816986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123264</xdr:colOff>
      <xdr:row>124</xdr:row>
      <xdr:rowOff>0</xdr:rowOff>
    </xdr:from>
    <xdr:to>
      <xdr:col>8</xdr:col>
      <xdr:colOff>554372</xdr:colOff>
      <xdr:row>129</xdr:row>
      <xdr:rowOff>246530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707E93F6-8E87-4421-856F-9C7247F94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339" y="34099500"/>
          <a:ext cx="1726508" cy="1675280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C5D6B324-25B4-4838-888D-AD16AB288B2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116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B2C702E6-A2A7-4BC9-8851-96FF3303EBA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30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1A92EEA4-9C59-453A-B3E1-A1657190A95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A737B3AA-AA01-456E-9CDB-F689E163678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116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2C9D0C17-0F5E-4842-9CCC-F1372CCAAD4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70CA81DD-EAE0-4882-B427-748B904588D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AEFC889B-CB51-4D31-B3C0-58874FC3474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66781951-AC3D-4633-869B-4CB5057FF1F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1DD2ABCE-C3D5-4ACE-907E-5FD57769F53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CFED235D-A8CF-47D4-A61D-F65893F1B22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21DDD43F-C421-4F3D-9D57-580153CAEEB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F35AF4F8-A0C3-4802-8E36-92375831029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FEEA7067-02B1-44CF-9221-8762F0A0541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0D90C584-644B-4AFB-B870-6E21F81031F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DF4CF127-7D43-4792-AA38-26AEB6CBEB2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45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A1CA4E4A-E9B3-497D-917C-2856C25D2AC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216A8D29-C3CB-4778-87CC-5F3AD8681E1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45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82563ABE-0B9E-4638-BE4E-C9F0F432973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31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1EE6AA38-F6AC-46A4-BFFF-55C3F08618C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45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9DB12E76-9D29-4268-BAFD-6F11DFA2C23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31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DD2AECC4-B782-4AED-85F9-5603A720A84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116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897427BD-3A95-4039-9EBA-04EFC1CFF58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31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7AACCB81-5339-4046-9A2C-CAC1E0A0D58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116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302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5FDD371B-ACEB-40D0-AD46-681328A0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80292100"/>
          <a:ext cx="1365930" cy="595258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189</xdr:row>
      <xdr:rowOff>38100</xdr:rowOff>
    </xdr:from>
    <xdr:to>
      <xdr:col>8</xdr:col>
      <xdr:colOff>423399</xdr:colOff>
      <xdr:row>194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AC197D-49AC-4982-8050-84DF1CD9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50253900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164</xdr:row>
      <xdr:rowOff>111541</xdr:rowOff>
    </xdr:from>
    <xdr:to>
      <xdr:col>8</xdr:col>
      <xdr:colOff>154577</xdr:colOff>
      <xdr:row>167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A0A36D9-3CC9-40A2-9589-6034763A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4764741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141</xdr:row>
      <xdr:rowOff>72902</xdr:rowOff>
    </xdr:from>
    <xdr:to>
      <xdr:col>8</xdr:col>
      <xdr:colOff>112059</xdr:colOff>
      <xdr:row>144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DC4B16-99A4-47B4-ABE6-31DD6825B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38382452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96</xdr:row>
      <xdr:rowOff>262467</xdr:rowOff>
    </xdr:from>
    <xdr:to>
      <xdr:col>8</xdr:col>
      <xdr:colOff>164778</xdr:colOff>
      <xdr:row>100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AF158B6-AEE4-45C2-8558-84A49E381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475267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108</xdr:row>
      <xdr:rowOff>37041</xdr:rowOff>
    </xdr:from>
    <xdr:to>
      <xdr:col>8</xdr:col>
      <xdr:colOff>545632</xdr:colOff>
      <xdr:row>110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3E65C20-DA89-49D8-A88B-54177EA3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9069241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335</xdr:row>
      <xdr:rowOff>53636</xdr:rowOff>
    </xdr:from>
    <xdr:to>
      <xdr:col>8</xdr:col>
      <xdr:colOff>105541</xdr:colOff>
      <xdr:row>336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79BE079-C2DE-4865-B92E-4F58D8B9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8767411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281</xdr:row>
      <xdr:rowOff>86534</xdr:rowOff>
    </xdr:from>
    <xdr:to>
      <xdr:col>8</xdr:col>
      <xdr:colOff>485734</xdr:colOff>
      <xdr:row>283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F850266-D661-490B-A34C-823A6BFE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5419759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170</xdr:row>
      <xdr:rowOff>154641</xdr:rowOff>
    </xdr:from>
    <xdr:to>
      <xdr:col>8</xdr:col>
      <xdr:colOff>161669</xdr:colOff>
      <xdr:row>173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BB2926-6898-4445-82A5-7F3CF336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6408041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119</xdr:row>
      <xdr:rowOff>174822</xdr:rowOff>
    </xdr:from>
    <xdr:to>
      <xdr:col>8</xdr:col>
      <xdr:colOff>282376</xdr:colOff>
      <xdr:row>122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C47EE7D-78FC-4441-99E5-021067BCE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2312172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181</xdr:row>
      <xdr:rowOff>54913</xdr:rowOff>
    </xdr:from>
    <xdr:to>
      <xdr:col>8</xdr:col>
      <xdr:colOff>275580</xdr:colOff>
      <xdr:row>184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C26516E-EE71-483A-B254-5E99CD593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7908513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78</xdr:row>
      <xdr:rowOff>131504</xdr:rowOff>
    </xdr:from>
    <xdr:to>
      <xdr:col>8</xdr:col>
      <xdr:colOff>92594</xdr:colOff>
      <xdr:row>81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95A7E8CB-0F0F-4552-BAD8-E9AA35E1D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1315104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89</xdr:row>
      <xdr:rowOff>201083</xdr:rowOff>
    </xdr:from>
    <xdr:to>
      <xdr:col>8</xdr:col>
      <xdr:colOff>377197</xdr:colOff>
      <xdr:row>92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A8F2B556-E37C-41EF-BC34-8C84F994B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451733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83</xdr:row>
      <xdr:rowOff>170878</xdr:rowOff>
    </xdr:from>
    <xdr:to>
      <xdr:col>8</xdr:col>
      <xdr:colOff>250499</xdr:colOff>
      <xdr:row>85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F5A5A3AC-F6AB-462E-9A4C-B7D63184F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745128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135</xdr:row>
      <xdr:rowOff>83829</xdr:rowOff>
    </xdr:from>
    <xdr:to>
      <xdr:col>8</xdr:col>
      <xdr:colOff>89647</xdr:colOff>
      <xdr:row>138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B43BE1F7-944C-40B7-AE26-194CBE8C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6716979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239</xdr:row>
      <xdr:rowOff>275103</xdr:rowOff>
    </xdr:from>
    <xdr:to>
      <xdr:col>8</xdr:col>
      <xdr:colOff>415024</xdr:colOff>
      <xdr:row>244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B6CFAC92-7376-4E36-AE70-39108FB45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6424500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223715</xdr:colOff>
      <xdr:row>223</xdr:row>
      <xdr:rowOff>94039</xdr:rowOff>
    </xdr:from>
    <xdr:to>
      <xdr:col>7</xdr:col>
      <xdr:colOff>585400</xdr:colOff>
      <xdr:row>229</xdr:row>
      <xdr:rowOff>274223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01F76933-B8E6-4725-966C-0A2EAF88E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3289324">
          <a:off x="5072203" y="56405576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458719</xdr:colOff>
      <xdr:row>125</xdr:row>
      <xdr:rowOff>14728</xdr:rowOff>
    </xdr:from>
    <xdr:to>
      <xdr:col>8</xdr:col>
      <xdr:colOff>129514</xdr:colOff>
      <xdr:row>128</xdr:row>
      <xdr:rowOff>219076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2F3041AB-C403-40B8-8597-8838077C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30794" y="34399978"/>
          <a:ext cx="966195" cy="1061598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201</xdr:row>
      <xdr:rowOff>90466</xdr:rowOff>
    </xdr:from>
    <xdr:to>
      <xdr:col>8</xdr:col>
      <xdr:colOff>555914</xdr:colOff>
      <xdr:row>204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40A2A7C8-CD45-4E7B-96C3-64AFEE2B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348761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298</xdr:row>
      <xdr:rowOff>68556</xdr:rowOff>
    </xdr:from>
    <xdr:to>
      <xdr:col>8</xdr:col>
      <xdr:colOff>145677</xdr:colOff>
      <xdr:row>301</xdr:row>
      <xdr:rowOff>238126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879ABA3E-3315-42FB-AADF-D2CAFEA74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8045003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207</xdr:row>
      <xdr:rowOff>230281</xdr:rowOff>
    </xdr:from>
    <xdr:to>
      <xdr:col>8</xdr:col>
      <xdr:colOff>605118</xdr:colOff>
      <xdr:row>211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F325C4F8-89E6-48D2-A6BC-8C797E14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5246681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304800</xdr:colOff>
      <xdr:row>237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1802D79C-33EA-4687-BA93-252A7B1022D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631126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114</xdr:row>
      <xdr:rowOff>152400</xdr:rowOff>
    </xdr:from>
    <xdr:to>
      <xdr:col>8</xdr:col>
      <xdr:colOff>428625</xdr:colOff>
      <xdr:row>115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AA99F688-1ACD-4780-88A0-B194BFC523FE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8991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266</xdr:row>
      <xdr:rowOff>131662</xdr:rowOff>
    </xdr:from>
    <xdr:to>
      <xdr:col>8</xdr:col>
      <xdr:colOff>67235</xdr:colOff>
      <xdr:row>269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32B7A805-E067-41BE-AB07-E3E3471E3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71369137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304800</xdr:colOff>
      <xdr:row>64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F38B2F34-42D2-4869-BA65-56E8D360EDE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30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338</xdr:row>
      <xdr:rowOff>0</xdr:rowOff>
    </xdr:from>
    <xdr:to>
      <xdr:col>6</xdr:col>
      <xdr:colOff>304800</xdr:colOff>
      <xdr:row>339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AF363942-F874-4769-AF19-DF026F7CF1F5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819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F80FCCA8-3B43-47E5-9823-FBF68DCD80C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65</xdr:row>
      <xdr:rowOff>48936</xdr:rowOff>
    </xdr:from>
    <xdr:to>
      <xdr:col>8</xdr:col>
      <xdr:colOff>27516</xdr:colOff>
      <xdr:row>68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004E5B90-B8A8-4DC1-B396-B203ABF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451236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</xdr:row>
      <xdr:rowOff>0</xdr:rowOff>
    </xdr:from>
    <xdr:to>
      <xdr:col>6</xdr:col>
      <xdr:colOff>304800</xdr:colOff>
      <xdr:row>340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33BB9134-F066-42F4-B972-2EE0A0959918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847772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315</xdr:row>
      <xdr:rowOff>97994</xdr:rowOff>
    </xdr:from>
    <xdr:to>
      <xdr:col>8</xdr:col>
      <xdr:colOff>401172</xdr:colOff>
      <xdr:row>318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8DEBEDE7-D67C-4D59-A1A1-BF6B17C6E8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33750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42</xdr:row>
      <xdr:rowOff>40583</xdr:rowOff>
    </xdr:from>
    <xdr:to>
      <xdr:col>8</xdr:col>
      <xdr:colOff>361653</xdr:colOff>
      <xdr:row>46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24B5A3B0-08E2-4DCF-876F-6BAA2CD6A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61133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54</xdr:row>
      <xdr:rowOff>243417</xdr:rowOff>
    </xdr:from>
    <xdr:to>
      <xdr:col>8</xdr:col>
      <xdr:colOff>123352</xdr:colOff>
      <xdr:row>58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880E6AD3-A6E7-4931-800B-7EF1463A7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97717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28</xdr:row>
      <xdr:rowOff>190501</xdr:rowOff>
    </xdr:from>
    <xdr:to>
      <xdr:col>8</xdr:col>
      <xdr:colOff>135701</xdr:colOff>
      <xdr:row>33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F1387EEB-61FB-4DD5-A949-F30A37536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4963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12</xdr:row>
      <xdr:rowOff>266700</xdr:rowOff>
    </xdr:from>
    <xdr:to>
      <xdr:col>8</xdr:col>
      <xdr:colOff>279399</xdr:colOff>
      <xdr:row>17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93168E35-8588-409E-B8B3-101C7B22B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413385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324</xdr:row>
      <xdr:rowOff>89647</xdr:rowOff>
    </xdr:from>
    <xdr:to>
      <xdr:col>8</xdr:col>
      <xdr:colOff>77196</xdr:colOff>
      <xdr:row>327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8CD6715A-0CA8-4E1A-98A1-7E6AEB360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510027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330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5B86D25E-E3EB-4328-ACBF-3C414B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667011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290</xdr:row>
      <xdr:rowOff>10585</xdr:rowOff>
    </xdr:from>
    <xdr:to>
      <xdr:col>8</xdr:col>
      <xdr:colOff>351365</xdr:colOff>
      <xdr:row>292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05F65010-5052-430B-99FA-B346E18EC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782031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287</xdr:row>
      <xdr:rowOff>201084</xdr:rowOff>
    </xdr:from>
    <xdr:to>
      <xdr:col>8</xdr:col>
      <xdr:colOff>593912</xdr:colOff>
      <xdr:row>289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AF0D9E1D-ED7E-45DE-BAB1-C258436FE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608" y="7715355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42</xdr:col>
      <xdr:colOff>52917</xdr:colOff>
      <xdr:row>338</xdr:row>
      <xdr:rowOff>0</xdr:rowOff>
    </xdr:from>
    <xdr:to>
      <xdr:col>47</xdr:col>
      <xdr:colOff>719154</xdr:colOff>
      <xdr:row>367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C010E68D-ADD4-422C-BC95-EE979B3B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23467" y="88191975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339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F27FC16E-C550-44DB-BE0E-1581405BAD33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84777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250</xdr:row>
      <xdr:rowOff>40453</xdr:rowOff>
    </xdr:from>
    <xdr:to>
      <xdr:col>8</xdr:col>
      <xdr:colOff>533116</xdr:colOff>
      <xdr:row>254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0B404EAD-5A67-492E-9567-EF288E9C5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715360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148</xdr:row>
      <xdr:rowOff>107453</xdr:rowOff>
    </xdr:from>
    <xdr:to>
      <xdr:col>8</xdr:col>
      <xdr:colOff>224052</xdr:colOff>
      <xdr:row>152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70402075-7C27-4101-B448-498786820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40417253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276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1F912E56-D6CC-4D42-A6C8-452112EB4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4136116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286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FA0E64F6-6366-453B-BBEB-8FEAD834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253673" y="76730225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272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750655D3-6609-4D0E-A378-EE947FB5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72885299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113</xdr:row>
      <xdr:rowOff>116417</xdr:rowOff>
    </xdr:from>
    <xdr:to>
      <xdr:col>8</xdr:col>
      <xdr:colOff>28575</xdr:colOff>
      <xdr:row>116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FA2047AF-EEFE-433C-8512-DA395291D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577367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62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EB15A778-7036-41D3-A6CD-50FB14380E4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545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339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FDDCA559-ECFF-4158-BAC4-36BA1CDEEC20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84777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258</xdr:row>
      <xdr:rowOff>104215</xdr:rowOff>
    </xdr:from>
    <xdr:to>
      <xdr:col>8</xdr:col>
      <xdr:colOff>539961</xdr:colOff>
      <xdr:row>262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BC627A20-E7A5-47A4-971E-105825B6F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950336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389964</xdr:colOff>
      <xdr:row>129</xdr:row>
      <xdr:rowOff>0</xdr:rowOff>
    </xdr:from>
    <xdr:to>
      <xdr:col>8</xdr:col>
      <xdr:colOff>262699</xdr:colOff>
      <xdr:row>132</xdr:row>
      <xdr:rowOff>276225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AC31FE29-A101-4CBB-9852-82C2AB7E7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039" y="35528250"/>
          <a:ext cx="1168135" cy="11334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A246B50A-E6CC-43E7-A4C1-883ED788A7D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116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B474635E-CC29-48FD-A939-D22688641E3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30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BEE82728-4C2C-487C-8F5D-63EC34E0B1A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F353917E-4612-476D-8997-675C60363BD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116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AA739498-B6AE-489F-B932-1BE14EF46C2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765B7CC8-9C44-4A2E-AF92-01A9B87889C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84137204-1CA6-4A93-BE0D-C59DA365BAE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AEB68856-1642-4C33-8633-06BAE16EEDA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57C6DB51-9748-4288-B829-43C14A8A7FF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79742513-6A6B-4840-8A73-641BBB127DC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6096FF69-526D-4F57-8B6A-D3313FD73F9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3262BD93-9A23-4089-A7A8-5F700B329B7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12E5336C-7D2D-4DED-8960-821870B51F5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F6869A93-7303-4C22-A784-44C8BDAC1C0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F81D1204-ED8F-44A5-BF54-309AF5E207D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45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95E230B5-AF2C-44BD-A361-F64537EEC6D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D4AE76A8-38CC-4C41-A389-ECD92675DC3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45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C16932FA-9297-43A9-9381-7E2F5B305C5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31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70A6A159-F0B8-4148-BE8D-2EB409FEB6E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45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59CE0906-72FF-43F9-8916-6BEC960CED3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31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A6FE59B2-8299-496C-8E46-AC16B75CE47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116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EA16EA78-CF32-4610-ADC4-B9FCF97E9CA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31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79E3CE59-05F4-4C62-9154-6D1AD49242C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116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308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BB97712D-4470-4836-8810-C0547F17E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81625600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2D985589-2FA0-4EF9-9E24-AB3AF377C99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3489B2F8-6406-4837-9F83-CA9043FA1BE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7C60C2B2-5497-409A-A01C-70050FF0D99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4D9E4F0C-C78A-4F54-91DC-BA0D917ED3E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402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BF62F446-A2DF-4A9E-9AA9-FF97431FCD3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E9DBF7DC-E807-41FA-95D8-F3B52FBE18A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3BBFAFA5-95B7-4FBF-B787-114FE48A534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880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3129E64B-1ECB-4C91-84B7-2FBD97615A1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AE740595-DCFB-4F88-BE4C-4B992496819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4749BE03-ED4F-4AF8-B213-A09B95C375B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73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5" name="AutoShape 2" descr="Imagen 1 de 7 de Soporte Colgante Fibra De Coco Bols N 20">
          <a:extLst>
            <a:ext uri="{FF2B5EF4-FFF2-40B4-BE49-F238E27FC236}">
              <a16:creationId xmlns:a16="http://schemas.microsoft.com/office/drawing/2014/main" id="{541D8BD5-928E-4C63-9256-40BBF16A5CC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6" name="AutoShape 2" descr="Imagen 1 de 7 de Soporte Colgante Fibra De Coco Bols N 20">
          <a:extLst>
            <a:ext uri="{FF2B5EF4-FFF2-40B4-BE49-F238E27FC236}">
              <a16:creationId xmlns:a16="http://schemas.microsoft.com/office/drawing/2014/main" id="{68DB73E1-1100-4653-94B5-4D18FCB0CFD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45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7" name="AutoShape 2" descr="Imagen 1 de 7 de Soporte Colgante Fibra De Coco Bols N 20">
          <a:extLst>
            <a:ext uri="{FF2B5EF4-FFF2-40B4-BE49-F238E27FC236}">
              <a16:creationId xmlns:a16="http://schemas.microsoft.com/office/drawing/2014/main" id="{815568B2-B82F-4ED0-8F77-008E8C8F76F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5955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8" name="AutoShape 2" descr="Imagen 1 de 7 de Soporte Colgante Fibra De Coco Bols N 20">
          <a:extLst>
            <a:ext uri="{FF2B5EF4-FFF2-40B4-BE49-F238E27FC236}">
              <a16:creationId xmlns:a16="http://schemas.microsoft.com/office/drawing/2014/main" id="{4CD99E22-4C5B-41EA-B34C-633988E8B0D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453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161923</xdr:colOff>
      <xdr:row>229</xdr:row>
      <xdr:rowOff>76198</xdr:rowOff>
    </xdr:from>
    <xdr:to>
      <xdr:col>8</xdr:col>
      <xdr:colOff>523082</xdr:colOff>
      <xdr:row>233</xdr:row>
      <xdr:rowOff>180708</xdr:rowOff>
    </xdr:to>
    <xdr:pic>
      <xdr:nvPicPr>
        <xdr:cNvPr id="90" name="Imagen 23">
          <a:extLst>
            <a:ext uri="{FF2B5EF4-FFF2-40B4-BE49-F238E27FC236}">
              <a16:creationId xmlns:a16="http://schemas.microsoft.com/office/drawing/2014/main" id="{0A4968BC-041B-43C5-B73F-1F7783BEA9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8674240">
          <a:off x="5333998" y="57616723"/>
          <a:ext cx="1656559" cy="10093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195</xdr:row>
      <xdr:rowOff>38100</xdr:rowOff>
    </xdr:from>
    <xdr:to>
      <xdr:col>8</xdr:col>
      <xdr:colOff>423399</xdr:colOff>
      <xdr:row>200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3A6EA6B-1184-421E-8ABC-9305BA24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4797742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170</xdr:row>
      <xdr:rowOff>111541</xdr:rowOff>
    </xdr:from>
    <xdr:to>
      <xdr:col>8</xdr:col>
      <xdr:colOff>154577</xdr:colOff>
      <xdr:row>173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6C3DA1-AF49-4A1B-BD88-A085A0DC0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26216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147</xdr:row>
      <xdr:rowOff>72902</xdr:rowOff>
    </xdr:from>
    <xdr:to>
      <xdr:col>8</xdr:col>
      <xdr:colOff>112059</xdr:colOff>
      <xdr:row>150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E9E56CC-E1BE-49B1-A5D3-1F348BABB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383919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96</xdr:row>
      <xdr:rowOff>262467</xdr:rowOff>
    </xdr:from>
    <xdr:to>
      <xdr:col>8</xdr:col>
      <xdr:colOff>164778</xdr:colOff>
      <xdr:row>100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345A975-6E93-42C9-897E-DC29B11E5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108</xdr:row>
      <xdr:rowOff>37041</xdr:rowOff>
    </xdr:from>
    <xdr:to>
      <xdr:col>8</xdr:col>
      <xdr:colOff>545632</xdr:colOff>
      <xdr:row>110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1037C11-29CD-495B-90E0-4212B2E88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341</xdr:row>
      <xdr:rowOff>53636</xdr:rowOff>
    </xdr:from>
    <xdr:to>
      <xdr:col>8</xdr:col>
      <xdr:colOff>105541</xdr:colOff>
      <xdr:row>342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85AB155-8E00-4DB1-B528-A353BC598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86521586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287</xdr:row>
      <xdr:rowOff>86534</xdr:rowOff>
    </xdr:from>
    <xdr:to>
      <xdr:col>8</xdr:col>
      <xdr:colOff>485734</xdr:colOff>
      <xdr:row>289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BB65EE9-C0BA-4C49-89C3-774062D4E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1447834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176</xdr:row>
      <xdr:rowOff>154641</xdr:rowOff>
    </xdr:from>
    <xdr:to>
      <xdr:col>8</xdr:col>
      <xdr:colOff>161669</xdr:colOff>
      <xdr:row>179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8BD7A3F-0483-46A6-A9EB-22FB211CE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42839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119</xdr:row>
      <xdr:rowOff>174822</xdr:rowOff>
    </xdr:from>
    <xdr:to>
      <xdr:col>8</xdr:col>
      <xdr:colOff>282376</xdr:colOff>
      <xdr:row>122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07DDDE-60A3-4C4B-AC51-245F755B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23216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187</xdr:row>
      <xdr:rowOff>54913</xdr:rowOff>
    </xdr:from>
    <xdr:to>
      <xdr:col>8</xdr:col>
      <xdr:colOff>275580</xdr:colOff>
      <xdr:row>190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C5F2D22-3A70-4B84-B20A-77A6CC52D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58034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78</xdr:row>
      <xdr:rowOff>131504</xdr:rowOff>
    </xdr:from>
    <xdr:to>
      <xdr:col>8</xdr:col>
      <xdr:colOff>92594</xdr:colOff>
      <xdr:row>81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C0F8E82C-647F-41F8-AE36-8E0AB4FA8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89</xdr:row>
      <xdr:rowOff>201083</xdr:rowOff>
    </xdr:from>
    <xdr:to>
      <xdr:col>8</xdr:col>
      <xdr:colOff>377197</xdr:colOff>
      <xdr:row>92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95F168C3-4E86-4643-AD46-1463B2D0C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83</xdr:row>
      <xdr:rowOff>170878</xdr:rowOff>
    </xdr:from>
    <xdr:to>
      <xdr:col>8</xdr:col>
      <xdr:colOff>250499</xdr:colOff>
      <xdr:row>85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DD92E742-73CF-4F18-8753-1F1C6832A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141</xdr:row>
      <xdr:rowOff>83829</xdr:rowOff>
    </xdr:from>
    <xdr:to>
      <xdr:col>8</xdr:col>
      <xdr:colOff>89647</xdr:colOff>
      <xdr:row>144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494C6C96-6588-4AE4-851E-F19E3F5E6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67265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245</xdr:row>
      <xdr:rowOff>275103</xdr:rowOff>
    </xdr:from>
    <xdr:to>
      <xdr:col>8</xdr:col>
      <xdr:colOff>415024</xdr:colOff>
      <xdr:row>250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AE86B78E-5DFB-448D-B39D-1A47EE39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5965395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223715</xdr:colOff>
      <xdr:row>229</xdr:row>
      <xdr:rowOff>94039</xdr:rowOff>
    </xdr:from>
    <xdr:to>
      <xdr:col>7</xdr:col>
      <xdr:colOff>585400</xdr:colOff>
      <xdr:row>235</xdr:row>
      <xdr:rowOff>274223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1559CA80-D2BF-4DF1-BA4C-8B632ED972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3289324">
          <a:off x="5072203" y="56100776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458719</xdr:colOff>
      <xdr:row>125</xdr:row>
      <xdr:rowOff>14728</xdr:rowOff>
    </xdr:from>
    <xdr:to>
      <xdr:col>8</xdr:col>
      <xdr:colOff>129514</xdr:colOff>
      <xdr:row>128</xdr:row>
      <xdr:rowOff>219076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0328E859-EB66-4DD4-803D-534152D1E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30794" y="33838003"/>
          <a:ext cx="966195" cy="1061598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207</xdr:row>
      <xdr:rowOff>90466</xdr:rowOff>
    </xdr:from>
    <xdr:to>
      <xdr:col>8</xdr:col>
      <xdr:colOff>555914</xdr:colOff>
      <xdr:row>210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B28FAE01-77E3-4DF1-B895-6CB44D0D4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036341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304</xdr:row>
      <xdr:rowOff>68556</xdr:rowOff>
    </xdr:from>
    <xdr:to>
      <xdr:col>8</xdr:col>
      <xdr:colOff>145677</xdr:colOff>
      <xdr:row>307</xdr:row>
      <xdr:rowOff>238126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A8649829-6896-497B-8947-FE5AEC772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76249506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213</xdr:row>
      <xdr:rowOff>230281</xdr:rowOff>
    </xdr:from>
    <xdr:to>
      <xdr:col>8</xdr:col>
      <xdr:colOff>605118</xdr:colOff>
      <xdr:row>217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19D217BB-3C33-4744-9F9A-550A432BF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197960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304800</xdr:colOff>
      <xdr:row>243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DFC1DFD0-9473-420C-B456-437412C37D2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586835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114</xdr:row>
      <xdr:rowOff>152400</xdr:rowOff>
    </xdr:from>
    <xdr:to>
      <xdr:col>8</xdr:col>
      <xdr:colOff>428625</xdr:colOff>
      <xdr:row>115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CF67D660-2D53-406E-8D1D-81885EAF027C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272</xdr:row>
      <xdr:rowOff>131662</xdr:rowOff>
    </xdr:from>
    <xdr:to>
      <xdr:col>8</xdr:col>
      <xdr:colOff>67235</xdr:colOff>
      <xdr:row>275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025797CA-555F-4DEE-AB3F-A79DFF3DE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67225762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304800</xdr:colOff>
      <xdr:row>64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98286764-4D42-4969-93EF-7904D4E2A24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304800</xdr:colOff>
      <xdr:row>345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7316D8D9-5DFB-413D-B314-D896D679DF06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703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775DAA94-4482-4689-8ACD-4B03EA11F5D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65</xdr:row>
      <xdr:rowOff>48936</xdr:rowOff>
    </xdr:from>
    <xdr:to>
      <xdr:col>8</xdr:col>
      <xdr:colOff>27516</xdr:colOff>
      <xdr:row>68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77EAD626-0112-4E03-A060-A8D1A0734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42266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304800</xdr:colOff>
      <xdr:row>346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41783D06-06F5-4BA5-9524-3371B766F4F2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7325200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321</xdr:row>
      <xdr:rowOff>97994</xdr:rowOff>
    </xdr:from>
    <xdr:to>
      <xdr:col>8</xdr:col>
      <xdr:colOff>401172</xdr:colOff>
      <xdr:row>324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0C791FB4-33D5-4A02-9B5C-C3102C0A7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0850944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42</xdr:row>
      <xdr:rowOff>40583</xdr:rowOff>
    </xdr:from>
    <xdr:to>
      <xdr:col>8</xdr:col>
      <xdr:colOff>361653</xdr:colOff>
      <xdr:row>46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3E231C90-E898-4193-B11B-3BAD7F2D2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3255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54</xdr:row>
      <xdr:rowOff>243417</xdr:rowOff>
    </xdr:from>
    <xdr:to>
      <xdr:col>8</xdr:col>
      <xdr:colOff>123352</xdr:colOff>
      <xdr:row>58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9E2275BA-E163-4334-AD2B-7B3026E6B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691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28</xdr:row>
      <xdr:rowOff>190501</xdr:rowOff>
    </xdr:from>
    <xdr:to>
      <xdr:col>8</xdr:col>
      <xdr:colOff>135701</xdr:colOff>
      <xdr:row>33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2008F013-77D1-4A2E-B5E2-5F8A6A33E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1915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12</xdr:row>
      <xdr:rowOff>266700</xdr:rowOff>
    </xdr:from>
    <xdr:to>
      <xdr:col>8</xdr:col>
      <xdr:colOff>279399</xdr:colOff>
      <xdr:row>17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E3E69AB5-8F03-4198-9127-29E1C1345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369570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330</xdr:row>
      <xdr:rowOff>89647</xdr:rowOff>
    </xdr:from>
    <xdr:to>
      <xdr:col>8</xdr:col>
      <xdr:colOff>77196</xdr:colOff>
      <xdr:row>333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5AA7CAB9-4292-4BC4-87D7-8DCCC7C17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3414347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336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2FAA4820-2668-4776-83C7-0DC3B3E11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5250888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296</xdr:row>
      <xdr:rowOff>10585</xdr:rowOff>
    </xdr:from>
    <xdr:to>
      <xdr:col>8</xdr:col>
      <xdr:colOff>351365</xdr:colOff>
      <xdr:row>298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CF9108BE-FA08-436A-9FEB-54A5C72C5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3924585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293</xdr:row>
      <xdr:rowOff>201084</xdr:rowOff>
    </xdr:from>
    <xdr:to>
      <xdr:col>8</xdr:col>
      <xdr:colOff>593912</xdr:colOff>
      <xdr:row>295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462E2A89-3AB7-4433-BFD8-3B32FA4CE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608" y="73257834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42</xdr:col>
      <xdr:colOff>52917</xdr:colOff>
      <xdr:row>344</xdr:row>
      <xdr:rowOff>0</xdr:rowOff>
    </xdr:from>
    <xdr:to>
      <xdr:col>47</xdr:col>
      <xdr:colOff>719154</xdr:colOff>
      <xdr:row>373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34857029-BBA1-4CDC-9DB2-2088088FB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2667" y="87039450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345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F2180DDA-F654-4B5C-BA63-AC8C35BF553E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73252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256</xdr:row>
      <xdr:rowOff>40453</xdr:rowOff>
    </xdr:from>
    <xdr:to>
      <xdr:col>8</xdr:col>
      <xdr:colOff>533116</xdr:colOff>
      <xdr:row>260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ADA7CFAF-2889-41D9-A307-05EC4B93E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256255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154</xdr:row>
      <xdr:rowOff>107453</xdr:rowOff>
    </xdr:from>
    <xdr:to>
      <xdr:col>8</xdr:col>
      <xdr:colOff>224052</xdr:colOff>
      <xdr:row>158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139CD2CB-2CCC-46B4-9B89-24D4DCC9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40426778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282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A558A395-F3BD-4A38-BF4D-3962A633F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016419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292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33DE92FF-167C-40FF-99A9-FD7F4C23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253673" y="72834500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278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B257FF81-37E0-4E6B-AD4A-BA055B31D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68837174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113</xdr:row>
      <xdr:rowOff>116417</xdr:rowOff>
    </xdr:from>
    <xdr:to>
      <xdr:col>8</xdr:col>
      <xdr:colOff>28575</xdr:colOff>
      <xdr:row>116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51E6307E-2781-4217-BD09-1097734C1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62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E7CAB19D-E252-4362-AF79-F01D8722CB0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516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345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3773DD03-2C4D-4887-B095-0A3354DE467F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73252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264</xdr:row>
      <xdr:rowOff>104215</xdr:rowOff>
    </xdr:from>
    <xdr:to>
      <xdr:col>8</xdr:col>
      <xdr:colOff>539961</xdr:colOff>
      <xdr:row>268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081C61EE-AB70-408B-A198-D4BAB398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491231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389964</xdr:colOff>
      <xdr:row>129</xdr:row>
      <xdr:rowOff>0</xdr:rowOff>
    </xdr:from>
    <xdr:to>
      <xdr:col>8</xdr:col>
      <xdr:colOff>262699</xdr:colOff>
      <xdr:row>132</xdr:row>
      <xdr:rowOff>276225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99E3841C-D4FD-4290-A50F-9A57F4BE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039" y="34966275"/>
          <a:ext cx="1168135" cy="11334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91BE522A-4C67-4061-85B9-E257A3D64C0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9E0FA944-1308-4715-B9CF-1F2AAD79D06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7EC6B0C0-A785-422F-8C94-CABB1ADF455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8539081E-3FC1-4F46-AF93-2AA1BE3424D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2FB272FF-A8B7-472B-80BC-FDE1F56E252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6493441A-297C-4878-9AE4-D757ACE0302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B5C3DAFB-C003-403F-8A23-82AE4F8FF6F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1D61AFFA-3505-41F4-98D3-6807FA40490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65BD2B2A-0ADB-40C5-BF4F-037EBDF6C04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52A68530-C440-4BD2-899D-D45F2FF26B4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46EFFA2A-5AC8-47C8-A7BD-3DEA3B5CC2E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57A6933C-50DC-4FEA-BD5A-0D5E25511C3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01088FA2-2584-4CF7-8274-63B1A57DF1E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44E2BF1C-DEFB-41A8-A5B3-164476A92D6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1A507D3A-39AE-44D9-8098-941209714A0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129B9A54-AE44-44B2-BEBC-950F4CCE8F3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FA8C63FC-0C24-4A12-B631-AEA8D459137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637A0792-661D-4928-8B97-116E34804DB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B8928A16-28FC-4FB7-941B-80797E00A58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A6005D31-8DC6-45DF-A0F2-1011F2C679C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A19F3F4A-7EA4-4319-BCF6-0F73F2F45C6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578BA14F-B639-46D0-B49A-1C445E20C3D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C78CA346-48A0-48EE-991A-42CCCDA900D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314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CFE49F8D-4B56-4934-9AB4-98D0D2E7E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78834775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39B69F18-7E4A-4F53-9203-3E49393E68F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05FD56F1-C099-4407-81D9-D39F0032D75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2190E854-1305-42C3-B6E7-095220F25A5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569325A7-2AE7-4308-83B2-41F975C1662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6FCE0E3F-A526-436A-B696-7FBC223302C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624584A1-C40D-4C8A-829D-548FE9AC559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49D9722C-5820-4E7C-911C-87D96E9A572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4C497359-7FBD-4F56-866B-B8CAE5636DF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4F76D178-AD3C-4B0B-A044-E51B9452BF8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3683B491-3591-4E56-A985-D72AF7B655D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5" name="AutoShape 2" descr="Imagen 1 de 7 de Soporte Colgante Fibra De Coco Bols N 20">
          <a:extLst>
            <a:ext uri="{FF2B5EF4-FFF2-40B4-BE49-F238E27FC236}">
              <a16:creationId xmlns:a16="http://schemas.microsoft.com/office/drawing/2014/main" id="{BD668630-3E04-45CF-8C66-9FC69D0C068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6" name="AutoShape 2" descr="Imagen 1 de 7 de Soporte Colgante Fibra De Coco Bols N 20">
          <a:extLst>
            <a:ext uri="{FF2B5EF4-FFF2-40B4-BE49-F238E27FC236}">
              <a16:creationId xmlns:a16="http://schemas.microsoft.com/office/drawing/2014/main" id="{546F66B5-47BB-4119-8A76-6AA38F77493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7" name="AutoShape 2" descr="Imagen 1 de 7 de Soporte Colgante Fibra De Coco Bols N 20">
          <a:extLst>
            <a:ext uri="{FF2B5EF4-FFF2-40B4-BE49-F238E27FC236}">
              <a16:creationId xmlns:a16="http://schemas.microsoft.com/office/drawing/2014/main" id="{12145CBD-3FCC-479C-B1A0-B863B23CE43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8" name="AutoShape 2" descr="Imagen 1 de 7 de Soporte Colgante Fibra De Coco Bols N 20">
          <a:extLst>
            <a:ext uri="{FF2B5EF4-FFF2-40B4-BE49-F238E27FC236}">
              <a16:creationId xmlns:a16="http://schemas.microsoft.com/office/drawing/2014/main" id="{6C908BD5-4954-4E86-8018-5ABC8106809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161923</xdr:colOff>
      <xdr:row>235</xdr:row>
      <xdr:rowOff>76198</xdr:rowOff>
    </xdr:from>
    <xdr:to>
      <xdr:col>8</xdr:col>
      <xdr:colOff>523082</xdr:colOff>
      <xdr:row>239</xdr:row>
      <xdr:rowOff>180708</xdr:rowOff>
    </xdr:to>
    <xdr:pic>
      <xdr:nvPicPr>
        <xdr:cNvPr id="89" name="Imagen 23">
          <a:extLst>
            <a:ext uri="{FF2B5EF4-FFF2-40B4-BE49-F238E27FC236}">
              <a16:creationId xmlns:a16="http://schemas.microsoft.com/office/drawing/2014/main" id="{0480B516-C0F0-443C-8CA5-6EAB70C62C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8674240">
          <a:off x="5333998" y="57235723"/>
          <a:ext cx="1656559" cy="100938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195</xdr:row>
      <xdr:rowOff>38100</xdr:rowOff>
    </xdr:from>
    <xdr:to>
      <xdr:col>8</xdr:col>
      <xdr:colOff>423399</xdr:colOff>
      <xdr:row>200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13CD682-2076-427C-9D20-9A3CD69F5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5182552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170</xdr:row>
      <xdr:rowOff>111541</xdr:rowOff>
    </xdr:from>
    <xdr:to>
      <xdr:col>8</xdr:col>
      <xdr:colOff>154577</xdr:colOff>
      <xdr:row>173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61AC25-1A5E-497F-A8D2-B4024E518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64697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147</xdr:row>
      <xdr:rowOff>72902</xdr:rowOff>
    </xdr:from>
    <xdr:to>
      <xdr:col>8</xdr:col>
      <xdr:colOff>112059</xdr:colOff>
      <xdr:row>150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EB2B3D-6218-484A-A11E-4145EC6E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400683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96</xdr:row>
      <xdr:rowOff>262467</xdr:rowOff>
    </xdr:from>
    <xdr:to>
      <xdr:col>8</xdr:col>
      <xdr:colOff>164778</xdr:colOff>
      <xdr:row>100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F2D9226-B582-4211-9992-2D67A10A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108</xdr:row>
      <xdr:rowOff>37041</xdr:rowOff>
    </xdr:from>
    <xdr:to>
      <xdr:col>8</xdr:col>
      <xdr:colOff>545632</xdr:colOff>
      <xdr:row>110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68722D4-2888-44EE-A3C9-AB788E74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340</xdr:row>
      <xdr:rowOff>53636</xdr:rowOff>
    </xdr:from>
    <xdr:to>
      <xdr:col>8</xdr:col>
      <xdr:colOff>105541</xdr:colOff>
      <xdr:row>341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D204F5D-A687-4B3E-A6AA-426023CF2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90369686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286</xdr:row>
      <xdr:rowOff>86534</xdr:rowOff>
    </xdr:from>
    <xdr:to>
      <xdr:col>8</xdr:col>
      <xdr:colOff>485734</xdr:colOff>
      <xdr:row>288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820DAB1-33CB-455C-90B8-2C12816C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5295934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176</xdr:row>
      <xdr:rowOff>154641</xdr:rowOff>
    </xdr:from>
    <xdr:to>
      <xdr:col>8</xdr:col>
      <xdr:colOff>161669</xdr:colOff>
      <xdr:row>179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B8ABAFB-8F21-4560-B2BD-651BEA8C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81320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119</xdr:row>
      <xdr:rowOff>174822</xdr:rowOff>
    </xdr:from>
    <xdr:to>
      <xdr:col>8</xdr:col>
      <xdr:colOff>282376</xdr:colOff>
      <xdr:row>122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420CE3D-E9F1-43D0-96F3-949EC74A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23216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187</xdr:row>
      <xdr:rowOff>54913</xdr:rowOff>
    </xdr:from>
    <xdr:to>
      <xdr:col>8</xdr:col>
      <xdr:colOff>275580</xdr:colOff>
      <xdr:row>190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A3BE724-ABBE-442C-B6E4-5FCC3E94B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96515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78</xdr:row>
      <xdr:rowOff>131504</xdr:rowOff>
    </xdr:from>
    <xdr:to>
      <xdr:col>8</xdr:col>
      <xdr:colOff>92594</xdr:colOff>
      <xdr:row>81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268DAD7C-8C06-43F1-8BA8-0D22E2E8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89</xdr:row>
      <xdr:rowOff>201083</xdr:rowOff>
    </xdr:from>
    <xdr:to>
      <xdr:col>8</xdr:col>
      <xdr:colOff>377197</xdr:colOff>
      <xdr:row>92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88AAE5FE-F051-4F2A-BBF1-A1B2D838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83</xdr:row>
      <xdr:rowOff>170878</xdr:rowOff>
    </xdr:from>
    <xdr:to>
      <xdr:col>8</xdr:col>
      <xdr:colOff>250499</xdr:colOff>
      <xdr:row>85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D27D6175-4C03-4D29-A1F3-122FA938C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141</xdr:row>
      <xdr:rowOff>83829</xdr:rowOff>
    </xdr:from>
    <xdr:to>
      <xdr:col>8</xdr:col>
      <xdr:colOff>89647</xdr:colOff>
      <xdr:row>144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B2167BE1-FDD4-4171-9D8C-01119A96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84029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245</xdr:row>
      <xdr:rowOff>275103</xdr:rowOff>
    </xdr:from>
    <xdr:to>
      <xdr:col>8</xdr:col>
      <xdr:colOff>415024</xdr:colOff>
      <xdr:row>250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BF063594-C2F5-4B0E-876D-456A6D8F1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6350205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223715</xdr:colOff>
      <xdr:row>229</xdr:row>
      <xdr:rowOff>94039</xdr:rowOff>
    </xdr:from>
    <xdr:to>
      <xdr:col>7</xdr:col>
      <xdr:colOff>585400</xdr:colOff>
      <xdr:row>235</xdr:row>
      <xdr:rowOff>274223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FCD96832-E027-41A2-A7E8-D518A55E2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3289324">
          <a:off x="5072203" y="59948876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458719</xdr:colOff>
      <xdr:row>125</xdr:row>
      <xdr:rowOff>14728</xdr:rowOff>
    </xdr:from>
    <xdr:to>
      <xdr:col>8</xdr:col>
      <xdr:colOff>129514</xdr:colOff>
      <xdr:row>128</xdr:row>
      <xdr:rowOff>219076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6A0F0142-5C18-4365-A9B2-11F5DEA9A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30794" y="33838003"/>
          <a:ext cx="966195" cy="1061598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207</xdr:row>
      <xdr:rowOff>90466</xdr:rowOff>
    </xdr:from>
    <xdr:to>
      <xdr:col>8</xdr:col>
      <xdr:colOff>555914</xdr:colOff>
      <xdr:row>210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5537C367-4F57-4788-B485-6497E9C8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421151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303</xdr:row>
      <xdr:rowOff>68556</xdr:rowOff>
    </xdr:from>
    <xdr:to>
      <xdr:col>8</xdr:col>
      <xdr:colOff>145677</xdr:colOff>
      <xdr:row>306</xdr:row>
      <xdr:rowOff>238126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CE1BF5DD-9C3B-462A-B3D4-F804F8A76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80097606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213</xdr:row>
      <xdr:rowOff>230281</xdr:rowOff>
    </xdr:from>
    <xdr:to>
      <xdr:col>8</xdr:col>
      <xdr:colOff>605118</xdr:colOff>
      <xdr:row>217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F95ECC00-5ECB-47EC-8561-76D9BCE3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582770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304800</xdr:colOff>
      <xdr:row>243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D653A4AF-55E1-4F2F-B3F1-D4CB6C7A972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62531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114</xdr:row>
      <xdr:rowOff>152400</xdr:rowOff>
    </xdr:from>
    <xdr:to>
      <xdr:col>8</xdr:col>
      <xdr:colOff>428625</xdr:colOff>
      <xdr:row>115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E9757FB4-9E3F-4AE7-8EB3-38215C6201F9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271</xdr:row>
      <xdr:rowOff>131662</xdr:rowOff>
    </xdr:from>
    <xdr:to>
      <xdr:col>8</xdr:col>
      <xdr:colOff>67235</xdr:colOff>
      <xdr:row>274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30ADAFF0-AEBC-4369-A150-4ED42F831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71073862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304800</xdr:colOff>
      <xdr:row>64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D9248D72-850B-4B4A-A6ED-037F4404A27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304800</xdr:colOff>
      <xdr:row>344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B3D2A5D0-F564-45FD-BBE5-935688493213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88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3562D707-7D8E-4E2C-BC43-D6716D6EBCE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65</xdr:row>
      <xdr:rowOff>48936</xdr:rowOff>
    </xdr:from>
    <xdr:to>
      <xdr:col>8</xdr:col>
      <xdr:colOff>27516</xdr:colOff>
      <xdr:row>68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40DC6E48-6E28-4C48-8D0E-5CED14CC2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42266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304800</xdr:colOff>
      <xdr:row>345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4A781BA9-72EF-4F06-8A6B-1D089831C475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1173300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320</xdr:row>
      <xdr:rowOff>97994</xdr:rowOff>
    </xdr:from>
    <xdr:to>
      <xdr:col>8</xdr:col>
      <xdr:colOff>401172</xdr:colOff>
      <xdr:row>323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A42BF24D-7245-4D71-8411-A5256437CC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4699044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42</xdr:row>
      <xdr:rowOff>40583</xdr:rowOff>
    </xdr:from>
    <xdr:to>
      <xdr:col>8</xdr:col>
      <xdr:colOff>361653</xdr:colOff>
      <xdr:row>46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DFF42B26-539B-4A19-80D2-7717580D5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3255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54</xdr:row>
      <xdr:rowOff>243417</xdr:rowOff>
    </xdr:from>
    <xdr:to>
      <xdr:col>8</xdr:col>
      <xdr:colOff>123352</xdr:colOff>
      <xdr:row>58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B75F554D-7C2D-4B98-958F-61DF4D972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691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28</xdr:row>
      <xdr:rowOff>190501</xdr:rowOff>
    </xdr:from>
    <xdr:to>
      <xdr:col>8</xdr:col>
      <xdr:colOff>135701</xdr:colOff>
      <xdr:row>33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C6ED44D3-8646-4DF4-8E13-8D6A4395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1915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12</xdr:row>
      <xdr:rowOff>266700</xdr:rowOff>
    </xdr:from>
    <xdr:to>
      <xdr:col>8</xdr:col>
      <xdr:colOff>279399</xdr:colOff>
      <xdr:row>17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D7C206F7-8195-4445-9A07-646A318FE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369570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329</xdr:row>
      <xdr:rowOff>89647</xdr:rowOff>
    </xdr:from>
    <xdr:to>
      <xdr:col>8</xdr:col>
      <xdr:colOff>77196</xdr:colOff>
      <xdr:row>332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DB1D6245-D88E-4685-B756-EC9EA358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7262447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335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678534DE-85A7-4DB3-985E-2A5277495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9098988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295</xdr:row>
      <xdr:rowOff>10585</xdr:rowOff>
    </xdr:from>
    <xdr:to>
      <xdr:col>8</xdr:col>
      <xdr:colOff>351365</xdr:colOff>
      <xdr:row>297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924A7137-B106-4920-A608-C1A1A91AD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7772685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292</xdr:row>
      <xdr:rowOff>201084</xdr:rowOff>
    </xdr:from>
    <xdr:to>
      <xdr:col>8</xdr:col>
      <xdr:colOff>593912</xdr:colOff>
      <xdr:row>294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90BA564B-45D9-4188-A467-83BC0DC5F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608" y="77105934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44</xdr:col>
      <xdr:colOff>52917</xdr:colOff>
      <xdr:row>343</xdr:row>
      <xdr:rowOff>0</xdr:rowOff>
    </xdr:from>
    <xdr:to>
      <xdr:col>49</xdr:col>
      <xdr:colOff>719154</xdr:colOff>
      <xdr:row>372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488D0C7A-21FB-4E91-8273-2811E62D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2667" y="90887550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344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53B65CAD-44A9-4A83-AC34-71759A291DA1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11733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256</xdr:row>
      <xdr:rowOff>40453</xdr:rowOff>
    </xdr:from>
    <xdr:to>
      <xdr:col>8</xdr:col>
      <xdr:colOff>533116</xdr:colOff>
      <xdr:row>260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2A015250-0365-4C69-9DE1-38372EFAF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641065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154</xdr:row>
      <xdr:rowOff>107453</xdr:rowOff>
    </xdr:from>
    <xdr:to>
      <xdr:col>8</xdr:col>
      <xdr:colOff>224052</xdr:colOff>
      <xdr:row>158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E2AAFF8F-E1F0-4CE3-87BC-0590BDFA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42103178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281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5CD3813A-31A9-4BFB-A8B2-753C6402C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401229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291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25E3F308-04C1-478B-8EB0-5895F70D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253673" y="76682600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277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D13D774A-FD63-432D-BF02-46561E19E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72685274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113</xdr:row>
      <xdr:rowOff>116417</xdr:rowOff>
    </xdr:from>
    <xdr:to>
      <xdr:col>8</xdr:col>
      <xdr:colOff>28575</xdr:colOff>
      <xdr:row>116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26562F5B-951F-471F-BD88-E33EC4746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62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A5AA672E-69BD-4B28-A5D3-5EDC26FDCBA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516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344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AA71B2C3-B50B-45FA-8D1F-A06D6264EBA9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11733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264</xdr:row>
      <xdr:rowOff>104215</xdr:rowOff>
    </xdr:from>
    <xdr:to>
      <xdr:col>8</xdr:col>
      <xdr:colOff>539961</xdr:colOff>
      <xdr:row>268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4854226C-0E23-493E-AD40-9DFB30EAE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876041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389964</xdr:colOff>
      <xdr:row>129</xdr:row>
      <xdr:rowOff>0</xdr:rowOff>
    </xdr:from>
    <xdr:to>
      <xdr:col>8</xdr:col>
      <xdr:colOff>262699</xdr:colOff>
      <xdr:row>132</xdr:row>
      <xdr:rowOff>276225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15C763D4-8B85-4633-8600-37F79EDE9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039" y="34966275"/>
          <a:ext cx="1168135" cy="11334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084887C0-D6F6-4E92-B643-89FADFE5269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ABF8AC2D-D727-46FB-B6ED-17C702A1C1F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1869CF6A-DDDC-4DE6-9557-1414A21D37B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69A16520-69DD-4F2C-9905-5FC34844DE4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8DF68706-56FE-4577-992F-76A431ACD93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3E6584B5-A644-4F8A-B563-C70C9E68F56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638EBBF0-F7FB-452F-8D93-9B19A6E3808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5461A3A0-530F-4AD0-8CE5-D08CF5EB9E0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D60E66FF-D134-4E6D-89C8-0E4C3E72481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CAE4F9F2-59FF-40FC-9D22-D9F1D350B58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7F9A141C-2522-4A65-90A9-CC6059CB643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4718D99D-F067-4E82-98E1-9F393667D60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84F02F54-9A30-401A-A2CA-91913B91D19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59948038-CAFE-4AB4-AE96-ABAB8AAB9C6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B8521727-2C63-4C51-9480-4B370E06CF6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2912ED7D-AB34-4673-AB58-1225711D1DF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9BFD0DF4-3B25-437E-BE0C-79B3810DB78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1D996D2F-9044-4D63-89AB-AA1342CA1B0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680F91C7-9FC4-468B-88E5-DF706ABC384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177B42F5-AFBC-4F59-9909-0D0625D45CE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DE7C7CDD-EC46-4DAB-9A88-7AAFEBF6CE4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375D6E45-775D-41B5-8E8D-43E8B1EC5BA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D53AFCC9-2A82-4DF0-A481-2D5A21E684F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313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3EF3D835-1BC6-4E5D-A528-581082B1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82682875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393CB962-B926-4920-8E52-F15186349B1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86D2705D-ED13-4BB2-93BB-67920278D8A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3A13989C-61A7-4BD3-8852-5DB636E1B85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87861A19-57FC-4332-8E99-4EFA5BAA34A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6CD76DB7-097A-40DE-8E96-96F6AB0596B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99F891CD-F94A-461B-976E-8197D402A27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5B8E59DF-3366-40EC-898B-1BAE7BCA45E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A01AEB42-92EE-40DE-A047-DCBA185ED03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FBA2ECEF-79D1-4782-97D4-479C8B3FD33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A67BABDC-48A5-4773-9389-1945262BDE1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5" name="AutoShape 2" descr="Imagen 1 de 7 de Soporte Colgante Fibra De Coco Bols N 20">
          <a:extLst>
            <a:ext uri="{FF2B5EF4-FFF2-40B4-BE49-F238E27FC236}">
              <a16:creationId xmlns:a16="http://schemas.microsoft.com/office/drawing/2014/main" id="{929FB5C4-FB12-4B9A-B9D9-754BF514F3F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6" name="AutoShape 2" descr="Imagen 1 de 7 de Soporte Colgante Fibra De Coco Bols N 20">
          <a:extLst>
            <a:ext uri="{FF2B5EF4-FFF2-40B4-BE49-F238E27FC236}">
              <a16:creationId xmlns:a16="http://schemas.microsoft.com/office/drawing/2014/main" id="{408C3D51-5843-4C67-AE1B-B0D6BB4EABE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7" name="AutoShape 2" descr="Imagen 1 de 7 de Soporte Colgante Fibra De Coco Bols N 20">
          <a:extLst>
            <a:ext uri="{FF2B5EF4-FFF2-40B4-BE49-F238E27FC236}">
              <a16:creationId xmlns:a16="http://schemas.microsoft.com/office/drawing/2014/main" id="{9D3B61A6-1B45-4B3F-A3C4-84B3B01C402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8" name="AutoShape 2" descr="Imagen 1 de 7 de Soporte Colgante Fibra De Coco Bols N 20">
          <a:extLst>
            <a:ext uri="{FF2B5EF4-FFF2-40B4-BE49-F238E27FC236}">
              <a16:creationId xmlns:a16="http://schemas.microsoft.com/office/drawing/2014/main" id="{9EEB5E78-5467-4823-87E8-EC2917F4F5E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161923</xdr:colOff>
      <xdr:row>235</xdr:row>
      <xdr:rowOff>76198</xdr:rowOff>
    </xdr:from>
    <xdr:to>
      <xdr:col>8</xdr:col>
      <xdr:colOff>523082</xdr:colOff>
      <xdr:row>239</xdr:row>
      <xdr:rowOff>180708</xdr:rowOff>
    </xdr:to>
    <xdr:pic>
      <xdr:nvPicPr>
        <xdr:cNvPr id="89" name="Imagen 23">
          <a:extLst>
            <a:ext uri="{FF2B5EF4-FFF2-40B4-BE49-F238E27FC236}">
              <a16:creationId xmlns:a16="http://schemas.microsoft.com/office/drawing/2014/main" id="{08D991A2-FCA0-4890-B5C5-CD2C16EB8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8674240">
          <a:off x="5333998" y="61083823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135</xdr:row>
      <xdr:rowOff>142875</xdr:rowOff>
    </xdr:from>
    <xdr:to>
      <xdr:col>8</xdr:col>
      <xdr:colOff>99093</xdr:colOff>
      <xdr:row>138</xdr:row>
      <xdr:rowOff>276225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A505B824-465E-9CC9-EC24-C82E8807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BEBA8EAE-BF5A-486C-A8C5-ECC9F3942E4B}">
              <a14:imgProps xmlns:a14="http://schemas.microsoft.com/office/drawing/2010/main">
                <a14:imgLayer r:embed="rId42">
                  <a14:imgEffect>
                    <a14:backgroundRemoval t="3947" b="92544" l="6633" r="93878">
                      <a14:foregroundMark x1="67857" y1="14035" x2="67857" y2="14035"/>
                      <a14:foregroundMark x1="56633" y1="4825" x2="56633" y2="4825"/>
                      <a14:foregroundMark x1="87755" y1="13158" x2="87755" y2="13158"/>
                      <a14:foregroundMark x1="93878" y1="17544" x2="93878" y2="17544"/>
                      <a14:foregroundMark x1="13265" y1="48246" x2="13265" y2="48246"/>
                      <a14:foregroundMark x1="21429" y1="67544" x2="21429" y2="67544"/>
                      <a14:foregroundMark x1="26020" y1="78070" x2="26020" y2="78070"/>
                      <a14:foregroundMark x1="29592" y1="85088" x2="29592" y2="85088"/>
                      <a14:foregroundMark x1="18878" y1="73246" x2="18878" y2="73246"/>
                      <a14:foregroundMark x1="18367" y1="80263" x2="18367" y2="80263"/>
                      <a14:foregroundMark x1="40306" y1="76316" x2="40306" y2="76316"/>
                      <a14:foregroundMark x1="58163" y1="78509" x2="58163" y2="78509"/>
                      <a14:foregroundMark x1="71429" y1="78947" x2="71429" y2="78947"/>
                      <a14:foregroundMark x1="69898" y1="85088" x2="69898" y2="85088"/>
                      <a14:foregroundMark x1="54082" y1="85088" x2="54082" y2="85088"/>
                      <a14:foregroundMark x1="41327" y1="89474" x2="41327" y2="89474"/>
                      <a14:foregroundMark x1="49490" y1="92982" x2="49490" y2="92982"/>
                      <a14:foregroundMark x1="9694" y1="13596" x2="9694" y2="13596"/>
                      <a14:foregroundMark x1="6633" y1="20614" x2="6633" y2="20614"/>
                      <a14:foregroundMark x1="8673" y1="35088" x2="8673" y2="35088"/>
                      <a14:foregroundMark x1="7143" y1="13158" x2="7143" y2="13158"/>
                      <a14:foregroundMark x1="35714" y1="3947" x2="35714" y2="394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36785550"/>
          <a:ext cx="851568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466727</xdr:colOff>
      <xdr:row>163</xdr:row>
      <xdr:rowOff>1</xdr:rowOff>
    </xdr:from>
    <xdr:to>
      <xdr:col>8</xdr:col>
      <xdr:colOff>161541</xdr:colOff>
      <xdr:row>167</xdr:row>
      <xdr:rowOff>38100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1C2C8CDC-5C87-6D74-9347-DE77E66A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BEBA8EAE-BF5A-486C-A8C5-ECC9F3942E4B}">
              <a14:imgProps xmlns:a14="http://schemas.microsoft.com/office/drawing/2010/main">
                <a14:imgLayer r:embed="rId44">
                  <a14:imgEffect>
                    <a14:backgroundRemoval t="6061" b="97306" l="7631" r="91968">
                      <a14:foregroundMark x1="15261" y1="19192" x2="15261" y2="19192"/>
                      <a14:foregroundMark x1="9237" y1="27273" x2="9237" y2="27273"/>
                      <a14:foregroundMark x1="7631" y1="12121" x2="7631" y2="12121"/>
                      <a14:foregroundMark x1="39357" y1="9764" x2="39357" y2="9764"/>
                      <a14:foregroundMark x1="30522" y1="6734" x2="30522" y2="6734"/>
                      <a14:foregroundMark x1="91968" y1="14815" x2="91968" y2="14815"/>
                      <a14:foregroundMark x1="37349" y1="91919" x2="37349" y2="91919"/>
                      <a14:foregroundMark x1="51406" y1="97306" x2="51406" y2="97306"/>
                      <a14:foregroundMark x1="53414" y1="7407" x2="53414" y2="7407"/>
                      <a14:backgroundMark x1="14056" y1="68013" x2="14056" y2="68013"/>
                      <a14:backgroundMark x1="86747" y1="67677" x2="86747" y2="67677"/>
                      <a14:backgroundMark x1="87550" y1="58923" x2="87550" y2="58923"/>
                      <a14:backgroundMark x1="88353" y1="56566" x2="88353" y2="56566"/>
                      <a14:backgroundMark x1="87149" y1="54882" x2="87149" y2="54882"/>
                      <a14:backgroundMark x1="87952" y1="52862" x2="87952" y2="5286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2" y="44472226"/>
          <a:ext cx="990214" cy="118109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195</xdr:row>
      <xdr:rowOff>38100</xdr:rowOff>
    </xdr:from>
    <xdr:to>
      <xdr:col>8</xdr:col>
      <xdr:colOff>423399</xdr:colOff>
      <xdr:row>200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8B8B1C-E436-44A4-9152-A953FBDE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5182552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170</xdr:row>
      <xdr:rowOff>111541</xdr:rowOff>
    </xdr:from>
    <xdr:to>
      <xdr:col>8</xdr:col>
      <xdr:colOff>154577</xdr:colOff>
      <xdr:row>173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CCE8BA9-7373-4925-8EA3-ADCEFAE2C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64697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147</xdr:row>
      <xdr:rowOff>72902</xdr:rowOff>
    </xdr:from>
    <xdr:to>
      <xdr:col>8</xdr:col>
      <xdr:colOff>112059</xdr:colOff>
      <xdr:row>150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62B2FB-9E7E-4E39-A65E-0748AC34D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400683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96</xdr:row>
      <xdr:rowOff>262467</xdr:rowOff>
    </xdr:from>
    <xdr:to>
      <xdr:col>8</xdr:col>
      <xdr:colOff>164778</xdr:colOff>
      <xdr:row>100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BBB6FA4-4427-4662-A8B8-46888DA0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108</xdr:row>
      <xdr:rowOff>37041</xdr:rowOff>
    </xdr:from>
    <xdr:to>
      <xdr:col>8</xdr:col>
      <xdr:colOff>545632</xdr:colOff>
      <xdr:row>110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5A5292B-652F-4B3F-9CEC-E5DE6A85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340</xdr:row>
      <xdr:rowOff>53636</xdr:rowOff>
    </xdr:from>
    <xdr:to>
      <xdr:col>8</xdr:col>
      <xdr:colOff>105541</xdr:colOff>
      <xdr:row>341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8CD4FE7-AA55-4F6C-BDCF-0C4B273A9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8925526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286</xdr:row>
      <xdr:rowOff>86534</xdr:rowOff>
    </xdr:from>
    <xdr:to>
      <xdr:col>8</xdr:col>
      <xdr:colOff>485734</xdr:colOff>
      <xdr:row>288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8367F91-A4CC-496E-9608-FA7D7BC58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4705384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176</xdr:row>
      <xdr:rowOff>154641</xdr:rowOff>
    </xdr:from>
    <xdr:to>
      <xdr:col>8</xdr:col>
      <xdr:colOff>161669</xdr:colOff>
      <xdr:row>179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5104B57-BA39-4E06-AFAE-2290C44A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81320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119</xdr:row>
      <xdr:rowOff>174822</xdr:rowOff>
    </xdr:from>
    <xdr:to>
      <xdr:col>8</xdr:col>
      <xdr:colOff>282376</xdr:colOff>
      <xdr:row>122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BC96EDF-6F07-44D4-A95A-476593C7F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23216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187</xdr:row>
      <xdr:rowOff>54913</xdr:rowOff>
    </xdr:from>
    <xdr:to>
      <xdr:col>8</xdr:col>
      <xdr:colOff>275580</xdr:colOff>
      <xdr:row>190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1CA0225-77E8-4B23-8295-4074362A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96515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78</xdr:row>
      <xdr:rowOff>131504</xdr:rowOff>
    </xdr:from>
    <xdr:to>
      <xdr:col>8</xdr:col>
      <xdr:colOff>92594</xdr:colOff>
      <xdr:row>81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84254331-B921-4DA1-AF2F-FDEA9E384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89</xdr:row>
      <xdr:rowOff>201083</xdr:rowOff>
    </xdr:from>
    <xdr:to>
      <xdr:col>8</xdr:col>
      <xdr:colOff>377197</xdr:colOff>
      <xdr:row>92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4EF75728-8B2C-48E8-8303-CC86BB3ED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83</xdr:row>
      <xdr:rowOff>170878</xdr:rowOff>
    </xdr:from>
    <xdr:to>
      <xdr:col>8</xdr:col>
      <xdr:colOff>250499</xdr:colOff>
      <xdr:row>85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389C49DD-57F9-4611-9EC0-A2744C2EC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141</xdr:row>
      <xdr:rowOff>83829</xdr:rowOff>
    </xdr:from>
    <xdr:to>
      <xdr:col>8</xdr:col>
      <xdr:colOff>89647</xdr:colOff>
      <xdr:row>144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B55382FC-4803-4D4B-95A8-20959A7BA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84029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245</xdr:row>
      <xdr:rowOff>275103</xdr:rowOff>
    </xdr:from>
    <xdr:to>
      <xdr:col>8</xdr:col>
      <xdr:colOff>415024</xdr:colOff>
      <xdr:row>250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74D05549-D3CB-4089-806E-E1D07B084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6350205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223715</xdr:colOff>
      <xdr:row>229</xdr:row>
      <xdr:rowOff>94039</xdr:rowOff>
    </xdr:from>
    <xdr:to>
      <xdr:col>7</xdr:col>
      <xdr:colOff>585400</xdr:colOff>
      <xdr:row>235</xdr:row>
      <xdr:rowOff>274223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11CAC37D-BF8D-4F76-A77C-59F5D783F3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3289324">
          <a:off x="5072203" y="59948876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458719</xdr:colOff>
      <xdr:row>125</xdr:row>
      <xdr:rowOff>14728</xdr:rowOff>
    </xdr:from>
    <xdr:to>
      <xdr:col>8</xdr:col>
      <xdr:colOff>129514</xdr:colOff>
      <xdr:row>128</xdr:row>
      <xdr:rowOff>219076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CC4D8285-DE4D-4980-AD60-E591065D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30794" y="33838003"/>
          <a:ext cx="966195" cy="1061598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207</xdr:row>
      <xdr:rowOff>90466</xdr:rowOff>
    </xdr:from>
    <xdr:to>
      <xdr:col>8</xdr:col>
      <xdr:colOff>555914</xdr:colOff>
      <xdr:row>210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FE2B9375-72C8-4320-AEAC-7D6E838A2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421151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303</xdr:row>
      <xdr:rowOff>68556</xdr:rowOff>
    </xdr:from>
    <xdr:to>
      <xdr:col>8</xdr:col>
      <xdr:colOff>145677</xdr:colOff>
      <xdr:row>306</xdr:row>
      <xdr:rowOff>238126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66FC528A-A834-4A6C-9530-1CCC3593D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7909748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213</xdr:row>
      <xdr:rowOff>230281</xdr:rowOff>
    </xdr:from>
    <xdr:to>
      <xdr:col>8</xdr:col>
      <xdr:colOff>605118</xdr:colOff>
      <xdr:row>217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0E84C24C-94CB-41CD-A892-2DF5C5A6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582770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304800</xdr:colOff>
      <xdr:row>243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54C33921-F42C-40B0-93FA-C384F3B3124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62531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114</xdr:row>
      <xdr:rowOff>152400</xdr:rowOff>
    </xdr:from>
    <xdr:to>
      <xdr:col>8</xdr:col>
      <xdr:colOff>428625</xdr:colOff>
      <xdr:row>115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61F3BC77-6D19-4452-A5C0-1A50D3F9D32E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271</xdr:row>
      <xdr:rowOff>131662</xdr:rowOff>
    </xdr:from>
    <xdr:to>
      <xdr:col>8</xdr:col>
      <xdr:colOff>67235</xdr:colOff>
      <xdr:row>274</xdr:row>
      <xdr:rowOff>273067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3F8F0004-CD70-44E1-8A7F-D10B35388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70788112"/>
          <a:ext cx="897487" cy="998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304800</xdr:colOff>
      <xdr:row>64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FD1BBF3A-15FB-49F8-BA14-77A27314C5A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304800</xdr:colOff>
      <xdr:row>344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AFBF37CF-EF10-4A7E-BE17-FE9EDAEAE29A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977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EED7557-4EB6-4B4D-8D99-8913FB641CC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65</xdr:row>
      <xdr:rowOff>48936</xdr:rowOff>
    </xdr:from>
    <xdr:to>
      <xdr:col>8</xdr:col>
      <xdr:colOff>27516</xdr:colOff>
      <xdr:row>68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D7AF79D4-0490-4862-99B5-0C0771185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42266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304800</xdr:colOff>
      <xdr:row>345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D743287E-E6EC-44BB-B76E-A8D7D5E2D33B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320</xdr:row>
      <xdr:rowOff>97994</xdr:rowOff>
    </xdr:from>
    <xdr:to>
      <xdr:col>8</xdr:col>
      <xdr:colOff>401172</xdr:colOff>
      <xdr:row>323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DD08F1D4-881E-4D1F-9E97-4D4A388767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37179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42</xdr:row>
      <xdr:rowOff>40583</xdr:rowOff>
    </xdr:from>
    <xdr:to>
      <xdr:col>8</xdr:col>
      <xdr:colOff>361653</xdr:colOff>
      <xdr:row>46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E996C371-0953-4D4C-8981-B140B004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3255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54</xdr:row>
      <xdr:rowOff>243417</xdr:rowOff>
    </xdr:from>
    <xdr:to>
      <xdr:col>8</xdr:col>
      <xdr:colOff>123352</xdr:colOff>
      <xdr:row>58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9D49D298-D5DC-4A2C-924A-EEF86D207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691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28</xdr:row>
      <xdr:rowOff>190501</xdr:rowOff>
    </xdr:from>
    <xdr:to>
      <xdr:col>8</xdr:col>
      <xdr:colOff>135701</xdr:colOff>
      <xdr:row>33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14A15E7A-4CE2-4330-9979-FA01DA1D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1915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12</xdr:row>
      <xdr:rowOff>266700</xdr:rowOff>
    </xdr:from>
    <xdr:to>
      <xdr:col>8</xdr:col>
      <xdr:colOff>279399</xdr:colOff>
      <xdr:row>17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C591D07E-4CDF-4EBC-8F57-442B27C5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369570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329</xdr:row>
      <xdr:rowOff>89647</xdr:rowOff>
    </xdr:from>
    <xdr:to>
      <xdr:col>8</xdr:col>
      <xdr:colOff>77196</xdr:colOff>
      <xdr:row>332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989B4ADD-B5BE-45B7-9C80-0256D47FE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614802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335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356E0EE9-8A98-4B97-B579-8C4DC9056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798456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295</xdr:row>
      <xdr:rowOff>10585</xdr:rowOff>
    </xdr:from>
    <xdr:to>
      <xdr:col>8</xdr:col>
      <xdr:colOff>351365</xdr:colOff>
      <xdr:row>297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5E54B26A-3DFF-4379-A35F-C3521928B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703926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292</xdr:row>
      <xdr:rowOff>201084</xdr:rowOff>
    </xdr:from>
    <xdr:to>
      <xdr:col>8</xdr:col>
      <xdr:colOff>593912</xdr:colOff>
      <xdr:row>294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145A70A4-758C-439E-87E5-99421AAC9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608" y="7637250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45</xdr:col>
      <xdr:colOff>52917</xdr:colOff>
      <xdr:row>343</xdr:row>
      <xdr:rowOff>0</xdr:rowOff>
    </xdr:from>
    <xdr:to>
      <xdr:col>50</xdr:col>
      <xdr:colOff>719154</xdr:colOff>
      <xdr:row>372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AD83E411-EB29-4D29-B11C-F9DCEDDF1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8367" y="89773125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344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8F85FDB1-4C6B-438C-8287-56FA689C8175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256</xdr:row>
      <xdr:rowOff>40453</xdr:rowOff>
    </xdr:from>
    <xdr:to>
      <xdr:col>8</xdr:col>
      <xdr:colOff>533116</xdr:colOff>
      <xdr:row>260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FFF95E84-8C62-467A-81BA-97D320AD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641065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154</xdr:row>
      <xdr:rowOff>107453</xdr:rowOff>
    </xdr:from>
    <xdr:to>
      <xdr:col>8</xdr:col>
      <xdr:colOff>224052</xdr:colOff>
      <xdr:row>158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6110A3DF-9764-4AD2-9BFF-31FAFC832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42103178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281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DCA3C3EC-DDBF-484C-AB8A-DCEC28C4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342174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291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B53C3560-1EC3-4E31-BB7F-BB4ED8BEC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253673" y="75949175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277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78B3BA25-C0C6-4051-9C1B-A579EC58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72237599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113</xdr:row>
      <xdr:rowOff>116417</xdr:rowOff>
    </xdr:from>
    <xdr:to>
      <xdr:col>8</xdr:col>
      <xdr:colOff>28575</xdr:colOff>
      <xdr:row>116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ED341C9C-98FE-48FF-BFA8-56227B785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62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80C33D4E-5300-4CE8-AE0E-F6ADFEC7872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516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344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39F16E95-B970-4FFD-8963-565053B2B99F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264</xdr:row>
      <xdr:rowOff>104215</xdr:rowOff>
    </xdr:from>
    <xdr:to>
      <xdr:col>8</xdr:col>
      <xdr:colOff>539961</xdr:colOff>
      <xdr:row>268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F9378761-F96D-49AA-ACCC-FB442AFD6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876041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389964</xdr:colOff>
      <xdr:row>129</xdr:row>
      <xdr:rowOff>0</xdr:rowOff>
    </xdr:from>
    <xdr:to>
      <xdr:col>8</xdr:col>
      <xdr:colOff>262699</xdr:colOff>
      <xdr:row>132</xdr:row>
      <xdr:rowOff>276225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0033754A-0DE0-48F0-96C0-5F6382137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039" y="34966275"/>
          <a:ext cx="1168135" cy="11334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8F2ADA35-E83A-48B5-B25C-50537C2B8E2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180A96EA-B8B2-44C4-A446-6DA5A73C2AB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40CD990D-925E-486E-AC74-5507F442E7B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F452EDD8-774A-417B-BC01-694199C7E0F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99716719-A8FE-4505-9CB8-2CFCD6107DB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A6234B7E-D773-4D88-8056-23B09488102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B7EBE685-3D22-4F03-8552-20EF58408C9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46EC4DEC-7E10-48D9-9E9D-687D1EF7EB6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21B997E9-4239-4DBF-B3E3-3319BBB5471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D2B4A33A-EA04-487F-B2B6-3FE7B8D24DB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8B9E85D2-D95C-4DED-84C8-EC0064F6EA4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60116616-90D3-411D-8290-DACED1D42C5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8E87D903-642E-4ACB-8C48-F6E0F01C52A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5EEB08BD-6161-4666-ADFE-DD26BD46504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AC353026-0F6A-43B1-AC95-EA4BBCABD7D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F889A313-A9E7-4970-83BA-1327AAA3ABB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8E310077-6A49-4E51-BD12-84CDF605641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C60381A6-6898-4FAC-B9C8-2E7B01AF914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EC37E751-4235-4A98-A915-228A5634053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4E7D8696-BC79-4708-B21B-E771A27E589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3C800BC8-9AE6-4ADA-A244-46D3A88A5CB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290FA1D9-B987-41CE-BBFD-D4DE71E79B4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1D46B72E-DB9F-4030-9ADE-1FDFF3C9980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313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A8259DFB-B890-448B-9BC0-73DF0818F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81835150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DC13CF37-C6E3-4011-9204-AE52EC6382C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43EF6B0D-2BBC-4808-96C1-586B15E6D2D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E3CD0EC8-126B-41F4-BBFF-537E66B0097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AB3D8FF9-C0BB-4CA5-AD84-1D6CF99A91D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F79436B1-9E3D-41C1-8546-E5544429EB7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93FA2596-63AC-4529-B7A9-141E54D6815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A8127F72-61E9-48A5-BC12-A290D57A19A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E7C31CA8-BD70-44AF-A8C6-DA1287042D2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EC68990A-48FD-4E50-B048-60D425BAF33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3FFF82ED-519E-4674-9DA3-EEB921EA01F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5" name="AutoShape 2" descr="Imagen 1 de 7 de Soporte Colgante Fibra De Coco Bols N 20">
          <a:extLst>
            <a:ext uri="{FF2B5EF4-FFF2-40B4-BE49-F238E27FC236}">
              <a16:creationId xmlns:a16="http://schemas.microsoft.com/office/drawing/2014/main" id="{14604033-D04C-48B9-B38E-ED9BF7ADC71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6" name="AutoShape 2" descr="Imagen 1 de 7 de Soporte Colgante Fibra De Coco Bols N 20">
          <a:extLst>
            <a:ext uri="{FF2B5EF4-FFF2-40B4-BE49-F238E27FC236}">
              <a16:creationId xmlns:a16="http://schemas.microsoft.com/office/drawing/2014/main" id="{0EFE82BE-D1BE-4357-879F-316F63286FE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7" name="AutoShape 2" descr="Imagen 1 de 7 de Soporte Colgante Fibra De Coco Bols N 20">
          <a:extLst>
            <a:ext uri="{FF2B5EF4-FFF2-40B4-BE49-F238E27FC236}">
              <a16:creationId xmlns:a16="http://schemas.microsoft.com/office/drawing/2014/main" id="{64C69A49-E3F3-4CBC-A110-DFCA7CEA4BA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8" name="AutoShape 2" descr="Imagen 1 de 7 de Soporte Colgante Fibra De Coco Bols N 20">
          <a:extLst>
            <a:ext uri="{FF2B5EF4-FFF2-40B4-BE49-F238E27FC236}">
              <a16:creationId xmlns:a16="http://schemas.microsoft.com/office/drawing/2014/main" id="{E635A3AB-72DC-479B-8986-30EAD40597E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161923</xdr:colOff>
      <xdr:row>235</xdr:row>
      <xdr:rowOff>76198</xdr:rowOff>
    </xdr:from>
    <xdr:to>
      <xdr:col>8</xdr:col>
      <xdr:colOff>523082</xdr:colOff>
      <xdr:row>239</xdr:row>
      <xdr:rowOff>180708</xdr:rowOff>
    </xdr:to>
    <xdr:pic>
      <xdr:nvPicPr>
        <xdr:cNvPr id="89" name="Imagen 23">
          <a:extLst>
            <a:ext uri="{FF2B5EF4-FFF2-40B4-BE49-F238E27FC236}">
              <a16:creationId xmlns:a16="http://schemas.microsoft.com/office/drawing/2014/main" id="{A4FE747A-3150-4E37-836D-E99081D376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8674240">
          <a:off x="5333998" y="61083823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135</xdr:row>
      <xdr:rowOff>142875</xdr:rowOff>
    </xdr:from>
    <xdr:to>
      <xdr:col>8</xdr:col>
      <xdr:colOff>99093</xdr:colOff>
      <xdr:row>138</xdr:row>
      <xdr:rowOff>276225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AD1E0975-3FA9-4CA2-B515-21B64FB87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BEBA8EAE-BF5A-486C-A8C5-ECC9F3942E4B}">
              <a14:imgProps xmlns:a14="http://schemas.microsoft.com/office/drawing/2010/main">
                <a14:imgLayer r:embed="rId42">
                  <a14:imgEffect>
                    <a14:backgroundRemoval t="3947" b="92544" l="6633" r="93878">
                      <a14:foregroundMark x1="67857" y1="14035" x2="67857" y2="14035"/>
                      <a14:foregroundMark x1="56633" y1="4825" x2="56633" y2="4825"/>
                      <a14:foregroundMark x1="87755" y1="13158" x2="87755" y2="13158"/>
                      <a14:foregroundMark x1="93878" y1="17544" x2="93878" y2="17544"/>
                      <a14:foregroundMark x1="13265" y1="48246" x2="13265" y2="48246"/>
                      <a14:foregroundMark x1="21429" y1="67544" x2="21429" y2="67544"/>
                      <a14:foregroundMark x1="26020" y1="78070" x2="26020" y2="78070"/>
                      <a14:foregroundMark x1="29592" y1="85088" x2="29592" y2="85088"/>
                      <a14:foregroundMark x1="18878" y1="73246" x2="18878" y2="73246"/>
                      <a14:foregroundMark x1="18367" y1="80263" x2="18367" y2="80263"/>
                      <a14:foregroundMark x1="40306" y1="76316" x2="40306" y2="76316"/>
                      <a14:foregroundMark x1="58163" y1="78509" x2="58163" y2="78509"/>
                      <a14:foregroundMark x1="71429" y1="78947" x2="71429" y2="78947"/>
                      <a14:foregroundMark x1="69898" y1="85088" x2="69898" y2="85088"/>
                      <a14:foregroundMark x1="54082" y1="85088" x2="54082" y2="85088"/>
                      <a14:foregroundMark x1="41327" y1="89474" x2="41327" y2="89474"/>
                      <a14:foregroundMark x1="49490" y1="92982" x2="49490" y2="92982"/>
                      <a14:foregroundMark x1="9694" y1="13596" x2="9694" y2="13596"/>
                      <a14:foregroundMark x1="6633" y1="20614" x2="6633" y2="20614"/>
                      <a14:foregroundMark x1="8673" y1="35088" x2="8673" y2="35088"/>
                      <a14:foregroundMark x1="7143" y1="13158" x2="7143" y2="13158"/>
                      <a14:foregroundMark x1="35714" y1="3947" x2="35714" y2="394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36785550"/>
          <a:ext cx="851568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466727</xdr:colOff>
      <xdr:row>163</xdr:row>
      <xdr:rowOff>1</xdr:rowOff>
    </xdr:from>
    <xdr:to>
      <xdr:col>8</xdr:col>
      <xdr:colOff>161541</xdr:colOff>
      <xdr:row>167</xdr:row>
      <xdr:rowOff>38100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EF816AB5-CAD0-4DF1-B1B6-78E23E1F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BEBA8EAE-BF5A-486C-A8C5-ECC9F3942E4B}">
              <a14:imgProps xmlns:a14="http://schemas.microsoft.com/office/drawing/2010/main">
                <a14:imgLayer r:embed="rId44">
                  <a14:imgEffect>
                    <a14:backgroundRemoval t="6061" b="97306" l="7631" r="91968">
                      <a14:foregroundMark x1="15261" y1="19192" x2="15261" y2="19192"/>
                      <a14:foregroundMark x1="9237" y1="27273" x2="9237" y2="27273"/>
                      <a14:foregroundMark x1="7631" y1="12121" x2="7631" y2="12121"/>
                      <a14:foregroundMark x1="39357" y1="9764" x2="39357" y2="9764"/>
                      <a14:foregroundMark x1="30522" y1="6734" x2="30522" y2="6734"/>
                      <a14:foregroundMark x1="91968" y1="14815" x2="91968" y2="14815"/>
                      <a14:foregroundMark x1="37349" y1="91919" x2="37349" y2="91919"/>
                      <a14:foregroundMark x1="51406" y1="97306" x2="51406" y2="97306"/>
                      <a14:foregroundMark x1="53414" y1="7407" x2="53414" y2="7407"/>
                      <a14:backgroundMark x1="14056" y1="68013" x2="14056" y2="68013"/>
                      <a14:backgroundMark x1="86747" y1="67677" x2="86747" y2="67677"/>
                      <a14:backgroundMark x1="87550" y1="58923" x2="87550" y2="58923"/>
                      <a14:backgroundMark x1="88353" y1="56566" x2="88353" y2="56566"/>
                      <a14:backgroundMark x1="87149" y1="54882" x2="87149" y2="54882"/>
                      <a14:backgroundMark x1="87952" y1="52862" x2="87952" y2="5286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2" y="44472226"/>
          <a:ext cx="990214" cy="11810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195</xdr:row>
      <xdr:rowOff>38100</xdr:rowOff>
    </xdr:from>
    <xdr:to>
      <xdr:col>8</xdr:col>
      <xdr:colOff>423399</xdr:colOff>
      <xdr:row>200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617E09-DBD7-4743-9C86-CFA844CA4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5182552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170</xdr:row>
      <xdr:rowOff>111541</xdr:rowOff>
    </xdr:from>
    <xdr:to>
      <xdr:col>8</xdr:col>
      <xdr:colOff>154577</xdr:colOff>
      <xdr:row>173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18B5F9-FFE8-4E20-9F1F-2E2305CF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64697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147</xdr:row>
      <xdr:rowOff>72902</xdr:rowOff>
    </xdr:from>
    <xdr:to>
      <xdr:col>8</xdr:col>
      <xdr:colOff>112059</xdr:colOff>
      <xdr:row>150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57C6EE9-FECA-49B6-95B0-68E9A03D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400683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96</xdr:row>
      <xdr:rowOff>262467</xdr:rowOff>
    </xdr:from>
    <xdr:to>
      <xdr:col>8</xdr:col>
      <xdr:colOff>164778</xdr:colOff>
      <xdr:row>100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E18E58D-E197-4D34-B0EB-3C26F5743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108</xdr:row>
      <xdr:rowOff>37041</xdr:rowOff>
    </xdr:from>
    <xdr:to>
      <xdr:col>8</xdr:col>
      <xdr:colOff>545632</xdr:colOff>
      <xdr:row>110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9101AD2-C1C1-4B8A-B6B7-9FE157D33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340</xdr:row>
      <xdr:rowOff>53636</xdr:rowOff>
    </xdr:from>
    <xdr:to>
      <xdr:col>8</xdr:col>
      <xdr:colOff>105541</xdr:colOff>
      <xdr:row>341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24C8FA7-2C08-4A10-BC4F-965463506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8925526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286</xdr:row>
      <xdr:rowOff>86534</xdr:rowOff>
    </xdr:from>
    <xdr:to>
      <xdr:col>8</xdr:col>
      <xdr:colOff>485734</xdr:colOff>
      <xdr:row>288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AE493F4-C650-4D7C-88B3-CADC59B4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4705384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176</xdr:row>
      <xdr:rowOff>154641</xdr:rowOff>
    </xdr:from>
    <xdr:to>
      <xdr:col>8</xdr:col>
      <xdr:colOff>161669</xdr:colOff>
      <xdr:row>179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57C65E8-7722-421A-B17A-13FDFE1D6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81320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119</xdr:row>
      <xdr:rowOff>174822</xdr:rowOff>
    </xdr:from>
    <xdr:to>
      <xdr:col>8</xdr:col>
      <xdr:colOff>282376</xdr:colOff>
      <xdr:row>122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F12EC45-8BD7-47A7-B57A-A91642C4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23216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187</xdr:row>
      <xdr:rowOff>54913</xdr:rowOff>
    </xdr:from>
    <xdr:to>
      <xdr:col>8</xdr:col>
      <xdr:colOff>275580</xdr:colOff>
      <xdr:row>190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61752A8-93FD-4D64-A220-DCD030A0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96515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78</xdr:row>
      <xdr:rowOff>131504</xdr:rowOff>
    </xdr:from>
    <xdr:to>
      <xdr:col>8</xdr:col>
      <xdr:colOff>92594</xdr:colOff>
      <xdr:row>81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38DF1791-0C2E-4885-9302-A4845FA06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89</xdr:row>
      <xdr:rowOff>201083</xdr:rowOff>
    </xdr:from>
    <xdr:to>
      <xdr:col>8</xdr:col>
      <xdr:colOff>377197</xdr:colOff>
      <xdr:row>92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8286542B-EA46-4D19-9827-44D8EE873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83</xdr:row>
      <xdr:rowOff>170878</xdr:rowOff>
    </xdr:from>
    <xdr:to>
      <xdr:col>8</xdr:col>
      <xdr:colOff>250499</xdr:colOff>
      <xdr:row>85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E567ABDF-ADE8-45FA-A781-6025AA41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141</xdr:row>
      <xdr:rowOff>83829</xdr:rowOff>
    </xdr:from>
    <xdr:to>
      <xdr:col>8</xdr:col>
      <xdr:colOff>89647</xdr:colOff>
      <xdr:row>144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8418327F-EF8F-4D0C-9A1A-5699A91C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84029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245</xdr:row>
      <xdr:rowOff>275103</xdr:rowOff>
    </xdr:from>
    <xdr:to>
      <xdr:col>8</xdr:col>
      <xdr:colOff>415024</xdr:colOff>
      <xdr:row>250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2A8CA1DD-08D2-4FBB-BD7C-AD9666173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6350205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223715</xdr:colOff>
      <xdr:row>229</xdr:row>
      <xdr:rowOff>94039</xdr:rowOff>
    </xdr:from>
    <xdr:to>
      <xdr:col>7</xdr:col>
      <xdr:colOff>585400</xdr:colOff>
      <xdr:row>235</xdr:row>
      <xdr:rowOff>274223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4526CD97-03A1-42C1-884F-C1410F6C5C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3289324">
          <a:off x="5072203" y="59948876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458719</xdr:colOff>
      <xdr:row>125</xdr:row>
      <xdr:rowOff>14728</xdr:rowOff>
    </xdr:from>
    <xdr:to>
      <xdr:col>8</xdr:col>
      <xdr:colOff>129514</xdr:colOff>
      <xdr:row>128</xdr:row>
      <xdr:rowOff>219076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8E4B408B-80F6-4195-B72E-AE591A3A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30794" y="33838003"/>
          <a:ext cx="966195" cy="1061598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207</xdr:row>
      <xdr:rowOff>90466</xdr:rowOff>
    </xdr:from>
    <xdr:to>
      <xdr:col>8</xdr:col>
      <xdr:colOff>555914</xdr:colOff>
      <xdr:row>210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88FFDA09-B151-432A-ACBC-8C1ED9F73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421151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303</xdr:row>
      <xdr:rowOff>68556</xdr:rowOff>
    </xdr:from>
    <xdr:to>
      <xdr:col>8</xdr:col>
      <xdr:colOff>145677</xdr:colOff>
      <xdr:row>306</xdr:row>
      <xdr:rowOff>238126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7815F687-CB70-4F6C-A39F-C4895606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7909748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213</xdr:row>
      <xdr:rowOff>230281</xdr:rowOff>
    </xdr:from>
    <xdr:to>
      <xdr:col>8</xdr:col>
      <xdr:colOff>605118</xdr:colOff>
      <xdr:row>217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9F60FEF6-C605-41AA-9FB2-AE90A4AF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582770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304800</xdr:colOff>
      <xdr:row>243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D9C12FA0-C33A-474C-8F77-1829108E9B3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62531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114</xdr:row>
      <xdr:rowOff>152400</xdr:rowOff>
    </xdr:from>
    <xdr:to>
      <xdr:col>8</xdr:col>
      <xdr:colOff>428625</xdr:colOff>
      <xdr:row>115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6DF82AE8-8887-4BF7-9180-8AEAC86A7E5A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271</xdr:row>
      <xdr:rowOff>0</xdr:rowOff>
    </xdr:from>
    <xdr:to>
      <xdr:col>8</xdr:col>
      <xdr:colOff>67235</xdr:colOff>
      <xdr:row>274</xdr:row>
      <xdr:rowOff>254017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D03A9387-BD71-433C-895D-560C769DF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70866000"/>
          <a:ext cx="897487" cy="11112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304800</xdr:colOff>
      <xdr:row>64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774ACEAB-1F49-482A-9897-8F28FF1B128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304800</xdr:colOff>
      <xdr:row>344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62F28E81-A343-4C1C-A9E8-B5FC2CE5FE5D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977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C47592AB-10E6-40A1-B828-C3A78BED5CB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65</xdr:row>
      <xdr:rowOff>48936</xdr:rowOff>
    </xdr:from>
    <xdr:to>
      <xdr:col>8</xdr:col>
      <xdr:colOff>27516</xdr:colOff>
      <xdr:row>68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7EEFC977-ED04-49D0-A4C2-56809F024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42266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304800</xdr:colOff>
      <xdr:row>345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E2D1C7C0-B5A4-4C8A-9D85-055A77407966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320</xdr:row>
      <xdr:rowOff>97994</xdr:rowOff>
    </xdr:from>
    <xdr:to>
      <xdr:col>8</xdr:col>
      <xdr:colOff>401172</xdr:colOff>
      <xdr:row>323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C5021A82-937A-47BF-81C3-8B0B99C3F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37179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42</xdr:row>
      <xdr:rowOff>40583</xdr:rowOff>
    </xdr:from>
    <xdr:to>
      <xdr:col>8</xdr:col>
      <xdr:colOff>361653</xdr:colOff>
      <xdr:row>46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35359BA5-62F4-4E0A-B6D0-2EEBCBB4C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3255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54</xdr:row>
      <xdr:rowOff>243417</xdr:rowOff>
    </xdr:from>
    <xdr:to>
      <xdr:col>8</xdr:col>
      <xdr:colOff>123352</xdr:colOff>
      <xdr:row>58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9D45426F-D6FF-4BDA-BB85-FB64C6FF3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691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28</xdr:row>
      <xdr:rowOff>190501</xdr:rowOff>
    </xdr:from>
    <xdr:to>
      <xdr:col>8</xdr:col>
      <xdr:colOff>135701</xdr:colOff>
      <xdr:row>33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D3ADFB75-AE64-4F7A-868C-85A644FE9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1915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12</xdr:row>
      <xdr:rowOff>266700</xdr:rowOff>
    </xdr:from>
    <xdr:to>
      <xdr:col>8</xdr:col>
      <xdr:colOff>279399</xdr:colOff>
      <xdr:row>17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D64F625F-0CA7-4763-98E0-6CE506FDA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369570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329</xdr:row>
      <xdr:rowOff>89647</xdr:rowOff>
    </xdr:from>
    <xdr:to>
      <xdr:col>8</xdr:col>
      <xdr:colOff>77196</xdr:colOff>
      <xdr:row>332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8068FE76-1863-4AF2-8306-BC4A4FF07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614802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335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4C40D76C-0CB0-4A2F-BA3E-56D1D6D2E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798456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295</xdr:row>
      <xdr:rowOff>10585</xdr:rowOff>
    </xdr:from>
    <xdr:to>
      <xdr:col>8</xdr:col>
      <xdr:colOff>351365</xdr:colOff>
      <xdr:row>297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0859A76C-ECD1-4990-8FBF-91783601C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703926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292</xdr:row>
      <xdr:rowOff>201084</xdr:rowOff>
    </xdr:from>
    <xdr:to>
      <xdr:col>8</xdr:col>
      <xdr:colOff>593912</xdr:colOff>
      <xdr:row>294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2A06678C-0C5C-43FB-B4F6-A3944047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608" y="7637250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46</xdr:col>
      <xdr:colOff>52917</xdr:colOff>
      <xdr:row>343</xdr:row>
      <xdr:rowOff>0</xdr:rowOff>
    </xdr:from>
    <xdr:to>
      <xdr:col>51</xdr:col>
      <xdr:colOff>719154</xdr:colOff>
      <xdr:row>372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F317D141-FEA1-492F-BB7C-D522D1696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8967" y="89773125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344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3698AC8E-0646-4480-8091-9038BA0E0BAD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256</xdr:row>
      <xdr:rowOff>40453</xdr:rowOff>
    </xdr:from>
    <xdr:to>
      <xdr:col>8</xdr:col>
      <xdr:colOff>533116</xdr:colOff>
      <xdr:row>260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653D6226-039D-47A9-BE9F-410F03909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641065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154</xdr:row>
      <xdr:rowOff>107453</xdr:rowOff>
    </xdr:from>
    <xdr:to>
      <xdr:col>8</xdr:col>
      <xdr:colOff>224052</xdr:colOff>
      <xdr:row>158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7A764EFF-4E8E-4995-BBC9-0A0EF2F88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42103178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281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00527631-E699-4EF3-9B16-80E32D692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342174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291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67C38682-82DA-486A-99E7-676EB0B2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253673" y="75949175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277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50019A23-51A3-44AD-963B-798AE634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72237599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113</xdr:row>
      <xdr:rowOff>116417</xdr:rowOff>
    </xdr:from>
    <xdr:to>
      <xdr:col>8</xdr:col>
      <xdr:colOff>28575</xdr:colOff>
      <xdr:row>116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789C2308-95A5-4844-8CE7-5F35A7386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62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95D36EA3-43CB-45E7-852A-77CB3B57C87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516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344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1EC509C7-85CC-4AAF-A33B-094B253E21EA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264</xdr:row>
      <xdr:rowOff>104215</xdr:rowOff>
    </xdr:from>
    <xdr:to>
      <xdr:col>8</xdr:col>
      <xdr:colOff>539961</xdr:colOff>
      <xdr:row>268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11E521CF-20ED-4B8F-9204-2EBF172D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876041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389964</xdr:colOff>
      <xdr:row>129</xdr:row>
      <xdr:rowOff>0</xdr:rowOff>
    </xdr:from>
    <xdr:to>
      <xdr:col>8</xdr:col>
      <xdr:colOff>262699</xdr:colOff>
      <xdr:row>132</xdr:row>
      <xdr:rowOff>276225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642AFC5A-1D9F-465D-99B6-E335CCABF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039" y="34966275"/>
          <a:ext cx="1168135" cy="11334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9FCCC9B4-917B-46AA-9079-E84BB90F35C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2221F1DE-7E07-4EA7-9C32-A10358E35DB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1867755C-2FC5-4D40-82C3-F885E1C7AFF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2FA2075F-D0A6-4287-8F60-68FDD7CC030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81EF75F1-14D0-4EFC-AED8-94E97770FA0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7A892E8F-66CF-4BC0-A06F-712231DC44D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D197789D-1C22-41FE-9792-A86FCC0000F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74EABD6-C522-461E-AB74-CC36C5B2DD5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19298970-4A0C-45B9-96B8-5907EE8308A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4A4B74AF-EB05-4194-BD82-DB1E34FA073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13D1E0D1-DFE2-4BF1-8EB2-AA41D3A0248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E6DE19BC-F774-4DB0-8E5B-C65E03C0D7D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62A57F76-ECD2-46D9-A8F1-897CDF4D152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0B6D0D5C-BED2-464F-A1E4-E117BB7D4F7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46832E46-FBD7-4FE1-AF54-F25F649A275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FAF62F8C-7929-4199-83FC-BE4798CFC2F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8E51EA2B-8BD5-4F3F-B3C8-E41E1A4B83D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8BB5E8CA-0B47-4D2F-BEAC-783AD0DD4F0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A8C3495A-5591-4129-BD2B-7F0535B63C7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1770DBF5-F876-461E-B06A-DEFA9FA081D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96EE3EA9-64A2-4E18-B553-EB8095494B8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F871D084-D0A8-48A5-BF03-0F767CFA552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973E767A-56C4-4B2E-8EA0-761379C3734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313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C9B7A401-8460-4B68-9ACA-AA94E7189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81835150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89B45DB2-35FA-4C99-9A9F-3F674D8F042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43C2394B-2C1E-4C91-AC4F-5B18533C7B5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2B65CC54-5030-4216-93A6-F66E855CFD2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3FBBCEA3-37A9-4179-B9F1-9F724BDBE10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86892D2C-5CDA-46A2-B4CB-D1768B9D38C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0C5CAD71-931B-4B21-BD69-FB1395CD703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C61CD5D5-4526-4DFB-AF48-E7E04804000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275EA49D-C707-4EF5-82AF-27B1FCBFE06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BAD5A352-E020-41DE-8042-ACE525C0F464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C0309534-8531-49B1-9A48-511DC746366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5" name="AutoShape 2" descr="Imagen 1 de 7 de Soporte Colgante Fibra De Coco Bols N 20">
          <a:extLst>
            <a:ext uri="{FF2B5EF4-FFF2-40B4-BE49-F238E27FC236}">
              <a16:creationId xmlns:a16="http://schemas.microsoft.com/office/drawing/2014/main" id="{6EF46E0D-47F5-4DB7-BE0F-3A836DE20F8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6" name="AutoShape 2" descr="Imagen 1 de 7 de Soporte Colgante Fibra De Coco Bols N 20">
          <a:extLst>
            <a:ext uri="{FF2B5EF4-FFF2-40B4-BE49-F238E27FC236}">
              <a16:creationId xmlns:a16="http://schemas.microsoft.com/office/drawing/2014/main" id="{976192EB-AAA0-4C0E-B3E7-74E1E7234A1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7" name="AutoShape 2" descr="Imagen 1 de 7 de Soporte Colgante Fibra De Coco Bols N 20">
          <a:extLst>
            <a:ext uri="{FF2B5EF4-FFF2-40B4-BE49-F238E27FC236}">
              <a16:creationId xmlns:a16="http://schemas.microsoft.com/office/drawing/2014/main" id="{348DD17C-BADE-456D-94E6-5E16AC47606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8" name="AutoShape 2" descr="Imagen 1 de 7 de Soporte Colgante Fibra De Coco Bols N 20">
          <a:extLst>
            <a:ext uri="{FF2B5EF4-FFF2-40B4-BE49-F238E27FC236}">
              <a16:creationId xmlns:a16="http://schemas.microsoft.com/office/drawing/2014/main" id="{ADF69021-5ABC-4E42-BDA7-20D8A90BB03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161923</xdr:colOff>
      <xdr:row>235</xdr:row>
      <xdr:rowOff>76198</xdr:rowOff>
    </xdr:from>
    <xdr:to>
      <xdr:col>8</xdr:col>
      <xdr:colOff>523082</xdr:colOff>
      <xdr:row>239</xdr:row>
      <xdr:rowOff>180708</xdr:rowOff>
    </xdr:to>
    <xdr:pic>
      <xdr:nvPicPr>
        <xdr:cNvPr id="89" name="Imagen 23">
          <a:extLst>
            <a:ext uri="{FF2B5EF4-FFF2-40B4-BE49-F238E27FC236}">
              <a16:creationId xmlns:a16="http://schemas.microsoft.com/office/drawing/2014/main" id="{1AFD9BEF-A655-45B4-9BDC-6D5F2A6C4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8674240">
          <a:off x="5333998" y="61083823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135</xdr:row>
      <xdr:rowOff>142875</xdr:rowOff>
    </xdr:from>
    <xdr:to>
      <xdr:col>8</xdr:col>
      <xdr:colOff>99093</xdr:colOff>
      <xdr:row>138</xdr:row>
      <xdr:rowOff>276225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2109DFF1-ED20-4D3C-BEC6-51F43016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BEBA8EAE-BF5A-486C-A8C5-ECC9F3942E4B}">
              <a14:imgProps xmlns:a14="http://schemas.microsoft.com/office/drawing/2010/main">
                <a14:imgLayer r:embed="rId42">
                  <a14:imgEffect>
                    <a14:backgroundRemoval t="3947" b="92544" l="6633" r="93878">
                      <a14:foregroundMark x1="67857" y1="14035" x2="67857" y2="14035"/>
                      <a14:foregroundMark x1="56633" y1="4825" x2="56633" y2="4825"/>
                      <a14:foregroundMark x1="87755" y1="13158" x2="87755" y2="13158"/>
                      <a14:foregroundMark x1="93878" y1="17544" x2="93878" y2="17544"/>
                      <a14:foregroundMark x1="13265" y1="48246" x2="13265" y2="48246"/>
                      <a14:foregroundMark x1="21429" y1="67544" x2="21429" y2="67544"/>
                      <a14:foregroundMark x1="26020" y1="78070" x2="26020" y2="78070"/>
                      <a14:foregroundMark x1="29592" y1="85088" x2="29592" y2="85088"/>
                      <a14:foregroundMark x1="18878" y1="73246" x2="18878" y2="73246"/>
                      <a14:foregroundMark x1="18367" y1="80263" x2="18367" y2="80263"/>
                      <a14:foregroundMark x1="40306" y1="76316" x2="40306" y2="76316"/>
                      <a14:foregroundMark x1="58163" y1="78509" x2="58163" y2="78509"/>
                      <a14:foregroundMark x1="71429" y1="78947" x2="71429" y2="78947"/>
                      <a14:foregroundMark x1="69898" y1="85088" x2="69898" y2="85088"/>
                      <a14:foregroundMark x1="54082" y1="85088" x2="54082" y2="85088"/>
                      <a14:foregroundMark x1="41327" y1="89474" x2="41327" y2="89474"/>
                      <a14:foregroundMark x1="49490" y1="92982" x2="49490" y2="92982"/>
                      <a14:foregroundMark x1="9694" y1="13596" x2="9694" y2="13596"/>
                      <a14:foregroundMark x1="6633" y1="20614" x2="6633" y2="20614"/>
                      <a14:foregroundMark x1="8673" y1="35088" x2="8673" y2="35088"/>
                      <a14:foregroundMark x1="7143" y1="13158" x2="7143" y2="13158"/>
                      <a14:foregroundMark x1="35714" y1="3947" x2="35714" y2="394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36785550"/>
          <a:ext cx="851568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466727</xdr:colOff>
      <xdr:row>163</xdr:row>
      <xdr:rowOff>1</xdr:rowOff>
    </xdr:from>
    <xdr:to>
      <xdr:col>8</xdr:col>
      <xdr:colOff>161541</xdr:colOff>
      <xdr:row>167</xdr:row>
      <xdr:rowOff>38100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FAF8744E-E040-46D7-83A4-D5A6275DE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BEBA8EAE-BF5A-486C-A8C5-ECC9F3942E4B}">
              <a14:imgProps xmlns:a14="http://schemas.microsoft.com/office/drawing/2010/main">
                <a14:imgLayer r:embed="rId44">
                  <a14:imgEffect>
                    <a14:backgroundRemoval t="6061" b="97306" l="7631" r="91968">
                      <a14:foregroundMark x1="15261" y1="19192" x2="15261" y2="19192"/>
                      <a14:foregroundMark x1="9237" y1="27273" x2="9237" y2="27273"/>
                      <a14:foregroundMark x1="7631" y1="12121" x2="7631" y2="12121"/>
                      <a14:foregroundMark x1="39357" y1="9764" x2="39357" y2="9764"/>
                      <a14:foregroundMark x1="30522" y1="6734" x2="30522" y2="6734"/>
                      <a14:foregroundMark x1="91968" y1="14815" x2="91968" y2="14815"/>
                      <a14:foregroundMark x1="37349" y1="91919" x2="37349" y2="91919"/>
                      <a14:foregroundMark x1="51406" y1="97306" x2="51406" y2="97306"/>
                      <a14:foregroundMark x1="53414" y1="7407" x2="53414" y2="7407"/>
                      <a14:backgroundMark x1="14056" y1="68013" x2="14056" y2="68013"/>
                      <a14:backgroundMark x1="86747" y1="67677" x2="86747" y2="67677"/>
                      <a14:backgroundMark x1="87550" y1="58923" x2="87550" y2="58923"/>
                      <a14:backgroundMark x1="88353" y1="56566" x2="88353" y2="56566"/>
                      <a14:backgroundMark x1="87149" y1="54882" x2="87149" y2="54882"/>
                      <a14:backgroundMark x1="87952" y1="52862" x2="87952" y2="5286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2" y="44472226"/>
          <a:ext cx="990214" cy="11810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195</xdr:row>
      <xdr:rowOff>38100</xdr:rowOff>
    </xdr:from>
    <xdr:to>
      <xdr:col>8</xdr:col>
      <xdr:colOff>423399</xdr:colOff>
      <xdr:row>200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DD9D3F-865D-4F2A-8EB0-C61BD99C4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5182552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170</xdr:row>
      <xdr:rowOff>111541</xdr:rowOff>
    </xdr:from>
    <xdr:to>
      <xdr:col>8</xdr:col>
      <xdr:colOff>154577</xdr:colOff>
      <xdr:row>173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06FF975-93FB-4487-9255-7FE6BC455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64697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147</xdr:row>
      <xdr:rowOff>72902</xdr:rowOff>
    </xdr:from>
    <xdr:to>
      <xdr:col>8</xdr:col>
      <xdr:colOff>112059</xdr:colOff>
      <xdr:row>150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C4C943B-EBDF-45C2-B7D2-40341827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400683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96</xdr:row>
      <xdr:rowOff>262467</xdr:rowOff>
    </xdr:from>
    <xdr:to>
      <xdr:col>8</xdr:col>
      <xdr:colOff>164778</xdr:colOff>
      <xdr:row>100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E374122-2DED-4396-A252-58A58EDB1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108</xdr:row>
      <xdr:rowOff>37041</xdr:rowOff>
    </xdr:from>
    <xdr:to>
      <xdr:col>8</xdr:col>
      <xdr:colOff>545632</xdr:colOff>
      <xdr:row>110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4CFEDC5-DA86-4A84-A5A0-99653B79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340</xdr:row>
      <xdr:rowOff>53636</xdr:rowOff>
    </xdr:from>
    <xdr:to>
      <xdr:col>8</xdr:col>
      <xdr:colOff>105541</xdr:colOff>
      <xdr:row>341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3C7931B-2C81-4D87-9DF1-F6719149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8925526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286</xdr:row>
      <xdr:rowOff>86534</xdr:rowOff>
    </xdr:from>
    <xdr:to>
      <xdr:col>8</xdr:col>
      <xdr:colOff>485734</xdr:colOff>
      <xdr:row>288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4F2E03B-525B-48B1-8419-13D4E6556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4705384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176</xdr:row>
      <xdr:rowOff>154641</xdr:rowOff>
    </xdr:from>
    <xdr:to>
      <xdr:col>8</xdr:col>
      <xdr:colOff>161669</xdr:colOff>
      <xdr:row>179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FBF803F-4F74-4CE3-B0E7-21E8BBE3C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81320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119</xdr:row>
      <xdr:rowOff>174822</xdr:rowOff>
    </xdr:from>
    <xdr:to>
      <xdr:col>8</xdr:col>
      <xdr:colOff>282376</xdr:colOff>
      <xdr:row>122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FF5BB6A-B621-41CD-8EE3-4EC412CCD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23216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187</xdr:row>
      <xdr:rowOff>54913</xdr:rowOff>
    </xdr:from>
    <xdr:to>
      <xdr:col>8</xdr:col>
      <xdr:colOff>275580</xdr:colOff>
      <xdr:row>190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FCB60E7-0EBC-449C-808D-ED7103371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96515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78</xdr:row>
      <xdr:rowOff>131504</xdr:rowOff>
    </xdr:from>
    <xdr:to>
      <xdr:col>8</xdr:col>
      <xdr:colOff>92594</xdr:colOff>
      <xdr:row>81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A2DCF455-B077-4287-B85B-D64432012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89</xdr:row>
      <xdr:rowOff>201083</xdr:rowOff>
    </xdr:from>
    <xdr:to>
      <xdr:col>8</xdr:col>
      <xdr:colOff>377197</xdr:colOff>
      <xdr:row>92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4DB80E8C-B359-410F-8FA5-659F6E30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83</xdr:row>
      <xdr:rowOff>170878</xdr:rowOff>
    </xdr:from>
    <xdr:to>
      <xdr:col>8</xdr:col>
      <xdr:colOff>250499</xdr:colOff>
      <xdr:row>85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32A03807-A46B-4C7E-8056-1F4F0034F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141</xdr:row>
      <xdr:rowOff>83829</xdr:rowOff>
    </xdr:from>
    <xdr:to>
      <xdr:col>8</xdr:col>
      <xdr:colOff>89647</xdr:colOff>
      <xdr:row>144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EA2A636E-0346-4B94-8DF2-3402C8D0A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84029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245</xdr:row>
      <xdr:rowOff>275103</xdr:rowOff>
    </xdr:from>
    <xdr:to>
      <xdr:col>8</xdr:col>
      <xdr:colOff>415024</xdr:colOff>
      <xdr:row>250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1933B286-B5CE-4092-90E7-3D15F9B60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6350205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223715</xdr:colOff>
      <xdr:row>229</xdr:row>
      <xdr:rowOff>94039</xdr:rowOff>
    </xdr:from>
    <xdr:to>
      <xdr:col>7</xdr:col>
      <xdr:colOff>585400</xdr:colOff>
      <xdr:row>235</xdr:row>
      <xdr:rowOff>274223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721A61AB-1C34-439F-A7D1-0442CD93DB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3289324">
          <a:off x="5072203" y="59948876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458719</xdr:colOff>
      <xdr:row>125</xdr:row>
      <xdr:rowOff>14728</xdr:rowOff>
    </xdr:from>
    <xdr:to>
      <xdr:col>8</xdr:col>
      <xdr:colOff>129514</xdr:colOff>
      <xdr:row>128</xdr:row>
      <xdr:rowOff>219076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AD185586-7F21-4447-A4D5-F0134B1D4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30794" y="33838003"/>
          <a:ext cx="966195" cy="1061598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207</xdr:row>
      <xdr:rowOff>90466</xdr:rowOff>
    </xdr:from>
    <xdr:to>
      <xdr:col>8</xdr:col>
      <xdr:colOff>555914</xdr:colOff>
      <xdr:row>210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47A1769E-832D-46CF-9D84-FE8CC074F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421151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303</xdr:row>
      <xdr:rowOff>68556</xdr:rowOff>
    </xdr:from>
    <xdr:to>
      <xdr:col>8</xdr:col>
      <xdr:colOff>145677</xdr:colOff>
      <xdr:row>306</xdr:row>
      <xdr:rowOff>238126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881A35F2-9D52-4EC3-B373-A79280849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7909748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213</xdr:row>
      <xdr:rowOff>230281</xdr:rowOff>
    </xdr:from>
    <xdr:to>
      <xdr:col>8</xdr:col>
      <xdr:colOff>605118</xdr:colOff>
      <xdr:row>217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EF21126A-8774-47BE-977C-D1A4B20F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582770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304800</xdr:colOff>
      <xdr:row>243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32BB5E2F-161E-4EE3-AD48-F3826C7ED6E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62531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114</xdr:row>
      <xdr:rowOff>152400</xdr:rowOff>
    </xdr:from>
    <xdr:to>
      <xdr:col>8</xdr:col>
      <xdr:colOff>428625</xdr:colOff>
      <xdr:row>115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380EC9F1-D1F3-4433-A18E-3BE2E27F1C8F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271</xdr:row>
      <xdr:rowOff>0</xdr:rowOff>
    </xdr:from>
    <xdr:to>
      <xdr:col>8</xdr:col>
      <xdr:colOff>67235</xdr:colOff>
      <xdr:row>274</xdr:row>
      <xdr:rowOff>254017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52D4A07D-3EC4-4E56-97F6-D8C58D912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70656450"/>
          <a:ext cx="897487" cy="11112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304800</xdr:colOff>
      <xdr:row>64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2A6B287-4CCF-464E-A0D8-0C53DC0E27D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304800</xdr:colOff>
      <xdr:row>344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3AF9514E-F7DE-4481-AF0A-08F8F4036CD5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977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304800</xdr:colOff>
      <xdr:row>66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A7203407-40DC-45F6-BA02-5C09CE8BC2A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65</xdr:row>
      <xdr:rowOff>48936</xdr:rowOff>
    </xdr:from>
    <xdr:to>
      <xdr:col>8</xdr:col>
      <xdr:colOff>27516</xdr:colOff>
      <xdr:row>68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EA158641-443C-4E8B-AC40-EF5011FBD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42266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304800</xdr:colOff>
      <xdr:row>345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5B876F8B-E7BC-46BE-93EF-E3150283D450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320</xdr:row>
      <xdr:rowOff>97994</xdr:rowOff>
    </xdr:from>
    <xdr:to>
      <xdr:col>8</xdr:col>
      <xdr:colOff>401172</xdr:colOff>
      <xdr:row>323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F0C73255-4023-4BC8-9894-6D17BC9BD0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37179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42</xdr:row>
      <xdr:rowOff>40583</xdr:rowOff>
    </xdr:from>
    <xdr:to>
      <xdr:col>8</xdr:col>
      <xdr:colOff>361653</xdr:colOff>
      <xdr:row>46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C5712108-4B05-48DF-87BD-8A01425B5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3255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54</xdr:row>
      <xdr:rowOff>243417</xdr:rowOff>
    </xdr:from>
    <xdr:to>
      <xdr:col>8</xdr:col>
      <xdr:colOff>123352</xdr:colOff>
      <xdr:row>58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1B41E410-7DCE-4B25-A499-A30AFA4E2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691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28</xdr:row>
      <xdr:rowOff>190501</xdr:rowOff>
    </xdr:from>
    <xdr:to>
      <xdr:col>8</xdr:col>
      <xdr:colOff>135701</xdr:colOff>
      <xdr:row>33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2E020E45-1A0A-456C-AE2D-9E2A02AD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1915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12</xdr:row>
      <xdr:rowOff>266700</xdr:rowOff>
    </xdr:from>
    <xdr:to>
      <xdr:col>8</xdr:col>
      <xdr:colOff>279399</xdr:colOff>
      <xdr:row>17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F5956AAB-0B33-4607-866A-84311C0CE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369570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329</xdr:row>
      <xdr:rowOff>89647</xdr:rowOff>
    </xdr:from>
    <xdr:to>
      <xdr:col>8</xdr:col>
      <xdr:colOff>77196</xdr:colOff>
      <xdr:row>332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A30EA79D-3B19-4DCC-8D8C-D1E58504A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614802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335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D646B9BC-ECAF-4745-844A-8946A1C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798456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295</xdr:row>
      <xdr:rowOff>10585</xdr:rowOff>
    </xdr:from>
    <xdr:to>
      <xdr:col>8</xdr:col>
      <xdr:colOff>351365</xdr:colOff>
      <xdr:row>297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555BF40A-52B2-443C-A27F-DFE15C7C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703926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292</xdr:row>
      <xdr:rowOff>201084</xdr:rowOff>
    </xdr:from>
    <xdr:to>
      <xdr:col>8</xdr:col>
      <xdr:colOff>593912</xdr:colOff>
      <xdr:row>294</xdr:row>
      <xdr:rowOff>263921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3A90775E-3E02-44E3-B3B9-E4B9B92E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608" y="7637250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47</xdr:col>
      <xdr:colOff>52917</xdr:colOff>
      <xdr:row>343</xdr:row>
      <xdr:rowOff>0</xdr:rowOff>
    </xdr:from>
    <xdr:to>
      <xdr:col>52</xdr:col>
      <xdr:colOff>719154</xdr:colOff>
      <xdr:row>372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6B35B197-8A9C-40F1-8ADB-D4749E9A4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9567" y="89773125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344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6D9E32E4-46AD-4AF0-8431-E0717E949063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256</xdr:row>
      <xdr:rowOff>40453</xdr:rowOff>
    </xdr:from>
    <xdr:to>
      <xdr:col>8</xdr:col>
      <xdr:colOff>533116</xdr:colOff>
      <xdr:row>260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5C8BCA1B-2EEC-4B73-9AD3-AE73BB52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641065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154</xdr:row>
      <xdr:rowOff>107453</xdr:rowOff>
    </xdr:from>
    <xdr:to>
      <xdr:col>8</xdr:col>
      <xdr:colOff>224052</xdr:colOff>
      <xdr:row>158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A05C2CB5-244F-4F87-AF59-CBA066DF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42103178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281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1B00F404-FDD0-4FD9-831C-1B045A008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342174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81598</xdr:colOff>
      <xdr:row>291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A8247138-E62F-4C5B-AD4C-FDB15D370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253673" y="75949175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277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A8D3C3DF-7664-414B-99C2-08EB31915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72237599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113</xdr:row>
      <xdr:rowOff>116417</xdr:rowOff>
    </xdr:from>
    <xdr:to>
      <xdr:col>8</xdr:col>
      <xdr:colOff>28575</xdr:colOff>
      <xdr:row>116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80FC7860-BA12-47A6-8F6F-C7B34B422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62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D35E97C1-970B-4137-B07E-076FDA18187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516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344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1094DD0F-4B24-4794-9EC4-9C818B305F25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264</xdr:row>
      <xdr:rowOff>104215</xdr:rowOff>
    </xdr:from>
    <xdr:to>
      <xdr:col>8</xdr:col>
      <xdr:colOff>539961</xdr:colOff>
      <xdr:row>268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ACD599B7-6A8A-4864-BDE2-CBE9D2919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876041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389964</xdr:colOff>
      <xdr:row>129</xdr:row>
      <xdr:rowOff>0</xdr:rowOff>
    </xdr:from>
    <xdr:to>
      <xdr:col>8</xdr:col>
      <xdr:colOff>262699</xdr:colOff>
      <xdr:row>132</xdr:row>
      <xdr:rowOff>276225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2670F5F9-6914-491C-92A0-DDCE39A71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039" y="34966275"/>
          <a:ext cx="1168135" cy="11334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F599E7D8-4387-4E16-B61B-091F1DFBE27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6DAFBBC5-12EA-4F48-ADD3-464BAC0E337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4C3A7114-7F4D-4CE3-8EF3-F0599D07D3F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64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9E8341AD-B7D7-45F4-BBE5-E0771D641DD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97EB3BCD-3603-486A-9A5D-10BE2B4B601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14CEEA03-6DA1-4754-9E35-0051FEA522E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69C3CD99-EC71-4A40-972D-8033779EAE5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AA65B432-4758-499A-A93A-3387B2A07E3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2DAEE4E3-38B3-4DFB-BDA2-DB2EF1B36B2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CBF0B219-B905-4C7F-81ED-7BC749FD50C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15D9DA10-33EF-481B-BCF7-A92A5CF9B59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C04B9B78-8D1A-4C7E-8CD5-D5EF03ADCB6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C0B635C1-5F5E-4675-A587-4F49EEC152A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555B7B4E-A218-4C64-9A93-8A859D94278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7BCEF950-FC8B-4B88-B280-38AE4CD67DA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D33740B5-8515-49E8-88C5-A8269EB3C9F2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5064C4D3-8ED9-47BA-A4CA-75CE89D1602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E622CA1C-2373-4EFA-9A06-C5C1F201C76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5A4489F2-FBCC-4576-81D3-89110A31629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C3BE9192-D908-4396-84D4-50EFD68AE0E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E325A37C-3BE0-49DB-BB89-2CD043FB111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F4AD1DB6-E93B-4D80-A632-954447F20F5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EEF7C9C8-13D0-421F-BC36-C74A8C7DF76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313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09036B21-1C38-484A-A38B-876B80C9F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81835150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B7259DFC-A806-4CB4-85FD-CC97C4B5F36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6FB51F68-6ACB-4435-B3E8-00B434660F6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95F5AD7A-D073-4078-AD6F-0E6503FB8FD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B0C23701-5164-4FCB-89C4-F30F6B73B97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FEA27467-A18A-4F98-81E1-749DB3D1AE8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954A95E5-FEDA-4DCE-9F24-2A4D4D9D913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6C300521-C3F2-4918-8F80-E487BF3F772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2A949612-FB7D-465C-B8E1-C972928541B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0A6E9D32-A6BF-4DA0-9C3D-0BA4F94C5F3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CB71EF61-7AA9-49F1-BEF9-A45C8936BB0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5" name="AutoShape 2" descr="Imagen 1 de 7 de Soporte Colgante Fibra De Coco Bols N 20">
          <a:extLst>
            <a:ext uri="{FF2B5EF4-FFF2-40B4-BE49-F238E27FC236}">
              <a16:creationId xmlns:a16="http://schemas.microsoft.com/office/drawing/2014/main" id="{5DD42939-5B0F-4065-9696-84762C6D6FA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6" name="AutoShape 2" descr="Imagen 1 de 7 de Soporte Colgante Fibra De Coco Bols N 20">
          <a:extLst>
            <a:ext uri="{FF2B5EF4-FFF2-40B4-BE49-F238E27FC236}">
              <a16:creationId xmlns:a16="http://schemas.microsoft.com/office/drawing/2014/main" id="{87B13FDE-7F61-4817-AE45-39571FB3061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87" name="AutoShape 2" descr="Imagen 1 de 7 de Soporte Colgante Fibra De Coco Bols N 20">
          <a:extLst>
            <a:ext uri="{FF2B5EF4-FFF2-40B4-BE49-F238E27FC236}">
              <a16:creationId xmlns:a16="http://schemas.microsoft.com/office/drawing/2014/main" id="{397622A2-51FE-427C-B036-BD033A4DDF0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8" name="AutoShape 2" descr="Imagen 1 de 7 de Soporte Colgante Fibra De Coco Bols N 20">
          <a:extLst>
            <a:ext uri="{FF2B5EF4-FFF2-40B4-BE49-F238E27FC236}">
              <a16:creationId xmlns:a16="http://schemas.microsoft.com/office/drawing/2014/main" id="{F2EEA6BC-AC81-4A04-890C-0854A21E3B0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161923</xdr:colOff>
      <xdr:row>235</xdr:row>
      <xdr:rowOff>76198</xdr:rowOff>
    </xdr:from>
    <xdr:to>
      <xdr:col>8</xdr:col>
      <xdr:colOff>523082</xdr:colOff>
      <xdr:row>239</xdr:row>
      <xdr:rowOff>180708</xdr:rowOff>
    </xdr:to>
    <xdr:pic>
      <xdr:nvPicPr>
        <xdr:cNvPr id="89" name="Imagen 23">
          <a:extLst>
            <a:ext uri="{FF2B5EF4-FFF2-40B4-BE49-F238E27FC236}">
              <a16:creationId xmlns:a16="http://schemas.microsoft.com/office/drawing/2014/main" id="{B1FE2778-76E7-4F48-823B-4E7B02485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8674240">
          <a:off x="5333998" y="61083823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135</xdr:row>
      <xdr:rowOff>142875</xdr:rowOff>
    </xdr:from>
    <xdr:to>
      <xdr:col>8</xdr:col>
      <xdr:colOff>99093</xdr:colOff>
      <xdr:row>138</xdr:row>
      <xdr:rowOff>276225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E6305E9-6684-4FE9-85F0-9E025A024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BEBA8EAE-BF5A-486C-A8C5-ECC9F3942E4B}">
              <a14:imgProps xmlns:a14="http://schemas.microsoft.com/office/drawing/2010/main">
                <a14:imgLayer r:embed="rId42">
                  <a14:imgEffect>
                    <a14:backgroundRemoval t="3947" b="92544" l="6633" r="93878">
                      <a14:foregroundMark x1="67857" y1="14035" x2="67857" y2="14035"/>
                      <a14:foregroundMark x1="56633" y1="4825" x2="56633" y2="4825"/>
                      <a14:foregroundMark x1="87755" y1="13158" x2="87755" y2="13158"/>
                      <a14:foregroundMark x1="93878" y1="17544" x2="93878" y2="17544"/>
                      <a14:foregroundMark x1="13265" y1="48246" x2="13265" y2="48246"/>
                      <a14:foregroundMark x1="21429" y1="67544" x2="21429" y2="67544"/>
                      <a14:foregroundMark x1="26020" y1="78070" x2="26020" y2="78070"/>
                      <a14:foregroundMark x1="29592" y1="85088" x2="29592" y2="85088"/>
                      <a14:foregroundMark x1="18878" y1="73246" x2="18878" y2="73246"/>
                      <a14:foregroundMark x1="18367" y1="80263" x2="18367" y2="80263"/>
                      <a14:foregroundMark x1="40306" y1="76316" x2="40306" y2="76316"/>
                      <a14:foregroundMark x1="58163" y1="78509" x2="58163" y2="78509"/>
                      <a14:foregroundMark x1="71429" y1="78947" x2="71429" y2="78947"/>
                      <a14:foregroundMark x1="69898" y1="85088" x2="69898" y2="85088"/>
                      <a14:foregroundMark x1="54082" y1="85088" x2="54082" y2="85088"/>
                      <a14:foregroundMark x1="41327" y1="89474" x2="41327" y2="89474"/>
                      <a14:foregroundMark x1="49490" y1="92982" x2="49490" y2="92982"/>
                      <a14:foregroundMark x1="9694" y1="13596" x2="9694" y2="13596"/>
                      <a14:foregroundMark x1="6633" y1="20614" x2="6633" y2="20614"/>
                      <a14:foregroundMark x1="8673" y1="35088" x2="8673" y2="35088"/>
                      <a14:foregroundMark x1="7143" y1="13158" x2="7143" y2="13158"/>
                      <a14:foregroundMark x1="35714" y1="3947" x2="35714" y2="394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36785550"/>
          <a:ext cx="851568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466727</xdr:colOff>
      <xdr:row>163</xdr:row>
      <xdr:rowOff>1</xdr:rowOff>
    </xdr:from>
    <xdr:to>
      <xdr:col>8</xdr:col>
      <xdr:colOff>161541</xdr:colOff>
      <xdr:row>167</xdr:row>
      <xdr:rowOff>38100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E8CA6CCC-EFD5-4F7A-9C5F-C465622AC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BEBA8EAE-BF5A-486C-A8C5-ECC9F3942E4B}">
              <a14:imgProps xmlns:a14="http://schemas.microsoft.com/office/drawing/2010/main">
                <a14:imgLayer r:embed="rId44">
                  <a14:imgEffect>
                    <a14:backgroundRemoval t="6061" b="97306" l="7631" r="91968">
                      <a14:foregroundMark x1="15261" y1="19192" x2="15261" y2="19192"/>
                      <a14:foregroundMark x1="9237" y1="27273" x2="9237" y2="27273"/>
                      <a14:foregroundMark x1="7631" y1="12121" x2="7631" y2="12121"/>
                      <a14:foregroundMark x1="39357" y1="9764" x2="39357" y2="9764"/>
                      <a14:foregroundMark x1="30522" y1="6734" x2="30522" y2="6734"/>
                      <a14:foregroundMark x1="91968" y1="14815" x2="91968" y2="14815"/>
                      <a14:foregroundMark x1="37349" y1="91919" x2="37349" y2="91919"/>
                      <a14:foregroundMark x1="51406" y1="97306" x2="51406" y2="97306"/>
                      <a14:foregroundMark x1="53414" y1="7407" x2="53414" y2="7407"/>
                      <a14:backgroundMark x1="14056" y1="68013" x2="14056" y2="68013"/>
                      <a14:backgroundMark x1="86747" y1="67677" x2="86747" y2="67677"/>
                      <a14:backgroundMark x1="87550" y1="58923" x2="87550" y2="58923"/>
                      <a14:backgroundMark x1="88353" y1="56566" x2="88353" y2="56566"/>
                      <a14:backgroundMark x1="87149" y1="54882" x2="87149" y2="54882"/>
                      <a14:backgroundMark x1="87952" y1="52862" x2="87952" y2="5286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2" y="44472226"/>
          <a:ext cx="990214" cy="118109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193</xdr:row>
      <xdr:rowOff>38100</xdr:rowOff>
    </xdr:from>
    <xdr:to>
      <xdr:col>8</xdr:col>
      <xdr:colOff>423399</xdr:colOff>
      <xdr:row>198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30100E9-F88B-4806-BB8D-3DB61E38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0" y="51825525"/>
          <a:ext cx="1461624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480177</xdr:colOff>
      <xdr:row>173</xdr:row>
      <xdr:rowOff>111541</xdr:rowOff>
    </xdr:from>
    <xdr:to>
      <xdr:col>8</xdr:col>
      <xdr:colOff>154577</xdr:colOff>
      <xdr:row>176</xdr:row>
      <xdr:rowOff>201705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741978-3787-4C65-9315-FEC94ECA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2252" y="46469716"/>
          <a:ext cx="969800" cy="947414"/>
        </a:xfrm>
        <a:prstGeom prst="rect">
          <a:avLst/>
        </a:prstGeom>
      </xdr:spPr>
    </xdr:pic>
    <xdr:clientData/>
  </xdr:twoCellAnchor>
  <xdr:twoCellAnchor editAs="oneCell">
    <xdr:from>
      <xdr:col>6</xdr:col>
      <xdr:colOff>551889</xdr:colOff>
      <xdr:row>150</xdr:row>
      <xdr:rowOff>72902</xdr:rowOff>
    </xdr:from>
    <xdr:to>
      <xdr:col>8</xdr:col>
      <xdr:colOff>112059</xdr:colOff>
      <xdr:row>153</xdr:row>
      <xdr:rowOff>236393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6A9A43-27D1-4CD7-9276-195F5D17D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3964" y="40068377"/>
          <a:ext cx="855570" cy="1020741"/>
        </a:xfrm>
        <a:prstGeom prst="rect">
          <a:avLst/>
        </a:prstGeom>
      </xdr:spPr>
    </xdr:pic>
    <xdr:clientData/>
  </xdr:twoCellAnchor>
  <xdr:twoCellAnchor editAs="oneCell">
    <xdr:from>
      <xdr:col>6</xdr:col>
      <xdr:colOff>443442</xdr:colOff>
      <xdr:row>99</xdr:row>
      <xdr:rowOff>262467</xdr:rowOff>
    </xdr:from>
    <xdr:to>
      <xdr:col>8</xdr:col>
      <xdr:colOff>164778</xdr:colOff>
      <xdr:row>103</xdr:row>
      <xdr:rowOff>52788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5F95F7A-EE0C-4E66-AE0D-BEB5E9E2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517" y="26484792"/>
          <a:ext cx="1016736" cy="93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159848</xdr:colOff>
      <xdr:row>111</xdr:row>
      <xdr:rowOff>37041</xdr:rowOff>
    </xdr:from>
    <xdr:to>
      <xdr:col>8</xdr:col>
      <xdr:colOff>545632</xdr:colOff>
      <xdr:row>113</xdr:row>
      <xdr:rowOff>275168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7DB0D77-2219-4BBA-8C46-843206B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1923" y="29078766"/>
          <a:ext cx="1681184" cy="809627"/>
        </a:xfrm>
        <a:prstGeom prst="rect">
          <a:avLst/>
        </a:prstGeom>
      </xdr:spPr>
    </xdr:pic>
    <xdr:clientData/>
  </xdr:twoCellAnchor>
  <xdr:twoCellAnchor editAs="oneCell">
    <xdr:from>
      <xdr:col>6</xdr:col>
      <xdr:colOff>433666</xdr:colOff>
      <xdr:row>343</xdr:row>
      <xdr:rowOff>53636</xdr:rowOff>
    </xdr:from>
    <xdr:to>
      <xdr:col>8</xdr:col>
      <xdr:colOff>105541</xdr:colOff>
      <xdr:row>344</xdr:row>
      <xdr:rowOff>207437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987043B-7168-428A-8C5B-616F4AEF4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5741" y="89255261"/>
          <a:ext cx="967275" cy="43955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179295</xdr:colOff>
      <xdr:row>284</xdr:row>
      <xdr:rowOff>86534</xdr:rowOff>
    </xdr:from>
    <xdr:to>
      <xdr:col>8</xdr:col>
      <xdr:colOff>485734</xdr:colOff>
      <xdr:row>286</xdr:row>
      <xdr:rowOff>207296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FA10905-D04B-4742-B1BE-CEEE8B392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9070" y="74705384"/>
          <a:ext cx="954139" cy="6922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456993</xdr:colOff>
      <xdr:row>179</xdr:row>
      <xdr:rowOff>154641</xdr:rowOff>
    </xdr:from>
    <xdr:to>
      <xdr:col>8</xdr:col>
      <xdr:colOff>161669</xdr:colOff>
      <xdr:row>182</xdr:row>
      <xdr:rowOff>201706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9A2B4D7-F7A4-49B2-B52F-D891CC78B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068" y="48132066"/>
          <a:ext cx="1000076" cy="9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348406</xdr:colOff>
      <xdr:row>122</xdr:row>
      <xdr:rowOff>174822</xdr:rowOff>
    </xdr:from>
    <xdr:to>
      <xdr:col>8</xdr:col>
      <xdr:colOff>282376</xdr:colOff>
      <xdr:row>125</xdr:row>
      <xdr:rowOff>254001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5498B9D-D5B1-412D-A552-F202D8BF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0481" y="32321697"/>
          <a:ext cx="1229370" cy="936429"/>
        </a:xfrm>
        <a:prstGeom prst="rect">
          <a:avLst/>
        </a:prstGeom>
      </xdr:spPr>
    </xdr:pic>
    <xdr:clientData/>
  </xdr:twoCellAnchor>
  <xdr:twoCellAnchor editAs="oneCell">
    <xdr:from>
      <xdr:col>6</xdr:col>
      <xdr:colOff>437288</xdr:colOff>
      <xdr:row>185</xdr:row>
      <xdr:rowOff>54913</xdr:rowOff>
    </xdr:from>
    <xdr:to>
      <xdr:col>8</xdr:col>
      <xdr:colOff>275580</xdr:colOff>
      <xdr:row>188</xdr:row>
      <xdr:rowOff>257736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B26CFF8-3428-4696-9CA5-F09E7C27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9363" y="49651588"/>
          <a:ext cx="1133692" cy="106007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81</xdr:row>
      <xdr:rowOff>131504</xdr:rowOff>
    </xdr:from>
    <xdr:to>
      <xdr:col>8</xdr:col>
      <xdr:colOff>92594</xdr:colOff>
      <xdr:row>84</xdr:row>
      <xdr:rowOff>63500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C4E2700A-B1CF-409D-AE9A-4088FA5A5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32991" y="21324629"/>
          <a:ext cx="827078" cy="789246"/>
        </a:xfrm>
        <a:prstGeom prst="rect">
          <a:avLst/>
        </a:prstGeom>
      </xdr:spPr>
    </xdr:pic>
    <xdr:clientData/>
  </xdr:twoCellAnchor>
  <xdr:twoCellAnchor editAs="oneCell">
    <xdr:from>
      <xdr:col>6</xdr:col>
      <xdr:colOff>299509</xdr:colOff>
      <xdr:row>92</xdr:row>
      <xdr:rowOff>201083</xdr:rowOff>
    </xdr:from>
    <xdr:to>
      <xdr:col>8</xdr:col>
      <xdr:colOff>377197</xdr:colOff>
      <xdr:row>95</xdr:row>
      <xdr:rowOff>211826</xdr:rowOff>
    </xdr:to>
    <xdr:pic>
      <xdr:nvPicPr>
        <xdr:cNvPr id="13" name="Imagen 18">
          <a:extLst>
            <a:ext uri="{FF2B5EF4-FFF2-40B4-BE49-F238E27FC236}">
              <a16:creationId xmlns:a16="http://schemas.microsoft.com/office/drawing/2014/main" id="{B971C2CA-9E87-4DC8-904B-61F2FDC0E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1584" y="24461258"/>
          <a:ext cx="1373088" cy="86799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86</xdr:row>
      <xdr:rowOff>170878</xdr:rowOff>
    </xdr:from>
    <xdr:to>
      <xdr:col>8</xdr:col>
      <xdr:colOff>250499</xdr:colOff>
      <xdr:row>88</xdr:row>
      <xdr:rowOff>201083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C9EA8796-E4EE-462F-850D-FFC7480B0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2754653"/>
          <a:ext cx="1098224" cy="601705"/>
        </a:xfrm>
        <a:prstGeom prst="rect">
          <a:avLst/>
        </a:prstGeom>
      </xdr:spPr>
    </xdr:pic>
    <xdr:clientData/>
  </xdr:twoCellAnchor>
  <xdr:twoCellAnchor editAs="oneCell">
    <xdr:from>
      <xdr:col>6</xdr:col>
      <xdr:colOff>504025</xdr:colOff>
      <xdr:row>144</xdr:row>
      <xdr:rowOff>83829</xdr:rowOff>
    </xdr:from>
    <xdr:to>
      <xdr:col>8</xdr:col>
      <xdr:colOff>89647</xdr:colOff>
      <xdr:row>147</xdr:row>
      <xdr:rowOff>246939</xdr:rowOff>
    </xdr:to>
    <xdr:pic>
      <xdr:nvPicPr>
        <xdr:cNvPr id="15" name="Imagen 21">
          <a:extLst>
            <a:ext uri="{FF2B5EF4-FFF2-40B4-BE49-F238E27FC236}">
              <a16:creationId xmlns:a16="http://schemas.microsoft.com/office/drawing/2014/main" id="{0D218AC6-487A-4DA5-A96B-1E6884487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100" y="38402904"/>
          <a:ext cx="881022" cy="1020360"/>
        </a:xfrm>
        <a:prstGeom prst="rect">
          <a:avLst/>
        </a:prstGeom>
      </xdr:spPr>
    </xdr:pic>
    <xdr:clientData/>
  </xdr:twoCellAnchor>
  <xdr:twoCellAnchor editAs="oneCell">
    <xdr:from>
      <xdr:col>6</xdr:col>
      <xdr:colOff>93009</xdr:colOff>
      <xdr:row>243</xdr:row>
      <xdr:rowOff>275103</xdr:rowOff>
    </xdr:from>
    <xdr:to>
      <xdr:col>8</xdr:col>
      <xdr:colOff>415024</xdr:colOff>
      <xdr:row>248</xdr:row>
      <xdr:rowOff>156881</xdr:rowOff>
    </xdr:to>
    <xdr:pic>
      <xdr:nvPicPr>
        <xdr:cNvPr id="16" name="Imagen 22">
          <a:extLst>
            <a:ext uri="{FF2B5EF4-FFF2-40B4-BE49-F238E27FC236}">
              <a16:creationId xmlns:a16="http://schemas.microsoft.com/office/drawing/2014/main" id="{C5F5BDC7-71B4-4229-9D22-C3FA48A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5084" y="63502053"/>
          <a:ext cx="1617415" cy="1310528"/>
        </a:xfrm>
        <a:prstGeom prst="rect">
          <a:avLst/>
        </a:prstGeom>
      </xdr:spPr>
    </xdr:pic>
    <xdr:clientData/>
  </xdr:twoCellAnchor>
  <xdr:twoCellAnchor editAs="oneCell">
    <xdr:from>
      <xdr:col>6</xdr:col>
      <xdr:colOff>223715</xdr:colOff>
      <xdr:row>227</xdr:row>
      <xdr:rowOff>94039</xdr:rowOff>
    </xdr:from>
    <xdr:to>
      <xdr:col>7</xdr:col>
      <xdr:colOff>585400</xdr:colOff>
      <xdr:row>233</xdr:row>
      <xdr:rowOff>274223</xdr:rowOff>
    </xdr:to>
    <xdr:pic>
      <xdr:nvPicPr>
        <xdr:cNvPr id="17" name="Imagen 23">
          <a:extLst>
            <a:ext uri="{FF2B5EF4-FFF2-40B4-BE49-F238E27FC236}">
              <a16:creationId xmlns:a16="http://schemas.microsoft.com/office/drawing/2014/main" id="{91A7BF8E-5E01-4521-86A1-4E6CCBC7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3289324">
          <a:off x="5072203" y="59948876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458719</xdr:colOff>
      <xdr:row>128</xdr:row>
      <xdr:rowOff>14728</xdr:rowOff>
    </xdr:from>
    <xdr:to>
      <xdr:col>8</xdr:col>
      <xdr:colOff>129514</xdr:colOff>
      <xdr:row>131</xdr:row>
      <xdr:rowOff>219076</xdr:rowOff>
    </xdr:to>
    <xdr:pic>
      <xdr:nvPicPr>
        <xdr:cNvPr id="18" name="Imagen 25">
          <a:extLst>
            <a:ext uri="{FF2B5EF4-FFF2-40B4-BE49-F238E27FC236}">
              <a16:creationId xmlns:a16="http://schemas.microsoft.com/office/drawing/2014/main" id="{97F208B8-4A96-44E9-9721-7A152CA87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30794" y="33838003"/>
          <a:ext cx="966195" cy="1061598"/>
        </a:xfrm>
        <a:prstGeom prst="rect">
          <a:avLst/>
        </a:prstGeom>
      </xdr:spPr>
    </xdr:pic>
    <xdr:clientData/>
  </xdr:twoCellAnchor>
  <xdr:twoCellAnchor editAs="oneCell">
    <xdr:from>
      <xdr:col>6</xdr:col>
      <xdr:colOff>92449</xdr:colOff>
      <xdr:row>205</xdr:row>
      <xdr:rowOff>90466</xdr:rowOff>
    </xdr:from>
    <xdr:to>
      <xdr:col>8</xdr:col>
      <xdr:colOff>555914</xdr:colOff>
      <xdr:row>208</xdr:row>
      <xdr:rowOff>235323</xdr:rowOff>
    </xdr:to>
    <xdr:pic>
      <xdr:nvPicPr>
        <xdr:cNvPr id="19" name="Imagen 26">
          <a:extLst>
            <a:ext uri="{FF2B5EF4-FFF2-40B4-BE49-F238E27FC236}">
              <a16:creationId xmlns:a16="http://schemas.microsoft.com/office/drawing/2014/main" id="{A0132246-310A-403B-A187-E3D2F22B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64524" y="54211516"/>
          <a:ext cx="1758865" cy="1002107"/>
        </a:xfrm>
        <a:prstGeom prst="rect">
          <a:avLst/>
        </a:prstGeom>
      </xdr:spPr>
    </xdr:pic>
    <xdr:clientData/>
  </xdr:twoCellAnchor>
  <xdr:twoCellAnchor editAs="oneCell">
    <xdr:from>
      <xdr:col>6</xdr:col>
      <xdr:colOff>535675</xdr:colOff>
      <xdr:row>306</xdr:row>
      <xdr:rowOff>68556</xdr:rowOff>
    </xdr:from>
    <xdr:to>
      <xdr:col>8</xdr:col>
      <xdr:colOff>145677</xdr:colOff>
      <xdr:row>309</xdr:row>
      <xdr:rowOff>238126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AD65E948-DE35-45A2-9854-7AEEA80E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07750" y="79097481"/>
          <a:ext cx="905402" cy="1026820"/>
        </a:xfrm>
        <a:prstGeom prst="rect">
          <a:avLst/>
        </a:prstGeom>
      </xdr:spPr>
    </xdr:pic>
    <xdr:clientData/>
  </xdr:twoCellAnchor>
  <xdr:twoCellAnchor editAs="oneCell">
    <xdr:from>
      <xdr:col>6</xdr:col>
      <xdr:colOff>54349</xdr:colOff>
      <xdr:row>211</xdr:row>
      <xdr:rowOff>230281</xdr:rowOff>
    </xdr:from>
    <xdr:to>
      <xdr:col>8</xdr:col>
      <xdr:colOff>605118</xdr:colOff>
      <xdr:row>215</xdr:row>
      <xdr:rowOff>202047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1B43A881-8797-44E1-A6DD-1640587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26424" y="55827706"/>
          <a:ext cx="1846169" cy="11147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240</xdr:row>
      <xdr:rowOff>0</xdr:rowOff>
    </xdr:from>
    <xdr:to>
      <xdr:col>7</xdr:col>
      <xdr:colOff>304800</xdr:colOff>
      <xdr:row>241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343D342C-61E3-4220-B6FE-903E6C4FCED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625316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117</xdr:row>
      <xdr:rowOff>152400</xdr:rowOff>
    </xdr:from>
    <xdr:to>
      <xdr:col>8</xdr:col>
      <xdr:colOff>428625</xdr:colOff>
      <xdr:row>118</xdr:row>
      <xdr:rowOff>179069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15280F9F-9727-4CD4-BAB8-A5AB92E767EE}"/>
            </a:ext>
          </a:extLst>
        </xdr:cNvPr>
        <xdr:cNvSpPr>
          <a:spLocks noChangeAspect="1" noChangeArrowheads="1"/>
        </xdr:cNvSpPr>
      </xdr:nvSpPr>
      <xdr:spPr bwMode="auto">
        <a:xfrm>
          <a:off x="659130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465148</xdr:colOff>
      <xdr:row>269</xdr:row>
      <xdr:rowOff>0</xdr:rowOff>
    </xdr:from>
    <xdr:to>
      <xdr:col>8</xdr:col>
      <xdr:colOff>67235</xdr:colOff>
      <xdr:row>272</xdr:row>
      <xdr:rowOff>254017</xdr:rowOff>
    </xdr:to>
    <xdr:pic>
      <xdr:nvPicPr>
        <xdr:cNvPr id="24" name="Imagen 31">
          <a:extLst>
            <a:ext uri="{FF2B5EF4-FFF2-40B4-BE49-F238E27FC236}">
              <a16:creationId xmlns:a16="http://schemas.microsoft.com/office/drawing/2014/main" id="{EC1445F4-1CF7-4B7B-8651-DC40DA170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637223" y="70656450"/>
          <a:ext cx="897487" cy="11112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304800</xdr:colOff>
      <xdr:row>67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BE2750EA-AD39-46FD-ACE5-AAD0B9584D7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346</xdr:row>
      <xdr:rowOff>0</xdr:rowOff>
    </xdr:from>
    <xdr:to>
      <xdr:col>6</xdr:col>
      <xdr:colOff>304800</xdr:colOff>
      <xdr:row>347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5674440F-52AA-4910-B4FD-58F8840F0A57}"/>
            </a:ext>
          </a:extLst>
        </xdr:cNvPr>
        <xdr:cNvSpPr>
          <a:spLocks noChangeAspect="1" noChangeArrowheads="1"/>
        </xdr:cNvSpPr>
      </xdr:nvSpPr>
      <xdr:spPr bwMode="auto">
        <a:xfrm>
          <a:off x="5172075" y="8977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68</xdr:row>
      <xdr:rowOff>0</xdr:rowOff>
    </xdr:from>
    <xdr:to>
      <xdr:col>7</xdr:col>
      <xdr:colOff>304800</xdr:colOff>
      <xdr:row>69</xdr:row>
      <xdr:rowOff>19050</xdr:rowOff>
    </xdr:to>
    <xdr:sp macro="" textlink="">
      <xdr:nvSpPr>
        <xdr:cNvPr id="2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9FEDF063-5E4E-47D3-AD94-5A13BC47429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5292</xdr:colOff>
      <xdr:row>68</xdr:row>
      <xdr:rowOff>48936</xdr:rowOff>
    </xdr:from>
    <xdr:to>
      <xdr:col>8</xdr:col>
      <xdr:colOff>27516</xdr:colOff>
      <xdr:row>71</xdr:row>
      <xdr:rowOff>240852</xdr:rowOff>
    </xdr:to>
    <xdr:pic>
      <xdr:nvPicPr>
        <xdr:cNvPr id="28" name="Imagen 41">
          <a:extLst>
            <a:ext uri="{FF2B5EF4-FFF2-40B4-BE49-F238E27FC236}">
              <a16:creationId xmlns:a16="http://schemas.microsoft.com/office/drawing/2014/main" id="{93AA7B97-1BA5-4B27-B8C8-8E94E42F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825067" y="18422661"/>
          <a:ext cx="669924" cy="10491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</xdr:row>
      <xdr:rowOff>0</xdr:rowOff>
    </xdr:from>
    <xdr:to>
      <xdr:col>6</xdr:col>
      <xdr:colOff>304800</xdr:colOff>
      <xdr:row>348</xdr:row>
      <xdr:rowOff>26046</xdr:rowOff>
    </xdr:to>
    <xdr:sp macro="" textlink="">
      <xdr:nvSpPr>
        <xdr:cNvPr id="2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B9B971AE-68A2-44FA-A24A-50E7C67E6C0A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280216</xdr:colOff>
      <xdr:row>323</xdr:row>
      <xdr:rowOff>97994</xdr:rowOff>
    </xdr:from>
    <xdr:to>
      <xdr:col>8</xdr:col>
      <xdr:colOff>401172</xdr:colOff>
      <xdr:row>326</xdr:row>
      <xdr:rowOff>280147</xdr:rowOff>
    </xdr:to>
    <xdr:pic>
      <xdr:nvPicPr>
        <xdr:cNvPr id="30" name="Imagen 44">
          <a:extLst>
            <a:ext uri="{FF2B5EF4-FFF2-40B4-BE49-F238E27FC236}">
              <a16:creationId xmlns:a16="http://schemas.microsoft.com/office/drawing/2014/main" id="{FCE5B532-FAA5-4BD7-88C4-583F9A711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-1154" t="16131" r="3052" b="17203"/>
        <a:stretch/>
      </xdr:blipFill>
      <xdr:spPr>
        <a:xfrm>
          <a:off x="5452291" y="83717969"/>
          <a:ext cx="1416356" cy="1039403"/>
        </a:xfrm>
        <a:prstGeom prst="rect">
          <a:avLst/>
        </a:prstGeom>
      </xdr:spPr>
    </xdr:pic>
    <xdr:clientData/>
  </xdr:twoCellAnchor>
  <xdr:twoCellAnchor editAs="oneCell">
    <xdr:from>
      <xdr:col>6</xdr:col>
      <xdr:colOff>293158</xdr:colOff>
      <xdr:row>45</xdr:row>
      <xdr:rowOff>40583</xdr:rowOff>
    </xdr:from>
    <xdr:to>
      <xdr:col>8</xdr:col>
      <xdr:colOff>361653</xdr:colOff>
      <xdr:row>49</xdr:row>
      <xdr:rowOff>243417</xdr:rowOff>
    </xdr:to>
    <xdr:pic>
      <xdr:nvPicPr>
        <xdr:cNvPr id="31" name="Imagen 46" descr="Resultado de imagen para VASO COMUN MATRI">
          <a:extLst>
            <a:ext uri="{FF2B5EF4-FFF2-40B4-BE49-F238E27FC236}">
              <a16:creationId xmlns:a16="http://schemas.microsoft.com/office/drawing/2014/main" id="{B2739789-22C8-4CD1-9238-BFBF2AE8D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5233" y="12032558"/>
          <a:ext cx="1363895" cy="1345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485380</xdr:colOff>
      <xdr:row>57</xdr:row>
      <xdr:rowOff>243417</xdr:rowOff>
    </xdr:from>
    <xdr:to>
      <xdr:col>8</xdr:col>
      <xdr:colOff>123352</xdr:colOff>
      <xdr:row>61</xdr:row>
      <xdr:rowOff>89061</xdr:rowOff>
    </xdr:to>
    <xdr:pic>
      <xdr:nvPicPr>
        <xdr:cNvPr id="32" name="Imagen 47">
          <a:extLst>
            <a:ext uri="{FF2B5EF4-FFF2-40B4-BE49-F238E27FC236}">
              <a16:creationId xmlns:a16="http://schemas.microsoft.com/office/drawing/2014/main" id="{7F80AE95-CA80-4D51-A70C-CFDFBC108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57455" y="15569142"/>
          <a:ext cx="933372" cy="988644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28</xdr:row>
      <xdr:rowOff>190501</xdr:rowOff>
    </xdr:from>
    <xdr:to>
      <xdr:col>8</xdr:col>
      <xdr:colOff>135701</xdr:colOff>
      <xdr:row>33</xdr:row>
      <xdr:rowOff>38102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1AC73973-5F53-4DC8-9CD4-0F82EB91C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6" y="8191501"/>
          <a:ext cx="1069150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12</xdr:row>
      <xdr:rowOff>266700</xdr:rowOff>
    </xdr:from>
    <xdr:to>
      <xdr:col>8</xdr:col>
      <xdr:colOff>279399</xdr:colOff>
      <xdr:row>17</xdr:row>
      <xdr:rowOff>152400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8D6B0372-7912-4AFE-A603-1DB77989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49" y="3695700"/>
          <a:ext cx="124142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524026</xdr:colOff>
      <xdr:row>332</xdr:row>
      <xdr:rowOff>89647</xdr:rowOff>
    </xdr:from>
    <xdr:to>
      <xdr:col>8</xdr:col>
      <xdr:colOff>77196</xdr:colOff>
      <xdr:row>335</xdr:row>
      <xdr:rowOff>267935</xdr:rowOff>
    </xdr:to>
    <xdr:pic>
      <xdr:nvPicPr>
        <xdr:cNvPr id="35" name="Imagen 50">
          <a:extLst>
            <a:ext uri="{FF2B5EF4-FFF2-40B4-BE49-F238E27FC236}">
              <a16:creationId xmlns:a16="http://schemas.microsoft.com/office/drawing/2014/main" id="{E1957DB9-3256-42E6-8B8B-023A6C878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101" y="86148022"/>
          <a:ext cx="848570" cy="1035538"/>
        </a:xfrm>
        <a:prstGeom prst="rect">
          <a:avLst/>
        </a:prstGeom>
      </xdr:spPr>
    </xdr:pic>
    <xdr:clientData/>
  </xdr:twoCellAnchor>
  <xdr:oneCellAnchor>
    <xdr:from>
      <xdr:col>6</xdr:col>
      <xdr:colOff>234143</xdr:colOff>
      <xdr:row>338</xdr:row>
      <xdr:rowOff>211688</xdr:rowOff>
    </xdr:from>
    <xdr:ext cx="1505309" cy="494283"/>
    <xdr:pic>
      <xdr:nvPicPr>
        <xdr:cNvPr id="36" name="Imagen 39">
          <a:extLst>
            <a:ext uri="{FF2B5EF4-FFF2-40B4-BE49-F238E27FC236}">
              <a16:creationId xmlns:a16="http://schemas.microsoft.com/office/drawing/2014/main" id="{36A2CF91-9368-40DB-AB0C-5A28418CD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406218" y="87984563"/>
          <a:ext cx="1505309" cy="494283"/>
        </a:xfrm>
        <a:prstGeom prst="rect">
          <a:avLst/>
        </a:prstGeom>
      </xdr:spPr>
    </xdr:pic>
    <xdr:clientData/>
  </xdr:oneCellAnchor>
  <xdr:twoCellAnchor editAs="oneCell">
    <xdr:from>
      <xdr:col>6</xdr:col>
      <xdr:colOff>328082</xdr:colOff>
      <xdr:row>295</xdr:row>
      <xdr:rowOff>10585</xdr:rowOff>
    </xdr:from>
    <xdr:to>
      <xdr:col>8</xdr:col>
      <xdr:colOff>351365</xdr:colOff>
      <xdr:row>297</xdr:row>
      <xdr:rowOff>229660</xdr:rowOff>
    </xdr:to>
    <xdr:pic>
      <xdr:nvPicPr>
        <xdr:cNvPr id="37" name="Imagen 40">
          <a:extLst>
            <a:ext uri="{FF2B5EF4-FFF2-40B4-BE49-F238E27FC236}">
              <a16:creationId xmlns:a16="http://schemas.microsoft.com/office/drawing/2014/main" id="{F424AA69-342F-494A-96EF-2AAF2377E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0157" y="77039260"/>
          <a:ext cx="1318683" cy="790575"/>
        </a:xfrm>
        <a:prstGeom prst="rect">
          <a:avLst/>
        </a:prstGeom>
      </xdr:spPr>
    </xdr:pic>
    <xdr:clientData/>
  </xdr:twoCellAnchor>
  <xdr:twoCellAnchor editAs="oneCell">
    <xdr:from>
      <xdr:col>6</xdr:col>
      <xdr:colOff>518583</xdr:colOff>
      <xdr:row>292</xdr:row>
      <xdr:rowOff>105834</xdr:rowOff>
    </xdr:from>
    <xdr:to>
      <xdr:col>8</xdr:col>
      <xdr:colOff>231962</xdr:colOff>
      <xdr:row>294</xdr:row>
      <xdr:rowOff>168671</xdr:rowOff>
    </xdr:to>
    <xdr:pic>
      <xdr:nvPicPr>
        <xdr:cNvPr id="38" name="Imagen 41">
          <a:extLst>
            <a:ext uri="{FF2B5EF4-FFF2-40B4-BE49-F238E27FC236}">
              <a16:creationId xmlns:a16="http://schemas.microsoft.com/office/drawing/2014/main" id="{4018B22F-2671-4406-9142-C67D364B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0658" y="76277259"/>
          <a:ext cx="1008779" cy="634337"/>
        </a:xfrm>
        <a:prstGeom prst="rect">
          <a:avLst/>
        </a:prstGeom>
      </xdr:spPr>
    </xdr:pic>
    <xdr:clientData/>
  </xdr:twoCellAnchor>
  <xdr:twoCellAnchor editAs="oneCell">
    <xdr:from>
      <xdr:col>48</xdr:col>
      <xdr:colOff>52917</xdr:colOff>
      <xdr:row>346</xdr:row>
      <xdr:rowOff>0</xdr:rowOff>
    </xdr:from>
    <xdr:to>
      <xdr:col>53</xdr:col>
      <xdr:colOff>719154</xdr:colOff>
      <xdr:row>375</xdr:row>
      <xdr:rowOff>235945</xdr:rowOff>
    </xdr:to>
    <xdr:pic>
      <xdr:nvPicPr>
        <xdr:cNvPr id="39" name="32 Imagen">
          <a:extLst>
            <a:ext uri="{FF2B5EF4-FFF2-40B4-BE49-F238E27FC236}">
              <a16:creationId xmlns:a16="http://schemas.microsoft.com/office/drawing/2014/main" id="{ADD07A80-7FCA-4689-B575-7E3952B34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0167" y="89773125"/>
          <a:ext cx="4476237" cy="85226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347</xdr:row>
      <xdr:rowOff>0</xdr:rowOff>
    </xdr:from>
    <xdr:ext cx="304800" cy="312419"/>
    <xdr:sp macro="" textlink="">
      <xdr:nvSpPr>
        <xdr:cNvPr id="40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F111905E-2E5A-4666-B4FF-797698CB5632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146677</xdr:colOff>
      <xdr:row>254</xdr:row>
      <xdr:rowOff>40453</xdr:rowOff>
    </xdr:from>
    <xdr:to>
      <xdr:col>8</xdr:col>
      <xdr:colOff>533116</xdr:colOff>
      <xdr:row>258</xdr:row>
      <xdr:rowOff>50366</xdr:rowOff>
    </xdr:to>
    <xdr:pic>
      <xdr:nvPicPr>
        <xdr:cNvPr id="41" name="Imagen 45">
          <a:extLst>
            <a:ext uri="{FF2B5EF4-FFF2-40B4-BE49-F238E27FC236}">
              <a16:creationId xmlns:a16="http://schemas.microsoft.com/office/drawing/2014/main" id="{7E501C14-7070-4E99-AA3F-84506639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18752" y="66410653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445747</xdr:colOff>
      <xdr:row>157</xdr:row>
      <xdr:rowOff>107453</xdr:rowOff>
    </xdr:from>
    <xdr:to>
      <xdr:col>8</xdr:col>
      <xdr:colOff>224052</xdr:colOff>
      <xdr:row>161</xdr:row>
      <xdr:rowOff>257735</xdr:rowOff>
    </xdr:to>
    <xdr:pic>
      <xdr:nvPicPr>
        <xdr:cNvPr id="42" name="Imagen 48">
          <a:extLst>
            <a:ext uri="{FF2B5EF4-FFF2-40B4-BE49-F238E27FC236}">
              <a16:creationId xmlns:a16="http://schemas.microsoft.com/office/drawing/2014/main" id="{F343ED34-EC67-4090-9403-EF8E2F7A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7822" y="42103178"/>
          <a:ext cx="1073705" cy="1293282"/>
        </a:xfrm>
        <a:prstGeom prst="rect">
          <a:avLst/>
        </a:prstGeom>
      </xdr:spPr>
    </xdr:pic>
    <xdr:clientData/>
  </xdr:twoCellAnchor>
  <xdr:oneCellAnchor>
    <xdr:from>
      <xdr:col>6</xdr:col>
      <xdr:colOff>51112</xdr:colOff>
      <xdr:row>279</xdr:row>
      <xdr:rowOff>231641</xdr:rowOff>
    </xdr:from>
    <xdr:ext cx="1272133" cy="1068241"/>
    <xdr:pic>
      <xdr:nvPicPr>
        <xdr:cNvPr id="43" name="Imagen 51">
          <a:extLst>
            <a:ext uri="{FF2B5EF4-FFF2-40B4-BE49-F238E27FC236}">
              <a16:creationId xmlns:a16="http://schemas.microsoft.com/office/drawing/2014/main" id="{AE64BB8C-5FE8-4A62-B4AE-33949420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23187" y="73421741"/>
          <a:ext cx="1272133" cy="1068241"/>
        </a:xfrm>
        <a:prstGeom prst="rect">
          <a:avLst/>
        </a:prstGeom>
      </xdr:spPr>
    </xdr:pic>
    <xdr:clientData/>
  </xdr:oneCellAnchor>
  <xdr:oneCellAnchor>
    <xdr:from>
      <xdr:col>6</xdr:col>
      <xdr:colOff>634048</xdr:colOff>
      <xdr:row>289</xdr:row>
      <xdr:rowOff>63500</xdr:rowOff>
    </xdr:from>
    <xdr:ext cx="634895" cy="788147"/>
    <xdr:pic>
      <xdr:nvPicPr>
        <xdr:cNvPr id="44" name="Imagen 24">
          <a:extLst>
            <a:ext uri="{FF2B5EF4-FFF2-40B4-BE49-F238E27FC236}">
              <a16:creationId xmlns:a16="http://schemas.microsoft.com/office/drawing/2014/main" id="{4D02309F-A00E-44B3-8C20-69BFEF519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806123" y="75377675"/>
          <a:ext cx="634895" cy="788147"/>
        </a:xfrm>
        <a:prstGeom prst="rect">
          <a:avLst/>
        </a:prstGeom>
      </xdr:spPr>
    </xdr:pic>
    <xdr:clientData/>
  </xdr:oneCellAnchor>
  <xdr:oneCellAnchor>
    <xdr:from>
      <xdr:col>7</xdr:col>
      <xdr:colOff>25023</xdr:colOff>
      <xdr:row>275</xdr:row>
      <xdr:rowOff>28574</xdr:rowOff>
    </xdr:from>
    <xdr:ext cx="636123" cy="636376"/>
    <xdr:pic>
      <xdr:nvPicPr>
        <xdr:cNvPr id="45" name="Imagen 54">
          <a:extLst>
            <a:ext uri="{FF2B5EF4-FFF2-40B4-BE49-F238E27FC236}">
              <a16:creationId xmlns:a16="http://schemas.microsoft.com/office/drawing/2014/main" id="{FE2A5127-9D73-4B73-94B1-519F678F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844798" y="72237599"/>
          <a:ext cx="636123" cy="636376"/>
        </a:xfrm>
        <a:prstGeom prst="rect">
          <a:avLst/>
        </a:prstGeom>
      </xdr:spPr>
    </xdr:pic>
    <xdr:clientData/>
  </xdr:oneCellAnchor>
  <xdr:twoCellAnchor editAs="oneCell">
    <xdr:from>
      <xdr:col>7</xdr:col>
      <xdr:colOff>74083</xdr:colOff>
      <xdr:row>116</xdr:row>
      <xdr:rowOff>116417</xdr:rowOff>
    </xdr:from>
    <xdr:to>
      <xdr:col>8</xdr:col>
      <xdr:colOff>28575</xdr:colOff>
      <xdr:row>119</xdr:row>
      <xdr:rowOff>122171</xdr:rowOff>
    </xdr:to>
    <xdr:pic>
      <xdr:nvPicPr>
        <xdr:cNvPr id="46" name="Imagen 32">
          <a:extLst>
            <a:ext uri="{FF2B5EF4-FFF2-40B4-BE49-F238E27FC236}">
              <a16:creationId xmlns:a16="http://schemas.microsoft.com/office/drawing/2014/main" id="{24C3655A-903F-4F8A-B5FC-EDEDA73FD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893858" y="30586892"/>
          <a:ext cx="602192" cy="863004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65</xdr:row>
      <xdr:rowOff>0</xdr:rowOff>
    </xdr:from>
    <xdr:ext cx="304800" cy="312420"/>
    <xdr:sp macro="" textlink="">
      <xdr:nvSpPr>
        <xdr:cNvPr id="47" name="AutoShape 2" descr="Imagen 1 de 7 de Soporte Colgante Fibra De Coco Bols N 20">
          <a:extLst>
            <a:ext uri="{FF2B5EF4-FFF2-40B4-BE49-F238E27FC236}">
              <a16:creationId xmlns:a16="http://schemas.microsoft.com/office/drawing/2014/main" id="{F5F79904-E23E-4266-8DF1-6AF06163B9D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516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347</xdr:row>
      <xdr:rowOff>0</xdr:rowOff>
    </xdr:from>
    <xdr:ext cx="304800" cy="312419"/>
    <xdr:sp macro="" textlink="">
      <xdr:nvSpPr>
        <xdr:cNvPr id="4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C7024A8D-B7EE-4B21-B2D6-3C26E7C3867C}"/>
            </a:ext>
          </a:extLst>
        </xdr:cNvPr>
        <xdr:cNvSpPr>
          <a:spLocks noChangeAspect="1" noChangeArrowheads="1"/>
        </xdr:cNvSpPr>
      </xdr:nvSpPr>
      <xdr:spPr bwMode="auto">
        <a:xfrm>
          <a:off x="5172075" y="900588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153522</xdr:colOff>
      <xdr:row>262</xdr:row>
      <xdr:rowOff>104215</xdr:rowOff>
    </xdr:from>
    <xdr:to>
      <xdr:col>8</xdr:col>
      <xdr:colOff>539961</xdr:colOff>
      <xdr:row>266</xdr:row>
      <xdr:rowOff>114128</xdr:rowOff>
    </xdr:to>
    <xdr:pic>
      <xdr:nvPicPr>
        <xdr:cNvPr id="49" name="Imagen 45">
          <a:extLst>
            <a:ext uri="{FF2B5EF4-FFF2-40B4-BE49-F238E27FC236}">
              <a16:creationId xmlns:a16="http://schemas.microsoft.com/office/drawing/2014/main" id="{8FF968C4-705C-400A-AAD4-8CCC7A57B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25597" y="68760415"/>
          <a:ext cx="1681839" cy="1152913"/>
        </a:xfrm>
        <a:prstGeom prst="rect">
          <a:avLst/>
        </a:prstGeom>
      </xdr:spPr>
    </xdr:pic>
    <xdr:clientData/>
  </xdr:twoCellAnchor>
  <xdr:twoCellAnchor editAs="oneCell">
    <xdr:from>
      <xdr:col>6</xdr:col>
      <xdr:colOff>389964</xdr:colOff>
      <xdr:row>132</xdr:row>
      <xdr:rowOff>0</xdr:rowOff>
    </xdr:from>
    <xdr:to>
      <xdr:col>8</xdr:col>
      <xdr:colOff>262699</xdr:colOff>
      <xdr:row>135</xdr:row>
      <xdr:rowOff>276225</xdr:rowOff>
    </xdr:to>
    <xdr:pic>
      <xdr:nvPicPr>
        <xdr:cNvPr id="50" name="Imagen 60">
          <a:extLst>
            <a:ext uri="{FF2B5EF4-FFF2-40B4-BE49-F238E27FC236}">
              <a16:creationId xmlns:a16="http://schemas.microsoft.com/office/drawing/2014/main" id="{C186121D-FE18-44E7-AA85-98366BC13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039" y="34966275"/>
          <a:ext cx="1168135" cy="11334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1" name="AutoShape 2" descr="Imagen 1 de 7 de Soporte Colgante Fibra De Coco Bols N 20">
          <a:extLst>
            <a:ext uri="{FF2B5EF4-FFF2-40B4-BE49-F238E27FC236}">
              <a16:creationId xmlns:a16="http://schemas.microsoft.com/office/drawing/2014/main" id="{1AC1D9EF-0363-4852-BCFC-FDEADC823D39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12420"/>
    <xdr:sp macro="" textlink="">
      <xdr:nvSpPr>
        <xdr:cNvPr id="52" name="AutoShape 2" descr="Imagen 1 de 7 de Soporte Colgante Fibra De Coco Bols N 20">
          <a:extLst>
            <a:ext uri="{FF2B5EF4-FFF2-40B4-BE49-F238E27FC236}">
              <a16:creationId xmlns:a16="http://schemas.microsoft.com/office/drawing/2014/main" id="{1B2BABE6-DA13-4A98-BC7A-A5B2DADCDAC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3" name="AutoShape 2" descr="Imagen 1 de 7 de Soporte Colgante Fibra De Coco Bols N 20">
          <a:extLst>
            <a:ext uri="{FF2B5EF4-FFF2-40B4-BE49-F238E27FC236}">
              <a16:creationId xmlns:a16="http://schemas.microsoft.com/office/drawing/2014/main" id="{6542BBD4-4971-46FA-AE57-CAFD14167AFA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67</xdr:row>
      <xdr:rowOff>0</xdr:rowOff>
    </xdr:from>
    <xdr:ext cx="304800" cy="312420"/>
    <xdr:sp macro="" textlink="">
      <xdr:nvSpPr>
        <xdr:cNvPr id="54" name="AutoShape 2" descr="Imagen 1 de 7 de Soporte Colgante Fibra De Coco Bols N 20">
          <a:extLst>
            <a:ext uri="{FF2B5EF4-FFF2-40B4-BE49-F238E27FC236}">
              <a16:creationId xmlns:a16="http://schemas.microsoft.com/office/drawing/2014/main" id="{ACBA9E13-4BA5-407B-9119-5D49D7F79D6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5" name="AutoShape 2" descr="Imagen 1 de 7 de Soporte Colgante Fibra De Coco Bols N 20">
          <a:extLst>
            <a:ext uri="{FF2B5EF4-FFF2-40B4-BE49-F238E27FC236}">
              <a16:creationId xmlns:a16="http://schemas.microsoft.com/office/drawing/2014/main" id="{3C125852-305D-41AF-BDCE-A5A0927352F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56" name="AutoShape 2" descr="Imagen 1 de 7 de Soporte Colgante Fibra De Coco Bols N 20">
          <a:extLst>
            <a:ext uri="{FF2B5EF4-FFF2-40B4-BE49-F238E27FC236}">
              <a16:creationId xmlns:a16="http://schemas.microsoft.com/office/drawing/2014/main" id="{18ED597B-7AB0-48AD-A56F-12AC967052C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68</xdr:row>
      <xdr:rowOff>0</xdr:rowOff>
    </xdr:from>
    <xdr:ext cx="304800" cy="312420"/>
    <xdr:sp macro="" textlink="">
      <xdr:nvSpPr>
        <xdr:cNvPr id="57" name="AutoShape 2" descr="Imagen 1 de 7 de Soporte Colgante Fibra De Coco Bols N 20">
          <a:extLst>
            <a:ext uri="{FF2B5EF4-FFF2-40B4-BE49-F238E27FC236}">
              <a16:creationId xmlns:a16="http://schemas.microsoft.com/office/drawing/2014/main" id="{F3629132-B45F-4481-AD03-8D421FE3A670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373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90B74CD4-15D4-4401-8146-9C3697ADF9F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59" name="AutoShape 2" descr="Imagen 1 de 7 de Soporte Colgante Fibra De Coco Bols N 20">
          <a:extLst>
            <a:ext uri="{FF2B5EF4-FFF2-40B4-BE49-F238E27FC236}">
              <a16:creationId xmlns:a16="http://schemas.microsoft.com/office/drawing/2014/main" id="{EE827665-3F5C-4629-A502-D59591518F1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69</xdr:row>
      <xdr:rowOff>0</xdr:rowOff>
    </xdr:from>
    <xdr:ext cx="304800" cy="312420"/>
    <xdr:sp macro="" textlink="">
      <xdr:nvSpPr>
        <xdr:cNvPr id="60" name="AutoShape 2" descr="Imagen 1 de 7 de Soporte Colgante Fibra De Coco Bols N 20">
          <a:extLst>
            <a:ext uri="{FF2B5EF4-FFF2-40B4-BE49-F238E27FC236}">
              <a16:creationId xmlns:a16="http://schemas.microsoft.com/office/drawing/2014/main" id="{7A8BF549-3586-4F9F-ADAE-F63E7CFD39C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659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1" name="AutoShape 2" descr="Imagen 1 de 7 de Soporte Colgante Fibra De Coco Bols N 20">
          <a:extLst>
            <a:ext uri="{FF2B5EF4-FFF2-40B4-BE49-F238E27FC236}">
              <a16:creationId xmlns:a16="http://schemas.microsoft.com/office/drawing/2014/main" id="{A319D7F7-E603-4614-9980-6B217E43A6F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2" name="AutoShape 2" descr="Imagen 1 de 7 de Soporte Colgante Fibra De Coco Bols N 20">
          <a:extLst>
            <a:ext uri="{FF2B5EF4-FFF2-40B4-BE49-F238E27FC236}">
              <a16:creationId xmlns:a16="http://schemas.microsoft.com/office/drawing/2014/main" id="{9A188CD6-633F-4DE9-B638-DEEF4C3C5F8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304800" cy="312420"/>
    <xdr:sp macro="" textlink="">
      <xdr:nvSpPr>
        <xdr:cNvPr id="63" name="AutoShape 2" descr="Imagen 1 de 7 de Soporte Colgante Fibra De Coco Bols N 20">
          <a:extLst>
            <a:ext uri="{FF2B5EF4-FFF2-40B4-BE49-F238E27FC236}">
              <a16:creationId xmlns:a16="http://schemas.microsoft.com/office/drawing/2014/main" id="{9B033DDE-F72D-48D3-8924-9A4739C9ECD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8945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4" name="AutoShape 2" descr="Imagen 1 de 7 de Soporte Colgante Fibra De Coco Bols N 20">
          <a:extLst>
            <a:ext uri="{FF2B5EF4-FFF2-40B4-BE49-F238E27FC236}">
              <a16:creationId xmlns:a16="http://schemas.microsoft.com/office/drawing/2014/main" id="{A1247CE5-29A9-4FF2-BCB4-99622E13DE1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5" name="AutoShape 2" descr="Imagen 1 de 7 de Soporte Colgante Fibra De Coco Bols N 20">
          <a:extLst>
            <a:ext uri="{FF2B5EF4-FFF2-40B4-BE49-F238E27FC236}">
              <a16:creationId xmlns:a16="http://schemas.microsoft.com/office/drawing/2014/main" id="{0B172F80-628C-4453-B659-6AA79EE2D1F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12420"/>
    <xdr:sp macro="" textlink="">
      <xdr:nvSpPr>
        <xdr:cNvPr id="66" name="AutoShape 2" descr="Imagen 1 de 7 de Soporte Colgante Fibra De Coco Bols N 20">
          <a:extLst>
            <a:ext uri="{FF2B5EF4-FFF2-40B4-BE49-F238E27FC236}">
              <a16:creationId xmlns:a16="http://schemas.microsoft.com/office/drawing/2014/main" id="{ADD0C888-9721-48C9-925C-C6D74247CB6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230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7" name="AutoShape 2" descr="Imagen 1 de 7 de Soporte Colgante Fibra De Coco Bols N 20">
          <a:extLst>
            <a:ext uri="{FF2B5EF4-FFF2-40B4-BE49-F238E27FC236}">
              <a16:creationId xmlns:a16="http://schemas.microsoft.com/office/drawing/2014/main" id="{C64235F3-A752-4597-9AF7-CDF2F90A96F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68" name="AutoShape 2" descr="Imagen 1 de 7 de Soporte Colgante Fibra De Coco Bols N 20">
          <a:extLst>
            <a:ext uri="{FF2B5EF4-FFF2-40B4-BE49-F238E27FC236}">
              <a16:creationId xmlns:a16="http://schemas.microsoft.com/office/drawing/2014/main" id="{8CC7B49C-0A96-4457-8799-45BBD46E47F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12420"/>
    <xdr:sp macro="" textlink="">
      <xdr:nvSpPr>
        <xdr:cNvPr id="69" name="AutoShape 2" descr="Imagen 1 de 7 de Soporte Colgante Fibra De Coco Bols N 20">
          <a:extLst>
            <a:ext uri="{FF2B5EF4-FFF2-40B4-BE49-F238E27FC236}">
              <a16:creationId xmlns:a16="http://schemas.microsoft.com/office/drawing/2014/main" id="{948FFB4B-963D-483B-9A2C-C5610868D6D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516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0" name="AutoShape 2" descr="Imagen 1 de 7 de Soporte Colgante Fibra De Coco Bols N 20">
          <a:extLst>
            <a:ext uri="{FF2B5EF4-FFF2-40B4-BE49-F238E27FC236}">
              <a16:creationId xmlns:a16="http://schemas.microsoft.com/office/drawing/2014/main" id="{2645DF19-3A04-46EB-B98C-A7D1BB454E1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1" name="AutoShape 2" descr="Imagen 1 de 7 de Soporte Colgante Fibra De Coco Bols N 20">
          <a:extLst>
            <a:ext uri="{FF2B5EF4-FFF2-40B4-BE49-F238E27FC236}">
              <a16:creationId xmlns:a16="http://schemas.microsoft.com/office/drawing/2014/main" id="{D49E6026-35FE-4FCE-BD58-67068BBFD03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12420"/>
    <xdr:sp macro="" textlink="">
      <xdr:nvSpPr>
        <xdr:cNvPr id="72" name="AutoShape 2" descr="Imagen 1 de 7 de Soporte Colgante Fibra De Coco Bols N 20">
          <a:extLst>
            <a:ext uri="{FF2B5EF4-FFF2-40B4-BE49-F238E27FC236}">
              <a16:creationId xmlns:a16="http://schemas.microsoft.com/office/drawing/2014/main" id="{5D2D2EF8-035C-4804-B840-8887EB1E293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198024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3" name="AutoShape 2" descr="Imagen 1 de 7 de Soporte Colgante Fibra De Coco Bols N 20">
          <a:extLst>
            <a:ext uri="{FF2B5EF4-FFF2-40B4-BE49-F238E27FC236}">
              <a16:creationId xmlns:a16="http://schemas.microsoft.com/office/drawing/2014/main" id="{F6857BD7-CEF4-4985-8B8A-B329407DB86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291799</xdr:colOff>
      <xdr:row>316</xdr:row>
      <xdr:rowOff>82075</xdr:rowOff>
    </xdr:from>
    <xdr:ext cx="1365930" cy="595258"/>
    <xdr:pic>
      <xdr:nvPicPr>
        <xdr:cNvPr id="74" name="Imagen 56">
          <a:extLst>
            <a:ext uri="{FF2B5EF4-FFF2-40B4-BE49-F238E27FC236}">
              <a16:creationId xmlns:a16="http://schemas.microsoft.com/office/drawing/2014/main" id="{059A972B-3BB6-4BB4-B0F7-2E3AF77D4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74" y="81835150"/>
          <a:ext cx="1365930" cy="59525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5" name="AutoShape 2" descr="Imagen 1 de 7 de Soporte Colgante Fibra De Coco Bols N 20">
          <a:extLst>
            <a:ext uri="{FF2B5EF4-FFF2-40B4-BE49-F238E27FC236}">
              <a16:creationId xmlns:a16="http://schemas.microsoft.com/office/drawing/2014/main" id="{7C43E412-E0F8-4182-A222-90847DC27EDE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6" name="AutoShape 2" descr="Imagen 1 de 7 de Soporte Colgante Fibra De Coco Bols N 20">
          <a:extLst>
            <a:ext uri="{FF2B5EF4-FFF2-40B4-BE49-F238E27FC236}">
              <a16:creationId xmlns:a16="http://schemas.microsoft.com/office/drawing/2014/main" id="{F5D7D9E6-F82B-4648-8791-06FD2ACF950D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77" name="AutoShape 2" descr="Imagen 1 de 7 de Soporte Colgante Fibra De Coco Bols N 20">
          <a:extLst>
            <a:ext uri="{FF2B5EF4-FFF2-40B4-BE49-F238E27FC236}">
              <a16:creationId xmlns:a16="http://schemas.microsoft.com/office/drawing/2014/main" id="{7DCD8834-029E-4F98-900F-788D03E75645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12420"/>
    <xdr:sp macro="" textlink="">
      <xdr:nvSpPr>
        <xdr:cNvPr id="78" name="AutoShape 2" descr="Imagen 1 de 7 de Soporte Colgante Fibra De Coco Bols N 20">
          <a:extLst>
            <a:ext uri="{FF2B5EF4-FFF2-40B4-BE49-F238E27FC236}">
              <a16:creationId xmlns:a16="http://schemas.microsoft.com/office/drawing/2014/main" id="{709AF466-4E20-4152-B896-451857C9E59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088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79" name="AutoShape 2" descr="Imagen 1 de 7 de Soporte Colgante Fibra De Coco Bols N 20">
          <a:extLst>
            <a:ext uri="{FF2B5EF4-FFF2-40B4-BE49-F238E27FC236}">
              <a16:creationId xmlns:a16="http://schemas.microsoft.com/office/drawing/2014/main" id="{D77195A5-567D-4BE8-B29F-E30C61D72BF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76</xdr:row>
      <xdr:rowOff>0</xdr:rowOff>
    </xdr:from>
    <xdr:ext cx="304800" cy="312420"/>
    <xdr:sp macro="" textlink="">
      <xdr:nvSpPr>
        <xdr:cNvPr id="80" name="AutoShape 2" descr="Imagen 1 de 7 de Soporte Colgante Fibra De Coco Bols N 20">
          <a:extLst>
            <a:ext uri="{FF2B5EF4-FFF2-40B4-BE49-F238E27FC236}">
              <a16:creationId xmlns:a16="http://schemas.microsoft.com/office/drawing/2014/main" id="{D74A6876-77D5-4C23-966F-3AB7334F48EF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12420"/>
    <xdr:sp macro="" textlink="">
      <xdr:nvSpPr>
        <xdr:cNvPr id="81" name="AutoShape 2" descr="Imagen 1 de 7 de Soporte Colgante Fibra De Coco Bols N 20">
          <a:extLst>
            <a:ext uri="{FF2B5EF4-FFF2-40B4-BE49-F238E27FC236}">
              <a16:creationId xmlns:a16="http://schemas.microsoft.com/office/drawing/2014/main" id="{96A96F72-5C77-417F-8F47-31D040CAECCB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373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76</xdr:row>
      <xdr:rowOff>0</xdr:rowOff>
    </xdr:from>
    <xdr:ext cx="304800" cy="312420"/>
    <xdr:sp macro="" textlink="">
      <xdr:nvSpPr>
        <xdr:cNvPr id="82" name="AutoShape 2" descr="Imagen 1 de 7 de Soporte Colgante Fibra De Coco Bols N 20">
          <a:extLst>
            <a:ext uri="{FF2B5EF4-FFF2-40B4-BE49-F238E27FC236}">
              <a16:creationId xmlns:a16="http://schemas.microsoft.com/office/drawing/2014/main" id="{8EBEBFF6-CAE4-4F2C-A698-6947E716FE28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77</xdr:row>
      <xdr:rowOff>0</xdr:rowOff>
    </xdr:from>
    <xdr:ext cx="304800" cy="312420"/>
    <xdr:sp macro="" textlink="">
      <xdr:nvSpPr>
        <xdr:cNvPr id="83" name="AutoShape 2" descr="Imagen 1 de 7 de Soporte Colgante Fibra De Coco Bols N 20">
          <a:extLst>
            <a:ext uri="{FF2B5EF4-FFF2-40B4-BE49-F238E27FC236}">
              <a16:creationId xmlns:a16="http://schemas.microsoft.com/office/drawing/2014/main" id="{5E503444-DFCC-448B-9B29-59F874992C06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76</xdr:row>
      <xdr:rowOff>0</xdr:rowOff>
    </xdr:from>
    <xdr:ext cx="304800" cy="312420"/>
    <xdr:sp macro="" textlink="">
      <xdr:nvSpPr>
        <xdr:cNvPr id="84" name="AutoShape 2" descr="Imagen 1 de 7 de Soporte Colgante Fibra De Coco Bols N 20">
          <a:extLst>
            <a:ext uri="{FF2B5EF4-FFF2-40B4-BE49-F238E27FC236}">
              <a16:creationId xmlns:a16="http://schemas.microsoft.com/office/drawing/2014/main" id="{CFA54397-6708-4872-95C4-D91BA9C8E88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77</xdr:row>
      <xdr:rowOff>0</xdr:rowOff>
    </xdr:from>
    <xdr:ext cx="304800" cy="312420"/>
    <xdr:sp macro="" textlink="">
      <xdr:nvSpPr>
        <xdr:cNvPr id="85" name="AutoShape 2" descr="Imagen 1 de 7 de Soporte Colgante Fibra De Coco Bols N 20">
          <a:extLst>
            <a:ext uri="{FF2B5EF4-FFF2-40B4-BE49-F238E27FC236}">
              <a16:creationId xmlns:a16="http://schemas.microsoft.com/office/drawing/2014/main" id="{21AB89AB-F6E7-4465-98CA-5681437BB607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78</xdr:row>
      <xdr:rowOff>0</xdr:rowOff>
    </xdr:from>
    <xdr:ext cx="304800" cy="312420"/>
    <xdr:sp macro="" textlink="">
      <xdr:nvSpPr>
        <xdr:cNvPr id="86" name="AutoShape 2" descr="Imagen 1 de 7 de Soporte Colgante Fibra De Coco Bols N 20">
          <a:extLst>
            <a:ext uri="{FF2B5EF4-FFF2-40B4-BE49-F238E27FC236}">
              <a16:creationId xmlns:a16="http://schemas.microsoft.com/office/drawing/2014/main" id="{7C37AADD-96CC-4F33-A20D-3C8F17181BDC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77</xdr:row>
      <xdr:rowOff>0</xdr:rowOff>
    </xdr:from>
    <xdr:ext cx="304800" cy="312420"/>
    <xdr:sp macro="" textlink="">
      <xdr:nvSpPr>
        <xdr:cNvPr id="87" name="AutoShape 2" descr="Imagen 1 de 7 de Soporte Colgante Fibra De Coco Bols N 20">
          <a:extLst>
            <a:ext uri="{FF2B5EF4-FFF2-40B4-BE49-F238E27FC236}">
              <a16:creationId xmlns:a16="http://schemas.microsoft.com/office/drawing/2014/main" id="{A82FCFA7-3D7D-4894-B28C-C9D2482B1ED3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78</xdr:row>
      <xdr:rowOff>0</xdr:rowOff>
    </xdr:from>
    <xdr:ext cx="304800" cy="312420"/>
    <xdr:sp macro="" textlink="">
      <xdr:nvSpPr>
        <xdr:cNvPr id="88" name="AutoShape 2" descr="Imagen 1 de 7 de Soporte Colgante Fibra De Coco Bols N 20">
          <a:extLst>
            <a:ext uri="{FF2B5EF4-FFF2-40B4-BE49-F238E27FC236}">
              <a16:creationId xmlns:a16="http://schemas.microsoft.com/office/drawing/2014/main" id="{FBB18CD0-5807-4235-B19F-1AF3D2FD5981}"/>
            </a:ext>
          </a:extLst>
        </xdr:cNvPr>
        <xdr:cNvSpPr>
          <a:spLocks noChangeAspect="1" noChangeArrowheads="1"/>
        </xdr:cNvSpPr>
      </xdr:nvSpPr>
      <xdr:spPr bwMode="auto">
        <a:xfrm>
          <a:off x="5819775" y="206597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161923</xdr:colOff>
      <xdr:row>233</xdr:row>
      <xdr:rowOff>76198</xdr:rowOff>
    </xdr:from>
    <xdr:to>
      <xdr:col>8</xdr:col>
      <xdr:colOff>523082</xdr:colOff>
      <xdr:row>237</xdr:row>
      <xdr:rowOff>180708</xdr:rowOff>
    </xdr:to>
    <xdr:pic>
      <xdr:nvPicPr>
        <xdr:cNvPr id="89" name="Imagen 23">
          <a:extLst>
            <a:ext uri="{FF2B5EF4-FFF2-40B4-BE49-F238E27FC236}">
              <a16:creationId xmlns:a16="http://schemas.microsoft.com/office/drawing/2014/main" id="{F228A74B-BA89-4ABB-968F-474C0431D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-29662" r="38017" b="-29662"/>
        <a:stretch/>
      </xdr:blipFill>
      <xdr:spPr>
        <a:xfrm rot="8674240">
          <a:off x="5333998" y="61083823"/>
          <a:ext cx="1656559" cy="1009385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138</xdr:row>
      <xdr:rowOff>142875</xdr:rowOff>
    </xdr:from>
    <xdr:to>
      <xdr:col>8</xdr:col>
      <xdr:colOff>99093</xdr:colOff>
      <xdr:row>141</xdr:row>
      <xdr:rowOff>276225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4A803BFA-BD93-4A07-B8DB-0181A4B9A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BEBA8EAE-BF5A-486C-A8C5-ECC9F3942E4B}">
              <a14:imgProps xmlns:a14="http://schemas.microsoft.com/office/drawing/2010/main">
                <a14:imgLayer r:embed="rId42">
                  <a14:imgEffect>
                    <a14:backgroundRemoval t="3947" b="92544" l="6633" r="93878">
                      <a14:foregroundMark x1="67857" y1="14035" x2="67857" y2="14035"/>
                      <a14:foregroundMark x1="56633" y1="4825" x2="56633" y2="4825"/>
                      <a14:foregroundMark x1="87755" y1="13158" x2="87755" y2="13158"/>
                      <a14:foregroundMark x1="93878" y1="17544" x2="93878" y2="17544"/>
                      <a14:foregroundMark x1="13265" y1="48246" x2="13265" y2="48246"/>
                      <a14:foregroundMark x1="21429" y1="67544" x2="21429" y2="67544"/>
                      <a14:foregroundMark x1="26020" y1="78070" x2="26020" y2="78070"/>
                      <a14:foregroundMark x1="29592" y1="85088" x2="29592" y2="85088"/>
                      <a14:foregroundMark x1="18878" y1="73246" x2="18878" y2="73246"/>
                      <a14:foregroundMark x1="18367" y1="80263" x2="18367" y2="80263"/>
                      <a14:foregroundMark x1="40306" y1="76316" x2="40306" y2="76316"/>
                      <a14:foregroundMark x1="58163" y1="78509" x2="58163" y2="78509"/>
                      <a14:foregroundMark x1="71429" y1="78947" x2="71429" y2="78947"/>
                      <a14:foregroundMark x1="69898" y1="85088" x2="69898" y2="85088"/>
                      <a14:foregroundMark x1="54082" y1="85088" x2="54082" y2="85088"/>
                      <a14:foregroundMark x1="41327" y1="89474" x2="41327" y2="89474"/>
                      <a14:foregroundMark x1="49490" y1="92982" x2="49490" y2="92982"/>
                      <a14:foregroundMark x1="9694" y1="13596" x2="9694" y2="13596"/>
                      <a14:foregroundMark x1="6633" y1="20614" x2="6633" y2="20614"/>
                      <a14:foregroundMark x1="8673" y1="35088" x2="8673" y2="35088"/>
                      <a14:foregroundMark x1="7143" y1="13158" x2="7143" y2="13158"/>
                      <a14:foregroundMark x1="35714" y1="3947" x2="35714" y2="394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36785550"/>
          <a:ext cx="851568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533402</xdr:colOff>
      <xdr:row>165</xdr:row>
      <xdr:rowOff>28576</xdr:rowOff>
    </xdr:from>
    <xdr:to>
      <xdr:col>8</xdr:col>
      <xdr:colOff>148360</xdr:colOff>
      <xdr:row>170</xdr:row>
      <xdr:rowOff>257175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DB601FE3-AE98-49A5-9BA2-F2E013584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BEBA8EAE-BF5A-486C-A8C5-ECC9F3942E4B}">
              <a14:imgProps xmlns:a14="http://schemas.microsoft.com/office/drawing/2010/main">
                <a14:imgLayer r:embed="rId44">
                  <a14:imgEffect>
                    <a14:backgroundRemoval t="6061" b="97306" l="7631" r="91968">
                      <a14:foregroundMark x1="15261" y1="19192" x2="15261" y2="19192"/>
                      <a14:foregroundMark x1="9237" y1="27273" x2="9237" y2="27273"/>
                      <a14:foregroundMark x1="7631" y1="12121" x2="7631" y2="12121"/>
                      <a14:foregroundMark x1="39357" y1="9764" x2="39357" y2="9764"/>
                      <a14:foregroundMark x1="30522" y1="6734" x2="30522" y2="6734"/>
                      <a14:foregroundMark x1="91968" y1="14815" x2="91968" y2="14815"/>
                      <a14:foregroundMark x1="37349" y1="91919" x2="37349" y2="91919"/>
                      <a14:foregroundMark x1="51406" y1="97306" x2="51406" y2="97306"/>
                      <a14:foregroundMark x1="53414" y1="7407" x2="53414" y2="7407"/>
                      <a14:backgroundMark x1="14056" y1="68013" x2="14056" y2="68013"/>
                      <a14:backgroundMark x1="86747" y1="67677" x2="86747" y2="67677"/>
                      <a14:backgroundMark x1="87550" y1="58923" x2="87550" y2="58923"/>
                      <a14:backgroundMark x1="88353" y1="56566" x2="88353" y2="56566"/>
                      <a14:backgroundMark x1="87149" y1="54882" x2="87149" y2="54882"/>
                      <a14:backgroundMark x1="87952" y1="52862" x2="87952" y2="5286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7" y="44215051"/>
          <a:ext cx="910358" cy="1085849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542926</xdr:colOff>
      <xdr:row>38</xdr:row>
      <xdr:rowOff>247651</xdr:rowOff>
    </xdr:from>
    <xdr:to>
      <xdr:col>8</xdr:col>
      <xdr:colOff>189283</xdr:colOff>
      <xdr:row>40</xdr:row>
      <xdr:rowOff>266701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818611D1-763A-8DBE-4208-5FFE60D39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1" y="10534651"/>
          <a:ext cx="941757" cy="5905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7</xdr:col>
      <xdr:colOff>304800</xdr:colOff>
      <xdr:row>1</xdr:row>
      <xdr:rowOff>26670</xdr:rowOff>
    </xdr:to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616553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0</xdr:row>
      <xdr:rowOff>0</xdr:rowOff>
    </xdr:from>
    <xdr:to>
      <xdr:col>8</xdr:col>
      <xdr:colOff>428625</xdr:colOff>
      <xdr:row>1</xdr:row>
      <xdr:rowOff>26669</xdr:rowOff>
    </xdr:to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8401050" y="30908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304800</xdr:colOff>
      <xdr:row>1</xdr:row>
      <xdr:rowOff>26670</xdr:rowOff>
    </xdr:to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08797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304800</xdr:colOff>
      <xdr:row>1</xdr:row>
      <xdr:rowOff>19050</xdr:rowOff>
    </xdr:to>
    <xdr:sp macro="" textlink="">
      <xdr:nvSpPr>
        <xdr:cNvPr id="26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9194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304800</xdr:colOff>
      <xdr:row>1</xdr:row>
      <xdr:rowOff>19050</xdr:rowOff>
    </xdr:to>
    <xdr:sp macro="" textlink="">
      <xdr:nvSpPr>
        <xdr:cNvPr id="30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86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304800</xdr:colOff>
      <xdr:row>48</xdr:row>
      <xdr:rowOff>26046</xdr:rowOff>
    </xdr:to>
    <xdr:sp macro="" textlink="">
      <xdr:nvSpPr>
        <xdr:cNvPr id="3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7584875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47624</xdr:colOff>
      <xdr:row>46</xdr:row>
      <xdr:rowOff>95250</xdr:rowOff>
    </xdr:from>
    <xdr:to>
      <xdr:col>7</xdr:col>
      <xdr:colOff>609600</xdr:colOff>
      <xdr:row>48</xdr:row>
      <xdr:rowOff>213612</xdr:rowOff>
    </xdr:to>
    <xdr:pic>
      <xdr:nvPicPr>
        <xdr:cNvPr id="33" name="Imagen 43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24588" b="-22894"/>
        <a:stretch/>
      </xdr:blipFill>
      <xdr:spPr>
        <a:xfrm>
          <a:off x="7677149" y="107394375"/>
          <a:ext cx="561976" cy="689862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52917</xdr:colOff>
      <xdr:row>0</xdr:row>
      <xdr:rowOff>0</xdr:rowOff>
    </xdr:from>
    <xdr:to>
      <xdr:col>40</xdr:col>
      <xdr:colOff>719154</xdr:colOff>
      <xdr:row>31</xdr:row>
      <xdr:rowOff>102595</xdr:rowOff>
    </xdr:to>
    <xdr:pic>
      <xdr:nvPicPr>
        <xdr:cNvPr id="43" name="32 Imagen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3017" y="89425991"/>
          <a:ext cx="4476237" cy="85226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38</xdr:row>
      <xdr:rowOff>21167</xdr:rowOff>
    </xdr:from>
    <xdr:to>
      <xdr:col>7</xdr:col>
      <xdr:colOff>561975</xdr:colOff>
      <xdr:row>41</xdr:row>
      <xdr:rowOff>114549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105034292"/>
          <a:ext cx="466725" cy="950632"/>
        </a:xfrm>
        <a:prstGeom prst="rect">
          <a:avLst/>
        </a:prstGeom>
      </xdr:spPr>
    </xdr:pic>
    <xdr:clientData/>
  </xdr:twoCellAnchor>
  <xdr:oneCellAnchor>
    <xdr:from>
      <xdr:col>6</xdr:col>
      <xdr:colOff>19720</xdr:colOff>
      <xdr:row>82</xdr:row>
      <xdr:rowOff>33561</xdr:rowOff>
    </xdr:from>
    <xdr:ext cx="2089098" cy="704098"/>
    <xdr:pic>
      <xdr:nvPicPr>
        <xdr:cNvPr id="45" name="Imagen 53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-24816" t="35185" r="-41853" b="16667"/>
        <a:stretch/>
      </xdr:blipFill>
      <xdr:spPr>
        <a:xfrm>
          <a:off x="7001545" y="22988811"/>
          <a:ext cx="2089098" cy="704098"/>
        </a:xfrm>
        <a:prstGeom prst="snip2SameRect">
          <a:avLst>
            <a:gd name="adj1" fmla="val 14829"/>
            <a:gd name="adj2" fmla="val 45556"/>
          </a:avLst>
        </a:prstGeom>
      </xdr:spPr>
    </xdr:pic>
    <xdr:clientData/>
  </xdr:oneCellAnchor>
  <xdr:oneCellAnchor>
    <xdr:from>
      <xdr:col>6</xdr:col>
      <xdr:colOff>0</xdr:colOff>
      <xdr:row>57</xdr:row>
      <xdr:rowOff>0</xdr:rowOff>
    </xdr:from>
    <xdr:ext cx="304800" cy="312419"/>
    <xdr:sp macro="" textlink="">
      <xdr:nvSpPr>
        <xdr:cNvPr id="46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1044237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582086</xdr:colOff>
      <xdr:row>55</xdr:row>
      <xdr:rowOff>159245</xdr:rowOff>
    </xdr:from>
    <xdr:to>
      <xdr:col>8</xdr:col>
      <xdr:colOff>0</xdr:colOff>
      <xdr:row>58</xdr:row>
      <xdr:rowOff>20203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911" y="110030120"/>
          <a:ext cx="713314" cy="718208"/>
        </a:xfrm>
        <a:prstGeom prst="rect">
          <a:avLst/>
        </a:prstGeom>
      </xdr:spPr>
    </xdr:pic>
    <xdr:clientData/>
  </xdr:twoCellAnchor>
  <xdr:twoCellAnchor editAs="oneCell">
    <xdr:from>
      <xdr:col>6</xdr:col>
      <xdr:colOff>211659</xdr:colOff>
      <xdr:row>8</xdr:row>
      <xdr:rowOff>42337</xdr:rowOff>
    </xdr:from>
    <xdr:to>
      <xdr:col>8</xdr:col>
      <xdr:colOff>467097</xdr:colOff>
      <xdr:row>13</xdr:row>
      <xdr:rowOff>118286</xdr:rowOff>
    </xdr:to>
    <xdr:pic>
      <xdr:nvPicPr>
        <xdr:cNvPr id="50" name="Imagen 64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484" y="96844912"/>
          <a:ext cx="1550838" cy="1504699"/>
        </a:xfrm>
        <a:prstGeom prst="rect">
          <a:avLst/>
        </a:prstGeom>
      </xdr:spPr>
    </xdr:pic>
    <xdr:clientData/>
  </xdr:twoCellAnchor>
  <xdr:oneCellAnchor>
    <xdr:from>
      <xdr:col>6</xdr:col>
      <xdr:colOff>273342</xdr:colOff>
      <xdr:row>70</xdr:row>
      <xdr:rowOff>71226</xdr:rowOff>
    </xdr:from>
    <xdr:ext cx="1266695" cy="608014"/>
    <xdr:pic>
      <xdr:nvPicPr>
        <xdr:cNvPr id="51" name="Imagen 65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404709">
          <a:off x="7255167" y="114228351"/>
          <a:ext cx="1266695" cy="608014"/>
        </a:xfrm>
        <a:prstGeom prst="rect">
          <a:avLst/>
        </a:prstGeom>
      </xdr:spPr>
    </xdr:pic>
    <xdr:clientData/>
  </xdr:oneCellAnchor>
  <xdr:oneCellAnchor>
    <xdr:from>
      <xdr:col>7</xdr:col>
      <xdr:colOff>33858</xdr:colOff>
      <xdr:row>74</xdr:row>
      <xdr:rowOff>77878</xdr:rowOff>
    </xdr:from>
    <xdr:ext cx="579430" cy="695327"/>
    <xdr:pic>
      <xdr:nvPicPr>
        <xdr:cNvPr id="56" name="Imagen 16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63383" y="115378003"/>
          <a:ext cx="579430" cy="695327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304800" cy="312420"/>
    <xdr:sp macro="" textlink="">
      <xdr:nvSpPr>
        <xdr:cNvPr id="58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17802225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52</xdr:row>
      <xdr:rowOff>0</xdr:rowOff>
    </xdr:from>
    <xdr:ext cx="304800" cy="312419"/>
    <xdr:sp macro="" textlink="">
      <xdr:nvSpPr>
        <xdr:cNvPr id="5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09013625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89</xdr:row>
      <xdr:rowOff>0</xdr:rowOff>
    </xdr:from>
    <xdr:ext cx="304800" cy="312419"/>
    <xdr:sp macro="" textlink="">
      <xdr:nvSpPr>
        <xdr:cNvPr id="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438275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7</xdr:col>
      <xdr:colOff>304800</xdr:colOff>
      <xdr:row>1</xdr:row>
      <xdr:rowOff>26670</xdr:rowOff>
    </xdr:to>
    <xdr:sp macro="" textlink="">
      <xdr:nvSpPr>
        <xdr:cNvPr id="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123825</xdr:colOff>
      <xdr:row>0</xdr:row>
      <xdr:rowOff>0</xdr:rowOff>
    </xdr:from>
    <xdr:to>
      <xdr:col>8</xdr:col>
      <xdr:colOff>428625</xdr:colOff>
      <xdr:row>1</xdr:row>
      <xdr:rowOff>26669</xdr:rowOff>
    </xdr:to>
    <xdr:sp macro="" textlink="">
      <xdr:nvSpPr>
        <xdr:cNvPr id="3" name="AutoShape 2" descr="C:\Users\PC\Desktop\BALCONERA.webp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8401050" y="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304800</xdr:colOff>
      <xdr:row>1</xdr:row>
      <xdr:rowOff>26670</xdr:rowOff>
    </xdr:to>
    <xdr:sp macro="" textlink="">
      <xdr:nvSpPr>
        <xdr:cNvPr id="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304800</xdr:colOff>
      <xdr:row>1</xdr:row>
      <xdr:rowOff>19050</xdr:rowOff>
    </xdr:to>
    <xdr:sp macro="" textlink="">
      <xdr:nvSpPr>
        <xdr:cNvPr id="5" name="AutoShape 1" descr="blob:https://web.whatsapp.com/d27e6117-b849-441a-8bcc-7ab31ed3fa02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304800</xdr:colOff>
      <xdr:row>1</xdr:row>
      <xdr:rowOff>19050</xdr:rowOff>
    </xdr:to>
    <xdr:sp macro="" textlink="">
      <xdr:nvSpPr>
        <xdr:cNvPr id="6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304800</xdr:colOff>
      <xdr:row>48</xdr:row>
      <xdr:rowOff>26046</xdr:rowOff>
    </xdr:to>
    <xdr:sp macro="" textlink="">
      <xdr:nvSpPr>
        <xdr:cNvPr id="7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2954000"/>
          <a:ext cx="304800" cy="31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47624</xdr:colOff>
      <xdr:row>46</xdr:row>
      <xdr:rowOff>95250</xdr:rowOff>
    </xdr:from>
    <xdr:to>
      <xdr:col>7</xdr:col>
      <xdr:colOff>609600</xdr:colOff>
      <xdr:row>48</xdr:row>
      <xdr:rowOff>213612</xdr:rowOff>
    </xdr:to>
    <xdr:pic>
      <xdr:nvPicPr>
        <xdr:cNvPr id="8" name="Imagen 43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24588" b="-22894"/>
        <a:stretch/>
      </xdr:blipFill>
      <xdr:spPr>
        <a:xfrm>
          <a:off x="7677149" y="12763500"/>
          <a:ext cx="561976" cy="689862"/>
        </a:xfrm>
        <a:prstGeom prst="rect">
          <a:avLst/>
        </a:prstGeom>
      </xdr:spPr>
    </xdr:pic>
    <xdr:clientData/>
  </xdr:twoCellAnchor>
  <xdr:twoCellAnchor editAs="oneCell">
    <xdr:from>
      <xdr:col>36</xdr:col>
      <xdr:colOff>52917</xdr:colOff>
      <xdr:row>0</xdr:row>
      <xdr:rowOff>0</xdr:rowOff>
    </xdr:from>
    <xdr:to>
      <xdr:col>41</xdr:col>
      <xdr:colOff>719154</xdr:colOff>
      <xdr:row>31</xdr:row>
      <xdr:rowOff>102595</xdr:rowOff>
    </xdr:to>
    <xdr:pic>
      <xdr:nvPicPr>
        <xdr:cNvPr id="9" name="32 Imagen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3017" y="0"/>
          <a:ext cx="4476237" cy="85226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38</xdr:row>
      <xdr:rowOff>21167</xdr:rowOff>
    </xdr:from>
    <xdr:to>
      <xdr:col>7</xdr:col>
      <xdr:colOff>561975</xdr:colOff>
      <xdr:row>41</xdr:row>
      <xdr:rowOff>114549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10403417"/>
          <a:ext cx="466725" cy="950632"/>
        </a:xfrm>
        <a:prstGeom prst="rect">
          <a:avLst/>
        </a:prstGeom>
      </xdr:spPr>
    </xdr:pic>
    <xdr:clientData/>
  </xdr:twoCellAnchor>
  <xdr:oneCellAnchor>
    <xdr:from>
      <xdr:col>6</xdr:col>
      <xdr:colOff>19720</xdr:colOff>
      <xdr:row>82</xdr:row>
      <xdr:rowOff>33561</xdr:rowOff>
    </xdr:from>
    <xdr:ext cx="2089098" cy="704098"/>
    <xdr:pic>
      <xdr:nvPicPr>
        <xdr:cNvPr id="11" name="Imagen 53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-24816" t="35185" r="-41853" b="16667"/>
        <a:stretch/>
      </xdr:blipFill>
      <xdr:spPr>
        <a:xfrm>
          <a:off x="7001545" y="22988811"/>
          <a:ext cx="2089098" cy="704098"/>
        </a:xfrm>
        <a:prstGeom prst="snip2SameRect">
          <a:avLst>
            <a:gd name="adj1" fmla="val 14829"/>
            <a:gd name="adj2" fmla="val 45556"/>
          </a:avLst>
        </a:prstGeom>
      </xdr:spPr>
    </xdr:pic>
    <xdr:clientData/>
  </xdr:oneCellAnchor>
  <xdr:oneCellAnchor>
    <xdr:from>
      <xdr:col>6</xdr:col>
      <xdr:colOff>0</xdr:colOff>
      <xdr:row>57</xdr:row>
      <xdr:rowOff>0</xdr:rowOff>
    </xdr:from>
    <xdr:ext cx="304800" cy="312419"/>
    <xdr:sp macro="" textlink="">
      <xdr:nvSpPr>
        <xdr:cNvPr id="12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58115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6</xdr:col>
      <xdr:colOff>582086</xdr:colOff>
      <xdr:row>55</xdr:row>
      <xdr:rowOff>159245</xdr:rowOff>
    </xdr:from>
    <xdr:to>
      <xdr:col>8</xdr:col>
      <xdr:colOff>0</xdr:colOff>
      <xdr:row>58</xdr:row>
      <xdr:rowOff>20203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911" y="15399245"/>
          <a:ext cx="713314" cy="718208"/>
        </a:xfrm>
        <a:prstGeom prst="rect">
          <a:avLst/>
        </a:prstGeom>
      </xdr:spPr>
    </xdr:pic>
    <xdr:clientData/>
  </xdr:twoCellAnchor>
  <xdr:twoCellAnchor editAs="oneCell">
    <xdr:from>
      <xdr:col>6</xdr:col>
      <xdr:colOff>211659</xdr:colOff>
      <xdr:row>8</xdr:row>
      <xdr:rowOff>42337</xdr:rowOff>
    </xdr:from>
    <xdr:to>
      <xdr:col>8</xdr:col>
      <xdr:colOff>467097</xdr:colOff>
      <xdr:row>13</xdr:row>
      <xdr:rowOff>118286</xdr:rowOff>
    </xdr:to>
    <xdr:pic>
      <xdr:nvPicPr>
        <xdr:cNvPr id="14" name="Imagen 6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484" y="2214037"/>
          <a:ext cx="1550838" cy="1504699"/>
        </a:xfrm>
        <a:prstGeom prst="rect">
          <a:avLst/>
        </a:prstGeom>
      </xdr:spPr>
    </xdr:pic>
    <xdr:clientData/>
  </xdr:twoCellAnchor>
  <xdr:oneCellAnchor>
    <xdr:from>
      <xdr:col>6</xdr:col>
      <xdr:colOff>273342</xdr:colOff>
      <xdr:row>70</xdr:row>
      <xdr:rowOff>71226</xdr:rowOff>
    </xdr:from>
    <xdr:ext cx="1266695" cy="608014"/>
    <xdr:pic>
      <xdr:nvPicPr>
        <xdr:cNvPr id="15" name="Imagen 65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404709">
          <a:off x="7255167" y="19597476"/>
          <a:ext cx="1266695" cy="608014"/>
        </a:xfrm>
        <a:prstGeom prst="rect">
          <a:avLst/>
        </a:prstGeom>
      </xdr:spPr>
    </xdr:pic>
    <xdr:clientData/>
  </xdr:oneCellAnchor>
  <xdr:oneCellAnchor>
    <xdr:from>
      <xdr:col>7</xdr:col>
      <xdr:colOff>33858</xdr:colOff>
      <xdr:row>74</xdr:row>
      <xdr:rowOff>77878</xdr:rowOff>
    </xdr:from>
    <xdr:ext cx="579430" cy="695327"/>
    <xdr:pic>
      <xdr:nvPicPr>
        <xdr:cNvPr id="16" name="Imagen 16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63383" y="20747128"/>
          <a:ext cx="579430" cy="695327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304800" cy="312420"/>
    <xdr:sp macro="" textlink="">
      <xdr:nvSpPr>
        <xdr:cNvPr id="1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7629525" y="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52</xdr:row>
      <xdr:rowOff>0</xdr:rowOff>
    </xdr:from>
    <xdr:ext cx="304800" cy="312419"/>
    <xdr:sp macro="" textlink="">
      <xdr:nvSpPr>
        <xdr:cNvPr id="18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1438275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89</xdr:row>
      <xdr:rowOff>0</xdr:rowOff>
    </xdr:from>
    <xdr:ext cx="304800" cy="312419"/>
    <xdr:sp macro="" textlink="">
      <xdr:nvSpPr>
        <xdr:cNvPr id="19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6981825" y="24955500"/>
          <a:ext cx="304800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28614</xdr:rowOff>
    </xdr:to>
    <xdr:sp macro="" textlink="">
      <xdr:nvSpPr>
        <xdr:cNvPr id="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123825</xdr:colOff>
      <xdr:row>6</xdr:row>
      <xdr:rowOff>0</xdr:rowOff>
    </xdr:from>
    <xdr:to>
      <xdr:col>11</xdr:col>
      <xdr:colOff>428625</xdr:colOff>
      <xdr:row>7</xdr:row>
      <xdr:rowOff>28614</xdr:rowOff>
    </xdr:to>
    <xdr:sp macro="" textlink="">
      <xdr:nvSpPr>
        <xdr:cNvPr id="3" name="AutoShape 2" descr="C:\Users\PC\Desktop\BALCONERA.webp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28614</xdr:rowOff>
    </xdr:to>
    <xdr:sp macro="" textlink="">
      <xdr:nvSpPr>
        <xdr:cNvPr id="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20994</xdr:rowOff>
    </xdr:to>
    <xdr:sp macro="" textlink="">
      <xdr:nvSpPr>
        <xdr:cNvPr id="5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297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304800</xdr:colOff>
      <xdr:row>64</xdr:row>
      <xdr:rowOff>300759</xdr:rowOff>
    </xdr:to>
    <xdr:sp macro="" textlink="">
      <xdr:nvSpPr>
        <xdr:cNvPr id="6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6257925" y="20640675"/>
          <a:ext cx="304800" cy="300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340957</xdr:colOff>
      <xdr:row>9</xdr:row>
      <xdr:rowOff>23715</xdr:rowOff>
    </xdr:from>
    <xdr:to>
      <xdr:col>11</xdr:col>
      <xdr:colOff>256208</xdr:colOff>
      <xdr:row>14</xdr:row>
      <xdr:rowOff>9720</xdr:rowOff>
    </xdr:to>
    <xdr:pic>
      <xdr:nvPicPr>
        <xdr:cNvPr id="7" name="Imagen 58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598882" y="2090640"/>
          <a:ext cx="1344001" cy="1367129"/>
        </a:xfrm>
        <a:prstGeom prst="rect">
          <a:avLst/>
        </a:prstGeom>
      </xdr:spPr>
    </xdr:pic>
    <xdr:clientData/>
  </xdr:twoCellAnchor>
  <xdr:twoCellAnchor editAs="oneCell">
    <xdr:from>
      <xdr:col>9</xdr:col>
      <xdr:colOff>456422</xdr:colOff>
      <xdr:row>37</xdr:row>
      <xdr:rowOff>103996</xdr:rowOff>
    </xdr:from>
    <xdr:to>
      <xdr:col>11</xdr:col>
      <xdr:colOff>272142</xdr:colOff>
      <xdr:row>43</xdr:row>
      <xdr:rowOff>100643</xdr:rowOff>
    </xdr:to>
    <xdr:pic>
      <xdr:nvPicPr>
        <xdr:cNvPr id="8" name="Imagen 59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4347" y="8038321"/>
          <a:ext cx="1244470" cy="1653997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7</xdr:row>
      <xdr:rowOff>0</xdr:rowOff>
    </xdr:from>
    <xdr:ext cx="304800" cy="306588"/>
    <xdr:sp macro="" textlink="">
      <xdr:nvSpPr>
        <xdr:cNvPr id="9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7</xdr:row>
      <xdr:rowOff>0</xdr:rowOff>
    </xdr:from>
    <xdr:ext cx="304800" cy="306588"/>
    <xdr:sp macro="" textlink="">
      <xdr:nvSpPr>
        <xdr:cNvPr id="10" name="AutoShape 2" descr="C:\Users\PC\Desktop\BALCONERA.webp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6588"/>
    <xdr:sp macro="" textlink="">
      <xdr:nvSpPr>
        <xdr:cNvPr id="1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298968"/>
    <xdr:sp macro="" textlink="">
      <xdr:nvSpPr>
        <xdr:cNvPr id="12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13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9</xdr:row>
      <xdr:rowOff>0</xdr:rowOff>
    </xdr:from>
    <xdr:ext cx="304800" cy="306588"/>
    <xdr:sp macro="" textlink="">
      <xdr:nvSpPr>
        <xdr:cNvPr id="14" name="AutoShape 2" descr="C:\Users\PC\Desktop\BALCONERA.webp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1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298968"/>
    <xdr:sp macro="" textlink="">
      <xdr:nvSpPr>
        <xdr:cNvPr id="16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9</xdr:col>
      <xdr:colOff>165231</xdr:colOff>
      <xdr:row>21</xdr:row>
      <xdr:rowOff>165230</xdr:rowOff>
    </xdr:from>
    <xdr:to>
      <xdr:col>11</xdr:col>
      <xdr:colOff>622237</xdr:colOff>
      <xdr:row>25</xdr:row>
      <xdr:rowOff>66675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156" y="4165730"/>
          <a:ext cx="1885756" cy="1006345"/>
        </a:xfrm>
        <a:prstGeom prst="rect">
          <a:avLst/>
        </a:prstGeom>
      </xdr:spPr>
    </xdr:pic>
    <xdr:clientData/>
  </xdr:twoCellAnchor>
  <xdr:twoCellAnchor editAs="oneCell">
    <xdr:from>
      <xdr:col>33</xdr:col>
      <xdr:colOff>116631</xdr:colOff>
      <xdr:row>36</xdr:row>
      <xdr:rowOff>107303</xdr:rowOff>
    </xdr:from>
    <xdr:to>
      <xdr:col>43</xdr:col>
      <xdr:colOff>222379</xdr:colOff>
      <xdr:row>51</xdr:row>
      <xdr:rowOff>272494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4675697" y="6056812"/>
          <a:ext cx="4308566" cy="7725747"/>
        </a:xfrm>
        <a:prstGeom prst="rect">
          <a:avLst/>
        </a:prstGeom>
      </xdr:spPr>
    </xdr:pic>
    <xdr:clientData/>
  </xdr:twoCellAnchor>
  <xdr:twoCellAnchor editAs="oneCell">
    <xdr:from>
      <xdr:col>9</xdr:col>
      <xdr:colOff>398495</xdr:colOff>
      <xdr:row>73</xdr:row>
      <xdr:rowOff>165230</xdr:rowOff>
    </xdr:from>
    <xdr:to>
      <xdr:col>11</xdr:col>
      <xdr:colOff>414855</xdr:colOff>
      <xdr:row>79</xdr:row>
      <xdr:rowOff>192638</xdr:rowOff>
    </xdr:to>
    <xdr:pic>
      <xdr:nvPicPr>
        <xdr:cNvPr id="19" name="Imagen 23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56420" y="23549105"/>
          <a:ext cx="1445110" cy="1856208"/>
        </a:xfrm>
        <a:prstGeom prst="rect">
          <a:avLst/>
        </a:prstGeom>
      </xdr:spPr>
    </xdr:pic>
    <xdr:clientData/>
  </xdr:twoCellAnchor>
  <xdr:twoCellAnchor editAs="oneCell">
    <xdr:from>
      <xdr:col>9</xdr:col>
      <xdr:colOff>495689</xdr:colOff>
      <xdr:row>87</xdr:row>
      <xdr:rowOff>106914</xdr:rowOff>
    </xdr:from>
    <xdr:to>
      <xdr:col>11</xdr:col>
      <xdr:colOff>495495</xdr:colOff>
      <xdr:row>93</xdr:row>
      <xdr:rowOff>201030</xdr:rowOff>
    </xdr:to>
    <xdr:pic>
      <xdr:nvPicPr>
        <xdr:cNvPr id="20" name="Imagen 25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614" y="27757989"/>
          <a:ext cx="1428556" cy="19229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99</xdr:row>
      <xdr:rowOff>0</xdr:rowOff>
    </xdr:from>
    <xdr:to>
      <xdr:col>11</xdr:col>
      <xdr:colOff>661718</xdr:colOff>
      <xdr:row>100</xdr:row>
      <xdr:rowOff>157590</xdr:rowOff>
    </xdr:to>
    <xdr:pic>
      <xdr:nvPicPr>
        <xdr:cNvPr id="21" name="Imagen 27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72300" y="31308675"/>
          <a:ext cx="1376093" cy="462391"/>
        </a:xfrm>
        <a:prstGeom prst="rect">
          <a:avLst/>
        </a:prstGeom>
      </xdr:spPr>
    </xdr:pic>
    <xdr:clientData/>
  </xdr:twoCellAnchor>
  <xdr:oneCellAnchor>
    <xdr:from>
      <xdr:col>3</xdr:col>
      <xdr:colOff>164583</xdr:colOff>
      <xdr:row>71</xdr:row>
      <xdr:rowOff>182940</xdr:rowOff>
    </xdr:from>
    <xdr:ext cx="1365930" cy="595258"/>
    <xdr:pic>
      <xdr:nvPicPr>
        <xdr:cNvPr id="23" name="Imagen 56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458" y="22957215"/>
          <a:ext cx="1365930" cy="595258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25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799167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9</xdr:row>
      <xdr:rowOff>0</xdr:rowOff>
    </xdr:from>
    <xdr:ext cx="304800" cy="306588"/>
    <xdr:sp macro="" textlink="">
      <xdr:nvSpPr>
        <xdr:cNvPr id="26" name="AutoShape 2" descr="C:\Users\PC\Desktop\BALCONERA.webp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7828492" y="1799167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2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799167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298968"/>
    <xdr:sp macro="" textlink="">
      <xdr:nvSpPr>
        <xdr:cNvPr id="28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799167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6588"/>
    <xdr:sp macro="" textlink="">
      <xdr:nvSpPr>
        <xdr:cNvPr id="29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2074333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10</xdr:row>
      <xdr:rowOff>0</xdr:rowOff>
    </xdr:from>
    <xdr:ext cx="304800" cy="306588"/>
    <xdr:sp macro="" textlink="">
      <xdr:nvSpPr>
        <xdr:cNvPr id="30" name="AutoShape 2" descr="C:\Users\PC\Desktop\BALCONERA.webp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828492" y="2074333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6588"/>
    <xdr:sp macro="" textlink="">
      <xdr:nvSpPr>
        <xdr:cNvPr id="3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2074333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298968"/>
    <xdr:sp macro="" textlink="">
      <xdr:nvSpPr>
        <xdr:cNvPr id="32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2074333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3781"/>
    <xdr:sp macro="" textlink="">
      <xdr:nvSpPr>
        <xdr:cNvPr id="33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5240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7</xdr:row>
      <xdr:rowOff>0</xdr:rowOff>
    </xdr:from>
    <xdr:ext cx="304800" cy="303781"/>
    <xdr:sp macro="" textlink="">
      <xdr:nvSpPr>
        <xdr:cNvPr id="34" name="AutoShape 2" descr="C:\Users\PC\Desktop\BALCONERA.webp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7828492" y="15240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3781"/>
    <xdr:sp macro="" textlink="">
      <xdr:nvSpPr>
        <xdr:cNvPr id="3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5240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296161"/>
    <xdr:sp macro="" textlink="">
      <xdr:nvSpPr>
        <xdr:cNvPr id="36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524000"/>
          <a:ext cx="304800" cy="296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06588"/>
    <xdr:sp macro="" textlink="">
      <xdr:nvSpPr>
        <xdr:cNvPr id="37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799167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8</xdr:row>
      <xdr:rowOff>0</xdr:rowOff>
    </xdr:from>
    <xdr:ext cx="304800" cy="306588"/>
    <xdr:sp macro="" textlink="">
      <xdr:nvSpPr>
        <xdr:cNvPr id="38" name="AutoShape 2" descr="C:\Users\PC\Desktop\BALCONERA.webp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7828492" y="1799167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06588"/>
    <xdr:sp macro="" textlink="">
      <xdr:nvSpPr>
        <xdr:cNvPr id="3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799167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298968"/>
    <xdr:sp macro="" textlink="">
      <xdr:nvSpPr>
        <xdr:cNvPr id="40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6985000" y="1799167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28614</xdr:rowOff>
    </xdr:to>
    <xdr:sp macro="" textlink="">
      <xdr:nvSpPr>
        <xdr:cNvPr id="2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123825</xdr:colOff>
      <xdr:row>6</xdr:row>
      <xdr:rowOff>0</xdr:rowOff>
    </xdr:from>
    <xdr:to>
      <xdr:col>11</xdr:col>
      <xdr:colOff>428625</xdr:colOff>
      <xdr:row>7</xdr:row>
      <xdr:rowOff>28614</xdr:rowOff>
    </xdr:to>
    <xdr:sp macro="" textlink="">
      <xdr:nvSpPr>
        <xdr:cNvPr id="3" name="AutoShape 2" descr="C:\Users\PC\Desktop\BALCONERA.webp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28614</xdr:rowOff>
    </xdr:to>
    <xdr:sp macro="" textlink="">
      <xdr:nvSpPr>
        <xdr:cNvPr id="4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20994</xdr:rowOff>
    </xdr:to>
    <xdr:sp macro="" textlink="">
      <xdr:nvSpPr>
        <xdr:cNvPr id="5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297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304800</xdr:colOff>
      <xdr:row>65</xdr:row>
      <xdr:rowOff>300759</xdr:rowOff>
    </xdr:to>
    <xdr:sp macro="" textlink="">
      <xdr:nvSpPr>
        <xdr:cNvPr id="6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6257925" y="17973675"/>
          <a:ext cx="304800" cy="300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340957</xdr:colOff>
      <xdr:row>9</xdr:row>
      <xdr:rowOff>23715</xdr:rowOff>
    </xdr:from>
    <xdr:to>
      <xdr:col>11</xdr:col>
      <xdr:colOff>256208</xdr:colOff>
      <xdr:row>14</xdr:row>
      <xdr:rowOff>9720</xdr:rowOff>
    </xdr:to>
    <xdr:pic>
      <xdr:nvPicPr>
        <xdr:cNvPr id="7" name="Imagen 58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598882" y="2366865"/>
          <a:ext cx="1344001" cy="1367130"/>
        </a:xfrm>
        <a:prstGeom prst="rect">
          <a:avLst/>
        </a:prstGeom>
      </xdr:spPr>
    </xdr:pic>
    <xdr:clientData/>
  </xdr:twoCellAnchor>
  <xdr:twoCellAnchor editAs="oneCell">
    <xdr:from>
      <xdr:col>9</xdr:col>
      <xdr:colOff>456422</xdr:colOff>
      <xdr:row>38</xdr:row>
      <xdr:rowOff>103996</xdr:rowOff>
    </xdr:from>
    <xdr:to>
      <xdr:col>11</xdr:col>
      <xdr:colOff>272142</xdr:colOff>
      <xdr:row>44</xdr:row>
      <xdr:rowOff>100643</xdr:rowOff>
    </xdr:to>
    <xdr:pic>
      <xdr:nvPicPr>
        <xdr:cNvPr id="8" name="Imagen 59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4347" y="10248121"/>
          <a:ext cx="1244470" cy="1653997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7</xdr:row>
      <xdr:rowOff>0</xdr:rowOff>
    </xdr:from>
    <xdr:ext cx="304800" cy="306588"/>
    <xdr:sp macro="" textlink="">
      <xdr:nvSpPr>
        <xdr:cNvPr id="9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7</xdr:row>
      <xdr:rowOff>0</xdr:rowOff>
    </xdr:from>
    <xdr:ext cx="304800" cy="306588"/>
    <xdr:sp macro="" textlink="">
      <xdr:nvSpPr>
        <xdr:cNvPr id="10" name="AutoShape 2" descr="C:\Users\PC\Desktop\BALCONERA.webp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6588"/>
    <xdr:sp macro="" textlink="">
      <xdr:nvSpPr>
        <xdr:cNvPr id="11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298968"/>
    <xdr:sp macro="" textlink="">
      <xdr:nvSpPr>
        <xdr:cNvPr id="12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13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9</xdr:row>
      <xdr:rowOff>0</xdr:rowOff>
    </xdr:from>
    <xdr:ext cx="304800" cy="306588"/>
    <xdr:sp macro="" textlink="">
      <xdr:nvSpPr>
        <xdr:cNvPr id="14" name="AutoShape 2" descr="C:\Users\PC\Desktop\BALCONERA.webp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1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298968"/>
    <xdr:sp macro="" textlink="">
      <xdr:nvSpPr>
        <xdr:cNvPr id="16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9</xdr:col>
      <xdr:colOff>165231</xdr:colOff>
      <xdr:row>21</xdr:row>
      <xdr:rowOff>165230</xdr:rowOff>
    </xdr:from>
    <xdr:to>
      <xdr:col>11</xdr:col>
      <xdr:colOff>622237</xdr:colOff>
      <xdr:row>25</xdr:row>
      <xdr:rowOff>66675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156" y="5823080"/>
          <a:ext cx="1885756" cy="1006345"/>
        </a:xfrm>
        <a:prstGeom prst="rect">
          <a:avLst/>
        </a:prstGeom>
      </xdr:spPr>
    </xdr:pic>
    <xdr:clientData/>
  </xdr:twoCellAnchor>
  <xdr:twoCellAnchor editAs="oneCell">
    <xdr:from>
      <xdr:col>9</xdr:col>
      <xdr:colOff>398495</xdr:colOff>
      <xdr:row>74</xdr:row>
      <xdr:rowOff>165230</xdr:rowOff>
    </xdr:from>
    <xdr:to>
      <xdr:col>11</xdr:col>
      <xdr:colOff>414855</xdr:colOff>
      <xdr:row>80</xdr:row>
      <xdr:rowOff>192638</xdr:rowOff>
    </xdr:to>
    <xdr:pic>
      <xdr:nvPicPr>
        <xdr:cNvPr id="19" name="Imagen 23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56420" y="20882105"/>
          <a:ext cx="1445110" cy="1856208"/>
        </a:xfrm>
        <a:prstGeom prst="rect">
          <a:avLst/>
        </a:prstGeom>
      </xdr:spPr>
    </xdr:pic>
    <xdr:clientData/>
  </xdr:twoCellAnchor>
  <xdr:twoCellAnchor editAs="oneCell">
    <xdr:from>
      <xdr:col>9</xdr:col>
      <xdr:colOff>495689</xdr:colOff>
      <xdr:row>88</xdr:row>
      <xdr:rowOff>106914</xdr:rowOff>
    </xdr:from>
    <xdr:to>
      <xdr:col>11</xdr:col>
      <xdr:colOff>495495</xdr:colOff>
      <xdr:row>94</xdr:row>
      <xdr:rowOff>201030</xdr:rowOff>
    </xdr:to>
    <xdr:pic>
      <xdr:nvPicPr>
        <xdr:cNvPr id="20" name="Imagen 25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614" y="25090989"/>
          <a:ext cx="1428556" cy="19229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11</xdr:col>
      <xdr:colOff>661718</xdr:colOff>
      <xdr:row>101</xdr:row>
      <xdr:rowOff>157590</xdr:rowOff>
    </xdr:to>
    <xdr:pic>
      <xdr:nvPicPr>
        <xdr:cNvPr id="21" name="Imagen 27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2300" y="28641675"/>
          <a:ext cx="1376093" cy="462390"/>
        </a:xfrm>
        <a:prstGeom prst="rect">
          <a:avLst/>
        </a:prstGeom>
      </xdr:spPr>
    </xdr:pic>
    <xdr:clientData/>
  </xdr:twoCellAnchor>
  <xdr:oneCellAnchor>
    <xdr:from>
      <xdr:col>3</xdr:col>
      <xdr:colOff>164583</xdr:colOff>
      <xdr:row>72</xdr:row>
      <xdr:rowOff>182940</xdr:rowOff>
    </xdr:from>
    <xdr:ext cx="1365930" cy="595258"/>
    <xdr:pic>
      <xdr:nvPicPr>
        <xdr:cNvPr id="22" name="Imagen 56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458" y="20290215"/>
          <a:ext cx="1365930" cy="595258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23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9</xdr:row>
      <xdr:rowOff>0</xdr:rowOff>
    </xdr:from>
    <xdr:ext cx="304800" cy="306588"/>
    <xdr:sp macro="" textlink="">
      <xdr:nvSpPr>
        <xdr:cNvPr id="24" name="AutoShape 2" descr="C:\Users\PC\Desktop\BALCONERA.webp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25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298968"/>
    <xdr:sp macro="" textlink="">
      <xdr:nvSpPr>
        <xdr:cNvPr id="26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6588"/>
    <xdr:sp macro="" textlink="">
      <xdr:nvSpPr>
        <xdr:cNvPr id="27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61937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10</xdr:row>
      <xdr:rowOff>0</xdr:rowOff>
    </xdr:from>
    <xdr:ext cx="304800" cy="306588"/>
    <xdr:sp macro="" textlink="">
      <xdr:nvSpPr>
        <xdr:cNvPr id="28" name="AutoShape 2" descr="C:\Users\PC\Desktop\BALCONERA.webp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61937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6588"/>
    <xdr:sp macro="" textlink="">
      <xdr:nvSpPr>
        <xdr:cNvPr id="29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61937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298968"/>
    <xdr:sp macro="" textlink="">
      <xdr:nvSpPr>
        <xdr:cNvPr id="30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619375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3781"/>
    <xdr:sp macro="" textlink="">
      <xdr:nvSpPr>
        <xdr:cNvPr id="31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7</xdr:row>
      <xdr:rowOff>0</xdr:rowOff>
    </xdr:from>
    <xdr:ext cx="304800" cy="303781"/>
    <xdr:sp macro="" textlink="">
      <xdr:nvSpPr>
        <xdr:cNvPr id="32" name="AutoShape 2" descr="C:\Users\PC\Desktop\BALCONERA.webp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17907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3781"/>
    <xdr:sp macro="" textlink="">
      <xdr:nvSpPr>
        <xdr:cNvPr id="33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296161"/>
    <xdr:sp macro="" textlink="">
      <xdr:nvSpPr>
        <xdr:cNvPr id="34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296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06588"/>
    <xdr:sp macro="" textlink="">
      <xdr:nvSpPr>
        <xdr:cNvPr id="35" name="AutoShape 2" descr="Imagen 1 de 4 de Plato De Plastico 60x20 Resistente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8</xdr:row>
      <xdr:rowOff>0</xdr:rowOff>
    </xdr:from>
    <xdr:ext cx="304800" cy="306588"/>
    <xdr:sp macro="" textlink="">
      <xdr:nvSpPr>
        <xdr:cNvPr id="36" name="AutoShape 2" descr="C:\Users\PC\Desktop\BALCONERA.webp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06588"/>
    <xdr:sp macro="" textlink="">
      <xdr:nvSpPr>
        <xdr:cNvPr id="37" name="AutoShape 2" descr="Imagen 1 de 7 de Soporte Colgante Fibra De Coco Bols N 20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298968"/>
    <xdr:sp macro="" textlink="">
      <xdr:nvSpPr>
        <xdr:cNvPr id="38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28614</xdr:rowOff>
    </xdr:to>
    <xdr:sp macro="" textlink="">
      <xdr:nvSpPr>
        <xdr:cNvPr id="2" name="AutoShape 2" descr="Imagen 1 de 4 de Plato De Plastico 60x20 Resistente">
          <a:extLst>
            <a:ext uri="{FF2B5EF4-FFF2-40B4-BE49-F238E27FC236}">
              <a16:creationId xmlns:a16="http://schemas.microsoft.com/office/drawing/2014/main" id="{85536377-10A7-457F-9194-E7DE229AD2FE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123825</xdr:colOff>
      <xdr:row>6</xdr:row>
      <xdr:rowOff>0</xdr:rowOff>
    </xdr:from>
    <xdr:to>
      <xdr:col>11</xdr:col>
      <xdr:colOff>428625</xdr:colOff>
      <xdr:row>7</xdr:row>
      <xdr:rowOff>28614</xdr:rowOff>
    </xdr:to>
    <xdr:sp macro="" textlink="">
      <xdr:nvSpPr>
        <xdr:cNvPr id="3" name="AutoShape 2" descr="C:\Users\PC\Desktop\BALCONERA.webp">
          <a:extLst>
            <a:ext uri="{FF2B5EF4-FFF2-40B4-BE49-F238E27FC236}">
              <a16:creationId xmlns:a16="http://schemas.microsoft.com/office/drawing/2014/main" id="{030BD22F-43A9-43E2-AB47-8CCC65125C93}"/>
            </a:ext>
          </a:extLst>
        </xdr:cNvPr>
        <xdr:cNvSpPr>
          <a:spLocks noChangeAspect="1" noChangeArrowheads="1"/>
        </xdr:cNvSpPr>
      </xdr:nvSpPr>
      <xdr:spPr bwMode="auto">
        <a:xfrm>
          <a:off x="78105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28614</xdr:rowOff>
    </xdr:to>
    <xdr:sp macro="" textlink="">
      <xdr:nvSpPr>
        <xdr:cNvPr id="4" name="AutoShape 2" descr="Imagen 1 de 7 de Soporte Colgante Fibra De Coco Bols N 20">
          <a:extLst>
            <a:ext uri="{FF2B5EF4-FFF2-40B4-BE49-F238E27FC236}">
              <a16:creationId xmlns:a16="http://schemas.microsoft.com/office/drawing/2014/main" id="{5EE98597-7383-4FD6-8022-D5E3F17EAAB2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304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20994</xdr:rowOff>
    </xdr:to>
    <xdr:sp macro="" textlink="">
      <xdr:nvSpPr>
        <xdr:cNvPr id="5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B1129A76-12C8-423E-8724-012B76BD31DE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514475"/>
          <a:ext cx="304800" cy="297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304800</xdr:colOff>
      <xdr:row>65</xdr:row>
      <xdr:rowOff>300759</xdr:rowOff>
    </xdr:to>
    <xdr:sp macro="" textlink="">
      <xdr:nvSpPr>
        <xdr:cNvPr id="6" name="AutoShape 5" descr="Imagen 1 de 5 de Macetero Porta Maceta De Caña Tacuara Artesanal ">
          <a:extLst>
            <a:ext uri="{FF2B5EF4-FFF2-40B4-BE49-F238E27FC236}">
              <a16:creationId xmlns:a16="http://schemas.microsoft.com/office/drawing/2014/main" id="{16F91FA0-8365-4163-BB40-E69EF9BB83D9}"/>
            </a:ext>
          </a:extLst>
        </xdr:cNvPr>
        <xdr:cNvSpPr>
          <a:spLocks noChangeAspect="1" noChangeArrowheads="1"/>
        </xdr:cNvSpPr>
      </xdr:nvSpPr>
      <xdr:spPr bwMode="auto">
        <a:xfrm>
          <a:off x="6257925" y="18249900"/>
          <a:ext cx="304800" cy="300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340957</xdr:colOff>
      <xdr:row>9</xdr:row>
      <xdr:rowOff>23715</xdr:rowOff>
    </xdr:from>
    <xdr:to>
      <xdr:col>11</xdr:col>
      <xdr:colOff>256208</xdr:colOff>
      <xdr:row>14</xdr:row>
      <xdr:rowOff>9720</xdr:rowOff>
    </xdr:to>
    <xdr:pic>
      <xdr:nvPicPr>
        <xdr:cNvPr id="7" name="Imagen 58">
          <a:extLst>
            <a:ext uri="{FF2B5EF4-FFF2-40B4-BE49-F238E27FC236}">
              <a16:creationId xmlns:a16="http://schemas.microsoft.com/office/drawing/2014/main" id="{BB2D1D28-66FF-4923-BD39-4A948A37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598882" y="2366865"/>
          <a:ext cx="1344001" cy="1367130"/>
        </a:xfrm>
        <a:prstGeom prst="rect">
          <a:avLst/>
        </a:prstGeom>
      </xdr:spPr>
    </xdr:pic>
    <xdr:clientData/>
  </xdr:twoCellAnchor>
  <xdr:twoCellAnchor editAs="oneCell">
    <xdr:from>
      <xdr:col>9</xdr:col>
      <xdr:colOff>456422</xdr:colOff>
      <xdr:row>38</xdr:row>
      <xdr:rowOff>103996</xdr:rowOff>
    </xdr:from>
    <xdr:to>
      <xdr:col>11</xdr:col>
      <xdr:colOff>272142</xdr:colOff>
      <xdr:row>44</xdr:row>
      <xdr:rowOff>100643</xdr:rowOff>
    </xdr:to>
    <xdr:pic>
      <xdr:nvPicPr>
        <xdr:cNvPr id="8" name="Imagen 59">
          <a:extLst>
            <a:ext uri="{FF2B5EF4-FFF2-40B4-BE49-F238E27FC236}">
              <a16:creationId xmlns:a16="http://schemas.microsoft.com/office/drawing/2014/main" id="{D31FC335-47C9-477E-AC2D-4E494DAC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4347" y="10524346"/>
          <a:ext cx="1244470" cy="1653997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7</xdr:row>
      <xdr:rowOff>0</xdr:rowOff>
    </xdr:from>
    <xdr:ext cx="304800" cy="306588"/>
    <xdr:sp macro="" textlink="">
      <xdr:nvSpPr>
        <xdr:cNvPr id="9" name="AutoShape 2" descr="Imagen 1 de 4 de Plato De Plastico 60x20 Resistente">
          <a:extLst>
            <a:ext uri="{FF2B5EF4-FFF2-40B4-BE49-F238E27FC236}">
              <a16:creationId xmlns:a16="http://schemas.microsoft.com/office/drawing/2014/main" id="{D3A4555A-C348-4B43-AFF2-79DA89F3FAEC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7</xdr:row>
      <xdr:rowOff>0</xdr:rowOff>
    </xdr:from>
    <xdr:ext cx="304800" cy="306588"/>
    <xdr:sp macro="" textlink="">
      <xdr:nvSpPr>
        <xdr:cNvPr id="10" name="AutoShape 2" descr="C:\Users\PC\Desktop\BALCONERA.webp">
          <a:extLst>
            <a:ext uri="{FF2B5EF4-FFF2-40B4-BE49-F238E27FC236}">
              <a16:creationId xmlns:a16="http://schemas.microsoft.com/office/drawing/2014/main" id="{6F74EDA2-9BA3-426F-8CF9-C8C76AEDF005}"/>
            </a:ext>
          </a:extLst>
        </xdr:cNvPr>
        <xdr:cNvSpPr>
          <a:spLocks noChangeAspect="1" noChangeArrowheads="1"/>
        </xdr:cNvSpPr>
      </xdr:nvSpPr>
      <xdr:spPr bwMode="auto">
        <a:xfrm>
          <a:off x="78105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6588"/>
    <xdr:sp macro="" textlink="">
      <xdr:nvSpPr>
        <xdr:cNvPr id="11" name="AutoShape 2" descr="Imagen 1 de 7 de Soporte Colgante Fibra De Coco Bols N 20">
          <a:extLst>
            <a:ext uri="{FF2B5EF4-FFF2-40B4-BE49-F238E27FC236}">
              <a16:creationId xmlns:a16="http://schemas.microsoft.com/office/drawing/2014/main" id="{B29D629C-4739-4E3C-9DC5-64739328C667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298968"/>
    <xdr:sp macro="" textlink="">
      <xdr:nvSpPr>
        <xdr:cNvPr id="12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B4B12665-F60A-4A1B-8527-94914B455B6F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13" name="AutoShape 2" descr="Imagen 1 de 4 de Plato De Plastico 60x20 Resistente">
          <a:extLst>
            <a:ext uri="{FF2B5EF4-FFF2-40B4-BE49-F238E27FC236}">
              <a16:creationId xmlns:a16="http://schemas.microsoft.com/office/drawing/2014/main" id="{7634BCCA-E26E-4C57-BDFF-9AB5E7C3227A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9</xdr:row>
      <xdr:rowOff>0</xdr:rowOff>
    </xdr:from>
    <xdr:ext cx="304800" cy="306588"/>
    <xdr:sp macro="" textlink="">
      <xdr:nvSpPr>
        <xdr:cNvPr id="14" name="AutoShape 2" descr="C:\Users\PC\Desktop\BALCONERA.webp">
          <a:extLst>
            <a:ext uri="{FF2B5EF4-FFF2-40B4-BE49-F238E27FC236}">
              <a16:creationId xmlns:a16="http://schemas.microsoft.com/office/drawing/2014/main" id="{CC6B05C7-05B1-4109-8DED-C79E4F9E385A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15" name="AutoShape 2" descr="Imagen 1 de 7 de Soporte Colgante Fibra De Coco Bols N 20">
          <a:extLst>
            <a:ext uri="{FF2B5EF4-FFF2-40B4-BE49-F238E27FC236}">
              <a16:creationId xmlns:a16="http://schemas.microsoft.com/office/drawing/2014/main" id="{66309AFB-2BB7-49FE-B711-3D68674F381E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298968"/>
    <xdr:sp macro="" textlink="">
      <xdr:nvSpPr>
        <xdr:cNvPr id="16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76D49834-D24B-4EF9-A790-CCBA7C7B75D7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9</xdr:col>
      <xdr:colOff>165231</xdr:colOff>
      <xdr:row>21</xdr:row>
      <xdr:rowOff>165230</xdr:rowOff>
    </xdr:from>
    <xdr:to>
      <xdr:col>11</xdr:col>
      <xdr:colOff>622237</xdr:colOff>
      <xdr:row>25</xdr:row>
      <xdr:rowOff>66675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08CAE8C-CB47-41CF-9E14-46720F47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156" y="5823080"/>
          <a:ext cx="1885756" cy="1006345"/>
        </a:xfrm>
        <a:prstGeom prst="rect">
          <a:avLst/>
        </a:prstGeom>
      </xdr:spPr>
    </xdr:pic>
    <xdr:clientData/>
  </xdr:twoCellAnchor>
  <xdr:twoCellAnchor editAs="oneCell">
    <xdr:from>
      <xdr:col>9</xdr:col>
      <xdr:colOff>398495</xdr:colOff>
      <xdr:row>74</xdr:row>
      <xdr:rowOff>165230</xdr:rowOff>
    </xdr:from>
    <xdr:to>
      <xdr:col>11</xdr:col>
      <xdr:colOff>414855</xdr:colOff>
      <xdr:row>80</xdr:row>
      <xdr:rowOff>192638</xdr:rowOff>
    </xdr:to>
    <xdr:pic>
      <xdr:nvPicPr>
        <xdr:cNvPr id="18" name="Imagen 23">
          <a:extLst>
            <a:ext uri="{FF2B5EF4-FFF2-40B4-BE49-F238E27FC236}">
              <a16:creationId xmlns:a16="http://schemas.microsoft.com/office/drawing/2014/main" id="{56C7A111-7A2A-48CC-A28B-1D89AEF02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56420" y="21158330"/>
          <a:ext cx="1445110" cy="1856208"/>
        </a:xfrm>
        <a:prstGeom prst="rect">
          <a:avLst/>
        </a:prstGeom>
      </xdr:spPr>
    </xdr:pic>
    <xdr:clientData/>
  </xdr:twoCellAnchor>
  <xdr:twoCellAnchor editAs="oneCell">
    <xdr:from>
      <xdr:col>9</xdr:col>
      <xdr:colOff>495689</xdr:colOff>
      <xdr:row>88</xdr:row>
      <xdr:rowOff>106914</xdr:rowOff>
    </xdr:from>
    <xdr:to>
      <xdr:col>11</xdr:col>
      <xdr:colOff>495495</xdr:colOff>
      <xdr:row>94</xdr:row>
      <xdr:rowOff>201030</xdr:rowOff>
    </xdr:to>
    <xdr:pic>
      <xdr:nvPicPr>
        <xdr:cNvPr id="19" name="Imagen 25">
          <a:extLst>
            <a:ext uri="{FF2B5EF4-FFF2-40B4-BE49-F238E27FC236}">
              <a16:creationId xmlns:a16="http://schemas.microsoft.com/office/drawing/2014/main" id="{99D9BE7F-B89B-45D3-8B4E-C52F7353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614" y="25367214"/>
          <a:ext cx="1428556" cy="19229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11</xdr:col>
      <xdr:colOff>661718</xdr:colOff>
      <xdr:row>101</xdr:row>
      <xdr:rowOff>157590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BD11001F-CF01-4A9B-816A-BB63E362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2300" y="28917900"/>
          <a:ext cx="1376093" cy="462390"/>
        </a:xfrm>
        <a:prstGeom prst="rect">
          <a:avLst/>
        </a:prstGeom>
      </xdr:spPr>
    </xdr:pic>
    <xdr:clientData/>
  </xdr:twoCellAnchor>
  <xdr:oneCellAnchor>
    <xdr:from>
      <xdr:col>3</xdr:col>
      <xdr:colOff>164583</xdr:colOff>
      <xdr:row>72</xdr:row>
      <xdr:rowOff>182940</xdr:rowOff>
    </xdr:from>
    <xdr:ext cx="1365930" cy="595258"/>
    <xdr:pic>
      <xdr:nvPicPr>
        <xdr:cNvPr id="21" name="Imagen 56">
          <a:extLst>
            <a:ext uri="{FF2B5EF4-FFF2-40B4-BE49-F238E27FC236}">
              <a16:creationId xmlns:a16="http://schemas.microsoft.com/office/drawing/2014/main" id="{7EAE8C7F-3CEE-42C2-8394-DC1BF7C6B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458" y="20566440"/>
          <a:ext cx="1365930" cy="595258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22" name="AutoShape 2" descr="Imagen 1 de 4 de Plato De Plastico 60x20 Resistente">
          <a:extLst>
            <a:ext uri="{FF2B5EF4-FFF2-40B4-BE49-F238E27FC236}">
              <a16:creationId xmlns:a16="http://schemas.microsoft.com/office/drawing/2014/main" id="{467592BC-AFD4-47B9-B685-BFAC8FABE3E9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9</xdr:row>
      <xdr:rowOff>0</xdr:rowOff>
    </xdr:from>
    <xdr:ext cx="304800" cy="306588"/>
    <xdr:sp macro="" textlink="">
      <xdr:nvSpPr>
        <xdr:cNvPr id="23" name="AutoShape 2" descr="C:\Users\PC\Desktop\BALCONERA.webp">
          <a:extLst>
            <a:ext uri="{FF2B5EF4-FFF2-40B4-BE49-F238E27FC236}">
              <a16:creationId xmlns:a16="http://schemas.microsoft.com/office/drawing/2014/main" id="{57C98344-4ED4-4074-830A-09871C5061F2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06588"/>
    <xdr:sp macro="" textlink="">
      <xdr:nvSpPr>
        <xdr:cNvPr id="24" name="AutoShape 2" descr="Imagen 1 de 7 de Soporte Colgante Fibra De Coco Bols N 20">
          <a:extLst>
            <a:ext uri="{FF2B5EF4-FFF2-40B4-BE49-F238E27FC236}">
              <a16:creationId xmlns:a16="http://schemas.microsoft.com/office/drawing/2014/main" id="{085F7A74-0949-48DE-92F4-4424CE698B5B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298968"/>
    <xdr:sp macro="" textlink="">
      <xdr:nvSpPr>
        <xdr:cNvPr id="25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987DE4B0-BBCA-4931-80C3-8D1DA4A5DAB3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343150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6588"/>
    <xdr:sp macro="" textlink="">
      <xdr:nvSpPr>
        <xdr:cNvPr id="26" name="AutoShape 2" descr="Imagen 1 de 4 de Plato De Plastico 60x20 Resistente">
          <a:extLst>
            <a:ext uri="{FF2B5EF4-FFF2-40B4-BE49-F238E27FC236}">
              <a16:creationId xmlns:a16="http://schemas.microsoft.com/office/drawing/2014/main" id="{8D080514-62D3-4C32-96FE-B1E4EE64F9D7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61937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10</xdr:row>
      <xdr:rowOff>0</xdr:rowOff>
    </xdr:from>
    <xdr:ext cx="304800" cy="306588"/>
    <xdr:sp macro="" textlink="">
      <xdr:nvSpPr>
        <xdr:cNvPr id="27" name="AutoShape 2" descr="C:\Users\PC\Desktop\BALCONERA.webp">
          <a:extLst>
            <a:ext uri="{FF2B5EF4-FFF2-40B4-BE49-F238E27FC236}">
              <a16:creationId xmlns:a16="http://schemas.microsoft.com/office/drawing/2014/main" id="{F36FD880-3E0E-4DCF-8439-7D6680AA95BB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61937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6588"/>
    <xdr:sp macro="" textlink="">
      <xdr:nvSpPr>
        <xdr:cNvPr id="28" name="AutoShape 2" descr="Imagen 1 de 7 de Soporte Colgante Fibra De Coco Bols N 20">
          <a:extLst>
            <a:ext uri="{FF2B5EF4-FFF2-40B4-BE49-F238E27FC236}">
              <a16:creationId xmlns:a16="http://schemas.microsoft.com/office/drawing/2014/main" id="{BF7EF9A5-4632-483A-AF46-0BB0BDE5968C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61937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298968"/>
    <xdr:sp macro="" textlink="">
      <xdr:nvSpPr>
        <xdr:cNvPr id="29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60D4CEE8-EE37-49BB-AAA6-4F99787DF849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619375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3781"/>
    <xdr:sp macro="" textlink="">
      <xdr:nvSpPr>
        <xdr:cNvPr id="30" name="AutoShape 2" descr="Imagen 1 de 4 de Plato De Plastico 60x20 Resistente">
          <a:extLst>
            <a:ext uri="{FF2B5EF4-FFF2-40B4-BE49-F238E27FC236}">
              <a16:creationId xmlns:a16="http://schemas.microsoft.com/office/drawing/2014/main" id="{1610F407-8339-4F21-A491-E7B9EC11FBAF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7</xdr:row>
      <xdr:rowOff>0</xdr:rowOff>
    </xdr:from>
    <xdr:ext cx="304800" cy="303781"/>
    <xdr:sp macro="" textlink="">
      <xdr:nvSpPr>
        <xdr:cNvPr id="31" name="AutoShape 2" descr="C:\Users\PC\Desktop\BALCONERA.webp">
          <a:extLst>
            <a:ext uri="{FF2B5EF4-FFF2-40B4-BE49-F238E27FC236}">
              <a16:creationId xmlns:a16="http://schemas.microsoft.com/office/drawing/2014/main" id="{04CAB5EA-F262-4BEB-9E9B-3E8E5ADBC102}"/>
            </a:ext>
          </a:extLst>
        </xdr:cNvPr>
        <xdr:cNvSpPr>
          <a:spLocks noChangeAspect="1" noChangeArrowheads="1"/>
        </xdr:cNvSpPr>
      </xdr:nvSpPr>
      <xdr:spPr bwMode="auto">
        <a:xfrm>
          <a:off x="7810500" y="17907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303781"/>
    <xdr:sp macro="" textlink="">
      <xdr:nvSpPr>
        <xdr:cNvPr id="32" name="AutoShape 2" descr="Imagen 1 de 7 de Soporte Colgante Fibra De Coco Bols N 20">
          <a:extLst>
            <a:ext uri="{FF2B5EF4-FFF2-40B4-BE49-F238E27FC236}">
              <a16:creationId xmlns:a16="http://schemas.microsoft.com/office/drawing/2014/main" id="{9C0913CD-9EF6-45A6-A840-264C4DFFDBD3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30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7</xdr:row>
      <xdr:rowOff>0</xdr:rowOff>
    </xdr:from>
    <xdr:ext cx="304800" cy="296161"/>
    <xdr:sp macro="" textlink="">
      <xdr:nvSpPr>
        <xdr:cNvPr id="33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229126E6-F2F0-4004-95D4-E664D83EE639}"/>
            </a:ext>
          </a:extLst>
        </xdr:cNvPr>
        <xdr:cNvSpPr>
          <a:spLocks noChangeAspect="1" noChangeArrowheads="1"/>
        </xdr:cNvSpPr>
      </xdr:nvSpPr>
      <xdr:spPr bwMode="auto">
        <a:xfrm>
          <a:off x="6972300" y="1790700"/>
          <a:ext cx="304800" cy="296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06588"/>
    <xdr:sp macro="" textlink="">
      <xdr:nvSpPr>
        <xdr:cNvPr id="34" name="AutoShape 2" descr="Imagen 1 de 4 de Plato De Plastico 60x20 Resistente">
          <a:extLst>
            <a:ext uri="{FF2B5EF4-FFF2-40B4-BE49-F238E27FC236}">
              <a16:creationId xmlns:a16="http://schemas.microsoft.com/office/drawing/2014/main" id="{E2CAAF56-1098-4DBC-8B6A-0D25BF2B5B0B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123825</xdr:colOff>
      <xdr:row>8</xdr:row>
      <xdr:rowOff>0</xdr:rowOff>
    </xdr:from>
    <xdr:ext cx="304800" cy="306588"/>
    <xdr:sp macro="" textlink="">
      <xdr:nvSpPr>
        <xdr:cNvPr id="35" name="AutoShape 2" descr="C:\Users\PC\Desktop\BALCONERA.webp">
          <a:extLst>
            <a:ext uri="{FF2B5EF4-FFF2-40B4-BE49-F238E27FC236}">
              <a16:creationId xmlns:a16="http://schemas.microsoft.com/office/drawing/2014/main" id="{556612A6-714B-418A-94E4-51B93B812EAE}"/>
            </a:ext>
          </a:extLst>
        </xdr:cNvPr>
        <xdr:cNvSpPr>
          <a:spLocks noChangeAspect="1" noChangeArrowheads="1"/>
        </xdr:cNvSpPr>
      </xdr:nvSpPr>
      <xdr:spPr bwMode="auto">
        <a:xfrm>
          <a:off x="78105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06588"/>
    <xdr:sp macro="" textlink="">
      <xdr:nvSpPr>
        <xdr:cNvPr id="36" name="AutoShape 2" descr="Imagen 1 de 7 de Soporte Colgante Fibra De Coco Bols N 20">
          <a:extLst>
            <a:ext uri="{FF2B5EF4-FFF2-40B4-BE49-F238E27FC236}">
              <a16:creationId xmlns:a16="http://schemas.microsoft.com/office/drawing/2014/main" id="{75697C0E-6E9C-4DC8-8A77-EFA07BBAF41D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306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298968"/>
    <xdr:sp macro="" textlink="">
      <xdr:nvSpPr>
        <xdr:cNvPr id="37" name="AutoShape 3" descr="Imagen 1 de 6 de Maceta Transparente Pvc Redonda Facetada N°24 Local Once">
          <a:extLst>
            <a:ext uri="{FF2B5EF4-FFF2-40B4-BE49-F238E27FC236}">
              <a16:creationId xmlns:a16="http://schemas.microsoft.com/office/drawing/2014/main" id="{54D0E2C5-8BC5-4EB1-BF11-3834524C089A}"/>
            </a:ext>
          </a:extLst>
        </xdr:cNvPr>
        <xdr:cNvSpPr>
          <a:spLocks noChangeAspect="1" noChangeArrowheads="1"/>
        </xdr:cNvSpPr>
      </xdr:nvSpPr>
      <xdr:spPr bwMode="auto">
        <a:xfrm>
          <a:off x="6972300" y="2066925"/>
          <a:ext cx="304800" cy="298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264"/>
  <sheetViews>
    <sheetView topLeftCell="E251" zoomScale="98" zoomScaleNormal="98" workbookViewId="0">
      <selection activeCell="F261" sqref="F261"/>
    </sheetView>
  </sheetViews>
  <sheetFormatPr baseColWidth="10" defaultColWidth="11.42578125" defaultRowHeight="22.5" customHeight="1" x14ac:dyDescent="0.25"/>
  <cols>
    <col min="1" max="1" width="10.140625" style="2" customWidth="1"/>
    <col min="2" max="2" width="12.42578125" style="2" customWidth="1"/>
    <col min="3" max="3" width="14.7109375" style="2" customWidth="1"/>
    <col min="4" max="4" width="42" style="2" customWidth="1"/>
    <col min="5" max="6" width="12.7109375" style="2" customWidth="1"/>
    <col min="7" max="7" width="9.7109375" style="99" customWidth="1"/>
    <col min="8" max="9" width="9.7109375" style="2" customWidth="1"/>
    <col min="10" max="10" width="2.85546875" style="33" customWidth="1"/>
    <col min="11" max="12" width="12.7109375" style="11" customWidth="1"/>
    <col min="13" max="13" width="3.7109375" style="34" customWidth="1"/>
    <col min="14" max="15" width="12.7109375" style="11" customWidth="1"/>
    <col min="16" max="16" width="3.7109375" style="34" customWidth="1"/>
    <col min="17" max="17" width="6.7109375" style="11" customWidth="1"/>
    <col min="18" max="18" width="14.85546875" style="11" customWidth="1"/>
    <col min="19" max="20" width="16.140625" style="11" customWidth="1"/>
    <col min="21" max="21" width="3.7109375" style="34" customWidth="1"/>
    <col min="22" max="22" width="14.7109375" style="28" customWidth="1"/>
    <col min="23" max="23" width="14.7109375" style="25" customWidth="1"/>
    <col min="24" max="25" width="50.140625" style="25" customWidth="1"/>
    <col min="26" max="26" width="42" style="2" customWidth="1"/>
    <col min="27" max="28" width="12.7109375" style="2" customWidth="1"/>
    <col min="29" max="16384" width="11.42578125" style="34"/>
  </cols>
  <sheetData>
    <row r="1" spans="1:28" ht="22.5" customHeight="1" x14ac:dyDescent="0.25">
      <c r="K1" s="11" t="s">
        <v>287</v>
      </c>
      <c r="N1" s="11" t="s">
        <v>288</v>
      </c>
      <c r="V1" s="27">
        <v>45070</v>
      </c>
      <c r="W1" s="24"/>
      <c r="X1" s="24"/>
      <c r="Y1" s="24"/>
    </row>
    <row r="3" spans="1:28" ht="22.5" customHeight="1" thickBot="1" x14ac:dyDescent="0.3">
      <c r="K3" s="14" t="s">
        <v>233</v>
      </c>
      <c r="L3" s="14" t="s">
        <v>234</v>
      </c>
      <c r="M3" s="35"/>
      <c r="N3" s="11" t="s">
        <v>233</v>
      </c>
      <c r="O3" s="11" t="s">
        <v>234</v>
      </c>
      <c r="P3" s="35"/>
      <c r="Q3" s="36" t="s">
        <v>524</v>
      </c>
      <c r="R3" s="36"/>
      <c r="S3" s="37"/>
      <c r="U3" s="35"/>
    </row>
    <row r="4" spans="1:28" ht="22.5" customHeight="1" thickBot="1" x14ac:dyDescent="0.3">
      <c r="D4" s="30" t="s">
        <v>0</v>
      </c>
      <c r="E4" s="38"/>
      <c r="F4" s="39"/>
      <c r="G4" s="100"/>
      <c r="H4" s="39"/>
      <c r="I4" s="40"/>
      <c r="K4" s="12">
        <v>1</v>
      </c>
      <c r="L4" s="12">
        <v>1</v>
      </c>
      <c r="M4" s="41"/>
      <c r="N4" s="12">
        <v>2.2000000000000002</v>
      </c>
      <c r="O4" s="12">
        <v>1.4</v>
      </c>
      <c r="P4" s="41"/>
      <c r="Q4" s="42" t="s">
        <v>289</v>
      </c>
      <c r="R4" s="42"/>
      <c r="S4" s="43" t="s">
        <v>235</v>
      </c>
      <c r="T4" s="44"/>
      <c r="U4" s="35"/>
    </row>
    <row r="5" spans="1:28" ht="22.5" customHeight="1" thickBot="1" x14ac:dyDescent="0.3">
      <c r="D5" s="31"/>
      <c r="E5" s="2" t="s">
        <v>233</v>
      </c>
      <c r="F5" s="2" t="s">
        <v>234</v>
      </c>
      <c r="G5" s="101"/>
      <c r="H5" s="45"/>
      <c r="I5" s="46"/>
      <c r="J5" s="47"/>
      <c r="K5" s="12">
        <v>1</v>
      </c>
      <c r="L5" s="12">
        <v>1</v>
      </c>
      <c r="M5" s="48"/>
      <c r="N5" s="12">
        <v>2.2000000000000002</v>
      </c>
      <c r="O5" s="12">
        <v>1.4</v>
      </c>
      <c r="P5" s="48"/>
      <c r="Q5" s="10" t="s">
        <v>289</v>
      </c>
      <c r="R5" s="10"/>
      <c r="S5" s="49" t="s">
        <v>235</v>
      </c>
      <c r="T5" s="50"/>
      <c r="U5" s="35"/>
      <c r="AA5" s="2" t="s">
        <v>233</v>
      </c>
      <c r="AB5" s="2" t="s">
        <v>234</v>
      </c>
    </row>
    <row r="6" spans="1:28" ht="22.5" customHeight="1" x14ac:dyDescent="0.25">
      <c r="A6" s="2" t="s">
        <v>236</v>
      </c>
      <c r="B6" s="2">
        <v>4756</v>
      </c>
      <c r="C6" s="2" t="s">
        <v>505</v>
      </c>
      <c r="D6" s="3" t="s">
        <v>95</v>
      </c>
      <c r="E6" s="55">
        <f>MROUND(K6+4.7,10)</f>
        <v>50</v>
      </c>
      <c r="F6" s="127">
        <f>MROUND(L6+4.7,10)</f>
        <v>30</v>
      </c>
      <c r="G6" s="17" t="s">
        <v>271</v>
      </c>
      <c r="H6" s="18"/>
      <c r="I6" s="19"/>
      <c r="J6" s="47"/>
      <c r="K6" s="13">
        <f t="shared" ref="K6" si="0">N6*$K$5</f>
        <v>40.370000000000005</v>
      </c>
      <c r="L6" s="13">
        <f t="shared" ref="L6" si="1">O6*$L$5</f>
        <v>25.69</v>
      </c>
      <c r="M6" s="51"/>
      <c r="N6" s="13">
        <f t="shared" ref="N6:N37" si="2">IF(Q6&gt;0,Q6*$N$5,AA6)</f>
        <v>40.370000000000005</v>
      </c>
      <c r="O6" s="13">
        <f t="shared" ref="O6:O37" si="3">IF(S6&gt;0,Q6*$O$5,AB6)</f>
        <v>25.69</v>
      </c>
      <c r="P6" s="51"/>
      <c r="Q6" s="52">
        <f t="shared" ref="Q6:Q63" si="4">IF($Q$5="SI",S6*1.21,S6)</f>
        <v>18.350000000000001</v>
      </c>
      <c r="R6" s="52" t="e">
        <f>VLOOKUP(C6,#REF!,3)</f>
        <v>#REF!</v>
      </c>
      <c r="S6" s="53">
        <v>18.350000000000001</v>
      </c>
      <c r="T6" s="54">
        <v>18.350000000000001</v>
      </c>
      <c r="U6" s="35"/>
      <c r="Z6" s="3" t="s">
        <v>95</v>
      </c>
      <c r="AA6" s="55">
        <v>50</v>
      </c>
      <c r="AB6" s="56">
        <v>30</v>
      </c>
    </row>
    <row r="7" spans="1:28" ht="22.5" customHeight="1" x14ac:dyDescent="0.25">
      <c r="A7" s="2" t="s">
        <v>236</v>
      </c>
      <c r="B7" s="2">
        <v>4757</v>
      </c>
      <c r="C7" s="2" t="s">
        <v>506</v>
      </c>
      <c r="D7" s="3" t="s">
        <v>96</v>
      </c>
      <c r="E7" s="55">
        <f t="shared" ref="E7:E18" si="5">MROUND(K7+4.7,10)</f>
        <v>70</v>
      </c>
      <c r="F7" s="127">
        <f t="shared" ref="F7:F18" si="6">MROUND(L7+4.7,10)</f>
        <v>50</v>
      </c>
      <c r="I7" s="57"/>
      <c r="J7" s="47"/>
      <c r="K7" s="13">
        <f t="shared" ref="K7:K64" si="7">N7*$K$5</f>
        <v>65.186000000000007</v>
      </c>
      <c r="L7" s="13">
        <f t="shared" ref="L7:L64" si="8">O7*$L$5</f>
        <v>41.481999999999999</v>
      </c>
      <c r="M7" s="51"/>
      <c r="N7" s="13">
        <f t="shared" si="2"/>
        <v>65.186000000000007</v>
      </c>
      <c r="O7" s="13">
        <f t="shared" si="3"/>
        <v>41.481999999999999</v>
      </c>
      <c r="P7" s="51"/>
      <c r="Q7" s="52">
        <f t="shared" si="4"/>
        <v>29.63</v>
      </c>
      <c r="R7" s="52" t="e">
        <f>VLOOKUP(C7,#REF!,3)</f>
        <v>#REF!</v>
      </c>
      <c r="S7" s="53">
        <v>29.63</v>
      </c>
      <c r="T7" s="54">
        <v>29.63</v>
      </c>
      <c r="U7" s="35"/>
      <c r="Z7" s="3" t="s">
        <v>96</v>
      </c>
      <c r="AA7" s="55">
        <v>70</v>
      </c>
      <c r="AB7" s="56">
        <v>50</v>
      </c>
    </row>
    <row r="8" spans="1:28" ht="22.5" customHeight="1" x14ac:dyDescent="0.25">
      <c r="A8" s="2" t="s">
        <v>236</v>
      </c>
      <c r="B8" s="2">
        <v>4758</v>
      </c>
      <c r="C8" s="2" t="s">
        <v>507</v>
      </c>
      <c r="D8" s="3" t="s">
        <v>97</v>
      </c>
      <c r="E8" s="55">
        <f t="shared" si="5"/>
        <v>90</v>
      </c>
      <c r="F8" s="127">
        <f t="shared" si="6"/>
        <v>60</v>
      </c>
      <c r="I8" s="21"/>
      <c r="J8" s="47"/>
      <c r="K8" s="13">
        <f t="shared" si="7"/>
        <v>90.046000000000006</v>
      </c>
      <c r="L8" s="13">
        <f t="shared" si="8"/>
        <v>57.301999999999992</v>
      </c>
      <c r="M8" s="51"/>
      <c r="N8" s="13">
        <f t="shared" si="2"/>
        <v>90.046000000000006</v>
      </c>
      <c r="O8" s="13">
        <f t="shared" si="3"/>
        <v>57.301999999999992</v>
      </c>
      <c r="P8" s="51"/>
      <c r="Q8" s="52">
        <f t="shared" si="4"/>
        <v>40.93</v>
      </c>
      <c r="R8" s="52" t="e">
        <f>VLOOKUP(C8,#REF!,3)</f>
        <v>#REF!</v>
      </c>
      <c r="S8" s="53">
        <v>40.93</v>
      </c>
      <c r="T8" s="54">
        <v>40.93</v>
      </c>
      <c r="U8" s="35"/>
      <c r="Z8" s="3" t="s">
        <v>97</v>
      </c>
      <c r="AA8" s="55">
        <v>100</v>
      </c>
      <c r="AB8" s="56">
        <v>60</v>
      </c>
    </row>
    <row r="9" spans="1:28" ht="22.5" customHeight="1" x14ac:dyDescent="0.25">
      <c r="A9" s="2" t="s">
        <v>236</v>
      </c>
      <c r="B9" s="2">
        <v>4759</v>
      </c>
      <c r="C9" s="2" t="s">
        <v>508</v>
      </c>
      <c r="D9" s="3" t="s">
        <v>98</v>
      </c>
      <c r="E9" s="55">
        <f t="shared" si="5"/>
        <v>130</v>
      </c>
      <c r="F9" s="127">
        <f t="shared" si="6"/>
        <v>80</v>
      </c>
      <c r="I9" s="21"/>
      <c r="J9" s="47"/>
      <c r="K9" s="13">
        <f t="shared" si="7"/>
        <v>120.91200000000001</v>
      </c>
      <c r="L9" s="13">
        <f t="shared" si="8"/>
        <v>76.944000000000003</v>
      </c>
      <c r="M9" s="51"/>
      <c r="N9" s="13">
        <f t="shared" si="2"/>
        <v>120.91200000000001</v>
      </c>
      <c r="O9" s="13">
        <f t="shared" si="3"/>
        <v>76.944000000000003</v>
      </c>
      <c r="P9" s="51"/>
      <c r="Q9" s="52">
        <f t="shared" si="4"/>
        <v>54.96</v>
      </c>
      <c r="R9" s="52" t="e">
        <f>VLOOKUP(C9,#REF!,3)</f>
        <v>#REF!</v>
      </c>
      <c r="S9" s="53">
        <v>54.96</v>
      </c>
      <c r="T9" s="54">
        <v>54.96</v>
      </c>
      <c r="U9" s="35"/>
      <c r="Z9" s="3" t="s">
        <v>98</v>
      </c>
      <c r="AA9" s="55">
        <v>130</v>
      </c>
      <c r="AB9" s="56">
        <v>90</v>
      </c>
    </row>
    <row r="10" spans="1:28" ht="22.5" customHeight="1" x14ac:dyDescent="0.25">
      <c r="A10" s="2" t="s">
        <v>236</v>
      </c>
      <c r="B10" s="2">
        <v>4760</v>
      </c>
      <c r="C10" s="2" t="s">
        <v>509</v>
      </c>
      <c r="D10" s="3" t="s">
        <v>99</v>
      </c>
      <c r="E10" s="55">
        <f t="shared" si="5"/>
        <v>130</v>
      </c>
      <c r="F10" s="127">
        <f t="shared" si="6"/>
        <v>90</v>
      </c>
      <c r="I10" s="21"/>
      <c r="J10" s="47"/>
      <c r="K10" s="13">
        <f t="shared" si="7"/>
        <v>129.976</v>
      </c>
      <c r="L10" s="13">
        <f t="shared" si="8"/>
        <v>82.711999999999989</v>
      </c>
      <c r="M10" s="51"/>
      <c r="N10" s="13">
        <f t="shared" si="2"/>
        <v>129.976</v>
      </c>
      <c r="O10" s="13">
        <f t="shared" si="3"/>
        <v>82.711999999999989</v>
      </c>
      <c r="P10" s="51"/>
      <c r="Q10" s="52">
        <f t="shared" si="4"/>
        <v>59.08</v>
      </c>
      <c r="R10" s="52" t="e">
        <f>VLOOKUP(C10,#REF!,3)</f>
        <v>#REF!</v>
      </c>
      <c r="S10" s="53">
        <v>59.08</v>
      </c>
      <c r="T10" s="54">
        <v>59.08</v>
      </c>
      <c r="U10" s="35"/>
      <c r="Z10" s="3" t="s">
        <v>99</v>
      </c>
      <c r="AA10" s="55">
        <v>140</v>
      </c>
      <c r="AB10" s="56">
        <v>90</v>
      </c>
    </row>
    <row r="11" spans="1:28" ht="22.5" customHeight="1" x14ac:dyDescent="0.25">
      <c r="A11" s="2" t="s">
        <v>236</v>
      </c>
      <c r="B11" s="2">
        <v>4761</v>
      </c>
      <c r="C11" s="2" t="s">
        <v>510</v>
      </c>
      <c r="D11" s="3" t="s">
        <v>100</v>
      </c>
      <c r="E11" s="55">
        <f t="shared" si="5"/>
        <v>170</v>
      </c>
      <c r="F11" s="127">
        <f t="shared" si="6"/>
        <v>110</v>
      </c>
      <c r="I11" s="21"/>
      <c r="J11" s="47"/>
      <c r="K11" s="13">
        <f t="shared" si="7"/>
        <v>163.08600000000001</v>
      </c>
      <c r="L11" s="13">
        <f t="shared" si="8"/>
        <v>103.78199999999998</v>
      </c>
      <c r="M11" s="51"/>
      <c r="N11" s="13">
        <f t="shared" si="2"/>
        <v>163.08600000000001</v>
      </c>
      <c r="O11" s="13">
        <f t="shared" si="3"/>
        <v>103.78199999999998</v>
      </c>
      <c r="P11" s="51"/>
      <c r="Q11" s="52">
        <f t="shared" si="4"/>
        <v>74.13</v>
      </c>
      <c r="R11" s="52" t="e">
        <f>VLOOKUP(C11,#REF!,3)</f>
        <v>#REF!</v>
      </c>
      <c r="S11" s="53">
        <v>74.13</v>
      </c>
      <c r="T11" s="54">
        <v>74.13</v>
      </c>
      <c r="U11" s="35"/>
      <c r="Z11" s="3" t="s">
        <v>100</v>
      </c>
      <c r="AA11" s="55">
        <v>180</v>
      </c>
      <c r="AB11" s="56">
        <v>110</v>
      </c>
    </row>
    <row r="12" spans="1:28" ht="22.5" customHeight="1" x14ac:dyDescent="0.25">
      <c r="A12" s="2" t="s">
        <v>236</v>
      </c>
      <c r="B12" s="2">
        <v>4762</v>
      </c>
      <c r="C12" s="2" t="s">
        <v>511</v>
      </c>
      <c r="D12" s="3" t="s">
        <v>101</v>
      </c>
      <c r="E12" s="55">
        <f t="shared" si="5"/>
        <v>190</v>
      </c>
      <c r="F12" s="127">
        <f t="shared" si="6"/>
        <v>120</v>
      </c>
      <c r="I12" s="21"/>
      <c r="J12" s="47"/>
      <c r="K12" s="13">
        <f t="shared" si="7"/>
        <v>186.18600000000001</v>
      </c>
      <c r="L12" s="13">
        <f t="shared" si="8"/>
        <v>118.48199999999999</v>
      </c>
      <c r="M12" s="51"/>
      <c r="N12" s="13">
        <f t="shared" si="2"/>
        <v>186.18600000000001</v>
      </c>
      <c r="O12" s="13">
        <f t="shared" si="3"/>
        <v>118.48199999999999</v>
      </c>
      <c r="P12" s="51"/>
      <c r="Q12" s="52">
        <f t="shared" si="4"/>
        <v>84.63</v>
      </c>
      <c r="R12" s="52" t="e">
        <f>VLOOKUP(C12,#REF!,3)</f>
        <v>#REF!</v>
      </c>
      <c r="S12" s="53">
        <v>84.63</v>
      </c>
      <c r="T12" s="54">
        <v>84.63</v>
      </c>
      <c r="U12" s="35"/>
      <c r="Z12" s="3" t="s">
        <v>101</v>
      </c>
      <c r="AA12" s="55">
        <v>200</v>
      </c>
      <c r="AB12" s="56">
        <v>130</v>
      </c>
    </row>
    <row r="13" spans="1:28" ht="22.5" customHeight="1" x14ac:dyDescent="0.25">
      <c r="A13" s="2" t="s">
        <v>236</v>
      </c>
      <c r="B13" s="2">
        <v>4763</v>
      </c>
      <c r="C13" s="2" t="s">
        <v>512</v>
      </c>
      <c r="D13" s="3" t="s">
        <v>102</v>
      </c>
      <c r="E13" s="55">
        <f t="shared" si="5"/>
        <v>220</v>
      </c>
      <c r="F13" s="127">
        <f t="shared" si="6"/>
        <v>140</v>
      </c>
      <c r="I13" s="21"/>
      <c r="J13" s="47"/>
      <c r="K13" s="13">
        <f t="shared" si="7"/>
        <v>212.80600000000004</v>
      </c>
      <c r="L13" s="13">
        <f t="shared" si="8"/>
        <v>135.422</v>
      </c>
      <c r="M13" s="51"/>
      <c r="N13" s="13">
        <f t="shared" si="2"/>
        <v>212.80600000000004</v>
      </c>
      <c r="O13" s="13">
        <f t="shared" si="3"/>
        <v>135.422</v>
      </c>
      <c r="P13" s="51"/>
      <c r="Q13" s="52">
        <f t="shared" si="4"/>
        <v>96.73</v>
      </c>
      <c r="R13" s="52" t="e">
        <f>VLOOKUP(C13,#REF!,3)</f>
        <v>#REF!</v>
      </c>
      <c r="S13" s="53">
        <v>96.73</v>
      </c>
      <c r="T13" s="54">
        <v>96.73</v>
      </c>
      <c r="U13" s="35"/>
      <c r="Z13" s="3" t="s">
        <v>102</v>
      </c>
      <c r="AA13" s="55">
        <v>230</v>
      </c>
      <c r="AB13" s="56">
        <v>150</v>
      </c>
    </row>
    <row r="14" spans="1:28" ht="22.5" customHeight="1" x14ac:dyDescent="0.25">
      <c r="A14" s="2" t="s">
        <v>236</v>
      </c>
      <c r="B14" s="2">
        <v>4764</v>
      </c>
      <c r="C14" s="2" t="s">
        <v>513</v>
      </c>
      <c r="D14" s="3" t="s">
        <v>103</v>
      </c>
      <c r="E14" s="55">
        <f t="shared" si="5"/>
        <v>330</v>
      </c>
      <c r="F14" s="127">
        <f t="shared" si="6"/>
        <v>210</v>
      </c>
      <c r="I14" s="21"/>
      <c r="J14" s="47"/>
      <c r="K14" s="13">
        <f t="shared" si="7"/>
        <v>320.54000000000002</v>
      </c>
      <c r="L14" s="13">
        <f t="shared" si="8"/>
        <v>203.97999999999996</v>
      </c>
      <c r="M14" s="51"/>
      <c r="N14" s="13">
        <f t="shared" si="2"/>
        <v>320.54000000000002</v>
      </c>
      <c r="O14" s="13">
        <f t="shared" si="3"/>
        <v>203.97999999999996</v>
      </c>
      <c r="P14" s="51"/>
      <c r="Q14" s="52">
        <f t="shared" si="4"/>
        <v>145.69999999999999</v>
      </c>
      <c r="R14" s="52" t="e">
        <f>VLOOKUP(C14,#REF!,3)</f>
        <v>#REF!</v>
      </c>
      <c r="S14" s="53">
        <v>145.69999999999999</v>
      </c>
      <c r="T14" s="54">
        <v>145.69999999999999</v>
      </c>
      <c r="U14" s="35"/>
      <c r="Z14" s="3" t="s">
        <v>103</v>
      </c>
      <c r="AA14" s="55">
        <v>340</v>
      </c>
      <c r="AB14" s="56">
        <v>220</v>
      </c>
    </row>
    <row r="15" spans="1:28" ht="22.5" customHeight="1" x14ac:dyDescent="0.25">
      <c r="A15" s="2" t="s">
        <v>236</v>
      </c>
      <c r="B15" s="2">
        <v>4765</v>
      </c>
      <c r="C15" s="2" t="s">
        <v>514</v>
      </c>
      <c r="D15" s="3" t="s">
        <v>104</v>
      </c>
      <c r="E15" s="55">
        <f t="shared" si="5"/>
        <v>430</v>
      </c>
      <c r="F15" s="127">
        <f t="shared" si="6"/>
        <v>270</v>
      </c>
      <c r="I15" s="21"/>
      <c r="J15" s="47"/>
      <c r="K15" s="13">
        <f t="shared" si="7"/>
        <v>422.02600000000007</v>
      </c>
      <c r="L15" s="13">
        <f t="shared" si="8"/>
        <v>268.56200000000001</v>
      </c>
      <c r="M15" s="51"/>
      <c r="N15" s="13">
        <f t="shared" si="2"/>
        <v>422.02600000000007</v>
      </c>
      <c r="O15" s="13">
        <f t="shared" si="3"/>
        <v>268.56200000000001</v>
      </c>
      <c r="P15" s="51"/>
      <c r="Q15" s="52">
        <f t="shared" si="4"/>
        <v>191.83</v>
      </c>
      <c r="R15" s="52" t="e">
        <f>VLOOKUP(C15,#REF!,3)</f>
        <v>#REF!</v>
      </c>
      <c r="S15" s="53">
        <v>191.83</v>
      </c>
      <c r="T15" s="54">
        <v>191.83</v>
      </c>
      <c r="U15" s="35"/>
      <c r="Z15" s="3" t="s">
        <v>104</v>
      </c>
      <c r="AA15" s="55">
        <v>450</v>
      </c>
      <c r="AB15" s="56">
        <v>290</v>
      </c>
    </row>
    <row r="16" spans="1:28" ht="22.5" customHeight="1" x14ac:dyDescent="0.25">
      <c r="A16" s="2" t="s">
        <v>236</v>
      </c>
      <c r="B16" s="2">
        <v>4766</v>
      </c>
      <c r="C16" s="2" t="s">
        <v>515</v>
      </c>
      <c r="D16" s="3" t="s">
        <v>105</v>
      </c>
      <c r="E16" s="55">
        <f t="shared" si="5"/>
        <v>490</v>
      </c>
      <c r="F16" s="127">
        <f t="shared" si="6"/>
        <v>320</v>
      </c>
      <c r="I16" s="21"/>
      <c r="J16" s="47"/>
      <c r="K16" s="13">
        <f t="shared" si="7"/>
        <v>488.79600000000005</v>
      </c>
      <c r="L16" s="13">
        <f t="shared" si="8"/>
        <v>311.05199999999996</v>
      </c>
      <c r="M16" s="51"/>
      <c r="N16" s="13">
        <f t="shared" si="2"/>
        <v>488.79600000000005</v>
      </c>
      <c r="O16" s="13">
        <f t="shared" si="3"/>
        <v>311.05199999999996</v>
      </c>
      <c r="P16" s="51"/>
      <c r="Q16" s="52">
        <f t="shared" si="4"/>
        <v>222.18</v>
      </c>
      <c r="R16" s="52" t="e">
        <f>VLOOKUP(C16,#REF!,3)</f>
        <v>#REF!</v>
      </c>
      <c r="S16" s="53">
        <v>222.18</v>
      </c>
      <c r="T16" s="54">
        <v>222.18</v>
      </c>
      <c r="U16" s="35"/>
      <c r="Z16" s="3" t="s">
        <v>105</v>
      </c>
      <c r="AA16" s="55">
        <v>520</v>
      </c>
      <c r="AB16" s="56">
        <v>330</v>
      </c>
    </row>
    <row r="17" spans="1:28" ht="22.5" customHeight="1" x14ac:dyDescent="0.25">
      <c r="A17" s="2" t="s">
        <v>236</v>
      </c>
      <c r="B17" s="2">
        <v>4767</v>
      </c>
      <c r="C17" s="2" t="s">
        <v>516</v>
      </c>
      <c r="D17" s="3" t="s">
        <v>106</v>
      </c>
      <c r="E17" s="55">
        <f t="shared" si="5"/>
        <v>660</v>
      </c>
      <c r="F17" s="127">
        <f t="shared" si="6"/>
        <v>420</v>
      </c>
      <c r="I17" s="21"/>
      <c r="J17" s="47"/>
      <c r="K17" s="13">
        <f t="shared" si="7"/>
        <v>655.33600000000001</v>
      </c>
      <c r="L17" s="13">
        <f t="shared" si="8"/>
        <v>417.03199999999998</v>
      </c>
      <c r="M17" s="51"/>
      <c r="N17" s="13">
        <f t="shared" si="2"/>
        <v>655.33600000000001</v>
      </c>
      <c r="O17" s="13">
        <f t="shared" si="3"/>
        <v>417.03199999999998</v>
      </c>
      <c r="P17" s="51"/>
      <c r="Q17" s="52">
        <f t="shared" si="4"/>
        <v>297.88</v>
      </c>
      <c r="R17" s="52" t="e">
        <f>VLOOKUP(C17,#REF!,3)</f>
        <v>#REF!</v>
      </c>
      <c r="S17" s="53">
        <v>297.88</v>
      </c>
      <c r="T17" s="54">
        <v>297.88</v>
      </c>
      <c r="U17" s="35"/>
      <c r="Z17" s="3" t="s">
        <v>106</v>
      </c>
      <c r="AA17" s="55">
        <v>690</v>
      </c>
      <c r="AB17" s="56">
        <v>440</v>
      </c>
    </row>
    <row r="18" spans="1:28" ht="22.5" customHeight="1" x14ac:dyDescent="0.25">
      <c r="A18" s="2" t="s">
        <v>236</v>
      </c>
      <c r="B18" s="2">
        <v>4768</v>
      </c>
      <c r="C18" s="2" t="s">
        <v>517</v>
      </c>
      <c r="D18" s="3" t="s">
        <v>107</v>
      </c>
      <c r="E18" s="55">
        <f t="shared" si="5"/>
        <v>1280</v>
      </c>
      <c r="F18" s="127">
        <f t="shared" si="6"/>
        <v>810</v>
      </c>
      <c r="I18" s="21"/>
      <c r="J18" s="47"/>
      <c r="K18" s="13">
        <f t="shared" si="7"/>
        <v>1272.8760000000002</v>
      </c>
      <c r="L18" s="13">
        <f t="shared" si="8"/>
        <v>810.01200000000006</v>
      </c>
      <c r="M18" s="51"/>
      <c r="N18" s="13">
        <f t="shared" si="2"/>
        <v>1272.8760000000002</v>
      </c>
      <c r="O18" s="13">
        <f t="shared" si="3"/>
        <v>810.01200000000006</v>
      </c>
      <c r="P18" s="51"/>
      <c r="Q18" s="52">
        <f t="shared" si="4"/>
        <v>578.58000000000004</v>
      </c>
      <c r="R18" s="52" t="e">
        <f>VLOOKUP(C18,#REF!,3)</f>
        <v>#REF!</v>
      </c>
      <c r="S18" s="53">
        <v>578.58000000000004</v>
      </c>
      <c r="T18" s="54">
        <v>578.58000000000004</v>
      </c>
      <c r="U18" s="35"/>
      <c r="Z18" s="3" t="s">
        <v>107</v>
      </c>
      <c r="AA18" s="55">
        <v>2830</v>
      </c>
      <c r="AB18" s="56">
        <v>1800</v>
      </c>
    </row>
    <row r="19" spans="1:28" ht="22.5" customHeight="1" thickBot="1" x14ac:dyDescent="0.3">
      <c r="A19" s="2" t="s">
        <v>236</v>
      </c>
      <c r="B19" s="2">
        <v>4769</v>
      </c>
      <c r="C19" s="2" t="s">
        <v>518</v>
      </c>
      <c r="D19" s="3" t="s">
        <v>108</v>
      </c>
      <c r="E19" s="55">
        <f t="shared" ref="E19:E24" si="9">MROUND(K19+4.7,10)</f>
        <v>1980</v>
      </c>
      <c r="F19" s="127">
        <f t="shared" ref="F19:F24" si="10">MROUND(L19+4.7,10)</f>
        <v>1260</v>
      </c>
      <c r="G19" s="102"/>
      <c r="H19" s="58"/>
      <c r="I19" s="59"/>
      <c r="J19" s="47"/>
      <c r="K19" s="13">
        <f t="shared" si="7"/>
        <v>1980.0220000000002</v>
      </c>
      <c r="L19" s="13">
        <f t="shared" si="8"/>
        <v>1260.0139999999999</v>
      </c>
      <c r="M19" s="51"/>
      <c r="N19" s="13">
        <f t="shared" si="2"/>
        <v>1980.0220000000002</v>
      </c>
      <c r="O19" s="13">
        <f t="shared" si="3"/>
        <v>1260.0139999999999</v>
      </c>
      <c r="P19" s="51"/>
      <c r="Q19" s="52">
        <f t="shared" si="4"/>
        <v>900.01</v>
      </c>
      <c r="R19" s="52" t="e">
        <f>VLOOKUP(C19,#REF!,3)</f>
        <v>#REF!</v>
      </c>
      <c r="S19" s="53">
        <v>900.01</v>
      </c>
      <c r="T19" s="54">
        <v>900.01</v>
      </c>
      <c r="U19" s="35"/>
      <c r="Z19" s="3" t="s">
        <v>108</v>
      </c>
      <c r="AA19" s="55">
        <v>3240</v>
      </c>
      <c r="AB19" s="56">
        <v>2060</v>
      </c>
    </row>
    <row r="20" spans="1:28" ht="22.5" customHeight="1" x14ac:dyDescent="0.25">
      <c r="A20" s="2" t="s">
        <v>290</v>
      </c>
      <c r="B20" s="2">
        <v>226</v>
      </c>
      <c r="C20" s="2" t="s">
        <v>310</v>
      </c>
      <c r="D20" s="3" t="s">
        <v>71</v>
      </c>
      <c r="E20" s="55">
        <f t="shared" si="9"/>
        <v>220</v>
      </c>
      <c r="F20" s="127">
        <f t="shared" si="10"/>
        <v>140</v>
      </c>
      <c r="G20" s="17" t="s">
        <v>293</v>
      </c>
      <c r="H20" s="18"/>
      <c r="I20" s="19"/>
      <c r="J20" s="47"/>
      <c r="K20" s="13">
        <f t="shared" si="7"/>
        <v>218.24000000000004</v>
      </c>
      <c r="L20" s="13">
        <f t="shared" si="8"/>
        <v>138.88</v>
      </c>
      <c r="M20" s="51"/>
      <c r="N20" s="13">
        <f t="shared" si="2"/>
        <v>218.24000000000004</v>
      </c>
      <c r="O20" s="13">
        <f t="shared" si="3"/>
        <v>138.88</v>
      </c>
      <c r="P20" s="51"/>
      <c r="Q20" s="52">
        <f t="shared" si="4"/>
        <v>99.2</v>
      </c>
      <c r="R20" s="52" t="e">
        <f>VLOOKUP(C20,#REF!,3)</f>
        <v>#REF!</v>
      </c>
      <c r="S20" s="53">
        <v>99.2</v>
      </c>
      <c r="T20" s="54">
        <v>99.2</v>
      </c>
      <c r="U20" s="35"/>
      <c r="Z20" s="3" t="s">
        <v>292</v>
      </c>
      <c r="AA20" s="55" t="s">
        <v>291</v>
      </c>
      <c r="AB20" s="56" t="s">
        <v>291</v>
      </c>
    </row>
    <row r="21" spans="1:28" ht="22.5" customHeight="1" x14ac:dyDescent="0.25">
      <c r="A21" s="2" t="s">
        <v>290</v>
      </c>
      <c r="B21" s="2">
        <v>226</v>
      </c>
      <c r="C21" s="2" t="s">
        <v>311</v>
      </c>
      <c r="D21" s="3" t="s">
        <v>72</v>
      </c>
      <c r="E21" s="55">
        <f t="shared" si="9"/>
        <v>310</v>
      </c>
      <c r="F21" s="127">
        <f t="shared" si="10"/>
        <v>200</v>
      </c>
      <c r="I21" s="21"/>
      <c r="J21" s="47"/>
      <c r="K21" s="13">
        <f t="shared" si="7"/>
        <v>309.76000000000005</v>
      </c>
      <c r="L21" s="13">
        <f t="shared" si="8"/>
        <v>197.12</v>
      </c>
      <c r="M21" s="51"/>
      <c r="N21" s="13">
        <f t="shared" si="2"/>
        <v>309.76000000000005</v>
      </c>
      <c r="O21" s="13">
        <f t="shared" si="3"/>
        <v>197.12</v>
      </c>
      <c r="P21" s="51"/>
      <c r="Q21" s="52">
        <f t="shared" si="4"/>
        <v>140.80000000000001</v>
      </c>
      <c r="R21" s="52" t="e">
        <f>VLOOKUP(C21,#REF!,3)</f>
        <v>#REF!</v>
      </c>
      <c r="S21" s="53">
        <v>140.80000000000001</v>
      </c>
      <c r="T21" s="54">
        <v>140.80000000000001</v>
      </c>
      <c r="U21" s="35"/>
      <c r="Z21" s="3" t="s">
        <v>292</v>
      </c>
      <c r="AA21" s="55" t="s">
        <v>291</v>
      </c>
      <c r="AB21" s="56" t="s">
        <v>291</v>
      </c>
    </row>
    <row r="22" spans="1:28" ht="22.5" customHeight="1" x14ac:dyDescent="0.25">
      <c r="A22" s="2" t="s">
        <v>290</v>
      </c>
      <c r="B22" s="2">
        <v>226</v>
      </c>
      <c r="C22" s="2" t="s">
        <v>312</v>
      </c>
      <c r="D22" s="3" t="s">
        <v>73</v>
      </c>
      <c r="E22" s="55">
        <f t="shared" si="9"/>
        <v>410</v>
      </c>
      <c r="F22" s="127">
        <f t="shared" si="10"/>
        <v>270</v>
      </c>
      <c r="I22" s="21"/>
      <c r="J22" s="47"/>
      <c r="K22" s="13">
        <f t="shared" si="7"/>
        <v>409.70600000000002</v>
      </c>
      <c r="L22" s="13">
        <f t="shared" si="8"/>
        <v>260.72199999999998</v>
      </c>
      <c r="M22" s="51"/>
      <c r="N22" s="13">
        <f t="shared" si="2"/>
        <v>409.70600000000002</v>
      </c>
      <c r="O22" s="13">
        <f t="shared" si="3"/>
        <v>260.72199999999998</v>
      </c>
      <c r="P22" s="51"/>
      <c r="Q22" s="52">
        <f t="shared" si="4"/>
        <v>186.23</v>
      </c>
      <c r="R22" s="52" t="e">
        <f>VLOOKUP(C22,#REF!,3)</f>
        <v>#REF!</v>
      </c>
      <c r="S22" s="53">
        <v>186.23</v>
      </c>
      <c r="T22" s="54">
        <v>186.23</v>
      </c>
      <c r="U22" s="35"/>
      <c r="Z22" s="3" t="s">
        <v>292</v>
      </c>
      <c r="AA22" s="55" t="s">
        <v>291</v>
      </c>
      <c r="AB22" s="56" t="s">
        <v>291</v>
      </c>
    </row>
    <row r="23" spans="1:28" ht="22.5" customHeight="1" x14ac:dyDescent="0.25">
      <c r="A23" s="2" t="s">
        <v>290</v>
      </c>
      <c r="B23" s="2">
        <v>226</v>
      </c>
      <c r="C23" s="2" t="s">
        <v>313</v>
      </c>
      <c r="D23" s="3" t="s">
        <v>74</v>
      </c>
      <c r="E23" s="55">
        <f t="shared" si="9"/>
        <v>540</v>
      </c>
      <c r="F23" s="127">
        <f t="shared" si="10"/>
        <v>340</v>
      </c>
      <c r="I23" s="21"/>
      <c r="J23" s="47"/>
      <c r="K23" s="13">
        <f t="shared" si="7"/>
        <v>532.88400000000001</v>
      </c>
      <c r="L23" s="13">
        <f t="shared" si="8"/>
        <v>339.108</v>
      </c>
      <c r="M23" s="51"/>
      <c r="N23" s="13">
        <f t="shared" si="2"/>
        <v>532.88400000000001</v>
      </c>
      <c r="O23" s="13">
        <f t="shared" si="3"/>
        <v>339.108</v>
      </c>
      <c r="P23" s="51"/>
      <c r="Q23" s="52">
        <f t="shared" si="4"/>
        <v>242.22</v>
      </c>
      <c r="R23" s="52" t="e">
        <f>VLOOKUP(C23,#REF!,3)</f>
        <v>#REF!</v>
      </c>
      <c r="S23" s="53">
        <v>242.22</v>
      </c>
      <c r="T23" s="54">
        <v>242.22</v>
      </c>
      <c r="U23" s="35"/>
      <c r="Z23" s="3" t="s">
        <v>292</v>
      </c>
      <c r="AA23" s="55" t="s">
        <v>291</v>
      </c>
      <c r="AB23" s="56" t="s">
        <v>291</v>
      </c>
    </row>
    <row r="24" spans="1:28" ht="22.5" customHeight="1" x14ac:dyDescent="0.25">
      <c r="A24" s="2" t="s">
        <v>290</v>
      </c>
      <c r="B24" s="2">
        <v>226</v>
      </c>
      <c r="C24" s="2" t="s">
        <v>314</v>
      </c>
      <c r="D24" s="3" t="s">
        <v>75</v>
      </c>
      <c r="E24" s="55">
        <f t="shared" si="9"/>
        <v>610</v>
      </c>
      <c r="F24" s="127">
        <f t="shared" si="10"/>
        <v>390</v>
      </c>
      <c r="I24" s="21"/>
      <c r="J24" s="47"/>
      <c r="K24" s="13">
        <f t="shared" si="7"/>
        <v>608.82800000000009</v>
      </c>
      <c r="L24" s="13">
        <f t="shared" si="8"/>
        <v>387.43599999999998</v>
      </c>
      <c r="M24" s="51"/>
      <c r="N24" s="13">
        <f t="shared" si="2"/>
        <v>608.82800000000009</v>
      </c>
      <c r="O24" s="13">
        <f t="shared" si="3"/>
        <v>387.43599999999998</v>
      </c>
      <c r="P24" s="51"/>
      <c r="Q24" s="52">
        <f t="shared" si="4"/>
        <v>276.74</v>
      </c>
      <c r="R24" s="52" t="e">
        <f>VLOOKUP(C24,#REF!,3)</f>
        <v>#REF!</v>
      </c>
      <c r="S24" s="53">
        <v>276.74</v>
      </c>
      <c r="T24" s="54">
        <v>276.74</v>
      </c>
      <c r="U24" s="35"/>
      <c r="Z24" s="3" t="s">
        <v>292</v>
      </c>
      <c r="AA24" s="55" t="s">
        <v>291</v>
      </c>
      <c r="AB24" s="56" t="s">
        <v>291</v>
      </c>
    </row>
    <row r="25" spans="1:28" ht="22.5" customHeight="1" x14ac:dyDescent="0.25">
      <c r="A25" s="2" t="s">
        <v>290</v>
      </c>
      <c r="B25" s="2">
        <v>226</v>
      </c>
      <c r="C25" s="2" t="s">
        <v>315</v>
      </c>
      <c r="D25" s="3" t="s">
        <v>76</v>
      </c>
      <c r="E25" s="55">
        <f t="shared" ref="E25:E32" si="11">MROUND(K25+4.7,10)</f>
        <v>720</v>
      </c>
      <c r="F25" s="127">
        <f t="shared" ref="F25:F32" si="12">MROUND(L25+4.7,10)</f>
        <v>460</v>
      </c>
      <c r="I25" s="21"/>
      <c r="J25" s="47"/>
      <c r="K25" s="13">
        <f t="shared" si="7"/>
        <v>716.80400000000009</v>
      </c>
      <c r="L25" s="13">
        <f t="shared" si="8"/>
        <v>456.14799999999997</v>
      </c>
      <c r="M25" s="51"/>
      <c r="N25" s="13">
        <f t="shared" si="2"/>
        <v>716.80400000000009</v>
      </c>
      <c r="O25" s="13">
        <f t="shared" si="3"/>
        <v>456.14799999999997</v>
      </c>
      <c r="P25" s="51"/>
      <c r="Q25" s="52">
        <f t="shared" si="4"/>
        <v>325.82</v>
      </c>
      <c r="R25" s="52" t="e">
        <f>VLOOKUP(C25,#REF!,3)</f>
        <v>#REF!</v>
      </c>
      <c r="S25" s="53">
        <v>325.82</v>
      </c>
      <c r="T25" s="54">
        <v>325.82</v>
      </c>
      <c r="U25" s="35"/>
      <c r="Z25" s="3" t="s">
        <v>292</v>
      </c>
      <c r="AA25" s="55" t="s">
        <v>291</v>
      </c>
      <c r="AB25" s="56" t="s">
        <v>291</v>
      </c>
    </row>
    <row r="26" spans="1:28" ht="22.5" customHeight="1" x14ac:dyDescent="0.25">
      <c r="A26" s="2" t="s">
        <v>290</v>
      </c>
      <c r="B26" s="2">
        <v>226</v>
      </c>
      <c r="C26" s="2" t="s">
        <v>316</v>
      </c>
      <c r="D26" s="3" t="s">
        <v>77</v>
      </c>
      <c r="E26" s="55">
        <f t="shared" si="11"/>
        <v>1340</v>
      </c>
      <c r="F26" s="127">
        <f t="shared" si="12"/>
        <v>850</v>
      </c>
      <c r="I26" s="21"/>
      <c r="J26" s="47"/>
      <c r="K26" s="13">
        <f t="shared" si="7"/>
        <v>1333.1120000000001</v>
      </c>
      <c r="L26" s="13">
        <f t="shared" si="8"/>
        <v>848.34400000000005</v>
      </c>
      <c r="M26" s="51"/>
      <c r="N26" s="13">
        <f t="shared" si="2"/>
        <v>1333.1120000000001</v>
      </c>
      <c r="O26" s="13">
        <f t="shared" si="3"/>
        <v>848.34400000000005</v>
      </c>
      <c r="P26" s="51"/>
      <c r="Q26" s="52">
        <f t="shared" si="4"/>
        <v>605.96</v>
      </c>
      <c r="R26" s="52" t="e">
        <f>VLOOKUP(C26,#REF!,3)</f>
        <v>#REF!</v>
      </c>
      <c r="S26" s="53">
        <v>605.96</v>
      </c>
      <c r="T26" s="54">
        <v>605.96</v>
      </c>
      <c r="U26" s="35"/>
      <c r="Z26" s="3" t="s">
        <v>292</v>
      </c>
      <c r="AA26" s="55" t="s">
        <v>291</v>
      </c>
      <c r="AB26" s="56" t="s">
        <v>291</v>
      </c>
    </row>
    <row r="27" spans="1:28" ht="22.5" customHeight="1" x14ac:dyDescent="0.25">
      <c r="A27" s="2" t="s">
        <v>290</v>
      </c>
      <c r="B27" s="2">
        <v>226</v>
      </c>
      <c r="C27" s="2" t="s">
        <v>317</v>
      </c>
      <c r="D27" s="3" t="s">
        <v>78</v>
      </c>
      <c r="E27" s="55">
        <f t="shared" si="11"/>
        <v>1680</v>
      </c>
      <c r="F27" s="127">
        <f t="shared" si="12"/>
        <v>1070</v>
      </c>
      <c r="I27" s="21"/>
      <c r="J27" s="47"/>
      <c r="K27" s="13">
        <f t="shared" si="7"/>
        <v>1679.3700000000001</v>
      </c>
      <c r="L27" s="13">
        <f t="shared" si="8"/>
        <v>1068.69</v>
      </c>
      <c r="M27" s="51"/>
      <c r="N27" s="13">
        <f t="shared" si="2"/>
        <v>1679.3700000000001</v>
      </c>
      <c r="O27" s="13">
        <f t="shared" si="3"/>
        <v>1068.69</v>
      </c>
      <c r="P27" s="51"/>
      <c r="Q27" s="52">
        <f t="shared" si="4"/>
        <v>763.35</v>
      </c>
      <c r="R27" s="52" t="e">
        <f>VLOOKUP(C27,#REF!,3)</f>
        <v>#REF!</v>
      </c>
      <c r="S27" s="53">
        <v>763.35</v>
      </c>
      <c r="T27" s="54">
        <v>763.35</v>
      </c>
      <c r="U27" s="35"/>
      <c r="Z27" s="3" t="s">
        <v>292</v>
      </c>
      <c r="AA27" s="55" t="s">
        <v>291</v>
      </c>
      <c r="AB27" s="56" t="s">
        <v>291</v>
      </c>
    </row>
    <row r="28" spans="1:28" ht="22.5" customHeight="1" x14ac:dyDescent="0.25">
      <c r="A28" s="2" t="s">
        <v>290</v>
      </c>
      <c r="B28" s="2">
        <v>226</v>
      </c>
      <c r="C28" s="2" t="s">
        <v>318</v>
      </c>
      <c r="D28" s="3" t="s">
        <v>79</v>
      </c>
      <c r="E28" s="55">
        <f t="shared" si="11"/>
        <v>2710</v>
      </c>
      <c r="F28" s="127">
        <f t="shared" si="12"/>
        <v>1730</v>
      </c>
      <c r="I28" s="21"/>
      <c r="J28" s="47"/>
      <c r="K28" s="13">
        <f t="shared" si="7"/>
        <v>2709.52</v>
      </c>
      <c r="L28" s="13">
        <f t="shared" si="8"/>
        <v>1724.2399999999998</v>
      </c>
      <c r="M28" s="51"/>
      <c r="N28" s="13">
        <f t="shared" si="2"/>
        <v>2709.52</v>
      </c>
      <c r="O28" s="13">
        <f t="shared" si="3"/>
        <v>1724.2399999999998</v>
      </c>
      <c r="P28" s="51"/>
      <c r="Q28" s="52">
        <f t="shared" si="4"/>
        <v>1231.5999999999999</v>
      </c>
      <c r="R28" s="52" t="e">
        <f>VLOOKUP(C28,#REF!,3)</f>
        <v>#REF!</v>
      </c>
      <c r="S28" s="53">
        <v>1231.5999999999999</v>
      </c>
      <c r="T28" s="54">
        <v>1231.5999999999999</v>
      </c>
      <c r="U28" s="35"/>
      <c r="Z28" s="3" t="s">
        <v>292</v>
      </c>
      <c r="AA28" s="55" t="s">
        <v>291</v>
      </c>
      <c r="AB28" s="56" t="s">
        <v>291</v>
      </c>
    </row>
    <row r="29" spans="1:28" ht="22.5" customHeight="1" x14ac:dyDescent="0.25">
      <c r="A29" s="2" t="s">
        <v>290</v>
      </c>
      <c r="B29" s="2">
        <v>226</v>
      </c>
      <c r="C29" s="2" t="s">
        <v>319</v>
      </c>
      <c r="D29" s="3" t="s">
        <v>80</v>
      </c>
      <c r="E29" s="55">
        <f t="shared" si="11"/>
        <v>3340</v>
      </c>
      <c r="F29" s="127">
        <f t="shared" si="12"/>
        <v>2130</v>
      </c>
      <c r="I29" s="21"/>
      <c r="J29" s="47"/>
      <c r="K29" s="13">
        <f t="shared" si="7"/>
        <v>3339.116</v>
      </c>
      <c r="L29" s="13">
        <f t="shared" si="8"/>
        <v>2124.8919999999998</v>
      </c>
      <c r="M29" s="51"/>
      <c r="N29" s="13">
        <f t="shared" si="2"/>
        <v>3339.116</v>
      </c>
      <c r="O29" s="13">
        <f t="shared" si="3"/>
        <v>2124.8919999999998</v>
      </c>
      <c r="P29" s="51"/>
      <c r="Q29" s="52">
        <f t="shared" si="4"/>
        <v>1517.78</v>
      </c>
      <c r="R29" s="52" t="e">
        <f>VLOOKUP(C29,#REF!,3)</f>
        <v>#REF!</v>
      </c>
      <c r="S29" s="53">
        <v>1517.78</v>
      </c>
      <c r="T29" s="54">
        <v>1517.78</v>
      </c>
      <c r="U29" s="35"/>
      <c r="Z29" s="3" t="s">
        <v>292</v>
      </c>
      <c r="AA29" s="55" t="s">
        <v>291</v>
      </c>
      <c r="AB29" s="56" t="s">
        <v>291</v>
      </c>
    </row>
    <row r="30" spans="1:28" ht="22.5" customHeight="1" x14ac:dyDescent="0.25">
      <c r="A30" s="2" t="s">
        <v>290</v>
      </c>
      <c r="B30" s="2">
        <v>226</v>
      </c>
      <c r="C30" s="2" t="s">
        <v>320</v>
      </c>
      <c r="D30" s="3" t="s">
        <v>81</v>
      </c>
      <c r="E30" s="55">
        <f t="shared" si="11"/>
        <v>4820</v>
      </c>
      <c r="F30" s="127">
        <f t="shared" si="12"/>
        <v>3070</v>
      </c>
      <c r="I30" s="21"/>
      <c r="J30" s="47"/>
      <c r="K30" s="13">
        <f t="shared" si="7"/>
        <v>4811.8180000000002</v>
      </c>
      <c r="L30" s="13">
        <f t="shared" si="8"/>
        <v>3062.0659999999998</v>
      </c>
      <c r="M30" s="51"/>
      <c r="N30" s="13">
        <f t="shared" si="2"/>
        <v>4811.8180000000002</v>
      </c>
      <c r="O30" s="13">
        <f t="shared" si="3"/>
        <v>3062.0659999999998</v>
      </c>
      <c r="P30" s="51"/>
      <c r="Q30" s="52">
        <f t="shared" si="4"/>
        <v>2187.19</v>
      </c>
      <c r="R30" s="52" t="e">
        <f>VLOOKUP(C30,#REF!,3)</f>
        <v>#REF!</v>
      </c>
      <c r="S30" s="53">
        <v>2187.19</v>
      </c>
      <c r="T30" s="54">
        <v>2187.19</v>
      </c>
      <c r="U30" s="35"/>
      <c r="Z30" s="3" t="s">
        <v>292</v>
      </c>
      <c r="AA30" s="55" t="s">
        <v>291</v>
      </c>
      <c r="AB30" s="56" t="s">
        <v>291</v>
      </c>
    </row>
    <row r="31" spans="1:28" ht="22.5" customHeight="1" x14ac:dyDescent="0.25">
      <c r="A31" s="2" t="s">
        <v>290</v>
      </c>
      <c r="B31" s="2">
        <v>226</v>
      </c>
      <c r="C31" s="2" t="s">
        <v>321</v>
      </c>
      <c r="D31" s="3" t="s">
        <v>82</v>
      </c>
      <c r="E31" s="55">
        <f t="shared" si="11"/>
        <v>7470</v>
      </c>
      <c r="F31" s="127">
        <f t="shared" si="12"/>
        <v>4760</v>
      </c>
      <c r="I31" s="21"/>
      <c r="J31" s="47"/>
      <c r="K31" s="13">
        <f t="shared" si="7"/>
        <v>7466.8660000000009</v>
      </c>
      <c r="L31" s="13">
        <f t="shared" si="8"/>
        <v>4751.6419999999998</v>
      </c>
      <c r="M31" s="51"/>
      <c r="N31" s="13">
        <f t="shared" si="2"/>
        <v>7466.8660000000009</v>
      </c>
      <c r="O31" s="13">
        <f t="shared" si="3"/>
        <v>4751.6419999999998</v>
      </c>
      <c r="P31" s="51"/>
      <c r="Q31" s="52">
        <f t="shared" si="4"/>
        <v>3394.03</v>
      </c>
      <c r="R31" s="52" t="e">
        <f>VLOOKUP(C31,#REF!,3)</f>
        <v>#REF!</v>
      </c>
      <c r="S31" s="53">
        <v>3394.03</v>
      </c>
      <c r="T31" s="54">
        <v>3394.03</v>
      </c>
      <c r="U31" s="35"/>
      <c r="Z31" s="3" t="s">
        <v>292</v>
      </c>
      <c r="AA31" s="55" t="s">
        <v>291</v>
      </c>
      <c r="AB31" s="56" t="s">
        <v>291</v>
      </c>
    </row>
    <row r="32" spans="1:28" ht="22.5" customHeight="1" thickBot="1" x14ac:dyDescent="0.3">
      <c r="A32" s="2" t="s">
        <v>290</v>
      </c>
      <c r="B32" s="2">
        <v>226</v>
      </c>
      <c r="C32" s="2" t="s">
        <v>322</v>
      </c>
      <c r="D32" s="3" t="s">
        <v>83</v>
      </c>
      <c r="E32" s="55">
        <f t="shared" si="11"/>
        <v>8440</v>
      </c>
      <c r="F32" s="127">
        <f t="shared" si="12"/>
        <v>5370</v>
      </c>
      <c r="G32" s="102"/>
      <c r="H32" s="58"/>
      <c r="I32" s="59"/>
      <c r="J32" s="47"/>
      <c r="K32" s="13">
        <f t="shared" si="7"/>
        <v>8434.9760000000006</v>
      </c>
      <c r="L32" s="13">
        <f t="shared" si="8"/>
        <v>5367.7119999999995</v>
      </c>
      <c r="M32" s="51"/>
      <c r="N32" s="13">
        <f t="shared" si="2"/>
        <v>8434.9760000000006</v>
      </c>
      <c r="O32" s="13">
        <f t="shared" si="3"/>
        <v>5367.7119999999995</v>
      </c>
      <c r="P32" s="51"/>
      <c r="Q32" s="52">
        <f t="shared" si="4"/>
        <v>3834.08</v>
      </c>
      <c r="R32" s="52" t="e">
        <f>VLOOKUP(C32,#REF!,3)</f>
        <v>#REF!</v>
      </c>
      <c r="S32" s="53">
        <v>3834.08</v>
      </c>
      <c r="T32" s="54">
        <v>3834.08</v>
      </c>
      <c r="U32" s="35"/>
      <c r="Z32" s="3" t="s">
        <v>292</v>
      </c>
      <c r="AA32" s="55" t="s">
        <v>291</v>
      </c>
      <c r="AB32" s="56" t="s">
        <v>291</v>
      </c>
    </row>
    <row r="33" spans="1:28" s="66" customFormat="1" ht="22.5" customHeight="1" x14ac:dyDescent="0.25">
      <c r="A33" s="60" t="s">
        <v>238</v>
      </c>
      <c r="B33" s="60">
        <v>161</v>
      </c>
      <c r="C33" s="2" t="s">
        <v>422</v>
      </c>
      <c r="D33" s="3" t="s">
        <v>129</v>
      </c>
      <c r="E33" s="55">
        <f t="shared" ref="E33:E42" si="13">MROUND(K33+4.7,10)</f>
        <v>270</v>
      </c>
      <c r="F33" s="127">
        <f t="shared" ref="F33:F42" si="14">MROUND(L33+4.7,10)</f>
        <v>170</v>
      </c>
      <c r="G33" s="17" t="s">
        <v>54</v>
      </c>
      <c r="H33" s="32"/>
      <c r="I33" s="61"/>
      <c r="J33" s="62"/>
      <c r="K33" s="13">
        <f t="shared" si="7"/>
        <v>266.24400000000003</v>
      </c>
      <c r="L33" s="13">
        <f t="shared" si="8"/>
        <v>169.428</v>
      </c>
      <c r="M33" s="63"/>
      <c r="N33" s="13">
        <f t="shared" si="2"/>
        <v>266.24400000000003</v>
      </c>
      <c r="O33" s="13">
        <f t="shared" si="3"/>
        <v>169.428</v>
      </c>
      <c r="P33" s="63"/>
      <c r="Q33" s="52">
        <f t="shared" si="4"/>
        <v>121.02</v>
      </c>
      <c r="R33" s="52" t="e">
        <f>VLOOKUP(C33,#REF!,3)</f>
        <v>#REF!</v>
      </c>
      <c r="S33" s="64">
        <v>121.02</v>
      </c>
      <c r="T33" s="54" t="s">
        <v>291</v>
      </c>
      <c r="U33" s="65"/>
      <c r="V33" s="29"/>
      <c r="W33" s="26"/>
      <c r="X33" s="26"/>
      <c r="Y33" s="26"/>
      <c r="Z33" s="3" t="s">
        <v>129</v>
      </c>
      <c r="AA33" s="55">
        <v>320</v>
      </c>
      <c r="AB33" s="56">
        <v>210</v>
      </c>
    </row>
    <row r="34" spans="1:28" ht="22.5" customHeight="1" x14ac:dyDescent="0.25">
      <c r="A34" s="2" t="s">
        <v>238</v>
      </c>
      <c r="B34" s="2">
        <v>162</v>
      </c>
      <c r="C34" s="2" t="s">
        <v>423</v>
      </c>
      <c r="D34" s="3" t="s">
        <v>130</v>
      </c>
      <c r="E34" s="55">
        <f t="shared" si="13"/>
        <v>340</v>
      </c>
      <c r="F34" s="127">
        <f t="shared" si="14"/>
        <v>220</v>
      </c>
      <c r="I34" s="21"/>
      <c r="J34" s="47"/>
      <c r="K34" s="13">
        <f t="shared" si="7"/>
        <v>330.77000000000004</v>
      </c>
      <c r="L34" s="13">
        <f t="shared" si="8"/>
        <v>210.48999999999998</v>
      </c>
      <c r="M34" s="51"/>
      <c r="N34" s="13">
        <f t="shared" si="2"/>
        <v>330.77000000000004</v>
      </c>
      <c r="O34" s="13">
        <f t="shared" si="3"/>
        <v>210.48999999999998</v>
      </c>
      <c r="P34" s="51"/>
      <c r="Q34" s="52">
        <f t="shared" si="4"/>
        <v>150.35</v>
      </c>
      <c r="R34" s="52" t="e">
        <f>VLOOKUP(C34,#REF!,3)</f>
        <v>#REF!</v>
      </c>
      <c r="S34" s="53">
        <v>150.35</v>
      </c>
      <c r="T34" s="54">
        <v>150.35</v>
      </c>
      <c r="U34" s="35"/>
      <c r="Z34" s="3" t="s">
        <v>130</v>
      </c>
      <c r="AA34" s="55">
        <v>400</v>
      </c>
      <c r="AB34" s="56">
        <v>260</v>
      </c>
    </row>
    <row r="35" spans="1:28" ht="22.5" customHeight="1" x14ac:dyDescent="0.25">
      <c r="A35" s="2" t="s">
        <v>238</v>
      </c>
      <c r="B35" s="2">
        <v>163</v>
      </c>
      <c r="C35" s="2" t="s">
        <v>424</v>
      </c>
      <c r="D35" s="3" t="s">
        <v>640</v>
      </c>
      <c r="E35" s="55">
        <f t="shared" si="13"/>
        <v>400</v>
      </c>
      <c r="F35" s="127">
        <f t="shared" si="14"/>
        <v>250</v>
      </c>
      <c r="I35" s="21"/>
      <c r="J35" s="47"/>
      <c r="K35" s="13">
        <f t="shared" si="7"/>
        <v>391.00600000000003</v>
      </c>
      <c r="L35" s="13">
        <f t="shared" si="8"/>
        <v>248.82199999999997</v>
      </c>
      <c r="M35" s="51"/>
      <c r="N35" s="13">
        <f t="shared" si="2"/>
        <v>391.00600000000003</v>
      </c>
      <c r="O35" s="13">
        <f t="shared" si="3"/>
        <v>248.82199999999997</v>
      </c>
      <c r="P35" s="51"/>
      <c r="Q35" s="52">
        <f t="shared" si="4"/>
        <v>177.73</v>
      </c>
      <c r="R35" s="52" t="e">
        <f>VLOOKUP(C35,#REF!,3)</f>
        <v>#REF!</v>
      </c>
      <c r="S35" s="53">
        <v>177.73</v>
      </c>
      <c r="T35" s="54">
        <v>177.73</v>
      </c>
      <c r="U35" s="35"/>
      <c r="Z35" s="3" t="s">
        <v>237</v>
      </c>
      <c r="AA35" s="55">
        <v>450</v>
      </c>
      <c r="AB35" s="56">
        <v>290</v>
      </c>
    </row>
    <row r="36" spans="1:28" ht="22.5" customHeight="1" x14ac:dyDescent="0.25">
      <c r="A36" s="2" t="s">
        <v>238</v>
      </c>
      <c r="B36" s="2">
        <v>164</v>
      </c>
      <c r="C36" s="2" t="s">
        <v>425</v>
      </c>
      <c r="D36" s="3" t="s">
        <v>226</v>
      </c>
      <c r="E36" s="55">
        <f t="shared" si="13"/>
        <v>540</v>
      </c>
      <c r="F36" s="127">
        <f t="shared" si="14"/>
        <v>340</v>
      </c>
      <c r="I36" s="21"/>
      <c r="J36" s="47"/>
      <c r="K36" s="13">
        <f t="shared" si="7"/>
        <v>531.49800000000005</v>
      </c>
      <c r="L36" s="13">
        <f t="shared" si="8"/>
        <v>338.226</v>
      </c>
      <c r="M36" s="51"/>
      <c r="N36" s="13">
        <f t="shared" si="2"/>
        <v>531.49800000000005</v>
      </c>
      <c r="O36" s="13">
        <f t="shared" si="3"/>
        <v>338.226</v>
      </c>
      <c r="P36" s="51"/>
      <c r="Q36" s="52">
        <f t="shared" si="4"/>
        <v>241.59</v>
      </c>
      <c r="R36" s="52" t="e">
        <f>VLOOKUP(C36,#REF!,3)</f>
        <v>#REF!</v>
      </c>
      <c r="S36" s="53">
        <v>241.59</v>
      </c>
      <c r="T36" s="54">
        <v>241.59</v>
      </c>
      <c r="U36" s="35"/>
      <c r="Z36" s="3" t="s">
        <v>226</v>
      </c>
      <c r="AA36" s="55">
        <v>590</v>
      </c>
      <c r="AB36" s="56">
        <v>380</v>
      </c>
    </row>
    <row r="37" spans="1:28" ht="22.5" customHeight="1" x14ac:dyDescent="0.25">
      <c r="A37" s="2" t="s">
        <v>238</v>
      </c>
      <c r="B37" s="2">
        <v>165</v>
      </c>
      <c r="C37" s="2" t="s">
        <v>426</v>
      </c>
      <c r="D37" s="3" t="s">
        <v>227</v>
      </c>
      <c r="E37" s="55">
        <f t="shared" si="13"/>
        <v>590</v>
      </c>
      <c r="F37" s="127">
        <f t="shared" si="14"/>
        <v>380</v>
      </c>
      <c r="I37" s="21"/>
      <c r="J37" s="47"/>
      <c r="K37" s="13">
        <f t="shared" si="7"/>
        <v>582.14200000000005</v>
      </c>
      <c r="L37" s="13">
        <f t="shared" si="8"/>
        <v>370.45400000000001</v>
      </c>
      <c r="M37" s="51"/>
      <c r="N37" s="13">
        <f t="shared" si="2"/>
        <v>582.14200000000005</v>
      </c>
      <c r="O37" s="13">
        <f t="shared" si="3"/>
        <v>370.45400000000001</v>
      </c>
      <c r="P37" s="51"/>
      <c r="Q37" s="52">
        <f t="shared" si="4"/>
        <v>264.61</v>
      </c>
      <c r="R37" s="52" t="e">
        <f>VLOOKUP(C37,#REF!,3)</f>
        <v>#REF!</v>
      </c>
      <c r="S37" s="53">
        <v>264.61</v>
      </c>
      <c r="T37" s="54">
        <v>264.61</v>
      </c>
      <c r="U37" s="35"/>
      <c r="Z37" s="3" t="s">
        <v>227</v>
      </c>
      <c r="AA37" s="55">
        <v>640</v>
      </c>
      <c r="AB37" s="56">
        <v>410</v>
      </c>
    </row>
    <row r="38" spans="1:28" ht="22.5" customHeight="1" x14ac:dyDescent="0.25">
      <c r="A38" s="2" t="s">
        <v>238</v>
      </c>
      <c r="B38" s="2">
        <v>166</v>
      </c>
      <c r="C38" s="2" t="s">
        <v>427</v>
      </c>
      <c r="D38" s="3" t="s">
        <v>228</v>
      </c>
      <c r="E38" s="55">
        <f t="shared" si="13"/>
        <v>650</v>
      </c>
      <c r="F38" s="127">
        <f t="shared" si="14"/>
        <v>410</v>
      </c>
      <c r="I38" s="21"/>
      <c r="J38" s="47"/>
      <c r="K38" s="13">
        <f t="shared" si="7"/>
        <v>640.97000000000014</v>
      </c>
      <c r="L38" s="13">
        <f t="shared" si="8"/>
        <v>407.89</v>
      </c>
      <c r="M38" s="51"/>
      <c r="N38" s="13">
        <f t="shared" ref="N38:N64" si="15">IF(Q38&gt;0,Q38*$N$5,AA38)</f>
        <v>640.97000000000014</v>
      </c>
      <c r="O38" s="13">
        <f t="shared" ref="O38:O64" si="16">IF(S38&gt;0,Q38*$O$5,AB38)</f>
        <v>407.89</v>
      </c>
      <c r="P38" s="51"/>
      <c r="Q38" s="52">
        <f t="shared" si="4"/>
        <v>291.35000000000002</v>
      </c>
      <c r="R38" s="52" t="e">
        <f>VLOOKUP(C38,#REF!,3)</f>
        <v>#REF!</v>
      </c>
      <c r="S38" s="53">
        <v>291.35000000000002</v>
      </c>
      <c r="T38" s="54">
        <v>291.35000000000002</v>
      </c>
      <c r="U38" s="35"/>
      <c r="Z38" s="3" t="s">
        <v>228</v>
      </c>
      <c r="AA38" s="55">
        <v>690</v>
      </c>
      <c r="AB38" s="56">
        <v>440</v>
      </c>
    </row>
    <row r="39" spans="1:28" ht="22.5" customHeight="1" x14ac:dyDescent="0.25">
      <c r="A39" s="2" t="s">
        <v>238</v>
      </c>
      <c r="B39" s="2">
        <v>167</v>
      </c>
      <c r="C39" s="2" t="s">
        <v>428</v>
      </c>
      <c r="D39" s="3" t="s">
        <v>131</v>
      </c>
      <c r="E39" s="55">
        <f t="shared" si="13"/>
        <v>1200</v>
      </c>
      <c r="F39" s="127">
        <f t="shared" si="14"/>
        <v>760</v>
      </c>
      <c r="I39" s="21"/>
      <c r="J39" s="47"/>
      <c r="K39" s="13">
        <f t="shared" si="7"/>
        <v>1191.8720000000001</v>
      </c>
      <c r="L39" s="13">
        <f t="shared" si="8"/>
        <v>758.46399999999994</v>
      </c>
      <c r="M39" s="51"/>
      <c r="N39" s="13">
        <f t="shared" si="15"/>
        <v>1191.8720000000001</v>
      </c>
      <c r="O39" s="13">
        <f t="shared" si="16"/>
        <v>758.46399999999994</v>
      </c>
      <c r="P39" s="51"/>
      <c r="Q39" s="52">
        <f t="shared" si="4"/>
        <v>541.76</v>
      </c>
      <c r="R39" s="52" t="e">
        <f>VLOOKUP(C39,#REF!,3)</f>
        <v>#REF!</v>
      </c>
      <c r="S39" s="53">
        <v>541.76</v>
      </c>
      <c r="T39" s="54">
        <v>541.76</v>
      </c>
      <c r="U39" s="35"/>
      <c r="Z39" s="3" t="s">
        <v>131</v>
      </c>
      <c r="AA39" s="55">
        <v>1280</v>
      </c>
      <c r="AB39" s="56">
        <v>820</v>
      </c>
    </row>
    <row r="40" spans="1:28" ht="22.5" customHeight="1" x14ac:dyDescent="0.25">
      <c r="A40" s="2" t="s">
        <v>238</v>
      </c>
      <c r="B40" s="2">
        <v>168</v>
      </c>
      <c r="C40" s="2" t="s">
        <v>429</v>
      </c>
      <c r="D40" s="3" t="s">
        <v>132</v>
      </c>
      <c r="E40" s="55">
        <f t="shared" si="13"/>
        <v>1910</v>
      </c>
      <c r="F40" s="127">
        <f t="shared" si="14"/>
        <v>1220</v>
      </c>
      <c r="I40" s="21"/>
      <c r="J40" s="47"/>
      <c r="K40" s="13">
        <f t="shared" si="7"/>
        <v>1907.5540000000003</v>
      </c>
      <c r="L40" s="13">
        <f t="shared" si="8"/>
        <v>1213.8979999999999</v>
      </c>
      <c r="M40" s="51"/>
      <c r="N40" s="13">
        <f t="shared" si="15"/>
        <v>1907.5540000000003</v>
      </c>
      <c r="O40" s="13">
        <f t="shared" si="16"/>
        <v>1213.8979999999999</v>
      </c>
      <c r="P40" s="51"/>
      <c r="Q40" s="52">
        <f t="shared" si="4"/>
        <v>867.07</v>
      </c>
      <c r="R40" s="52" t="e">
        <f>VLOOKUP(C40,#REF!,3)</f>
        <v>#REF!</v>
      </c>
      <c r="S40" s="53">
        <v>867.07</v>
      </c>
      <c r="T40" s="54">
        <v>867.07</v>
      </c>
      <c r="U40" s="35"/>
      <c r="Z40" s="3" t="s">
        <v>132</v>
      </c>
      <c r="AA40" s="55">
        <v>1840</v>
      </c>
      <c r="AB40" s="56">
        <v>1170</v>
      </c>
    </row>
    <row r="41" spans="1:28" ht="22.5" customHeight="1" x14ac:dyDescent="0.25">
      <c r="A41" s="2" t="s">
        <v>238</v>
      </c>
      <c r="B41" s="2">
        <v>169</v>
      </c>
      <c r="C41" s="2" t="s">
        <v>430</v>
      </c>
      <c r="D41" s="3" t="s">
        <v>133</v>
      </c>
      <c r="E41" s="55">
        <f t="shared" si="13"/>
        <v>2710</v>
      </c>
      <c r="F41" s="127">
        <f t="shared" si="14"/>
        <v>1730</v>
      </c>
      <c r="G41" s="103"/>
      <c r="H41" s="67"/>
      <c r="I41" s="68"/>
      <c r="J41" s="47"/>
      <c r="K41" s="13">
        <f t="shared" si="7"/>
        <v>2709.52</v>
      </c>
      <c r="L41" s="13">
        <f t="shared" si="8"/>
        <v>1724.2399999999998</v>
      </c>
      <c r="M41" s="51"/>
      <c r="N41" s="13">
        <f t="shared" si="15"/>
        <v>2709.52</v>
      </c>
      <c r="O41" s="13">
        <f t="shared" si="16"/>
        <v>1724.2399999999998</v>
      </c>
      <c r="P41" s="51"/>
      <c r="Q41" s="52">
        <f t="shared" si="4"/>
        <v>1231.5999999999999</v>
      </c>
      <c r="R41" s="52" t="e">
        <f>VLOOKUP(C41,#REF!,3)</f>
        <v>#REF!</v>
      </c>
      <c r="S41" s="53">
        <v>1231.5999999999999</v>
      </c>
      <c r="T41" s="54">
        <v>1231.5999999999999</v>
      </c>
      <c r="U41" s="35"/>
      <c r="Z41" s="3" t="s">
        <v>133</v>
      </c>
      <c r="AA41" s="55">
        <v>2560</v>
      </c>
      <c r="AB41" s="56">
        <v>1630</v>
      </c>
    </row>
    <row r="42" spans="1:28" ht="22.5" customHeight="1" thickBot="1" x14ac:dyDescent="0.3">
      <c r="A42" s="2" t="s">
        <v>238</v>
      </c>
      <c r="B42" s="2">
        <v>170</v>
      </c>
      <c r="C42" s="2" t="s">
        <v>431</v>
      </c>
      <c r="D42" s="3" t="s">
        <v>134</v>
      </c>
      <c r="E42" s="55">
        <f t="shared" si="13"/>
        <v>3340</v>
      </c>
      <c r="F42" s="127">
        <f t="shared" si="14"/>
        <v>2130</v>
      </c>
      <c r="G42" s="102"/>
      <c r="H42" s="58"/>
      <c r="I42" s="59"/>
      <c r="J42" s="47"/>
      <c r="K42" s="13">
        <f t="shared" si="7"/>
        <v>3339.1600000000003</v>
      </c>
      <c r="L42" s="13">
        <f t="shared" si="8"/>
        <v>2124.9199999999996</v>
      </c>
      <c r="M42" s="51"/>
      <c r="N42" s="13">
        <f t="shared" si="15"/>
        <v>3339.1600000000003</v>
      </c>
      <c r="O42" s="13">
        <f t="shared" si="16"/>
        <v>2124.9199999999996</v>
      </c>
      <c r="P42" s="51"/>
      <c r="Q42" s="52">
        <f t="shared" si="4"/>
        <v>1517.8</v>
      </c>
      <c r="R42" s="52" t="e">
        <f>VLOOKUP(C42,#REF!,3)</f>
        <v>#REF!</v>
      </c>
      <c r="S42" s="53">
        <v>1517.8</v>
      </c>
      <c r="T42" s="54">
        <v>1517.8</v>
      </c>
      <c r="U42" s="35"/>
      <c r="Z42" s="8" t="s">
        <v>134</v>
      </c>
      <c r="AA42" s="69">
        <v>3120</v>
      </c>
      <c r="AB42" s="70">
        <v>1990</v>
      </c>
    </row>
    <row r="43" spans="1:28" s="66" customFormat="1" ht="22.5" customHeight="1" x14ac:dyDescent="0.25">
      <c r="A43" s="60" t="s">
        <v>238</v>
      </c>
      <c r="B43" s="60">
        <v>1968</v>
      </c>
      <c r="C43" s="2" t="s">
        <v>446</v>
      </c>
      <c r="D43" s="4" t="s">
        <v>144</v>
      </c>
      <c r="E43" s="55">
        <f t="shared" ref="E43:E49" si="17">MROUND(K43+4.7,10)</f>
        <v>810</v>
      </c>
      <c r="F43" s="127">
        <f t="shared" ref="F43:F49" si="18">MROUND(L43+4.7,10)</f>
        <v>520</v>
      </c>
      <c r="G43" s="17" t="s">
        <v>32</v>
      </c>
      <c r="H43" s="18"/>
      <c r="I43" s="19"/>
      <c r="J43" s="71"/>
      <c r="K43" s="13">
        <f t="shared" si="7"/>
        <v>803.00000000000011</v>
      </c>
      <c r="L43" s="13">
        <f t="shared" si="8"/>
        <v>510.99999999999994</v>
      </c>
      <c r="M43" s="63"/>
      <c r="N43" s="13">
        <f t="shared" si="15"/>
        <v>803.00000000000011</v>
      </c>
      <c r="O43" s="13">
        <f t="shared" si="16"/>
        <v>510.99999999999994</v>
      </c>
      <c r="P43" s="63"/>
      <c r="Q43" s="52">
        <f t="shared" si="4"/>
        <v>365</v>
      </c>
      <c r="R43" s="52" t="e">
        <f>VLOOKUP(C43,#REF!,3)</f>
        <v>#REF!</v>
      </c>
      <c r="S43" s="64">
        <v>365</v>
      </c>
      <c r="T43" s="54">
        <v>365</v>
      </c>
      <c r="U43" s="65"/>
      <c r="V43" s="29"/>
      <c r="W43" s="26"/>
      <c r="X43" s="26"/>
      <c r="Y43" s="26"/>
      <c r="Z43" s="4" t="s">
        <v>244</v>
      </c>
      <c r="AA43" s="55">
        <v>880</v>
      </c>
      <c r="AB43" s="56">
        <v>560</v>
      </c>
    </row>
    <row r="44" spans="1:28" ht="22.5" customHeight="1" x14ac:dyDescent="0.25">
      <c r="A44" s="2" t="s">
        <v>238</v>
      </c>
      <c r="B44" s="60">
        <v>1969</v>
      </c>
      <c r="C44" s="60" t="s">
        <v>447</v>
      </c>
      <c r="D44" s="4" t="s">
        <v>145</v>
      </c>
      <c r="E44" s="55">
        <f t="shared" si="17"/>
        <v>750</v>
      </c>
      <c r="F44" s="127">
        <f t="shared" si="18"/>
        <v>480</v>
      </c>
      <c r="I44" s="21"/>
      <c r="K44" s="13">
        <f t="shared" si="7"/>
        <v>743.798</v>
      </c>
      <c r="L44" s="13">
        <f t="shared" si="8"/>
        <v>473.32599999999991</v>
      </c>
      <c r="M44" s="51"/>
      <c r="N44" s="13">
        <f t="shared" si="15"/>
        <v>743.798</v>
      </c>
      <c r="O44" s="13">
        <f t="shared" si="16"/>
        <v>473.32599999999991</v>
      </c>
      <c r="P44" s="51"/>
      <c r="Q44" s="52">
        <f t="shared" si="4"/>
        <v>338.09</v>
      </c>
      <c r="R44" s="52" t="e">
        <f>VLOOKUP(C44,#REF!,3)</f>
        <v>#REF!</v>
      </c>
      <c r="S44" s="53">
        <v>338.09</v>
      </c>
      <c r="T44" s="54" t="s">
        <v>291</v>
      </c>
      <c r="U44" s="35"/>
      <c r="Z44" s="4" t="s">
        <v>239</v>
      </c>
      <c r="AA44" s="55">
        <v>900</v>
      </c>
      <c r="AB44" s="56">
        <v>570</v>
      </c>
    </row>
    <row r="45" spans="1:28" ht="22.5" customHeight="1" x14ac:dyDescent="0.25">
      <c r="A45" s="2" t="s">
        <v>238</v>
      </c>
      <c r="B45" s="60">
        <v>1970</v>
      </c>
      <c r="C45" s="60" t="s">
        <v>448</v>
      </c>
      <c r="D45" s="4" t="s">
        <v>146</v>
      </c>
      <c r="E45" s="55">
        <f t="shared" si="17"/>
        <v>1190</v>
      </c>
      <c r="F45" s="127">
        <f t="shared" si="18"/>
        <v>760</v>
      </c>
      <c r="I45" s="21"/>
      <c r="K45" s="13">
        <f t="shared" si="7"/>
        <v>1185.5360000000001</v>
      </c>
      <c r="L45" s="13">
        <f t="shared" si="8"/>
        <v>754.4319999999999</v>
      </c>
      <c r="M45" s="51"/>
      <c r="N45" s="13">
        <f t="shared" si="15"/>
        <v>1185.5360000000001</v>
      </c>
      <c r="O45" s="13">
        <f t="shared" si="16"/>
        <v>754.4319999999999</v>
      </c>
      <c r="P45" s="51"/>
      <c r="Q45" s="52">
        <f t="shared" si="4"/>
        <v>538.88</v>
      </c>
      <c r="R45" s="52" t="e">
        <f>VLOOKUP(C45,#REF!,3)</f>
        <v>#REF!</v>
      </c>
      <c r="S45" s="53">
        <v>538.88</v>
      </c>
      <c r="T45" s="54">
        <v>538.88</v>
      </c>
      <c r="U45" s="35"/>
      <c r="Z45" s="4" t="s">
        <v>240</v>
      </c>
      <c r="AA45" s="55">
        <v>1300</v>
      </c>
      <c r="AB45" s="56">
        <v>830</v>
      </c>
    </row>
    <row r="46" spans="1:28" ht="22.5" customHeight="1" x14ac:dyDescent="0.25">
      <c r="A46" s="2" t="s">
        <v>238</v>
      </c>
      <c r="B46" s="60">
        <v>1971</v>
      </c>
      <c r="C46" s="60" t="s">
        <v>449</v>
      </c>
      <c r="D46" s="4" t="s">
        <v>147</v>
      </c>
      <c r="E46" s="55">
        <f t="shared" si="17"/>
        <v>1820</v>
      </c>
      <c r="F46" s="127">
        <f t="shared" si="18"/>
        <v>1160</v>
      </c>
      <c r="I46" s="21"/>
      <c r="K46" s="13">
        <f t="shared" si="7"/>
        <v>1811.3700000000001</v>
      </c>
      <c r="L46" s="13">
        <f t="shared" si="8"/>
        <v>1152.69</v>
      </c>
      <c r="M46" s="51"/>
      <c r="N46" s="13">
        <f t="shared" si="15"/>
        <v>1811.3700000000001</v>
      </c>
      <c r="O46" s="13">
        <f t="shared" si="16"/>
        <v>1152.69</v>
      </c>
      <c r="P46" s="51"/>
      <c r="Q46" s="52">
        <f t="shared" si="4"/>
        <v>823.35</v>
      </c>
      <c r="R46" s="52" t="e">
        <f>VLOOKUP(C46,#REF!,3)</f>
        <v>#REF!</v>
      </c>
      <c r="S46" s="53">
        <v>823.35</v>
      </c>
      <c r="T46" s="54">
        <v>823.35</v>
      </c>
      <c r="U46" s="35"/>
      <c r="Z46" s="4" t="s">
        <v>241</v>
      </c>
      <c r="AA46" s="55">
        <v>1980</v>
      </c>
      <c r="AB46" s="56">
        <v>1260</v>
      </c>
    </row>
    <row r="47" spans="1:28" ht="22.5" customHeight="1" x14ac:dyDescent="0.25">
      <c r="A47" s="2" t="s">
        <v>238</v>
      </c>
      <c r="B47" s="60">
        <v>1972</v>
      </c>
      <c r="C47" s="60" t="s">
        <v>450</v>
      </c>
      <c r="D47" s="4" t="s">
        <v>148</v>
      </c>
      <c r="E47" s="55">
        <f t="shared" si="17"/>
        <v>2410</v>
      </c>
      <c r="F47" s="127">
        <f t="shared" si="18"/>
        <v>1540</v>
      </c>
      <c r="I47" s="21"/>
      <c r="K47" s="13">
        <f t="shared" si="7"/>
        <v>2407.4160000000002</v>
      </c>
      <c r="L47" s="13">
        <f t="shared" si="8"/>
        <v>1531.992</v>
      </c>
      <c r="M47" s="51"/>
      <c r="N47" s="13">
        <f t="shared" si="15"/>
        <v>2407.4160000000002</v>
      </c>
      <c r="O47" s="13">
        <f t="shared" si="16"/>
        <v>1531.992</v>
      </c>
      <c r="P47" s="51"/>
      <c r="Q47" s="52">
        <f t="shared" si="4"/>
        <v>1094.28</v>
      </c>
      <c r="R47" s="52" t="e">
        <f>VLOOKUP(C47,#REF!,3)</f>
        <v>#REF!</v>
      </c>
      <c r="S47" s="53">
        <v>1094.28</v>
      </c>
      <c r="T47" s="54">
        <v>1094.28</v>
      </c>
      <c r="U47" s="35"/>
      <c r="Z47" s="4" t="s">
        <v>242</v>
      </c>
      <c r="AA47" s="55">
        <v>2760</v>
      </c>
      <c r="AB47" s="56">
        <v>1760</v>
      </c>
    </row>
    <row r="48" spans="1:28" ht="22.5" customHeight="1" x14ac:dyDescent="0.25">
      <c r="A48" s="2" t="s">
        <v>238</v>
      </c>
      <c r="B48" s="60">
        <v>1973</v>
      </c>
      <c r="C48" s="60" t="s">
        <v>451</v>
      </c>
      <c r="D48" s="4" t="s">
        <v>149</v>
      </c>
      <c r="E48" s="55">
        <f t="shared" si="17"/>
        <v>4380</v>
      </c>
      <c r="F48" s="127">
        <f t="shared" si="18"/>
        <v>2790</v>
      </c>
      <c r="I48" s="21"/>
      <c r="K48" s="13">
        <f t="shared" si="7"/>
        <v>4378.0660000000007</v>
      </c>
      <c r="L48" s="13">
        <f t="shared" si="8"/>
        <v>2786.0419999999999</v>
      </c>
      <c r="M48" s="51"/>
      <c r="N48" s="13">
        <f t="shared" si="15"/>
        <v>4378.0660000000007</v>
      </c>
      <c r="O48" s="13">
        <f t="shared" si="16"/>
        <v>2786.0419999999999</v>
      </c>
      <c r="P48" s="51"/>
      <c r="Q48" s="52">
        <f t="shared" si="4"/>
        <v>1990.03</v>
      </c>
      <c r="R48" s="52" t="e">
        <f>VLOOKUP(C48,#REF!,3)</f>
        <v>#REF!</v>
      </c>
      <c r="S48" s="53">
        <v>1990.03</v>
      </c>
      <c r="T48" s="54">
        <v>1990.03</v>
      </c>
      <c r="U48" s="35"/>
      <c r="Z48" s="4" t="s">
        <v>243</v>
      </c>
      <c r="AA48" s="55">
        <v>4580</v>
      </c>
      <c r="AB48" s="56">
        <v>2910</v>
      </c>
    </row>
    <row r="49" spans="1:28" ht="22.5" customHeight="1" thickBot="1" x14ac:dyDescent="0.3">
      <c r="A49" s="2" t="s">
        <v>238</v>
      </c>
      <c r="B49" s="60">
        <v>1974</v>
      </c>
      <c r="C49" s="60" t="s">
        <v>452</v>
      </c>
      <c r="D49" s="4" t="s">
        <v>150</v>
      </c>
      <c r="E49" s="55">
        <f t="shared" si="17"/>
        <v>5500</v>
      </c>
      <c r="F49" s="127">
        <f t="shared" si="18"/>
        <v>3500</v>
      </c>
      <c r="G49" s="104"/>
      <c r="H49" s="22"/>
      <c r="I49" s="23"/>
      <c r="K49" s="13">
        <f t="shared" si="7"/>
        <v>5492.4540000000006</v>
      </c>
      <c r="L49" s="13">
        <f t="shared" si="8"/>
        <v>3495.1979999999999</v>
      </c>
      <c r="M49" s="51"/>
      <c r="N49" s="13">
        <f t="shared" si="15"/>
        <v>5492.4540000000006</v>
      </c>
      <c r="O49" s="13">
        <f t="shared" si="16"/>
        <v>3495.1979999999999</v>
      </c>
      <c r="P49" s="51"/>
      <c r="Q49" s="52">
        <f t="shared" si="4"/>
        <v>2496.5700000000002</v>
      </c>
      <c r="R49" s="52" t="e">
        <f>VLOOKUP(C49,#REF!,3)</f>
        <v>#REF!</v>
      </c>
      <c r="S49" s="53">
        <v>2496.5700000000002</v>
      </c>
      <c r="T49" s="54">
        <v>2496.5700000000002</v>
      </c>
      <c r="U49" s="35"/>
      <c r="Z49" s="5" t="s">
        <v>246</v>
      </c>
      <c r="AA49" s="69">
        <v>6000</v>
      </c>
      <c r="AB49" s="70">
        <v>3820</v>
      </c>
    </row>
    <row r="50" spans="1:28" ht="22.5" customHeight="1" x14ac:dyDescent="0.25">
      <c r="A50" s="2" t="s">
        <v>290</v>
      </c>
      <c r="B50" s="2">
        <v>266</v>
      </c>
      <c r="C50" s="2" t="s">
        <v>336</v>
      </c>
      <c r="D50" s="4" t="s">
        <v>294</v>
      </c>
      <c r="E50" s="55">
        <f t="shared" ref="E50:E176" si="19">MROUND(K50+4.7,10)</f>
        <v>460</v>
      </c>
      <c r="F50" s="127">
        <f t="shared" ref="F50:F176" si="20">MROUND(L50+4.7,10)</f>
        <v>300</v>
      </c>
      <c r="G50" s="17" t="s">
        <v>296</v>
      </c>
      <c r="H50" s="18"/>
      <c r="I50" s="61"/>
      <c r="K50" s="13">
        <f t="shared" si="7"/>
        <v>456.69800000000004</v>
      </c>
      <c r="L50" s="13">
        <f t="shared" si="8"/>
        <v>290.62599999999998</v>
      </c>
      <c r="M50" s="51"/>
      <c r="N50" s="13">
        <f t="shared" si="15"/>
        <v>456.69800000000004</v>
      </c>
      <c r="O50" s="13">
        <f t="shared" si="16"/>
        <v>290.62599999999998</v>
      </c>
      <c r="P50" s="51"/>
      <c r="Q50" s="52">
        <f t="shared" si="4"/>
        <v>207.59</v>
      </c>
      <c r="R50" s="52" t="e">
        <f>VLOOKUP(C50,#REF!,3)</f>
        <v>#REF!</v>
      </c>
      <c r="S50" s="53">
        <v>207.59</v>
      </c>
      <c r="T50" s="54">
        <v>207.59</v>
      </c>
      <c r="U50" s="35"/>
      <c r="Z50" s="4" t="s">
        <v>88</v>
      </c>
      <c r="AA50" s="55">
        <v>480</v>
      </c>
      <c r="AB50" s="56">
        <v>310</v>
      </c>
    </row>
    <row r="51" spans="1:28" ht="22.5" customHeight="1" thickBot="1" x14ac:dyDescent="0.3">
      <c r="A51" s="2" t="s">
        <v>290</v>
      </c>
      <c r="B51" s="2">
        <v>267</v>
      </c>
      <c r="C51" s="2" t="s">
        <v>337</v>
      </c>
      <c r="D51" s="4" t="s">
        <v>295</v>
      </c>
      <c r="E51" s="55">
        <f t="shared" si="19"/>
        <v>770</v>
      </c>
      <c r="F51" s="127">
        <f t="shared" si="20"/>
        <v>490</v>
      </c>
      <c r="G51" s="20"/>
      <c r="H51" s="22"/>
      <c r="I51" s="72"/>
      <c r="K51" s="13">
        <f t="shared" si="7"/>
        <v>762.43200000000002</v>
      </c>
      <c r="L51" s="13">
        <f t="shared" si="8"/>
        <v>485.18399999999997</v>
      </c>
      <c r="M51" s="51"/>
      <c r="N51" s="13">
        <f t="shared" si="15"/>
        <v>762.43200000000002</v>
      </c>
      <c r="O51" s="13">
        <f t="shared" si="16"/>
        <v>485.18399999999997</v>
      </c>
      <c r="P51" s="51"/>
      <c r="Q51" s="52">
        <f t="shared" si="4"/>
        <v>346.56</v>
      </c>
      <c r="R51" s="52" t="e">
        <f>VLOOKUP(C51,#REF!,3)</f>
        <v>#REF!</v>
      </c>
      <c r="S51" s="53">
        <v>346.56</v>
      </c>
      <c r="T51" s="54">
        <v>346.56</v>
      </c>
      <c r="U51" s="35"/>
      <c r="Z51" s="4" t="s">
        <v>89</v>
      </c>
      <c r="AA51" s="55">
        <v>800</v>
      </c>
      <c r="AB51" s="56">
        <v>510</v>
      </c>
    </row>
    <row r="52" spans="1:28" ht="22.5" customHeight="1" x14ac:dyDescent="0.25">
      <c r="A52" s="2" t="s">
        <v>245</v>
      </c>
      <c r="B52" s="2">
        <v>4752</v>
      </c>
      <c r="C52" s="2" t="s">
        <v>501</v>
      </c>
      <c r="D52" s="4" t="s">
        <v>249</v>
      </c>
      <c r="E52" s="55">
        <f t="shared" si="19"/>
        <v>720</v>
      </c>
      <c r="F52" s="127">
        <f t="shared" si="20"/>
        <v>460</v>
      </c>
      <c r="G52" s="17" t="s">
        <v>33</v>
      </c>
      <c r="H52" s="18"/>
      <c r="I52" s="61"/>
      <c r="K52" s="13">
        <f t="shared" si="7"/>
        <v>710.55600000000015</v>
      </c>
      <c r="L52" s="13">
        <f t="shared" si="8"/>
        <v>452.17199999999997</v>
      </c>
      <c r="M52" s="51"/>
      <c r="N52" s="13">
        <f t="shared" si="15"/>
        <v>710.55600000000015</v>
      </c>
      <c r="O52" s="13">
        <f t="shared" si="16"/>
        <v>452.17199999999997</v>
      </c>
      <c r="P52" s="51"/>
      <c r="Q52" s="52">
        <f t="shared" si="4"/>
        <v>322.98</v>
      </c>
      <c r="R52" s="52" t="e">
        <f>VLOOKUP(C52,#REF!,3)</f>
        <v>#REF!</v>
      </c>
      <c r="S52" s="53">
        <v>322.98</v>
      </c>
      <c r="T52" s="54">
        <v>322.98</v>
      </c>
      <c r="U52" s="35"/>
      <c r="Z52" s="4" t="s">
        <v>249</v>
      </c>
      <c r="AA52" s="55">
        <v>750</v>
      </c>
      <c r="AB52" s="56">
        <v>480</v>
      </c>
    </row>
    <row r="53" spans="1:28" ht="22.5" customHeight="1" x14ac:dyDescent="0.25">
      <c r="A53" s="2" t="s">
        <v>245</v>
      </c>
      <c r="B53" s="2">
        <v>4753</v>
      </c>
      <c r="C53" s="2" t="s">
        <v>502</v>
      </c>
      <c r="D53" s="4" t="s">
        <v>248</v>
      </c>
      <c r="E53" s="55">
        <f t="shared" si="19"/>
        <v>1080</v>
      </c>
      <c r="F53" s="127">
        <f t="shared" si="20"/>
        <v>690</v>
      </c>
      <c r="I53" s="21"/>
      <c r="K53" s="13">
        <f t="shared" si="7"/>
        <v>1079.7820000000002</v>
      </c>
      <c r="L53" s="13">
        <f t="shared" si="8"/>
        <v>687.13400000000001</v>
      </c>
      <c r="M53" s="51"/>
      <c r="N53" s="13">
        <f t="shared" si="15"/>
        <v>1079.7820000000002</v>
      </c>
      <c r="O53" s="13">
        <f t="shared" si="16"/>
        <v>687.13400000000001</v>
      </c>
      <c r="P53" s="51"/>
      <c r="Q53" s="52">
        <f t="shared" si="4"/>
        <v>490.81</v>
      </c>
      <c r="R53" s="52" t="e">
        <f>VLOOKUP(C53,#REF!,3)</f>
        <v>#REF!</v>
      </c>
      <c r="S53" s="53">
        <v>490.81</v>
      </c>
      <c r="T53" s="54">
        <v>490.81</v>
      </c>
      <c r="U53" s="35"/>
      <c r="Z53" s="4" t="s">
        <v>248</v>
      </c>
      <c r="AA53" s="55">
        <v>1130</v>
      </c>
      <c r="AB53" s="56">
        <v>720</v>
      </c>
    </row>
    <row r="54" spans="1:28" ht="22.5" customHeight="1" x14ac:dyDescent="0.25">
      <c r="A54" s="2" t="s">
        <v>245</v>
      </c>
      <c r="B54" s="2">
        <v>4754</v>
      </c>
      <c r="C54" s="2" t="s">
        <v>503</v>
      </c>
      <c r="D54" s="4" t="s">
        <v>247</v>
      </c>
      <c r="E54" s="55">
        <f t="shared" si="19"/>
        <v>1710</v>
      </c>
      <c r="F54" s="127">
        <f t="shared" si="20"/>
        <v>1090</v>
      </c>
      <c r="I54" s="21"/>
      <c r="K54" s="13">
        <f t="shared" si="7"/>
        <v>1705.0440000000001</v>
      </c>
      <c r="L54" s="13">
        <f t="shared" si="8"/>
        <v>1085.0279999999998</v>
      </c>
      <c r="M54" s="51"/>
      <c r="N54" s="13">
        <f t="shared" si="15"/>
        <v>1705.0440000000001</v>
      </c>
      <c r="O54" s="13">
        <f t="shared" si="16"/>
        <v>1085.0279999999998</v>
      </c>
      <c r="P54" s="51"/>
      <c r="Q54" s="52">
        <f t="shared" si="4"/>
        <v>775.02</v>
      </c>
      <c r="R54" s="52" t="e">
        <f>VLOOKUP(C54,#REF!,3)</f>
        <v>#REF!</v>
      </c>
      <c r="S54" s="53">
        <v>775.02</v>
      </c>
      <c r="T54" s="54">
        <v>775.02</v>
      </c>
      <c r="U54" s="35"/>
      <c r="Z54" s="4" t="s">
        <v>247</v>
      </c>
      <c r="AA54" s="55">
        <v>1780</v>
      </c>
      <c r="AB54" s="56">
        <v>1140</v>
      </c>
    </row>
    <row r="55" spans="1:28" ht="22.5" customHeight="1" thickBot="1" x14ac:dyDescent="0.3">
      <c r="A55" s="2" t="s">
        <v>245</v>
      </c>
      <c r="B55" s="2">
        <v>4755</v>
      </c>
      <c r="C55" s="2" t="s">
        <v>504</v>
      </c>
      <c r="D55" s="4" t="s">
        <v>250</v>
      </c>
      <c r="E55" s="55">
        <f t="shared" si="19"/>
        <v>2730</v>
      </c>
      <c r="F55" s="127">
        <f t="shared" si="20"/>
        <v>1740</v>
      </c>
      <c r="G55" s="104"/>
      <c r="H55" s="22"/>
      <c r="I55" s="23"/>
      <c r="K55" s="13">
        <f t="shared" si="7"/>
        <v>2728.5940000000001</v>
      </c>
      <c r="L55" s="13">
        <f t="shared" si="8"/>
        <v>1736.3779999999999</v>
      </c>
      <c r="M55" s="51"/>
      <c r="N55" s="13">
        <f t="shared" si="15"/>
        <v>2728.5940000000001</v>
      </c>
      <c r="O55" s="13">
        <f t="shared" si="16"/>
        <v>1736.3779999999999</v>
      </c>
      <c r="P55" s="51"/>
      <c r="Q55" s="52">
        <f t="shared" si="4"/>
        <v>1240.27</v>
      </c>
      <c r="R55" s="52" t="e">
        <f>VLOOKUP(C55,#REF!,3)</f>
        <v>#REF!</v>
      </c>
      <c r="S55" s="53">
        <v>1240.27</v>
      </c>
      <c r="T55" s="54">
        <v>1240.27</v>
      </c>
      <c r="U55" s="35"/>
      <c r="Z55" s="4" t="s">
        <v>250</v>
      </c>
      <c r="AA55" s="55">
        <v>2850</v>
      </c>
      <c r="AB55" s="56">
        <v>1820</v>
      </c>
    </row>
    <row r="56" spans="1:28" ht="22.5" customHeight="1" x14ac:dyDescent="0.25">
      <c r="A56" s="2" t="s">
        <v>251</v>
      </c>
      <c r="B56" s="2">
        <v>1884</v>
      </c>
      <c r="C56" s="2" t="s">
        <v>402</v>
      </c>
      <c r="D56" s="4" t="s">
        <v>109</v>
      </c>
      <c r="E56" s="55">
        <f t="shared" si="19"/>
        <v>390</v>
      </c>
      <c r="F56" s="127">
        <f t="shared" si="20"/>
        <v>250</v>
      </c>
      <c r="G56" s="17" t="s">
        <v>284</v>
      </c>
      <c r="H56" s="18"/>
      <c r="I56" s="19"/>
      <c r="K56" s="13">
        <f t="shared" si="7"/>
        <v>389.75200000000001</v>
      </c>
      <c r="L56" s="13">
        <f t="shared" si="8"/>
        <v>248.02399999999997</v>
      </c>
      <c r="M56" s="51"/>
      <c r="N56" s="13">
        <f t="shared" si="15"/>
        <v>389.75200000000001</v>
      </c>
      <c r="O56" s="13">
        <f t="shared" si="16"/>
        <v>248.02399999999997</v>
      </c>
      <c r="P56" s="51"/>
      <c r="Q56" s="52">
        <f t="shared" si="4"/>
        <v>177.16</v>
      </c>
      <c r="R56" s="52" t="e">
        <f>VLOOKUP(C56,#REF!,3)</f>
        <v>#REF!</v>
      </c>
      <c r="S56" s="53">
        <v>177.16</v>
      </c>
      <c r="T56" s="54">
        <v>177.16</v>
      </c>
      <c r="U56" s="35"/>
      <c r="Z56" s="4" t="s">
        <v>109</v>
      </c>
      <c r="AA56" s="55">
        <v>850</v>
      </c>
      <c r="AB56" s="56">
        <v>540</v>
      </c>
    </row>
    <row r="57" spans="1:28" ht="22.5" customHeight="1" x14ac:dyDescent="0.25">
      <c r="A57" s="2" t="s">
        <v>251</v>
      </c>
      <c r="B57" s="2">
        <v>1885</v>
      </c>
      <c r="C57" s="2" t="s">
        <v>403</v>
      </c>
      <c r="D57" s="4" t="s">
        <v>110</v>
      </c>
      <c r="E57" s="55">
        <f t="shared" si="19"/>
        <v>400</v>
      </c>
      <c r="F57" s="127">
        <f t="shared" si="20"/>
        <v>250</v>
      </c>
      <c r="I57" s="21"/>
      <c r="K57" s="13">
        <f t="shared" si="7"/>
        <v>390.67600000000004</v>
      </c>
      <c r="L57" s="13">
        <f t="shared" si="8"/>
        <v>248.61199999999999</v>
      </c>
      <c r="M57" s="51"/>
      <c r="N57" s="13">
        <f t="shared" si="15"/>
        <v>390.67600000000004</v>
      </c>
      <c r="O57" s="13">
        <f t="shared" si="16"/>
        <v>248.61199999999999</v>
      </c>
      <c r="P57" s="51"/>
      <c r="Q57" s="52">
        <f t="shared" si="4"/>
        <v>177.58</v>
      </c>
      <c r="R57" s="52" t="e">
        <f>VLOOKUP(C57,#REF!,3)</f>
        <v>#REF!</v>
      </c>
      <c r="S57" s="53">
        <v>177.58</v>
      </c>
      <c r="T57" s="54">
        <v>177.58</v>
      </c>
      <c r="U57" s="35"/>
      <c r="Z57" s="4" t="s">
        <v>110</v>
      </c>
      <c r="AA57" s="55">
        <v>980</v>
      </c>
      <c r="AB57" s="56">
        <v>630</v>
      </c>
    </row>
    <row r="58" spans="1:28" ht="22.5" customHeight="1" x14ac:dyDescent="0.25">
      <c r="A58" s="2" t="s">
        <v>251</v>
      </c>
      <c r="B58" s="2">
        <v>1886</v>
      </c>
      <c r="C58" s="2" t="s">
        <v>404</v>
      </c>
      <c r="D58" s="4" t="s">
        <v>544</v>
      </c>
      <c r="E58" s="55">
        <f t="shared" si="19"/>
        <v>1030</v>
      </c>
      <c r="F58" s="127">
        <f t="shared" si="20"/>
        <v>660</v>
      </c>
      <c r="I58" s="21"/>
      <c r="K58" s="13">
        <f t="shared" si="7"/>
        <v>1022.9340000000002</v>
      </c>
      <c r="L58" s="13">
        <f t="shared" si="8"/>
        <v>650.95799999999997</v>
      </c>
      <c r="M58" s="51"/>
      <c r="N58" s="13">
        <f t="shared" si="15"/>
        <v>1022.9340000000002</v>
      </c>
      <c r="O58" s="13">
        <f t="shared" si="16"/>
        <v>650.95799999999997</v>
      </c>
      <c r="P58" s="51"/>
      <c r="Q58" s="52">
        <f t="shared" si="4"/>
        <v>464.97</v>
      </c>
      <c r="R58" s="52" t="e">
        <f>VLOOKUP(C58,#REF!,3)</f>
        <v>#REF!</v>
      </c>
      <c r="S58" s="53">
        <v>464.97</v>
      </c>
      <c r="T58" s="54">
        <v>464.97</v>
      </c>
      <c r="U58" s="35"/>
      <c r="Z58" s="4" t="s">
        <v>111</v>
      </c>
      <c r="AA58" s="55">
        <v>1170</v>
      </c>
      <c r="AB58" s="56">
        <v>750</v>
      </c>
    </row>
    <row r="59" spans="1:28" ht="22.5" customHeight="1" x14ac:dyDescent="0.25">
      <c r="A59" s="2" t="s">
        <v>251</v>
      </c>
      <c r="B59" s="2">
        <v>1887</v>
      </c>
      <c r="C59" s="2" t="s">
        <v>407</v>
      </c>
      <c r="D59" s="4" t="s">
        <v>114</v>
      </c>
      <c r="E59" s="55">
        <f t="shared" si="19"/>
        <v>1400</v>
      </c>
      <c r="F59" s="127">
        <f t="shared" si="20"/>
        <v>890</v>
      </c>
      <c r="I59" s="21"/>
      <c r="K59" s="13">
        <f t="shared" si="7"/>
        <v>1392.6000000000001</v>
      </c>
      <c r="L59" s="13">
        <f t="shared" si="8"/>
        <v>886.19999999999993</v>
      </c>
      <c r="M59" s="51"/>
      <c r="N59" s="13">
        <f t="shared" si="15"/>
        <v>1392.6000000000001</v>
      </c>
      <c r="O59" s="13">
        <f t="shared" si="16"/>
        <v>886.19999999999993</v>
      </c>
      <c r="P59" s="51"/>
      <c r="Q59" s="52">
        <f t="shared" si="4"/>
        <v>633</v>
      </c>
      <c r="R59" s="52">
        <v>602.86</v>
      </c>
      <c r="S59" s="53">
        <v>633</v>
      </c>
      <c r="T59" s="54">
        <v>633</v>
      </c>
      <c r="U59" s="35"/>
      <c r="Z59" s="4" t="s">
        <v>114</v>
      </c>
      <c r="AA59" s="55">
        <v>1600</v>
      </c>
      <c r="AB59" s="56">
        <v>1020</v>
      </c>
    </row>
    <row r="60" spans="1:28" ht="22.5" customHeight="1" x14ac:dyDescent="0.25">
      <c r="A60" s="2" t="s">
        <v>251</v>
      </c>
      <c r="B60" s="2">
        <v>1892</v>
      </c>
      <c r="C60" s="2" t="s">
        <v>410</v>
      </c>
      <c r="D60" s="4" t="s">
        <v>117</v>
      </c>
      <c r="E60" s="55">
        <f t="shared" si="19"/>
        <v>2220</v>
      </c>
      <c r="F60" s="127">
        <f t="shared" si="20"/>
        <v>1410</v>
      </c>
      <c r="I60" s="21"/>
      <c r="K60" s="13">
        <f t="shared" si="7"/>
        <v>2215.3780000000002</v>
      </c>
      <c r="L60" s="13">
        <f t="shared" si="8"/>
        <v>1409.7859999999998</v>
      </c>
      <c r="M60" s="51"/>
      <c r="N60" s="13">
        <f t="shared" si="15"/>
        <v>2215.3780000000002</v>
      </c>
      <c r="O60" s="13">
        <f t="shared" si="16"/>
        <v>1409.7859999999998</v>
      </c>
      <c r="P60" s="51"/>
      <c r="Q60" s="52">
        <f t="shared" si="4"/>
        <v>1006.99</v>
      </c>
      <c r="R60" s="52" t="e">
        <f>VLOOKUP(C60,#REF!,3)</f>
        <v>#REF!</v>
      </c>
      <c r="S60" s="53">
        <v>1006.99</v>
      </c>
      <c r="T60" s="54">
        <v>1006.99</v>
      </c>
      <c r="U60" s="35"/>
      <c r="Z60" s="4" t="s">
        <v>117</v>
      </c>
      <c r="AA60" s="55">
        <v>2540</v>
      </c>
      <c r="AB60" s="56">
        <v>1620</v>
      </c>
    </row>
    <row r="61" spans="1:28" ht="22.5" customHeight="1" x14ac:dyDescent="0.25">
      <c r="A61" s="2" t="s">
        <v>251</v>
      </c>
      <c r="B61" s="2">
        <v>1893</v>
      </c>
      <c r="C61" s="2" t="s">
        <v>411</v>
      </c>
      <c r="D61" s="4" t="s">
        <v>118</v>
      </c>
      <c r="E61" s="55">
        <f t="shared" si="19"/>
        <v>3630</v>
      </c>
      <c r="F61" s="127">
        <f t="shared" si="20"/>
        <v>2310</v>
      </c>
      <c r="I61" s="21"/>
      <c r="K61" s="13">
        <f t="shared" si="7"/>
        <v>3627.7560000000003</v>
      </c>
      <c r="L61" s="13">
        <f t="shared" si="8"/>
        <v>2308.5719999999997</v>
      </c>
      <c r="M61" s="51"/>
      <c r="N61" s="13">
        <f t="shared" si="15"/>
        <v>3627.7560000000003</v>
      </c>
      <c r="O61" s="13">
        <f t="shared" si="16"/>
        <v>2308.5719999999997</v>
      </c>
      <c r="P61" s="51"/>
      <c r="Q61" s="52">
        <f t="shared" si="4"/>
        <v>1648.98</v>
      </c>
      <c r="R61" s="52" t="e">
        <f>VLOOKUP(C61,#REF!,3)</f>
        <v>#REF!</v>
      </c>
      <c r="S61" s="53">
        <v>1648.98</v>
      </c>
      <c r="T61" s="54">
        <v>1648.98</v>
      </c>
      <c r="U61" s="35"/>
      <c r="Z61" s="4" t="s">
        <v>118</v>
      </c>
      <c r="AA61" s="55">
        <v>3630</v>
      </c>
      <c r="AB61" s="56">
        <v>2310</v>
      </c>
    </row>
    <row r="62" spans="1:28" ht="22.5" customHeight="1" x14ac:dyDescent="0.25">
      <c r="A62" s="2" t="s">
        <v>251</v>
      </c>
      <c r="D62" s="4" t="s">
        <v>252</v>
      </c>
      <c r="E62" s="55"/>
      <c r="F62" s="127"/>
      <c r="I62" s="21"/>
      <c r="K62" s="13" t="e">
        <f t="shared" si="7"/>
        <v>#VALUE!</v>
      </c>
      <c r="L62" s="13" t="e">
        <f t="shared" si="8"/>
        <v>#VALUE!</v>
      </c>
      <c r="M62" s="51"/>
      <c r="N62" s="13" t="e">
        <f t="shared" si="15"/>
        <v>#VALUE!</v>
      </c>
      <c r="O62" s="13" t="e">
        <f t="shared" si="16"/>
        <v>#VALUE!</v>
      </c>
      <c r="P62" s="51"/>
      <c r="Q62" s="52" t="str">
        <f t="shared" si="4"/>
        <v>_</v>
      </c>
      <c r="R62" s="52"/>
      <c r="S62" s="53" t="s">
        <v>291</v>
      </c>
      <c r="T62" s="54"/>
      <c r="U62" s="35"/>
      <c r="Z62" s="4" t="s">
        <v>252</v>
      </c>
      <c r="AA62" s="55">
        <v>10</v>
      </c>
      <c r="AB62" s="56">
        <v>10</v>
      </c>
    </row>
    <row r="63" spans="1:28" ht="22.5" customHeight="1" thickBot="1" x14ac:dyDescent="0.3">
      <c r="A63" s="2" t="s">
        <v>251</v>
      </c>
      <c r="B63" s="2">
        <v>1894</v>
      </c>
      <c r="C63" s="2" t="s">
        <v>412</v>
      </c>
      <c r="D63" s="4" t="s">
        <v>119</v>
      </c>
      <c r="E63" s="55">
        <f t="shared" si="19"/>
        <v>7820</v>
      </c>
      <c r="F63" s="127">
        <f t="shared" si="20"/>
        <v>4980</v>
      </c>
      <c r="G63" s="104"/>
      <c r="H63" s="22"/>
      <c r="I63" s="23"/>
      <c r="K63" s="13">
        <f t="shared" si="7"/>
        <v>7816.5560000000005</v>
      </c>
      <c r="L63" s="13">
        <f t="shared" si="8"/>
        <v>4974.1719999999996</v>
      </c>
      <c r="M63" s="51"/>
      <c r="N63" s="13">
        <f t="shared" si="15"/>
        <v>7816.5560000000005</v>
      </c>
      <c r="O63" s="13">
        <f t="shared" si="16"/>
        <v>4974.1719999999996</v>
      </c>
      <c r="P63" s="51"/>
      <c r="Q63" s="52">
        <f t="shared" si="4"/>
        <v>3552.98</v>
      </c>
      <c r="R63" s="52" t="e">
        <f>VLOOKUP(C63,#REF!,3)</f>
        <v>#REF!</v>
      </c>
      <c r="S63" s="54">
        <v>3552.98</v>
      </c>
      <c r="T63" s="54">
        <v>3552.98</v>
      </c>
      <c r="U63" s="35"/>
      <c r="Z63" s="5" t="s">
        <v>119</v>
      </c>
      <c r="AA63" s="69">
        <v>7820</v>
      </c>
      <c r="AB63" s="70">
        <v>4980</v>
      </c>
    </row>
    <row r="64" spans="1:28" ht="22.5" customHeight="1" thickBot="1" x14ac:dyDescent="0.3">
      <c r="A64" s="2" t="s">
        <v>251</v>
      </c>
      <c r="B64" s="2">
        <v>2003</v>
      </c>
      <c r="C64" s="2" t="s">
        <v>465</v>
      </c>
      <c r="D64" s="4" t="s">
        <v>163</v>
      </c>
      <c r="E64" s="55">
        <f t="shared" si="19"/>
        <v>1480</v>
      </c>
      <c r="F64" s="127">
        <f t="shared" si="20"/>
        <v>950</v>
      </c>
      <c r="G64" s="17" t="s">
        <v>3</v>
      </c>
      <c r="H64" s="18"/>
      <c r="I64" s="19"/>
      <c r="K64" s="13">
        <f t="shared" si="7"/>
        <v>1478.9280000000001</v>
      </c>
      <c r="L64" s="13">
        <f t="shared" si="8"/>
        <v>941.13599999999997</v>
      </c>
      <c r="M64" s="51"/>
      <c r="N64" s="13">
        <f t="shared" si="15"/>
        <v>1478.9280000000001</v>
      </c>
      <c r="O64" s="13">
        <f t="shared" si="16"/>
        <v>941.13599999999997</v>
      </c>
      <c r="P64" s="51"/>
      <c r="Q64" s="52">
        <f t="shared" ref="Q64:Q186" si="21">IF($Q$5="SI",S64*1.21,S64)</f>
        <v>672.24</v>
      </c>
      <c r="R64" s="52" t="e">
        <f>VLOOKUP(C64,#REF!,3)</f>
        <v>#REF!</v>
      </c>
      <c r="S64" s="54">
        <v>672.24</v>
      </c>
      <c r="T64" s="54">
        <v>672.24</v>
      </c>
      <c r="U64" s="35"/>
      <c r="V64" s="28" t="s">
        <v>545</v>
      </c>
      <c r="Z64" s="9" t="s">
        <v>163</v>
      </c>
      <c r="AA64" s="73">
        <v>1550</v>
      </c>
      <c r="AB64" s="74">
        <v>990</v>
      </c>
    </row>
    <row r="65" spans="1:28" ht="22.5" customHeight="1" thickBot="1" x14ac:dyDescent="0.3">
      <c r="D65" s="114"/>
      <c r="E65" s="93"/>
      <c r="F65" s="128"/>
      <c r="G65" s="111"/>
      <c r="H65" s="112"/>
      <c r="I65" s="113"/>
      <c r="K65" s="13"/>
      <c r="L65" s="13"/>
      <c r="M65" s="51"/>
      <c r="N65" s="13"/>
      <c r="O65" s="13"/>
      <c r="P65" s="51"/>
      <c r="Q65" s="52"/>
      <c r="R65" s="52"/>
      <c r="S65" s="54"/>
      <c r="T65" s="54"/>
      <c r="U65" s="35"/>
      <c r="Z65" s="9"/>
      <c r="AA65" s="73"/>
      <c r="AB65" s="74"/>
    </row>
    <row r="66" spans="1:28" ht="22.5" customHeight="1" x14ac:dyDescent="0.25">
      <c r="B66" s="2">
        <v>1903</v>
      </c>
      <c r="C66" s="2" t="s">
        <v>419</v>
      </c>
      <c r="D66" s="4" t="s">
        <v>126</v>
      </c>
      <c r="E66" s="55">
        <f t="shared" si="19"/>
        <v>940</v>
      </c>
      <c r="F66" s="127">
        <f t="shared" si="20"/>
        <v>600</v>
      </c>
      <c r="G66" s="17" t="s">
        <v>57</v>
      </c>
      <c r="H66" s="18"/>
      <c r="I66" s="19"/>
      <c r="K66" s="13">
        <f t="shared" ref="K66:K71" si="22">N66*$K$5</f>
        <v>933.26200000000006</v>
      </c>
      <c r="L66" s="13">
        <f t="shared" ref="L66:L71" si="23">O66*$L$5</f>
        <v>593.89399999999989</v>
      </c>
      <c r="M66" s="51"/>
      <c r="N66" s="13">
        <f t="shared" ref="N66:N71" si="24">IF(Q66&gt;0,Q66*$N$5,AA66)</f>
        <v>933.26200000000006</v>
      </c>
      <c r="O66" s="13">
        <f t="shared" ref="O66:O71" si="25">IF(S66&gt;0,Q66*$O$5,AB66)</f>
        <v>593.89399999999989</v>
      </c>
      <c r="P66" s="51"/>
      <c r="Q66" s="52">
        <f t="shared" ref="Q66:Q71" si="26">IF($Q$5="SI",S66*1.21,S66)</f>
        <v>424.21</v>
      </c>
      <c r="R66" s="52" t="e">
        <f>VLOOKUP(C66,#REF!,3)</f>
        <v>#REF!</v>
      </c>
      <c r="S66" s="54">
        <v>424.21</v>
      </c>
      <c r="T66" s="54">
        <v>424.21</v>
      </c>
      <c r="U66" s="35"/>
      <c r="Z66" s="7" t="s">
        <v>126</v>
      </c>
      <c r="AA66" s="75">
        <v>1070</v>
      </c>
      <c r="AB66" s="76">
        <v>680</v>
      </c>
    </row>
    <row r="67" spans="1:28" ht="22.5" customHeight="1" x14ac:dyDescent="0.25">
      <c r="B67" s="2">
        <v>1904</v>
      </c>
      <c r="C67" s="2" t="s">
        <v>420</v>
      </c>
      <c r="D67" s="4" t="s">
        <v>127</v>
      </c>
      <c r="E67" s="55">
        <f t="shared" si="19"/>
        <v>1000</v>
      </c>
      <c r="F67" s="127">
        <f t="shared" si="20"/>
        <v>640</v>
      </c>
      <c r="I67" s="21"/>
      <c r="K67" s="13">
        <f t="shared" si="22"/>
        <v>994.29000000000008</v>
      </c>
      <c r="L67" s="13">
        <f t="shared" si="23"/>
        <v>632.7299999999999</v>
      </c>
      <c r="M67" s="51"/>
      <c r="N67" s="13">
        <f t="shared" si="24"/>
        <v>994.29000000000008</v>
      </c>
      <c r="O67" s="13">
        <f t="shared" si="25"/>
        <v>632.7299999999999</v>
      </c>
      <c r="P67" s="51"/>
      <c r="Q67" s="52">
        <f t="shared" si="26"/>
        <v>451.95</v>
      </c>
      <c r="R67" s="52" t="e">
        <f>VLOOKUP(C67,#REF!,3)</f>
        <v>#REF!</v>
      </c>
      <c r="S67" s="54">
        <v>451.95</v>
      </c>
      <c r="T67" s="54">
        <v>451.95</v>
      </c>
      <c r="U67" s="35"/>
      <c r="Z67" s="4" t="s">
        <v>127</v>
      </c>
      <c r="AA67" s="55">
        <v>1140</v>
      </c>
      <c r="AB67" s="56">
        <v>730</v>
      </c>
    </row>
    <row r="68" spans="1:28" ht="22.5" customHeight="1" thickBot="1" x14ac:dyDescent="0.3">
      <c r="B68" s="2">
        <v>1905</v>
      </c>
      <c r="C68" s="2" t="s">
        <v>421</v>
      </c>
      <c r="D68" s="4" t="s">
        <v>128</v>
      </c>
      <c r="E68" s="55">
        <f t="shared" si="19"/>
        <v>1460</v>
      </c>
      <c r="F68" s="127">
        <f t="shared" si="20"/>
        <v>930</v>
      </c>
      <c r="I68" s="21"/>
      <c r="K68" s="13">
        <f t="shared" si="22"/>
        <v>1456.2900000000002</v>
      </c>
      <c r="L68" s="13">
        <f t="shared" si="23"/>
        <v>926.73</v>
      </c>
      <c r="M68" s="51"/>
      <c r="N68" s="13">
        <f t="shared" si="24"/>
        <v>1456.2900000000002</v>
      </c>
      <c r="O68" s="13">
        <f t="shared" si="25"/>
        <v>926.73</v>
      </c>
      <c r="P68" s="51"/>
      <c r="Q68" s="52">
        <f t="shared" si="26"/>
        <v>661.95</v>
      </c>
      <c r="R68" s="52" t="e">
        <f>VLOOKUP(C68,#REF!,3)</f>
        <v>#REF!</v>
      </c>
      <c r="S68" s="54">
        <v>661.95</v>
      </c>
      <c r="T68" s="54">
        <v>661.95</v>
      </c>
      <c r="U68" s="35"/>
      <c r="Z68" s="5" t="s">
        <v>128</v>
      </c>
      <c r="AA68" s="69">
        <v>1670</v>
      </c>
      <c r="AB68" s="70">
        <v>1060</v>
      </c>
    </row>
    <row r="69" spans="1:28" ht="22.5" customHeight="1" x14ac:dyDescent="0.25">
      <c r="B69" s="77">
        <v>211</v>
      </c>
      <c r="C69" s="77" t="s">
        <v>307</v>
      </c>
      <c r="D69" s="4" t="s">
        <v>68</v>
      </c>
      <c r="E69" s="55">
        <f t="shared" si="19"/>
        <v>1410</v>
      </c>
      <c r="F69" s="127">
        <f t="shared" si="20"/>
        <v>900</v>
      </c>
      <c r="G69" s="17" t="s">
        <v>275</v>
      </c>
      <c r="H69" s="18"/>
      <c r="I69" s="19"/>
      <c r="K69" s="13">
        <f t="shared" si="22"/>
        <v>1403.556</v>
      </c>
      <c r="L69" s="13">
        <f t="shared" si="23"/>
        <v>893.17200000000003</v>
      </c>
      <c r="M69" s="51"/>
      <c r="N69" s="13">
        <f t="shared" si="24"/>
        <v>1403.556</v>
      </c>
      <c r="O69" s="13">
        <f t="shared" si="25"/>
        <v>893.17200000000003</v>
      </c>
      <c r="P69" s="51"/>
      <c r="Q69" s="52">
        <f t="shared" si="26"/>
        <v>637.98</v>
      </c>
      <c r="R69" s="52" t="e">
        <f>VLOOKUP(C69,#REF!,3)</f>
        <v>#REF!</v>
      </c>
      <c r="S69" s="54">
        <v>637.98</v>
      </c>
      <c r="T69" s="54">
        <v>637.98</v>
      </c>
      <c r="Z69" s="7" t="s">
        <v>68</v>
      </c>
      <c r="AA69" s="75">
        <v>1470</v>
      </c>
      <c r="AB69" s="76">
        <v>940</v>
      </c>
    </row>
    <row r="70" spans="1:28" ht="22.5" customHeight="1" x14ac:dyDescent="0.25">
      <c r="B70" s="78">
        <v>212</v>
      </c>
      <c r="C70" s="78" t="s">
        <v>308</v>
      </c>
      <c r="D70" s="4" t="s">
        <v>69</v>
      </c>
      <c r="E70" s="55">
        <f t="shared" si="19"/>
        <v>2110</v>
      </c>
      <c r="F70" s="127">
        <f t="shared" si="20"/>
        <v>1340</v>
      </c>
      <c r="I70" s="21"/>
      <c r="K70" s="13">
        <f t="shared" si="22"/>
        <v>2104.652</v>
      </c>
      <c r="L70" s="13">
        <f t="shared" si="23"/>
        <v>1339.3239999999998</v>
      </c>
      <c r="M70" s="51"/>
      <c r="N70" s="13">
        <f t="shared" si="24"/>
        <v>2104.652</v>
      </c>
      <c r="O70" s="13">
        <f t="shared" si="25"/>
        <v>1339.3239999999998</v>
      </c>
      <c r="P70" s="51"/>
      <c r="Q70" s="52">
        <f t="shared" si="26"/>
        <v>956.66</v>
      </c>
      <c r="R70" s="52" t="e">
        <f>VLOOKUP(C70,#REF!,3)</f>
        <v>#REF!</v>
      </c>
      <c r="S70" s="54">
        <v>956.66</v>
      </c>
      <c r="T70" s="54">
        <v>956.66</v>
      </c>
      <c r="Z70" s="4" t="s">
        <v>69</v>
      </c>
      <c r="AA70" s="55">
        <v>2200</v>
      </c>
      <c r="AB70" s="56">
        <v>1400</v>
      </c>
    </row>
    <row r="71" spans="1:28" ht="22.5" customHeight="1" thickBot="1" x14ac:dyDescent="0.3">
      <c r="B71" s="79">
        <v>213</v>
      </c>
      <c r="C71" s="79" t="s">
        <v>309</v>
      </c>
      <c r="D71" s="4" t="s">
        <v>70</v>
      </c>
      <c r="E71" s="55">
        <f t="shared" si="19"/>
        <v>2660</v>
      </c>
      <c r="F71" s="127">
        <f t="shared" si="20"/>
        <v>1690</v>
      </c>
      <c r="G71" s="104"/>
      <c r="H71" s="22"/>
      <c r="I71" s="23"/>
      <c r="K71" s="13">
        <f t="shared" si="22"/>
        <v>2652.1660000000002</v>
      </c>
      <c r="L71" s="13">
        <f t="shared" si="23"/>
        <v>1687.742</v>
      </c>
      <c r="M71" s="51"/>
      <c r="N71" s="13">
        <f t="shared" si="24"/>
        <v>2652.1660000000002</v>
      </c>
      <c r="O71" s="13">
        <f t="shared" si="25"/>
        <v>1687.742</v>
      </c>
      <c r="P71" s="51"/>
      <c r="Q71" s="52">
        <f t="shared" si="26"/>
        <v>1205.53</v>
      </c>
      <c r="R71" s="52" t="e">
        <f>VLOOKUP(C71,#REF!,3)</f>
        <v>#REF!</v>
      </c>
      <c r="S71" s="54">
        <v>1205.53</v>
      </c>
      <c r="T71" s="54">
        <v>1205.53</v>
      </c>
      <c r="Z71" s="5" t="s">
        <v>70</v>
      </c>
      <c r="AA71" s="69">
        <v>2770</v>
      </c>
      <c r="AB71" s="70">
        <v>1770</v>
      </c>
    </row>
    <row r="72" spans="1:28" ht="22.5" customHeight="1" x14ac:dyDescent="0.25">
      <c r="A72" s="2" t="s">
        <v>245</v>
      </c>
      <c r="B72" s="2">
        <v>4744</v>
      </c>
      <c r="C72" s="2" t="s">
        <v>496</v>
      </c>
      <c r="D72" s="91" t="s">
        <v>90</v>
      </c>
      <c r="E72" s="55">
        <f t="shared" si="19"/>
        <v>150</v>
      </c>
      <c r="F72" s="127">
        <f t="shared" si="20"/>
        <v>100</v>
      </c>
      <c r="G72" s="17" t="s">
        <v>272</v>
      </c>
      <c r="H72" s="32"/>
      <c r="I72" s="61"/>
      <c r="K72" s="13">
        <f t="shared" ref="K72:K187" si="27">N72*$K$5</f>
        <v>143.68200000000002</v>
      </c>
      <c r="L72" s="13">
        <f t="shared" ref="L72:L187" si="28">O72*$L$5</f>
        <v>91.433999999999997</v>
      </c>
      <c r="M72" s="51"/>
      <c r="N72" s="13">
        <f t="shared" ref="N72:N103" si="29">IF(Q72&gt;0,Q72*$N$5,AA72)</f>
        <v>143.68200000000002</v>
      </c>
      <c r="O72" s="13">
        <f t="shared" ref="O72:O103" si="30">IF(S72&gt;0,Q72*$O$5,AB72)</f>
        <v>91.433999999999997</v>
      </c>
      <c r="P72" s="51"/>
      <c r="Q72" s="52">
        <f t="shared" si="21"/>
        <v>65.31</v>
      </c>
      <c r="R72" s="52" t="e">
        <f>VLOOKUP(C72,#REF!,3)</f>
        <v>#REF!</v>
      </c>
      <c r="S72" s="54">
        <v>65.31</v>
      </c>
      <c r="T72" s="54">
        <v>65.31</v>
      </c>
      <c r="U72" s="35"/>
      <c r="Z72" s="80" t="s">
        <v>90</v>
      </c>
      <c r="AA72" s="75">
        <v>150</v>
      </c>
      <c r="AB72" s="76">
        <v>100</v>
      </c>
    </row>
    <row r="73" spans="1:28" ht="22.5" customHeight="1" x14ac:dyDescent="0.25">
      <c r="A73" s="2" t="s">
        <v>245</v>
      </c>
      <c r="B73" s="2">
        <v>4744</v>
      </c>
      <c r="C73" s="2" t="s">
        <v>497</v>
      </c>
      <c r="D73" s="4" t="s">
        <v>91</v>
      </c>
      <c r="E73" s="55">
        <f t="shared" si="19"/>
        <v>170</v>
      </c>
      <c r="F73" s="127">
        <f t="shared" si="20"/>
        <v>110</v>
      </c>
      <c r="I73" s="21"/>
      <c r="K73" s="13">
        <f t="shared" si="27"/>
        <v>167.64000000000001</v>
      </c>
      <c r="L73" s="13">
        <f t="shared" si="28"/>
        <v>106.67999999999999</v>
      </c>
      <c r="M73" s="51"/>
      <c r="N73" s="13">
        <f t="shared" si="29"/>
        <v>167.64000000000001</v>
      </c>
      <c r="O73" s="13">
        <f t="shared" si="30"/>
        <v>106.67999999999999</v>
      </c>
      <c r="P73" s="51"/>
      <c r="Q73" s="52">
        <f t="shared" si="21"/>
        <v>76.2</v>
      </c>
      <c r="R73" s="52" t="e">
        <f>VLOOKUP(C73,#REF!,3)</f>
        <v>#REF!</v>
      </c>
      <c r="S73" s="54">
        <v>76.2</v>
      </c>
      <c r="T73" s="54">
        <v>76.2</v>
      </c>
      <c r="U73" s="35"/>
      <c r="Z73" s="4" t="s">
        <v>91</v>
      </c>
      <c r="AA73" s="55">
        <v>180</v>
      </c>
      <c r="AB73" s="56">
        <v>120</v>
      </c>
    </row>
    <row r="74" spans="1:28" ht="22.5" customHeight="1" x14ac:dyDescent="0.25">
      <c r="A74" s="2" t="s">
        <v>245</v>
      </c>
      <c r="B74" s="2">
        <v>4744</v>
      </c>
      <c r="C74" s="2" t="s">
        <v>498</v>
      </c>
      <c r="D74" s="4" t="s">
        <v>92</v>
      </c>
      <c r="E74" s="55">
        <f t="shared" si="19"/>
        <v>200</v>
      </c>
      <c r="F74" s="127">
        <f t="shared" si="20"/>
        <v>130</v>
      </c>
      <c r="I74" s="21"/>
      <c r="K74" s="13">
        <f t="shared" si="27"/>
        <v>194.70000000000002</v>
      </c>
      <c r="L74" s="13">
        <f t="shared" si="28"/>
        <v>123.89999999999999</v>
      </c>
      <c r="M74" s="51"/>
      <c r="N74" s="13">
        <f t="shared" si="29"/>
        <v>194.70000000000002</v>
      </c>
      <c r="O74" s="13">
        <f t="shared" si="30"/>
        <v>123.89999999999999</v>
      </c>
      <c r="P74" s="51"/>
      <c r="Q74" s="52">
        <f t="shared" si="21"/>
        <v>88.5</v>
      </c>
      <c r="R74" s="52" t="e">
        <f>VLOOKUP(C74,#REF!,3)</f>
        <v>#REF!</v>
      </c>
      <c r="S74" s="54">
        <v>88.5</v>
      </c>
      <c r="T74" s="54">
        <v>88.5</v>
      </c>
      <c r="U74" s="35"/>
      <c r="Z74" s="4" t="s">
        <v>92</v>
      </c>
      <c r="AA74" s="55">
        <v>210</v>
      </c>
      <c r="AB74" s="56">
        <v>130</v>
      </c>
    </row>
    <row r="75" spans="1:28" ht="22.5" customHeight="1" x14ac:dyDescent="0.25">
      <c r="A75" s="2" t="s">
        <v>245</v>
      </c>
      <c r="B75" s="2">
        <v>4744</v>
      </c>
      <c r="C75" s="2" t="s">
        <v>499</v>
      </c>
      <c r="D75" s="4" t="s">
        <v>93</v>
      </c>
      <c r="E75" s="55">
        <f t="shared" si="19"/>
        <v>350</v>
      </c>
      <c r="F75" s="127">
        <f t="shared" si="20"/>
        <v>220</v>
      </c>
      <c r="I75" s="21"/>
      <c r="K75" s="13">
        <f t="shared" si="27"/>
        <v>346.17</v>
      </c>
      <c r="L75" s="13">
        <f t="shared" si="28"/>
        <v>220.29</v>
      </c>
      <c r="M75" s="51"/>
      <c r="N75" s="13">
        <f t="shared" si="29"/>
        <v>346.17</v>
      </c>
      <c r="O75" s="13">
        <f t="shared" si="30"/>
        <v>220.29</v>
      </c>
      <c r="P75" s="51"/>
      <c r="Q75" s="52">
        <f t="shared" si="21"/>
        <v>157.35</v>
      </c>
      <c r="R75" s="52" t="e">
        <f>VLOOKUP(C75,#REF!,3)</f>
        <v>#REF!</v>
      </c>
      <c r="S75" s="54">
        <v>157.35</v>
      </c>
      <c r="T75" s="54">
        <v>157.35</v>
      </c>
      <c r="U75" s="35"/>
      <c r="Z75" s="4" t="s">
        <v>93</v>
      </c>
      <c r="AA75" s="55">
        <v>370</v>
      </c>
      <c r="AB75" s="56">
        <v>230</v>
      </c>
    </row>
    <row r="76" spans="1:28" ht="22.5" customHeight="1" thickBot="1" x14ac:dyDescent="0.3">
      <c r="A76" s="2" t="s">
        <v>245</v>
      </c>
      <c r="B76" s="2">
        <v>4744</v>
      </c>
      <c r="C76" s="2" t="s">
        <v>500</v>
      </c>
      <c r="D76" s="4" t="s">
        <v>94</v>
      </c>
      <c r="E76" s="55">
        <f t="shared" si="19"/>
        <v>650</v>
      </c>
      <c r="F76" s="127">
        <f t="shared" si="20"/>
        <v>420</v>
      </c>
      <c r="G76" s="104"/>
      <c r="H76" s="22"/>
      <c r="I76" s="23"/>
      <c r="K76" s="13">
        <f t="shared" si="27"/>
        <v>649.13200000000006</v>
      </c>
      <c r="L76" s="13">
        <f t="shared" si="28"/>
        <v>413.084</v>
      </c>
      <c r="M76" s="51"/>
      <c r="N76" s="13">
        <f t="shared" si="29"/>
        <v>649.13200000000006</v>
      </c>
      <c r="O76" s="13">
        <f t="shared" si="30"/>
        <v>413.084</v>
      </c>
      <c r="P76" s="51"/>
      <c r="Q76" s="52">
        <f t="shared" si="21"/>
        <v>295.06</v>
      </c>
      <c r="R76" s="52" t="e">
        <f>VLOOKUP(C76,#REF!,3)</f>
        <v>#REF!</v>
      </c>
      <c r="S76" s="54">
        <v>295.06</v>
      </c>
      <c r="T76" s="54">
        <v>295.06</v>
      </c>
      <c r="U76" s="35"/>
      <c r="Z76" s="5" t="s">
        <v>94</v>
      </c>
      <c r="AA76" s="69">
        <v>680</v>
      </c>
      <c r="AB76" s="70">
        <v>440</v>
      </c>
    </row>
    <row r="77" spans="1:28" ht="22.5" customHeight="1" x14ac:dyDescent="0.25">
      <c r="A77" s="2" t="s">
        <v>251</v>
      </c>
      <c r="B77" s="2">
        <v>1887</v>
      </c>
      <c r="C77" s="2" t="s">
        <v>405</v>
      </c>
      <c r="D77" s="4" t="s">
        <v>112</v>
      </c>
      <c r="E77" s="55">
        <f t="shared" si="19"/>
        <v>560</v>
      </c>
      <c r="F77" s="127">
        <f t="shared" si="20"/>
        <v>360</v>
      </c>
      <c r="G77" s="17" t="s">
        <v>26</v>
      </c>
      <c r="H77" s="18"/>
      <c r="I77" s="61"/>
      <c r="K77" s="13">
        <f t="shared" si="27"/>
        <v>554.73</v>
      </c>
      <c r="L77" s="13">
        <f t="shared" si="28"/>
        <v>353.01</v>
      </c>
      <c r="M77" s="51"/>
      <c r="N77" s="13">
        <f t="shared" si="29"/>
        <v>554.73</v>
      </c>
      <c r="O77" s="13">
        <f t="shared" si="30"/>
        <v>353.01</v>
      </c>
      <c r="P77" s="51"/>
      <c r="Q77" s="52">
        <f t="shared" si="21"/>
        <v>252.15</v>
      </c>
      <c r="R77" s="52" t="e">
        <f>VLOOKUP(C77,#REF!,3)</f>
        <v>#REF!</v>
      </c>
      <c r="S77" s="54">
        <v>252.15</v>
      </c>
      <c r="T77" s="54">
        <v>252.15</v>
      </c>
      <c r="U77" s="35"/>
      <c r="Z77" s="7" t="s">
        <v>112</v>
      </c>
      <c r="AA77" s="75">
        <v>540</v>
      </c>
      <c r="AB77" s="76">
        <v>340</v>
      </c>
    </row>
    <row r="78" spans="1:28" ht="22.5" customHeight="1" x14ac:dyDescent="0.25">
      <c r="A78" s="2" t="s">
        <v>251</v>
      </c>
      <c r="B78" s="2">
        <v>1888</v>
      </c>
      <c r="C78" s="2" t="s">
        <v>406</v>
      </c>
      <c r="D78" s="4" t="s">
        <v>113</v>
      </c>
      <c r="E78" s="55">
        <f t="shared" si="19"/>
        <v>670</v>
      </c>
      <c r="F78" s="127">
        <f t="shared" si="20"/>
        <v>430</v>
      </c>
      <c r="I78" s="21"/>
      <c r="K78" s="13">
        <f t="shared" si="27"/>
        <v>666.86400000000003</v>
      </c>
      <c r="L78" s="13">
        <f t="shared" si="28"/>
        <v>424.36799999999999</v>
      </c>
      <c r="M78" s="51"/>
      <c r="N78" s="13">
        <f t="shared" si="29"/>
        <v>666.86400000000003</v>
      </c>
      <c r="O78" s="13">
        <f t="shared" si="30"/>
        <v>424.36799999999999</v>
      </c>
      <c r="P78" s="51"/>
      <c r="Q78" s="52">
        <f t="shared" si="21"/>
        <v>303.12</v>
      </c>
      <c r="R78" s="52" t="e">
        <f>VLOOKUP(C78,#REF!,3)</f>
        <v>#REF!</v>
      </c>
      <c r="S78" s="54">
        <v>303.12</v>
      </c>
      <c r="T78" s="54">
        <v>303.12</v>
      </c>
      <c r="U78" s="35"/>
      <c r="Z78" s="4" t="s">
        <v>113</v>
      </c>
      <c r="AA78" s="55">
        <v>730</v>
      </c>
      <c r="AB78" s="56">
        <v>470</v>
      </c>
    </row>
    <row r="79" spans="1:28" ht="22.5" customHeight="1" x14ac:dyDescent="0.25">
      <c r="A79" s="2" t="s">
        <v>251</v>
      </c>
      <c r="B79" s="2">
        <v>1890</v>
      </c>
      <c r="C79" s="2" t="s">
        <v>408</v>
      </c>
      <c r="D79" s="4" t="s">
        <v>115</v>
      </c>
      <c r="E79" s="55">
        <f t="shared" si="19"/>
        <v>860</v>
      </c>
      <c r="F79" s="127">
        <f t="shared" si="20"/>
        <v>550</v>
      </c>
      <c r="I79" s="21"/>
      <c r="K79" s="13">
        <f t="shared" si="27"/>
        <v>855.25000000000011</v>
      </c>
      <c r="L79" s="13">
        <f t="shared" si="28"/>
        <v>544.25</v>
      </c>
      <c r="M79" s="51"/>
      <c r="N79" s="13">
        <f t="shared" si="29"/>
        <v>855.25000000000011</v>
      </c>
      <c r="O79" s="13">
        <f t="shared" si="30"/>
        <v>544.25</v>
      </c>
      <c r="P79" s="51"/>
      <c r="Q79" s="52">
        <f t="shared" si="21"/>
        <v>388.75</v>
      </c>
      <c r="R79" s="52" t="e">
        <f>VLOOKUP(C79,#REF!,3)</f>
        <v>#REF!</v>
      </c>
      <c r="S79" s="54">
        <v>388.75</v>
      </c>
      <c r="T79" s="54">
        <v>388.75</v>
      </c>
      <c r="U79" s="35"/>
      <c r="Z79" s="4" t="s">
        <v>115</v>
      </c>
      <c r="AA79" s="55">
        <v>940</v>
      </c>
      <c r="AB79" s="56">
        <v>600</v>
      </c>
    </row>
    <row r="80" spans="1:28" ht="22.5" customHeight="1" thickBot="1" x14ac:dyDescent="0.3">
      <c r="A80" s="2" t="s">
        <v>251</v>
      </c>
      <c r="B80" s="2">
        <v>1891</v>
      </c>
      <c r="C80" s="2" t="s">
        <v>409</v>
      </c>
      <c r="D80" s="4" t="s">
        <v>116</v>
      </c>
      <c r="E80" s="55">
        <f t="shared" si="19"/>
        <v>960</v>
      </c>
      <c r="F80" s="127">
        <f t="shared" si="20"/>
        <v>610</v>
      </c>
      <c r="G80" s="104"/>
      <c r="H80" s="22"/>
      <c r="I80" s="23"/>
      <c r="K80" s="13">
        <f t="shared" si="27"/>
        <v>953.61200000000008</v>
      </c>
      <c r="L80" s="13">
        <f t="shared" si="28"/>
        <v>606.84399999999994</v>
      </c>
      <c r="M80" s="51"/>
      <c r="N80" s="13">
        <f t="shared" si="29"/>
        <v>953.61200000000008</v>
      </c>
      <c r="O80" s="13">
        <f t="shared" si="30"/>
        <v>606.84399999999994</v>
      </c>
      <c r="P80" s="51"/>
      <c r="Q80" s="52">
        <f t="shared" si="21"/>
        <v>433.46</v>
      </c>
      <c r="R80" s="52" t="e">
        <f>VLOOKUP(C80,#REF!,3)</f>
        <v>#REF!</v>
      </c>
      <c r="S80" s="54">
        <v>433.46</v>
      </c>
      <c r="T80" s="54">
        <v>433.46</v>
      </c>
      <c r="U80" s="35"/>
      <c r="Z80" s="5" t="s">
        <v>116</v>
      </c>
      <c r="AA80" s="69">
        <v>1050</v>
      </c>
      <c r="AB80" s="70">
        <v>670</v>
      </c>
    </row>
    <row r="81" spans="2:28" ht="22.5" customHeight="1" x14ac:dyDescent="0.25">
      <c r="B81" s="2">
        <v>1995</v>
      </c>
      <c r="C81" s="2" t="s">
        <v>461</v>
      </c>
      <c r="D81" s="4" t="s">
        <v>159</v>
      </c>
      <c r="E81" s="55">
        <f t="shared" si="19"/>
        <v>900</v>
      </c>
      <c r="F81" s="127">
        <f t="shared" si="20"/>
        <v>580</v>
      </c>
      <c r="G81" s="17" t="s">
        <v>274</v>
      </c>
      <c r="H81" s="32"/>
      <c r="I81" s="19"/>
      <c r="K81" s="13">
        <f t="shared" si="27"/>
        <v>898.89800000000002</v>
      </c>
      <c r="L81" s="13">
        <f t="shared" si="28"/>
        <v>572.02599999999995</v>
      </c>
      <c r="M81" s="51"/>
      <c r="N81" s="13">
        <f t="shared" si="29"/>
        <v>898.89800000000002</v>
      </c>
      <c r="O81" s="13">
        <f t="shared" si="30"/>
        <v>572.02599999999995</v>
      </c>
      <c r="P81" s="51"/>
      <c r="Q81" s="52">
        <f t="shared" si="21"/>
        <v>408.59</v>
      </c>
      <c r="R81" s="52" t="e">
        <f>VLOOKUP(C81,#REF!,3)</f>
        <v>#REF!</v>
      </c>
      <c r="S81" s="54">
        <v>408.59</v>
      </c>
      <c r="T81" s="54">
        <v>408.59</v>
      </c>
      <c r="Z81" s="7" t="s">
        <v>159</v>
      </c>
      <c r="AA81" s="75">
        <v>1030</v>
      </c>
      <c r="AB81" s="76">
        <v>660</v>
      </c>
    </row>
    <row r="82" spans="2:28" ht="22.5" customHeight="1" x14ac:dyDescent="0.25">
      <c r="B82" s="2">
        <v>1996</v>
      </c>
      <c r="C82" s="2" t="s">
        <v>462</v>
      </c>
      <c r="D82" s="4" t="s">
        <v>160</v>
      </c>
      <c r="E82" s="55">
        <f t="shared" si="19"/>
        <v>1400</v>
      </c>
      <c r="F82" s="127">
        <f t="shared" si="20"/>
        <v>890</v>
      </c>
      <c r="I82" s="21"/>
      <c r="K82" s="13">
        <f t="shared" si="27"/>
        <v>1393.7660000000001</v>
      </c>
      <c r="L82" s="13">
        <f t="shared" si="28"/>
        <v>886.94199999999989</v>
      </c>
      <c r="M82" s="51"/>
      <c r="N82" s="13">
        <f t="shared" si="29"/>
        <v>1393.7660000000001</v>
      </c>
      <c r="O82" s="13">
        <f t="shared" si="30"/>
        <v>886.94199999999989</v>
      </c>
      <c r="P82" s="51"/>
      <c r="Q82" s="52">
        <f t="shared" si="21"/>
        <v>633.53</v>
      </c>
      <c r="R82" s="52" t="e">
        <f>VLOOKUP(C82,#REF!,3)</f>
        <v>#REF!</v>
      </c>
      <c r="S82" s="54">
        <v>633.53</v>
      </c>
      <c r="T82" s="54">
        <v>633.53</v>
      </c>
      <c r="U82" s="35"/>
      <c r="Z82" s="4" t="s">
        <v>160</v>
      </c>
      <c r="AA82" s="55">
        <v>1600</v>
      </c>
      <c r="AB82" s="56">
        <v>1020</v>
      </c>
    </row>
    <row r="83" spans="2:28" ht="22.5" customHeight="1" x14ac:dyDescent="0.25">
      <c r="B83" s="2">
        <v>1997</v>
      </c>
      <c r="C83" s="2" t="s">
        <v>463</v>
      </c>
      <c r="D83" s="4" t="s">
        <v>161</v>
      </c>
      <c r="E83" s="55">
        <f t="shared" si="19"/>
        <v>1910</v>
      </c>
      <c r="F83" s="127">
        <f t="shared" si="20"/>
        <v>1220</v>
      </c>
      <c r="I83" s="21"/>
      <c r="K83" s="13">
        <f t="shared" si="27"/>
        <v>1908.9180000000003</v>
      </c>
      <c r="L83" s="13">
        <f t="shared" si="28"/>
        <v>1214.7660000000001</v>
      </c>
      <c r="M83" s="51"/>
      <c r="N83" s="13">
        <f t="shared" si="29"/>
        <v>1908.9180000000003</v>
      </c>
      <c r="O83" s="13">
        <f t="shared" si="30"/>
        <v>1214.7660000000001</v>
      </c>
      <c r="P83" s="51"/>
      <c r="Q83" s="52">
        <f t="shared" si="21"/>
        <v>867.69</v>
      </c>
      <c r="R83" s="52" t="e">
        <f>VLOOKUP(C83,#REF!,3)</f>
        <v>#REF!</v>
      </c>
      <c r="S83" s="54">
        <v>867.69</v>
      </c>
      <c r="T83" s="54">
        <v>867.69</v>
      </c>
      <c r="U83" s="35"/>
      <c r="Z83" s="4" t="s">
        <v>161</v>
      </c>
      <c r="AA83" s="55">
        <v>2190</v>
      </c>
      <c r="AB83" s="56">
        <v>1390</v>
      </c>
    </row>
    <row r="84" spans="2:28" ht="22.5" customHeight="1" thickBot="1" x14ac:dyDescent="0.3">
      <c r="B84" s="2">
        <v>1998</v>
      </c>
      <c r="C84" s="2" t="s">
        <v>464</v>
      </c>
      <c r="D84" s="4" t="s">
        <v>162</v>
      </c>
      <c r="E84" s="55">
        <f t="shared" si="19"/>
        <v>4870</v>
      </c>
      <c r="F84" s="127">
        <f t="shared" si="20"/>
        <v>3100</v>
      </c>
      <c r="G84" s="104"/>
      <c r="H84" s="22"/>
      <c r="I84" s="23"/>
      <c r="K84" s="13">
        <f t="shared" si="27"/>
        <v>4862.7260000000006</v>
      </c>
      <c r="L84" s="13">
        <f t="shared" si="28"/>
        <v>3094.4619999999995</v>
      </c>
      <c r="M84" s="51"/>
      <c r="N84" s="13">
        <f t="shared" si="29"/>
        <v>4862.7260000000006</v>
      </c>
      <c r="O84" s="13">
        <f t="shared" si="30"/>
        <v>3094.4619999999995</v>
      </c>
      <c r="P84" s="51"/>
      <c r="Q84" s="52">
        <f t="shared" si="21"/>
        <v>2210.33</v>
      </c>
      <c r="R84" s="52" t="e">
        <f>VLOOKUP(C84,#REF!,3)</f>
        <v>#REF!</v>
      </c>
      <c r="S84" s="54">
        <v>2210.33</v>
      </c>
      <c r="T84" s="54">
        <v>2210.33</v>
      </c>
      <c r="U84" s="35"/>
      <c r="Z84" s="5" t="s">
        <v>162</v>
      </c>
      <c r="AA84" s="69">
        <v>4870</v>
      </c>
      <c r="AB84" s="70">
        <v>3100</v>
      </c>
    </row>
    <row r="85" spans="2:28" ht="22.5" customHeight="1" x14ac:dyDescent="0.25">
      <c r="B85" s="2">
        <v>1917</v>
      </c>
      <c r="C85" s="2" t="s">
        <v>432</v>
      </c>
      <c r="D85" s="4" t="s">
        <v>135</v>
      </c>
      <c r="E85" s="55">
        <f t="shared" si="19"/>
        <v>790</v>
      </c>
      <c r="F85" s="127">
        <f t="shared" si="20"/>
        <v>510</v>
      </c>
      <c r="G85" s="17" t="s">
        <v>273</v>
      </c>
      <c r="H85" s="32"/>
      <c r="I85" s="19"/>
      <c r="K85" s="13">
        <f t="shared" si="27"/>
        <v>789.05200000000013</v>
      </c>
      <c r="L85" s="13">
        <f t="shared" si="28"/>
        <v>502.12400000000002</v>
      </c>
      <c r="M85" s="51"/>
      <c r="N85" s="13">
        <f t="shared" si="29"/>
        <v>789.05200000000013</v>
      </c>
      <c r="O85" s="13">
        <f t="shared" si="30"/>
        <v>502.12400000000002</v>
      </c>
      <c r="P85" s="51"/>
      <c r="Q85" s="52">
        <f t="shared" si="21"/>
        <v>358.66</v>
      </c>
      <c r="R85" s="52" t="e">
        <f>VLOOKUP(C85,#REF!,3)</f>
        <v>#REF!</v>
      </c>
      <c r="S85" s="54">
        <v>358.66</v>
      </c>
      <c r="T85" s="54">
        <v>358.66</v>
      </c>
      <c r="U85" s="35"/>
      <c r="Z85" s="7" t="s">
        <v>135</v>
      </c>
      <c r="AA85" s="75">
        <v>910</v>
      </c>
      <c r="AB85" s="76">
        <v>580</v>
      </c>
    </row>
    <row r="86" spans="2:28" ht="22.5" customHeight="1" x14ac:dyDescent="0.25">
      <c r="B86" s="2">
        <v>1918</v>
      </c>
      <c r="C86" s="2" t="s">
        <v>433</v>
      </c>
      <c r="D86" s="4" t="s">
        <v>136</v>
      </c>
      <c r="E86" s="55">
        <f t="shared" si="19"/>
        <v>1440</v>
      </c>
      <c r="F86" s="127">
        <f t="shared" si="20"/>
        <v>920</v>
      </c>
      <c r="I86" s="21"/>
      <c r="K86" s="13">
        <f t="shared" si="27"/>
        <v>1434.796</v>
      </c>
      <c r="L86" s="13">
        <f t="shared" si="28"/>
        <v>913.05199999999991</v>
      </c>
      <c r="M86" s="51"/>
      <c r="N86" s="13">
        <f t="shared" si="29"/>
        <v>1434.796</v>
      </c>
      <c r="O86" s="13">
        <f t="shared" si="30"/>
        <v>913.05199999999991</v>
      </c>
      <c r="P86" s="51"/>
      <c r="Q86" s="52">
        <f t="shared" si="21"/>
        <v>652.17999999999995</v>
      </c>
      <c r="R86" s="52" t="e">
        <f>VLOOKUP(C86,#REF!,3)</f>
        <v>#REF!</v>
      </c>
      <c r="S86" s="54">
        <v>652.17999999999995</v>
      </c>
      <c r="T86" s="54">
        <v>652.17999999999995</v>
      </c>
      <c r="U86" s="35"/>
      <c r="Z86" s="4" t="s">
        <v>136</v>
      </c>
      <c r="AA86" s="55">
        <v>1570</v>
      </c>
      <c r="AB86" s="56">
        <v>1000</v>
      </c>
    </row>
    <row r="87" spans="2:28" ht="22.5" customHeight="1" x14ac:dyDescent="0.25">
      <c r="B87" s="2">
        <v>1919</v>
      </c>
      <c r="C87" s="2" t="s">
        <v>434</v>
      </c>
      <c r="D87" s="4" t="s">
        <v>253</v>
      </c>
      <c r="E87" s="55">
        <f t="shared" si="19"/>
        <v>2850</v>
      </c>
      <c r="F87" s="127">
        <f t="shared" si="20"/>
        <v>1820</v>
      </c>
      <c r="I87" s="21"/>
      <c r="K87" s="13">
        <f t="shared" si="27"/>
        <v>2849.11</v>
      </c>
      <c r="L87" s="13">
        <f t="shared" si="28"/>
        <v>1813.0699999999997</v>
      </c>
      <c r="M87" s="51"/>
      <c r="N87" s="13">
        <f t="shared" si="29"/>
        <v>2849.11</v>
      </c>
      <c r="O87" s="13">
        <f t="shared" si="30"/>
        <v>1813.0699999999997</v>
      </c>
      <c r="P87" s="51"/>
      <c r="Q87" s="52">
        <f t="shared" si="21"/>
        <v>1295.05</v>
      </c>
      <c r="R87" s="52" t="e">
        <f>VLOOKUP(C87,#REF!,3)</f>
        <v>#REF!</v>
      </c>
      <c r="S87" s="54">
        <v>1295.05</v>
      </c>
      <c r="T87" s="54">
        <v>1295.05</v>
      </c>
      <c r="U87" s="35"/>
      <c r="Z87" s="4" t="s">
        <v>253</v>
      </c>
      <c r="AA87" s="55">
        <v>2850</v>
      </c>
      <c r="AB87" s="56">
        <v>1820</v>
      </c>
    </row>
    <row r="88" spans="2:28" ht="22.5" customHeight="1" thickBot="1" x14ac:dyDescent="0.3">
      <c r="B88" s="2">
        <v>1920</v>
      </c>
      <c r="C88" s="2" t="s">
        <v>435</v>
      </c>
      <c r="D88" s="4" t="s">
        <v>137</v>
      </c>
      <c r="E88" s="55">
        <f t="shared" si="19"/>
        <v>3680</v>
      </c>
      <c r="F88" s="127">
        <f t="shared" si="20"/>
        <v>2340</v>
      </c>
      <c r="G88" s="104"/>
      <c r="H88" s="22"/>
      <c r="I88" s="23"/>
      <c r="K88" s="13">
        <f t="shared" si="27"/>
        <v>3672.3940000000002</v>
      </c>
      <c r="L88" s="13">
        <f t="shared" si="28"/>
        <v>2336.9779999999996</v>
      </c>
      <c r="M88" s="51"/>
      <c r="N88" s="13">
        <f t="shared" si="29"/>
        <v>3672.3940000000002</v>
      </c>
      <c r="O88" s="13">
        <f t="shared" si="30"/>
        <v>2336.9779999999996</v>
      </c>
      <c r="P88" s="51"/>
      <c r="Q88" s="52">
        <f t="shared" si="21"/>
        <v>1669.27</v>
      </c>
      <c r="R88" s="52" t="e">
        <f>VLOOKUP(C88,#REF!,3)</f>
        <v>#REF!</v>
      </c>
      <c r="S88" s="54">
        <v>1669.27</v>
      </c>
      <c r="T88" s="54">
        <v>1669.27</v>
      </c>
      <c r="U88" s="35"/>
      <c r="Z88" s="5" t="s">
        <v>137</v>
      </c>
      <c r="AA88" s="69">
        <v>3680</v>
      </c>
      <c r="AB88" s="70">
        <v>2340</v>
      </c>
    </row>
    <row r="89" spans="2:28" ht="22.5" customHeight="1" x14ac:dyDescent="0.25">
      <c r="B89" s="2">
        <v>2018</v>
      </c>
      <c r="C89" s="2" t="s">
        <v>473</v>
      </c>
      <c r="D89" s="4" t="s">
        <v>171</v>
      </c>
      <c r="E89" s="55">
        <f t="shared" si="19"/>
        <v>590</v>
      </c>
      <c r="F89" s="127">
        <f t="shared" si="20"/>
        <v>380</v>
      </c>
      <c r="G89" s="17" t="s">
        <v>56</v>
      </c>
      <c r="H89" s="18"/>
      <c r="I89" s="19"/>
      <c r="K89" s="13">
        <f t="shared" si="27"/>
        <v>584.14400000000001</v>
      </c>
      <c r="L89" s="13">
        <f t="shared" si="28"/>
        <v>371.72799999999995</v>
      </c>
      <c r="M89" s="51"/>
      <c r="N89" s="13">
        <f t="shared" si="29"/>
        <v>584.14400000000001</v>
      </c>
      <c r="O89" s="13">
        <f t="shared" si="30"/>
        <v>371.72799999999995</v>
      </c>
      <c r="P89" s="51"/>
      <c r="Q89" s="52">
        <f t="shared" si="21"/>
        <v>265.52</v>
      </c>
      <c r="R89" s="52" t="e">
        <f>VLOOKUP(C89,#REF!,3)</f>
        <v>#REF!</v>
      </c>
      <c r="S89" s="54">
        <v>265.52</v>
      </c>
      <c r="T89" s="54">
        <v>265.52</v>
      </c>
      <c r="U89" s="35"/>
      <c r="Z89" s="7" t="s">
        <v>171</v>
      </c>
      <c r="AA89" s="75">
        <v>670</v>
      </c>
      <c r="AB89" s="76">
        <v>430</v>
      </c>
    </row>
    <row r="90" spans="2:28" ht="22.5" customHeight="1" x14ac:dyDescent="0.25">
      <c r="B90" s="2">
        <v>2019</v>
      </c>
      <c r="C90" s="2" t="s">
        <v>474</v>
      </c>
      <c r="D90" s="4" t="s">
        <v>172</v>
      </c>
      <c r="E90" s="55">
        <f t="shared" si="19"/>
        <v>910</v>
      </c>
      <c r="F90" s="127">
        <f t="shared" si="20"/>
        <v>580</v>
      </c>
      <c r="I90" s="21"/>
      <c r="K90" s="13">
        <f t="shared" si="27"/>
        <v>903.7600000000001</v>
      </c>
      <c r="L90" s="13">
        <f t="shared" si="28"/>
        <v>575.12</v>
      </c>
      <c r="M90" s="51"/>
      <c r="N90" s="13">
        <f t="shared" si="29"/>
        <v>903.7600000000001</v>
      </c>
      <c r="O90" s="13">
        <f t="shared" si="30"/>
        <v>575.12</v>
      </c>
      <c r="P90" s="51"/>
      <c r="Q90" s="52">
        <f t="shared" si="21"/>
        <v>410.8</v>
      </c>
      <c r="R90" s="52" t="e">
        <f>VLOOKUP(C90,#REF!,3)</f>
        <v>#REF!</v>
      </c>
      <c r="S90" s="54">
        <v>410.8</v>
      </c>
      <c r="T90" s="54">
        <v>410.8</v>
      </c>
      <c r="U90" s="35"/>
      <c r="Z90" s="4" t="s">
        <v>172</v>
      </c>
      <c r="AA90" s="55">
        <v>990</v>
      </c>
      <c r="AB90" s="56">
        <v>630</v>
      </c>
    </row>
    <row r="91" spans="2:28" ht="22.5" customHeight="1" x14ac:dyDescent="0.25">
      <c r="B91" s="2">
        <v>2020</v>
      </c>
      <c r="C91" s="2" t="s">
        <v>475</v>
      </c>
      <c r="D91" s="4" t="s">
        <v>173</v>
      </c>
      <c r="E91" s="55">
        <f t="shared" si="19"/>
        <v>2500</v>
      </c>
      <c r="F91" s="127">
        <f t="shared" si="20"/>
        <v>1590</v>
      </c>
      <c r="I91" s="21"/>
      <c r="K91" s="13">
        <f t="shared" si="27"/>
        <v>2496.8680000000004</v>
      </c>
      <c r="L91" s="13">
        <f t="shared" si="28"/>
        <v>1588.9159999999999</v>
      </c>
      <c r="M91" s="51"/>
      <c r="N91" s="13">
        <f t="shared" si="29"/>
        <v>2496.8680000000004</v>
      </c>
      <c r="O91" s="13">
        <f t="shared" si="30"/>
        <v>1588.9159999999999</v>
      </c>
      <c r="P91" s="51"/>
      <c r="Q91" s="52">
        <f t="shared" si="21"/>
        <v>1134.94</v>
      </c>
      <c r="R91" s="52" t="e">
        <f>VLOOKUP(C91,#REF!,3)</f>
        <v>#REF!</v>
      </c>
      <c r="S91" s="54">
        <v>1134.94</v>
      </c>
      <c r="T91" s="54">
        <v>1134.94</v>
      </c>
      <c r="U91" s="35"/>
      <c r="Z91" s="4" t="s">
        <v>173</v>
      </c>
      <c r="AA91" s="55">
        <v>2860</v>
      </c>
      <c r="AB91" s="56">
        <v>1820</v>
      </c>
    </row>
    <row r="92" spans="2:28" ht="22.5" customHeight="1" thickBot="1" x14ac:dyDescent="0.3">
      <c r="B92" s="2">
        <v>2021</v>
      </c>
      <c r="C92" s="2" t="s">
        <v>476</v>
      </c>
      <c r="D92" s="4" t="s">
        <v>174</v>
      </c>
      <c r="E92" s="55">
        <f t="shared" si="19"/>
        <v>4570</v>
      </c>
      <c r="F92" s="127">
        <f t="shared" si="20"/>
        <v>2910</v>
      </c>
      <c r="G92" s="104"/>
      <c r="H92" s="22"/>
      <c r="I92" s="23"/>
      <c r="K92" s="13">
        <f t="shared" si="27"/>
        <v>4562.9100000000008</v>
      </c>
      <c r="L92" s="13">
        <f t="shared" si="28"/>
        <v>2903.67</v>
      </c>
      <c r="M92" s="51"/>
      <c r="N92" s="13">
        <f t="shared" si="29"/>
        <v>4562.9100000000008</v>
      </c>
      <c r="O92" s="13">
        <f t="shared" si="30"/>
        <v>2903.67</v>
      </c>
      <c r="P92" s="51"/>
      <c r="Q92" s="52">
        <f t="shared" si="21"/>
        <v>2074.0500000000002</v>
      </c>
      <c r="R92" s="52" t="e">
        <f>VLOOKUP(C92,#REF!,3)</f>
        <v>#REF!</v>
      </c>
      <c r="S92" s="54">
        <v>2074.0500000000002</v>
      </c>
      <c r="T92" s="54">
        <v>2074.0500000000002</v>
      </c>
      <c r="U92" s="35"/>
      <c r="Z92" s="5" t="s">
        <v>174</v>
      </c>
      <c r="AA92" s="69">
        <v>4570</v>
      </c>
      <c r="AB92" s="70">
        <v>2910</v>
      </c>
    </row>
    <row r="93" spans="2:28" ht="22.5" customHeight="1" x14ac:dyDescent="0.25">
      <c r="B93" s="2">
        <v>1921</v>
      </c>
      <c r="C93" s="2" t="s">
        <v>436</v>
      </c>
      <c r="D93" s="4" t="s">
        <v>138</v>
      </c>
      <c r="E93" s="55">
        <f t="shared" si="19"/>
        <v>790</v>
      </c>
      <c r="F93" s="127">
        <f t="shared" si="20"/>
        <v>500</v>
      </c>
      <c r="G93" s="17" t="s">
        <v>277</v>
      </c>
      <c r="H93" s="18"/>
      <c r="I93" s="19"/>
      <c r="K93" s="13">
        <f t="shared" si="27"/>
        <v>784.21199999999999</v>
      </c>
      <c r="L93" s="13">
        <f t="shared" si="28"/>
        <v>499.04399999999993</v>
      </c>
      <c r="M93" s="51"/>
      <c r="N93" s="13">
        <f t="shared" si="29"/>
        <v>784.21199999999999</v>
      </c>
      <c r="O93" s="13">
        <f t="shared" si="30"/>
        <v>499.04399999999993</v>
      </c>
      <c r="P93" s="51"/>
      <c r="Q93" s="52">
        <f t="shared" si="21"/>
        <v>356.46</v>
      </c>
      <c r="R93" s="52" t="e">
        <f>VLOOKUP(C93,#REF!,3)</f>
        <v>#REF!</v>
      </c>
      <c r="S93" s="54">
        <v>356.46</v>
      </c>
      <c r="T93" s="54">
        <v>356.46</v>
      </c>
      <c r="U93" s="35"/>
      <c r="Z93" s="7" t="s">
        <v>138</v>
      </c>
      <c r="AA93" s="75">
        <v>900</v>
      </c>
      <c r="AB93" s="76">
        <v>580</v>
      </c>
    </row>
    <row r="94" spans="2:28" ht="22.5" customHeight="1" x14ac:dyDescent="0.25">
      <c r="B94" s="2">
        <v>1922</v>
      </c>
      <c r="C94" s="2" t="s">
        <v>437</v>
      </c>
      <c r="D94" s="4" t="s">
        <v>139</v>
      </c>
      <c r="E94" s="55">
        <f t="shared" si="19"/>
        <v>1410</v>
      </c>
      <c r="F94" s="127">
        <f t="shared" si="20"/>
        <v>900</v>
      </c>
      <c r="I94" s="21"/>
      <c r="K94" s="13">
        <f t="shared" si="27"/>
        <v>1408.2860000000001</v>
      </c>
      <c r="L94" s="13">
        <f t="shared" si="28"/>
        <v>896.1819999999999</v>
      </c>
      <c r="M94" s="51"/>
      <c r="N94" s="13">
        <f t="shared" si="29"/>
        <v>1408.2860000000001</v>
      </c>
      <c r="O94" s="13">
        <f t="shared" si="30"/>
        <v>896.1819999999999</v>
      </c>
      <c r="P94" s="51"/>
      <c r="Q94" s="52">
        <f t="shared" si="21"/>
        <v>640.13</v>
      </c>
      <c r="R94" s="52" t="e">
        <f>VLOOKUP(C94,#REF!,3)</f>
        <v>#REF!</v>
      </c>
      <c r="S94" s="54">
        <v>640.13</v>
      </c>
      <c r="T94" s="54">
        <v>640.13</v>
      </c>
      <c r="U94" s="35"/>
      <c r="Z94" s="4" t="s">
        <v>139</v>
      </c>
      <c r="AA94" s="55">
        <v>1610</v>
      </c>
      <c r="AB94" s="56">
        <v>1030</v>
      </c>
    </row>
    <row r="95" spans="2:28" ht="22.5" customHeight="1" x14ac:dyDescent="0.25">
      <c r="B95" s="2">
        <v>1923</v>
      </c>
      <c r="C95" s="2" t="s">
        <v>438</v>
      </c>
      <c r="D95" s="4" t="s">
        <v>140</v>
      </c>
      <c r="E95" s="55">
        <f t="shared" si="19"/>
        <v>2760</v>
      </c>
      <c r="F95" s="127">
        <f t="shared" si="20"/>
        <v>1760</v>
      </c>
      <c r="I95" s="21"/>
      <c r="K95" s="13">
        <f t="shared" si="27"/>
        <v>2755.4780000000001</v>
      </c>
      <c r="L95" s="13">
        <f t="shared" si="28"/>
        <v>1753.4859999999999</v>
      </c>
      <c r="M95" s="51"/>
      <c r="N95" s="13">
        <f t="shared" si="29"/>
        <v>2755.4780000000001</v>
      </c>
      <c r="O95" s="13">
        <f t="shared" si="30"/>
        <v>1753.4859999999999</v>
      </c>
      <c r="P95" s="51"/>
      <c r="Q95" s="52">
        <f t="shared" si="21"/>
        <v>1252.49</v>
      </c>
      <c r="R95" s="52" t="e">
        <f>VLOOKUP(C95,#REF!,3)</f>
        <v>#REF!</v>
      </c>
      <c r="S95" s="54">
        <v>1252.49</v>
      </c>
      <c r="T95" s="54">
        <v>1252.49</v>
      </c>
      <c r="Z95" s="4" t="s">
        <v>140</v>
      </c>
      <c r="AA95" s="55">
        <v>2760</v>
      </c>
      <c r="AB95" s="56">
        <v>1760</v>
      </c>
    </row>
    <row r="96" spans="2:28" ht="22.5" customHeight="1" x14ac:dyDescent="0.25">
      <c r="B96" s="2">
        <v>1924</v>
      </c>
      <c r="C96" s="2" t="s">
        <v>439</v>
      </c>
      <c r="D96" s="4" t="s">
        <v>141</v>
      </c>
      <c r="E96" s="55">
        <f t="shared" si="19"/>
        <v>2910</v>
      </c>
      <c r="F96" s="127">
        <f t="shared" si="20"/>
        <v>1850</v>
      </c>
      <c r="I96" s="21"/>
      <c r="K96" s="13">
        <f t="shared" si="27"/>
        <v>2904.9020000000005</v>
      </c>
      <c r="L96" s="13">
        <f t="shared" si="28"/>
        <v>1848.5740000000001</v>
      </c>
      <c r="M96" s="51"/>
      <c r="N96" s="13">
        <f t="shared" si="29"/>
        <v>2904.9020000000005</v>
      </c>
      <c r="O96" s="13">
        <f t="shared" si="30"/>
        <v>1848.5740000000001</v>
      </c>
      <c r="P96" s="51"/>
      <c r="Q96" s="52">
        <f t="shared" si="21"/>
        <v>1320.41</v>
      </c>
      <c r="R96" s="52" t="e">
        <f>VLOOKUP(C96,#REF!,3)</f>
        <v>#REF!</v>
      </c>
      <c r="S96" s="54">
        <v>1320.41</v>
      </c>
      <c r="T96" s="54">
        <v>1320.41</v>
      </c>
      <c r="Z96" s="4" t="s">
        <v>141</v>
      </c>
      <c r="AA96" s="55">
        <v>2910</v>
      </c>
      <c r="AB96" s="56">
        <v>1850</v>
      </c>
    </row>
    <row r="97" spans="1:30" ht="22.5" customHeight="1" x14ac:dyDescent="0.25">
      <c r="B97" s="2">
        <v>1925</v>
      </c>
      <c r="C97" s="2" t="s">
        <v>440</v>
      </c>
      <c r="D97" s="4" t="s">
        <v>55</v>
      </c>
      <c r="E97" s="55">
        <f t="shared" si="19"/>
        <v>3550</v>
      </c>
      <c r="F97" s="127">
        <f t="shared" si="20"/>
        <v>2260</v>
      </c>
      <c r="I97" s="21"/>
      <c r="K97" s="13">
        <f t="shared" si="27"/>
        <v>3541.8900000000003</v>
      </c>
      <c r="L97" s="13">
        <f t="shared" si="28"/>
        <v>2253.9299999999998</v>
      </c>
      <c r="M97" s="51"/>
      <c r="N97" s="13">
        <f t="shared" si="29"/>
        <v>3541.8900000000003</v>
      </c>
      <c r="O97" s="13">
        <f t="shared" si="30"/>
        <v>2253.9299999999998</v>
      </c>
      <c r="P97" s="51"/>
      <c r="Q97" s="52">
        <f t="shared" si="21"/>
        <v>1609.95</v>
      </c>
      <c r="R97" s="52" t="e">
        <f>VLOOKUP(C97,#REF!,3)</f>
        <v>#REF!</v>
      </c>
      <c r="S97" s="54">
        <v>1609.95</v>
      </c>
      <c r="T97" s="54">
        <v>1609.95</v>
      </c>
      <c r="Z97" s="4" t="s">
        <v>55</v>
      </c>
      <c r="AA97" s="55">
        <v>5830</v>
      </c>
      <c r="AB97" s="56">
        <v>3710</v>
      </c>
    </row>
    <row r="98" spans="1:30" ht="22.5" customHeight="1" thickBot="1" x14ac:dyDescent="0.3">
      <c r="B98" s="2">
        <v>1926</v>
      </c>
      <c r="C98" s="2" t="s">
        <v>441</v>
      </c>
      <c r="D98" s="91" t="s">
        <v>142</v>
      </c>
      <c r="E98" s="55">
        <f t="shared" si="19"/>
        <v>5960</v>
      </c>
      <c r="F98" s="127">
        <f t="shared" si="20"/>
        <v>3790</v>
      </c>
      <c r="G98" s="104"/>
      <c r="H98" s="22"/>
      <c r="I98" s="23"/>
      <c r="K98" s="13">
        <f t="shared" si="27"/>
        <v>5951.308</v>
      </c>
      <c r="L98" s="13">
        <f t="shared" si="28"/>
        <v>3787.1959999999995</v>
      </c>
      <c r="M98" s="51"/>
      <c r="N98" s="13">
        <f t="shared" si="29"/>
        <v>5951.308</v>
      </c>
      <c r="O98" s="13">
        <f t="shared" si="30"/>
        <v>3787.1959999999995</v>
      </c>
      <c r="P98" s="51"/>
      <c r="Q98" s="52">
        <f t="shared" si="21"/>
        <v>2705.14</v>
      </c>
      <c r="R98" s="52" t="e">
        <f>VLOOKUP(C98,#REF!,3)</f>
        <v>#REF!</v>
      </c>
      <c r="S98" s="54">
        <v>2705.14</v>
      </c>
      <c r="T98" s="54">
        <v>2705.14</v>
      </c>
      <c r="Z98" s="81" t="s">
        <v>142</v>
      </c>
      <c r="AA98" s="69">
        <v>3660</v>
      </c>
      <c r="AB98" s="70">
        <v>2330</v>
      </c>
    </row>
    <row r="99" spans="1:30" ht="22.5" customHeight="1" x14ac:dyDescent="0.25">
      <c r="B99" s="2">
        <v>1980</v>
      </c>
      <c r="C99" s="2" t="s">
        <v>453</v>
      </c>
      <c r="D99" s="4" t="s">
        <v>151</v>
      </c>
      <c r="E99" s="55">
        <f t="shared" si="19"/>
        <v>150</v>
      </c>
      <c r="F99" s="127">
        <f t="shared" si="20"/>
        <v>100</v>
      </c>
      <c r="G99" s="17" t="s">
        <v>276</v>
      </c>
      <c r="H99" s="18"/>
      <c r="I99" s="19"/>
      <c r="K99" s="13">
        <f t="shared" si="27"/>
        <v>145.86000000000001</v>
      </c>
      <c r="L99" s="13">
        <f t="shared" si="28"/>
        <v>92.82</v>
      </c>
      <c r="M99" s="51"/>
      <c r="N99" s="13">
        <f t="shared" si="29"/>
        <v>145.86000000000001</v>
      </c>
      <c r="O99" s="13">
        <f t="shared" si="30"/>
        <v>92.82</v>
      </c>
      <c r="P99" s="51"/>
      <c r="Q99" s="52">
        <f t="shared" si="21"/>
        <v>66.3</v>
      </c>
      <c r="R99" s="52" t="e">
        <f>VLOOKUP(C99,#REF!,3)</f>
        <v>#REF!</v>
      </c>
      <c r="S99" s="53">
        <v>66.3</v>
      </c>
      <c r="T99" s="54" t="s">
        <v>291</v>
      </c>
      <c r="Z99" s="7" t="s">
        <v>151</v>
      </c>
      <c r="AA99" s="75">
        <v>150</v>
      </c>
      <c r="AB99" s="76">
        <v>90</v>
      </c>
    </row>
    <row r="100" spans="1:30" ht="22.5" customHeight="1" x14ac:dyDescent="0.25">
      <c r="B100" s="2">
        <v>1981</v>
      </c>
      <c r="C100" s="2" t="s">
        <v>454</v>
      </c>
      <c r="D100" s="4" t="s">
        <v>152</v>
      </c>
      <c r="E100" s="55">
        <f t="shared" si="19"/>
        <v>160</v>
      </c>
      <c r="F100" s="127">
        <f t="shared" si="20"/>
        <v>100</v>
      </c>
      <c r="G100" s="101"/>
      <c r="I100" s="21"/>
      <c r="K100" s="13">
        <f t="shared" si="27"/>
        <v>151.00800000000001</v>
      </c>
      <c r="L100" s="13">
        <f t="shared" si="28"/>
        <v>96.095999999999989</v>
      </c>
      <c r="M100" s="51"/>
      <c r="N100" s="13">
        <f t="shared" si="29"/>
        <v>151.00800000000001</v>
      </c>
      <c r="O100" s="13">
        <f t="shared" si="30"/>
        <v>96.095999999999989</v>
      </c>
      <c r="P100" s="51"/>
      <c r="Q100" s="52">
        <f t="shared" si="21"/>
        <v>68.64</v>
      </c>
      <c r="R100" s="52" t="e">
        <f>VLOOKUP(C100,#REF!,3)</f>
        <v>#REF!</v>
      </c>
      <c r="S100" s="53">
        <v>68.64</v>
      </c>
      <c r="T100" s="54" t="s">
        <v>291</v>
      </c>
      <c r="Z100" s="4" t="s">
        <v>152</v>
      </c>
      <c r="AA100" s="55">
        <v>150</v>
      </c>
      <c r="AB100" s="56">
        <v>100</v>
      </c>
    </row>
    <row r="101" spans="1:30" ht="22.5" customHeight="1" x14ac:dyDescent="0.25">
      <c r="C101" s="2" t="s">
        <v>455</v>
      </c>
      <c r="D101" s="4" t="s">
        <v>153</v>
      </c>
      <c r="E101" s="55">
        <f t="shared" si="19"/>
        <v>280</v>
      </c>
      <c r="F101" s="127">
        <f t="shared" si="20"/>
        <v>180</v>
      </c>
      <c r="I101" s="21"/>
      <c r="K101" s="13">
        <f t="shared" si="27"/>
        <v>279.40000000000003</v>
      </c>
      <c r="L101" s="13">
        <f t="shared" si="28"/>
        <v>177.79999999999998</v>
      </c>
      <c r="M101" s="51"/>
      <c r="N101" s="13">
        <f t="shared" si="29"/>
        <v>279.40000000000003</v>
      </c>
      <c r="O101" s="13">
        <f t="shared" si="30"/>
        <v>177.79999999999998</v>
      </c>
      <c r="P101" s="51"/>
      <c r="Q101" s="52">
        <f t="shared" si="21"/>
        <v>127</v>
      </c>
      <c r="R101" s="52" t="e">
        <f>VLOOKUP(C101,#REF!,3)</f>
        <v>#REF!</v>
      </c>
      <c r="S101" s="54">
        <v>127</v>
      </c>
      <c r="T101" s="54">
        <v>127</v>
      </c>
      <c r="Z101" s="4" t="s">
        <v>153</v>
      </c>
      <c r="AA101" s="55">
        <v>300</v>
      </c>
      <c r="AB101" s="56">
        <v>190</v>
      </c>
    </row>
    <row r="102" spans="1:30" ht="22.5" customHeight="1" x14ac:dyDescent="0.25">
      <c r="C102" s="2" t="s">
        <v>456</v>
      </c>
      <c r="D102" s="4" t="s">
        <v>154</v>
      </c>
      <c r="E102" s="55">
        <f t="shared" si="19"/>
        <v>430</v>
      </c>
      <c r="F102" s="127">
        <f t="shared" si="20"/>
        <v>270</v>
      </c>
      <c r="I102" s="21"/>
      <c r="K102" s="13">
        <f t="shared" si="27"/>
        <v>423.87400000000002</v>
      </c>
      <c r="L102" s="13">
        <f t="shared" si="28"/>
        <v>269.73799999999994</v>
      </c>
      <c r="M102" s="51"/>
      <c r="N102" s="13">
        <f t="shared" si="29"/>
        <v>423.87400000000002</v>
      </c>
      <c r="O102" s="13">
        <f t="shared" si="30"/>
        <v>269.73799999999994</v>
      </c>
      <c r="P102" s="51"/>
      <c r="Q102" s="52">
        <f t="shared" si="21"/>
        <v>192.67</v>
      </c>
      <c r="R102" s="52" t="e">
        <f>VLOOKUP(C102,#REF!,3)</f>
        <v>#REF!</v>
      </c>
      <c r="S102" s="54">
        <v>192.67</v>
      </c>
      <c r="T102" s="54">
        <v>192.67</v>
      </c>
      <c r="Z102" s="4" t="s">
        <v>154</v>
      </c>
      <c r="AA102" s="55">
        <v>470</v>
      </c>
      <c r="AB102" s="56">
        <v>300</v>
      </c>
    </row>
    <row r="103" spans="1:30" ht="22.5" customHeight="1" x14ac:dyDescent="0.25">
      <c r="C103" s="2" t="s">
        <v>457</v>
      </c>
      <c r="D103" s="4" t="s">
        <v>155</v>
      </c>
      <c r="E103" s="55">
        <f t="shared" si="19"/>
        <v>570</v>
      </c>
      <c r="F103" s="127">
        <f t="shared" si="20"/>
        <v>370</v>
      </c>
      <c r="I103" s="21"/>
      <c r="K103" s="13">
        <f t="shared" si="27"/>
        <v>569.62400000000014</v>
      </c>
      <c r="L103" s="13">
        <f t="shared" si="28"/>
        <v>362.488</v>
      </c>
      <c r="M103" s="51"/>
      <c r="N103" s="13">
        <f t="shared" si="29"/>
        <v>569.62400000000014</v>
      </c>
      <c r="O103" s="13">
        <f t="shared" si="30"/>
        <v>362.488</v>
      </c>
      <c r="P103" s="51"/>
      <c r="Q103" s="52">
        <f t="shared" si="21"/>
        <v>258.92</v>
      </c>
      <c r="R103" s="52" t="e">
        <f>VLOOKUP(C103,#REF!,3)</f>
        <v>#REF!</v>
      </c>
      <c r="S103" s="54">
        <v>258.92</v>
      </c>
      <c r="T103" s="54">
        <v>258.92</v>
      </c>
      <c r="Z103" s="4" t="s">
        <v>155</v>
      </c>
      <c r="AA103" s="55">
        <v>550</v>
      </c>
      <c r="AB103" s="56">
        <v>350</v>
      </c>
    </row>
    <row r="104" spans="1:30" ht="22.5" customHeight="1" x14ac:dyDescent="0.25">
      <c r="C104" s="2" t="s">
        <v>458</v>
      </c>
      <c r="D104" s="4" t="s">
        <v>156</v>
      </c>
      <c r="E104" s="55">
        <f t="shared" si="19"/>
        <v>630</v>
      </c>
      <c r="F104" s="127">
        <f t="shared" si="20"/>
        <v>400</v>
      </c>
      <c r="I104" s="21"/>
      <c r="K104" s="13">
        <f t="shared" si="27"/>
        <v>621.96199999999999</v>
      </c>
      <c r="L104" s="13">
        <f t="shared" si="28"/>
        <v>395.79399999999993</v>
      </c>
      <c r="M104" s="51"/>
      <c r="N104" s="13">
        <f t="shared" ref="N104:N201" si="31">IF(Q104&gt;0,Q104*$N$5,AA104)</f>
        <v>621.96199999999999</v>
      </c>
      <c r="O104" s="13">
        <f t="shared" ref="O104:O201" si="32">IF(S104&gt;0,Q104*$O$5,AB104)</f>
        <v>395.79399999999993</v>
      </c>
      <c r="P104" s="51"/>
      <c r="Q104" s="52">
        <f t="shared" si="21"/>
        <v>282.70999999999998</v>
      </c>
      <c r="R104" s="52" t="e">
        <f>VLOOKUP(C104,#REF!,3)</f>
        <v>#REF!</v>
      </c>
      <c r="S104" s="54">
        <v>282.70999999999998</v>
      </c>
      <c r="T104" s="54">
        <v>282.70999999999998</v>
      </c>
      <c r="Z104" s="4" t="s">
        <v>156</v>
      </c>
      <c r="AA104" s="55">
        <v>630</v>
      </c>
      <c r="AB104" s="56">
        <v>400</v>
      </c>
    </row>
    <row r="105" spans="1:30" ht="22.5" customHeight="1" x14ac:dyDescent="0.25">
      <c r="C105" s="2" t="s">
        <v>459</v>
      </c>
      <c r="D105" s="4" t="s">
        <v>157</v>
      </c>
      <c r="E105" s="55">
        <f t="shared" si="19"/>
        <v>890</v>
      </c>
      <c r="F105" s="127">
        <f t="shared" si="20"/>
        <v>570</v>
      </c>
      <c r="I105" s="21"/>
      <c r="K105" s="13">
        <f t="shared" si="27"/>
        <v>884.73</v>
      </c>
      <c r="L105" s="13">
        <f t="shared" si="28"/>
        <v>563.00999999999988</v>
      </c>
      <c r="M105" s="51"/>
      <c r="N105" s="13">
        <f t="shared" si="31"/>
        <v>884.73</v>
      </c>
      <c r="O105" s="13">
        <f t="shared" si="32"/>
        <v>563.00999999999988</v>
      </c>
      <c r="P105" s="51"/>
      <c r="Q105" s="52">
        <f t="shared" si="21"/>
        <v>402.15</v>
      </c>
      <c r="R105" s="52" t="e">
        <f>VLOOKUP(C105,#REF!,3)</f>
        <v>#REF!</v>
      </c>
      <c r="S105" s="54">
        <v>402.15</v>
      </c>
      <c r="T105" s="54">
        <v>402.15</v>
      </c>
      <c r="Z105" s="4" t="s">
        <v>157</v>
      </c>
      <c r="AA105" s="55">
        <v>970</v>
      </c>
      <c r="AB105" s="56">
        <v>620</v>
      </c>
    </row>
    <row r="106" spans="1:30" ht="22.5" customHeight="1" thickBot="1" x14ac:dyDescent="0.3">
      <c r="C106" s="2" t="s">
        <v>460</v>
      </c>
      <c r="D106" s="91" t="s">
        <v>158</v>
      </c>
      <c r="E106" s="55">
        <f t="shared" si="19"/>
        <v>2060</v>
      </c>
      <c r="F106" s="127">
        <f t="shared" si="20"/>
        <v>1310</v>
      </c>
      <c r="G106" s="104"/>
      <c r="H106" s="22"/>
      <c r="I106" s="23"/>
      <c r="K106" s="13">
        <f t="shared" si="27"/>
        <v>2051.4340000000002</v>
      </c>
      <c r="L106" s="13">
        <f t="shared" si="28"/>
        <v>1305.4579999999999</v>
      </c>
      <c r="M106" s="51"/>
      <c r="N106" s="13">
        <f t="shared" si="31"/>
        <v>2051.4340000000002</v>
      </c>
      <c r="O106" s="13">
        <f t="shared" si="32"/>
        <v>1305.4579999999999</v>
      </c>
      <c r="P106" s="51"/>
      <c r="Q106" s="52">
        <f t="shared" si="21"/>
        <v>932.47</v>
      </c>
      <c r="R106" s="52" t="e">
        <f>VLOOKUP(C106,#REF!,3)</f>
        <v>#REF!</v>
      </c>
      <c r="S106" s="54">
        <v>932.47</v>
      </c>
      <c r="T106" s="54">
        <v>932.47</v>
      </c>
      <c r="Z106" s="81" t="s">
        <v>158</v>
      </c>
      <c r="AA106" s="69">
        <v>1970</v>
      </c>
      <c r="AB106" s="70">
        <v>1260</v>
      </c>
    </row>
    <row r="107" spans="1:30" s="66" customFormat="1" ht="22.5" customHeight="1" x14ac:dyDescent="0.25">
      <c r="A107" s="60"/>
      <c r="B107" s="60">
        <v>153</v>
      </c>
      <c r="C107" s="2" t="s">
        <v>415</v>
      </c>
      <c r="D107" s="4" t="s">
        <v>122</v>
      </c>
      <c r="E107" s="55">
        <f t="shared" si="19"/>
        <v>170</v>
      </c>
      <c r="F107" s="127">
        <f t="shared" si="20"/>
        <v>110</v>
      </c>
      <c r="G107" s="105" t="s">
        <v>278</v>
      </c>
      <c r="H107" s="82"/>
      <c r="I107" s="83"/>
      <c r="J107" s="71"/>
      <c r="K107" s="13">
        <f t="shared" si="27"/>
        <v>164.89000000000001</v>
      </c>
      <c r="L107" s="13">
        <f t="shared" si="28"/>
        <v>104.92999999999999</v>
      </c>
      <c r="M107" s="63"/>
      <c r="N107" s="13">
        <f t="shared" si="31"/>
        <v>164.89000000000001</v>
      </c>
      <c r="O107" s="13">
        <f t="shared" si="32"/>
        <v>104.92999999999999</v>
      </c>
      <c r="P107" s="63"/>
      <c r="Q107" s="52">
        <f t="shared" si="21"/>
        <v>74.95</v>
      </c>
      <c r="R107" s="52" t="e">
        <f>VLOOKUP(C107,#REF!,3)</f>
        <v>#REF!</v>
      </c>
      <c r="S107" s="54">
        <v>74.95</v>
      </c>
      <c r="T107" s="54">
        <v>74.95</v>
      </c>
      <c r="V107" s="29"/>
      <c r="W107" s="26"/>
      <c r="X107" s="26"/>
      <c r="Y107" s="26"/>
      <c r="Z107" s="4" t="s">
        <v>122</v>
      </c>
      <c r="AA107" s="55">
        <v>170</v>
      </c>
      <c r="AB107" s="56">
        <v>110</v>
      </c>
    </row>
    <row r="108" spans="1:30" ht="22.5" customHeight="1" x14ac:dyDescent="0.25">
      <c r="C108" s="2" t="s">
        <v>416</v>
      </c>
      <c r="D108" s="4" t="s">
        <v>123</v>
      </c>
      <c r="E108" s="55">
        <f t="shared" si="19"/>
        <v>230</v>
      </c>
      <c r="F108" s="127">
        <f t="shared" si="20"/>
        <v>150</v>
      </c>
      <c r="I108" s="21"/>
      <c r="K108" s="13">
        <f t="shared" si="27"/>
        <v>224.90600000000003</v>
      </c>
      <c r="L108" s="13">
        <f t="shared" si="28"/>
        <v>143.12199999999999</v>
      </c>
      <c r="M108" s="51"/>
      <c r="N108" s="13">
        <f t="shared" si="31"/>
        <v>224.90600000000003</v>
      </c>
      <c r="O108" s="13">
        <f t="shared" si="32"/>
        <v>143.12199999999999</v>
      </c>
      <c r="P108" s="51"/>
      <c r="Q108" s="52">
        <f t="shared" si="21"/>
        <v>102.23</v>
      </c>
      <c r="R108" s="52" t="e">
        <f>VLOOKUP(C108,#REF!,3)</f>
        <v>#REF!</v>
      </c>
      <c r="S108" s="54">
        <v>102.23</v>
      </c>
      <c r="T108" s="54">
        <v>102.23</v>
      </c>
      <c r="Z108" s="4" t="s">
        <v>123</v>
      </c>
      <c r="AA108" s="55">
        <v>240</v>
      </c>
      <c r="AB108" s="56">
        <v>150</v>
      </c>
    </row>
    <row r="109" spans="1:30" ht="22.5" customHeight="1" x14ac:dyDescent="0.25">
      <c r="C109" s="2" t="s">
        <v>417</v>
      </c>
      <c r="D109" s="4" t="s">
        <v>124</v>
      </c>
      <c r="E109" s="55">
        <f t="shared" si="19"/>
        <v>440</v>
      </c>
      <c r="F109" s="127">
        <f t="shared" si="20"/>
        <v>280</v>
      </c>
      <c r="I109" s="21"/>
      <c r="K109" s="13">
        <f t="shared" si="27"/>
        <v>438.28400000000005</v>
      </c>
      <c r="L109" s="13">
        <f t="shared" si="28"/>
        <v>278.90799999999996</v>
      </c>
      <c r="M109" s="51"/>
      <c r="N109" s="13">
        <f t="shared" si="31"/>
        <v>438.28400000000005</v>
      </c>
      <c r="O109" s="13">
        <f t="shared" si="32"/>
        <v>278.90799999999996</v>
      </c>
      <c r="P109" s="51"/>
      <c r="Q109" s="52">
        <f t="shared" si="21"/>
        <v>199.22</v>
      </c>
      <c r="R109" s="52" t="e">
        <f>VLOOKUP(C109,#REF!,3)</f>
        <v>#REF!</v>
      </c>
      <c r="S109" s="54">
        <v>199.22</v>
      </c>
      <c r="T109" s="54">
        <v>199.22</v>
      </c>
      <c r="Z109" s="4" t="s">
        <v>124</v>
      </c>
      <c r="AA109" s="55">
        <v>510</v>
      </c>
      <c r="AB109" s="56">
        <v>320</v>
      </c>
    </row>
    <row r="110" spans="1:30" ht="22.5" customHeight="1" thickBot="1" x14ac:dyDescent="0.3">
      <c r="C110" s="2" t="s">
        <v>418</v>
      </c>
      <c r="D110" s="4" t="s">
        <v>125</v>
      </c>
      <c r="E110" s="55">
        <f t="shared" si="19"/>
        <v>560</v>
      </c>
      <c r="F110" s="127">
        <f t="shared" si="20"/>
        <v>360</v>
      </c>
      <c r="G110" s="104"/>
      <c r="H110" s="22"/>
      <c r="I110" s="23"/>
      <c r="K110" s="13">
        <f t="shared" si="27"/>
        <v>559.96600000000001</v>
      </c>
      <c r="L110" s="13">
        <f t="shared" si="28"/>
        <v>356.34199999999998</v>
      </c>
      <c r="M110" s="51"/>
      <c r="N110" s="13">
        <f t="shared" si="31"/>
        <v>559.96600000000001</v>
      </c>
      <c r="O110" s="13">
        <f t="shared" si="32"/>
        <v>356.34199999999998</v>
      </c>
      <c r="P110" s="51"/>
      <c r="Q110" s="52">
        <f t="shared" si="21"/>
        <v>254.53</v>
      </c>
      <c r="R110" s="52" t="e">
        <f>VLOOKUP(C110,#REF!,3)</f>
        <v>#REF!</v>
      </c>
      <c r="S110" s="54">
        <v>254.53</v>
      </c>
      <c r="T110" s="54">
        <v>254.53</v>
      </c>
      <c r="Z110" s="5" t="s">
        <v>125</v>
      </c>
      <c r="AA110" s="69">
        <v>640</v>
      </c>
      <c r="AB110" s="70">
        <v>410</v>
      </c>
    </row>
    <row r="111" spans="1:30" s="66" customFormat="1" ht="22.5" customHeight="1" x14ac:dyDescent="0.25">
      <c r="A111" s="60" t="s">
        <v>290</v>
      </c>
      <c r="B111" s="60">
        <v>283</v>
      </c>
      <c r="C111" s="2" t="s">
        <v>342</v>
      </c>
      <c r="D111" s="4" t="s">
        <v>531</v>
      </c>
      <c r="E111" s="55">
        <f t="shared" ref="E111:E142" si="33">MROUND(K111+4.7,10)</f>
        <v>310</v>
      </c>
      <c r="F111" s="127">
        <f t="shared" si="20"/>
        <v>200</v>
      </c>
      <c r="G111" s="17" t="s">
        <v>538</v>
      </c>
      <c r="H111" s="18"/>
      <c r="I111" s="19"/>
      <c r="J111" s="71"/>
      <c r="K111" s="13">
        <f t="shared" ref="K111:K142" si="34">N111*$K$5</f>
        <v>308.77000000000004</v>
      </c>
      <c r="L111" s="13">
        <f t="shared" ref="L111:L142" si="35">O111*$L$5</f>
        <v>196.48999999999998</v>
      </c>
      <c r="M111" s="63"/>
      <c r="N111" s="13">
        <f t="shared" ref="N111:N154" si="36">IF(Q111&gt;0,Q111*$N$5,AA111)</f>
        <v>308.77000000000004</v>
      </c>
      <c r="O111" s="13">
        <f t="shared" ref="O111:O154" si="37">IF(S111&gt;0,Q111*$O$5,AB111)</f>
        <v>196.48999999999998</v>
      </c>
      <c r="P111" s="63"/>
      <c r="Q111" s="52">
        <f t="shared" ref="Q111:Q142" si="38">IF($Q$5="SI",S111*1.21,S111)</f>
        <v>140.35</v>
      </c>
      <c r="R111" s="52" t="e">
        <f>VLOOKUP(C111,#REF!,3)</f>
        <v>#REF!</v>
      </c>
      <c r="S111" s="54">
        <v>140.35</v>
      </c>
      <c r="T111" s="54">
        <v>140.35</v>
      </c>
      <c r="V111" s="29"/>
      <c r="W111" s="26"/>
      <c r="X111" s="26"/>
      <c r="Y111" s="26"/>
      <c r="Z111" s="4" t="s">
        <v>4</v>
      </c>
      <c r="AA111" s="55">
        <v>270</v>
      </c>
      <c r="AB111" s="56">
        <v>180</v>
      </c>
    </row>
    <row r="112" spans="1:30" ht="22.5" customHeight="1" x14ac:dyDescent="0.25">
      <c r="C112" s="2" t="s">
        <v>343</v>
      </c>
      <c r="D112" s="4" t="s">
        <v>532</v>
      </c>
      <c r="E112" s="55">
        <f t="shared" si="33"/>
        <v>510</v>
      </c>
      <c r="F112" s="127">
        <f t="shared" si="20"/>
        <v>320</v>
      </c>
      <c r="I112" s="21"/>
      <c r="K112" s="13">
        <f t="shared" si="34"/>
        <v>503.29400000000004</v>
      </c>
      <c r="L112" s="13">
        <f t="shared" si="35"/>
        <v>320.27800000000002</v>
      </c>
      <c r="M112" s="51"/>
      <c r="N112" s="13">
        <f t="shared" si="36"/>
        <v>503.29400000000004</v>
      </c>
      <c r="O112" s="13">
        <f t="shared" si="37"/>
        <v>320.27800000000002</v>
      </c>
      <c r="P112" s="51"/>
      <c r="Q112" s="52">
        <f t="shared" si="38"/>
        <v>228.77</v>
      </c>
      <c r="R112" s="52" t="e">
        <f>VLOOKUP(C112,#REF!,3)</f>
        <v>#REF!</v>
      </c>
      <c r="S112" s="54">
        <v>228.77</v>
      </c>
      <c r="T112" s="54">
        <v>228.77</v>
      </c>
      <c r="Z112" s="4" t="s">
        <v>5</v>
      </c>
      <c r="AA112" s="55">
        <v>450</v>
      </c>
      <c r="AB112" s="56">
        <v>290</v>
      </c>
      <c r="AD112" s="66"/>
    </row>
    <row r="113" spans="1:30" ht="22.5" customHeight="1" x14ac:dyDescent="0.25">
      <c r="C113" s="2" t="s">
        <v>344</v>
      </c>
      <c r="D113" s="4" t="s">
        <v>533</v>
      </c>
      <c r="E113" s="55">
        <f t="shared" si="33"/>
        <v>810</v>
      </c>
      <c r="F113" s="127">
        <f t="shared" si="20"/>
        <v>510</v>
      </c>
      <c r="I113" s="21"/>
      <c r="K113" s="13">
        <f t="shared" si="34"/>
        <v>800.66800000000001</v>
      </c>
      <c r="L113" s="13">
        <f t="shared" si="35"/>
        <v>509.51599999999996</v>
      </c>
      <c r="M113" s="51"/>
      <c r="N113" s="13">
        <f t="shared" si="36"/>
        <v>800.66800000000001</v>
      </c>
      <c r="O113" s="13">
        <f t="shared" si="37"/>
        <v>509.51599999999996</v>
      </c>
      <c r="P113" s="51"/>
      <c r="Q113" s="52">
        <f t="shared" si="38"/>
        <v>363.94</v>
      </c>
      <c r="R113" s="52" t="e">
        <f>VLOOKUP(C113,#REF!,3)</f>
        <v>#REF!</v>
      </c>
      <c r="S113" s="54">
        <v>363.94</v>
      </c>
      <c r="T113" s="54">
        <v>363.94</v>
      </c>
      <c r="Z113" s="4" t="s">
        <v>6</v>
      </c>
      <c r="AA113" s="55">
        <v>700</v>
      </c>
      <c r="AB113" s="56">
        <v>450</v>
      </c>
      <c r="AD113" s="66"/>
    </row>
    <row r="114" spans="1:30" ht="22.5" customHeight="1" x14ac:dyDescent="0.25">
      <c r="C114" s="2" t="s">
        <v>345</v>
      </c>
      <c r="D114" s="4" t="s">
        <v>534</v>
      </c>
      <c r="E114" s="55">
        <f t="shared" si="33"/>
        <v>1100</v>
      </c>
      <c r="F114" s="127">
        <f t="shared" si="20"/>
        <v>700</v>
      </c>
      <c r="I114" s="21"/>
      <c r="K114" s="13">
        <f t="shared" si="34"/>
        <v>1098.1079999999999</v>
      </c>
      <c r="L114" s="13">
        <f t="shared" si="35"/>
        <v>698.79599999999994</v>
      </c>
      <c r="M114" s="51"/>
      <c r="N114" s="13">
        <f t="shared" si="36"/>
        <v>1098.1079999999999</v>
      </c>
      <c r="O114" s="13">
        <f t="shared" si="37"/>
        <v>698.79599999999994</v>
      </c>
      <c r="P114" s="51"/>
      <c r="Q114" s="52">
        <f t="shared" si="38"/>
        <v>499.14</v>
      </c>
      <c r="R114" s="52" t="e">
        <f>VLOOKUP(C114,#REF!,3)</f>
        <v>#REF!</v>
      </c>
      <c r="S114" s="54">
        <v>499.14</v>
      </c>
      <c r="T114" s="54">
        <v>499.14</v>
      </c>
      <c r="Z114" s="4" t="s">
        <v>7</v>
      </c>
      <c r="AA114" s="55">
        <v>960</v>
      </c>
      <c r="AB114" s="56">
        <v>620</v>
      </c>
      <c r="AD114" s="66"/>
    </row>
    <row r="115" spans="1:30" ht="22.5" customHeight="1" x14ac:dyDescent="0.25">
      <c r="C115" s="2" t="s">
        <v>346</v>
      </c>
      <c r="D115" s="4" t="s">
        <v>535</v>
      </c>
      <c r="E115" s="55">
        <f t="shared" si="33"/>
        <v>1790</v>
      </c>
      <c r="F115" s="127">
        <f t="shared" si="20"/>
        <v>1140</v>
      </c>
      <c r="I115" s="21"/>
      <c r="K115" s="13">
        <f t="shared" si="34"/>
        <v>1784.2</v>
      </c>
      <c r="L115" s="13">
        <f t="shared" si="35"/>
        <v>1135.3999999999999</v>
      </c>
      <c r="M115" s="51"/>
      <c r="N115" s="13">
        <f t="shared" si="36"/>
        <v>1784.2</v>
      </c>
      <c r="O115" s="13">
        <f t="shared" si="37"/>
        <v>1135.3999999999999</v>
      </c>
      <c r="P115" s="51"/>
      <c r="Q115" s="52">
        <f t="shared" si="38"/>
        <v>811</v>
      </c>
      <c r="R115" s="52" t="e">
        <f>VLOOKUP(C115,#REF!,3)</f>
        <v>#REF!</v>
      </c>
      <c r="S115" s="54">
        <v>811</v>
      </c>
      <c r="T115" s="54">
        <v>811</v>
      </c>
      <c r="Z115" s="4" t="s">
        <v>9</v>
      </c>
      <c r="AA115" s="55">
        <v>1560</v>
      </c>
      <c r="AB115" s="56">
        <v>1000</v>
      </c>
      <c r="AD115" s="66"/>
    </row>
    <row r="116" spans="1:30" ht="22.5" customHeight="1" x14ac:dyDescent="0.25">
      <c r="C116" s="2" t="s">
        <v>347</v>
      </c>
      <c r="D116" s="4" t="s">
        <v>536</v>
      </c>
      <c r="E116" s="55">
        <f t="shared" si="33"/>
        <v>3250</v>
      </c>
      <c r="F116" s="127">
        <f t="shared" si="20"/>
        <v>2070</v>
      </c>
      <c r="I116" s="21"/>
      <c r="K116" s="13">
        <f t="shared" si="34"/>
        <v>3248.3440000000001</v>
      </c>
      <c r="L116" s="13">
        <f t="shared" si="35"/>
        <v>2067.1279999999997</v>
      </c>
      <c r="M116" s="51"/>
      <c r="N116" s="13">
        <f t="shared" si="36"/>
        <v>3248.3440000000001</v>
      </c>
      <c r="O116" s="13">
        <f t="shared" si="37"/>
        <v>2067.1279999999997</v>
      </c>
      <c r="P116" s="51"/>
      <c r="Q116" s="52">
        <f t="shared" si="38"/>
        <v>1476.52</v>
      </c>
      <c r="R116" s="52" t="e">
        <f>VLOOKUP(C116,#REF!,3)</f>
        <v>#REF!</v>
      </c>
      <c r="S116" s="54">
        <v>1476.52</v>
      </c>
      <c r="T116" s="54">
        <v>1476.52</v>
      </c>
      <c r="Z116" s="4" t="s">
        <v>2</v>
      </c>
      <c r="AA116" s="55">
        <v>2840</v>
      </c>
      <c r="AB116" s="56">
        <v>1830</v>
      </c>
      <c r="AD116" s="66"/>
    </row>
    <row r="117" spans="1:30" ht="22.5" customHeight="1" thickBot="1" x14ac:dyDescent="0.3">
      <c r="B117" s="2">
        <v>289</v>
      </c>
      <c r="C117" s="2" t="s">
        <v>348</v>
      </c>
      <c r="D117" s="4" t="s">
        <v>537</v>
      </c>
      <c r="E117" s="55">
        <f t="shared" si="33"/>
        <v>5870</v>
      </c>
      <c r="F117" s="127">
        <f t="shared" si="20"/>
        <v>3740</v>
      </c>
      <c r="G117" s="104"/>
      <c r="H117" s="22"/>
      <c r="I117" s="23"/>
      <c r="K117" s="13">
        <f t="shared" si="34"/>
        <v>5869.4680000000008</v>
      </c>
      <c r="L117" s="13">
        <f t="shared" si="35"/>
        <v>3735.116</v>
      </c>
      <c r="M117" s="51"/>
      <c r="N117" s="13">
        <f t="shared" si="36"/>
        <v>5869.4680000000008</v>
      </c>
      <c r="O117" s="13">
        <f t="shared" si="37"/>
        <v>3735.116</v>
      </c>
      <c r="P117" s="51"/>
      <c r="Q117" s="52">
        <f t="shared" si="38"/>
        <v>2667.94</v>
      </c>
      <c r="R117" s="52">
        <v>2319.9499999999998</v>
      </c>
      <c r="S117" s="54">
        <v>2667.94</v>
      </c>
      <c r="T117" s="54">
        <v>2667.94</v>
      </c>
      <c r="Z117" s="5" t="s">
        <v>1</v>
      </c>
      <c r="AA117" s="69">
        <v>5090</v>
      </c>
      <c r="AB117" s="70">
        <v>3260</v>
      </c>
      <c r="AD117" s="66"/>
    </row>
    <row r="118" spans="1:30" s="66" customFormat="1" ht="22.5" customHeight="1" x14ac:dyDescent="0.25">
      <c r="A118" s="60" t="s">
        <v>290</v>
      </c>
      <c r="B118" s="60">
        <v>236</v>
      </c>
      <c r="C118" s="2" t="s">
        <v>332</v>
      </c>
      <c r="D118" s="4" t="s">
        <v>84</v>
      </c>
      <c r="E118" s="55">
        <f t="shared" si="33"/>
        <v>350</v>
      </c>
      <c r="F118" s="127">
        <f t="shared" si="20"/>
        <v>220</v>
      </c>
      <c r="G118" s="17" t="s">
        <v>10</v>
      </c>
      <c r="H118" s="18"/>
      <c r="I118" s="19"/>
      <c r="J118" s="71"/>
      <c r="K118" s="13">
        <f t="shared" si="34"/>
        <v>343.09</v>
      </c>
      <c r="L118" s="13">
        <f t="shared" si="35"/>
        <v>218.32999999999998</v>
      </c>
      <c r="M118" s="63"/>
      <c r="N118" s="13">
        <f t="shared" si="36"/>
        <v>343.09</v>
      </c>
      <c r="O118" s="13">
        <f t="shared" si="37"/>
        <v>218.32999999999998</v>
      </c>
      <c r="P118" s="63"/>
      <c r="Q118" s="52">
        <f t="shared" si="38"/>
        <v>155.94999999999999</v>
      </c>
      <c r="R118" s="52" t="e">
        <f>VLOOKUP(C118,#REF!,3)</f>
        <v>#REF!</v>
      </c>
      <c r="S118" s="54">
        <v>155.94999999999999</v>
      </c>
      <c r="T118" s="54">
        <v>155.94999999999999</v>
      </c>
      <c r="V118" s="29"/>
      <c r="W118" s="26"/>
      <c r="X118" s="26"/>
      <c r="Y118" s="26"/>
      <c r="Z118" s="1" t="s">
        <v>4</v>
      </c>
      <c r="AA118" s="55">
        <v>400</v>
      </c>
      <c r="AB118" s="56">
        <v>260</v>
      </c>
    </row>
    <row r="119" spans="1:30" ht="22.5" customHeight="1" x14ac:dyDescent="0.25">
      <c r="B119" s="2">
        <v>237</v>
      </c>
      <c r="C119" s="2" t="s">
        <v>333</v>
      </c>
      <c r="D119" s="4" t="s">
        <v>85</v>
      </c>
      <c r="E119" s="55">
        <f t="shared" si="33"/>
        <v>550</v>
      </c>
      <c r="F119" s="127">
        <f t="shared" si="20"/>
        <v>350</v>
      </c>
      <c r="I119" s="21"/>
      <c r="K119" s="13">
        <f t="shared" si="34"/>
        <v>549.0100000000001</v>
      </c>
      <c r="L119" s="13">
        <f t="shared" si="35"/>
        <v>349.37</v>
      </c>
      <c r="M119" s="51"/>
      <c r="N119" s="13">
        <f t="shared" si="36"/>
        <v>549.0100000000001</v>
      </c>
      <c r="O119" s="13">
        <f t="shared" si="37"/>
        <v>349.37</v>
      </c>
      <c r="P119" s="51"/>
      <c r="Q119" s="52">
        <f t="shared" si="38"/>
        <v>249.55</v>
      </c>
      <c r="R119" s="52" t="e">
        <f>VLOOKUP(C119,#REF!,3)</f>
        <v>#REF!</v>
      </c>
      <c r="S119" s="54">
        <v>249.55</v>
      </c>
      <c r="T119" s="54">
        <v>249.55</v>
      </c>
      <c r="Z119" s="1" t="s">
        <v>5</v>
      </c>
      <c r="AA119" s="55">
        <v>590</v>
      </c>
      <c r="AB119" s="56">
        <v>370</v>
      </c>
    </row>
    <row r="120" spans="1:30" ht="22.5" customHeight="1" x14ac:dyDescent="0.25">
      <c r="B120" s="2">
        <v>238</v>
      </c>
      <c r="C120" s="2" t="s">
        <v>334</v>
      </c>
      <c r="D120" s="4" t="s">
        <v>86</v>
      </c>
      <c r="E120" s="55">
        <f t="shared" si="33"/>
        <v>970</v>
      </c>
      <c r="F120" s="127">
        <f t="shared" si="20"/>
        <v>620</v>
      </c>
      <c r="I120" s="21"/>
      <c r="K120" s="13">
        <f t="shared" si="34"/>
        <v>960.82800000000009</v>
      </c>
      <c r="L120" s="13">
        <f t="shared" si="35"/>
        <v>611.43599999999992</v>
      </c>
      <c r="M120" s="51"/>
      <c r="N120" s="13">
        <f t="shared" si="36"/>
        <v>960.82800000000009</v>
      </c>
      <c r="O120" s="13">
        <f t="shared" si="37"/>
        <v>611.43599999999992</v>
      </c>
      <c r="P120" s="51"/>
      <c r="Q120" s="52">
        <f t="shared" si="38"/>
        <v>436.74</v>
      </c>
      <c r="R120" s="52" t="e">
        <f>VLOOKUP(C120,#REF!,3)</f>
        <v>#REF!</v>
      </c>
      <c r="S120" s="54">
        <v>436.74</v>
      </c>
      <c r="T120" s="54">
        <v>436.74</v>
      </c>
      <c r="Z120" s="1" t="s">
        <v>6</v>
      </c>
      <c r="AA120" s="55">
        <v>1030</v>
      </c>
      <c r="AB120" s="56">
        <v>660</v>
      </c>
    </row>
    <row r="121" spans="1:30" ht="22.5" customHeight="1" thickBot="1" x14ac:dyDescent="0.3">
      <c r="B121" s="2">
        <v>239</v>
      </c>
      <c r="C121" s="2" t="s">
        <v>335</v>
      </c>
      <c r="D121" s="4" t="s">
        <v>87</v>
      </c>
      <c r="E121" s="55">
        <f t="shared" si="33"/>
        <v>1790</v>
      </c>
      <c r="F121" s="127">
        <f t="shared" si="20"/>
        <v>1140</v>
      </c>
      <c r="G121" s="104"/>
      <c r="H121" s="22"/>
      <c r="I121" s="23"/>
      <c r="K121" s="13">
        <f t="shared" si="34"/>
        <v>1784.2</v>
      </c>
      <c r="L121" s="13">
        <f t="shared" si="35"/>
        <v>1135.3999999999999</v>
      </c>
      <c r="M121" s="51"/>
      <c r="N121" s="13">
        <f t="shared" si="36"/>
        <v>1784.2</v>
      </c>
      <c r="O121" s="13">
        <f t="shared" si="37"/>
        <v>1135.3999999999999</v>
      </c>
      <c r="P121" s="51"/>
      <c r="Q121" s="52">
        <f t="shared" si="38"/>
        <v>811</v>
      </c>
      <c r="R121" s="52" t="e">
        <f>VLOOKUP(C121,#REF!,3)</f>
        <v>#REF!</v>
      </c>
      <c r="S121" s="54">
        <v>811</v>
      </c>
      <c r="T121" s="54">
        <v>811</v>
      </c>
      <c r="Z121" s="6" t="s">
        <v>8</v>
      </c>
      <c r="AA121" s="69">
        <v>1990</v>
      </c>
      <c r="AB121" s="70">
        <v>1270</v>
      </c>
    </row>
    <row r="122" spans="1:30" s="66" customFormat="1" ht="22.5" customHeight="1" x14ac:dyDescent="0.25">
      <c r="A122" s="60"/>
      <c r="B122" s="60">
        <v>231</v>
      </c>
      <c r="C122" s="2" t="s">
        <v>327</v>
      </c>
      <c r="D122" s="4" t="s">
        <v>19</v>
      </c>
      <c r="E122" s="55">
        <f t="shared" si="33"/>
        <v>490</v>
      </c>
      <c r="F122" s="127">
        <f t="shared" si="20"/>
        <v>310</v>
      </c>
      <c r="G122" s="17" t="s">
        <v>286</v>
      </c>
      <c r="H122" s="18"/>
      <c r="I122" s="19"/>
      <c r="J122" s="71"/>
      <c r="K122" s="13">
        <f t="shared" si="34"/>
        <v>484.22</v>
      </c>
      <c r="L122" s="13">
        <f t="shared" si="35"/>
        <v>308.14</v>
      </c>
      <c r="M122" s="63"/>
      <c r="N122" s="13">
        <f t="shared" si="36"/>
        <v>484.22</v>
      </c>
      <c r="O122" s="13">
        <f t="shared" si="37"/>
        <v>308.14</v>
      </c>
      <c r="P122" s="63"/>
      <c r="Q122" s="52">
        <f t="shared" si="38"/>
        <v>220.1</v>
      </c>
      <c r="R122" s="52" t="e">
        <f>VLOOKUP(C122,#REF!,3)</f>
        <v>#REF!</v>
      </c>
      <c r="S122" s="54">
        <v>220.1</v>
      </c>
      <c r="T122" s="54">
        <v>220.1</v>
      </c>
      <c r="V122" s="29"/>
      <c r="W122" s="26"/>
      <c r="X122" s="26"/>
      <c r="Y122" s="26"/>
      <c r="Z122" s="1" t="s">
        <v>19</v>
      </c>
      <c r="AA122" s="55">
        <v>420</v>
      </c>
      <c r="AB122" s="56">
        <v>270</v>
      </c>
    </row>
    <row r="123" spans="1:30" ht="22.5" customHeight="1" x14ac:dyDescent="0.25">
      <c r="B123" s="2">
        <v>232</v>
      </c>
      <c r="C123" s="2" t="s">
        <v>328</v>
      </c>
      <c r="D123" s="4" t="s">
        <v>20</v>
      </c>
      <c r="E123" s="55">
        <f t="shared" si="33"/>
        <v>760</v>
      </c>
      <c r="F123" s="127">
        <f t="shared" si="20"/>
        <v>480</v>
      </c>
      <c r="I123" s="21"/>
      <c r="K123" s="13">
        <f t="shared" si="34"/>
        <v>753.21400000000006</v>
      </c>
      <c r="L123" s="13">
        <f t="shared" si="35"/>
        <v>479.31799999999998</v>
      </c>
      <c r="M123" s="51"/>
      <c r="N123" s="13">
        <f t="shared" si="36"/>
        <v>753.21400000000006</v>
      </c>
      <c r="O123" s="13">
        <f t="shared" si="37"/>
        <v>479.31799999999998</v>
      </c>
      <c r="P123" s="51"/>
      <c r="Q123" s="52">
        <f t="shared" si="38"/>
        <v>342.37</v>
      </c>
      <c r="R123" s="52" t="e">
        <f>VLOOKUP(C123,#REF!,3)</f>
        <v>#REF!</v>
      </c>
      <c r="S123" s="54">
        <v>342.37</v>
      </c>
      <c r="T123" s="54">
        <v>342.37</v>
      </c>
      <c r="Z123" s="1" t="s">
        <v>20</v>
      </c>
      <c r="AA123" s="55">
        <v>680</v>
      </c>
      <c r="AB123" s="56">
        <v>410</v>
      </c>
      <c r="AD123" s="66"/>
    </row>
    <row r="124" spans="1:30" ht="22.5" customHeight="1" x14ac:dyDescent="0.25">
      <c r="B124" s="2">
        <v>233</v>
      </c>
      <c r="C124" s="2" t="s">
        <v>329</v>
      </c>
      <c r="D124" s="4" t="s">
        <v>21</v>
      </c>
      <c r="E124" s="55">
        <f t="shared" si="33"/>
        <v>1350</v>
      </c>
      <c r="F124" s="127">
        <f t="shared" si="20"/>
        <v>860</v>
      </c>
      <c r="I124" s="21"/>
      <c r="K124" s="13">
        <f t="shared" si="34"/>
        <v>1345.058</v>
      </c>
      <c r="L124" s="13">
        <f t="shared" si="35"/>
        <v>855.94599999999991</v>
      </c>
      <c r="M124" s="51"/>
      <c r="N124" s="13">
        <f t="shared" si="36"/>
        <v>1345.058</v>
      </c>
      <c r="O124" s="13">
        <f t="shared" si="37"/>
        <v>855.94599999999991</v>
      </c>
      <c r="P124" s="51"/>
      <c r="Q124" s="52">
        <f t="shared" si="38"/>
        <v>611.39</v>
      </c>
      <c r="R124" s="52" t="e">
        <f>VLOOKUP(C124,#REF!,3)</f>
        <v>#REF!</v>
      </c>
      <c r="S124" s="54">
        <v>611.39</v>
      </c>
      <c r="T124" s="54">
        <v>611.39</v>
      </c>
      <c r="Z124" s="1" t="s">
        <v>21</v>
      </c>
      <c r="AA124" s="55">
        <v>1200</v>
      </c>
      <c r="AB124" s="56">
        <v>760</v>
      </c>
      <c r="AD124" s="66"/>
    </row>
    <row r="125" spans="1:30" ht="22.5" customHeight="1" thickBot="1" x14ac:dyDescent="0.3">
      <c r="B125" s="2">
        <v>234</v>
      </c>
      <c r="C125" s="2" t="s">
        <v>331</v>
      </c>
      <c r="D125" s="4" t="s">
        <v>18</v>
      </c>
      <c r="E125" s="55">
        <f t="shared" si="33"/>
        <v>2050</v>
      </c>
      <c r="F125" s="127">
        <f t="shared" si="20"/>
        <v>1310</v>
      </c>
      <c r="G125" s="104"/>
      <c r="H125" s="22"/>
      <c r="I125" s="23"/>
      <c r="K125" s="13">
        <f t="shared" si="34"/>
        <v>2044.5480000000002</v>
      </c>
      <c r="L125" s="13">
        <f t="shared" si="35"/>
        <v>1301.076</v>
      </c>
      <c r="M125" s="51"/>
      <c r="N125" s="13">
        <f t="shared" si="36"/>
        <v>2044.5480000000002</v>
      </c>
      <c r="O125" s="13">
        <f t="shared" si="37"/>
        <v>1301.076</v>
      </c>
      <c r="P125" s="51"/>
      <c r="Q125" s="52">
        <f t="shared" si="38"/>
        <v>929.34</v>
      </c>
      <c r="R125" s="52" t="e">
        <f>VLOOKUP(C125,#REF!,3)</f>
        <v>#REF!</v>
      </c>
      <c r="S125" s="54">
        <v>929.34</v>
      </c>
      <c r="T125" s="54">
        <v>929.34</v>
      </c>
      <c r="Z125" s="6" t="s">
        <v>18</v>
      </c>
      <c r="AA125" s="69">
        <v>1780</v>
      </c>
      <c r="AB125" s="70">
        <v>1160</v>
      </c>
      <c r="AD125" s="66"/>
    </row>
    <row r="126" spans="1:30" s="66" customFormat="1" ht="22.5" customHeight="1" x14ac:dyDescent="0.25">
      <c r="A126" s="60"/>
      <c r="B126" s="60">
        <v>227</v>
      </c>
      <c r="C126" s="2" t="s">
        <v>323</v>
      </c>
      <c r="D126" s="4" t="s">
        <v>22</v>
      </c>
      <c r="E126" s="55">
        <f t="shared" si="33"/>
        <v>300</v>
      </c>
      <c r="F126" s="127">
        <f t="shared" si="20"/>
        <v>190</v>
      </c>
      <c r="G126" s="17" t="s">
        <v>285</v>
      </c>
      <c r="H126" s="18"/>
      <c r="I126" s="19"/>
      <c r="J126" s="71"/>
      <c r="K126" s="13">
        <f t="shared" si="34"/>
        <v>298.25400000000002</v>
      </c>
      <c r="L126" s="13">
        <f t="shared" si="35"/>
        <v>189.79799999999997</v>
      </c>
      <c r="M126" s="63"/>
      <c r="N126" s="13">
        <f t="shared" si="36"/>
        <v>298.25400000000002</v>
      </c>
      <c r="O126" s="13">
        <f t="shared" si="37"/>
        <v>189.79799999999997</v>
      </c>
      <c r="P126" s="63"/>
      <c r="Q126" s="52">
        <f t="shared" si="38"/>
        <v>135.57</v>
      </c>
      <c r="R126" s="52" t="e">
        <f>VLOOKUP(C126,#REF!,3)</f>
        <v>#REF!</v>
      </c>
      <c r="S126" s="54">
        <v>135.57</v>
      </c>
      <c r="T126" s="54">
        <v>135.57</v>
      </c>
      <c r="V126" s="29"/>
      <c r="W126" s="26"/>
      <c r="X126" s="26"/>
      <c r="Y126" s="26"/>
      <c r="Z126" s="1" t="s">
        <v>22</v>
      </c>
      <c r="AA126" s="55">
        <v>320</v>
      </c>
      <c r="AB126" s="92">
        <v>210</v>
      </c>
    </row>
    <row r="127" spans="1:30" ht="22.5" customHeight="1" x14ac:dyDescent="0.25">
      <c r="B127" s="2">
        <v>228</v>
      </c>
      <c r="C127" s="2" t="s">
        <v>324</v>
      </c>
      <c r="D127" s="4" t="s">
        <v>23</v>
      </c>
      <c r="E127" s="55">
        <f t="shared" si="33"/>
        <v>480</v>
      </c>
      <c r="F127" s="127">
        <f t="shared" si="20"/>
        <v>310</v>
      </c>
      <c r="I127" s="21"/>
      <c r="K127" s="13">
        <f t="shared" si="34"/>
        <v>477.40000000000003</v>
      </c>
      <c r="L127" s="13">
        <f t="shared" si="35"/>
        <v>303.79999999999995</v>
      </c>
      <c r="M127" s="51"/>
      <c r="N127" s="13">
        <f t="shared" si="36"/>
        <v>477.40000000000003</v>
      </c>
      <c r="O127" s="13">
        <f t="shared" si="37"/>
        <v>303.79999999999995</v>
      </c>
      <c r="P127" s="51"/>
      <c r="Q127" s="52">
        <f t="shared" si="38"/>
        <v>217</v>
      </c>
      <c r="R127" s="52" t="e">
        <f>VLOOKUP(C127,#REF!,3)</f>
        <v>#REF!</v>
      </c>
      <c r="S127" s="54">
        <v>217</v>
      </c>
      <c r="T127" s="54">
        <v>217</v>
      </c>
      <c r="Z127" s="1" t="s">
        <v>23</v>
      </c>
      <c r="AA127" s="55">
        <v>610</v>
      </c>
      <c r="AB127" s="92">
        <v>390</v>
      </c>
    </row>
    <row r="128" spans="1:30" ht="22.5" customHeight="1" x14ac:dyDescent="0.25">
      <c r="B128" s="2">
        <v>229</v>
      </c>
      <c r="C128" s="2" t="s">
        <v>325</v>
      </c>
      <c r="D128" s="4" t="s">
        <v>24</v>
      </c>
      <c r="E128" s="55">
        <f t="shared" si="33"/>
        <v>850</v>
      </c>
      <c r="F128" s="127">
        <f t="shared" si="20"/>
        <v>550</v>
      </c>
      <c r="I128" s="21"/>
      <c r="K128" s="13">
        <f t="shared" si="34"/>
        <v>850.03600000000006</v>
      </c>
      <c r="L128" s="13">
        <f t="shared" si="35"/>
        <v>540.9319999999999</v>
      </c>
      <c r="M128" s="51"/>
      <c r="N128" s="13">
        <f t="shared" si="36"/>
        <v>850.03600000000006</v>
      </c>
      <c r="O128" s="13">
        <f t="shared" si="37"/>
        <v>540.9319999999999</v>
      </c>
      <c r="P128" s="51"/>
      <c r="Q128" s="52">
        <f t="shared" si="38"/>
        <v>386.38</v>
      </c>
      <c r="R128" s="52" t="e">
        <f>VLOOKUP(C128,#REF!,3)</f>
        <v>#REF!</v>
      </c>
      <c r="S128" s="54">
        <v>386.38</v>
      </c>
      <c r="T128" s="54">
        <v>386.38</v>
      </c>
      <c r="Z128" s="1" t="s">
        <v>24</v>
      </c>
      <c r="AA128" s="55">
        <v>930</v>
      </c>
      <c r="AB128" s="92">
        <v>590</v>
      </c>
    </row>
    <row r="129" spans="1:28" ht="22.5" customHeight="1" thickBot="1" x14ac:dyDescent="0.3">
      <c r="B129" s="2">
        <v>230</v>
      </c>
      <c r="C129" s="2" t="s">
        <v>326</v>
      </c>
      <c r="D129" s="4" t="s">
        <v>25</v>
      </c>
      <c r="E129" s="55">
        <f t="shared" si="33"/>
        <v>1560</v>
      </c>
      <c r="F129" s="127">
        <f t="shared" si="20"/>
        <v>990</v>
      </c>
      <c r="G129" s="104"/>
      <c r="H129" s="22"/>
      <c r="I129" s="23"/>
      <c r="K129" s="13">
        <f t="shared" si="34"/>
        <v>1551.4400000000003</v>
      </c>
      <c r="L129" s="13">
        <f t="shared" si="35"/>
        <v>987.28</v>
      </c>
      <c r="M129" s="51"/>
      <c r="N129" s="13">
        <f t="shared" si="36"/>
        <v>1551.4400000000003</v>
      </c>
      <c r="O129" s="13">
        <f t="shared" si="37"/>
        <v>987.28</v>
      </c>
      <c r="P129" s="51"/>
      <c r="Q129" s="52">
        <f t="shared" si="38"/>
        <v>705.2</v>
      </c>
      <c r="R129" s="52" t="e">
        <f>VLOOKUP(C129,#REF!,3)</f>
        <v>#REF!</v>
      </c>
      <c r="S129" s="54">
        <v>705.2</v>
      </c>
      <c r="T129" s="54">
        <v>705.2</v>
      </c>
      <c r="Z129" s="4" t="s">
        <v>25</v>
      </c>
      <c r="AA129" s="55">
        <v>1720</v>
      </c>
      <c r="AB129" s="92">
        <v>1100</v>
      </c>
    </row>
    <row r="130" spans="1:28" s="66" customFormat="1" ht="22.5" customHeight="1" x14ac:dyDescent="0.25">
      <c r="A130" s="60" t="s">
        <v>256</v>
      </c>
      <c r="B130" s="60">
        <v>419</v>
      </c>
      <c r="C130" s="2" t="s">
        <v>356</v>
      </c>
      <c r="D130" s="4" t="s">
        <v>222</v>
      </c>
      <c r="E130" s="55">
        <f t="shared" si="33"/>
        <v>2570</v>
      </c>
      <c r="F130" s="127">
        <f t="shared" si="20"/>
        <v>1640</v>
      </c>
      <c r="G130" s="17" t="s">
        <v>40</v>
      </c>
      <c r="H130" s="32"/>
      <c r="I130" s="61"/>
      <c r="J130" s="71"/>
      <c r="K130" s="13">
        <f t="shared" si="34"/>
        <v>2566.5068000000001</v>
      </c>
      <c r="L130" s="13">
        <f t="shared" si="35"/>
        <v>1633.2316000000001</v>
      </c>
      <c r="M130" s="63"/>
      <c r="N130" s="13">
        <f t="shared" si="36"/>
        <v>2566.5068000000001</v>
      </c>
      <c r="O130" s="13">
        <f t="shared" si="37"/>
        <v>1633.2316000000001</v>
      </c>
      <c r="P130" s="63"/>
      <c r="Q130" s="52">
        <f t="shared" si="38"/>
        <v>1166.5940000000001</v>
      </c>
      <c r="R130" s="52" t="e">
        <f>VLOOKUP(C130,#REF!,3)</f>
        <v>#REF!</v>
      </c>
      <c r="S130" s="64">
        <v>1166.5940000000001</v>
      </c>
      <c r="T130" s="54"/>
      <c r="V130" s="119" t="e">
        <f t="shared" ref="V130:V135" si="39">R130*1.1</f>
        <v>#REF!</v>
      </c>
      <c r="W130" s="122"/>
      <c r="X130" s="26"/>
      <c r="Y130" s="26"/>
      <c r="Z130" s="4" t="s">
        <v>222</v>
      </c>
      <c r="AA130" s="55">
        <v>2800</v>
      </c>
      <c r="AB130" s="56">
        <v>1790</v>
      </c>
    </row>
    <row r="131" spans="1:28" ht="22.5" customHeight="1" x14ac:dyDescent="0.25">
      <c r="B131" s="2">
        <v>420</v>
      </c>
      <c r="C131" s="2" t="s">
        <v>357</v>
      </c>
      <c r="D131" s="4" t="s">
        <v>223</v>
      </c>
      <c r="E131" s="55">
        <f t="shared" si="33"/>
        <v>4180</v>
      </c>
      <c r="F131" s="127">
        <f t="shared" si="20"/>
        <v>2660</v>
      </c>
      <c r="I131" s="21"/>
      <c r="K131" s="13">
        <f t="shared" si="34"/>
        <v>4171.7412000000004</v>
      </c>
      <c r="L131" s="13">
        <f t="shared" si="35"/>
        <v>2654.7444</v>
      </c>
      <c r="M131" s="51"/>
      <c r="N131" s="13">
        <f t="shared" si="36"/>
        <v>4171.7412000000004</v>
      </c>
      <c r="O131" s="13">
        <f t="shared" si="37"/>
        <v>2654.7444</v>
      </c>
      <c r="P131" s="51"/>
      <c r="Q131" s="52">
        <f t="shared" si="38"/>
        <v>1896.2460000000001</v>
      </c>
      <c r="R131" s="52" t="e">
        <f>VLOOKUP(C131,#REF!,3)</f>
        <v>#REF!</v>
      </c>
      <c r="S131" s="53">
        <v>1896.2460000000001</v>
      </c>
      <c r="T131" s="54"/>
      <c r="V131" s="119" t="e">
        <f t="shared" si="39"/>
        <v>#REF!</v>
      </c>
      <c r="W131" s="123"/>
      <c r="Z131" s="4" t="s">
        <v>223</v>
      </c>
      <c r="AA131" s="55">
        <v>4560</v>
      </c>
      <c r="AB131" s="56">
        <v>2900</v>
      </c>
    </row>
    <row r="132" spans="1:28" ht="22.5" customHeight="1" thickBot="1" x14ac:dyDescent="0.3">
      <c r="B132" s="2">
        <v>421</v>
      </c>
      <c r="C132" s="2" t="s">
        <v>358</v>
      </c>
      <c r="D132" s="4" t="s">
        <v>224</v>
      </c>
      <c r="E132" s="55">
        <f t="shared" si="33"/>
        <v>5410</v>
      </c>
      <c r="F132" s="127">
        <f t="shared" si="20"/>
        <v>3440</v>
      </c>
      <c r="G132" s="104"/>
      <c r="H132" s="22"/>
      <c r="I132" s="23"/>
      <c r="K132" s="13">
        <f t="shared" si="34"/>
        <v>5402.1660000000011</v>
      </c>
      <c r="L132" s="13">
        <f t="shared" si="35"/>
        <v>3437.7420000000002</v>
      </c>
      <c r="M132" s="51"/>
      <c r="N132" s="13">
        <f t="shared" si="36"/>
        <v>5402.1660000000011</v>
      </c>
      <c r="O132" s="13">
        <f t="shared" si="37"/>
        <v>3437.7420000000002</v>
      </c>
      <c r="P132" s="51"/>
      <c r="Q132" s="52">
        <f t="shared" si="38"/>
        <v>2455.5300000000002</v>
      </c>
      <c r="R132" s="52" t="e">
        <f>VLOOKUP(C132,#REF!,3)</f>
        <v>#REF!</v>
      </c>
      <c r="S132" s="53">
        <v>2455.5300000000002</v>
      </c>
      <c r="T132" s="54"/>
      <c r="V132" s="119" t="e">
        <f t="shared" si="39"/>
        <v>#REF!</v>
      </c>
      <c r="W132" s="123"/>
      <c r="Z132" s="5" t="s">
        <v>224</v>
      </c>
      <c r="AA132" s="69">
        <v>5900</v>
      </c>
      <c r="AB132" s="70">
        <v>3760</v>
      </c>
    </row>
    <row r="133" spans="1:28" s="66" customFormat="1" ht="22.5" customHeight="1" x14ac:dyDescent="0.25">
      <c r="A133" s="60" t="s">
        <v>238</v>
      </c>
      <c r="B133" s="60">
        <v>1938</v>
      </c>
      <c r="C133" s="2" t="s">
        <v>442</v>
      </c>
      <c r="D133" s="91" t="s">
        <v>143</v>
      </c>
      <c r="E133" s="55">
        <f t="shared" si="33"/>
        <v>610</v>
      </c>
      <c r="F133" s="127">
        <f t="shared" si="20"/>
        <v>390</v>
      </c>
      <c r="G133" s="17" t="s">
        <v>280</v>
      </c>
      <c r="H133" s="32"/>
      <c r="I133" s="19"/>
      <c r="J133" s="71"/>
      <c r="K133" s="13">
        <f t="shared" si="34"/>
        <v>605</v>
      </c>
      <c r="L133" s="13">
        <f t="shared" si="35"/>
        <v>385</v>
      </c>
      <c r="M133" s="63"/>
      <c r="N133" s="13">
        <f t="shared" si="36"/>
        <v>605</v>
      </c>
      <c r="O133" s="13">
        <f t="shared" si="37"/>
        <v>385</v>
      </c>
      <c r="P133" s="63"/>
      <c r="Q133" s="52">
        <f t="shared" si="38"/>
        <v>275</v>
      </c>
      <c r="R133" s="52" t="e">
        <f>VLOOKUP(C133,#REF!,3)</f>
        <v>#REF!</v>
      </c>
      <c r="S133" s="64">
        <v>275</v>
      </c>
      <c r="T133" s="54" t="s">
        <v>291</v>
      </c>
      <c r="V133" s="119" t="e">
        <f t="shared" si="39"/>
        <v>#REF!</v>
      </c>
      <c r="W133" s="122"/>
      <c r="X133" s="26"/>
      <c r="Y133" s="26"/>
      <c r="Z133" s="91" t="s">
        <v>143</v>
      </c>
      <c r="AA133" s="55">
        <v>670</v>
      </c>
      <c r="AB133" s="56">
        <v>430</v>
      </c>
    </row>
    <row r="134" spans="1:28" ht="22.5" customHeight="1" x14ac:dyDescent="0.25">
      <c r="B134" s="2">
        <v>1939</v>
      </c>
      <c r="C134" s="2" t="s">
        <v>443</v>
      </c>
      <c r="D134" s="91" t="s">
        <v>43</v>
      </c>
      <c r="E134" s="55">
        <f t="shared" si="33"/>
        <v>720</v>
      </c>
      <c r="F134" s="127">
        <f t="shared" si="20"/>
        <v>460</v>
      </c>
      <c r="I134" s="21"/>
      <c r="K134" s="13">
        <f t="shared" si="34"/>
        <v>717.53</v>
      </c>
      <c r="L134" s="13">
        <f t="shared" si="35"/>
        <v>456.60999999999996</v>
      </c>
      <c r="M134" s="51"/>
      <c r="N134" s="13">
        <f t="shared" si="36"/>
        <v>717.53</v>
      </c>
      <c r="O134" s="13">
        <f t="shared" si="37"/>
        <v>456.60999999999996</v>
      </c>
      <c r="P134" s="51"/>
      <c r="Q134" s="52">
        <f t="shared" si="38"/>
        <v>326.14999999999998</v>
      </c>
      <c r="R134" s="52" t="e">
        <f>VLOOKUP(C134,#REF!,3)</f>
        <v>#REF!</v>
      </c>
      <c r="S134" s="54">
        <v>326.14999999999998</v>
      </c>
      <c r="T134" s="54">
        <v>326.14999999999998</v>
      </c>
      <c r="V134" s="119" t="e">
        <f t="shared" si="39"/>
        <v>#REF!</v>
      </c>
      <c r="W134" s="123"/>
      <c r="Z134" s="91" t="s">
        <v>43</v>
      </c>
      <c r="AA134" s="55">
        <v>820</v>
      </c>
      <c r="AB134" s="56">
        <v>530</v>
      </c>
    </row>
    <row r="135" spans="1:28" ht="22.5" customHeight="1" thickBot="1" x14ac:dyDescent="0.3">
      <c r="B135" s="2">
        <v>1940</v>
      </c>
      <c r="C135" s="2" t="s">
        <v>444</v>
      </c>
      <c r="D135" s="91" t="s">
        <v>41</v>
      </c>
      <c r="E135" s="55">
        <f t="shared" si="33"/>
        <v>1020</v>
      </c>
      <c r="F135" s="127">
        <f t="shared" si="20"/>
        <v>650</v>
      </c>
      <c r="G135" s="104"/>
      <c r="H135" s="22"/>
      <c r="I135" s="23"/>
      <c r="K135" s="13">
        <f t="shared" si="34"/>
        <v>1010.5920000000001</v>
      </c>
      <c r="L135" s="13">
        <f t="shared" si="35"/>
        <v>643.10399999999993</v>
      </c>
      <c r="M135" s="51"/>
      <c r="N135" s="13">
        <f t="shared" si="36"/>
        <v>1010.5920000000001</v>
      </c>
      <c r="O135" s="13">
        <f t="shared" si="37"/>
        <v>643.10399999999993</v>
      </c>
      <c r="P135" s="51"/>
      <c r="Q135" s="52">
        <f t="shared" si="38"/>
        <v>459.36</v>
      </c>
      <c r="R135" s="52" t="e">
        <f>VLOOKUP(C135,#REF!,3)</f>
        <v>#REF!</v>
      </c>
      <c r="S135" s="54">
        <v>459.36</v>
      </c>
      <c r="T135" s="54">
        <v>459.36</v>
      </c>
      <c r="V135" s="119" t="e">
        <f t="shared" si="39"/>
        <v>#REF!</v>
      </c>
      <c r="W135" s="123"/>
      <c r="Z135" s="91" t="s">
        <v>41</v>
      </c>
      <c r="AA135" s="55">
        <v>1110</v>
      </c>
      <c r="AB135" s="56">
        <v>710</v>
      </c>
    </row>
    <row r="136" spans="1:28" s="66" customFormat="1" ht="22.5" customHeight="1" x14ac:dyDescent="0.25">
      <c r="A136" s="60" t="s">
        <v>254</v>
      </c>
      <c r="B136" s="60">
        <v>422</v>
      </c>
      <c r="C136" s="2" t="s">
        <v>359</v>
      </c>
      <c r="D136" s="4" t="s">
        <v>562</v>
      </c>
      <c r="E136" s="55">
        <f t="shared" si="33"/>
        <v>230</v>
      </c>
      <c r="F136" s="127">
        <f t="shared" si="20"/>
        <v>150</v>
      </c>
      <c r="G136" s="17" t="s">
        <v>44</v>
      </c>
      <c r="H136" s="18"/>
      <c r="I136" s="19"/>
      <c r="J136" s="71"/>
      <c r="K136" s="13">
        <f t="shared" si="34"/>
        <v>222.79400000000001</v>
      </c>
      <c r="L136" s="13">
        <f t="shared" si="35"/>
        <v>141.77799999999999</v>
      </c>
      <c r="M136" s="63"/>
      <c r="N136" s="13">
        <f t="shared" si="36"/>
        <v>222.79400000000001</v>
      </c>
      <c r="O136" s="13">
        <f t="shared" si="37"/>
        <v>141.77799999999999</v>
      </c>
      <c r="P136" s="63"/>
      <c r="Q136" s="52">
        <f t="shared" si="38"/>
        <v>101.27</v>
      </c>
      <c r="R136" s="52" t="e">
        <f>VLOOKUP(C136,#REF!,3)</f>
        <v>#REF!</v>
      </c>
      <c r="S136" s="54">
        <v>101.27</v>
      </c>
      <c r="T136" s="54">
        <v>101.27</v>
      </c>
      <c r="V136" s="29"/>
      <c r="W136" s="26"/>
      <c r="X136" s="26"/>
      <c r="Y136" s="26"/>
      <c r="Z136" s="91" t="s">
        <v>201</v>
      </c>
      <c r="AA136" s="55">
        <v>240</v>
      </c>
      <c r="AB136" s="56">
        <v>150</v>
      </c>
    </row>
    <row r="137" spans="1:28" ht="22.5" customHeight="1" x14ac:dyDescent="0.25">
      <c r="A137" s="60" t="s">
        <v>254</v>
      </c>
      <c r="B137" s="60">
        <v>423</v>
      </c>
      <c r="C137" s="60" t="s">
        <v>360</v>
      </c>
      <c r="D137" s="4" t="s">
        <v>561</v>
      </c>
      <c r="E137" s="55">
        <f t="shared" si="33"/>
        <v>270</v>
      </c>
      <c r="F137" s="127">
        <f t="shared" si="20"/>
        <v>180</v>
      </c>
      <c r="I137" s="21"/>
      <c r="K137" s="13">
        <f t="shared" si="34"/>
        <v>268.68600000000004</v>
      </c>
      <c r="L137" s="13">
        <f t="shared" si="35"/>
        <v>170.98199999999997</v>
      </c>
      <c r="M137" s="51"/>
      <c r="N137" s="13">
        <f t="shared" si="36"/>
        <v>268.68600000000004</v>
      </c>
      <c r="O137" s="13">
        <f t="shared" si="37"/>
        <v>170.98199999999997</v>
      </c>
      <c r="P137" s="51"/>
      <c r="Q137" s="52">
        <f t="shared" si="38"/>
        <v>122.13</v>
      </c>
      <c r="R137" s="52" t="e">
        <f>VLOOKUP(C137,#REF!,3)</f>
        <v>#REF!</v>
      </c>
      <c r="S137" s="54">
        <v>122.13</v>
      </c>
      <c r="T137" s="54">
        <v>122.13</v>
      </c>
      <c r="Z137" s="4" t="s">
        <v>202</v>
      </c>
      <c r="AA137" s="55">
        <v>290</v>
      </c>
      <c r="AB137" s="56">
        <v>180</v>
      </c>
    </row>
    <row r="138" spans="1:28" ht="22.5" customHeight="1" x14ac:dyDescent="0.25">
      <c r="A138" s="60" t="s">
        <v>254</v>
      </c>
      <c r="B138" s="60">
        <v>424</v>
      </c>
      <c r="C138" s="60" t="s">
        <v>362</v>
      </c>
      <c r="D138" s="4" t="s">
        <v>560</v>
      </c>
      <c r="E138" s="55">
        <f t="shared" si="33"/>
        <v>300</v>
      </c>
      <c r="F138" s="127">
        <f t="shared" si="20"/>
        <v>190</v>
      </c>
      <c r="I138" s="21"/>
      <c r="K138" s="13">
        <f t="shared" si="34"/>
        <v>298.78200000000004</v>
      </c>
      <c r="L138" s="13">
        <f t="shared" si="35"/>
        <v>190.13399999999999</v>
      </c>
      <c r="M138" s="51"/>
      <c r="N138" s="13">
        <f t="shared" si="36"/>
        <v>298.78200000000004</v>
      </c>
      <c r="O138" s="13">
        <f t="shared" si="37"/>
        <v>190.13399999999999</v>
      </c>
      <c r="P138" s="51"/>
      <c r="Q138" s="52">
        <f t="shared" si="38"/>
        <v>135.81</v>
      </c>
      <c r="R138" s="52" t="e">
        <f>VLOOKUP(C138,#REF!,3)</f>
        <v>#REF!</v>
      </c>
      <c r="S138" s="54">
        <v>135.81</v>
      </c>
      <c r="T138" s="54">
        <v>135.81</v>
      </c>
      <c r="Z138" s="4" t="s">
        <v>204</v>
      </c>
      <c r="AA138" s="55">
        <v>320</v>
      </c>
      <c r="AB138" s="56">
        <v>200</v>
      </c>
    </row>
    <row r="139" spans="1:28" ht="22.5" customHeight="1" x14ac:dyDescent="0.25">
      <c r="A139" s="60" t="s">
        <v>254</v>
      </c>
      <c r="B139" s="60">
        <v>425</v>
      </c>
      <c r="C139" s="60" t="s">
        <v>364</v>
      </c>
      <c r="D139" s="4" t="s">
        <v>559</v>
      </c>
      <c r="E139" s="55">
        <f t="shared" si="33"/>
        <v>390</v>
      </c>
      <c r="F139" s="127">
        <f t="shared" si="20"/>
        <v>250</v>
      </c>
      <c r="I139" s="21"/>
      <c r="K139" s="13">
        <f t="shared" si="34"/>
        <v>383.94400000000007</v>
      </c>
      <c r="L139" s="13">
        <f t="shared" si="35"/>
        <v>244.328</v>
      </c>
      <c r="M139" s="51"/>
      <c r="N139" s="13">
        <f t="shared" si="36"/>
        <v>383.94400000000007</v>
      </c>
      <c r="O139" s="13">
        <f t="shared" si="37"/>
        <v>244.328</v>
      </c>
      <c r="P139" s="51"/>
      <c r="Q139" s="52">
        <f t="shared" si="38"/>
        <v>174.52</v>
      </c>
      <c r="R139" s="52" t="e">
        <f>VLOOKUP(C139,#REF!,3)</f>
        <v>#REF!</v>
      </c>
      <c r="S139" s="54">
        <v>174.52</v>
      </c>
      <c r="T139" s="54">
        <v>174.52</v>
      </c>
      <c r="Z139" s="4" t="s">
        <v>206</v>
      </c>
      <c r="AA139" s="55">
        <v>410</v>
      </c>
      <c r="AB139" s="56">
        <v>260</v>
      </c>
    </row>
    <row r="140" spans="1:28" ht="22.5" customHeight="1" x14ac:dyDescent="0.25">
      <c r="A140" s="60" t="s">
        <v>254</v>
      </c>
      <c r="B140" s="60">
        <v>426</v>
      </c>
      <c r="C140" s="60" t="s">
        <v>365</v>
      </c>
      <c r="D140" s="4" t="s">
        <v>558</v>
      </c>
      <c r="E140" s="55">
        <f t="shared" si="33"/>
        <v>500</v>
      </c>
      <c r="F140" s="127">
        <f t="shared" si="20"/>
        <v>320</v>
      </c>
      <c r="I140" s="21"/>
      <c r="K140" s="13">
        <f t="shared" si="34"/>
        <v>492.60200000000003</v>
      </c>
      <c r="L140" s="13">
        <f t="shared" si="35"/>
        <v>313.47399999999999</v>
      </c>
      <c r="M140" s="51"/>
      <c r="N140" s="13">
        <f t="shared" si="36"/>
        <v>492.60200000000003</v>
      </c>
      <c r="O140" s="13">
        <f t="shared" si="37"/>
        <v>313.47399999999999</v>
      </c>
      <c r="P140" s="51"/>
      <c r="Q140" s="52">
        <f t="shared" si="38"/>
        <v>223.91</v>
      </c>
      <c r="R140" s="52" t="e">
        <f>VLOOKUP(C140,#REF!,3)</f>
        <v>#REF!</v>
      </c>
      <c r="S140" s="54">
        <v>223.91</v>
      </c>
      <c r="T140" s="54">
        <v>223.91</v>
      </c>
      <c r="Z140" s="4" t="s">
        <v>207</v>
      </c>
      <c r="AA140" s="55">
        <v>520</v>
      </c>
      <c r="AB140" s="56">
        <v>330</v>
      </c>
    </row>
    <row r="141" spans="1:28" ht="22.5" customHeight="1" x14ac:dyDescent="0.25">
      <c r="A141" s="60" t="s">
        <v>254</v>
      </c>
      <c r="B141" s="60">
        <v>427</v>
      </c>
      <c r="C141" s="60" t="s">
        <v>366</v>
      </c>
      <c r="D141" s="4" t="s">
        <v>557</v>
      </c>
      <c r="E141" s="55">
        <f t="shared" si="33"/>
        <v>610</v>
      </c>
      <c r="F141" s="127">
        <f t="shared" si="20"/>
        <v>390</v>
      </c>
      <c r="I141" s="21"/>
      <c r="K141" s="13">
        <f t="shared" si="34"/>
        <v>610.01599999999996</v>
      </c>
      <c r="L141" s="13">
        <f t="shared" si="35"/>
        <v>388.19199999999995</v>
      </c>
      <c r="M141" s="51"/>
      <c r="N141" s="13">
        <f t="shared" si="36"/>
        <v>610.01599999999996</v>
      </c>
      <c r="O141" s="13">
        <f t="shared" si="37"/>
        <v>388.19199999999995</v>
      </c>
      <c r="P141" s="51"/>
      <c r="Q141" s="52">
        <f t="shared" si="38"/>
        <v>277.27999999999997</v>
      </c>
      <c r="R141" s="52" t="e">
        <f>VLOOKUP(C141,#REF!,3)</f>
        <v>#REF!</v>
      </c>
      <c r="S141" s="54">
        <v>277.27999999999997</v>
      </c>
      <c r="T141" s="54">
        <v>277.27999999999997</v>
      </c>
      <c r="Z141" s="4" t="s">
        <v>208</v>
      </c>
      <c r="AA141" s="55">
        <v>640</v>
      </c>
      <c r="AB141" s="56">
        <v>410</v>
      </c>
    </row>
    <row r="142" spans="1:28" ht="22.5" customHeight="1" x14ac:dyDescent="0.25">
      <c r="A142" s="60" t="s">
        <v>254</v>
      </c>
      <c r="B142" s="60">
        <v>428</v>
      </c>
      <c r="C142" s="60" t="s">
        <v>367</v>
      </c>
      <c r="D142" s="4" t="s">
        <v>556</v>
      </c>
      <c r="E142" s="55">
        <f t="shared" si="33"/>
        <v>700</v>
      </c>
      <c r="F142" s="127">
        <f t="shared" si="20"/>
        <v>450</v>
      </c>
      <c r="I142" s="21"/>
      <c r="K142" s="13">
        <f t="shared" si="34"/>
        <v>693.39600000000007</v>
      </c>
      <c r="L142" s="13">
        <f t="shared" si="35"/>
        <v>441.25200000000001</v>
      </c>
      <c r="M142" s="51"/>
      <c r="N142" s="13">
        <f t="shared" si="36"/>
        <v>693.39600000000007</v>
      </c>
      <c r="O142" s="13">
        <f t="shared" si="37"/>
        <v>441.25200000000001</v>
      </c>
      <c r="P142" s="51"/>
      <c r="Q142" s="52">
        <f t="shared" si="38"/>
        <v>315.18</v>
      </c>
      <c r="R142" s="52" t="e">
        <f>VLOOKUP(C142,#REF!,3)</f>
        <v>#REF!</v>
      </c>
      <c r="S142" s="54">
        <v>315.18</v>
      </c>
      <c r="T142" s="54">
        <v>315.18</v>
      </c>
      <c r="Z142" s="4" t="s">
        <v>209</v>
      </c>
      <c r="AA142" s="55">
        <v>730</v>
      </c>
      <c r="AB142" s="56">
        <v>470</v>
      </c>
    </row>
    <row r="143" spans="1:28" ht="22.5" customHeight="1" x14ac:dyDescent="0.25">
      <c r="A143" s="60" t="s">
        <v>254</v>
      </c>
      <c r="B143" s="60">
        <v>429</v>
      </c>
      <c r="C143" s="60" t="s">
        <v>361</v>
      </c>
      <c r="D143" s="4" t="s">
        <v>203</v>
      </c>
      <c r="E143" s="55">
        <f t="shared" ref="E143:E163" si="40">MROUND(K143+4.7,10)</f>
        <v>360</v>
      </c>
      <c r="F143" s="127">
        <f t="shared" si="20"/>
        <v>230</v>
      </c>
      <c r="I143" s="21"/>
      <c r="K143" s="13">
        <f t="shared" ref="K143:K167" si="41">N143*$K$5</f>
        <v>357.12600000000003</v>
      </c>
      <c r="L143" s="13">
        <f t="shared" ref="L143:L167" si="42">O143*$L$5</f>
        <v>227.262</v>
      </c>
      <c r="M143" s="51"/>
      <c r="N143" s="13">
        <f t="shared" si="36"/>
        <v>357.12600000000003</v>
      </c>
      <c r="O143" s="13">
        <f t="shared" si="37"/>
        <v>227.262</v>
      </c>
      <c r="P143" s="51"/>
      <c r="Q143" s="52">
        <f t="shared" ref="Q143:Q167" si="43">IF($Q$5="SI",S143*1.21,S143)</f>
        <v>162.33000000000001</v>
      </c>
      <c r="R143" s="52">
        <v>141.15</v>
      </c>
      <c r="S143" s="54">
        <v>162.33000000000001</v>
      </c>
      <c r="T143" s="54">
        <v>162.33000000000001</v>
      </c>
      <c r="Z143" s="4" t="s">
        <v>203</v>
      </c>
      <c r="AA143" s="55">
        <v>380</v>
      </c>
      <c r="AB143" s="56">
        <v>240</v>
      </c>
    </row>
    <row r="144" spans="1:28" ht="22.5" customHeight="1" thickBot="1" x14ac:dyDescent="0.3">
      <c r="A144" s="60" t="s">
        <v>254</v>
      </c>
      <c r="B144" s="60">
        <v>430</v>
      </c>
      <c r="C144" s="60" t="s">
        <v>363</v>
      </c>
      <c r="D144" s="4" t="s">
        <v>205</v>
      </c>
      <c r="E144" s="55">
        <f t="shared" si="40"/>
        <v>570</v>
      </c>
      <c r="F144" s="127">
        <f t="shared" si="20"/>
        <v>370</v>
      </c>
      <c r="G144" s="104"/>
      <c r="H144" s="22"/>
      <c r="I144" s="23"/>
      <c r="K144" s="13">
        <f t="shared" si="41"/>
        <v>570.10800000000006</v>
      </c>
      <c r="L144" s="13">
        <f t="shared" si="42"/>
        <v>362.79599999999994</v>
      </c>
      <c r="M144" s="51"/>
      <c r="N144" s="13">
        <f t="shared" si="36"/>
        <v>570.10800000000006</v>
      </c>
      <c r="O144" s="13">
        <f t="shared" si="37"/>
        <v>362.79599999999994</v>
      </c>
      <c r="P144" s="51"/>
      <c r="Q144" s="52">
        <f t="shared" si="43"/>
        <v>259.14</v>
      </c>
      <c r="R144" s="52">
        <v>225.34</v>
      </c>
      <c r="S144" s="54">
        <v>259.14</v>
      </c>
      <c r="T144" s="54">
        <v>259.14</v>
      </c>
      <c r="Z144" s="5" t="s">
        <v>205</v>
      </c>
      <c r="AA144" s="69">
        <v>600</v>
      </c>
      <c r="AB144" s="70">
        <v>380</v>
      </c>
    </row>
    <row r="145" spans="1:28" s="66" customFormat="1" ht="22.5" customHeight="1" x14ac:dyDescent="0.25">
      <c r="A145" s="60" t="s">
        <v>290</v>
      </c>
      <c r="B145" s="60">
        <v>202</v>
      </c>
      <c r="C145" s="2" t="s">
        <v>304</v>
      </c>
      <c r="D145" s="4" t="s">
        <v>65</v>
      </c>
      <c r="E145" s="55">
        <f t="shared" si="40"/>
        <v>660</v>
      </c>
      <c r="F145" s="127">
        <f t="shared" si="20"/>
        <v>420</v>
      </c>
      <c r="G145" s="17" t="s">
        <v>27</v>
      </c>
      <c r="H145" s="18"/>
      <c r="I145" s="19"/>
      <c r="J145" s="71"/>
      <c r="K145" s="13">
        <f t="shared" si="41"/>
        <v>658.21800000000007</v>
      </c>
      <c r="L145" s="13">
        <f t="shared" si="42"/>
        <v>418.86599999999999</v>
      </c>
      <c r="M145" s="63"/>
      <c r="N145" s="13">
        <f t="shared" si="36"/>
        <v>658.21800000000007</v>
      </c>
      <c r="O145" s="13">
        <f t="shared" si="37"/>
        <v>418.86599999999999</v>
      </c>
      <c r="P145" s="63"/>
      <c r="Q145" s="52">
        <f t="shared" si="43"/>
        <v>299.19</v>
      </c>
      <c r="R145" s="52" t="e">
        <f>VLOOKUP(C145,#REF!,3)</f>
        <v>#REF!</v>
      </c>
      <c r="S145" s="54">
        <v>299.19</v>
      </c>
      <c r="T145" s="54">
        <v>299.19</v>
      </c>
      <c r="V145" s="29"/>
      <c r="W145" s="26"/>
      <c r="X145" s="26"/>
      <c r="Y145" s="26"/>
      <c r="Z145" s="4" t="s">
        <v>65</v>
      </c>
      <c r="AA145" s="55">
        <v>690</v>
      </c>
      <c r="AB145" s="56">
        <v>440</v>
      </c>
    </row>
    <row r="146" spans="1:28" ht="22.5" customHeight="1" x14ac:dyDescent="0.25">
      <c r="A146" s="60" t="s">
        <v>290</v>
      </c>
      <c r="B146" s="2">
        <v>203</v>
      </c>
      <c r="C146" s="2" t="s">
        <v>305</v>
      </c>
      <c r="D146" s="4" t="s">
        <v>66</v>
      </c>
      <c r="E146" s="55">
        <f t="shared" si="40"/>
        <v>920</v>
      </c>
      <c r="F146" s="127">
        <f t="shared" si="20"/>
        <v>590</v>
      </c>
      <c r="I146" s="21"/>
      <c r="K146" s="13">
        <f t="shared" si="41"/>
        <v>918.94</v>
      </c>
      <c r="L146" s="13">
        <f t="shared" si="42"/>
        <v>584.78</v>
      </c>
      <c r="M146" s="51"/>
      <c r="N146" s="13">
        <f t="shared" si="36"/>
        <v>918.94</v>
      </c>
      <c r="O146" s="13">
        <f t="shared" si="37"/>
        <v>584.78</v>
      </c>
      <c r="P146" s="51"/>
      <c r="Q146" s="52">
        <f t="shared" si="43"/>
        <v>417.7</v>
      </c>
      <c r="R146" s="52" t="e">
        <f>VLOOKUP(C146,#REF!,3)</f>
        <v>#REF!</v>
      </c>
      <c r="S146" s="54">
        <v>417.7</v>
      </c>
      <c r="T146" s="54">
        <v>417.7</v>
      </c>
      <c r="Z146" s="4" t="s">
        <v>66</v>
      </c>
      <c r="AA146" s="55">
        <v>960</v>
      </c>
      <c r="AB146" s="56">
        <v>620</v>
      </c>
    </row>
    <row r="147" spans="1:28" ht="22.5" customHeight="1" x14ac:dyDescent="0.25">
      <c r="A147" s="60" t="s">
        <v>290</v>
      </c>
      <c r="B147" s="2">
        <v>204</v>
      </c>
      <c r="C147" s="2" t="s">
        <v>306</v>
      </c>
      <c r="D147" s="4" t="s">
        <v>67</v>
      </c>
      <c r="E147" s="55">
        <f t="shared" si="40"/>
        <v>1250</v>
      </c>
      <c r="F147" s="127">
        <f t="shared" si="20"/>
        <v>800</v>
      </c>
      <c r="I147" s="21"/>
      <c r="K147" s="13">
        <f t="shared" si="41"/>
        <v>1244.672</v>
      </c>
      <c r="L147" s="13">
        <f t="shared" si="42"/>
        <v>792.06399999999996</v>
      </c>
      <c r="M147" s="51"/>
      <c r="N147" s="13">
        <f t="shared" si="36"/>
        <v>1244.672</v>
      </c>
      <c r="O147" s="13">
        <f t="shared" si="37"/>
        <v>792.06399999999996</v>
      </c>
      <c r="P147" s="51"/>
      <c r="Q147" s="52">
        <f t="shared" si="43"/>
        <v>565.76</v>
      </c>
      <c r="R147" s="52" t="e">
        <f>VLOOKUP(C147,#REF!,3)</f>
        <v>#REF!</v>
      </c>
      <c r="S147" s="54">
        <v>565.76</v>
      </c>
      <c r="T147" s="54">
        <v>565.76</v>
      </c>
      <c r="Z147" s="4" t="s">
        <v>67</v>
      </c>
      <c r="AA147" s="55">
        <v>1300</v>
      </c>
      <c r="AB147" s="56">
        <v>830</v>
      </c>
    </row>
    <row r="148" spans="1:28" ht="22.5" customHeight="1" x14ac:dyDescent="0.25">
      <c r="A148" s="2" t="s">
        <v>256</v>
      </c>
      <c r="B148" s="2">
        <v>409</v>
      </c>
      <c r="C148" s="2" t="s">
        <v>353</v>
      </c>
      <c r="D148" s="4" t="s">
        <v>219</v>
      </c>
      <c r="E148" s="55">
        <f t="shared" si="40"/>
        <v>820</v>
      </c>
      <c r="F148" s="127">
        <f t="shared" si="20"/>
        <v>530</v>
      </c>
      <c r="G148" s="99" t="s">
        <v>225</v>
      </c>
      <c r="I148" s="21"/>
      <c r="K148" s="166">
        <f>N148*1.15</f>
        <v>818.22730000000001</v>
      </c>
      <c r="L148" s="166">
        <f>O148*1.15</f>
        <v>520.69009999999992</v>
      </c>
      <c r="M148" s="51"/>
      <c r="N148" s="13">
        <f t="shared" si="36"/>
        <v>711.50200000000007</v>
      </c>
      <c r="O148" s="13">
        <f t="shared" si="37"/>
        <v>452.774</v>
      </c>
      <c r="P148" s="51"/>
      <c r="Q148" s="52">
        <f t="shared" si="43"/>
        <v>323.41000000000003</v>
      </c>
      <c r="R148" s="52" t="e">
        <f>VLOOKUP(C148,#REF!,3)</f>
        <v>#REF!</v>
      </c>
      <c r="S148" s="53">
        <v>323.41000000000003</v>
      </c>
      <c r="T148" s="54"/>
      <c r="Z148" s="4" t="s">
        <v>219</v>
      </c>
      <c r="AA148" s="55">
        <v>860</v>
      </c>
      <c r="AB148" s="56">
        <v>550</v>
      </c>
    </row>
    <row r="149" spans="1:28" ht="22.5" customHeight="1" x14ac:dyDescent="0.25">
      <c r="A149" s="2" t="s">
        <v>256</v>
      </c>
      <c r="B149" s="2">
        <v>410</v>
      </c>
      <c r="C149" s="2" t="s">
        <v>354</v>
      </c>
      <c r="D149" s="4" t="s">
        <v>220</v>
      </c>
      <c r="E149" s="55">
        <f t="shared" si="40"/>
        <v>1210</v>
      </c>
      <c r="F149" s="127">
        <f t="shared" si="20"/>
        <v>770</v>
      </c>
      <c r="G149" s="99" t="s">
        <v>225</v>
      </c>
      <c r="I149" s="21"/>
      <c r="K149" s="166">
        <f t="shared" ref="K149:K150" si="44">N149*1.15</f>
        <v>1205.8233</v>
      </c>
      <c r="L149" s="166">
        <f t="shared" ref="L149:L150" si="45">O149*1.15</f>
        <v>767.34209999999996</v>
      </c>
      <c r="M149" s="51"/>
      <c r="N149" s="13">
        <f t="shared" si="36"/>
        <v>1048.5420000000001</v>
      </c>
      <c r="O149" s="13">
        <f t="shared" si="37"/>
        <v>667.25400000000002</v>
      </c>
      <c r="P149" s="51"/>
      <c r="Q149" s="52">
        <f t="shared" si="43"/>
        <v>476.61</v>
      </c>
      <c r="R149" s="52" t="e">
        <f>VLOOKUP(C149,#REF!,3)</f>
        <v>#REF!</v>
      </c>
      <c r="S149" s="53">
        <v>476.61</v>
      </c>
      <c r="T149" s="54" t="e">
        <f>IF(R149=S149," ","revisar")</f>
        <v>#REF!</v>
      </c>
      <c r="Z149" s="4" t="s">
        <v>220</v>
      </c>
      <c r="AA149" s="55">
        <v>1260</v>
      </c>
      <c r="AB149" s="56">
        <v>810</v>
      </c>
    </row>
    <row r="150" spans="1:28" ht="22.5" customHeight="1" thickBot="1" x14ac:dyDescent="0.3">
      <c r="A150" s="2" t="s">
        <v>256</v>
      </c>
      <c r="B150" s="2">
        <v>411</v>
      </c>
      <c r="C150" s="2" t="s">
        <v>355</v>
      </c>
      <c r="D150" s="4" t="s">
        <v>221</v>
      </c>
      <c r="E150" s="55">
        <f t="shared" si="40"/>
        <v>1320</v>
      </c>
      <c r="F150" s="127">
        <f t="shared" si="20"/>
        <v>840</v>
      </c>
      <c r="G150" s="104" t="s">
        <v>225</v>
      </c>
      <c r="H150" s="22"/>
      <c r="I150" s="23"/>
      <c r="K150" s="166">
        <f t="shared" si="44"/>
        <v>1316.9914999999999</v>
      </c>
      <c r="L150" s="166">
        <f t="shared" si="45"/>
        <v>838.0854999999998</v>
      </c>
      <c r="M150" s="51"/>
      <c r="N150" s="13">
        <f t="shared" si="36"/>
        <v>1145.21</v>
      </c>
      <c r="O150" s="13">
        <f t="shared" si="37"/>
        <v>728.76999999999987</v>
      </c>
      <c r="P150" s="51"/>
      <c r="Q150" s="52">
        <f t="shared" si="43"/>
        <v>520.54999999999995</v>
      </c>
      <c r="R150" s="52" t="e">
        <f>VLOOKUP(C150,#REF!,3)</f>
        <v>#REF!</v>
      </c>
      <c r="S150" s="53">
        <v>520.54999999999995</v>
      </c>
      <c r="T150" s="54" t="e">
        <f>IF(R150=S150," ","revisar")</f>
        <v>#REF!</v>
      </c>
      <c r="Z150" s="5" t="s">
        <v>221</v>
      </c>
      <c r="AA150" s="69">
        <v>1380</v>
      </c>
      <c r="AB150" s="70">
        <v>880</v>
      </c>
    </row>
    <row r="151" spans="1:28" s="66" customFormat="1" ht="22.5" customHeight="1" x14ac:dyDescent="0.25">
      <c r="A151" s="60" t="s">
        <v>254</v>
      </c>
      <c r="B151" s="60">
        <v>402</v>
      </c>
      <c r="C151" s="2" t="s">
        <v>349</v>
      </c>
      <c r="D151" s="91" t="s">
        <v>197</v>
      </c>
      <c r="E151" s="55">
        <f t="shared" si="40"/>
        <v>270</v>
      </c>
      <c r="F151" s="127">
        <f t="shared" si="20"/>
        <v>180</v>
      </c>
      <c r="G151" s="17" t="s">
        <v>282</v>
      </c>
      <c r="H151" s="32"/>
      <c r="I151" s="19"/>
      <c r="J151" s="71"/>
      <c r="K151" s="13">
        <f t="shared" si="41"/>
        <v>269.94000000000005</v>
      </c>
      <c r="L151" s="13">
        <f t="shared" si="42"/>
        <v>171.78</v>
      </c>
      <c r="M151" s="63"/>
      <c r="N151" s="13">
        <f t="shared" si="36"/>
        <v>269.94000000000005</v>
      </c>
      <c r="O151" s="13">
        <f t="shared" si="37"/>
        <v>171.78</v>
      </c>
      <c r="P151" s="63"/>
      <c r="Q151" s="52">
        <f t="shared" si="43"/>
        <v>122.7</v>
      </c>
      <c r="R151" s="52" t="e">
        <f>VLOOKUP(C151,#REF!,3)</f>
        <v>#REF!</v>
      </c>
      <c r="S151" s="54">
        <v>122.7</v>
      </c>
      <c r="T151" s="54">
        <v>122.7</v>
      </c>
      <c r="V151" s="29"/>
      <c r="W151" s="26"/>
      <c r="X151" s="26"/>
      <c r="Y151" s="26"/>
      <c r="Z151" s="91" t="s">
        <v>197</v>
      </c>
      <c r="AA151" s="55">
        <v>290</v>
      </c>
      <c r="AB151" s="56">
        <v>180</v>
      </c>
    </row>
    <row r="152" spans="1:28" ht="22.5" customHeight="1" x14ac:dyDescent="0.25">
      <c r="B152" s="2">
        <v>403</v>
      </c>
      <c r="C152" s="2" t="s">
        <v>350</v>
      </c>
      <c r="D152" s="91" t="s">
        <v>198</v>
      </c>
      <c r="E152" s="55">
        <f t="shared" si="40"/>
        <v>470</v>
      </c>
      <c r="F152" s="127">
        <f t="shared" si="20"/>
        <v>300</v>
      </c>
      <c r="I152" s="21"/>
      <c r="K152" s="13">
        <f t="shared" si="41"/>
        <v>462.11000000000007</v>
      </c>
      <c r="L152" s="13">
        <f t="shared" si="42"/>
        <v>294.07</v>
      </c>
      <c r="M152" s="51"/>
      <c r="N152" s="13">
        <f t="shared" si="36"/>
        <v>462.11000000000007</v>
      </c>
      <c r="O152" s="13">
        <f t="shared" si="37"/>
        <v>294.07</v>
      </c>
      <c r="P152" s="51"/>
      <c r="Q152" s="52">
        <f t="shared" si="43"/>
        <v>210.05</v>
      </c>
      <c r="R152" s="52" t="e">
        <f>VLOOKUP(C152,#REF!,3)</f>
        <v>#REF!</v>
      </c>
      <c r="S152" s="54">
        <v>210.05</v>
      </c>
      <c r="T152" s="54">
        <v>210.05</v>
      </c>
      <c r="Z152" s="91" t="s">
        <v>198</v>
      </c>
      <c r="AA152" s="55">
        <v>490</v>
      </c>
      <c r="AB152" s="56">
        <v>310</v>
      </c>
    </row>
    <row r="153" spans="1:28" ht="22.5" customHeight="1" x14ac:dyDescent="0.25">
      <c r="B153" s="2">
        <v>404</v>
      </c>
      <c r="C153" s="2" t="s">
        <v>351</v>
      </c>
      <c r="D153" s="91" t="s">
        <v>199</v>
      </c>
      <c r="E153" s="55">
        <f t="shared" si="40"/>
        <v>630</v>
      </c>
      <c r="F153" s="127">
        <f t="shared" si="20"/>
        <v>410</v>
      </c>
      <c r="I153" s="21"/>
      <c r="K153" s="13">
        <f t="shared" si="41"/>
        <v>629.83800000000008</v>
      </c>
      <c r="L153" s="13">
        <f t="shared" si="42"/>
        <v>400.80599999999998</v>
      </c>
      <c r="M153" s="51"/>
      <c r="N153" s="13">
        <f t="shared" si="36"/>
        <v>629.83800000000008</v>
      </c>
      <c r="O153" s="13">
        <f t="shared" si="37"/>
        <v>400.80599999999998</v>
      </c>
      <c r="P153" s="51"/>
      <c r="Q153" s="52">
        <f t="shared" si="43"/>
        <v>286.29000000000002</v>
      </c>
      <c r="R153" s="52" t="e">
        <f>VLOOKUP(C153,#REF!,3)</f>
        <v>#REF!</v>
      </c>
      <c r="S153" s="54">
        <v>286.29000000000002</v>
      </c>
      <c r="T153" s="54">
        <v>286.29000000000002</v>
      </c>
      <c r="Z153" s="91" t="s">
        <v>199</v>
      </c>
      <c r="AA153" s="55">
        <v>660</v>
      </c>
      <c r="AB153" s="56">
        <v>420</v>
      </c>
    </row>
    <row r="154" spans="1:28" ht="22.5" customHeight="1" thickBot="1" x14ac:dyDescent="0.3">
      <c r="B154" s="2">
        <v>405</v>
      </c>
      <c r="C154" s="2" t="s">
        <v>352</v>
      </c>
      <c r="D154" s="91" t="s">
        <v>200</v>
      </c>
      <c r="E154" s="55">
        <f t="shared" si="40"/>
        <v>710</v>
      </c>
      <c r="F154" s="127">
        <f t="shared" si="20"/>
        <v>450</v>
      </c>
      <c r="G154" s="104"/>
      <c r="H154" s="22"/>
      <c r="I154" s="23"/>
      <c r="K154" s="13">
        <f t="shared" si="41"/>
        <v>703.12000000000012</v>
      </c>
      <c r="L154" s="13">
        <f t="shared" si="42"/>
        <v>447.44</v>
      </c>
      <c r="M154" s="51"/>
      <c r="N154" s="13">
        <f t="shared" si="36"/>
        <v>703.12000000000012</v>
      </c>
      <c r="O154" s="13">
        <f t="shared" si="37"/>
        <v>447.44</v>
      </c>
      <c r="P154" s="51"/>
      <c r="Q154" s="52">
        <f t="shared" si="43"/>
        <v>319.60000000000002</v>
      </c>
      <c r="R154" s="52" t="e">
        <f>VLOOKUP(C154,#REF!,3)</f>
        <v>#REF!</v>
      </c>
      <c r="S154" s="54">
        <v>319.60000000000002</v>
      </c>
      <c r="T154" s="54">
        <v>319.60000000000002</v>
      </c>
      <c r="Z154" s="81" t="s">
        <v>200</v>
      </c>
      <c r="AA154" s="69">
        <v>740</v>
      </c>
      <c r="AB154" s="70">
        <v>470</v>
      </c>
    </row>
    <row r="155" spans="1:28" s="66" customFormat="1" ht="22.5" customHeight="1" x14ac:dyDescent="0.25">
      <c r="A155" s="60" t="s">
        <v>255</v>
      </c>
      <c r="B155" s="60">
        <v>1618</v>
      </c>
      <c r="C155" s="2" t="s">
        <v>388</v>
      </c>
      <c r="D155" s="4" t="s">
        <v>210</v>
      </c>
      <c r="E155" s="55">
        <f t="shared" si="40"/>
        <v>130</v>
      </c>
      <c r="F155" s="127">
        <f t="shared" si="20"/>
        <v>80</v>
      </c>
      <c r="G155" s="17" t="s">
        <v>281</v>
      </c>
      <c r="H155" s="18"/>
      <c r="I155" s="19"/>
      <c r="J155" s="71"/>
      <c r="K155" s="13">
        <f>N155*1.15</f>
        <v>120.9846</v>
      </c>
      <c r="L155" s="13">
        <f>O155*1.15</f>
        <v>76.990199999999987</v>
      </c>
      <c r="M155" s="63"/>
      <c r="N155" s="13">
        <f t="shared" ref="N155:N163" si="46">IF(Q155&gt;0,Q155*$N$5,AA155)</f>
        <v>105.20400000000001</v>
      </c>
      <c r="O155" s="13">
        <f t="shared" ref="O155:O163" si="47">IF(S155&gt;0,Q155*$O$5,AB155)</f>
        <v>66.947999999999993</v>
      </c>
      <c r="P155" s="63"/>
      <c r="Q155" s="52">
        <f t="shared" si="43"/>
        <v>47.82</v>
      </c>
      <c r="R155" s="52" t="e">
        <f>VLOOKUP(C155,#REF!,3)</f>
        <v>#REF!</v>
      </c>
      <c r="S155" s="64">
        <v>47.82</v>
      </c>
      <c r="T155" s="54" t="e">
        <f t="shared" ref="T155:T163" si="48">IF(R155=S155," ","revisar")</f>
        <v>#REF!</v>
      </c>
      <c r="V155" s="29"/>
      <c r="W155" s="26"/>
      <c r="X155" s="26"/>
      <c r="Y155" s="26"/>
      <c r="Z155" s="4" t="s">
        <v>210</v>
      </c>
      <c r="AA155" s="55">
        <v>130</v>
      </c>
      <c r="AB155" s="92">
        <v>90</v>
      </c>
    </row>
    <row r="156" spans="1:28" ht="22.5" customHeight="1" x14ac:dyDescent="0.25">
      <c r="B156" s="60">
        <v>1619</v>
      </c>
      <c r="C156" s="60" t="s">
        <v>389</v>
      </c>
      <c r="D156" s="4" t="s">
        <v>211</v>
      </c>
      <c r="E156" s="55">
        <f t="shared" si="40"/>
        <v>200</v>
      </c>
      <c r="F156" s="127">
        <f t="shared" si="20"/>
        <v>130</v>
      </c>
      <c r="G156" s="99" t="s">
        <v>225</v>
      </c>
      <c r="I156" s="21"/>
      <c r="K156" s="13">
        <f t="shared" ref="K156:K163" si="49">N156*1.15</f>
        <v>199.87</v>
      </c>
      <c r="L156" s="13">
        <f t="shared" ref="L156:L163" si="50">O156*1.15</f>
        <v>127.18999999999998</v>
      </c>
      <c r="M156" s="51"/>
      <c r="N156" s="13">
        <f t="shared" si="46"/>
        <v>173.8</v>
      </c>
      <c r="O156" s="13">
        <f t="shared" si="47"/>
        <v>110.6</v>
      </c>
      <c r="P156" s="51"/>
      <c r="Q156" s="52">
        <f t="shared" si="43"/>
        <v>79</v>
      </c>
      <c r="R156" s="52" t="e">
        <f>VLOOKUP(C156,#REF!,3)</f>
        <v>#REF!</v>
      </c>
      <c r="S156" s="53">
        <v>79</v>
      </c>
      <c r="T156" s="54" t="e">
        <f t="shared" si="48"/>
        <v>#REF!</v>
      </c>
      <c r="Z156" s="4" t="s">
        <v>211</v>
      </c>
      <c r="AA156" s="55">
        <v>210</v>
      </c>
      <c r="AB156" s="92">
        <v>140</v>
      </c>
    </row>
    <row r="157" spans="1:28" ht="22.5" customHeight="1" x14ac:dyDescent="0.25">
      <c r="B157" s="60">
        <v>1620</v>
      </c>
      <c r="C157" s="60" t="s">
        <v>390</v>
      </c>
      <c r="D157" s="4" t="s">
        <v>212</v>
      </c>
      <c r="E157" s="55">
        <f t="shared" si="40"/>
        <v>270</v>
      </c>
      <c r="F157" s="127">
        <f t="shared" si="20"/>
        <v>170</v>
      </c>
      <c r="G157" s="99" t="s">
        <v>225</v>
      </c>
      <c r="I157" s="21"/>
      <c r="K157" s="13">
        <f t="shared" si="49"/>
        <v>266.18130000000002</v>
      </c>
      <c r="L157" s="13">
        <f t="shared" si="50"/>
        <v>169.38809999999998</v>
      </c>
      <c r="M157" s="51"/>
      <c r="N157" s="13">
        <f t="shared" si="46"/>
        <v>231.46200000000002</v>
      </c>
      <c r="O157" s="13">
        <f t="shared" si="47"/>
        <v>147.29399999999998</v>
      </c>
      <c r="P157" s="51"/>
      <c r="Q157" s="52">
        <f t="shared" si="43"/>
        <v>105.21</v>
      </c>
      <c r="R157" s="52" t="e">
        <f>VLOOKUP(C157,#REF!,3)</f>
        <v>#REF!</v>
      </c>
      <c r="S157" s="53">
        <v>105.21</v>
      </c>
      <c r="T157" s="54" t="e">
        <f t="shared" si="48"/>
        <v>#REF!</v>
      </c>
      <c r="Z157" s="4" t="s">
        <v>212</v>
      </c>
      <c r="AA157" s="55">
        <v>280</v>
      </c>
      <c r="AB157" s="92">
        <v>180</v>
      </c>
    </row>
    <row r="158" spans="1:28" ht="22.5" customHeight="1" x14ac:dyDescent="0.25">
      <c r="B158" s="60">
        <v>1621</v>
      </c>
      <c r="C158" s="60" t="s">
        <v>391</v>
      </c>
      <c r="D158" s="4" t="s">
        <v>213</v>
      </c>
      <c r="E158" s="55">
        <f t="shared" si="40"/>
        <v>380</v>
      </c>
      <c r="F158" s="127">
        <f t="shared" si="20"/>
        <v>240</v>
      </c>
      <c r="G158" s="99" t="s">
        <v>225</v>
      </c>
      <c r="I158" s="21"/>
      <c r="K158" s="13">
        <f t="shared" si="49"/>
        <v>372.7955</v>
      </c>
      <c r="L158" s="13">
        <f t="shared" si="50"/>
        <v>237.23349999999996</v>
      </c>
      <c r="M158" s="51"/>
      <c r="N158" s="13">
        <f t="shared" si="46"/>
        <v>324.17</v>
      </c>
      <c r="O158" s="13">
        <f t="shared" si="47"/>
        <v>206.29</v>
      </c>
      <c r="P158" s="51"/>
      <c r="Q158" s="52">
        <f t="shared" si="43"/>
        <v>147.35</v>
      </c>
      <c r="R158" s="52" t="e">
        <f>VLOOKUP(C158,#REF!,3)</f>
        <v>#REF!</v>
      </c>
      <c r="S158" s="53">
        <v>147.35</v>
      </c>
      <c r="T158" s="54" t="e">
        <f t="shared" si="48"/>
        <v>#REF!</v>
      </c>
      <c r="Z158" s="4" t="s">
        <v>213</v>
      </c>
      <c r="AA158" s="55">
        <v>390</v>
      </c>
      <c r="AB158" s="92">
        <v>250</v>
      </c>
    </row>
    <row r="159" spans="1:28" ht="22.5" customHeight="1" x14ac:dyDescent="0.25">
      <c r="B159" s="60">
        <v>1622</v>
      </c>
      <c r="C159" s="60" t="s">
        <v>392</v>
      </c>
      <c r="D159" s="4" t="s">
        <v>214</v>
      </c>
      <c r="E159" s="55">
        <f t="shared" si="40"/>
        <v>520</v>
      </c>
      <c r="F159" s="127">
        <f t="shared" si="20"/>
        <v>340</v>
      </c>
      <c r="G159" s="99" t="s">
        <v>225</v>
      </c>
      <c r="I159" s="21"/>
      <c r="K159" s="13">
        <f t="shared" si="49"/>
        <v>519.08010000000002</v>
      </c>
      <c r="L159" s="13">
        <f t="shared" si="50"/>
        <v>330.32369999999992</v>
      </c>
      <c r="M159" s="51"/>
      <c r="N159" s="13">
        <f t="shared" si="46"/>
        <v>451.37400000000002</v>
      </c>
      <c r="O159" s="13">
        <f t="shared" si="47"/>
        <v>287.23799999999994</v>
      </c>
      <c r="P159" s="51"/>
      <c r="Q159" s="52">
        <f t="shared" si="43"/>
        <v>205.17</v>
      </c>
      <c r="R159" s="52" t="e">
        <f>VLOOKUP(C159,#REF!,3)</f>
        <v>#REF!</v>
      </c>
      <c r="S159" s="53">
        <v>205.17</v>
      </c>
      <c r="T159" s="54" t="e">
        <f t="shared" si="48"/>
        <v>#REF!</v>
      </c>
      <c r="Z159" s="4" t="s">
        <v>214</v>
      </c>
      <c r="AA159" s="55">
        <v>550</v>
      </c>
      <c r="AB159" s="92">
        <v>350</v>
      </c>
    </row>
    <row r="160" spans="1:28" ht="22.5" customHeight="1" x14ac:dyDescent="0.25">
      <c r="B160" s="60">
        <v>1623</v>
      </c>
      <c r="C160" s="60" t="s">
        <v>393</v>
      </c>
      <c r="D160" s="4" t="s">
        <v>215</v>
      </c>
      <c r="E160" s="55">
        <f t="shared" si="40"/>
        <v>660</v>
      </c>
      <c r="F160" s="127">
        <f t="shared" si="20"/>
        <v>420</v>
      </c>
      <c r="G160" s="99" t="s">
        <v>225</v>
      </c>
      <c r="I160" s="21"/>
      <c r="K160" s="13">
        <f t="shared" si="49"/>
        <v>652.18339999999989</v>
      </c>
      <c r="L160" s="13">
        <f t="shared" si="50"/>
        <v>415.02579999999989</v>
      </c>
      <c r="M160" s="51"/>
      <c r="N160" s="13">
        <f t="shared" si="46"/>
        <v>567.11599999999999</v>
      </c>
      <c r="O160" s="13">
        <f t="shared" si="47"/>
        <v>360.89199999999994</v>
      </c>
      <c r="P160" s="51"/>
      <c r="Q160" s="52">
        <f t="shared" si="43"/>
        <v>257.77999999999997</v>
      </c>
      <c r="R160" s="52" t="e">
        <f>VLOOKUP(C160,#REF!,3)</f>
        <v>#REF!</v>
      </c>
      <c r="S160" s="53">
        <v>257.77999999999997</v>
      </c>
      <c r="T160" s="54" t="e">
        <f t="shared" si="48"/>
        <v>#REF!</v>
      </c>
      <c r="Z160" s="4" t="s">
        <v>215</v>
      </c>
      <c r="AA160" s="55">
        <v>690</v>
      </c>
      <c r="AB160" s="92">
        <v>440</v>
      </c>
    </row>
    <row r="161" spans="1:30" ht="22.5" customHeight="1" x14ac:dyDescent="0.25">
      <c r="B161" s="60">
        <v>1624</v>
      </c>
      <c r="C161" s="60" t="s">
        <v>394</v>
      </c>
      <c r="D161" s="4" t="s">
        <v>216</v>
      </c>
      <c r="E161" s="55">
        <f t="shared" si="40"/>
        <v>1120</v>
      </c>
      <c r="F161" s="127">
        <f t="shared" si="20"/>
        <v>720</v>
      </c>
      <c r="G161" s="101" t="s">
        <v>225</v>
      </c>
      <c r="I161" s="21"/>
      <c r="K161" s="13">
        <f t="shared" si="49"/>
        <v>1118.26</v>
      </c>
      <c r="L161" s="13">
        <f t="shared" si="50"/>
        <v>711.61999999999989</v>
      </c>
      <c r="M161" s="51"/>
      <c r="N161" s="13">
        <f t="shared" si="46"/>
        <v>972.40000000000009</v>
      </c>
      <c r="O161" s="13">
        <f t="shared" si="47"/>
        <v>618.79999999999995</v>
      </c>
      <c r="P161" s="51"/>
      <c r="Q161" s="52">
        <f t="shared" si="43"/>
        <v>442</v>
      </c>
      <c r="R161" s="52" t="e">
        <f>VLOOKUP(C161,#REF!,3)</f>
        <v>#REF!</v>
      </c>
      <c r="S161" s="53">
        <v>442</v>
      </c>
      <c r="T161" s="54" t="e">
        <f t="shared" si="48"/>
        <v>#REF!</v>
      </c>
      <c r="Z161" s="4" t="s">
        <v>216</v>
      </c>
      <c r="AA161" s="55">
        <v>1170</v>
      </c>
      <c r="AB161" s="92">
        <v>750</v>
      </c>
    </row>
    <row r="162" spans="1:30" ht="22.5" customHeight="1" x14ac:dyDescent="0.25">
      <c r="B162" s="60">
        <v>1625</v>
      </c>
      <c r="C162" s="60" t="s">
        <v>395</v>
      </c>
      <c r="D162" s="4" t="s">
        <v>217</v>
      </c>
      <c r="E162" s="55">
        <f t="shared" si="40"/>
        <v>1740</v>
      </c>
      <c r="F162" s="127">
        <f t="shared" si="20"/>
        <v>1110</v>
      </c>
      <c r="G162" s="101" t="s">
        <v>225</v>
      </c>
      <c r="I162" s="21"/>
      <c r="K162" s="13">
        <f t="shared" si="49"/>
        <v>1730.6212</v>
      </c>
      <c r="L162" s="13">
        <f t="shared" si="50"/>
        <v>1101.3043999999998</v>
      </c>
      <c r="M162" s="51"/>
      <c r="N162" s="13">
        <f t="shared" si="46"/>
        <v>1504.8880000000001</v>
      </c>
      <c r="O162" s="13">
        <f t="shared" si="47"/>
        <v>957.65599999999984</v>
      </c>
      <c r="P162" s="51"/>
      <c r="Q162" s="52">
        <f t="shared" si="43"/>
        <v>684.04</v>
      </c>
      <c r="R162" s="52" t="e">
        <f>VLOOKUP(C162,#REF!,3)</f>
        <v>#REF!</v>
      </c>
      <c r="S162" s="53">
        <v>684.04</v>
      </c>
      <c r="T162" s="54" t="e">
        <f t="shared" si="48"/>
        <v>#REF!</v>
      </c>
      <c r="Z162" s="4" t="s">
        <v>217</v>
      </c>
      <c r="AA162" s="55">
        <v>1810</v>
      </c>
      <c r="AB162" s="92">
        <v>1150</v>
      </c>
    </row>
    <row r="163" spans="1:30" ht="22.5" customHeight="1" thickBot="1" x14ac:dyDescent="0.3">
      <c r="B163" s="60">
        <v>1626</v>
      </c>
      <c r="C163" s="60" t="s">
        <v>396</v>
      </c>
      <c r="D163" s="4" t="s">
        <v>218</v>
      </c>
      <c r="E163" s="55">
        <f t="shared" si="40"/>
        <v>2530</v>
      </c>
      <c r="F163" s="127">
        <f t="shared" si="20"/>
        <v>1610</v>
      </c>
      <c r="G163" s="104" t="s">
        <v>225</v>
      </c>
      <c r="H163" s="22"/>
      <c r="I163" s="23"/>
      <c r="K163" s="13">
        <f t="shared" si="49"/>
        <v>2529.241</v>
      </c>
      <c r="L163" s="13">
        <f t="shared" si="50"/>
        <v>1609.5169999999998</v>
      </c>
      <c r="M163" s="51"/>
      <c r="N163" s="13">
        <f t="shared" si="46"/>
        <v>2199.34</v>
      </c>
      <c r="O163" s="13">
        <f t="shared" si="47"/>
        <v>1399.58</v>
      </c>
      <c r="P163" s="51"/>
      <c r="Q163" s="52">
        <f t="shared" si="43"/>
        <v>999.7</v>
      </c>
      <c r="R163" s="52" t="e">
        <f>VLOOKUP(C163,#REF!,3)</f>
        <v>#REF!</v>
      </c>
      <c r="S163" s="53">
        <v>999.7</v>
      </c>
      <c r="T163" s="54" t="e">
        <f t="shared" si="48"/>
        <v>#REF!</v>
      </c>
      <c r="Z163" s="5" t="s">
        <v>218</v>
      </c>
      <c r="AA163" s="69">
        <v>2640</v>
      </c>
      <c r="AB163" s="70">
        <v>1680</v>
      </c>
    </row>
    <row r="164" spans="1:30" s="66" customFormat="1" ht="22.5" customHeight="1" x14ac:dyDescent="0.25">
      <c r="A164" s="60"/>
      <c r="B164" s="60"/>
      <c r="C164" s="2"/>
      <c r="D164" s="4" t="s">
        <v>35</v>
      </c>
      <c r="E164" s="55">
        <f t="shared" ref="E164:F167" si="51">MROUND(K164+4.7,10)</f>
        <v>50</v>
      </c>
      <c r="F164" s="127">
        <f t="shared" si="51"/>
        <v>30</v>
      </c>
      <c r="G164" s="17" t="s">
        <v>34</v>
      </c>
      <c r="H164" s="18"/>
      <c r="I164" s="19"/>
      <c r="J164" s="71"/>
      <c r="K164" s="13">
        <f t="shared" si="41"/>
        <v>41.25</v>
      </c>
      <c r="L164" s="13">
        <f t="shared" si="42"/>
        <v>26.25</v>
      </c>
      <c r="M164" s="63"/>
      <c r="N164" s="13">
        <f>IF(Q164&gt;0,Q164*$N$5,AA164)</f>
        <v>41.25</v>
      </c>
      <c r="O164" s="13">
        <f>IF(S164&gt;0,Q164*$O$5,AB164)</f>
        <v>26.25</v>
      </c>
      <c r="P164" s="63"/>
      <c r="Q164" s="52">
        <f t="shared" si="43"/>
        <v>18.75</v>
      </c>
      <c r="R164" s="52" t="e">
        <f>VLOOKUP(C164,#REF!,3)</f>
        <v>#REF!</v>
      </c>
      <c r="S164" s="54">
        <v>18.75</v>
      </c>
      <c r="T164" s="54">
        <v>18.75</v>
      </c>
      <c r="V164" s="29"/>
      <c r="W164" s="26"/>
      <c r="X164" s="26"/>
      <c r="Y164" s="26"/>
      <c r="Z164" s="1" t="s">
        <v>35</v>
      </c>
      <c r="AA164" s="55">
        <v>40</v>
      </c>
      <c r="AB164" s="56">
        <v>25</v>
      </c>
    </row>
    <row r="165" spans="1:30" ht="22.5" customHeight="1" x14ac:dyDescent="0.25">
      <c r="A165" s="2" t="s">
        <v>303</v>
      </c>
      <c r="D165" s="4" t="s">
        <v>36</v>
      </c>
      <c r="E165" s="55">
        <f t="shared" si="51"/>
        <v>80</v>
      </c>
      <c r="F165" s="127">
        <f t="shared" si="51"/>
        <v>50</v>
      </c>
      <c r="I165" s="21"/>
      <c r="K165" s="13">
        <f t="shared" si="41"/>
        <v>74.25</v>
      </c>
      <c r="L165" s="13">
        <f t="shared" si="42"/>
        <v>47.25</v>
      </c>
      <c r="M165" s="51"/>
      <c r="N165" s="13">
        <f>IF(Q165&gt;0,Q165*$N$5,AA165)</f>
        <v>74.25</v>
      </c>
      <c r="O165" s="13">
        <f>IF(S165&gt;0,Q165*$O$5,AB165)</f>
        <v>47.25</v>
      </c>
      <c r="P165" s="51"/>
      <c r="Q165" s="52">
        <f t="shared" si="43"/>
        <v>33.75</v>
      </c>
      <c r="R165" s="52" t="e">
        <f>VLOOKUP(C165,#REF!,3)</f>
        <v>#REF!</v>
      </c>
      <c r="S165" s="54">
        <v>33.75</v>
      </c>
      <c r="T165" s="54">
        <v>33.75</v>
      </c>
      <c r="Z165" s="1" t="s">
        <v>36</v>
      </c>
      <c r="AA165" s="55">
        <v>50</v>
      </c>
      <c r="AB165" s="56">
        <v>30</v>
      </c>
      <c r="AD165" s="66"/>
    </row>
    <row r="166" spans="1:30" ht="22.5" customHeight="1" x14ac:dyDescent="0.25">
      <c r="D166" s="4" t="s">
        <v>37</v>
      </c>
      <c r="E166" s="55">
        <f t="shared" si="51"/>
        <v>90</v>
      </c>
      <c r="F166" s="127">
        <f t="shared" si="51"/>
        <v>60</v>
      </c>
      <c r="I166" s="21"/>
      <c r="K166" s="13">
        <f t="shared" si="41"/>
        <v>82.5</v>
      </c>
      <c r="L166" s="13">
        <f t="shared" si="42"/>
        <v>52.5</v>
      </c>
      <c r="M166" s="51"/>
      <c r="N166" s="13">
        <f>IF(Q166&gt;0,Q166*$N$5,AA166)</f>
        <v>82.5</v>
      </c>
      <c r="O166" s="13">
        <f>IF(S166&gt;0,Q166*$O$5,AB166)</f>
        <v>52.5</v>
      </c>
      <c r="P166" s="51"/>
      <c r="Q166" s="52">
        <f t="shared" si="43"/>
        <v>37.5</v>
      </c>
      <c r="R166" s="52" t="e">
        <f>VLOOKUP(C166,#REF!,3)</f>
        <v>#REF!</v>
      </c>
      <c r="S166" s="54">
        <v>37.5</v>
      </c>
      <c r="T166" s="54">
        <v>37.5</v>
      </c>
      <c r="Z166" s="1" t="s">
        <v>37</v>
      </c>
      <c r="AA166" s="55">
        <v>60</v>
      </c>
      <c r="AB166" s="56">
        <v>40</v>
      </c>
      <c r="AD166" s="66"/>
    </row>
    <row r="167" spans="1:30" ht="22.5" customHeight="1" x14ac:dyDescent="0.25">
      <c r="D167" s="4" t="s">
        <v>38</v>
      </c>
      <c r="E167" s="55">
        <f t="shared" si="51"/>
        <v>100</v>
      </c>
      <c r="F167" s="127">
        <f t="shared" si="51"/>
        <v>70</v>
      </c>
      <c r="G167" s="107"/>
      <c r="I167" s="21"/>
      <c r="K167" s="13">
        <f t="shared" si="41"/>
        <v>95.15</v>
      </c>
      <c r="L167" s="13">
        <f t="shared" si="42"/>
        <v>60.55</v>
      </c>
      <c r="M167" s="51"/>
      <c r="N167" s="13">
        <f>IF(Q167&gt;0,Q167*$N$5,AA167)</f>
        <v>95.15</v>
      </c>
      <c r="O167" s="13">
        <f>IF(S167&gt;0,Q167*$O$5,AB167)</f>
        <v>60.55</v>
      </c>
      <c r="P167" s="51"/>
      <c r="Q167" s="52">
        <f t="shared" si="43"/>
        <v>43.25</v>
      </c>
      <c r="R167" s="52" t="e">
        <f>VLOOKUP(C167,#REF!,3)</f>
        <v>#REF!</v>
      </c>
      <c r="S167" s="54">
        <v>43.25</v>
      </c>
      <c r="T167" s="54">
        <v>43.25</v>
      </c>
      <c r="Z167" s="6" t="s">
        <v>38</v>
      </c>
      <c r="AA167" s="69">
        <v>70</v>
      </c>
      <c r="AB167" s="70">
        <v>50</v>
      </c>
      <c r="AD167" s="66"/>
    </row>
    <row r="168" spans="1:30" ht="22.5" customHeight="1" x14ac:dyDescent="0.25">
      <c r="D168" s="4" t="s">
        <v>605</v>
      </c>
      <c r="E168" s="55">
        <f t="shared" ref="E168:E169" si="52">MROUND(K168+4.7,10)</f>
        <v>50</v>
      </c>
      <c r="F168" s="127">
        <f t="shared" ref="F168:F169" si="53">MROUND(L168+4.7,10)</f>
        <v>40</v>
      </c>
      <c r="I168" s="21"/>
      <c r="K168" s="13">
        <f t="shared" ref="K168:K169" si="54">N168*$K$5</f>
        <v>49.500000000000007</v>
      </c>
      <c r="L168" s="13">
        <f t="shared" ref="L168:L169" si="55">O168*$L$5</f>
        <v>31.499999999999996</v>
      </c>
      <c r="M168" s="51"/>
      <c r="N168" s="13">
        <f t="shared" ref="N168:N169" si="56">IF(Q168&gt;0,Q168*$N$5,AA168)</f>
        <v>49.500000000000007</v>
      </c>
      <c r="O168" s="13">
        <f t="shared" ref="O168:O169" si="57">IF(S168&gt;0,Q168*$O$5,AB168)</f>
        <v>31.499999999999996</v>
      </c>
      <c r="P168" s="51"/>
      <c r="Q168" s="52">
        <f t="shared" ref="Q168:Q169" si="58">IF($Q$5="SI",S168*1.21,S168)</f>
        <v>22.5</v>
      </c>
      <c r="R168" s="52" t="e">
        <f>VLOOKUP(C168,#REF!,3)</f>
        <v>#REF!</v>
      </c>
      <c r="S168" s="54">
        <v>22.5</v>
      </c>
      <c r="T168" s="54">
        <v>22.5</v>
      </c>
      <c r="Z168" s="118"/>
      <c r="AA168" s="69"/>
      <c r="AB168" s="70"/>
      <c r="AD168" s="66"/>
    </row>
    <row r="169" spans="1:30" ht="22.5" customHeight="1" x14ac:dyDescent="0.25">
      <c r="D169" s="4" t="s">
        <v>606</v>
      </c>
      <c r="E169" s="55">
        <f t="shared" si="52"/>
        <v>80</v>
      </c>
      <c r="F169" s="127">
        <f t="shared" si="53"/>
        <v>50</v>
      </c>
      <c r="G169" s="107"/>
      <c r="I169" s="21"/>
      <c r="K169" s="13">
        <f t="shared" si="54"/>
        <v>74.25</v>
      </c>
      <c r="L169" s="13">
        <f t="shared" si="55"/>
        <v>47.25</v>
      </c>
      <c r="M169" s="51"/>
      <c r="N169" s="13">
        <f t="shared" si="56"/>
        <v>74.25</v>
      </c>
      <c r="O169" s="13">
        <f t="shared" si="57"/>
        <v>47.25</v>
      </c>
      <c r="P169" s="51"/>
      <c r="Q169" s="52">
        <f t="shared" si="58"/>
        <v>33.75</v>
      </c>
      <c r="R169" s="52" t="e">
        <f>VLOOKUP(C169,#REF!,3)</f>
        <v>#REF!</v>
      </c>
      <c r="S169" s="54">
        <v>33.75</v>
      </c>
      <c r="T169" s="54">
        <v>33.75</v>
      </c>
      <c r="Z169" s="5"/>
      <c r="AA169" s="69"/>
      <c r="AB169" s="70"/>
      <c r="AD169" s="66"/>
    </row>
    <row r="170" spans="1:30" ht="22.5" customHeight="1" thickBot="1" x14ac:dyDescent="0.3">
      <c r="D170" s="4"/>
      <c r="E170" s="55"/>
      <c r="F170" s="127"/>
      <c r="I170" s="21"/>
      <c r="K170" s="13"/>
      <c r="L170" s="13"/>
      <c r="M170" s="51"/>
      <c r="N170" s="13"/>
      <c r="O170" s="13"/>
      <c r="P170" s="51"/>
      <c r="Q170" s="52"/>
      <c r="R170" s="52"/>
      <c r="S170" s="54"/>
      <c r="T170" s="54"/>
      <c r="Z170" s="5"/>
      <c r="AA170" s="69"/>
      <c r="AB170" s="70"/>
      <c r="AD170" s="66"/>
    </row>
    <row r="171" spans="1:30" ht="22.5" customHeight="1" x14ac:dyDescent="0.25">
      <c r="D171" s="4" t="s">
        <v>635</v>
      </c>
      <c r="E171" s="55">
        <f t="shared" ref="E171:E172" si="59">MROUND(K171+4.7,10)</f>
        <v>1320</v>
      </c>
      <c r="F171" s="127">
        <f t="shared" ref="F171:F172" si="60">MROUND(L171+4.7,10)</f>
        <v>840</v>
      </c>
      <c r="G171" s="17" t="s">
        <v>597</v>
      </c>
      <c r="H171" s="18"/>
      <c r="I171" s="19"/>
      <c r="K171" s="13">
        <f t="shared" ref="K171:K173" si="61">N171*$K$5</f>
        <v>1311.2</v>
      </c>
      <c r="L171" s="13">
        <f t="shared" ref="L171:L173" si="62">O171*$L$5</f>
        <v>834.4</v>
      </c>
      <c r="M171" s="51"/>
      <c r="N171" s="13">
        <f t="shared" ref="N171:N173" si="63">IF(Q171&gt;0,Q171*$N$5,AA171)</f>
        <v>1311.2</v>
      </c>
      <c r="O171" s="13">
        <f t="shared" ref="O171:O173" si="64">IF(S171&gt;0,Q171*$O$5,AB171)</f>
        <v>834.4</v>
      </c>
      <c r="P171" s="51"/>
      <c r="Q171" s="52">
        <f t="shared" ref="Q171:Q173" si="65">IF($Q$5="SI",S171*1.21,S171)</f>
        <v>596</v>
      </c>
      <c r="R171" s="52" t="e">
        <f>VLOOKUP(C171,#REF!,3)</f>
        <v>#REF!</v>
      </c>
      <c r="S171" s="54">
        <v>596</v>
      </c>
      <c r="T171" s="54">
        <v>596</v>
      </c>
      <c r="Z171" s="5"/>
      <c r="AA171" s="69"/>
      <c r="AB171" s="70"/>
      <c r="AD171" s="66"/>
    </row>
    <row r="172" spans="1:30" ht="22.5" customHeight="1" x14ac:dyDescent="0.25">
      <c r="D172" s="4" t="s">
        <v>494</v>
      </c>
      <c r="E172" s="55">
        <f t="shared" si="59"/>
        <v>2380</v>
      </c>
      <c r="F172" s="127">
        <f t="shared" si="60"/>
        <v>1520</v>
      </c>
      <c r="I172" s="21"/>
      <c r="K172" s="13">
        <f t="shared" si="61"/>
        <v>2376</v>
      </c>
      <c r="L172" s="13">
        <f t="shared" si="62"/>
        <v>1512</v>
      </c>
      <c r="M172" s="51"/>
      <c r="N172" s="13">
        <f t="shared" si="63"/>
        <v>2376</v>
      </c>
      <c r="O172" s="13">
        <f t="shared" si="64"/>
        <v>1512</v>
      </c>
      <c r="P172" s="51"/>
      <c r="Q172" s="52">
        <f t="shared" si="65"/>
        <v>1080</v>
      </c>
      <c r="R172" s="52" t="e">
        <f>VLOOKUP(C172,#REF!,3)</f>
        <v>#REF!</v>
      </c>
      <c r="S172" s="54">
        <v>1080</v>
      </c>
      <c r="T172" s="54">
        <v>1080</v>
      </c>
      <c r="Z172" s="5"/>
      <c r="AA172" s="69"/>
      <c r="AB172" s="70"/>
      <c r="AD172" s="66"/>
    </row>
    <row r="173" spans="1:30" ht="22.5" customHeight="1" thickBot="1" x14ac:dyDescent="0.3">
      <c r="D173" s="4"/>
      <c r="E173" s="55"/>
      <c r="F173" s="127"/>
      <c r="I173" s="21"/>
      <c r="K173" s="13">
        <f t="shared" si="61"/>
        <v>0</v>
      </c>
      <c r="L173" s="13">
        <f t="shared" si="62"/>
        <v>0</v>
      </c>
      <c r="M173" s="51"/>
      <c r="N173" s="13">
        <f t="shared" si="63"/>
        <v>0</v>
      </c>
      <c r="O173" s="13">
        <f t="shared" si="64"/>
        <v>0</v>
      </c>
      <c r="P173" s="51"/>
      <c r="Q173" s="52">
        <f t="shared" si="65"/>
        <v>0</v>
      </c>
      <c r="R173" s="52" t="e">
        <f>VLOOKUP(C173,#REF!,3)</f>
        <v>#REF!</v>
      </c>
      <c r="S173" s="54"/>
      <c r="T173" s="54"/>
      <c r="Z173" s="5"/>
      <c r="AA173" s="69"/>
      <c r="AB173" s="70"/>
      <c r="AD173" s="66"/>
    </row>
    <row r="174" spans="1:30" s="66" customFormat="1" ht="22.5" customHeight="1" x14ac:dyDescent="0.25">
      <c r="A174" s="60" t="s">
        <v>522</v>
      </c>
      <c r="B174" s="60">
        <v>279</v>
      </c>
      <c r="C174" s="2" t="s">
        <v>338</v>
      </c>
      <c r="D174" s="4" t="s">
        <v>175</v>
      </c>
      <c r="E174" s="55">
        <f t="shared" si="19"/>
        <v>920</v>
      </c>
      <c r="F174" s="127">
        <f t="shared" si="20"/>
        <v>590</v>
      </c>
      <c r="G174" s="17" t="s">
        <v>17</v>
      </c>
      <c r="H174" s="18"/>
      <c r="I174" s="19"/>
      <c r="J174" s="71"/>
      <c r="K174" s="13">
        <f>N174*1.15</f>
        <v>913.05169999999998</v>
      </c>
      <c r="L174" s="13">
        <f>O174*1.15</f>
        <v>581.03289999999981</v>
      </c>
      <c r="M174" s="63"/>
      <c r="N174" s="13">
        <f t="shared" si="31"/>
        <v>793.95800000000008</v>
      </c>
      <c r="O174" s="13">
        <f t="shared" si="32"/>
        <v>505.24599999999992</v>
      </c>
      <c r="P174" s="63"/>
      <c r="Q174" s="52">
        <f t="shared" si="21"/>
        <v>360.89</v>
      </c>
      <c r="R174" s="52" t="e">
        <f>VLOOKUP(C174,#REF!,3)</f>
        <v>#REF!</v>
      </c>
      <c r="S174" s="64">
        <v>360.89</v>
      </c>
      <c r="T174" s="54"/>
      <c r="V174" s="29" t="s">
        <v>543</v>
      </c>
      <c r="W174" s="26"/>
      <c r="X174" s="26"/>
      <c r="Y174" s="26"/>
      <c r="Z174" s="4" t="s">
        <v>175</v>
      </c>
      <c r="AA174" s="55">
        <v>540</v>
      </c>
      <c r="AB174" s="56">
        <v>350</v>
      </c>
      <c r="AD174" s="84"/>
    </row>
    <row r="175" spans="1:30" ht="22.5" customHeight="1" x14ac:dyDescent="0.25">
      <c r="C175" s="2" t="s">
        <v>339</v>
      </c>
      <c r="D175" s="4" t="s">
        <v>176</v>
      </c>
      <c r="E175" s="55">
        <f t="shared" si="19"/>
        <v>1350</v>
      </c>
      <c r="F175" s="127">
        <f t="shared" si="20"/>
        <v>860</v>
      </c>
      <c r="I175" s="21"/>
      <c r="K175" s="13">
        <f t="shared" ref="K175:K178" si="66">N175*1.15</f>
        <v>1348.1105000000002</v>
      </c>
      <c r="L175" s="13">
        <f t="shared" ref="L175:L178" si="67">O175*1.15</f>
        <v>857.88849999999991</v>
      </c>
      <c r="M175" s="51"/>
      <c r="N175" s="13">
        <f t="shared" si="31"/>
        <v>1172.2700000000002</v>
      </c>
      <c r="O175" s="13">
        <f t="shared" si="32"/>
        <v>745.99</v>
      </c>
      <c r="P175" s="51"/>
      <c r="Q175" s="52">
        <f t="shared" si="21"/>
        <v>532.85</v>
      </c>
      <c r="R175" s="52" t="e">
        <f>VLOOKUP(C175,#REF!,3)</f>
        <v>#REF!</v>
      </c>
      <c r="S175" s="53">
        <v>532.85</v>
      </c>
      <c r="T175" s="54"/>
      <c r="V175" s="28" t="s">
        <v>543</v>
      </c>
      <c r="Z175" s="4" t="s">
        <v>176</v>
      </c>
      <c r="AA175" s="55">
        <v>780</v>
      </c>
      <c r="AB175" s="56">
        <v>500</v>
      </c>
      <c r="AD175" s="85"/>
    </row>
    <row r="176" spans="1:30" ht="22.5" customHeight="1" x14ac:dyDescent="0.25">
      <c r="D176" s="4" t="s">
        <v>523</v>
      </c>
      <c r="E176" s="55">
        <f t="shared" si="19"/>
        <v>1350</v>
      </c>
      <c r="F176" s="127">
        <f t="shared" si="20"/>
        <v>860</v>
      </c>
      <c r="I176" s="21"/>
      <c r="K176" s="13">
        <f t="shared" si="66"/>
        <v>1340.8999999999999</v>
      </c>
      <c r="L176" s="13">
        <f t="shared" si="67"/>
        <v>853.3</v>
      </c>
      <c r="M176" s="51"/>
      <c r="N176" s="13">
        <f t="shared" si="31"/>
        <v>1166</v>
      </c>
      <c r="O176" s="13">
        <f t="shared" si="32"/>
        <v>742</v>
      </c>
      <c r="P176" s="51"/>
      <c r="Q176" s="52">
        <f>IF($Q$5="SI",S176*1.21,S176)</f>
        <v>530</v>
      </c>
      <c r="R176" s="52" t="e">
        <f>VLOOKUP(C176,#REF!,3)</f>
        <v>#REF!</v>
      </c>
      <c r="S176" s="53">
        <v>530</v>
      </c>
      <c r="T176" s="54"/>
      <c r="V176" s="28" t="s">
        <v>543</v>
      </c>
      <c r="Z176" s="4" t="s">
        <v>177</v>
      </c>
      <c r="AA176" s="55">
        <v>920</v>
      </c>
      <c r="AB176" s="56">
        <v>590</v>
      </c>
      <c r="AD176" s="85"/>
    </row>
    <row r="177" spans="1:30" ht="22.5" customHeight="1" x14ac:dyDescent="0.25">
      <c r="C177" s="2" t="s">
        <v>340</v>
      </c>
      <c r="D177" s="4" t="s">
        <v>178</v>
      </c>
      <c r="E177" s="55">
        <f t="shared" ref="E177:E201" si="68">MROUND(K177+4.7,10)</f>
        <v>2290</v>
      </c>
      <c r="F177" s="127">
        <f t="shared" ref="F177:F201" si="69">MROUND(L177+4.7,10)</f>
        <v>1460</v>
      </c>
      <c r="I177" s="21"/>
      <c r="K177" s="13">
        <f t="shared" si="66"/>
        <v>2289.5741000000003</v>
      </c>
      <c r="L177" s="13">
        <f t="shared" si="67"/>
        <v>1457.0016999999998</v>
      </c>
      <c r="M177" s="51"/>
      <c r="N177" s="13">
        <f t="shared" si="31"/>
        <v>1990.9340000000002</v>
      </c>
      <c r="O177" s="13">
        <f t="shared" si="32"/>
        <v>1266.9579999999999</v>
      </c>
      <c r="P177" s="51"/>
      <c r="Q177" s="52">
        <f>IF($Q$5="SI",S177*1.21,S177)</f>
        <v>904.97</v>
      </c>
      <c r="R177" s="52" t="e">
        <f>VLOOKUP(C177,#REF!,3)</f>
        <v>#REF!</v>
      </c>
      <c r="S177" s="53">
        <v>904.97</v>
      </c>
      <c r="T177" s="54" t="e">
        <f>IF(R177=S177," ","revisar")</f>
        <v>#REF!</v>
      </c>
      <c r="V177" s="28" t="s">
        <v>543</v>
      </c>
      <c r="Z177" s="4" t="s">
        <v>178</v>
      </c>
      <c r="AA177" s="55">
        <v>1150</v>
      </c>
      <c r="AB177" s="56">
        <v>730</v>
      </c>
      <c r="AD177" s="85"/>
    </row>
    <row r="178" spans="1:30" ht="22.5" customHeight="1" thickBot="1" x14ac:dyDescent="0.3">
      <c r="C178" s="2" t="s">
        <v>341</v>
      </c>
      <c r="D178" s="4" t="s">
        <v>179</v>
      </c>
      <c r="E178" s="55">
        <f t="shared" si="68"/>
        <v>4840</v>
      </c>
      <c r="F178" s="127">
        <f t="shared" si="69"/>
        <v>3080</v>
      </c>
      <c r="G178" s="104"/>
      <c r="H178" s="22"/>
      <c r="I178" s="23"/>
      <c r="K178" s="13">
        <f t="shared" si="66"/>
        <v>4831.6928000000007</v>
      </c>
      <c r="L178" s="13">
        <f t="shared" si="67"/>
        <v>3074.7135999999996</v>
      </c>
      <c r="M178" s="51"/>
      <c r="N178" s="13">
        <f t="shared" si="31"/>
        <v>4201.4720000000007</v>
      </c>
      <c r="O178" s="13">
        <f t="shared" si="32"/>
        <v>2673.6639999999998</v>
      </c>
      <c r="P178" s="51"/>
      <c r="Q178" s="52">
        <f>IF($Q$5="SI",S178*1.21,S178)</f>
        <v>1909.76</v>
      </c>
      <c r="R178" s="52" t="e">
        <f>VLOOKUP(C178,#REF!,3)</f>
        <v>#REF!</v>
      </c>
      <c r="S178" s="53">
        <v>1909.76</v>
      </c>
      <c r="T178" s="54" t="e">
        <f>IF(R178=S178," ","revisar")</f>
        <v>#REF!</v>
      </c>
      <c r="V178" s="28" t="s">
        <v>543</v>
      </c>
      <c r="Z178" s="5" t="s">
        <v>179</v>
      </c>
      <c r="AA178" s="69">
        <v>1530</v>
      </c>
      <c r="AB178" s="70">
        <v>970</v>
      </c>
      <c r="AD178" s="85"/>
    </row>
    <row r="179" spans="1:30" s="66" customFormat="1" ht="22.5" customHeight="1" x14ac:dyDescent="0.25">
      <c r="A179" s="60"/>
      <c r="B179" s="60">
        <v>1895</v>
      </c>
      <c r="C179" s="2" t="s">
        <v>413</v>
      </c>
      <c r="D179" s="4" t="s">
        <v>120</v>
      </c>
      <c r="E179" s="55">
        <f t="shared" si="68"/>
        <v>1730</v>
      </c>
      <c r="F179" s="127">
        <f t="shared" si="69"/>
        <v>1110</v>
      </c>
      <c r="G179" s="17" t="s">
        <v>17</v>
      </c>
      <c r="H179" s="18"/>
      <c r="I179" s="19"/>
      <c r="J179" s="71"/>
      <c r="K179" s="13">
        <f t="shared" si="27"/>
        <v>1729.1340000000002</v>
      </c>
      <c r="L179" s="13">
        <f t="shared" si="28"/>
        <v>1100.3579999999999</v>
      </c>
      <c r="M179" s="63"/>
      <c r="N179" s="13">
        <f t="shared" si="31"/>
        <v>1729.1340000000002</v>
      </c>
      <c r="O179" s="13">
        <f t="shared" si="32"/>
        <v>1100.3579999999999</v>
      </c>
      <c r="P179" s="63"/>
      <c r="Q179" s="52">
        <f t="shared" si="21"/>
        <v>785.97</v>
      </c>
      <c r="R179" s="52" t="e">
        <f>VLOOKUP(C179,#REF!,3)</f>
        <v>#REF!</v>
      </c>
      <c r="S179" s="54">
        <v>785.97</v>
      </c>
      <c r="T179" s="54">
        <v>785.97</v>
      </c>
      <c r="V179" s="29"/>
      <c r="W179" s="26"/>
      <c r="X179" s="26"/>
      <c r="Y179" s="26"/>
      <c r="Z179" s="1" t="s">
        <v>120</v>
      </c>
      <c r="AA179" s="86">
        <v>1980</v>
      </c>
      <c r="AB179" s="87">
        <v>1260</v>
      </c>
    </row>
    <row r="180" spans="1:30" ht="22.5" customHeight="1" thickBot="1" x14ac:dyDescent="0.3">
      <c r="B180" s="2">
        <v>1896</v>
      </c>
      <c r="C180" s="2" t="s">
        <v>414</v>
      </c>
      <c r="D180" s="4" t="s">
        <v>121</v>
      </c>
      <c r="E180" s="55">
        <f t="shared" si="68"/>
        <v>2590</v>
      </c>
      <c r="F180" s="127">
        <f t="shared" si="69"/>
        <v>1650</v>
      </c>
      <c r="G180" s="104"/>
      <c r="H180" s="22"/>
      <c r="I180" s="23"/>
      <c r="K180" s="13">
        <f t="shared" si="27"/>
        <v>2587.288</v>
      </c>
      <c r="L180" s="13">
        <f t="shared" si="28"/>
        <v>1646.4559999999999</v>
      </c>
      <c r="M180" s="51"/>
      <c r="N180" s="13">
        <f t="shared" si="31"/>
        <v>2587.288</v>
      </c>
      <c r="O180" s="13">
        <f t="shared" si="32"/>
        <v>1646.4559999999999</v>
      </c>
      <c r="P180" s="51"/>
      <c r="Q180" s="52">
        <f t="shared" si="21"/>
        <v>1176.04</v>
      </c>
      <c r="R180" s="52" t="e">
        <f>VLOOKUP(C180,#REF!,3)</f>
        <v>#REF!</v>
      </c>
      <c r="S180" s="54">
        <v>1176.04</v>
      </c>
      <c r="T180" s="54">
        <v>1176.04</v>
      </c>
      <c r="V180" s="28">
        <v>1177</v>
      </c>
      <c r="Z180" s="6" t="s">
        <v>121</v>
      </c>
      <c r="AA180" s="88">
        <v>2490</v>
      </c>
      <c r="AB180" s="89">
        <v>1590</v>
      </c>
    </row>
    <row r="181" spans="1:30" s="66" customFormat="1" ht="22.5" customHeight="1" x14ac:dyDescent="0.25">
      <c r="A181" s="60"/>
      <c r="B181" s="60">
        <v>2007</v>
      </c>
      <c r="C181" s="2" t="s">
        <v>466</v>
      </c>
      <c r="D181" s="4" t="s">
        <v>546</v>
      </c>
      <c r="E181" s="55">
        <f t="shared" si="68"/>
        <v>430</v>
      </c>
      <c r="F181" s="127">
        <f t="shared" si="69"/>
        <v>270</v>
      </c>
      <c r="G181" s="17" t="s">
        <v>63</v>
      </c>
      <c r="H181" s="18"/>
      <c r="I181" s="19"/>
      <c r="J181" s="71"/>
      <c r="K181" s="13">
        <f t="shared" si="27"/>
        <v>421.96000000000004</v>
      </c>
      <c r="L181" s="13">
        <f t="shared" si="28"/>
        <v>268.52</v>
      </c>
      <c r="M181" s="63"/>
      <c r="N181" s="13">
        <f t="shared" si="31"/>
        <v>421.96000000000004</v>
      </c>
      <c r="O181" s="13">
        <f t="shared" si="32"/>
        <v>268.52</v>
      </c>
      <c r="P181" s="63"/>
      <c r="Q181" s="52">
        <f t="shared" si="21"/>
        <v>191.8</v>
      </c>
      <c r="R181" s="52" t="e">
        <f>VLOOKUP(C181,#REF!,3)</f>
        <v>#REF!</v>
      </c>
      <c r="S181" s="54">
        <v>191.8</v>
      </c>
      <c r="T181" s="54">
        <v>191.8</v>
      </c>
      <c r="V181" s="29"/>
      <c r="W181" s="26"/>
      <c r="X181" s="26"/>
      <c r="Y181" s="26"/>
      <c r="Z181" s="4" t="s">
        <v>164</v>
      </c>
      <c r="AA181" s="55">
        <v>470</v>
      </c>
      <c r="AB181" s="56">
        <v>300</v>
      </c>
    </row>
    <row r="182" spans="1:30" ht="22.5" customHeight="1" x14ac:dyDescent="0.25">
      <c r="C182" s="2" t="s">
        <v>467</v>
      </c>
      <c r="D182" s="4" t="s">
        <v>547</v>
      </c>
      <c r="E182" s="55">
        <f t="shared" si="68"/>
        <v>510</v>
      </c>
      <c r="F182" s="127">
        <f t="shared" si="69"/>
        <v>330</v>
      </c>
      <c r="I182" s="21"/>
      <c r="K182" s="13">
        <f t="shared" si="27"/>
        <v>503.47</v>
      </c>
      <c r="L182" s="13">
        <f t="shared" si="28"/>
        <v>320.39</v>
      </c>
      <c r="M182" s="51"/>
      <c r="N182" s="13">
        <f t="shared" si="31"/>
        <v>503.47</v>
      </c>
      <c r="O182" s="13">
        <f t="shared" si="32"/>
        <v>320.39</v>
      </c>
      <c r="P182" s="51"/>
      <c r="Q182" s="52">
        <f t="shared" si="21"/>
        <v>228.85</v>
      </c>
      <c r="R182" s="52" t="e">
        <f>VLOOKUP(C182,#REF!,3)</f>
        <v>#REF!</v>
      </c>
      <c r="S182" s="54">
        <v>228.85</v>
      </c>
      <c r="T182" s="54">
        <v>228.85</v>
      </c>
      <c r="Z182" s="4" t="s">
        <v>165</v>
      </c>
      <c r="AA182" s="55">
        <v>580</v>
      </c>
      <c r="AB182" s="56">
        <v>370</v>
      </c>
    </row>
    <row r="183" spans="1:30" ht="22.5" customHeight="1" x14ac:dyDescent="0.25">
      <c r="C183" s="2" t="s">
        <v>468</v>
      </c>
      <c r="D183" s="4" t="s">
        <v>548</v>
      </c>
      <c r="E183" s="55">
        <f t="shared" si="68"/>
        <v>770</v>
      </c>
      <c r="F183" s="127">
        <f t="shared" si="69"/>
        <v>490</v>
      </c>
      <c r="I183" s="57"/>
      <c r="K183" s="13">
        <f t="shared" si="27"/>
        <v>765.77600000000007</v>
      </c>
      <c r="L183" s="13">
        <f t="shared" si="28"/>
        <v>487.31199999999995</v>
      </c>
      <c r="M183" s="51"/>
      <c r="N183" s="13">
        <f t="shared" si="31"/>
        <v>765.77600000000007</v>
      </c>
      <c r="O183" s="13">
        <f t="shared" si="32"/>
        <v>487.31199999999995</v>
      </c>
      <c r="P183" s="51"/>
      <c r="Q183" s="52">
        <f t="shared" si="21"/>
        <v>348.08</v>
      </c>
      <c r="R183" s="52" t="e">
        <f>VLOOKUP(C183,#REF!,3)</f>
        <v>#REF!</v>
      </c>
      <c r="S183" s="54">
        <v>348.08</v>
      </c>
      <c r="T183" s="54">
        <v>348.08</v>
      </c>
      <c r="Z183" s="4" t="s">
        <v>166</v>
      </c>
      <c r="AA183" s="55">
        <v>920</v>
      </c>
      <c r="AB183" s="56">
        <v>590</v>
      </c>
    </row>
    <row r="184" spans="1:30" ht="22.5" customHeight="1" x14ac:dyDescent="0.25">
      <c r="C184" s="2" t="s">
        <v>469</v>
      </c>
      <c r="D184" s="4" t="s">
        <v>167</v>
      </c>
      <c r="E184" s="55">
        <f t="shared" si="68"/>
        <v>870</v>
      </c>
      <c r="F184" s="127">
        <f t="shared" si="69"/>
        <v>550</v>
      </c>
      <c r="I184" s="21"/>
      <c r="K184" s="13">
        <f t="shared" si="27"/>
        <v>861.23400000000015</v>
      </c>
      <c r="L184" s="13">
        <f t="shared" si="28"/>
        <v>548.05799999999999</v>
      </c>
      <c r="M184" s="51"/>
      <c r="N184" s="13">
        <f t="shared" si="31"/>
        <v>861.23400000000015</v>
      </c>
      <c r="O184" s="13">
        <f t="shared" si="32"/>
        <v>548.05799999999999</v>
      </c>
      <c r="P184" s="51"/>
      <c r="Q184" s="52">
        <f t="shared" si="21"/>
        <v>391.47</v>
      </c>
      <c r="R184" s="52" t="e">
        <f>VLOOKUP(C184,#REF!,3)</f>
        <v>#REF!</v>
      </c>
      <c r="S184" s="54">
        <v>391.47</v>
      </c>
      <c r="T184" s="54">
        <v>391.47</v>
      </c>
      <c r="Z184" s="4" t="s">
        <v>167</v>
      </c>
      <c r="AA184" s="55">
        <v>990</v>
      </c>
      <c r="AB184" s="56">
        <v>630</v>
      </c>
    </row>
    <row r="185" spans="1:30" ht="22.5" customHeight="1" x14ac:dyDescent="0.25">
      <c r="C185" s="2" t="s">
        <v>470</v>
      </c>
      <c r="D185" s="4" t="s">
        <v>168</v>
      </c>
      <c r="E185" s="55">
        <f t="shared" si="68"/>
        <v>1040</v>
      </c>
      <c r="F185" s="127">
        <f t="shared" si="69"/>
        <v>660</v>
      </c>
      <c r="I185" s="21"/>
      <c r="K185" s="13">
        <f t="shared" si="27"/>
        <v>1035.0340000000001</v>
      </c>
      <c r="L185" s="13">
        <f t="shared" si="28"/>
        <v>658.65800000000002</v>
      </c>
      <c r="M185" s="51"/>
      <c r="N185" s="13">
        <f t="shared" si="31"/>
        <v>1035.0340000000001</v>
      </c>
      <c r="O185" s="13">
        <f t="shared" si="32"/>
        <v>658.65800000000002</v>
      </c>
      <c r="P185" s="51"/>
      <c r="Q185" s="52">
        <f t="shared" si="21"/>
        <v>470.47</v>
      </c>
      <c r="R185" s="52" t="e">
        <f>VLOOKUP(C185,#REF!,3)</f>
        <v>#REF!</v>
      </c>
      <c r="S185" s="54">
        <v>470.47</v>
      </c>
      <c r="T185" s="54">
        <v>470.47</v>
      </c>
      <c r="Z185" s="4" t="s">
        <v>168</v>
      </c>
      <c r="AA185" s="55">
        <v>1190</v>
      </c>
      <c r="AB185" s="56">
        <v>760</v>
      </c>
    </row>
    <row r="186" spans="1:30" ht="22.5" customHeight="1" x14ac:dyDescent="0.25">
      <c r="C186" s="2" t="s">
        <v>471</v>
      </c>
      <c r="D186" s="4" t="s">
        <v>549</v>
      </c>
      <c r="E186" s="55">
        <f t="shared" si="68"/>
        <v>1570</v>
      </c>
      <c r="F186" s="127">
        <f t="shared" si="69"/>
        <v>1000</v>
      </c>
      <c r="I186" s="21"/>
      <c r="K186" s="13">
        <f t="shared" si="27"/>
        <v>1567.4780000000001</v>
      </c>
      <c r="L186" s="13">
        <f t="shared" si="28"/>
        <v>997.48599999999999</v>
      </c>
      <c r="M186" s="51"/>
      <c r="N186" s="13">
        <f t="shared" si="31"/>
        <v>1567.4780000000001</v>
      </c>
      <c r="O186" s="13">
        <f t="shared" si="32"/>
        <v>997.48599999999999</v>
      </c>
      <c r="P186" s="51"/>
      <c r="Q186" s="52">
        <f t="shared" si="21"/>
        <v>712.49</v>
      </c>
      <c r="R186" s="52" t="e">
        <f>VLOOKUP(C186,#REF!,3)</f>
        <v>#REF!</v>
      </c>
      <c r="S186" s="54">
        <v>712.49</v>
      </c>
      <c r="T186" s="54">
        <v>712.49</v>
      </c>
      <c r="Z186" s="4" t="s">
        <v>169</v>
      </c>
      <c r="AA186" s="55">
        <v>1800</v>
      </c>
      <c r="AB186" s="56">
        <v>1140</v>
      </c>
    </row>
    <row r="187" spans="1:30" ht="22.5" customHeight="1" thickBot="1" x14ac:dyDescent="0.3">
      <c r="C187" s="2" t="s">
        <v>472</v>
      </c>
      <c r="D187" s="4" t="s">
        <v>170</v>
      </c>
      <c r="E187" s="55">
        <f t="shared" si="68"/>
        <v>2630</v>
      </c>
      <c r="F187" s="127">
        <f t="shared" si="69"/>
        <v>1670</v>
      </c>
      <c r="G187" s="104"/>
      <c r="H187" s="22"/>
      <c r="I187" s="23"/>
      <c r="K187" s="13">
        <f t="shared" si="27"/>
        <v>2620.4639999999999</v>
      </c>
      <c r="L187" s="13">
        <f t="shared" si="28"/>
        <v>1667.5679999999998</v>
      </c>
      <c r="M187" s="51"/>
      <c r="N187" s="13">
        <f t="shared" si="31"/>
        <v>2620.4639999999999</v>
      </c>
      <c r="O187" s="13">
        <f t="shared" si="32"/>
        <v>1667.5679999999998</v>
      </c>
      <c r="P187" s="51"/>
      <c r="Q187" s="52">
        <f t="shared" ref="Q187:Q207" si="70">IF($Q$5="SI",S187*1.21,S187)</f>
        <v>1191.1199999999999</v>
      </c>
      <c r="R187" s="52" t="e">
        <f>VLOOKUP(C187,#REF!,3)</f>
        <v>#REF!</v>
      </c>
      <c r="S187" s="54">
        <v>1191.1199999999999</v>
      </c>
      <c r="T187" s="54">
        <v>1191.1199999999999</v>
      </c>
      <c r="Z187" s="5" t="s">
        <v>170</v>
      </c>
      <c r="AA187" s="69">
        <v>2520</v>
      </c>
      <c r="AB187" s="70">
        <v>1610</v>
      </c>
    </row>
    <row r="188" spans="1:30" s="66" customFormat="1" ht="22.5" customHeight="1" x14ac:dyDescent="0.25">
      <c r="A188" s="60"/>
      <c r="B188" s="60">
        <v>2030</v>
      </c>
      <c r="C188" s="2" t="s">
        <v>477</v>
      </c>
      <c r="D188" s="4" t="s">
        <v>180</v>
      </c>
      <c r="E188" s="55">
        <f t="shared" si="68"/>
        <v>230</v>
      </c>
      <c r="F188" s="127">
        <f t="shared" si="69"/>
        <v>150</v>
      </c>
      <c r="G188" s="17" t="s">
        <v>279</v>
      </c>
      <c r="H188" s="18"/>
      <c r="I188" s="19"/>
      <c r="J188" s="71"/>
      <c r="K188" s="13">
        <f t="shared" ref="K188:K210" si="71">N188*$K$5</f>
        <v>227.96400000000003</v>
      </c>
      <c r="L188" s="13">
        <f t="shared" ref="L188:L210" si="72">O188*$L$5</f>
        <v>145.06799999999998</v>
      </c>
      <c r="M188" s="63"/>
      <c r="N188" s="13">
        <f t="shared" si="31"/>
        <v>227.96400000000003</v>
      </c>
      <c r="O188" s="13">
        <f t="shared" si="32"/>
        <v>145.06799999999998</v>
      </c>
      <c r="P188" s="63"/>
      <c r="Q188" s="52">
        <f t="shared" si="70"/>
        <v>103.62</v>
      </c>
      <c r="R188" s="52" t="e">
        <f>VLOOKUP(C188,#REF!,3)</f>
        <v>#REF!</v>
      </c>
      <c r="S188" s="54">
        <v>103.62</v>
      </c>
      <c r="T188" s="54">
        <v>103.62</v>
      </c>
      <c r="V188" s="29"/>
      <c r="W188" s="26"/>
      <c r="X188" s="26"/>
      <c r="Y188" s="26"/>
      <c r="Z188" s="4" t="s">
        <v>180</v>
      </c>
      <c r="AA188" s="55">
        <v>220</v>
      </c>
      <c r="AB188" s="56">
        <v>140</v>
      </c>
    </row>
    <row r="189" spans="1:30" ht="22.5" customHeight="1" x14ac:dyDescent="0.25">
      <c r="B189" s="60">
        <v>2031</v>
      </c>
      <c r="C189" s="60" t="s">
        <v>478</v>
      </c>
      <c r="D189" s="4" t="s">
        <v>181</v>
      </c>
      <c r="E189" s="55">
        <f t="shared" si="68"/>
        <v>160</v>
      </c>
      <c r="F189" s="127">
        <f t="shared" si="69"/>
        <v>100</v>
      </c>
      <c r="I189" s="57"/>
      <c r="K189" s="13">
        <f t="shared" si="71"/>
        <v>150.43600000000001</v>
      </c>
      <c r="L189" s="13">
        <f t="shared" si="72"/>
        <v>95.731999999999985</v>
      </c>
      <c r="M189" s="51"/>
      <c r="N189" s="13">
        <f t="shared" si="31"/>
        <v>150.43600000000001</v>
      </c>
      <c r="O189" s="13">
        <f t="shared" si="32"/>
        <v>95.731999999999985</v>
      </c>
      <c r="P189" s="51"/>
      <c r="Q189" s="52">
        <f t="shared" si="70"/>
        <v>68.38</v>
      </c>
      <c r="R189" s="52" t="e">
        <f>VLOOKUP(C189,#REF!,3)</f>
        <v>#REF!</v>
      </c>
      <c r="S189" s="54">
        <v>68.38</v>
      </c>
      <c r="T189" s="54">
        <v>68.38</v>
      </c>
      <c r="Z189" s="4" t="s">
        <v>181</v>
      </c>
      <c r="AA189" s="55">
        <v>230</v>
      </c>
      <c r="AB189" s="56">
        <v>150</v>
      </c>
    </row>
    <row r="190" spans="1:30" ht="22.5" customHeight="1" x14ac:dyDescent="0.25">
      <c r="B190" s="60">
        <v>2032</v>
      </c>
      <c r="C190" s="60" t="s">
        <v>479</v>
      </c>
      <c r="D190" s="4" t="s">
        <v>182</v>
      </c>
      <c r="E190" s="55">
        <f t="shared" si="68"/>
        <v>160</v>
      </c>
      <c r="F190" s="127">
        <f t="shared" si="69"/>
        <v>100</v>
      </c>
      <c r="I190" s="21"/>
      <c r="K190" s="13">
        <f t="shared" si="71"/>
        <v>154.04400000000001</v>
      </c>
      <c r="L190" s="13">
        <f t="shared" si="72"/>
        <v>98.027999999999992</v>
      </c>
      <c r="M190" s="51"/>
      <c r="N190" s="13">
        <f t="shared" si="31"/>
        <v>154.04400000000001</v>
      </c>
      <c r="O190" s="13">
        <f t="shared" si="32"/>
        <v>98.027999999999992</v>
      </c>
      <c r="P190" s="51"/>
      <c r="Q190" s="52">
        <f t="shared" si="70"/>
        <v>70.02</v>
      </c>
      <c r="R190" s="52" t="e">
        <f>VLOOKUP(C190,#REF!,3)</f>
        <v>#REF!</v>
      </c>
      <c r="S190" s="54">
        <v>70.02</v>
      </c>
      <c r="T190" s="54">
        <v>70.02</v>
      </c>
      <c r="Z190" s="4" t="s">
        <v>182</v>
      </c>
      <c r="AA190" s="55">
        <v>230</v>
      </c>
      <c r="AB190" s="56">
        <v>150</v>
      </c>
    </row>
    <row r="191" spans="1:30" ht="22.5" customHeight="1" x14ac:dyDescent="0.25">
      <c r="B191" s="60">
        <v>2033</v>
      </c>
      <c r="C191" s="60" t="s">
        <v>480</v>
      </c>
      <c r="D191" s="4" t="s">
        <v>183</v>
      </c>
      <c r="E191" s="55">
        <f t="shared" si="68"/>
        <v>170</v>
      </c>
      <c r="F191" s="127">
        <f t="shared" si="69"/>
        <v>110</v>
      </c>
      <c r="I191" s="21"/>
      <c r="K191" s="13">
        <f t="shared" si="71"/>
        <v>160.86400000000003</v>
      </c>
      <c r="L191" s="13">
        <f t="shared" si="72"/>
        <v>102.36799999999999</v>
      </c>
      <c r="M191" s="51"/>
      <c r="N191" s="13">
        <f t="shared" si="31"/>
        <v>160.86400000000003</v>
      </c>
      <c r="O191" s="13">
        <f t="shared" si="32"/>
        <v>102.36799999999999</v>
      </c>
      <c r="P191" s="51"/>
      <c r="Q191" s="52">
        <f t="shared" si="70"/>
        <v>73.12</v>
      </c>
      <c r="R191" s="52" t="e">
        <f>VLOOKUP(C191,#REF!,3)</f>
        <v>#REF!</v>
      </c>
      <c r="S191" s="54">
        <v>73.12</v>
      </c>
      <c r="T191" s="54">
        <v>73.12</v>
      </c>
      <c r="V191" s="28">
        <v>74</v>
      </c>
      <c r="Z191" s="4" t="s">
        <v>183</v>
      </c>
      <c r="AA191" s="55">
        <v>260</v>
      </c>
      <c r="AB191" s="56">
        <v>160</v>
      </c>
    </row>
    <row r="192" spans="1:30" ht="22.5" customHeight="1" x14ac:dyDescent="0.25">
      <c r="B192" s="60">
        <v>2034</v>
      </c>
      <c r="C192" s="60" t="s">
        <v>481</v>
      </c>
      <c r="D192" s="4" t="s">
        <v>184</v>
      </c>
      <c r="E192" s="55">
        <f t="shared" si="68"/>
        <v>220</v>
      </c>
      <c r="F192" s="127">
        <f t="shared" si="69"/>
        <v>140</v>
      </c>
      <c r="I192" s="21"/>
      <c r="K192" s="13">
        <f t="shared" si="71"/>
        <v>213.68600000000001</v>
      </c>
      <c r="L192" s="13">
        <f t="shared" si="72"/>
        <v>135.98199999999997</v>
      </c>
      <c r="M192" s="51"/>
      <c r="N192" s="13">
        <f t="shared" si="31"/>
        <v>213.68600000000001</v>
      </c>
      <c r="O192" s="13">
        <f t="shared" si="32"/>
        <v>135.98199999999997</v>
      </c>
      <c r="P192" s="51"/>
      <c r="Q192" s="52">
        <f t="shared" si="70"/>
        <v>97.13</v>
      </c>
      <c r="R192" s="52" t="e">
        <f>VLOOKUP(C192,#REF!,3)</f>
        <v>#REF!</v>
      </c>
      <c r="S192" s="54">
        <v>97.13</v>
      </c>
      <c r="T192" s="54">
        <v>97.13</v>
      </c>
      <c r="Z192" s="4" t="s">
        <v>184</v>
      </c>
      <c r="AA192" s="55">
        <v>300</v>
      </c>
      <c r="AB192" s="56">
        <v>200</v>
      </c>
    </row>
    <row r="193" spans="1:28" ht="22.5" customHeight="1" x14ac:dyDescent="0.25">
      <c r="B193" s="60">
        <v>2035</v>
      </c>
      <c r="C193" s="60" t="s">
        <v>482</v>
      </c>
      <c r="D193" s="4" t="s">
        <v>185</v>
      </c>
      <c r="E193" s="55">
        <f t="shared" si="68"/>
        <v>270</v>
      </c>
      <c r="F193" s="127">
        <f t="shared" si="69"/>
        <v>180</v>
      </c>
      <c r="I193" s="21"/>
      <c r="K193" s="13">
        <f t="shared" si="71"/>
        <v>268.048</v>
      </c>
      <c r="L193" s="13">
        <f t="shared" si="72"/>
        <v>170.57599999999999</v>
      </c>
      <c r="M193" s="51"/>
      <c r="N193" s="13">
        <f t="shared" si="31"/>
        <v>268.048</v>
      </c>
      <c r="O193" s="13">
        <f t="shared" si="32"/>
        <v>170.57599999999999</v>
      </c>
      <c r="P193" s="51"/>
      <c r="Q193" s="52">
        <f t="shared" si="70"/>
        <v>121.84</v>
      </c>
      <c r="R193" s="52" t="e">
        <f>VLOOKUP(C193,#REF!,3)</f>
        <v>#REF!</v>
      </c>
      <c r="S193" s="54">
        <v>121.84</v>
      </c>
      <c r="T193" s="54">
        <v>121.84</v>
      </c>
      <c r="Z193" s="4" t="s">
        <v>185</v>
      </c>
      <c r="AA193" s="55">
        <v>380</v>
      </c>
      <c r="AB193" s="56">
        <v>250</v>
      </c>
    </row>
    <row r="194" spans="1:28" ht="22.5" customHeight="1" x14ac:dyDescent="0.25">
      <c r="B194" s="60">
        <v>2036</v>
      </c>
      <c r="C194" s="60" t="s">
        <v>483</v>
      </c>
      <c r="D194" s="4" t="s">
        <v>186</v>
      </c>
      <c r="E194" s="55">
        <f t="shared" si="68"/>
        <v>370</v>
      </c>
      <c r="F194" s="127">
        <f t="shared" si="69"/>
        <v>240</v>
      </c>
      <c r="I194" s="21"/>
      <c r="K194" s="13">
        <f t="shared" si="71"/>
        <v>363.35200000000003</v>
      </c>
      <c r="L194" s="13">
        <f t="shared" si="72"/>
        <v>231.22399999999999</v>
      </c>
      <c r="M194" s="51"/>
      <c r="N194" s="13">
        <f t="shared" si="31"/>
        <v>363.35200000000003</v>
      </c>
      <c r="O194" s="13">
        <f t="shared" si="32"/>
        <v>231.22399999999999</v>
      </c>
      <c r="P194" s="51"/>
      <c r="Q194" s="52">
        <f t="shared" si="70"/>
        <v>165.16</v>
      </c>
      <c r="R194" s="52" t="e">
        <f>VLOOKUP(C194,#REF!,3)</f>
        <v>#REF!</v>
      </c>
      <c r="S194" s="54">
        <v>165.16</v>
      </c>
      <c r="T194" s="54">
        <v>165.16</v>
      </c>
      <c r="V194" s="28">
        <v>166</v>
      </c>
      <c r="X194" s="25" t="s">
        <v>550</v>
      </c>
      <c r="Z194" s="4" t="s">
        <v>186</v>
      </c>
      <c r="AA194" s="55">
        <v>390</v>
      </c>
      <c r="AB194" s="56">
        <v>250</v>
      </c>
    </row>
    <row r="195" spans="1:28" ht="22.5" customHeight="1" x14ac:dyDescent="0.25">
      <c r="B195" s="60">
        <v>2037</v>
      </c>
      <c r="C195" s="60" t="s">
        <v>484</v>
      </c>
      <c r="D195" s="4" t="s">
        <v>187</v>
      </c>
      <c r="E195" s="55">
        <f t="shared" si="68"/>
        <v>390</v>
      </c>
      <c r="F195" s="127">
        <f t="shared" si="69"/>
        <v>250</v>
      </c>
      <c r="I195" s="21"/>
      <c r="K195" s="13">
        <f t="shared" si="71"/>
        <v>387.42</v>
      </c>
      <c r="L195" s="13">
        <f t="shared" si="72"/>
        <v>246.53999999999996</v>
      </c>
      <c r="M195" s="51"/>
      <c r="N195" s="13">
        <f t="shared" si="31"/>
        <v>387.42</v>
      </c>
      <c r="O195" s="13">
        <f t="shared" si="32"/>
        <v>246.53999999999996</v>
      </c>
      <c r="P195" s="51"/>
      <c r="Q195" s="52">
        <f t="shared" si="70"/>
        <v>176.1</v>
      </c>
      <c r="R195" s="52" t="e">
        <f>VLOOKUP(C195,#REF!,3)</f>
        <v>#REF!</v>
      </c>
      <c r="S195" s="54">
        <v>176.1</v>
      </c>
      <c r="T195" s="54">
        <v>176.1</v>
      </c>
      <c r="Z195" s="4" t="s">
        <v>187</v>
      </c>
      <c r="AA195" s="55">
        <v>580</v>
      </c>
      <c r="AB195" s="56">
        <v>370</v>
      </c>
    </row>
    <row r="196" spans="1:28" ht="22.5" customHeight="1" x14ac:dyDescent="0.25">
      <c r="B196" s="60">
        <v>2038</v>
      </c>
      <c r="C196" s="60" t="s">
        <v>485</v>
      </c>
      <c r="D196" s="4" t="s">
        <v>188</v>
      </c>
      <c r="E196" s="55">
        <f t="shared" si="68"/>
        <v>510</v>
      </c>
      <c r="F196" s="127">
        <f t="shared" si="69"/>
        <v>320</v>
      </c>
      <c r="I196" s="21"/>
      <c r="K196" s="13">
        <f t="shared" si="71"/>
        <v>501.6</v>
      </c>
      <c r="L196" s="13">
        <f t="shared" si="72"/>
        <v>319.2</v>
      </c>
      <c r="M196" s="51"/>
      <c r="N196" s="13">
        <f t="shared" si="31"/>
        <v>501.6</v>
      </c>
      <c r="O196" s="13">
        <f t="shared" si="32"/>
        <v>319.2</v>
      </c>
      <c r="P196" s="51"/>
      <c r="Q196" s="52">
        <f t="shared" si="70"/>
        <v>228</v>
      </c>
      <c r="R196" s="52" t="e">
        <f>VLOOKUP(C196,#REF!,3)</f>
        <v>#REF!</v>
      </c>
      <c r="S196" s="54">
        <v>228</v>
      </c>
      <c r="T196" s="54">
        <v>228</v>
      </c>
      <c r="V196" s="28">
        <v>176.9</v>
      </c>
      <c r="Z196" s="4" t="s">
        <v>188</v>
      </c>
      <c r="AA196" s="55">
        <v>590</v>
      </c>
      <c r="AB196" s="56">
        <v>380</v>
      </c>
    </row>
    <row r="197" spans="1:28" ht="22.5" customHeight="1" x14ac:dyDescent="0.25">
      <c r="B197" s="60">
        <v>2039</v>
      </c>
      <c r="C197" s="60" t="s">
        <v>486</v>
      </c>
      <c r="D197" s="4" t="s">
        <v>189</v>
      </c>
      <c r="E197" s="55">
        <f t="shared" si="68"/>
        <v>550</v>
      </c>
      <c r="F197" s="127">
        <f t="shared" si="69"/>
        <v>350</v>
      </c>
      <c r="I197" s="21"/>
      <c r="K197" s="13">
        <f t="shared" si="71"/>
        <v>547.25</v>
      </c>
      <c r="L197" s="13">
        <f t="shared" si="72"/>
        <v>348.25</v>
      </c>
      <c r="M197" s="51"/>
      <c r="N197" s="13">
        <f t="shared" si="31"/>
        <v>547.25</v>
      </c>
      <c r="O197" s="13">
        <f t="shared" si="32"/>
        <v>348.25</v>
      </c>
      <c r="P197" s="51"/>
      <c r="Q197" s="52">
        <f t="shared" si="70"/>
        <v>248.75</v>
      </c>
      <c r="R197" s="52" t="e">
        <f>VLOOKUP(C197,#REF!,3)</f>
        <v>#REF!</v>
      </c>
      <c r="S197" s="54">
        <v>248.75</v>
      </c>
      <c r="T197" s="54">
        <v>248.75</v>
      </c>
      <c r="V197" s="28">
        <v>248.9</v>
      </c>
      <c r="X197" s="25" t="s">
        <v>550</v>
      </c>
      <c r="Z197" s="4" t="s">
        <v>189</v>
      </c>
      <c r="AA197" s="55">
        <v>640</v>
      </c>
      <c r="AB197" s="56">
        <v>410</v>
      </c>
    </row>
    <row r="198" spans="1:28" ht="22.5" customHeight="1" x14ac:dyDescent="0.25">
      <c r="B198" s="60">
        <v>2040</v>
      </c>
      <c r="C198" s="60" t="s">
        <v>487</v>
      </c>
      <c r="D198" s="4" t="s">
        <v>190</v>
      </c>
      <c r="E198" s="55">
        <f t="shared" si="68"/>
        <v>800</v>
      </c>
      <c r="F198" s="127">
        <f t="shared" si="69"/>
        <v>510</v>
      </c>
      <c r="I198" s="21"/>
      <c r="K198" s="13">
        <f t="shared" si="71"/>
        <v>797.74200000000008</v>
      </c>
      <c r="L198" s="13">
        <f t="shared" si="72"/>
        <v>507.654</v>
      </c>
      <c r="M198" s="51"/>
      <c r="N198" s="13">
        <f t="shared" si="31"/>
        <v>797.74200000000008</v>
      </c>
      <c r="O198" s="13">
        <f t="shared" si="32"/>
        <v>507.654</v>
      </c>
      <c r="P198" s="51"/>
      <c r="Q198" s="52">
        <f t="shared" si="70"/>
        <v>362.61</v>
      </c>
      <c r="R198" s="52" t="e">
        <f>VLOOKUP(C198,#REF!,3)</f>
        <v>#REF!</v>
      </c>
      <c r="S198" s="54">
        <v>362.61</v>
      </c>
      <c r="T198" s="54">
        <v>362.61</v>
      </c>
      <c r="V198" s="28">
        <v>306</v>
      </c>
      <c r="X198" s="25" t="s">
        <v>550</v>
      </c>
      <c r="Z198" s="4" t="s">
        <v>190</v>
      </c>
      <c r="AA198" s="55">
        <v>770</v>
      </c>
      <c r="AB198" s="56">
        <v>490</v>
      </c>
    </row>
    <row r="199" spans="1:28" ht="22.5" customHeight="1" x14ac:dyDescent="0.25">
      <c r="B199" s="60">
        <v>2041</v>
      </c>
      <c r="C199" s="60" t="s">
        <v>488</v>
      </c>
      <c r="D199" s="4" t="s">
        <v>191</v>
      </c>
      <c r="E199" s="55">
        <f t="shared" si="68"/>
        <v>800</v>
      </c>
      <c r="F199" s="127">
        <f t="shared" si="69"/>
        <v>510</v>
      </c>
      <c r="I199" s="21"/>
      <c r="K199" s="13">
        <f t="shared" si="71"/>
        <v>797.74200000000008</v>
      </c>
      <c r="L199" s="13">
        <f t="shared" si="72"/>
        <v>507.654</v>
      </c>
      <c r="M199" s="51"/>
      <c r="N199" s="13">
        <f t="shared" si="31"/>
        <v>797.74200000000008</v>
      </c>
      <c r="O199" s="13">
        <f t="shared" si="32"/>
        <v>507.654</v>
      </c>
      <c r="P199" s="51"/>
      <c r="Q199" s="52">
        <f t="shared" si="70"/>
        <v>362.61</v>
      </c>
      <c r="R199" s="52" t="e">
        <f>VLOOKUP(C199,#REF!,3)</f>
        <v>#REF!</v>
      </c>
      <c r="S199" s="54">
        <v>362.61</v>
      </c>
      <c r="T199" s="54">
        <v>362.61</v>
      </c>
      <c r="Z199" s="4" t="s">
        <v>191</v>
      </c>
      <c r="AA199" s="55">
        <v>860</v>
      </c>
      <c r="AB199" s="56">
        <v>550</v>
      </c>
    </row>
    <row r="200" spans="1:28" ht="22.5" customHeight="1" x14ac:dyDescent="0.25">
      <c r="B200" s="60">
        <v>2042</v>
      </c>
      <c r="C200" s="60" t="s">
        <v>489</v>
      </c>
      <c r="D200" s="4" t="s">
        <v>192</v>
      </c>
      <c r="E200" s="55">
        <f t="shared" si="68"/>
        <v>1130</v>
      </c>
      <c r="F200" s="127">
        <f t="shared" si="69"/>
        <v>720</v>
      </c>
      <c r="I200" s="21"/>
      <c r="K200" s="13">
        <f t="shared" si="71"/>
        <v>1121.296</v>
      </c>
      <c r="L200" s="13">
        <f t="shared" si="72"/>
        <v>713.55200000000002</v>
      </c>
      <c r="M200" s="51"/>
      <c r="N200" s="13">
        <f t="shared" si="31"/>
        <v>1121.296</v>
      </c>
      <c r="O200" s="13">
        <f t="shared" si="32"/>
        <v>713.55200000000002</v>
      </c>
      <c r="P200" s="51"/>
      <c r="Q200" s="52">
        <f t="shared" si="70"/>
        <v>509.68</v>
      </c>
      <c r="R200" s="52" t="e">
        <f>VLOOKUP(C200,#REF!,3)</f>
        <v>#REF!</v>
      </c>
      <c r="S200" s="54">
        <v>509.68</v>
      </c>
      <c r="T200" s="54">
        <v>509.68</v>
      </c>
      <c r="V200" s="28">
        <v>510</v>
      </c>
      <c r="Z200" s="4" t="s">
        <v>192</v>
      </c>
      <c r="AA200" s="55">
        <v>1050</v>
      </c>
      <c r="AB200" s="56">
        <v>670</v>
      </c>
    </row>
    <row r="201" spans="1:28" ht="22.5" customHeight="1" thickBot="1" x14ac:dyDescent="0.3">
      <c r="B201" s="2">
        <v>2043</v>
      </c>
      <c r="C201" s="2" t="s">
        <v>490</v>
      </c>
      <c r="D201" s="4" t="s">
        <v>193</v>
      </c>
      <c r="E201" s="55">
        <f t="shared" si="68"/>
        <v>1530</v>
      </c>
      <c r="F201" s="127">
        <f t="shared" si="69"/>
        <v>970</v>
      </c>
      <c r="G201" s="104"/>
      <c r="H201" s="22"/>
      <c r="I201" s="23"/>
      <c r="K201" s="13">
        <f t="shared" si="71"/>
        <v>1523.17</v>
      </c>
      <c r="L201" s="13">
        <f t="shared" si="72"/>
        <v>969.29</v>
      </c>
      <c r="M201" s="51"/>
      <c r="N201" s="13">
        <f t="shared" si="31"/>
        <v>1523.17</v>
      </c>
      <c r="O201" s="13">
        <f t="shared" si="32"/>
        <v>969.29</v>
      </c>
      <c r="P201" s="51"/>
      <c r="Q201" s="52">
        <f t="shared" si="70"/>
        <v>692.35</v>
      </c>
      <c r="R201" s="52" t="e">
        <f>VLOOKUP(C201,#REF!,3)</f>
        <v>#REF!</v>
      </c>
      <c r="S201" s="54">
        <v>692.35</v>
      </c>
      <c r="T201" s="54">
        <v>692.35</v>
      </c>
      <c r="Z201" s="5" t="s">
        <v>193</v>
      </c>
      <c r="AA201" s="69">
        <v>1940</v>
      </c>
      <c r="AB201" s="70">
        <v>1240</v>
      </c>
    </row>
    <row r="202" spans="1:28" ht="22.5" hidden="1" customHeight="1" thickBot="1" x14ac:dyDescent="0.3">
      <c r="D202" s="114"/>
      <c r="E202" s="93"/>
      <c r="F202" s="128"/>
      <c r="K202" s="13"/>
      <c r="L202" s="13"/>
      <c r="M202" s="51"/>
      <c r="N202" s="13"/>
      <c r="O202" s="13"/>
      <c r="P202" s="51"/>
      <c r="Q202" s="52"/>
      <c r="R202" s="52" t="e">
        <f>VLOOKUP(C202,#REF!,3)</f>
        <v>#REF!</v>
      </c>
      <c r="S202" s="53"/>
      <c r="T202" s="54">
        <v>916.08</v>
      </c>
      <c r="Z202" s="5"/>
      <c r="AA202" s="69"/>
      <c r="AB202" s="90"/>
    </row>
    <row r="203" spans="1:28" ht="22.5" customHeight="1" thickBot="1" x14ac:dyDescent="0.3">
      <c r="D203" s="136"/>
      <c r="E203" s="93"/>
      <c r="F203" s="163"/>
      <c r="K203" s="13"/>
      <c r="L203" s="13"/>
      <c r="M203" s="51"/>
      <c r="N203" s="13"/>
      <c r="O203" s="13"/>
      <c r="P203" s="51"/>
      <c r="Q203" s="52"/>
      <c r="R203" s="52"/>
      <c r="S203" s="54"/>
      <c r="T203" s="54"/>
      <c r="Z203" s="5"/>
      <c r="AA203" s="69"/>
      <c r="AB203" s="90"/>
    </row>
    <row r="204" spans="1:28" ht="22.5" customHeight="1" x14ac:dyDescent="0.25">
      <c r="A204" s="2" t="s">
        <v>257</v>
      </c>
      <c r="B204" s="2">
        <v>1459</v>
      </c>
      <c r="C204" s="2" t="s">
        <v>377</v>
      </c>
      <c r="D204" s="91" t="s">
        <v>258</v>
      </c>
      <c r="E204" s="55">
        <f t="shared" ref="E204:E257" si="73">MROUND(K204+4.7,10)</f>
        <v>910</v>
      </c>
      <c r="F204" s="127">
        <f t="shared" ref="F204:F257" si="74">MROUND(L204+4.7,10)</f>
        <v>580</v>
      </c>
      <c r="G204" s="17" t="s">
        <v>45</v>
      </c>
      <c r="H204" s="18"/>
      <c r="I204" s="19"/>
      <c r="K204" s="13">
        <f t="shared" si="71"/>
        <v>905.78400000000011</v>
      </c>
      <c r="L204" s="13">
        <f t="shared" si="72"/>
        <v>576.40800000000002</v>
      </c>
      <c r="M204" s="51"/>
      <c r="N204" s="13">
        <f t="shared" ref="N204:N207" si="75">IF(Q204&gt;0,Q204*$N$5,AA204)</f>
        <v>905.78400000000011</v>
      </c>
      <c r="O204" s="13">
        <f t="shared" ref="O204:O207" si="76">IF(S204&gt;0,Q204*$O$5,AB204)</f>
        <v>576.40800000000002</v>
      </c>
      <c r="P204" s="51"/>
      <c r="Q204" s="52">
        <f t="shared" si="70"/>
        <v>411.72</v>
      </c>
      <c r="R204" s="52" t="e">
        <f>VLOOKUP(C204,#REF!,3)</f>
        <v>#REF!</v>
      </c>
      <c r="S204" s="54">
        <v>411.72</v>
      </c>
      <c r="T204" s="54">
        <v>411.72</v>
      </c>
      <c r="Z204" s="91" t="s">
        <v>258</v>
      </c>
      <c r="AA204" s="55">
        <v>980</v>
      </c>
      <c r="AB204" s="56">
        <v>620</v>
      </c>
    </row>
    <row r="205" spans="1:28" ht="22.5" customHeight="1" x14ac:dyDescent="0.25">
      <c r="A205" s="2" t="s">
        <v>257</v>
      </c>
      <c r="B205" s="2">
        <v>1460</v>
      </c>
      <c r="C205" s="2" t="s">
        <v>378</v>
      </c>
      <c r="D205" s="91" t="s">
        <v>259</v>
      </c>
      <c r="E205" s="55">
        <f t="shared" si="73"/>
        <v>1410</v>
      </c>
      <c r="F205" s="127">
        <f t="shared" si="74"/>
        <v>900</v>
      </c>
      <c r="I205" s="21"/>
      <c r="K205" s="13">
        <f t="shared" si="71"/>
        <v>1402.6760000000002</v>
      </c>
      <c r="L205" s="13">
        <f t="shared" si="72"/>
        <v>892.61199999999997</v>
      </c>
      <c r="M205" s="51"/>
      <c r="N205" s="13">
        <f t="shared" si="75"/>
        <v>1402.6760000000002</v>
      </c>
      <c r="O205" s="13">
        <f t="shared" si="76"/>
        <v>892.61199999999997</v>
      </c>
      <c r="P205" s="51"/>
      <c r="Q205" s="52">
        <f t="shared" si="70"/>
        <v>637.58000000000004</v>
      </c>
      <c r="R205" s="52" t="e">
        <f>VLOOKUP(C205,#REF!,3)</f>
        <v>#REF!</v>
      </c>
      <c r="S205" s="54">
        <v>637.58000000000004</v>
      </c>
      <c r="T205" s="54">
        <v>637.58000000000004</v>
      </c>
      <c r="Z205" s="91" t="s">
        <v>259</v>
      </c>
      <c r="AA205" s="55">
        <v>1510</v>
      </c>
      <c r="AB205" s="56">
        <v>960</v>
      </c>
    </row>
    <row r="206" spans="1:28" ht="22.5" customHeight="1" x14ac:dyDescent="0.25">
      <c r="A206" s="2" t="s">
        <v>257</v>
      </c>
      <c r="B206" s="2">
        <v>1461</v>
      </c>
      <c r="C206" s="2" t="s">
        <v>379</v>
      </c>
      <c r="D206" s="91" t="s">
        <v>297</v>
      </c>
      <c r="E206" s="55">
        <f t="shared" si="73"/>
        <v>1460</v>
      </c>
      <c r="F206" s="127">
        <f t="shared" si="74"/>
        <v>930</v>
      </c>
      <c r="I206" s="21"/>
      <c r="K206" s="13">
        <f t="shared" si="71"/>
        <v>1451.1860000000001</v>
      </c>
      <c r="L206" s="13">
        <f t="shared" si="72"/>
        <v>923.48199999999997</v>
      </c>
      <c r="M206" s="51"/>
      <c r="N206" s="13">
        <f t="shared" si="75"/>
        <v>1451.1860000000001</v>
      </c>
      <c r="O206" s="13">
        <f t="shared" si="76"/>
        <v>923.48199999999997</v>
      </c>
      <c r="P206" s="51"/>
      <c r="Q206" s="52">
        <f t="shared" si="70"/>
        <v>659.63</v>
      </c>
      <c r="R206" s="52" t="e">
        <f>VLOOKUP(C206,#REF!,3)</f>
        <v>#REF!</v>
      </c>
      <c r="S206" s="54">
        <v>659.63</v>
      </c>
      <c r="T206" s="54">
        <v>659.63</v>
      </c>
      <c r="Z206" s="81"/>
      <c r="AA206" s="69"/>
      <c r="AB206" s="70"/>
    </row>
    <row r="207" spans="1:28" ht="22.5" customHeight="1" x14ac:dyDescent="0.25">
      <c r="A207" s="2" t="s">
        <v>257</v>
      </c>
      <c r="B207" s="2">
        <v>1462</v>
      </c>
      <c r="C207" s="2" t="s">
        <v>380</v>
      </c>
      <c r="D207" s="91" t="s">
        <v>260</v>
      </c>
      <c r="E207" s="55">
        <f t="shared" si="73"/>
        <v>3490</v>
      </c>
      <c r="F207" s="127">
        <f t="shared" si="74"/>
        <v>2220</v>
      </c>
      <c r="G207" s="107"/>
      <c r="I207" s="21"/>
      <c r="K207" s="13">
        <f t="shared" si="71"/>
        <v>3486.692</v>
      </c>
      <c r="L207" s="13">
        <f t="shared" si="72"/>
        <v>2218.8039999999996</v>
      </c>
      <c r="M207" s="51"/>
      <c r="N207" s="13">
        <f t="shared" si="75"/>
        <v>3486.692</v>
      </c>
      <c r="O207" s="13">
        <f t="shared" si="76"/>
        <v>2218.8039999999996</v>
      </c>
      <c r="P207" s="51"/>
      <c r="Q207" s="52">
        <f t="shared" si="70"/>
        <v>1584.86</v>
      </c>
      <c r="R207" s="52" t="e">
        <f>VLOOKUP(C207,#REF!,3)</f>
        <v>#REF!</v>
      </c>
      <c r="S207" s="54">
        <v>1584.86</v>
      </c>
      <c r="T207" s="54">
        <v>1584.86</v>
      </c>
      <c r="Z207" s="81" t="s">
        <v>260</v>
      </c>
      <c r="AA207" s="69">
        <v>3740</v>
      </c>
      <c r="AB207" s="70">
        <v>2380</v>
      </c>
    </row>
    <row r="208" spans="1:28" ht="22.5" customHeight="1" thickBot="1" x14ac:dyDescent="0.3">
      <c r="D208" s="91"/>
      <c r="E208" s="55"/>
      <c r="F208" s="127"/>
      <c r="I208" s="21"/>
      <c r="K208" s="13"/>
      <c r="L208" s="13"/>
      <c r="M208" s="51"/>
      <c r="N208" s="13"/>
      <c r="O208" s="13"/>
      <c r="P208" s="51"/>
      <c r="Q208" s="52"/>
      <c r="R208" s="52"/>
      <c r="S208" s="54"/>
      <c r="T208" s="54"/>
      <c r="Z208" s="60"/>
      <c r="AA208" s="88"/>
      <c r="AB208" s="89"/>
    </row>
    <row r="209" spans="1:28" s="66" customFormat="1" ht="22.5" customHeight="1" thickBot="1" x14ac:dyDescent="0.3">
      <c r="A209" s="60" t="s">
        <v>257</v>
      </c>
      <c r="B209" s="60">
        <v>1481</v>
      </c>
      <c r="C209" s="2" t="s">
        <v>381</v>
      </c>
      <c r="D209" s="4" t="s">
        <v>563</v>
      </c>
      <c r="E209" s="55">
        <f t="shared" ref="E209" si="77">MROUND(K209+4.7,10)</f>
        <v>1580</v>
      </c>
      <c r="F209" s="127">
        <f t="shared" ref="F209" si="78">MROUND(L209+4.7,10)</f>
        <v>1000</v>
      </c>
      <c r="G209" s="17" t="s">
        <v>564</v>
      </c>
      <c r="H209" s="18"/>
      <c r="I209" s="19"/>
      <c r="J209" s="71"/>
      <c r="K209" s="13">
        <f t="shared" ref="K209" si="79">N209*$K$5</f>
        <v>1571.2180000000003</v>
      </c>
      <c r="L209" s="13">
        <f t="shared" ref="L209" si="80">O209*$L$5</f>
        <v>999.86599999999999</v>
      </c>
      <c r="M209" s="63"/>
      <c r="N209" s="13">
        <f t="shared" ref="N209:N215" si="81">IF(Q209&gt;0,Q209*$N$5,AA210)</f>
        <v>1571.2180000000003</v>
      </c>
      <c r="O209" s="13">
        <f t="shared" ref="O209:O215" si="82">IF(S209&gt;0,Q209*$O$5,AB210)</f>
        <v>999.86599999999999</v>
      </c>
      <c r="P209" s="63"/>
      <c r="Q209" s="52">
        <f t="shared" ref="Q209" si="83">IF($Q$5="SI",S209*1.21,S209)</f>
        <v>714.19</v>
      </c>
      <c r="R209" s="52" t="e">
        <f>VLOOKUP(C209,#REF!,3)</f>
        <v>#REF!</v>
      </c>
      <c r="S209" s="54">
        <v>714.19</v>
      </c>
      <c r="T209" s="54">
        <v>714.19</v>
      </c>
      <c r="V209" s="29"/>
      <c r="W209" s="26"/>
      <c r="X209" s="26"/>
      <c r="Y209" s="26"/>
    </row>
    <row r="210" spans="1:28" s="66" customFormat="1" ht="22.5" customHeight="1" x14ac:dyDescent="0.25">
      <c r="A210" s="60" t="s">
        <v>257</v>
      </c>
      <c r="B210" s="60">
        <v>1481</v>
      </c>
      <c r="C210" s="2" t="s">
        <v>381</v>
      </c>
      <c r="D210" s="4" t="s">
        <v>298</v>
      </c>
      <c r="E210" s="55">
        <f t="shared" si="73"/>
        <v>1410</v>
      </c>
      <c r="F210" s="127">
        <f t="shared" si="74"/>
        <v>900</v>
      </c>
      <c r="G210" s="111"/>
      <c r="H210" s="112"/>
      <c r="I210" s="113"/>
      <c r="J210" s="71"/>
      <c r="K210" s="13">
        <f t="shared" si="71"/>
        <v>1402.874</v>
      </c>
      <c r="L210" s="13">
        <f t="shared" si="72"/>
        <v>892.73799999999994</v>
      </c>
      <c r="M210" s="63"/>
      <c r="N210" s="13">
        <f t="shared" si="81"/>
        <v>1402.874</v>
      </c>
      <c r="O210" s="13">
        <f t="shared" si="82"/>
        <v>892.73799999999994</v>
      </c>
      <c r="P210" s="63"/>
      <c r="Q210" s="52">
        <f t="shared" ref="Q210:Q264" si="84">IF($Q$5="SI",S210*1.21,S210)</f>
        <v>637.66999999999996</v>
      </c>
      <c r="R210" s="52" t="e">
        <f>VLOOKUP(C210,#REF!,3)</f>
        <v>#REF!</v>
      </c>
      <c r="S210" s="64">
        <v>637.66999999999996</v>
      </c>
      <c r="T210" s="54">
        <v>720.19</v>
      </c>
      <c r="V210" s="29"/>
      <c r="W210" s="26"/>
      <c r="X210" s="26"/>
      <c r="Y210" s="26"/>
    </row>
    <row r="211" spans="1:28" ht="22.5" customHeight="1" x14ac:dyDescent="0.25">
      <c r="A211" s="2" t="s">
        <v>257</v>
      </c>
      <c r="B211" s="60">
        <v>1482</v>
      </c>
      <c r="C211" s="60" t="s">
        <v>382</v>
      </c>
      <c r="D211" s="4" t="s">
        <v>300</v>
      </c>
      <c r="E211" s="55">
        <f t="shared" si="73"/>
        <v>1820</v>
      </c>
      <c r="F211" s="127">
        <f t="shared" si="74"/>
        <v>1160</v>
      </c>
      <c r="I211" s="21"/>
      <c r="K211" s="13">
        <f t="shared" ref="K211:K220" si="85">N211*$K$5</f>
        <v>1819.0480000000002</v>
      </c>
      <c r="L211" s="13">
        <f t="shared" ref="L211:L220" si="86">O211*$L$5</f>
        <v>1157.576</v>
      </c>
      <c r="M211" s="51"/>
      <c r="N211" s="13">
        <f t="shared" si="81"/>
        <v>1819.0480000000002</v>
      </c>
      <c r="O211" s="13">
        <f t="shared" si="82"/>
        <v>1157.576</v>
      </c>
      <c r="P211" s="51"/>
      <c r="Q211" s="52">
        <f t="shared" si="84"/>
        <v>826.84</v>
      </c>
      <c r="R211" s="52" t="e">
        <f>VLOOKUP(C211,#REF!,3)</f>
        <v>#REF!</v>
      </c>
      <c r="S211" s="54">
        <v>826.84</v>
      </c>
      <c r="T211" s="54">
        <v>826.84</v>
      </c>
      <c r="Z211" s="4" t="s">
        <v>261</v>
      </c>
      <c r="AA211" s="55">
        <v>1950</v>
      </c>
      <c r="AB211" s="56">
        <v>1250</v>
      </c>
    </row>
    <row r="212" spans="1:28" ht="22.5" customHeight="1" x14ac:dyDescent="0.25">
      <c r="A212" s="2" t="s">
        <v>257</v>
      </c>
      <c r="B212" s="60">
        <v>1483</v>
      </c>
      <c r="C212" s="60" t="s">
        <v>383</v>
      </c>
      <c r="D212" s="4" t="s">
        <v>299</v>
      </c>
      <c r="E212" s="55">
        <f t="shared" si="73"/>
        <v>2370</v>
      </c>
      <c r="F212" s="127">
        <f t="shared" si="74"/>
        <v>1510</v>
      </c>
      <c r="I212" s="21"/>
      <c r="K212" s="13">
        <f t="shared" si="85"/>
        <v>2367.7060000000001</v>
      </c>
      <c r="L212" s="13">
        <f t="shared" si="86"/>
        <v>1506.722</v>
      </c>
      <c r="M212" s="51"/>
      <c r="N212" s="13">
        <f t="shared" si="81"/>
        <v>2367.7060000000001</v>
      </c>
      <c r="O212" s="13">
        <f t="shared" si="82"/>
        <v>1506.722</v>
      </c>
      <c r="P212" s="51"/>
      <c r="Q212" s="52">
        <f t="shared" si="84"/>
        <v>1076.23</v>
      </c>
      <c r="R212" s="52" t="e">
        <f>VLOOKUP(C212,#REF!,3)</f>
        <v>#REF!</v>
      </c>
      <c r="S212" s="54">
        <v>1076.23</v>
      </c>
      <c r="T212" s="54">
        <v>1076.23</v>
      </c>
      <c r="Z212" s="4" t="s">
        <v>262</v>
      </c>
      <c r="AA212" s="55">
        <v>2540</v>
      </c>
      <c r="AB212" s="56">
        <v>1620</v>
      </c>
    </row>
    <row r="213" spans="1:28" ht="22.5" customHeight="1" x14ac:dyDescent="0.25">
      <c r="A213" s="2" t="s">
        <v>257</v>
      </c>
      <c r="B213" s="60">
        <v>1484</v>
      </c>
      <c r="C213" s="60" t="s">
        <v>384</v>
      </c>
      <c r="D213" s="4" t="s">
        <v>263</v>
      </c>
      <c r="E213" s="55">
        <f t="shared" si="73"/>
        <v>2560</v>
      </c>
      <c r="F213" s="127">
        <f t="shared" si="74"/>
        <v>1630</v>
      </c>
      <c r="I213" s="21"/>
      <c r="K213" s="13">
        <f t="shared" si="85"/>
        <v>2556.9280000000003</v>
      </c>
      <c r="L213" s="13">
        <f t="shared" si="86"/>
        <v>1627.136</v>
      </c>
      <c r="M213" s="51"/>
      <c r="N213" s="13">
        <f t="shared" si="81"/>
        <v>2556.9280000000003</v>
      </c>
      <c r="O213" s="13">
        <f t="shared" si="82"/>
        <v>1627.136</v>
      </c>
      <c r="P213" s="51"/>
      <c r="Q213" s="52">
        <f t="shared" si="84"/>
        <v>1162.24</v>
      </c>
      <c r="R213" s="52" t="e">
        <f>VLOOKUP(C213,#REF!,3)</f>
        <v>#REF!</v>
      </c>
      <c r="S213" s="54">
        <v>1162.24</v>
      </c>
      <c r="T213" s="54">
        <v>1162.24</v>
      </c>
      <c r="Z213" s="4" t="s">
        <v>263</v>
      </c>
      <c r="AA213" s="55">
        <v>2740</v>
      </c>
      <c r="AB213" s="56">
        <v>1750</v>
      </c>
    </row>
    <row r="214" spans="1:28" ht="22.5" customHeight="1" x14ac:dyDescent="0.25">
      <c r="A214" s="2" t="s">
        <v>257</v>
      </c>
      <c r="B214" s="60">
        <v>1485</v>
      </c>
      <c r="C214" s="60" t="s">
        <v>385</v>
      </c>
      <c r="D214" s="4" t="s">
        <v>264</v>
      </c>
      <c r="E214" s="55">
        <f t="shared" si="73"/>
        <v>2790</v>
      </c>
      <c r="F214" s="127">
        <f t="shared" si="74"/>
        <v>1780</v>
      </c>
      <c r="I214" s="21"/>
      <c r="K214" s="13">
        <f t="shared" si="85"/>
        <v>2788.2580000000003</v>
      </c>
      <c r="L214" s="13">
        <f t="shared" si="86"/>
        <v>1774.346</v>
      </c>
      <c r="M214" s="51"/>
      <c r="N214" s="13">
        <f t="shared" si="81"/>
        <v>2788.2580000000003</v>
      </c>
      <c r="O214" s="13">
        <f t="shared" si="82"/>
        <v>1774.346</v>
      </c>
      <c r="P214" s="51"/>
      <c r="Q214" s="52">
        <f t="shared" si="84"/>
        <v>1267.3900000000001</v>
      </c>
      <c r="R214" s="52" t="e">
        <f>VLOOKUP(C214,#REF!,3)</f>
        <v>#REF!</v>
      </c>
      <c r="S214" s="54">
        <v>1267.3900000000001</v>
      </c>
      <c r="T214" s="54">
        <v>1267.3900000000001</v>
      </c>
      <c r="Z214" s="4" t="s">
        <v>264</v>
      </c>
      <c r="AA214" s="55">
        <v>2990</v>
      </c>
      <c r="AB214" s="56">
        <v>1910</v>
      </c>
    </row>
    <row r="215" spans="1:28" ht="22.5" customHeight="1" x14ac:dyDescent="0.25">
      <c r="A215" s="2" t="s">
        <v>257</v>
      </c>
      <c r="B215" s="60">
        <v>1486</v>
      </c>
      <c r="C215" s="60" t="s">
        <v>386</v>
      </c>
      <c r="D215" s="4" t="s">
        <v>265</v>
      </c>
      <c r="E215" s="55">
        <f t="shared" si="73"/>
        <v>3560</v>
      </c>
      <c r="F215" s="127">
        <f t="shared" si="74"/>
        <v>2270</v>
      </c>
      <c r="I215" s="21"/>
      <c r="K215" s="13">
        <f t="shared" si="85"/>
        <v>3556.3440000000001</v>
      </c>
      <c r="L215" s="13">
        <f t="shared" si="86"/>
        <v>2263.1279999999997</v>
      </c>
      <c r="M215" s="51"/>
      <c r="N215" s="13">
        <f t="shared" si="81"/>
        <v>3556.3440000000001</v>
      </c>
      <c r="O215" s="13">
        <f t="shared" si="82"/>
        <v>2263.1279999999997</v>
      </c>
      <c r="P215" s="51"/>
      <c r="Q215" s="52">
        <f t="shared" si="84"/>
        <v>1616.52</v>
      </c>
      <c r="R215" s="52" t="e">
        <f>VLOOKUP(C215,#REF!,3)</f>
        <v>#REF!</v>
      </c>
      <c r="S215" s="54">
        <v>1616.52</v>
      </c>
      <c r="T215" s="54">
        <v>1616.52</v>
      </c>
      <c r="Z215" s="4" t="s">
        <v>265</v>
      </c>
      <c r="AA215" s="55">
        <v>3820</v>
      </c>
      <c r="AB215" s="56">
        <v>2430</v>
      </c>
    </row>
    <row r="216" spans="1:28" ht="22.5" customHeight="1" thickBot="1" x14ac:dyDescent="0.3">
      <c r="A216" s="2" t="s">
        <v>257</v>
      </c>
      <c r="B216" s="60">
        <v>1487</v>
      </c>
      <c r="C216" s="60" t="s">
        <v>387</v>
      </c>
      <c r="D216" s="4" t="s">
        <v>266</v>
      </c>
      <c r="E216" s="55">
        <f t="shared" si="73"/>
        <v>4180</v>
      </c>
      <c r="F216" s="127">
        <f t="shared" si="74"/>
        <v>2660</v>
      </c>
      <c r="G216" s="104" t="s">
        <v>225</v>
      </c>
      <c r="H216" s="22"/>
      <c r="I216" s="23"/>
      <c r="K216" s="13">
        <f t="shared" si="85"/>
        <v>4170.8919999999998</v>
      </c>
      <c r="L216" s="13">
        <f t="shared" si="86"/>
        <v>2654.2039999999997</v>
      </c>
      <c r="M216" s="51"/>
      <c r="N216" s="13">
        <f>IF(Q216&gt;0,Q216*$N$5,#REF!)</f>
        <v>4170.8919999999998</v>
      </c>
      <c r="O216" s="13">
        <f>IF(S216&gt;0,Q216*$O$5,#REF!)</f>
        <v>2654.2039999999997</v>
      </c>
      <c r="P216" s="51"/>
      <c r="Q216" s="52">
        <f t="shared" si="84"/>
        <v>1895.86</v>
      </c>
      <c r="R216" s="52" t="e">
        <f>VLOOKUP(C216,#REF!,3)</f>
        <v>#REF!</v>
      </c>
      <c r="S216" s="53">
        <v>1895.86</v>
      </c>
      <c r="T216" s="54" t="s">
        <v>291</v>
      </c>
      <c r="Z216" s="5" t="s">
        <v>266</v>
      </c>
      <c r="AA216" s="69">
        <v>5010</v>
      </c>
      <c r="AB216" s="70">
        <v>3190</v>
      </c>
    </row>
    <row r="217" spans="1:28" s="66" customFormat="1" ht="22.5" customHeight="1" x14ac:dyDescent="0.25">
      <c r="A217" s="60" t="s">
        <v>257</v>
      </c>
      <c r="B217" s="60">
        <v>1448</v>
      </c>
      <c r="C217" s="2" t="s">
        <v>373</v>
      </c>
      <c r="D217" s="4" t="s">
        <v>567</v>
      </c>
      <c r="E217" s="55">
        <f t="shared" si="73"/>
        <v>910</v>
      </c>
      <c r="F217" s="127">
        <f t="shared" si="74"/>
        <v>580</v>
      </c>
      <c r="G217" s="17" t="s">
        <v>283</v>
      </c>
      <c r="H217" s="32"/>
      <c r="I217" s="19"/>
      <c r="J217" s="71"/>
      <c r="K217" s="13">
        <f t="shared" si="85"/>
        <v>905.78400000000011</v>
      </c>
      <c r="L217" s="13">
        <f t="shared" si="86"/>
        <v>576.40800000000002</v>
      </c>
      <c r="M217" s="63"/>
      <c r="N217" s="13">
        <f t="shared" ref="N217:N220" si="87">IF(Q217&gt;0,Q217*$N$5,AA217)</f>
        <v>905.78400000000011</v>
      </c>
      <c r="O217" s="13">
        <f t="shared" ref="O217:O220" si="88">IF(S217&gt;0,Q217*$O$5,AB217)</f>
        <v>576.40800000000002</v>
      </c>
      <c r="P217" s="63"/>
      <c r="Q217" s="52">
        <f t="shared" si="84"/>
        <v>411.72</v>
      </c>
      <c r="R217" s="52" t="e">
        <f>VLOOKUP(C217,#REF!,3)</f>
        <v>#REF!</v>
      </c>
      <c r="S217" s="54">
        <v>411.72</v>
      </c>
      <c r="T217" s="54">
        <v>411.72</v>
      </c>
      <c r="V217" s="29"/>
      <c r="W217" s="26"/>
      <c r="X217" s="26"/>
      <c r="Y217" s="26"/>
      <c r="Z217" s="4" t="s">
        <v>267</v>
      </c>
      <c r="AA217" s="55">
        <v>980</v>
      </c>
      <c r="AB217" s="56">
        <v>620</v>
      </c>
    </row>
    <row r="218" spans="1:28" ht="22.5" customHeight="1" x14ac:dyDescent="0.25">
      <c r="A218" s="2" t="s">
        <v>257</v>
      </c>
      <c r="B218" s="2">
        <v>1449</v>
      </c>
      <c r="C218" s="2" t="s">
        <v>374</v>
      </c>
      <c r="D218" s="4" t="s">
        <v>568</v>
      </c>
      <c r="E218" s="55">
        <f t="shared" si="73"/>
        <v>1320</v>
      </c>
      <c r="F218" s="127">
        <f t="shared" si="74"/>
        <v>840</v>
      </c>
      <c r="I218" s="57"/>
      <c r="K218" s="13">
        <f t="shared" si="85"/>
        <v>1319.846</v>
      </c>
      <c r="L218" s="13">
        <f t="shared" si="86"/>
        <v>839.90199999999993</v>
      </c>
      <c r="M218" s="51"/>
      <c r="N218" s="13">
        <f t="shared" si="87"/>
        <v>1319.846</v>
      </c>
      <c r="O218" s="13">
        <f t="shared" si="88"/>
        <v>839.90199999999993</v>
      </c>
      <c r="P218" s="51"/>
      <c r="Q218" s="52">
        <f t="shared" si="84"/>
        <v>599.92999999999995</v>
      </c>
      <c r="R218" s="52" t="e">
        <f>VLOOKUP(C218,#REF!,3)</f>
        <v>#REF!</v>
      </c>
      <c r="S218" s="54">
        <v>599.92999999999995</v>
      </c>
      <c r="T218" s="54">
        <v>599.92999999999995</v>
      </c>
      <c r="Z218" s="4" t="s">
        <v>268</v>
      </c>
      <c r="AA218" s="55">
        <v>1420</v>
      </c>
      <c r="AB218" s="56">
        <v>900</v>
      </c>
    </row>
    <row r="219" spans="1:28" ht="22.5" customHeight="1" x14ac:dyDescent="0.25">
      <c r="A219" s="2" t="s">
        <v>257</v>
      </c>
      <c r="B219" s="2">
        <v>1450</v>
      </c>
      <c r="C219" s="2" t="s">
        <v>375</v>
      </c>
      <c r="D219" s="4" t="s">
        <v>565</v>
      </c>
      <c r="E219" s="55">
        <f t="shared" si="73"/>
        <v>1480</v>
      </c>
      <c r="F219" s="127">
        <f t="shared" si="74"/>
        <v>940</v>
      </c>
      <c r="I219" s="21"/>
      <c r="K219" s="13">
        <f t="shared" si="85"/>
        <v>1470.3260000000002</v>
      </c>
      <c r="L219" s="13">
        <f t="shared" si="86"/>
        <v>935.66200000000003</v>
      </c>
      <c r="M219" s="51"/>
      <c r="N219" s="13">
        <f t="shared" si="87"/>
        <v>1470.3260000000002</v>
      </c>
      <c r="O219" s="13">
        <f t="shared" si="88"/>
        <v>935.66200000000003</v>
      </c>
      <c r="P219" s="51"/>
      <c r="Q219" s="52">
        <f t="shared" si="84"/>
        <v>668.33</v>
      </c>
      <c r="R219" s="52" t="e">
        <f>VLOOKUP(C219,#REF!,3)</f>
        <v>#REF!</v>
      </c>
      <c r="S219" s="54">
        <v>668.33</v>
      </c>
      <c r="T219" s="54">
        <v>668.33</v>
      </c>
      <c r="V219" s="28">
        <v>669</v>
      </c>
      <c r="Z219" s="4" t="s">
        <v>269</v>
      </c>
      <c r="AA219" s="55">
        <v>1580</v>
      </c>
      <c r="AB219" s="56">
        <v>1010</v>
      </c>
    </row>
    <row r="220" spans="1:28" ht="22.5" customHeight="1" thickBot="1" x14ac:dyDescent="0.3">
      <c r="A220" s="2" t="s">
        <v>257</v>
      </c>
      <c r="B220" s="2">
        <v>1451</v>
      </c>
      <c r="C220" s="2" t="s">
        <v>376</v>
      </c>
      <c r="D220" s="4" t="s">
        <v>566</v>
      </c>
      <c r="E220" s="55">
        <f t="shared" si="73"/>
        <v>1690</v>
      </c>
      <c r="F220" s="127">
        <f t="shared" si="74"/>
        <v>1080</v>
      </c>
      <c r="G220" s="104"/>
      <c r="H220" s="22"/>
      <c r="I220" s="23"/>
      <c r="K220" s="13">
        <f t="shared" si="85"/>
        <v>1686.8500000000001</v>
      </c>
      <c r="L220" s="13">
        <f t="shared" si="86"/>
        <v>1073.45</v>
      </c>
      <c r="M220" s="51"/>
      <c r="N220" s="13">
        <f t="shared" si="87"/>
        <v>1686.8500000000001</v>
      </c>
      <c r="O220" s="13">
        <f t="shared" si="88"/>
        <v>1073.45</v>
      </c>
      <c r="P220" s="51"/>
      <c r="Q220" s="52">
        <f t="shared" si="84"/>
        <v>766.75</v>
      </c>
      <c r="R220" s="52" t="e">
        <f>VLOOKUP(C220,#REF!,3)</f>
        <v>#REF!</v>
      </c>
      <c r="S220" s="54">
        <v>766.75</v>
      </c>
      <c r="T220" s="54">
        <v>766.75</v>
      </c>
      <c r="V220" s="28">
        <v>767</v>
      </c>
      <c r="Z220" s="5" t="s">
        <v>270</v>
      </c>
      <c r="AA220" s="69">
        <v>1810</v>
      </c>
      <c r="AB220" s="70">
        <v>1160</v>
      </c>
    </row>
    <row r="221" spans="1:28" s="66" customFormat="1" ht="22.5" customHeight="1" thickBot="1" x14ac:dyDescent="0.3">
      <c r="A221" s="60" t="s">
        <v>599</v>
      </c>
      <c r="B221" s="60">
        <v>1946</v>
      </c>
      <c r="C221" s="2" t="s">
        <v>445</v>
      </c>
      <c r="D221" s="4" t="s">
        <v>555</v>
      </c>
      <c r="E221" s="55">
        <f>MROUND(K221+4.7,10)</f>
        <v>260</v>
      </c>
      <c r="F221" s="127">
        <f>MROUND(L221+4.7,10)</f>
        <v>170</v>
      </c>
      <c r="G221" s="17" t="s">
        <v>11</v>
      </c>
      <c r="H221" s="18"/>
      <c r="I221" s="19"/>
      <c r="J221" s="71"/>
      <c r="K221" s="13">
        <f>N221*$K$5</f>
        <v>259.88600000000002</v>
      </c>
      <c r="L221" s="13">
        <f>O221*$L$5</f>
        <v>165.38199999999998</v>
      </c>
      <c r="M221" s="63"/>
      <c r="N221" s="13">
        <f>IF(Q221&gt;0,Q221*$N$5,AA221)</f>
        <v>259.88600000000002</v>
      </c>
      <c r="O221" s="13">
        <f>IF(S221&gt;0,Q221*$O$5,AB221)</f>
        <v>165.38199999999998</v>
      </c>
      <c r="P221" s="63"/>
      <c r="Q221" s="52">
        <f>IF($Q$5="SI",S221*1.21,S221)</f>
        <v>118.13</v>
      </c>
      <c r="R221" s="52" t="e">
        <f>VLOOKUP(C221,#REF!,3)</f>
        <v>#REF!</v>
      </c>
      <c r="S221" s="54">
        <v>118.13</v>
      </c>
      <c r="T221" s="54">
        <v>118.13</v>
      </c>
      <c r="V221" s="29"/>
      <c r="W221" s="26"/>
      <c r="X221" s="26"/>
      <c r="Y221" s="26"/>
      <c r="Z221" s="4" t="s">
        <v>12</v>
      </c>
      <c r="AA221" s="55">
        <v>150</v>
      </c>
      <c r="AB221" s="56">
        <v>100</v>
      </c>
    </row>
    <row r="222" spans="1:28" s="66" customFormat="1" ht="22.5" customHeight="1" x14ac:dyDescent="0.25">
      <c r="A222" s="60" t="s">
        <v>599</v>
      </c>
      <c r="B222" s="60">
        <v>1946</v>
      </c>
      <c r="C222" s="2" t="s">
        <v>445</v>
      </c>
      <c r="D222" s="4" t="s">
        <v>554</v>
      </c>
      <c r="E222" s="55">
        <f t="shared" ref="E222" si="89">MROUND(K222+4.7,10)</f>
        <v>170</v>
      </c>
      <c r="F222" s="127">
        <f t="shared" ref="F222" si="90">MROUND(L222+4.7,10)</f>
        <v>110</v>
      </c>
      <c r="G222" s="111"/>
      <c r="H222" s="112"/>
      <c r="I222" s="113"/>
      <c r="J222" s="71"/>
      <c r="K222" s="13">
        <f t="shared" ref="K222" si="91">N222*$K$5</f>
        <v>162.80000000000001</v>
      </c>
      <c r="L222" s="13">
        <f t="shared" ref="L222" si="92">O222*$L$5</f>
        <v>103.6</v>
      </c>
      <c r="M222" s="63"/>
      <c r="N222" s="13">
        <f>IF(Q222&gt;0,Q222*$N$5,AA222)</f>
        <v>162.80000000000001</v>
      </c>
      <c r="O222" s="13">
        <f>IF(S222&gt;0,Q222*$O$5,AB222)</f>
        <v>103.6</v>
      </c>
      <c r="P222" s="63"/>
      <c r="Q222" s="52">
        <f t="shared" ref="Q222" si="93">IF($Q$5="SI",S222*1.21,S222)</f>
        <v>74</v>
      </c>
      <c r="R222" s="52" t="e">
        <f>VLOOKUP(C222,#REF!,3)</f>
        <v>#REF!</v>
      </c>
      <c r="S222" s="54">
        <v>74</v>
      </c>
      <c r="T222" s="54">
        <v>74</v>
      </c>
      <c r="V222" s="29"/>
      <c r="W222" s="26"/>
      <c r="X222" s="26"/>
      <c r="Y222" s="26"/>
      <c r="Z222" s="4" t="s">
        <v>12</v>
      </c>
      <c r="AA222" s="55">
        <v>150</v>
      </c>
      <c r="AB222" s="56">
        <v>100</v>
      </c>
    </row>
    <row r="223" spans="1:28" ht="22.5" customHeight="1" thickBot="1" x14ac:dyDescent="0.3">
      <c r="B223" s="60"/>
      <c r="C223" s="60"/>
      <c r="D223" s="114"/>
      <c r="E223" s="93"/>
      <c r="F223" s="128"/>
      <c r="G223" s="20"/>
      <c r="H223" s="22"/>
      <c r="I223" s="23"/>
      <c r="K223" s="13"/>
      <c r="L223" s="13"/>
      <c r="M223" s="51"/>
      <c r="N223" s="13"/>
      <c r="O223" s="13"/>
      <c r="P223" s="51"/>
      <c r="Q223" s="52"/>
      <c r="R223" s="52"/>
      <c r="S223" s="53"/>
      <c r="T223" s="54"/>
      <c r="Z223" s="5"/>
      <c r="AA223" s="69"/>
      <c r="AB223" s="70"/>
    </row>
    <row r="224" spans="1:28" ht="22.5" customHeight="1" thickBot="1" x14ac:dyDescent="0.3">
      <c r="B224" s="2">
        <v>1841</v>
      </c>
      <c r="C224" s="2" t="s">
        <v>398</v>
      </c>
      <c r="D224" s="4" t="s">
        <v>399</v>
      </c>
      <c r="E224" s="55">
        <f t="shared" ref="E224" si="94">MROUND(K224+4.7,10)</f>
        <v>4950</v>
      </c>
      <c r="F224" s="127">
        <f t="shared" ref="F224" si="95">MROUND(L224+4.7,10)</f>
        <v>3150</v>
      </c>
      <c r="G224" s="17" t="s">
        <v>598</v>
      </c>
      <c r="H224" s="18"/>
      <c r="I224" s="19"/>
      <c r="K224" s="13">
        <f t="shared" ref="K224" si="96">N224*$K$5</f>
        <v>4950</v>
      </c>
      <c r="L224" s="13">
        <f t="shared" ref="L224" si="97">O224*$L$5</f>
        <v>3150</v>
      </c>
      <c r="M224" s="51"/>
      <c r="N224" s="13">
        <f>IF(Q224&gt;0,Q224*$N$5,AA224)</f>
        <v>4950</v>
      </c>
      <c r="O224" s="13">
        <f>IF(S224&gt;0,Q224*$O$5,AB224)</f>
        <v>3150</v>
      </c>
      <c r="P224" s="51"/>
      <c r="Q224" s="52">
        <f t="shared" ref="Q224" si="98">IF($Q$5="SI",S224*1.21,S224)</f>
        <v>2250</v>
      </c>
      <c r="R224" s="52" t="e">
        <f>VLOOKUP(C224,#REF!,3)</f>
        <v>#REF!</v>
      </c>
      <c r="S224" s="53">
        <v>2250</v>
      </c>
      <c r="T224" s="54" t="s">
        <v>291</v>
      </c>
      <c r="V224" s="119" t="e">
        <f t="shared" ref="V224" si="99">R224*1.1</f>
        <v>#REF!</v>
      </c>
      <c r="W224" s="123"/>
      <c r="Z224" s="4" t="s">
        <v>42</v>
      </c>
      <c r="AA224" s="55">
        <v>3310</v>
      </c>
      <c r="AB224" s="56">
        <v>2110</v>
      </c>
    </row>
    <row r="225" spans="1:30" ht="22.5" customHeight="1" thickBot="1" x14ac:dyDescent="0.3">
      <c r="D225" s="4"/>
      <c r="E225" s="55"/>
      <c r="F225" s="56"/>
      <c r="G225" s="111"/>
      <c r="H225" s="112"/>
      <c r="I225" s="113"/>
      <c r="J225" s="34"/>
      <c r="K225" s="13"/>
      <c r="L225" s="13"/>
      <c r="M225" s="2"/>
      <c r="N225" s="13"/>
      <c r="O225" s="13"/>
      <c r="P225" s="2"/>
      <c r="Q225" s="129"/>
      <c r="R225" s="129"/>
      <c r="S225" s="130"/>
      <c r="T225" s="131"/>
      <c r="V225" s="132"/>
      <c r="W225" s="13"/>
      <c r="X225" s="133"/>
      <c r="Y225" s="133"/>
      <c r="Z225" s="4"/>
      <c r="AA225" s="55"/>
      <c r="AB225" s="56"/>
    </row>
    <row r="226" spans="1:30" ht="22.5" customHeight="1" x14ac:dyDescent="0.25">
      <c r="A226" s="2" t="s">
        <v>519</v>
      </c>
      <c r="B226" s="2">
        <v>1859</v>
      </c>
      <c r="C226" s="2" t="s">
        <v>400</v>
      </c>
      <c r="D226" s="4" t="s">
        <v>15</v>
      </c>
      <c r="E226" s="55">
        <f t="shared" si="73"/>
        <v>2640</v>
      </c>
      <c r="F226" s="127">
        <f t="shared" si="74"/>
        <v>1680</v>
      </c>
      <c r="G226" s="17" t="s">
        <v>14</v>
      </c>
      <c r="H226" s="18"/>
      <c r="I226" s="19"/>
      <c r="K226" s="13">
        <f t="shared" ref="K226:K260" si="100">N226*$K$5</f>
        <v>2640</v>
      </c>
      <c r="L226" s="13">
        <f t="shared" ref="L226:L260" si="101">O226*$L$5</f>
        <v>1680</v>
      </c>
      <c r="M226" s="51"/>
      <c r="N226" s="13">
        <f t="shared" ref="N226:N248" si="102">IF(Q226&gt;0,Q226*$N$5,AA226)</f>
        <v>2640</v>
      </c>
      <c r="O226" s="13">
        <f t="shared" ref="O226:O248" si="103">IF(S226&gt;0,Q226*$O$5,AB226)</f>
        <v>1680</v>
      </c>
      <c r="P226" s="51"/>
      <c r="Q226" s="52">
        <f t="shared" si="84"/>
        <v>1200</v>
      </c>
      <c r="R226" s="52" t="e">
        <f>VLOOKUP(C226,#REF!,3)</f>
        <v>#REF!</v>
      </c>
      <c r="S226" s="53">
        <v>1200</v>
      </c>
      <c r="T226" s="54" t="s">
        <v>291</v>
      </c>
      <c r="Z226" s="4" t="s">
        <v>15</v>
      </c>
      <c r="AA226" s="95">
        <v>2100</v>
      </c>
      <c r="AB226" s="56">
        <v>1500</v>
      </c>
    </row>
    <row r="227" spans="1:30" ht="22.5" customHeight="1" x14ac:dyDescent="0.25">
      <c r="B227" s="2">
        <v>1860</v>
      </c>
      <c r="C227" s="2" t="s">
        <v>401</v>
      </c>
      <c r="D227" s="4" t="s">
        <v>16</v>
      </c>
      <c r="E227" s="55">
        <f t="shared" si="73"/>
        <v>3080</v>
      </c>
      <c r="F227" s="127">
        <f t="shared" si="74"/>
        <v>1960</v>
      </c>
      <c r="I227" s="21"/>
      <c r="K227" s="13">
        <f t="shared" si="100"/>
        <v>3080.0000000000005</v>
      </c>
      <c r="L227" s="13">
        <f t="shared" si="101"/>
        <v>1959.9999999999998</v>
      </c>
      <c r="M227" s="51"/>
      <c r="N227" s="13">
        <f t="shared" si="102"/>
        <v>3080.0000000000005</v>
      </c>
      <c r="O227" s="13">
        <f t="shared" si="103"/>
        <v>1959.9999999999998</v>
      </c>
      <c r="P227" s="51"/>
      <c r="Q227" s="52">
        <f t="shared" si="84"/>
        <v>1400</v>
      </c>
      <c r="R227" s="52" t="e">
        <f>VLOOKUP(C227,#REF!,3)</f>
        <v>#REF!</v>
      </c>
      <c r="S227" s="53">
        <v>1400</v>
      </c>
      <c r="T227" s="54" t="s">
        <v>291</v>
      </c>
      <c r="Z227" s="4" t="s">
        <v>16</v>
      </c>
      <c r="AA227" s="95">
        <v>2400</v>
      </c>
      <c r="AB227" s="56">
        <v>1650</v>
      </c>
    </row>
    <row r="228" spans="1:30" ht="22.5" customHeight="1" x14ac:dyDescent="0.25">
      <c r="D228" s="4" t="s">
        <v>520</v>
      </c>
      <c r="E228" s="55">
        <f t="shared" si="73"/>
        <v>2400</v>
      </c>
      <c r="F228" s="127">
        <f t="shared" si="74"/>
        <v>1500</v>
      </c>
      <c r="G228" s="106"/>
      <c r="I228" s="21"/>
      <c r="K228" s="13">
        <f t="shared" si="100"/>
        <v>2400</v>
      </c>
      <c r="L228" s="13">
        <f t="shared" si="101"/>
        <v>1500</v>
      </c>
      <c r="M228" s="51"/>
      <c r="N228" s="13">
        <f t="shared" si="102"/>
        <v>2400</v>
      </c>
      <c r="O228" s="13">
        <f t="shared" si="103"/>
        <v>1500</v>
      </c>
      <c r="P228" s="51"/>
      <c r="Q228" s="52">
        <f t="shared" si="84"/>
        <v>0</v>
      </c>
      <c r="R228" s="52" t="e">
        <f>VLOOKUP(C228,#REF!,3)</f>
        <v>#REF!</v>
      </c>
      <c r="S228" s="53"/>
      <c r="T228" s="54">
        <v>3609.57</v>
      </c>
      <c r="V228" s="28" t="s">
        <v>600</v>
      </c>
      <c r="W228" s="124" t="s">
        <v>603</v>
      </c>
      <c r="X228" s="25" t="s">
        <v>601</v>
      </c>
      <c r="Y228" s="25">
        <v>3609.57</v>
      </c>
      <c r="Z228" s="4" t="s">
        <v>59</v>
      </c>
      <c r="AA228" s="95">
        <v>2400</v>
      </c>
      <c r="AB228" s="56">
        <v>1500</v>
      </c>
    </row>
    <row r="229" spans="1:30" ht="22.5" customHeight="1" x14ac:dyDescent="0.25">
      <c r="D229" s="4" t="s">
        <v>521</v>
      </c>
      <c r="E229" s="55">
        <f t="shared" si="73"/>
        <v>3050</v>
      </c>
      <c r="F229" s="127">
        <f t="shared" si="74"/>
        <v>1940</v>
      </c>
      <c r="I229" s="21"/>
      <c r="K229" s="13">
        <f t="shared" si="100"/>
        <v>3050</v>
      </c>
      <c r="L229" s="13">
        <f t="shared" si="101"/>
        <v>1940</v>
      </c>
      <c r="M229" s="51"/>
      <c r="N229" s="13">
        <f t="shared" si="102"/>
        <v>3050</v>
      </c>
      <c r="O229" s="13">
        <f t="shared" si="103"/>
        <v>1940</v>
      </c>
      <c r="P229" s="51"/>
      <c r="Q229" s="52">
        <f t="shared" si="84"/>
        <v>0</v>
      </c>
      <c r="R229" s="52" t="e">
        <f>VLOOKUP(C229,#REF!,3)</f>
        <v>#REF!</v>
      </c>
      <c r="S229" s="53"/>
      <c r="T229" s="54">
        <v>3609.57</v>
      </c>
      <c r="V229" s="28" t="s">
        <v>600</v>
      </c>
      <c r="W229" s="124" t="s">
        <v>603</v>
      </c>
      <c r="X229" s="25" t="s">
        <v>602</v>
      </c>
      <c r="Y229" s="25">
        <v>3609.57</v>
      </c>
      <c r="Z229" s="4" t="s">
        <v>60</v>
      </c>
      <c r="AA229" s="95">
        <v>3050</v>
      </c>
      <c r="AB229" s="56">
        <v>1940</v>
      </c>
    </row>
    <row r="230" spans="1:30" ht="22.5" customHeight="1" x14ac:dyDescent="0.25">
      <c r="A230" s="2" t="s">
        <v>519</v>
      </c>
      <c r="B230" s="2">
        <v>1859</v>
      </c>
      <c r="C230" s="2" t="s">
        <v>400</v>
      </c>
      <c r="D230" s="4" t="s">
        <v>526</v>
      </c>
      <c r="E230" s="55">
        <f t="shared" ref="E230:E232" si="104">MROUND(K230+4.7,10)</f>
        <v>180</v>
      </c>
      <c r="F230" s="127">
        <f t="shared" ref="F230:F232" si="105">MROUND(L230+4.7,10)</f>
        <v>110</v>
      </c>
      <c r="G230" s="108" t="s">
        <v>525</v>
      </c>
      <c r="H230" s="109"/>
      <c r="I230" s="110"/>
      <c r="K230" s="13">
        <f t="shared" si="100"/>
        <v>170.87400000000002</v>
      </c>
      <c r="L230" s="13">
        <f t="shared" si="101"/>
        <v>108.738</v>
      </c>
      <c r="M230" s="51"/>
      <c r="N230" s="13">
        <f t="shared" si="102"/>
        <v>170.87400000000002</v>
      </c>
      <c r="O230" s="13">
        <f t="shared" si="103"/>
        <v>108.738</v>
      </c>
      <c r="P230" s="51"/>
      <c r="Q230" s="52">
        <f t="shared" ref="Q230:Q233" si="106">IF($Q$5="SI",S230*1.21,S230)</f>
        <v>77.67</v>
      </c>
      <c r="R230" s="52" t="e">
        <f>VLOOKUP(C230,#REF!,3)</f>
        <v>#REF!</v>
      </c>
      <c r="S230" s="53">
        <v>77.67</v>
      </c>
      <c r="T230" s="54" t="e">
        <f t="shared" ref="T230:T233" si="107">IF(R230=S230," ","revisar")</f>
        <v>#REF!</v>
      </c>
      <c r="V230" s="28" t="s">
        <v>542</v>
      </c>
      <c r="X230" s="25" t="s">
        <v>539</v>
      </c>
      <c r="Y230" s="25">
        <v>2429</v>
      </c>
      <c r="Z230" s="4" t="s">
        <v>15</v>
      </c>
      <c r="AA230" s="95">
        <v>2100</v>
      </c>
      <c r="AB230" s="56">
        <v>1500</v>
      </c>
    </row>
    <row r="231" spans="1:30" ht="22.5" customHeight="1" x14ac:dyDescent="0.25">
      <c r="B231" s="2">
        <v>1860</v>
      </c>
      <c r="C231" s="2" t="s">
        <v>401</v>
      </c>
      <c r="D231" s="4" t="s">
        <v>527</v>
      </c>
      <c r="E231" s="55">
        <f t="shared" si="104"/>
        <v>100</v>
      </c>
      <c r="F231" s="127">
        <f t="shared" si="105"/>
        <v>70</v>
      </c>
      <c r="I231" s="21"/>
      <c r="K231" s="13">
        <f t="shared" si="100"/>
        <v>96.448000000000022</v>
      </c>
      <c r="L231" s="13">
        <f t="shared" si="101"/>
        <v>61.375999999999998</v>
      </c>
      <c r="M231" s="51"/>
      <c r="N231" s="13">
        <f t="shared" si="102"/>
        <v>96.448000000000022</v>
      </c>
      <c r="O231" s="13">
        <f t="shared" si="103"/>
        <v>61.375999999999998</v>
      </c>
      <c r="P231" s="51"/>
      <c r="Q231" s="52">
        <f t="shared" si="106"/>
        <v>43.84</v>
      </c>
      <c r="R231" s="52" t="e">
        <f>VLOOKUP(C231,#REF!,3)</f>
        <v>#REF!</v>
      </c>
      <c r="S231" s="53">
        <v>43.84</v>
      </c>
      <c r="T231" s="54" t="e">
        <f t="shared" si="107"/>
        <v>#REF!</v>
      </c>
      <c r="V231" s="28" t="s">
        <v>542</v>
      </c>
      <c r="X231" s="25" t="s">
        <v>540</v>
      </c>
      <c r="Y231" s="25">
        <v>4384</v>
      </c>
      <c r="Z231" s="4" t="s">
        <v>16</v>
      </c>
      <c r="AA231" s="95">
        <v>2400</v>
      </c>
      <c r="AB231" s="56">
        <v>1650</v>
      </c>
    </row>
    <row r="232" spans="1:30" ht="22.5" customHeight="1" x14ac:dyDescent="0.25">
      <c r="D232" s="4" t="s">
        <v>528</v>
      </c>
      <c r="E232" s="55">
        <f t="shared" si="104"/>
        <v>60</v>
      </c>
      <c r="F232" s="127">
        <f t="shared" si="105"/>
        <v>40</v>
      </c>
      <c r="G232" s="106"/>
      <c r="I232" s="21"/>
      <c r="K232" s="13">
        <f t="shared" si="100"/>
        <v>53.438000000000002</v>
      </c>
      <c r="L232" s="13">
        <f t="shared" si="101"/>
        <v>34.005999999999993</v>
      </c>
      <c r="M232" s="51"/>
      <c r="N232" s="13">
        <f t="shared" si="102"/>
        <v>53.438000000000002</v>
      </c>
      <c r="O232" s="13">
        <f t="shared" si="103"/>
        <v>34.005999999999993</v>
      </c>
      <c r="P232" s="51"/>
      <c r="Q232" s="52">
        <f t="shared" si="106"/>
        <v>24.29</v>
      </c>
      <c r="R232" s="52" t="e">
        <f>VLOOKUP(C232,#REF!,3)</f>
        <v>#REF!</v>
      </c>
      <c r="S232" s="53">
        <v>24.29</v>
      </c>
      <c r="T232" s="54" t="e">
        <f t="shared" si="107"/>
        <v>#REF!</v>
      </c>
      <c r="V232" s="28" t="s">
        <v>542</v>
      </c>
      <c r="X232" s="25" t="s">
        <v>541</v>
      </c>
      <c r="Y232" s="25">
        <v>7767</v>
      </c>
      <c r="Z232" s="4" t="s">
        <v>59</v>
      </c>
      <c r="AA232" s="95">
        <v>2400</v>
      </c>
      <c r="AB232" s="56">
        <v>1500</v>
      </c>
    </row>
    <row r="233" spans="1:30" ht="22.5" customHeight="1" x14ac:dyDescent="0.25">
      <c r="D233" s="4" t="s">
        <v>529</v>
      </c>
      <c r="E233" s="55">
        <v>9</v>
      </c>
      <c r="F233" s="127">
        <v>6</v>
      </c>
      <c r="I233" s="21"/>
      <c r="K233" s="13">
        <f t="shared" si="100"/>
        <v>3050</v>
      </c>
      <c r="L233" s="13">
        <f t="shared" si="101"/>
        <v>1940</v>
      </c>
      <c r="M233" s="51"/>
      <c r="N233" s="13">
        <f t="shared" si="102"/>
        <v>3050</v>
      </c>
      <c r="O233" s="13">
        <f t="shared" si="103"/>
        <v>1940</v>
      </c>
      <c r="P233" s="51"/>
      <c r="Q233" s="52">
        <f t="shared" si="106"/>
        <v>0</v>
      </c>
      <c r="R233" s="52" t="e">
        <f>VLOOKUP(C233,#REF!,3)</f>
        <v>#REF!</v>
      </c>
      <c r="S233" s="53"/>
      <c r="T233" s="54" t="e">
        <f t="shared" si="107"/>
        <v>#REF!</v>
      </c>
      <c r="Z233" s="4" t="s">
        <v>60</v>
      </c>
      <c r="AA233" s="95">
        <v>3050</v>
      </c>
      <c r="AB233" s="56">
        <v>1940</v>
      </c>
    </row>
    <row r="234" spans="1:30" ht="22.5" customHeight="1" x14ac:dyDescent="0.25">
      <c r="A234" s="2" t="s">
        <v>301</v>
      </c>
      <c r="B234" s="2">
        <v>450</v>
      </c>
      <c r="C234" s="2" t="s">
        <v>368</v>
      </c>
      <c r="D234" s="4" t="s">
        <v>607</v>
      </c>
      <c r="E234" s="55">
        <f t="shared" si="73"/>
        <v>1250</v>
      </c>
      <c r="F234" s="127">
        <f t="shared" si="74"/>
        <v>790</v>
      </c>
      <c r="G234" s="108" t="s">
        <v>13</v>
      </c>
      <c r="H234" s="109"/>
      <c r="I234" s="110"/>
      <c r="K234" s="13">
        <f t="shared" si="100"/>
        <v>1240.646</v>
      </c>
      <c r="L234" s="13">
        <f t="shared" si="101"/>
        <v>789.50199999999984</v>
      </c>
      <c r="M234" s="51"/>
      <c r="N234" s="13">
        <f t="shared" si="102"/>
        <v>1240.646</v>
      </c>
      <c r="O234" s="13">
        <f t="shared" si="103"/>
        <v>789.50199999999984</v>
      </c>
      <c r="P234" s="51"/>
      <c r="Q234" s="52">
        <f t="shared" si="84"/>
        <v>563.92999999999995</v>
      </c>
      <c r="R234" s="52" t="e">
        <f>VLOOKUP(C234,#REF!,3)</f>
        <v>#REF!</v>
      </c>
      <c r="S234" s="53">
        <v>563.92999999999995</v>
      </c>
      <c r="T234" s="54">
        <v>620.33000000000004</v>
      </c>
      <c r="Z234" s="4" t="s">
        <v>39</v>
      </c>
      <c r="AA234" s="95">
        <v>1330</v>
      </c>
      <c r="AB234" s="56">
        <v>850</v>
      </c>
    </row>
    <row r="235" spans="1:30" ht="22.5" customHeight="1" thickBot="1" x14ac:dyDescent="0.3">
      <c r="B235" s="2">
        <v>451</v>
      </c>
      <c r="C235" s="2" t="s">
        <v>369</v>
      </c>
      <c r="D235" s="4" t="s">
        <v>608</v>
      </c>
      <c r="E235" s="55">
        <f t="shared" si="73"/>
        <v>11930</v>
      </c>
      <c r="F235" s="127">
        <f t="shared" si="74"/>
        <v>7590</v>
      </c>
      <c r="G235" s="104"/>
      <c r="H235" s="22"/>
      <c r="I235" s="23"/>
      <c r="K235" s="13">
        <f t="shared" si="100"/>
        <v>11927.058000000001</v>
      </c>
      <c r="L235" s="13">
        <f t="shared" si="101"/>
        <v>7589.9459999999999</v>
      </c>
      <c r="M235" s="51"/>
      <c r="N235" s="13">
        <f t="shared" si="102"/>
        <v>11927.058000000001</v>
      </c>
      <c r="O235" s="13">
        <f t="shared" si="103"/>
        <v>7589.9459999999999</v>
      </c>
      <c r="P235" s="51"/>
      <c r="Q235" s="52">
        <f t="shared" si="84"/>
        <v>5421.39</v>
      </c>
      <c r="R235" s="52" t="e">
        <f>VLOOKUP(C235,#REF!,3)</f>
        <v>#REF!</v>
      </c>
      <c r="S235" s="53">
        <v>5421.39</v>
      </c>
      <c r="T235" s="54">
        <v>5963.53</v>
      </c>
      <c r="Z235" s="4" t="s">
        <v>64</v>
      </c>
      <c r="AA235" s="95"/>
      <c r="AB235" s="56"/>
      <c r="AD235" s="85"/>
    </row>
    <row r="236" spans="1:30" s="66" customFormat="1" ht="22.5" customHeight="1" x14ac:dyDescent="0.25">
      <c r="A236" s="60" t="s">
        <v>238</v>
      </c>
      <c r="B236" s="60">
        <v>2045</v>
      </c>
      <c r="C236" s="2" t="s">
        <v>491</v>
      </c>
      <c r="D236" s="91" t="s">
        <v>194</v>
      </c>
      <c r="E236" s="55">
        <f t="shared" ref="E236:F238" si="108">MROUND(K236+4.7,10)</f>
        <v>4800</v>
      </c>
      <c r="F236" s="127">
        <f t="shared" si="108"/>
        <v>3060</v>
      </c>
      <c r="G236" s="17" t="s">
        <v>61</v>
      </c>
      <c r="H236" s="32"/>
      <c r="I236" s="61"/>
      <c r="J236" s="71"/>
      <c r="K236" s="13">
        <f>N236*$K$5</f>
        <v>4795.0100000000011</v>
      </c>
      <c r="L236" s="13">
        <f>O236*$L$5</f>
        <v>3051.37</v>
      </c>
      <c r="M236" s="63"/>
      <c r="N236" s="13">
        <f t="shared" ref="N236:N242" si="109">IF(Q236&gt;0,Q236*$N$5,AA236)</f>
        <v>4795.0100000000011</v>
      </c>
      <c r="O236" s="13">
        <f t="shared" ref="O236:O242" si="110">IF(S236&gt;0,Q236*$O$5,AB236)</f>
        <v>3051.37</v>
      </c>
      <c r="P236" s="63"/>
      <c r="Q236" s="52">
        <f>IF($Q$5="SI",S236*1.21,S236)</f>
        <v>2179.5500000000002</v>
      </c>
      <c r="R236" s="52" t="e">
        <f>VLOOKUP(C236,#REF!,3)</f>
        <v>#REF!</v>
      </c>
      <c r="S236" s="54">
        <v>2179.5500000000002</v>
      </c>
      <c r="T236" s="54">
        <v>2179.5500000000002</v>
      </c>
      <c r="V236" s="29"/>
      <c r="W236" s="26"/>
      <c r="X236" s="26"/>
      <c r="Y236" s="26"/>
      <c r="Z236" s="91" t="s">
        <v>194</v>
      </c>
      <c r="AA236" s="55">
        <v>5480</v>
      </c>
      <c r="AB236" s="56">
        <v>3490</v>
      </c>
    </row>
    <row r="237" spans="1:30" ht="22.5" customHeight="1" x14ac:dyDescent="0.25">
      <c r="B237" s="2">
        <v>2046</v>
      </c>
      <c r="C237" s="2" t="s">
        <v>493</v>
      </c>
      <c r="D237" s="91" t="s">
        <v>196</v>
      </c>
      <c r="E237" s="55">
        <f t="shared" si="108"/>
        <v>2880</v>
      </c>
      <c r="F237" s="127">
        <f t="shared" si="108"/>
        <v>1840</v>
      </c>
      <c r="I237" s="21"/>
      <c r="K237" s="13">
        <f>N237*$K$5</f>
        <v>2877.7760000000003</v>
      </c>
      <c r="L237" s="13">
        <f>O237*$L$5</f>
        <v>1831.3119999999997</v>
      </c>
      <c r="M237" s="51"/>
      <c r="N237" s="13">
        <f t="shared" si="109"/>
        <v>2877.7760000000003</v>
      </c>
      <c r="O237" s="13">
        <f t="shared" si="110"/>
        <v>1831.3119999999997</v>
      </c>
      <c r="P237" s="51"/>
      <c r="Q237" s="52">
        <f>IF($Q$5="SI",S237*1.21,S237)</f>
        <v>1308.08</v>
      </c>
      <c r="R237" s="52" t="e">
        <f>VLOOKUP(C237,#REF!,3)</f>
        <v>#REF!</v>
      </c>
      <c r="S237" s="54">
        <v>1308.08</v>
      </c>
      <c r="T237" s="54">
        <v>1308.08</v>
      </c>
      <c r="Z237" s="91" t="s">
        <v>196</v>
      </c>
      <c r="AA237" s="55">
        <v>3280</v>
      </c>
      <c r="AB237" s="56">
        <v>2090</v>
      </c>
    </row>
    <row r="238" spans="1:30" ht="22.5" customHeight="1" thickBot="1" x14ac:dyDescent="0.3">
      <c r="B238" s="2">
        <v>2047</v>
      </c>
      <c r="C238" s="2" t="s">
        <v>492</v>
      </c>
      <c r="D238" s="91" t="s">
        <v>195</v>
      </c>
      <c r="E238" s="55">
        <f t="shared" si="108"/>
        <v>1640</v>
      </c>
      <c r="F238" s="127">
        <f t="shared" si="108"/>
        <v>1040</v>
      </c>
      <c r="G238" s="107"/>
      <c r="H238" s="22"/>
      <c r="I238" s="21"/>
      <c r="K238" s="13">
        <f>N238*$K$5</f>
        <v>1633.3240000000001</v>
      </c>
      <c r="L238" s="13">
        <f>O238*$L$5</f>
        <v>1039.3879999999999</v>
      </c>
      <c r="M238" s="51"/>
      <c r="N238" s="13">
        <f t="shared" si="109"/>
        <v>1633.3240000000001</v>
      </c>
      <c r="O238" s="13">
        <f t="shared" si="110"/>
        <v>1039.3879999999999</v>
      </c>
      <c r="P238" s="51"/>
      <c r="Q238" s="52">
        <f>IF($Q$5="SI",S238*1.21,S238)</f>
        <v>742.42</v>
      </c>
      <c r="R238" s="52">
        <v>706.82</v>
      </c>
      <c r="S238" s="54">
        <v>742.42</v>
      </c>
      <c r="T238" s="54">
        <v>742.42</v>
      </c>
      <c r="Z238" s="91" t="s">
        <v>195</v>
      </c>
      <c r="AA238" s="55">
        <v>1870</v>
      </c>
      <c r="AB238" s="56">
        <v>1190</v>
      </c>
    </row>
    <row r="239" spans="1:30" ht="22.5" customHeight="1" x14ac:dyDescent="0.25">
      <c r="D239" s="91" t="s">
        <v>552</v>
      </c>
      <c r="E239" s="55">
        <f t="shared" ref="E239:E240" si="111">MROUND(K239+4.7,10)</f>
        <v>630</v>
      </c>
      <c r="F239" s="127">
        <f t="shared" ref="F239:F240" si="112">MROUND(L239+4.7,10)</f>
        <v>400</v>
      </c>
      <c r="I239" s="21"/>
      <c r="K239" s="13">
        <f t="shared" ref="K239:K240" si="113">N239*$K$5</f>
        <v>624.16200000000003</v>
      </c>
      <c r="L239" s="13">
        <f t="shared" ref="L239:L240" si="114">O239*$L$5</f>
        <v>397.19399999999996</v>
      </c>
      <c r="M239" s="51"/>
      <c r="N239" s="13">
        <f t="shared" si="109"/>
        <v>624.16200000000003</v>
      </c>
      <c r="O239" s="13">
        <f t="shared" si="110"/>
        <v>397.19399999999996</v>
      </c>
      <c r="P239" s="51"/>
      <c r="Q239" s="52">
        <f t="shared" ref="Q239:Q240" si="115">IF($Q$5="SI",S239*1.21,S239)</f>
        <v>283.70999999999998</v>
      </c>
      <c r="R239" s="52" t="e">
        <f>VLOOKUP(C239,#REF!,3)</f>
        <v>#REF!</v>
      </c>
      <c r="S239" s="54">
        <v>283.70999999999998</v>
      </c>
      <c r="T239" s="54">
        <v>283.70999999999998</v>
      </c>
      <c r="Z239" s="91" t="s">
        <v>196</v>
      </c>
      <c r="AA239" s="55">
        <v>3280</v>
      </c>
      <c r="AB239" s="56">
        <v>2090</v>
      </c>
    </row>
    <row r="240" spans="1:30" ht="22.5" customHeight="1" thickBot="1" x14ac:dyDescent="0.3">
      <c r="D240" s="91" t="s">
        <v>551</v>
      </c>
      <c r="E240" s="55">
        <f t="shared" si="111"/>
        <v>290</v>
      </c>
      <c r="F240" s="127">
        <f t="shared" si="112"/>
        <v>180</v>
      </c>
      <c r="G240" s="104"/>
      <c r="H240" s="22"/>
      <c r="I240" s="23"/>
      <c r="K240" s="13">
        <f t="shared" si="113"/>
        <v>281.64400000000006</v>
      </c>
      <c r="L240" s="13">
        <f t="shared" si="114"/>
        <v>179.22800000000001</v>
      </c>
      <c r="M240" s="51"/>
      <c r="N240" s="13">
        <f t="shared" si="109"/>
        <v>281.64400000000006</v>
      </c>
      <c r="O240" s="13">
        <f t="shared" si="110"/>
        <v>179.22800000000001</v>
      </c>
      <c r="P240" s="51"/>
      <c r="Q240" s="52">
        <f t="shared" si="115"/>
        <v>128.02000000000001</v>
      </c>
      <c r="R240" s="52">
        <v>706.82</v>
      </c>
      <c r="S240" s="54">
        <v>128.02000000000001</v>
      </c>
      <c r="T240" s="54">
        <v>128.02000000000001</v>
      </c>
      <c r="Z240" s="91" t="s">
        <v>195</v>
      </c>
      <c r="AA240" s="55">
        <v>1870</v>
      </c>
      <c r="AB240" s="56">
        <v>1190</v>
      </c>
    </row>
    <row r="241" spans="1:30" s="66" customFormat="1" ht="22.5" customHeight="1" x14ac:dyDescent="0.25">
      <c r="A241" s="60"/>
      <c r="B241" s="60">
        <v>1712</v>
      </c>
      <c r="C241" s="2" t="s">
        <v>397</v>
      </c>
      <c r="D241" s="91" t="s">
        <v>58</v>
      </c>
      <c r="E241" s="55">
        <f>MROUND(K241+4.7,10)</f>
        <v>530</v>
      </c>
      <c r="F241" s="127">
        <f>MROUND(L241+4.7,10)</f>
        <v>340</v>
      </c>
      <c r="G241" s="17" t="s">
        <v>530</v>
      </c>
      <c r="H241" s="18"/>
      <c r="I241" s="19"/>
      <c r="J241" s="71"/>
      <c r="K241" s="13">
        <f>N241*$K$5</f>
        <v>528</v>
      </c>
      <c r="L241" s="13">
        <f>O241*$L$5</f>
        <v>336</v>
      </c>
      <c r="M241" s="63"/>
      <c r="N241" s="13">
        <f t="shared" si="109"/>
        <v>528</v>
      </c>
      <c r="O241" s="13">
        <f t="shared" si="110"/>
        <v>336</v>
      </c>
      <c r="P241" s="63"/>
      <c r="Q241" s="52">
        <f>IF($Q$5="SI",S241*1.21,S241)</f>
        <v>240</v>
      </c>
      <c r="R241" s="52" t="e">
        <f>VLOOKUP(C241,#REF!,3)</f>
        <v>#REF!</v>
      </c>
      <c r="S241" s="64">
        <v>240</v>
      </c>
      <c r="T241" s="54"/>
      <c r="V241" s="29" t="s">
        <v>553</v>
      </c>
      <c r="W241" s="26"/>
      <c r="X241" s="26"/>
      <c r="Y241" s="26"/>
      <c r="Z241" s="91" t="s">
        <v>58</v>
      </c>
      <c r="AA241" s="55">
        <v>240</v>
      </c>
      <c r="AB241" s="92">
        <v>160</v>
      </c>
    </row>
    <row r="242" spans="1:30" ht="22.5" customHeight="1" thickBot="1" x14ac:dyDescent="0.3">
      <c r="D242" s="78"/>
      <c r="E242" s="93"/>
      <c r="F242" s="128"/>
      <c r="G242" s="104"/>
      <c r="H242" s="22"/>
      <c r="I242" s="23"/>
      <c r="K242" s="13">
        <f>N242*$K$5</f>
        <v>0</v>
      </c>
      <c r="L242" s="13">
        <f>O242*$L$5</f>
        <v>0</v>
      </c>
      <c r="M242" s="51"/>
      <c r="N242" s="13">
        <f t="shared" si="109"/>
        <v>0</v>
      </c>
      <c r="O242" s="13">
        <f t="shared" si="110"/>
        <v>0</v>
      </c>
      <c r="P242" s="51"/>
      <c r="Q242" s="52">
        <f>IF($Q$5="SI",S242*1.21,S242)</f>
        <v>0</v>
      </c>
      <c r="R242" s="52" t="e">
        <f>VLOOKUP(C242,#REF!,3)</f>
        <v>#REF!</v>
      </c>
      <c r="S242" s="53"/>
      <c r="T242" s="54" t="e">
        <f>IF(R242=S242," ","revisar")</f>
        <v>#REF!</v>
      </c>
      <c r="AA242" s="93"/>
      <c r="AB242" s="94"/>
    </row>
    <row r="243" spans="1:30" ht="22.5" customHeight="1" x14ac:dyDescent="0.25">
      <c r="D243" s="4" t="s">
        <v>609</v>
      </c>
      <c r="E243" s="55">
        <f t="shared" si="73"/>
        <v>1990</v>
      </c>
      <c r="F243" s="127">
        <f t="shared" si="74"/>
        <v>1270</v>
      </c>
      <c r="G243" s="17" t="s">
        <v>46</v>
      </c>
      <c r="H243" s="32"/>
      <c r="I243" s="19"/>
      <c r="K243" s="13">
        <f t="shared" si="100"/>
        <v>1990</v>
      </c>
      <c r="L243" s="13">
        <f t="shared" si="101"/>
        <v>1270</v>
      </c>
      <c r="M243" s="51"/>
      <c r="N243" s="13">
        <f t="shared" si="102"/>
        <v>1990</v>
      </c>
      <c r="O243" s="13">
        <f t="shared" si="103"/>
        <v>1270</v>
      </c>
      <c r="P243" s="51"/>
      <c r="Q243" s="52">
        <f t="shared" si="84"/>
        <v>0</v>
      </c>
      <c r="R243" s="52" t="e">
        <f>VLOOKUP(C243,#REF!,3)</f>
        <v>#REF!</v>
      </c>
      <c r="S243" s="53"/>
      <c r="T243" s="54" t="e">
        <f t="shared" ref="T243:T264" si="116">IF(R243=S243," ","revisar")</f>
        <v>#REF!</v>
      </c>
      <c r="Z243" s="4" t="s">
        <v>52</v>
      </c>
      <c r="AA243" s="95">
        <v>1990</v>
      </c>
      <c r="AB243" s="56">
        <v>1270</v>
      </c>
      <c r="AD243" s="85"/>
    </row>
    <row r="244" spans="1:30" ht="22.5" customHeight="1" thickBot="1" x14ac:dyDescent="0.3">
      <c r="D244" s="4" t="s">
        <v>53</v>
      </c>
      <c r="E244" s="55">
        <f t="shared" si="73"/>
        <v>2650</v>
      </c>
      <c r="F244" s="127">
        <f t="shared" si="74"/>
        <v>1690</v>
      </c>
      <c r="G244" s="104" t="s">
        <v>225</v>
      </c>
      <c r="H244" s="22"/>
      <c r="I244" s="23"/>
      <c r="K244" s="13">
        <f t="shared" si="100"/>
        <v>2650</v>
      </c>
      <c r="L244" s="13">
        <f t="shared" si="101"/>
        <v>1690</v>
      </c>
      <c r="M244" s="51"/>
      <c r="N244" s="13">
        <f t="shared" si="102"/>
        <v>2650</v>
      </c>
      <c r="O244" s="13">
        <f t="shared" si="103"/>
        <v>1690</v>
      </c>
      <c r="P244" s="51"/>
      <c r="Q244" s="52">
        <f t="shared" si="84"/>
        <v>0</v>
      </c>
      <c r="R244" s="52" t="e">
        <f>VLOOKUP(C244,#REF!,3)</f>
        <v>#REF!</v>
      </c>
      <c r="S244" s="53"/>
      <c r="T244" s="54" t="e">
        <f t="shared" si="116"/>
        <v>#REF!</v>
      </c>
      <c r="Z244" s="4" t="s">
        <v>53</v>
      </c>
      <c r="AA244" s="95">
        <v>2650</v>
      </c>
      <c r="AB244" s="56">
        <v>1690</v>
      </c>
      <c r="AD244" s="85"/>
    </row>
    <row r="245" spans="1:30" ht="22.5" customHeight="1" x14ac:dyDescent="0.25">
      <c r="D245" s="4" t="s">
        <v>47</v>
      </c>
      <c r="E245" s="55">
        <f t="shared" si="73"/>
        <v>1900</v>
      </c>
      <c r="F245" s="127">
        <f t="shared" si="74"/>
        <v>1200</v>
      </c>
      <c r="G245" s="17" t="s">
        <v>51</v>
      </c>
      <c r="H245" s="32"/>
      <c r="I245" s="61"/>
      <c r="K245" s="13">
        <f t="shared" si="100"/>
        <v>1900</v>
      </c>
      <c r="L245" s="13">
        <f t="shared" si="101"/>
        <v>1200</v>
      </c>
      <c r="M245" s="51"/>
      <c r="N245" s="13">
        <f t="shared" si="102"/>
        <v>1900</v>
      </c>
      <c r="O245" s="13">
        <f t="shared" si="103"/>
        <v>1200</v>
      </c>
      <c r="P245" s="51"/>
      <c r="Q245" s="52">
        <f t="shared" si="84"/>
        <v>0</v>
      </c>
      <c r="R245" s="52" t="e">
        <f>VLOOKUP(C245,#REF!,3)</f>
        <v>#REF!</v>
      </c>
      <c r="S245" s="53"/>
      <c r="T245" s="54" t="e">
        <f t="shared" si="116"/>
        <v>#REF!</v>
      </c>
      <c r="Z245" s="4" t="s">
        <v>47</v>
      </c>
      <c r="AA245" s="95">
        <v>1900</v>
      </c>
      <c r="AB245" s="92">
        <v>1200</v>
      </c>
      <c r="AD245" s="85"/>
    </row>
    <row r="246" spans="1:30" ht="22.5" customHeight="1" x14ac:dyDescent="0.25">
      <c r="D246" s="4" t="s">
        <v>48</v>
      </c>
      <c r="E246" s="55">
        <f t="shared" si="73"/>
        <v>2500</v>
      </c>
      <c r="F246" s="127">
        <f t="shared" si="74"/>
        <v>1610</v>
      </c>
      <c r="G246" s="99" t="s">
        <v>225</v>
      </c>
      <c r="I246" s="57"/>
      <c r="K246" s="13">
        <f t="shared" si="100"/>
        <v>2500</v>
      </c>
      <c r="L246" s="13">
        <f t="shared" si="101"/>
        <v>1610</v>
      </c>
      <c r="M246" s="51"/>
      <c r="N246" s="13">
        <f t="shared" si="102"/>
        <v>2500</v>
      </c>
      <c r="O246" s="13">
        <f t="shared" si="103"/>
        <v>1610</v>
      </c>
      <c r="P246" s="51"/>
      <c r="Q246" s="52">
        <f t="shared" si="84"/>
        <v>0</v>
      </c>
      <c r="R246" s="52" t="e">
        <f>VLOOKUP(C246,#REF!,3)</f>
        <v>#REF!</v>
      </c>
      <c r="S246" s="53"/>
      <c r="T246" s="54" t="e">
        <f t="shared" si="116"/>
        <v>#REF!</v>
      </c>
      <c r="Z246" s="4" t="s">
        <v>48</v>
      </c>
      <c r="AA246" s="95">
        <v>2500</v>
      </c>
      <c r="AB246" s="92">
        <v>1610</v>
      </c>
      <c r="AD246" s="85"/>
    </row>
    <row r="247" spans="1:30" ht="22.5" customHeight="1" x14ac:dyDescent="0.25">
      <c r="D247" s="4" t="s">
        <v>49</v>
      </c>
      <c r="E247" s="55">
        <f t="shared" si="73"/>
        <v>2780</v>
      </c>
      <c r="F247" s="127">
        <f t="shared" si="74"/>
        <v>1770</v>
      </c>
      <c r="I247" s="57"/>
      <c r="K247" s="13">
        <f t="shared" si="100"/>
        <v>2780</v>
      </c>
      <c r="L247" s="13">
        <f t="shared" si="101"/>
        <v>1770</v>
      </c>
      <c r="M247" s="51"/>
      <c r="N247" s="13">
        <f t="shared" si="102"/>
        <v>2780</v>
      </c>
      <c r="O247" s="13">
        <f t="shared" si="103"/>
        <v>1770</v>
      </c>
      <c r="P247" s="51"/>
      <c r="Q247" s="52">
        <f t="shared" si="84"/>
        <v>0</v>
      </c>
      <c r="R247" s="52" t="e">
        <f>VLOOKUP(C247,#REF!,3)</f>
        <v>#REF!</v>
      </c>
      <c r="S247" s="53"/>
      <c r="T247" s="54" t="e">
        <f t="shared" si="116"/>
        <v>#REF!</v>
      </c>
      <c r="Z247" s="4" t="s">
        <v>49</v>
      </c>
      <c r="AA247" s="95">
        <v>2780</v>
      </c>
      <c r="AB247" s="92">
        <v>1770</v>
      </c>
      <c r="AD247" s="85"/>
    </row>
    <row r="248" spans="1:30" ht="22.5" customHeight="1" thickBot="1" x14ac:dyDescent="0.3">
      <c r="D248" s="4" t="s">
        <v>50</v>
      </c>
      <c r="E248" s="55">
        <f t="shared" si="73"/>
        <v>3000</v>
      </c>
      <c r="F248" s="127">
        <f t="shared" si="74"/>
        <v>1930</v>
      </c>
      <c r="G248" s="104"/>
      <c r="H248" s="22"/>
      <c r="I248" s="23"/>
      <c r="K248" s="13">
        <f t="shared" si="100"/>
        <v>3000</v>
      </c>
      <c r="L248" s="13">
        <f t="shared" si="101"/>
        <v>1930</v>
      </c>
      <c r="M248" s="51"/>
      <c r="N248" s="13">
        <f t="shared" si="102"/>
        <v>3000</v>
      </c>
      <c r="O248" s="13">
        <f t="shared" si="103"/>
        <v>1930</v>
      </c>
      <c r="P248" s="51"/>
      <c r="Q248" s="52">
        <f t="shared" si="84"/>
        <v>0</v>
      </c>
      <c r="R248" s="52" t="e">
        <f>VLOOKUP(C248,#REF!,3)</f>
        <v>#REF!</v>
      </c>
      <c r="S248" s="53"/>
      <c r="T248" s="54" t="e">
        <f t="shared" si="116"/>
        <v>#REF!</v>
      </c>
      <c r="Z248" s="4" t="s">
        <v>50</v>
      </c>
      <c r="AA248" s="95">
        <v>3000</v>
      </c>
      <c r="AB248" s="92">
        <v>1930</v>
      </c>
      <c r="AD248" s="85"/>
    </row>
    <row r="249" spans="1:30" ht="22.5" hidden="1" customHeight="1" thickBot="1" x14ac:dyDescent="0.3">
      <c r="D249" s="114"/>
      <c r="E249" s="93"/>
      <c r="F249" s="128"/>
      <c r="G249" s="17" t="s">
        <v>302</v>
      </c>
      <c r="H249" s="18"/>
      <c r="I249" s="19"/>
      <c r="K249" s="13">
        <f t="shared" si="100"/>
        <v>2.2999999999999998</v>
      </c>
      <c r="L249" s="13">
        <f t="shared" si="101"/>
        <v>1.4</v>
      </c>
      <c r="M249" s="51"/>
      <c r="N249" s="15">
        <v>2.2999999999999998</v>
      </c>
      <c r="O249" s="16">
        <v>1.4</v>
      </c>
      <c r="P249" s="51"/>
      <c r="Q249" s="52"/>
      <c r="R249" s="52" t="e">
        <f>VLOOKUP(C249,#REF!,3)</f>
        <v>#REF!</v>
      </c>
      <c r="S249" s="53"/>
      <c r="T249" s="54" t="e">
        <f t="shared" si="116"/>
        <v>#REF!</v>
      </c>
      <c r="Z249" s="4"/>
      <c r="AA249" s="95"/>
      <c r="AB249" s="92"/>
      <c r="AD249" s="85"/>
    </row>
    <row r="250" spans="1:30" ht="22.5" customHeight="1" x14ac:dyDescent="0.25">
      <c r="D250" s="4" t="s">
        <v>28</v>
      </c>
      <c r="E250" s="55">
        <f t="shared" si="73"/>
        <v>4790</v>
      </c>
      <c r="F250" s="127">
        <f t="shared" si="74"/>
        <v>2920</v>
      </c>
      <c r="G250" s="17" t="s">
        <v>302</v>
      </c>
      <c r="H250" s="18"/>
      <c r="I250" s="19"/>
      <c r="K250" s="13">
        <f t="shared" si="100"/>
        <v>4784</v>
      </c>
      <c r="L250" s="13">
        <f t="shared" si="101"/>
        <v>2912</v>
      </c>
      <c r="M250" s="51"/>
      <c r="N250" s="13">
        <f t="shared" ref="N250:N260" si="117">IF(Q250&gt;0,Q250*$N$249,AA250)</f>
        <v>4784</v>
      </c>
      <c r="O250" s="13">
        <f t="shared" ref="O250:O260" si="118">IF(S250&gt;0,Q250*$O$249,AB250)</f>
        <v>2912</v>
      </c>
      <c r="P250" s="51"/>
      <c r="Q250" s="52">
        <f t="shared" si="84"/>
        <v>2080</v>
      </c>
      <c r="R250" s="52" t="e">
        <f>VLOOKUP(C250,#REF!,3)</f>
        <v>#REF!</v>
      </c>
      <c r="S250" s="53">
        <v>2080</v>
      </c>
      <c r="T250" s="54" t="e">
        <f t="shared" si="116"/>
        <v>#REF!</v>
      </c>
      <c r="Z250" s="4" t="s">
        <v>28</v>
      </c>
      <c r="AA250" s="95">
        <v>8620</v>
      </c>
      <c r="AB250" s="56">
        <v>5250</v>
      </c>
      <c r="AD250" s="85"/>
    </row>
    <row r="251" spans="1:30" ht="22.5" customHeight="1" x14ac:dyDescent="0.25">
      <c r="D251" s="4" t="s">
        <v>29</v>
      </c>
      <c r="E251" s="55">
        <f t="shared" si="73"/>
        <v>7180</v>
      </c>
      <c r="F251" s="127">
        <f t="shared" si="74"/>
        <v>4370</v>
      </c>
      <c r="I251" s="57"/>
      <c r="K251" s="13">
        <f t="shared" si="100"/>
        <v>7175.9999999999991</v>
      </c>
      <c r="L251" s="13">
        <f t="shared" si="101"/>
        <v>4368</v>
      </c>
      <c r="M251" s="51"/>
      <c r="N251" s="13">
        <f t="shared" si="117"/>
        <v>7175.9999999999991</v>
      </c>
      <c r="O251" s="13">
        <f t="shared" si="118"/>
        <v>4368</v>
      </c>
      <c r="P251" s="51"/>
      <c r="Q251" s="52">
        <f t="shared" si="84"/>
        <v>3120</v>
      </c>
      <c r="R251" s="52" t="e">
        <f>VLOOKUP(C251,#REF!,3)</f>
        <v>#REF!</v>
      </c>
      <c r="S251" s="53">
        <v>3120</v>
      </c>
      <c r="T251" s="54" t="e">
        <f t="shared" si="116"/>
        <v>#REF!</v>
      </c>
      <c r="Z251" s="4" t="s">
        <v>29</v>
      </c>
      <c r="AA251" s="95">
        <v>12920</v>
      </c>
      <c r="AB251" s="56">
        <v>7870</v>
      </c>
      <c r="AD251" s="85"/>
    </row>
    <row r="252" spans="1:30" ht="22.5" customHeight="1" x14ac:dyDescent="0.25">
      <c r="D252" s="4" t="s">
        <v>30</v>
      </c>
      <c r="E252" s="55">
        <f t="shared" si="73"/>
        <v>8620</v>
      </c>
      <c r="F252" s="127">
        <f t="shared" si="74"/>
        <v>5250</v>
      </c>
      <c r="I252" s="57"/>
      <c r="K252" s="13">
        <f t="shared" si="100"/>
        <v>8611.1999999999989</v>
      </c>
      <c r="L252" s="13">
        <f t="shared" si="101"/>
        <v>5241.5999999999995</v>
      </c>
      <c r="M252" s="51"/>
      <c r="N252" s="13">
        <f t="shared" si="117"/>
        <v>8611.1999999999989</v>
      </c>
      <c r="O252" s="13">
        <f t="shared" si="118"/>
        <v>5241.5999999999995</v>
      </c>
      <c r="P252" s="51"/>
      <c r="Q252" s="52">
        <f t="shared" si="84"/>
        <v>3744</v>
      </c>
      <c r="R252" s="52" t="e">
        <f>VLOOKUP(C252,#REF!,3)</f>
        <v>#REF!</v>
      </c>
      <c r="S252" s="53">
        <v>3744</v>
      </c>
      <c r="T252" s="54" t="e">
        <f t="shared" si="116"/>
        <v>#REF!</v>
      </c>
      <c r="Z252" s="4" t="s">
        <v>30</v>
      </c>
      <c r="AA252" s="95">
        <v>15510</v>
      </c>
      <c r="AB252" s="56">
        <v>9440</v>
      </c>
      <c r="AD252" s="85"/>
    </row>
    <row r="253" spans="1:30" ht="22.5" customHeight="1" x14ac:dyDescent="0.25">
      <c r="D253" s="4" t="s">
        <v>31</v>
      </c>
      <c r="E253" s="55">
        <f t="shared" si="73"/>
        <v>9570</v>
      </c>
      <c r="F253" s="127">
        <f t="shared" si="74"/>
        <v>5830</v>
      </c>
      <c r="I253" s="21"/>
      <c r="K253" s="13">
        <f t="shared" si="100"/>
        <v>9568</v>
      </c>
      <c r="L253" s="13">
        <f t="shared" si="101"/>
        <v>5824</v>
      </c>
      <c r="M253" s="51"/>
      <c r="N253" s="13">
        <f t="shared" si="117"/>
        <v>9568</v>
      </c>
      <c r="O253" s="13">
        <f t="shared" si="118"/>
        <v>5824</v>
      </c>
      <c r="P253" s="51"/>
      <c r="Q253" s="52">
        <f t="shared" si="84"/>
        <v>4160</v>
      </c>
      <c r="R253" s="52" t="e">
        <f>VLOOKUP(C253,#REF!,3)</f>
        <v>#REF!</v>
      </c>
      <c r="S253" s="53">
        <v>4160</v>
      </c>
      <c r="T253" s="54" t="e">
        <f t="shared" si="116"/>
        <v>#REF!</v>
      </c>
      <c r="Z253" s="4" t="s">
        <v>31</v>
      </c>
      <c r="AA253" s="95">
        <v>17230</v>
      </c>
      <c r="AB253" s="56">
        <v>10490</v>
      </c>
      <c r="AD253" s="85"/>
    </row>
    <row r="254" spans="1:30" ht="22.5" customHeight="1" x14ac:dyDescent="0.25">
      <c r="D254" s="4" t="s">
        <v>229</v>
      </c>
      <c r="E254" s="55">
        <f t="shared" si="73"/>
        <v>230</v>
      </c>
      <c r="F254" s="127">
        <f t="shared" si="74"/>
        <v>140</v>
      </c>
      <c r="I254" s="21"/>
      <c r="K254" s="13">
        <f t="shared" si="100"/>
        <v>229.99999999999997</v>
      </c>
      <c r="L254" s="13">
        <f t="shared" si="101"/>
        <v>140</v>
      </c>
      <c r="M254" s="51"/>
      <c r="N254" s="13">
        <f t="shared" si="117"/>
        <v>229.99999999999997</v>
      </c>
      <c r="O254" s="13">
        <f t="shared" si="118"/>
        <v>140</v>
      </c>
      <c r="P254" s="51"/>
      <c r="Q254" s="52">
        <f t="shared" si="84"/>
        <v>100</v>
      </c>
      <c r="R254" s="52" t="e">
        <f>VLOOKUP(C254,#REF!,3)</f>
        <v>#REF!</v>
      </c>
      <c r="S254" s="53">
        <v>100</v>
      </c>
      <c r="T254" s="54" t="e">
        <f t="shared" si="116"/>
        <v>#REF!</v>
      </c>
      <c r="Z254" s="4" t="s">
        <v>229</v>
      </c>
      <c r="AA254" s="95">
        <v>420</v>
      </c>
      <c r="AB254" s="56">
        <v>260</v>
      </c>
      <c r="AD254" s="85"/>
    </row>
    <row r="255" spans="1:30" ht="22.5" customHeight="1" x14ac:dyDescent="0.25">
      <c r="D255" s="4" t="s">
        <v>232</v>
      </c>
      <c r="E255" s="55">
        <f t="shared" si="73"/>
        <v>350</v>
      </c>
      <c r="F255" s="127">
        <f t="shared" si="74"/>
        <v>210</v>
      </c>
      <c r="I255" s="21"/>
      <c r="K255" s="13">
        <f t="shared" si="100"/>
        <v>345</v>
      </c>
      <c r="L255" s="13">
        <f t="shared" si="101"/>
        <v>210</v>
      </c>
      <c r="M255" s="51"/>
      <c r="N255" s="13">
        <f t="shared" si="117"/>
        <v>345</v>
      </c>
      <c r="O255" s="13">
        <f t="shared" si="118"/>
        <v>210</v>
      </c>
      <c r="P255" s="51"/>
      <c r="Q255" s="52">
        <f t="shared" si="84"/>
        <v>150</v>
      </c>
      <c r="R255" s="52" t="e">
        <f>VLOOKUP(C255,#REF!,3)</f>
        <v>#REF!</v>
      </c>
      <c r="S255" s="53">
        <v>150</v>
      </c>
      <c r="T255" s="54" t="e">
        <f t="shared" si="116"/>
        <v>#REF!</v>
      </c>
      <c r="Z255" s="4" t="s">
        <v>232</v>
      </c>
      <c r="AA255" s="95">
        <v>560</v>
      </c>
      <c r="AB255" s="56">
        <v>340</v>
      </c>
      <c r="AD255" s="85"/>
    </row>
    <row r="256" spans="1:30" ht="22.5" customHeight="1" x14ac:dyDescent="0.25">
      <c r="D256" s="4" t="s">
        <v>231</v>
      </c>
      <c r="E256" s="55">
        <f t="shared" si="73"/>
        <v>420</v>
      </c>
      <c r="F256" s="127">
        <f t="shared" si="74"/>
        <v>260</v>
      </c>
      <c r="I256" s="21"/>
      <c r="K256" s="13">
        <f t="shared" si="100"/>
        <v>413.99999999999994</v>
      </c>
      <c r="L256" s="13">
        <f t="shared" si="101"/>
        <v>251.99999999999997</v>
      </c>
      <c r="M256" s="51"/>
      <c r="N256" s="13">
        <f t="shared" si="117"/>
        <v>413.99999999999994</v>
      </c>
      <c r="O256" s="13">
        <f t="shared" si="118"/>
        <v>251.99999999999997</v>
      </c>
      <c r="P256" s="51"/>
      <c r="Q256" s="52">
        <f t="shared" si="84"/>
        <v>180</v>
      </c>
      <c r="R256" s="52" t="e">
        <f>VLOOKUP(C256,#REF!,3)</f>
        <v>#REF!</v>
      </c>
      <c r="S256" s="53">
        <v>180</v>
      </c>
      <c r="T256" s="54" t="e">
        <f t="shared" si="116"/>
        <v>#REF!</v>
      </c>
      <c r="Z256" s="4" t="s">
        <v>231</v>
      </c>
      <c r="AA256" s="95">
        <v>640</v>
      </c>
      <c r="AB256" s="56">
        <v>390</v>
      </c>
      <c r="AD256" s="85"/>
    </row>
    <row r="257" spans="1:30" ht="22.5" customHeight="1" x14ac:dyDescent="0.25">
      <c r="D257" s="4" t="s">
        <v>230</v>
      </c>
      <c r="E257" s="55">
        <f t="shared" si="73"/>
        <v>460</v>
      </c>
      <c r="F257" s="127">
        <f t="shared" si="74"/>
        <v>280</v>
      </c>
      <c r="I257" s="21"/>
      <c r="K257" s="13">
        <f t="shared" si="100"/>
        <v>459.99999999999994</v>
      </c>
      <c r="L257" s="13">
        <f t="shared" si="101"/>
        <v>280</v>
      </c>
      <c r="M257" s="51"/>
      <c r="N257" s="13">
        <f t="shared" si="117"/>
        <v>459.99999999999994</v>
      </c>
      <c r="O257" s="13">
        <f t="shared" si="118"/>
        <v>280</v>
      </c>
      <c r="P257" s="51"/>
      <c r="Q257" s="52">
        <f t="shared" si="84"/>
        <v>200</v>
      </c>
      <c r="R257" s="52" t="e">
        <f>VLOOKUP(C257,#REF!,3)</f>
        <v>#REF!</v>
      </c>
      <c r="S257" s="53">
        <v>200</v>
      </c>
      <c r="T257" s="54" t="e">
        <f t="shared" si="116"/>
        <v>#REF!</v>
      </c>
      <c r="Z257" s="4" t="s">
        <v>230</v>
      </c>
      <c r="AA257" s="95">
        <v>700</v>
      </c>
      <c r="AB257" s="56">
        <v>430</v>
      </c>
      <c r="AD257" s="85"/>
    </row>
    <row r="258" spans="1:30" ht="22.5" customHeight="1" x14ac:dyDescent="0.25">
      <c r="A258" s="2" t="s">
        <v>572</v>
      </c>
      <c r="B258" s="2" t="s">
        <v>573</v>
      </c>
      <c r="D258" s="4" t="s">
        <v>571</v>
      </c>
      <c r="E258" s="55">
        <f t="shared" ref="E258" si="119">MROUND(K258+4.7,10)</f>
        <v>760</v>
      </c>
      <c r="F258" s="127">
        <f t="shared" ref="F258" si="120">MROUND(L258+4.7,10)</f>
        <v>470</v>
      </c>
      <c r="I258" s="21"/>
      <c r="K258" s="13">
        <f t="shared" si="100"/>
        <v>758.99999999999989</v>
      </c>
      <c r="L258" s="13">
        <f t="shared" si="101"/>
        <v>461.99999999999994</v>
      </c>
      <c r="M258" s="51"/>
      <c r="N258" s="13">
        <f t="shared" si="117"/>
        <v>758.99999999999989</v>
      </c>
      <c r="O258" s="13">
        <f t="shared" si="118"/>
        <v>461.99999999999994</v>
      </c>
      <c r="P258" s="51"/>
      <c r="Q258" s="52">
        <f t="shared" si="84"/>
        <v>330</v>
      </c>
      <c r="R258" s="52" t="e">
        <f>VLOOKUP(C258,#REF!,3)</f>
        <v>#REF!</v>
      </c>
      <c r="S258" s="54">
        <v>330</v>
      </c>
      <c r="T258" s="54">
        <v>330</v>
      </c>
      <c r="Z258" s="4" t="s">
        <v>231</v>
      </c>
      <c r="AA258" s="95">
        <v>640</v>
      </c>
      <c r="AB258" s="56">
        <v>390</v>
      </c>
      <c r="AD258" s="85"/>
    </row>
    <row r="259" spans="1:30" ht="22.5" customHeight="1" x14ac:dyDescent="0.25">
      <c r="A259" s="2" t="s">
        <v>572</v>
      </c>
      <c r="B259" s="2" t="s">
        <v>573</v>
      </c>
      <c r="D259" s="4" t="s">
        <v>569</v>
      </c>
      <c r="E259" s="55">
        <f t="shared" ref="E259:E260" si="121">MROUND(K259+4.7,10)</f>
        <v>810</v>
      </c>
      <c r="F259" s="127">
        <f t="shared" ref="F259:F260" si="122">MROUND(L259+4.7,10)</f>
        <v>490</v>
      </c>
      <c r="I259" s="21"/>
      <c r="K259" s="13">
        <f t="shared" si="100"/>
        <v>804.99999999999989</v>
      </c>
      <c r="L259" s="13">
        <f t="shared" si="101"/>
        <v>489.99999999999994</v>
      </c>
      <c r="M259" s="51"/>
      <c r="N259" s="13">
        <f t="shared" si="117"/>
        <v>804.99999999999989</v>
      </c>
      <c r="O259" s="13">
        <f t="shared" si="118"/>
        <v>489.99999999999994</v>
      </c>
      <c r="P259" s="51"/>
      <c r="Q259" s="52">
        <f t="shared" ref="Q259:Q260" si="123">IF($Q$5="SI",S259*1.21,S259)</f>
        <v>350</v>
      </c>
      <c r="R259" s="52" t="e">
        <f>VLOOKUP(C259,#REF!,3)</f>
        <v>#REF!</v>
      </c>
      <c r="S259" s="54">
        <v>350</v>
      </c>
      <c r="T259" s="54">
        <v>350</v>
      </c>
      <c r="Z259" s="4" t="s">
        <v>231</v>
      </c>
      <c r="AA259" s="95">
        <v>640</v>
      </c>
      <c r="AB259" s="56">
        <v>390</v>
      </c>
      <c r="AD259" s="85"/>
    </row>
    <row r="260" spans="1:30" ht="22.5" customHeight="1" thickBot="1" x14ac:dyDescent="0.3">
      <c r="A260" s="2" t="s">
        <v>572</v>
      </c>
      <c r="B260" s="2" t="s">
        <v>573</v>
      </c>
      <c r="D260" s="4" t="s">
        <v>570</v>
      </c>
      <c r="E260" s="55">
        <f t="shared" si="121"/>
        <v>830</v>
      </c>
      <c r="F260" s="127">
        <f t="shared" si="122"/>
        <v>510</v>
      </c>
      <c r="G260" s="104"/>
      <c r="H260" s="22"/>
      <c r="I260" s="23"/>
      <c r="K260" s="13">
        <f t="shared" si="100"/>
        <v>827.99999999999989</v>
      </c>
      <c r="L260" s="13">
        <f t="shared" si="101"/>
        <v>503.99999999999994</v>
      </c>
      <c r="M260" s="51"/>
      <c r="N260" s="13">
        <f t="shared" si="117"/>
        <v>827.99999999999989</v>
      </c>
      <c r="O260" s="13">
        <f t="shared" si="118"/>
        <v>503.99999999999994</v>
      </c>
      <c r="P260" s="51"/>
      <c r="Q260" s="52">
        <f t="shared" si="123"/>
        <v>360</v>
      </c>
      <c r="R260" s="52" t="e">
        <f>VLOOKUP(C260,#REF!,3)</f>
        <v>#REF!</v>
      </c>
      <c r="S260" s="54">
        <v>360</v>
      </c>
      <c r="T260" s="54">
        <v>360</v>
      </c>
      <c r="Z260" s="4" t="s">
        <v>230</v>
      </c>
      <c r="AA260" s="95">
        <v>700</v>
      </c>
      <c r="AB260" s="56">
        <v>430</v>
      </c>
      <c r="AD260" s="85"/>
    </row>
    <row r="261" spans="1:30" ht="22.5" customHeight="1" x14ac:dyDescent="0.25">
      <c r="D261" s="81"/>
      <c r="E261" s="69">
        <v>6000</v>
      </c>
      <c r="F261" s="164">
        <f>MROUND(L261+4.7,10)</f>
        <v>4500</v>
      </c>
      <c r="G261" s="17" t="s">
        <v>62</v>
      </c>
      <c r="H261" s="18"/>
      <c r="I261" s="19"/>
      <c r="K261" s="13">
        <f t="shared" ref="K261:K262" si="124">N261*$K$5</f>
        <v>6000</v>
      </c>
      <c r="L261" s="13">
        <f t="shared" ref="L261:L262" si="125">O261*$L$5</f>
        <v>4500</v>
      </c>
      <c r="M261" s="51"/>
      <c r="N261" s="13">
        <f>IF(Q261&gt;0,Q261*$N$5,AA261)</f>
        <v>6000</v>
      </c>
      <c r="O261" s="13">
        <f>IF(S261&gt;0,Q261*$O$5,AB261)</f>
        <v>4500</v>
      </c>
      <c r="P261" s="51"/>
      <c r="Q261" s="52">
        <f t="shared" si="84"/>
        <v>0</v>
      </c>
      <c r="R261" s="52" t="e">
        <f>VLOOKUP(C261,#REF!,3)</f>
        <v>#REF!</v>
      </c>
      <c r="S261" s="53"/>
      <c r="T261" s="54" t="e">
        <f t="shared" si="116"/>
        <v>#REF!</v>
      </c>
      <c r="Z261" s="91"/>
      <c r="AA261" s="91">
        <v>6000</v>
      </c>
      <c r="AB261" s="91">
        <v>4500</v>
      </c>
      <c r="AD261" s="85"/>
    </row>
    <row r="262" spans="1:30" ht="22.5" customHeight="1" x14ac:dyDescent="0.25">
      <c r="D262" s="91"/>
      <c r="E262" s="55"/>
      <c r="F262" s="127"/>
      <c r="G262" s="165" t="s">
        <v>225</v>
      </c>
      <c r="H262" s="91"/>
      <c r="I262" s="91"/>
      <c r="K262" s="13">
        <f t="shared" si="124"/>
        <v>0</v>
      </c>
      <c r="L262" s="13">
        <f t="shared" si="125"/>
        <v>0</v>
      </c>
      <c r="M262" s="51"/>
      <c r="N262" s="13">
        <f>IF(Q262&gt;0,Q262*$N$5,AA262)</f>
        <v>0</v>
      </c>
      <c r="O262" s="13">
        <f>IF(S262&gt;0,Q262*$O$5,AB262)</f>
        <v>0</v>
      </c>
      <c r="P262" s="51"/>
      <c r="Q262" s="52">
        <f t="shared" si="84"/>
        <v>0</v>
      </c>
      <c r="R262" s="52" t="e">
        <f>VLOOKUP(C262,#REF!,3)</f>
        <v>#REF!</v>
      </c>
      <c r="S262" s="53"/>
      <c r="T262" s="54" t="e">
        <f t="shared" si="116"/>
        <v>#REF!</v>
      </c>
      <c r="Z262" s="91"/>
      <c r="AA262" s="91"/>
      <c r="AB262" s="91"/>
    </row>
    <row r="263" spans="1:30" ht="22.5" customHeight="1" x14ac:dyDescent="0.25">
      <c r="K263" s="13"/>
      <c r="L263" s="13"/>
      <c r="M263" s="51"/>
      <c r="N263" s="13"/>
      <c r="O263" s="13"/>
      <c r="P263" s="51"/>
      <c r="Q263" s="52">
        <f t="shared" si="84"/>
        <v>0</v>
      </c>
      <c r="R263" s="52"/>
      <c r="S263" s="53"/>
      <c r="T263" s="54" t="str">
        <f t="shared" si="116"/>
        <v xml:space="preserve"> </v>
      </c>
    </row>
    <row r="264" spans="1:30" ht="22.5" customHeight="1" x14ac:dyDescent="0.25">
      <c r="K264" s="13"/>
      <c r="L264" s="13"/>
      <c r="M264" s="51"/>
      <c r="N264" s="13"/>
      <c r="O264" s="13"/>
      <c r="P264" s="51"/>
      <c r="Q264" s="52">
        <f t="shared" si="84"/>
        <v>0</v>
      </c>
      <c r="R264" s="52"/>
      <c r="S264" s="53"/>
      <c r="T264" s="54" t="str">
        <f t="shared" si="116"/>
        <v xml:space="preserve"> </v>
      </c>
    </row>
  </sheetData>
  <printOptions horizontalCentered="1"/>
  <pageMargins left="0.70866141732283472" right="0.51181102362204722" top="0.59055118110236227" bottom="0.39370078740157483" header="0.19685039370078741" footer="0.11811023622047245"/>
  <pageSetup scale="98" fitToHeight="0" orientation="portrait" r:id="rId1"/>
  <headerFooter>
    <oddHeader>&amp;LMACETAS DE PLASTICO&amp;R"El Origen"</oddHeader>
    <oddFooter>&amp;L&amp;P&amp;R&amp;D&amp;P</oddFooter>
  </headerFooter>
  <rowBreaks count="1" manualBreakCount="1">
    <brk id="71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E272"/>
  <sheetViews>
    <sheetView topLeftCell="C161" zoomScale="98" zoomScaleNormal="98" workbookViewId="0">
      <selection activeCell="E112" sqref="E112"/>
    </sheetView>
  </sheetViews>
  <sheetFormatPr baseColWidth="10" defaultColWidth="11.42578125" defaultRowHeight="22.5" customHeight="1" x14ac:dyDescent="0.25"/>
  <cols>
    <col min="1" max="1" width="10.140625" style="2" customWidth="1"/>
    <col min="2" max="2" width="12.42578125" style="2" customWidth="1"/>
    <col min="3" max="3" width="14.7109375" style="2" customWidth="1"/>
    <col min="4" max="4" width="42" style="2" customWidth="1"/>
    <col min="5" max="6" width="12.7109375" style="2" customWidth="1"/>
    <col min="7" max="7" width="9.7109375" style="99" customWidth="1"/>
    <col min="8" max="9" width="9.7109375" style="2" customWidth="1"/>
    <col min="10" max="10" width="2.85546875" style="33" customWidth="1"/>
    <col min="11" max="12" width="12.7109375" style="11" customWidth="1"/>
    <col min="13" max="13" width="3.7109375" style="34" customWidth="1"/>
    <col min="14" max="15" width="12.7109375" style="11" customWidth="1"/>
    <col min="16" max="16" width="3.7109375" style="34" customWidth="1"/>
    <col min="17" max="17" width="14.85546875" style="11" customWidth="1"/>
    <col min="18" max="18" width="16.5703125" style="167" customWidth="1"/>
    <col min="19" max="19" width="3.85546875" style="167" customWidth="1"/>
    <col min="20" max="21" width="16.140625" style="11" customWidth="1"/>
    <col min="22" max="22" width="3.7109375" style="34" customWidth="1"/>
    <col min="23" max="23" width="14.7109375" style="28" customWidth="1"/>
    <col min="24" max="24" width="14.7109375" style="25" customWidth="1"/>
    <col min="25" max="26" width="50.140625" style="25" customWidth="1"/>
    <col min="27" max="27" width="42" style="2" customWidth="1"/>
    <col min="28" max="29" width="12.7109375" style="2" customWidth="1"/>
    <col min="30" max="16384" width="11.42578125" style="34"/>
  </cols>
  <sheetData>
    <row r="1" spans="1:29" ht="22.5" customHeight="1" x14ac:dyDescent="0.25">
      <c r="K1" s="11" t="s">
        <v>287</v>
      </c>
      <c r="N1" s="11" t="s">
        <v>288</v>
      </c>
      <c r="W1" s="27">
        <v>45070</v>
      </c>
      <c r="X1" s="24"/>
      <c r="Y1" s="24"/>
      <c r="Z1" s="24"/>
    </row>
    <row r="3" spans="1:29" ht="22.5" customHeight="1" thickBot="1" x14ac:dyDescent="0.3">
      <c r="K3" s="14" t="s">
        <v>233</v>
      </c>
      <c r="L3" s="14" t="s">
        <v>234</v>
      </c>
      <c r="M3" s="35"/>
      <c r="N3" s="11" t="s">
        <v>233</v>
      </c>
      <c r="O3" s="11" t="s">
        <v>234</v>
      </c>
      <c r="P3" s="35"/>
      <c r="Q3" s="36"/>
      <c r="R3" s="168"/>
      <c r="S3" s="168"/>
      <c r="T3" s="37"/>
      <c r="V3" s="35"/>
    </row>
    <row r="4" spans="1:29" ht="22.5" customHeight="1" thickBot="1" x14ac:dyDescent="0.3">
      <c r="D4" s="30" t="s">
        <v>0</v>
      </c>
      <c r="E4" s="38"/>
      <c r="F4" s="39"/>
      <c r="G4" s="100"/>
      <c r="H4" s="39"/>
      <c r="I4" s="40"/>
      <c r="K4" s="12">
        <v>1</v>
      </c>
      <c r="L4" s="12">
        <v>1</v>
      </c>
      <c r="M4" s="41"/>
      <c r="N4" s="12">
        <v>2.2000000000000002</v>
      </c>
      <c r="O4" s="12">
        <v>1.4</v>
      </c>
      <c r="P4" s="41"/>
      <c r="Q4" s="42" t="s">
        <v>235</v>
      </c>
      <c r="R4" s="169" t="s">
        <v>641</v>
      </c>
      <c r="S4" s="169"/>
      <c r="T4" s="43" t="s">
        <v>235</v>
      </c>
      <c r="U4" s="44"/>
      <c r="V4" s="35"/>
    </row>
    <row r="5" spans="1:29" ht="22.5" customHeight="1" thickBot="1" x14ac:dyDescent="0.3">
      <c r="D5" s="31"/>
      <c r="E5" s="2" t="s">
        <v>233</v>
      </c>
      <c r="F5" s="2" t="s">
        <v>234</v>
      </c>
      <c r="G5" s="101"/>
      <c r="H5" s="45"/>
      <c r="I5" s="46"/>
      <c r="J5" s="47"/>
      <c r="K5" s="12">
        <v>1</v>
      </c>
      <c r="L5" s="12">
        <v>1</v>
      </c>
      <c r="M5" s="48"/>
      <c r="N5" s="12">
        <v>2.2000000000000002</v>
      </c>
      <c r="O5" s="12">
        <v>1.4</v>
      </c>
      <c r="P5" s="48"/>
      <c r="Q5" s="10"/>
      <c r="R5" s="170"/>
      <c r="S5" s="170"/>
      <c r="T5" s="49" t="s">
        <v>235</v>
      </c>
      <c r="U5" s="50"/>
      <c r="V5" s="35"/>
      <c r="AB5" s="2" t="s">
        <v>233</v>
      </c>
      <c r="AC5" s="2" t="s">
        <v>234</v>
      </c>
    </row>
    <row r="6" spans="1:29" ht="22.5" customHeight="1" x14ac:dyDescent="0.25">
      <c r="A6" s="2" t="s">
        <v>236</v>
      </c>
      <c r="B6" s="2">
        <v>4756</v>
      </c>
      <c r="C6" s="2" t="s">
        <v>505</v>
      </c>
      <c r="D6" s="3" t="s">
        <v>95</v>
      </c>
      <c r="E6" s="55">
        <f>MROUND(K6+4.7,10)</f>
        <v>50</v>
      </c>
      <c r="F6" s="127">
        <f>MROUND(L6+4.7,10)</f>
        <v>30</v>
      </c>
      <c r="G6" s="17" t="s">
        <v>271</v>
      </c>
      <c r="H6" s="18"/>
      <c r="I6" s="19"/>
      <c r="J6" s="47"/>
      <c r="K6" s="13">
        <f t="shared" ref="K6:K64" si="0">N6*$K$5</f>
        <v>40.370000000000005</v>
      </c>
      <c r="L6" s="13">
        <f t="shared" ref="L6:L64" si="1">O6*$L$5</f>
        <v>25.69</v>
      </c>
      <c r="M6" s="51"/>
      <c r="N6" s="13">
        <f t="shared" ref="N6:N37" si="2">Q6*2.2</f>
        <v>40.370000000000005</v>
      </c>
      <c r="O6" s="13">
        <f t="shared" ref="O6:O65" si="3">Q6*1.4</f>
        <v>25.69</v>
      </c>
      <c r="P6" s="51"/>
      <c r="Q6" s="53">
        <v>18.350000000000001</v>
      </c>
      <c r="R6" s="171"/>
      <c r="S6" s="171"/>
      <c r="T6" s="53">
        <v>18.350000000000001</v>
      </c>
      <c r="U6" s="54">
        <v>15.96</v>
      </c>
      <c r="V6" s="35"/>
      <c r="AA6" s="3" t="s">
        <v>95</v>
      </c>
      <c r="AB6" s="55">
        <v>50</v>
      </c>
      <c r="AC6" s="56">
        <v>30</v>
      </c>
    </row>
    <row r="7" spans="1:29" ht="22.5" customHeight="1" x14ac:dyDescent="0.25">
      <c r="A7" s="2" t="s">
        <v>236</v>
      </c>
      <c r="B7" s="2">
        <v>4757</v>
      </c>
      <c r="C7" s="2" t="s">
        <v>506</v>
      </c>
      <c r="D7" s="3" t="s">
        <v>96</v>
      </c>
      <c r="E7" s="55">
        <f t="shared" ref="E7:F22" si="4">MROUND(K7+4.7,10)</f>
        <v>70</v>
      </c>
      <c r="F7" s="127">
        <f t="shared" si="4"/>
        <v>50</v>
      </c>
      <c r="I7" s="57"/>
      <c r="J7" s="47"/>
      <c r="K7" s="13">
        <f t="shared" si="0"/>
        <v>65.186000000000007</v>
      </c>
      <c r="L7" s="13">
        <f t="shared" si="1"/>
        <v>41.481999999999999</v>
      </c>
      <c r="M7" s="51"/>
      <c r="N7" s="13">
        <f t="shared" si="2"/>
        <v>65.186000000000007</v>
      </c>
      <c r="O7" s="13">
        <f t="shared" si="3"/>
        <v>41.481999999999999</v>
      </c>
      <c r="P7" s="51"/>
      <c r="Q7" s="53">
        <v>29.63</v>
      </c>
      <c r="R7" s="171"/>
      <c r="S7" s="171"/>
      <c r="T7" s="53">
        <v>29.63</v>
      </c>
      <c r="U7" s="54">
        <v>25.77</v>
      </c>
      <c r="V7" s="35"/>
      <c r="AA7" s="3" t="s">
        <v>96</v>
      </c>
      <c r="AB7" s="55">
        <v>70</v>
      </c>
      <c r="AC7" s="56">
        <v>50</v>
      </c>
    </row>
    <row r="8" spans="1:29" ht="22.5" customHeight="1" x14ac:dyDescent="0.25">
      <c r="A8" s="2" t="s">
        <v>236</v>
      </c>
      <c r="B8" s="2">
        <v>4758</v>
      </c>
      <c r="C8" s="2" t="s">
        <v>507</v>
      </c>
      <c r="D8" s="3" t="s">
        <v>97</v>
      </c>
      <c r="E8" s="55">
        <f t="shared" si="4"/>
        <v>90</v>
      </c>
      <c r="F8" s="127">
        <f t="shared" si="4"/>
        <v>60</v>
      </c>
      <c r="I8" s="21"/>
      <c r="J8" s="47"/>
      <c r="K8" s="13">
        <f t="shared" si="0"/>
        <v>90.046000000000006</v>
      </c>
      <c r="L8" s="13">
        <f t="shared" si="1"/>
        <v>57.301999999999992</v>
      </c>
      <c r="M8" s="51"/>
      <c r="N8" s="13">
        <f t="shared" si="2"/>
        <v>90.046000000000006</v>
      </c>
      <c r="O8" s="13">
        <f t="shared" si="3"/>
        <v>57.301999999999992</v>
      </c>
      <c r="P8" s="51"/>
      <c r="Q8" s="53">
        <v>40.93</v>
      </c>
      <c r="R8" s="171"/>
      <c r="S8" s="171"/>
      <c r="T8" s="53">
        <v>40.93</v>
      </c>
      <c r="U8" s="54">
        <v>35.590000000000003</v>
      </c>
      <c r="V8" s="35"/>
      <c r="AA8" s="3" t="s">
        <v>97</v>
      </c>
      <c r="AB8" s="55">
        <v>100</v>
      </c>
      <c r="AC8" s="56">
        <v>60</v>
      </c>
    </row>
    <row r="9" spans="1:29" ht="22.5" customHeight="1" x14ac:dyDescent="0.25">
      <c r="A9" s="2" t="s">
        <v>236</v>
      </c>
      <c r="B9" s="2">
        <v>4759</v>
      </c>
      <c r="C9" s="2" t="s">
        <v>508</v>
      </c>
      <c r="D9" s="3" t="s">
        <v>98</v>
      </c>
      <c r="E9" s="55">
        <f t="shared" si="4"/>
        <v>130</v>
      </c>
      <c r="F9" s="127">
        <f t="shared" si="4"/>
        <v>80</v>
      </c>
      <c r="I9" s="21"/>
      <c r="J9" s="47"/>
      <c r="K9" s="13">
        <f t="shared" si="0"/>
        <v>120.91200000000001</v>
      </c>
      <c r="L9" s="13">
        <f t="shared" si="1"/>
        <v>76.944000000000003</v>
      </c>
      <c r="M9" s="51"/>
      <c r="N9" s="13">
        <f t="shared" si="2"/>
        <v>120.91200000000001</v>
      </c>
      <c r="O9" s="13">
        <f t="shared" si="3"/>
        <v>76.944000000000003</v>
      </c>
      <c r="P9" s="51"/>
      <c r="Q9" s="53">
        <v>54.96</v>
      </c>
      <c r="R9" s="171"/>
      <c r="S9" s="171"/>
      <c r="T9" s="53">
        <v>54.96</v>
      </c>
      <c r="U9" s="54">
        <v>47.79</v>
      </c>
      <c r="V9" s="35"/>
      <c r="AA9" s="3" t="s">
        <v>98</v>
      </c>
      <c r="AB9" s="55">
        <v>130</v>
      </c>
      <c r="AC9" s="56">
        <v>90</v>
      </c>
    </row>
    <row r="10" spans="1:29" ht="22.5" customHeight="1" x14ac:dyDescent="0.25">
      <c r="A10" s="2" t="s">
        <v>236</v>
      </c>
      <c r="B10" s="2">
        <v>4760</v>
      </c>
      <c r="C10" s="2" t="s">
        <v>509</v>
      </c>
      <c r="D10" s="3" t="s">
        <v>99</v>
      </c>
      <c r="E10" s="55">
        <f t="shared" si="4"/>
        <v>130</v>
      </c>
      <c r="F10" s="127">
        <f t="shared" si="4"/>
        <v>90</v>
      </c>
      <c r="I10" s="21"/>
      <c r="J10" s="47"/>
      <c r="K10" s="13">
        <f t="shared" si="0"/>
        <v>129.976</v>
      </c>
      <c r="L10" s="13">
        <f t="shared" si="1"/>
        <v>82.711999999999989</v>
      </c>
      <c r="M10" s="51"/>
      <c r="N10" s="13">
        <f t="shared" si="2"/>
        <v>129.976</v>
      </c>
      <c r="O10" s="13">
        <f t="shared" si="3"/>
        <v>82.711999999999989</v>
      </c>
      <c r="P10" s="51"/>
      <c r="Q10" s="53">
        <v>59.08</v>
      </c>
      <c r="R10" s="171"/>
      <c r="S10" s="171"/>
      <c r="T10" s="53">
        <v>59.08</v>
      </c>
      <c r="U10" s="54">
        <v>50.48</v>
      </c>
      <c r="V10" s="35"/>
      <c r="AA10" s="3" t="s">
        <v>99</v>
      </c>
      <c r="AB10" s="55">
        <v>140</v>
      </c>
      <c r="AC10" s="56">
        <v>90</v>
      </c>
    </row>
    <row r="11" spans="1:29" ht="22.5" customHeight="1" x14ac:dyDescent="0.25">
      <c r="A11" s="2" t="s">
        <v>236</v>
      </c>
      <c r="B11" s="2">
        <v>4761</v>
      </c>
      <c r="C11" s="2" t="s">
        <v>510</v>
      </c>
      <c r="D11" s="3" t="s">
        <v>100</v>
      </c>
      <c r="E11" s="55">
        <f t="shared" si="4"/>
        <v>170</v>
      </c>
      <c r="F11" s="127">
        <f t="shared" si="4"/>
        <v>110</v>
      </c>
      <c r="I11" s="21"/>
      <c r="J11" s="47"/>
      <c r="K11" s="13">
        <f t="shared" si="0"/>
        <v>163.08600000000001</v>
      </c>
      <c r="L11" s="13">
        <f t="shared" si="1"/>
        <v>103.78199999999998</v>
      </c>
      <c r="M11" s="51"/>
      <c r="N11" s="13">
        <f t="shared" si="2"/>
        <v>163.08600000000001</v>
      </c>
      <c r="O11" s="13">
        <f t="shared" si="3"/>
        <v>103.78199999999998</v>
      </c>
      <c r="P11" s="51"/>
      <c r="Q11" s="53">
        <v>74.13</v>
      </c>
      <c r="R11" s="171"/>
      <c r="S11" s="171"/>
      <c r="T11" s="53">
        <v>74.13</v>
      </c>
      <c r="U11" s="54">
        <v>64.459999999999994</v>
      </c>
      <c r="V11" s="35"/>
      <c r="AA11" s="3" t="s">
        <v>100</v>
      </c>
      <c r="AB11" s="55">
        <v>180</v>
      </c>
      <c r="AC11" s="56">
        <v>110</v>
      </c>
    </row>
    <row r="12" spans="1:29" ht="22.5" customHeight="1" x14ac:dyDescent="0.25">
      <c r="A12" s="2" t="s">
        <v>236</v>
      </c>
      <c r="B12" s="2">
        <v>4762</v>
      </c>
      <c r="C12" s="2" t="s">
        <v>511</v>
      </c>
      <c r="D12" s="3" t="s">
        <v>101</v>
      </c>
      <c r="E12" s="55">
        <f t="shared" si="4"/>
        <v>190</v>
      </c>
      <c r="F12" s="127">
        <f t="shared" si="4"/>
        <v>120</v>
      </c>
      <c r="I12" s="21"/>
      <c r="J12" s="47"/>
      <c r="K12" s="13">
        <f t="shared" si="0"/>
        <v>186.18600000000001</v>
      </c>
      <c r="L12" s="13">
        <f t="shared" si="1"/>
        <v>118.48199999999999</v>
      </c>
      <c r="M12" s="51"/>
      <c r="N12" s="13">
        <f t="shared" si="2"/>
        <v>186.18600000000001</v>
      </c>
      <c r="O12" s="13">
        <f t="shared" si="3"/>
        <v>118.48199999999999</v>
      </c>
      <c r="P12" s="51"/>
      <c r="Q12" s="53">
        <v>84.63</v>
      </c>
      <c r="R12" s="171"/>
      <c r="S12" s="171"/>
      <c r="T12" s="53">
        <v>84.63</v>
      </c>
      <c r="U12" s="54">
        <v>72.959999999999994</v>
      </c>
      <c r="V12" s="35"/>
      <c r="AA12" s="3" t="s">
        <v>101</v>
      </c>
      <c r="AB12" s="55">
        <v>200</v>
      </c>
      <c r="AC12" s="56">
        <v>130</v>
      </c>
    </row>
    <row r="13" spans="1:29" ht="22.5" customHeight="1" x14ac:dyDescent="0.25">
      <c r="A13" s="2" t="s">
        <v>236</v>
      </c>
      <c r="B13" s="2">
        <v>4763</v>
      </c>
      <c r="C13" s="2" t="s">
        <v>512</v>
      </c>
      <c r="D13" s="3" t="s">
        <v>102</v>
      </c>
      <c r="E13" s="55">
        <f t="shared" si="4"/>
        <v>220</v>
      </c>
      <c r="F13" s="127">
        <f t="shared" si="4"/>
        <v>140</v>
      </c>
      <c r="I13" s="21"/>
      <c r="J13" s="47"/>
      <c r="K13" s="13">
        <f t="shared" si="0"/>
        <v>212.80600000000004</v>
      </c>
      <c r="L13" s="13">
        <f t="shared" si="1"/>
        <v>135.422</v>
      </c>
      <c r="M13" s="51"/>
      <c r="N13" s="13">
        <f t="shared" si="2"/>
        <v>212.80600000000004</v>
      </c>
      <c r="O13" s="13">
        <f t="shared" si="3"/>
        <v>135.422</v>
      </c>
      <c r="P13" s="51"/>
      <c r="Q13" s="53">
        <v>96.73</v>
      </c>
      <c r="R13" s="171"/>
      <c r="S13" s="171"/>
      <c r="T13" s="53">
        <v>96.73</v>
      </c>
      <c r="U13" s="54">
        <v>84.11</v>
      </c>
      <c r="V13" s="35"/>
      <c r="AA13" s="3" t="s">
        <v>102</v>
      </c>
      <c r="AB13" s="55">
        <v>230</v>
      </c>
      <c r="AC13" s="56">
        <v>150</v>
      </c>
    </row>
    <row r="14" spans="1:29" ht="22.5" customHeight="1" x14ac:dyDescent="0.25">
      <c r="A14" s="2" t="s">
        <v>236</v>
      </c>
      <c r="B14" s="2">
        <v>4764</v>
      </c>
      <c r="C14" s="2" t="s">
        <v>513</v>
      </c>
      <c r="D14" s="3" t="s">
        <v>103</v>
      </c>
      <c r="E14" s="55">
        <f t="shared" si="4"/>
        <v>330</v>
      </c>
      <c r="F14" s="127">
        <f t="shared" si="4"/>
        <v>210</v>
      </c>
      <c r="I14" s="21"/>
      <c r="J14" s="47"/>
      <c r="K14" s="13">
        <f t="shared" si="0"/>
        <v>320.54000000000002</v>
      </c>
      <c r="L14" s="13">
        <f t="shared" si="1"/>
        <v>203.97999999999996</v>
      </c>
      <c r="M14" s="51"/>
      <c r="N14" s="13">
        <f t="shared" si="2"/>
        <v>320.54000000000002</v>
      </c>
      <c r="O14" s="13">
        <f t="shared" si="3"/>
        <v>203.97999999999996</v>
      </c>
      <c r="P14" s="51"/>
      <c r="Q14" s="53">
        <v>145.69999999999999</v>
      </c>
      <c r="R14" s="171"/>
      <c r="S14" s="171"/>
      <c r="T14" s="53">
        <v>145.69999999999999</v>
      </c>
      <c r="U14" s="54">
        <v>126.7</v>
      </c>
      <c r="V14" s="35"/>
      <c r="AA14" s="3" t="s">
        <v>103</v>
      </c>
      <c r="AB14" s="55">
        <v>340</v>
      </c>
      <c r="AC14" s="56">
        <v>220</v>
      </c>
    </row>
    <row r="15" spans="1:29" ht="22.5" customHeight="1" x14ac:dyDescent="0.25">
      <c r="A15" s="2" t="s">
        <v>236</v>
      </c>
      <c r="B15" s="2">
        <v>4765</v>
      </c>
      <c r="C15" s="2" t="s">
        <v>514</v>
      </c>
      <c r="D15" s="3" t="s">
        <v>104</v>
      </c>
      <c r="E15" s="55">
        <f t="shared" si="4"/>
        <v>430</v>
      </c>
      <c r="F15" s="127">
        <f t="shared" si="4"/>
        <v>270</v>
      </c>
      <c r="I15" s="21"/>
      <c r="J15" s="47"/>
      <c r="K15" s="13">
        <f t="shared" si="0"/>
        <v>422.02600000000007</v>
      </c>
      <c r="L15" s="13">
        <f t="shared" si="1"/>
        <v>268.56200000000001</v>
      </c>
      <c r="M15" s="51"/>
      <c r="N15" s="13">
        <f t="shared" si="2"/>
        <v>422.02600000000007</v>
      </c>
      <c r="O15" s="13">
        <f t="shared" si="3"/>
        <v>268.56200000000001</v>
      </c>
      <c r="P15" s="51"/>
      <c r="Q15" s="53">
        <v>191.83</v>
      </c>
      <c r="R15" s="171"/>
      <c r="S15" s="171"/>
      <c r="T15" s="53">
        <v>191.83</v>
      </c>
      <c r="U15" s="54">
        <v>166.81</v>
      </c>
      <c r="V15" s="35"/>
      <c r="AA15" s="3" t="s">
        <v>104</v>
      </c>
      <c r="AB15" s="55">
        <v>450</v>
      </c>
      <c r="AC15" s="56">
        <v>290</v>
      </c>
    </row>
    <row r="16" spans="1:29" ht="22.5" customHeight="1" x14ac:dyDescent="0.25">
      <c r="A16" s="2" t="s">
        <v>236</v>
      </c>
      <c r="B16" s="2">
        <v>4766</v>
      </c>
      <c r="C16" s="2" t="s">
        <v>515</v>
      </c>
      <c r="D16" s="3" t="s">
        <v>105</v>
      </c>
      <c r="E16" s="55">
        <f t="shared" si="4"/>
        <v>490</v>
      </c>
      <c r="F16" s="127">
        <f t="shared" si="4"/>
        <v>320</v>
      </c>
      <c r="I16" s="21"/>
      <c r="J16" s="47"/>
      <c r="K16" s="13">
        <f t="shared" si="0"/>
        <v>488.79600000000005</v>
      </c>
      <c r="L16" s="13">
        <f t="shared" si="1"/>
        <v>311.05199999999996</v>
      </c>
      <c r="M16" s="51"/>
      <c r="N16" s="13">
        <f t="shared" si="2"/>
        <v>488.79600000000005</v>
      </c>
      <c r="O16" s="13">
        <f t="shared" si="3"/>
        <v>311.05199999999996</v>
      </c>
      <c r="P16" s="51"/>
      <c r="Q16" s="53">
        <v>222.18</v>
      </c>
      <c r="R16" s="171"/>
      <c r="S16" s="171"/>
      <c r="T16" s="53">
        <v>222.18</v>
      </c>
      <c r="U16" s="54">
        <v>193.2</v>
      </c>
      <c r="V16" s="35"/>
      <c r="AA16" s="3" t="s">
        <v>105</v>
      </c>
      <c r="AB16" s="55">
        <v>520</v>
      </c>
      <c r="AC16" s="56">
        <v>330</v>
      </c>
    </row>
    <row r="17" spans="1:29" ht="22.5" customHeight="1" x14ac:dyDescent="0.25">
      <c r="A17" s="2" t="s">
        <v>236</v>
      </c>
      <c r="B17" s="2">
        <v>4767</v>
      </c>
      <c r="C17" s="2" t="s">
        <v>516</v>
      </c>
      <c r="D17" s="3" t="s">
        <v>106</v>
      </c>
      <c r="E17" s="55">
        <f t="shared" si="4"/>
        <v>660</v>
      </c>
      <c r="F17" s="127">
        <f t="shared" si="4"/>
        <v>420</v>
      </c>
      <c r="I17" s="21"/>
      <c r="J17" s="47"/>
      <c r="K17" s="13">
        <f t="shared" si="0"/>
        <v>655.33600000000001</v>
      </c>
      <c r="L17" s="13">
        <f t="shared" si="1"/>
        <v>417.03199999999998</v>
      </c>
      <c r="M17" s="51"/>
      <c r="N17" s="13">
        <f t="shared" si="2"/>
        <v>655.33600000000001</v>
      </c>
      <c r="O17" s="13">
        <f t="shared" si="3"/>
        <v>417.03199999999998</v>
      </c>
      <c r="P17" s="51"/>
      <c r="Q17" s="53">
        <v>297.88</v>
      </c>
      <c r="R17" s="171"/>
      <c r="S17" s="171"/>
      <c r="T17" s="53">
        <v>297.88</v>
      </c>
      <c r="U17" s="54">
        <v>259.02999999999997</v>
      </c>
      <c r="V17" s="35"/>
      <c r="AA17" s="3" t="s">
        <v>106</v>
      </c>
      <c r="AB17" s="55">
        <v>690</v>
      </c>
      <c r="AC17" s="56">
        <v>440</v>
      </c>
    </row>
    <row r="18" spans="1:29" ht="22.5" customHeight="1" x14ac:dyDescent="0.25">
      <c r="A18" s="2" t="s">
        <v>236</v>
      </c>
      <c r="B18" s="2">
        <v>4768</v>
      </c>
      <c r="C18" s="2" t="s">
        <v>517</v>
      </c>
      <c r="D18" s="3" t="s">
        <v>107</v>
      </c>
      <c r="E18" s="55">
        <f t="shared" si="4"/>
        <v>1280</v>
      </c>
      <c r="F18" s="127">
        <f t="shared" si="4"/>
        <v>810</v>
      </c>
      <c r="I18" s="21"/>
      <c r="J18" s="47"/>
      <c r="K18" s="13">
        <f t="shared" si="0"/>
        <v>1272.8760000000002</v>
      </c>
      <c r="L18" s="13">
        <f t="shared" si="1"/>
        <v>810.01200000000006</v>
      </c>
      <c r="M18" s="51"/>
      <c r="N18" s="13">
        <f t="shared" si="2"/>
        <v>1272.8760000000002</v>
      </c>
      <c r="O18" s="13">
        <f t="shared" si="3"/>
        <v>810.01200000000006</v>
      </c>
      <c r="P18" s="51"/>
      <c r="Q18" s="53">
        <v>578.58000000000004</v>
      </c>
      <c r="R18" s="171"/>
      <c r="S18" s="171"/>
      <c r="T18" s="53">
        <v>578.58000000000004</v>
      </c>
      <c r="U18" s="54">
        <v>503.11</v>
      </c>
      <c r="V18" s="35"/>
      <c r="AA18" s="3" t="s">
        <v>107</v>
      </c>
      <c r="AB18" s="55">
        <v>2830</v>
      </c>
      <c r="AC18" s="56">
        <v>1800</v>
      </c>
    </row>
    <row r="19" spans="1:29" ht="22.5" customHeight="1" thickBot="1" x14ac:dyDescent="0.3">
      <c r="A19" s="2" t="s">
        <v>236</v>
      </c>
      <c r="B19" s="2">
        <v>4769</v>
      </c>
      <c r="C19" s="2" t="s">
        <v>518</v>
      </c>
      <c r="D19" s="3" t="s">
        <v>108</v>
      </c>
      <c r="E19" s="55">
        <f t="shared" si="4"/>
        <v>1980</v>
      </c>
      <c r="F19" s="127">
        <f t="shared" si="4"/>
        <v>1260</v>
      </c>
      <c r="G19" s="102"/>
      <c r="H19" s="58"/>
      <c r="I19" s="59"/>
      <c r="J19" s="47"/>
      <c r="K19" s="13">
        <f t="shared" si="0"/>
        <v>1980.0220000000002</v>
      </c>
      <c r="L19" s="13">
        <f t="shared" si="1"/>
        <v>1260.0139999999999</v>
      </c>
      <c r="M19" s="51"/>
      <c r="N19" s="13">
        <f t="shared" si="2"/>
        <v>1980.0220000000002</v>
      </c>
      <c r="O19" s="13">
        <f t="shared" si="3"/>
        <v>1260.0139999999999</v>
      </c>
      <c r="P19" s="51"/>
      <c r="Q19" s="53">
        <v>900.01</v>
      </c>
      <c r="R19" s="171"/>
      <c r="S19" s="171"/>
      <c r="T19" s="53">
        <v>900.01</v>
      </c>
      <c r="U19" s="54">
        <v>782.62</v>
      </c>
      <c r="V19" s="35"/>
      <c r="AA19" s="3" t="s">
        <v>108</v>
      </c>
      <c r="AB19" s="55">
        <v>3240</v>
      </c>
      <c r="AC19" s="56">
        <v>2060</v>
      </c>
    </row>
    <row r="20" spans="1:29" ht="22.5" customHeight="1" x14ac:dyDescent="0.25">
      <c r="A20" s="2" t="s">
        <v>290</v>
      </c>
      <c r="B20" s="2">
        <v>226</v>
      </c>
      <c r="C20" s="2" t="s">
        <v>310</v>
      </c>
      <c r="D20" s="3" t="s">
        <v>71</v>
      </c>
      <c r="E20" s="55">
        <f t="shared" si="4"/>
        <v>220</v>
      </c>
      <c r="F20" s="127">
        <f t="shared" si="4"/>
        <v>140</v>
      </c>
      <c r="G20" s="17" t="s">
        <v>293</v>
      </c>
      <c r="H20" s="18"/>
      <c r="I20" s="19"/>
      <c r="J20" s="47"/>
      <c r="K20" s="13">
        <f t="shared" si="0"/>
        <v>218.24000000000004</v>
      </c>
      <c r="L20" s="13">
        <f t="shared" si="1"/>
        <v>138.88</v>
      </c>
      <c r="M20" s="51"/>
      <c r="N20" s="13">
        <f t="shared" si="2"/>
        <v>218.24000000000004</v>
      </c>
      <c r="O20" s="13">
        <f t="shared" si="3"/>
        <v>138.88</v>
      </c>
      <c r="P20" s="51"/>
      <c r="Q20" s="53">
        <v>99.2</v>
      </c>
      <c r="R20" s="171"/>
      <c r="S20" s="171"/>
      <c r="T20" s="53">
        <v>99.2</v>
      </c>
      <c r="U20" s="54">
        <v>86.26</v>
      </c>
      <c r="V20" s="35"/>
      <c r="AA20" s="3" t="s">
        <v>292</v>
      </c>
      <c r="AB20" s="55" t="s">
        <v>291</v>
      </c>
      <c r="AC20" s="56" t="s">
        <v>291</v>
      </c>
    </row>
    <row r="21" spans="1:29" ht="22.5" customHeight="1" x14ac:dyDescent="0.25">
      <c r="A21" s="2" t="s">
        <v>290</v>
      </c>
      <c r="B21" s="2">
        <v>226</v>
      </c>
      <c r="C21" s="2" t="s">
        <v>311</v>
      </c>
      <c r="D21" s="3" t="s">
        <v>72</v>
      </c>
      <c r="E21" s="55">
        <f t="shared" si="4"/>
        <v>310</v>
      </c>
      <c r="F21" s="127">
        <f t="shared" si="4"/>
        <v>200</v>
      </c>
      <c r="I21" s="21"/>
      <c r="J21" s="47"/>
      <c r="K21" s="13">
        <f t="shared" si="0"/>
        <v>309.76000000000005</v>
      </c>
      <c r="L21" s="13">
        <f t="shared" si="1"/>
        <v>197.12</v>
      </c>
      <c r="M21" s="51"/>
      <c r="N21" s="13">
        <f t="shared" si="2"/>
        <v>309.76000000000005</v>
      </c>
      <c r="O21" s="13">
        <f t="shared" si="3"/>
        <v>197.12</v>
      </c>
      <c r="P21" s="51"/>
      <c r="Q21" s="53">
        <v>140.80000000000001</v>
      </c>
      <c r="R21" s="171"/>
      <c r="S21" s="171"/>
      <c r="T21" s="53">
        <v>140.80000000000001</v>
      </c>
      <c r="U21" s="54">
        <v>122.43</v>
      </c>
      <c r="V21" s="35"/>
      <c r="AA21" s="3" t="s">
        <v>292</v>
      </c>
      <c r="AB21" s="55" t="s">
        <v>291</v>
      </c>
      <c r="AC21" s="56" t="s">
        <v>291</v>
      </c>
    </row>
    <row r="22" spans="1:29" ht="22.5" customHeight="1" x14ac:dyDescent="0.25">
      <c r="A22" s="2" t="s">
        <v>290</v>
      </c>
      <c r="B22" s="2">
        <v>226</v>
      </c>
      <c r="C22" s="2" t="s">
        <v>312</v>
      </c>
      <c r="D22" s="3" t="s">
        <v>73</v>
      </c>
      <c r="E22" s="55">
        <f t="shared" si="4"/>
        <v>410</v>
      </c>
      <c r="F22" s="127">
        <f t="shared" si="4"/>
        <v>270</v>
      </c>
      <c r="I22" s="21"/>
      <c r="J22" s="47"/>
      <c r="K22" s="13">
        <f t="shared" si="0"/>
        <v>409.70600000000002</v>
      </c>
      <c r="L22" s="13">
        <f t="shared" si="1"/>
        <v>260.72199999999998</v>
      </c>
      <c r="M22" s="51"/>
      <c r="N22" s="13">
        <f t="shared" si="2"/>
        <v>409.70600000000002</v>
      </c>
      <c r="O22" s="13">
        <f t="shared" si="3"/>
        <v>260.72199999999998</v>
      </c>
      <c r="P22" s="51"/>
      <c r="Q22" s="53">
        <v>186.23</v>
      </c>
      <c r="R22" s="171"/>
      <c r="S22" s="171"/>
      <c r="T22" s="53">
        <v>186.23</v>
      </c>
      <c r="U22" s="54">
        <v>161.94</v>
      </c>
      <c r="V22" s="35"/>
      <c r="AA22" s="3" t="s">
        <v>292</v>
      </c>
      <c r="AB22" s="55" t="s">
        <v>291</v>
      </c>
      <c r="AC22" s="56" t="s">
        <v>291</v>
      </c>
    </row>
    <row r="23" spans="1:29" ht="22.5" customHeight="1" x14ac:dyDescent="0.25">
      <c r="A23" s="2" t="s">
        <v>290</v>
      </c>
      <c r="B23" s="2">
        <v>226</v>
      </c>
      <c r="C23" s="2" t="s">
        <v>313</v>
      </c>
      <c r="D23" s="3" t="s">
        <v>74</v>
      </c>
      <c r="E23" s="55">
        <f t="shared" ref="E23:F38" si="5">MROUND(K23+4.7,10)</f>
        <v>540</v>
      </c>
      <c r="F23" s="127">
        <f t="shared" si="5"/>
        <v>340</v>
      </c>
      <c r="I23" s="21"/>
      <c r="J23" s="47"/>
      <c r="K23" s="13">
        <f t="shared" si="0"/>
        <v>532.88400000000001</v>
      </c>
      <c r="L23" s="13">
        <f t="shared" si="1"/>
        <v>339.108</v>
      </c>
      <c r="M23" s="51"/>
      <c r="N23" s="13">
        <f t="shared" si="2"/>
        <v>532.88400000000001</v>
      </c>
      <c r="O23" s="13">
        <f t="shared" si="3"/>
        <v>339.108</v>
      </c>
      <c r="P23" s="51"/>
      <c r="Q23" s="53">
        <v>242.22</v>
      </c>
      <c r="R23" s="171"/>
      <c r="S23" s="171"/>
      <c r="T23" s="53">
        <v>242.22</v>
      </c>
      <c r="U23" s="54">
        <v>210.63</v>
      </c>
      <c r="V23" s="35"/>
      <c r="AA23" s="3" t="s">
        <v>292</v>
      </c>
      <c r="AB23" s="55" t="s">
        <v>291</v>
      </c>
      <c r="AC23" s="56" t="s">
        <v>291</v>
      </c>
    </row>
    <row r="24" spans="1:29" ht="22.5" customHeight="1" x14ac:dyDescent="0.25">
      <c r="A24" s="2" t="s">
        <v>290</v>
      </c>
      <c r="B24" s="2">
        <v>226</v>
      </c>
      <c r="C24" s="2" t="s">
        <v>314</v>
      </c>
      <c r="D24" s="3" t="s">
        <v>75</v>
      </c>
      <c r="E24" s="55">
        <f t="shared" si="5"/>
        <v>610</v>
      </c>
      <c r="F24" s="127">
        <f t="shared" si="5"/>
        <v>390</v>
      </c>
      <c r="I24" s="21"/>
      <c r="J24" s="47"/>
      <c r="K24" s="13">
        <f t="shared" si="0"/>
        <v>608.82800000000009</v>
      </c>
      <c r="L24" s="13">
        <f t="shared" si="1"/>
        <v>387.43599999999998</v>
      </c>
      <c r="M24" s="51"/>
      <c r="N24" s="13">
        <f t="shared" si="2"/>
        <v>608.82800000000009</v>
      </c>
      <c r="O24" s="13">
        <f t="shared" si="3"/>
        <v>387.43599999999998</v>
      </c>
      <c r="P24" s="51"/>
      <c r="Q24" s="53">
        <v>276.74</v>
      </c>
      <c r="R24" s="171"/>
      <c r="S24" s="171"/>
      <c r="T24" s="53">
        <v>276.74</v>
      </c>
      <c r="U24" s="54">
        <v>240.64</v>
      </c>
      <c r="V24" s="35"/>
      <c r="AA24" s="3" t="s">
        <v>292</v>
      </c>
      <c r="AB24" s="55" t="s">
        <v>291</v>
      </c>
      <c r="AC24" s="56" t="s">
        <v>291</v>
      </c>
    </row>
    <row r="25" spans="1:29" ht="22.5" customHeight="1" x14ac:dyDescent="0.25">
      <c r="A25" s="2" t="s">
        <v>290</v>
      </c>
      <c r="B25" s="2">
        <v>226</v>
      </c>
      <c r="C25" s="2" t="s">
        <v>315</v>
      </c>
      <c r="D25" s="3" t="s">
        <v>76</v>
      </c>
      <c r="E25" s="55">
        <f t="shared" si="5"/>
        <v>720</v>
      </c>
      <c r="F25" s="127">
        <f t="shared" si="5"/>
        <v>460</v>
      </c>
      <c r="I25" s="21"/>
      <c r="J25" s="47"/>
      <c r="K25" s="13">
        <f t="shared" si="0"/>
        <v>716.80400000000009</v>
      </c>
      <c r="L25" s="13">
        <f t="shared" si="1"/>
        <v>456.14799999999997</v>
      </c>
      <c r="M25" s="51"/>
      <c r="N25" s="13">
        <f t="shared" si="2"/>
        <v>716.80400000000009</v>
      </c>
      <c r="O25" s="13">
        <f t="shared" si="3"/>
        <v>456.14799999999997</v>
      </c>
      <c r="P25" s="51"/>
      <c r="Q25" s="53">
        <v>325.82</v>
      </c>
      <c r="R25" s="171"/>
      <c r="S25" s="171"/>
      <c r="T25" s="53">
        <v>325.82</v>
      </c>
      <c r="U25" s="54">
        <v>283.32</v>
      </c>
      <c r="V25" s="35"/>
      <c r="AA25" s="3" t="s">
        <v>292</v>
      </c>
      <c r="AB25" s="55" t="s">
        <v>291</v>
      </c>
      <c r="AC25" s="56" t="s">
        <v>291</v>
      </c>
    </row>
    <row r="26" spans="1:29" ht="22.5" customHeight="1" x14ac:dyDescent="0.25">
      <c r="A26" s="2" t="s">
        <v>290</v>
      </c>
      <c r="B26" s="2">
        <v>226</v>
      </c>
      <c r="C26" s="2" t="s">
        <v>316</v>
      </c>
      <c r="D26" s="3" t="s">
        <v>77</v>
      </c>
      <c r="E26" s="55">
        <f t="shared" si="5"/>
        <v>1340</v>
      </c>
      <c r="F26" s="127">
        <f t="shared" si="5"/>
        <v>850</v>
      </c>
      <c r="I26" s="21"/>
      <c r="J26" s="47"/>
      <c r="K26" s="13">
        <f t="shared" si="0"/>
        <v>1333.1120000000001</v>
      </c>
      <c r="L26" s="13">
        <f t="shared" si="1"/>
        <v>848.34400000000005</v>
      </c>
      <c r="M26" s="51"/>
      <c r="N26" s="13">
        <f t="shared" si="2"/>
        <v>1333.1120000000001</v>
      </c>
      <c r="O26" s="13">
        <f t="shared" si="3"/>
        <v>848.34400000000005</v>
      </c>
      <c r="P26" s="51"/>
      <c r="Q26" s="53">
        <v>605.96</v>
      </c>
      <c r="R26" s="171"/>
      <c r="S26" s="171"/>
      <c r="T26" s="53">
        <v>605.96</v>
      </c>
      <c r="U26" s="54">
        <v>526.91999999999996</v>
      </c>
      <c r="V26" s="35"/>
      <c r="AA26" s="3" t="s">
        <v>292</v>
      </c>
      <c r="AB26" s="55" t="s">
        <v>291</v>
      </c>
      <c r="AC26" s="56" t="s">
        <v>291</v>
      </c>
    </row>
    <row r="27" spans="1:29" ht="22.5" customHeight="1" x14ac:dyDescent="0.25">
      <c r="A27" s="2" t="s">
        <v>290</v>
      </c>
      <c r="B27" s="2">
        <v>226</v>
      </c>
      <c r="C27" s="2" t="s">
        <v>317</v>
      </c>
      <c r="D27" s="3" t="s">
        <v>78</v>
      </c>
      <c r="E27" s="55">
        <f t="shared" si="5"/>
        <v>1680</v>
      </c>
      <c r="F27" s="127">
        <f t="shared" si="5"/>
        <v>1070</v>
      </c>
      <c r="I27" s="21"/>
      <c r="J27" s="47"/>
      <c r="K27" s="13">
        <f t="shared" si="0"/>
        <v>1679.3700000000001</v>
      </c>
      <c r="L27" s="13">
        <f t="shared" si="1"/>
        <v>1068.69</v>
      </c>
      <c r="M27" s="51"/>
      <c r="N27" s="13">
        <f t="shared" si="2"/>
        <v>1679.3700000000001</v>
      </c>
      <c r="O27" s="13">
        <f t="shared" si="3"/>
        <v>1068.69</v>
      </c>
      <c r="P27" s="51"/>
      <c r="Q27" s="53">
        <v>763.35</v>
      </c>
      <c r="R27" s="171"/>
      <c r="S27" s="171"/>
      <c r="T27" s="53">
        <v>763.35</v>
      </c>
      <c r="U27" s="54">
        <v>663.78</v>
      </c>
      <c r="V27" s="35"/>
      <c r="AA27" s="3" t="s">
        <v>292</v>
      </c>
      <c r="AB27" s="55" t="s">
        <v>291</v>
      </c>
      <c r="AC27" s="56" t="s">
        <v>291</v>
      </c>
    </row>
    <row r="28" spans="1:29" ht="22.5" customHeight="1" x14ac:dyDescent="0.25">
      <c r="A28" s="2" t="s">
        <v>290</v>
      </c>
      <c r="B28" s="2">
        <v>226</v>
      </c>
      <c r="C28" s="2" t="s">
        <v>318</v>
      </c>
      <c r="D28" s="3" t="s">
        <v>79</v>
      </c>
      <c r="E28" s="55">
        <f t="shared" si="5"/>
        <v>2710</v>
      </c>
      <c r="F28" s="127">
        <f t="shared" si="5"/>
        <v>1730</v>
      </c>
      <c r="I28" s="21"/>
      <c r="J28" s="47"/>
      <c r="K28" s="13">
        <f t="shared" si="0"/>
        <v>2709.52</v>
      </c>
      <c r="L28" s="13">
        <f t="shared" si="1"/>
        <v>1724.2399999999998</v>
      </c>
      <c r="M28" s="51"/>
      <c r="N28" s="13">
        <f t="shared" si="2"/>
        <v>2709.52</v>
      </c>
      <c r="O28" s="13">
        <f t="shared" si="3"/>
        <v>1724.2399999999998</v>
      </c>
      <c r="P28" s="51"/>
      <c r="Q28" s="53">
        <v>1231.5999999999999</v>
      </c>
      <c r="R28" s="171"/>
      <c r="S28" s="171"/>
      <c r="T28" s="53">
        <v>1231.5999999999999</v>
      </c>
      <c r="U28" s="54">
        <v>1052.6500000000001</v>
      </c>
      <c r="V28" s="35"/>
      <c r="AA28" s="3" t="s">
        <v>292</v>
      </c>
      <c r="AB28" s="55" t="s">
        <v>291</v>
      </c>
      <c r="AC28" s="56" t="s">
        <v>291</v>
      </c>
    </row>
    <row r="29" spans="1:29" ht="22.5" customHeight="1" x14ac:dyDescent="0.25">
      <c r="A29" s="2" t="s">
        <v>290</v>
      </c>
      <c r="B29" s="2">
        <v>226</v>
      </c>
      <c r="C29" s="2" t="s">
        <v>319</v>
      </c>
      <c r="D29" s="3" t="s">
        <v>80</v>
      </c>
      <c r="E29" s="55">
        <f t="shared" si="5"/>
        <v>3340</v>
      </c>
      <c r="F29" s="127">
        <f t="shared" si="5"/>
        <v>2130</v>
      </c>
      <c r="I29" s="21"/>
      <c r="J29" s="47"/>
      <c r="K29" s="13">
        <f t="shared" si="0"/>
        <v>3339.116</v>
      </c>
      <c r="L29" s="13">
        <f t="shared" si="1"/>
        <v>2124.8919999999998</v>
      </c>
      <c r="M29" s="51"/>
      <c r="N29" s="13">
        <f t="shared" si="2"/>
        <v>3339.116</v>
      </c>
      <c r="O29" s="13">
        <f t="shared" si="3"/>
        <v>2124.8919999999998</v>
      </c>
      <c r="P29" s="51"/>
      <c r="Q29" s="53">
        <v>1517.78</v>
      </c>
      <c r="R29" s="171"/>
      <c r="S29" s="171"/>
      <c r="T29" s="53">
        <v>1517.78</v>
      </c>
      <c r="U29" s="54">
        <v>1286.27</v>
      </c>
      <c r="V29" s="35"/>
      <c r="AA29" s="3" t="s">
        <v>292</v>
      </c>
      <c r="AB29" s="55" t="s">
        <v>291</v>
      </c>
      <c r="AC29" s="56" t="s">
        <v>291</v>
      </c>
    </row>
    <row r="30" spans="1:29" ht="22.5" customHeight="1" x14ac:dyDescent="0.25">
      <c r="A30" s="2" t="s">
        <v>290</v>
      </c>
      <c r="B30" s="2">
        <v>226</v>
      </c>
      <c r="C30" s="2" t="s">
        <v>320</v>
      </c>
      <c r="D30" s="3" t="s">
        <v>81</v>
      </c>
      <c r="E30" s="55">
        <f t="shared" si="5"/>
        <v>4820</v>
      </c>
      <c r="F30" s="127">
        <f t="shared" si="5"/>
        <v>3070</v>
      </c>
      <c r="I30" s="21"/>
      <c r="J30" s="47"/>
      <c r="K30" s="13">
        <f t="shared" si="0"/>
        <v>4811.8180000000002</v>
      </c>
      <c r="L30" s="13">
        <f t="shared" si="1"/>
        <v>3062.0659999999998</v>
      </c>
      <c r="M30" s="51"/>
      <c r="N30" s="13">
        <f t="shared" si="2"/>
        <v>4811.8180000000002</v>
      </c>
      <c r="O30" s="13">
        <f t="shared" si="3"/>
        <v>3062.0659999999998</v>
      </c>
      <c r="P30" s="51"/>
      <c r="Q30" s="53">
        <v>2187.19</v>
      </c>
      <c r="R30" s="171"/>
      <c r="S30" s="171"/>
      <c r="T30" s="53">
        <v>2187.19</v>
      </c>
      <c r="U30" s="54">
        <v>1901.9</v>
      </c>
      <c r="V30" s="35"/>
      <c r="AA30" s="3" t="s">
        <v>292</v>
      </c>
      <c r="AB30" s="55" t="s">
        <v>291</v>
      </c>
      <c r="AC30" s="56" t="s">
        <v>291</v>
      </c>
    </row>
    <row r="31" spans="1:29" ht="22.5" customHeight="1" x14ac:dyDescent="0.25">
      <c r="A31" s="2" t="s">
        <v>290</v>
      </c>
      <c r="B31" s="2">
        <v>226</v>
      </c>
      <c r="C31" s="2" t="s">
        <v>321</v>
      </c>
      <c r="D31" s="3" t="s">
        <v>82</v>
      </c>
      <c r="E31" s="55">
        <f t="shared" si="5"/>
        <v>7470</v>
      </c>
      <c r="F31" s="127">
        <f t="shared" si="5"/>
        <v>4760</v>
      </c>
      <c r="I31" s="21"/>
      <c r="J31" s="47"/>
      <c r="K31" s="13">
        <f t="shared" si="0"/>
        <v>7466.8660000000009</v>
      </c>
      <c r="L31" s="13">
        <f t="shared" si="1"/>
        <v>4751.6419999999998</v>
      </c>
      <c r="M31" s="51"/>
      <c r="N31" s="13">
        <f t="shared" si="2"/>
        <v>7466.8660000000009</v>
      </c>
      <c r="O31" s="13">
        <f t="shared" si="3"/>
        <v>4751.6419999999998</v>
      </c>
      <c r="P31" s="51"/>
      <c r="Q31" s="53">
        <v>3394.03</v>
      </c>
      <c r="R31" s="171"/>
      <c r="S31" s="171"/>
      <c r="T31" s="53">
        <v>3394.03</v>
      </c>
      <c r="U31" s="54">
        <v>2951.33</v>
      </c>
      <c r="V31" s="35"/>
      <c r="AA31" s="3" t="s">
        <v>292</v>
      </c>
      <c r="AB31" s="55" t="s">
        <v>291</v>
      </c>
      <c r="AC31" s="56" t="s">
        <v>291</v>
      </c>
    </row>
    <row r="32" spans="1:29" ht="22.5" customHeight="1" thickBot="1" x14ac:dyDescent="0.3">
      <c r="A32" s="2" t="s">
        <v>290</v>
      </c>
      <c r="B32" s="2">
        <v>226</v>
      </c>
      <c r="C32" s="2" t="s">
        <v>322</v>
      </c>
      <c r="D32" s="3" t="s">
        <v>83</v>
      </c>
      <c r="E32" s="55">
        <f t="shared" si="5"/>
        <v>8440</v>
      </c>
      <c r="F32" s="127">
        <f t="shared" si="5"/>
        <v>5370</v>
      </c>
      <c r="G32" s="102"/>
      <c r="H32" s="58"/>
      <c r="I32" s="59"/>
      <c r="J32" s="47"/>
      <c r="K32" s="13">
        <f t="shared" si="0"/>
        <v>8434.9760000000006</v>
      </c>
      <c r="L32" s="13">
        <f t="shared" si="1"/>
        <v>5367.7119999999995</v>
      </c>
      <c r="M32" s="51"/>
      <c r="N32" s="13">
        <f t="shared" si="2"/>
        <v>8434.9760000000006</v>
      </c>
      <c r="O32" s="13">
        <f t="shared" si="3"/>
        <v>5367.7119999999995</v>
      </c>
      <c r="P32" s="51"/>
      <c r="Q32" s="53">
        <v>3834.08</v>
      </c>
      <c r="R32" s="171"/>
      <c r="S32" s="171"/>
      <c r="T32" s="53">
        <v>3834.08</v>
      </c>
      <c r="U32" s="54">
        <v>3334.77</v>
      </c>
      <c r="V32" s="35"/>
      <c r="AA32" s="3" t="s">
        <v>292</v>
      </c>
      <c r="AB32" s="55" t="s">
        <v>291</v>
      </c>
      <c r="AC32" s="56" t="s">
        <v>291</v>
      </c>
    </row>
    <row r="33" spans="1:29" s="66" customFormat="1" ht="22.5" customHeight="1" x14ac:dyDescent="0.25">
      <c r="A33" s="60" t="s">
        <v>238</v>
      </c>
      <c r="B33" s="60">
        <v>161</v>
      </c>
      <c r="C33" s="2" t="s">
        <v>422</v>
      </c>
      <c r="D33" s="3" t="s">
        <v>129</v>
      </c>
      <c r="E33" s="55">
        <f t="shared" si="5"/>
        <v>270</v>
      </c>
      <c r="F33" s="127">
        <f t="shared" si="5"/>
        <v>170</v>
      </c>
      <c r="G33" s="17" t="s">
        <v>54</v>
      </c>
      <c r="H33" s="32"/>
      <c r="I33" s="61"/>
      <c r="J33" s="62"/>
      <c r="K33" s="13">
        <f t="shared" si="0"/>
        <v>266.24400000000003</v>
      </c>
      <c r="L33" s="13">
        <f t="shared" si="1"/>
        <v>169.428</v>
      </c>
      <c r="M33" s="63"/>
      <c r="N33" s="13">
        <f t="shared" si="2"/>
        <v>266.24400000000003</v>
      </c>
      <c r="O33" s="13">
        <f t="shared" si="3"/>
        <v>169.428</v>
      </c>
      <c r="P33" s="63"/>
      <c r="Q33" s="64">
        <v>121.02</v>
      </c>
      <c r="R33" s="171"/>
      <c r="S33" s="171"/>
      <c r="T33" s="64">
        <v>121.02</v>
      </c>
      <c r="U33" s="54">
        <v>121.02</v>
      </c>
      <c r="V33" s="65"/>
      <c r="W33" s="29"/>
      <c r="X33" s="26"/>
      <c r="Y33" s="26"/>
      <c r="Z33" s="26"/>
      <c r="AA33" s="3" t="s">
        <v>129</v>
      </c>
      <c r="AB33" s="55">
        <v>320</v>
      </c>
      <c r="AC33" s="56">
        <v>210</v>
      </c>
    </row>
    <row r="34" spans="1:29" ht="22.5" customHeight="1" x14ac:dyDescent="0.25">
      <c r="A34" s="2" t="s">
        <v>238</v>
      </c>
      <c r="B34" s="2">
        <v>162</v>
      </c>
      <c r="C34" s="2" t="s">
        <v>423</v>
      </c>
      <c r="D34" s="3" t="s">
        <v>130</v>
      </c>
      <c r="E34" s="55">
        <f t="shared" si="5"/>
        <v>340</v>
      </c>
      <c r="F34" s="127">
        <f t="shared" si="5"/>
        <v>220</v>
      </c>
      <c r="I34" s="21"/>
      <c r="J34" s="47"/>
      <c r="K34" s="13">
        <f t="shared" si="0"/>
        <v>330.77000000000004</v>
      </c>
      <c r="L34" s="13">
        <f t="shared" si="1"/>
        <v>210.48999999999998</v>
      </c>
      <c r="M34" s="51"/>
      <c r="N34" s="13">
        <f t="shared" si="2"/>
        <v>330.77000000000004</v>
      </c>
      <c r="O34" s="13">
        <f t="shared" si="3"/>
        <v>210.48999999999998</v>
      </c>
      <c r="P34" s="51"/>
      <c r="Q34" s="53">
        <v>150.35</v>
      </c>
      <c r="R34" s="171"/>
      <c r="S34" s="171"/>
      <c r="T34" s="53">
        <v>150.35</v>
      </c>
      <c r="U34" s="54">
        <v>150.35</v>
      </c>
      <c r="V34" s="35"/>
      <c r="AA34" s="3" t="s">
        <v>130</v>
      </c>
      <c r="AB34" s="55">
        <v>400</v>
      </c>
      <c r="AC34" s="56">
        <v>260</v>
      </c>
    </row>
    <row r="35" spans="1:29" ht="22.5" customHeight="1" x14ac:dyDescent="0.25">
      <c r="A35" s="2" t="s">
        <v>238</v>
      </c>
      <c r="B35" s="2">
        <v>163</v>
      </c>
      <c r="C35" s="2" t="s">
        <v>424</v>
      </c>
      <c r="D35" s="3" t="s">
        <v>640</v>
      </c>
      <c r="E35" s="55">
        <f t="shared" si="5"/>
        <v>400</v>
      </c>
      <c r="F35" s="127">
        <f t="shared" si="5"/>
        <v>250</v>
      </c>
      <c r="I35" s="21"/>
      <c r="J35" s="47"/>
      <c r="K35" s="13">
        <f t="shared" si="0"/>
        <v>391.00600000000003</v>
      </c>
      <c r="L35" s="13">
        <f t="shared" si="1"/>
        <v>248.82199999999997</v>
      </c>
      <c r="M35" s="51"/>
      <c r="N35" s="13">
        <f t="shared" si="2"/>
        <v>391.00600000000003</v>
      </c>
      <c r="O35" s="13">
        <f t="shared" si="3"/>
        <v>248.82199999999997</v>
      </c>
      <c r="P35" s="51"/>
      <c r="Q35" s="53">
        <v>177.73</v>
      </c>
      <c r="R35" s="171"/>
      <c r="S35" s="171"/>
      <c r="T35" s="53">
        <v>177.73</v>
      </c>
      <c r="U35" s="54">
        <v>169.26</v>
      </c>
      <c r="V35" s="35"/>
      <c r="AA35" s="3" t="s">
        <v>237</v>
      </c>
      <c r="AB35" s="55">
        <v>450</v>
      </c>
      <c r="AC35" s="56">
        <v>290</v>
      </c>
    </row>
    <row r="36" spans="1:29" ht="22.5" customHeight="1" x14ac:dyDescent="0.25">
      <c r="A36" s="2" t="s">
        <v>238</v>
      </c>
      <c r="B36" s="2">
        <v>164</v>
      </c>
      <c r="C36" s="2" t="s">
        <v>425</v>
      </c>
      <c r="D36" s="3" t="s">
        <v>226</v>
      </c>
      <c r="E36" s="55">
        <f t="shared" si="5"/>
        <v>540</v>
      </c>
      <c r="F36" s="127">
        <f t="shared" si="5"/>
        <v>340</v>
      </c>
      <c r="I36" s="21"/>
      <c r="J36" s="47"/>
      <c r="K36" s="13">
        <f t="shared" si="0"/>
        <v>531.49800000000005</v>
      </c>
      <c r="L36" s="13">
        <f t="shared" si="1"/>
        <v>338.226</v>
      </c>
      <c r="M36" s="51"/>
      <c r="N36" s="13">
        <f t="shared" si="2"/>
        <v>531.49800000000005</v>
      </c>
      <c r="O36" s="13">
        <f t="shared" si="3"/>
        <v>338.226</v>
      </c>
      <c r="P36" s="51"/>
      <c r="Q36" s="53">
        <v>241.59</v>
      </c>
      <c r="R36" s="171"/>
      <c r="S36" s="171"/>
      <c r="T36" s="53">
        <v>241.59</v>
      </c>
      <c r="U36" s="54">
        <v>222.13</v>
      </c>
      <c r="V36" s="35"/>
      <c r="AA36" s="3" t="s">
        <v>226</v>
      </c>
      <c r="AB36" s="55">
        <v>590</v>
      </c>
      <c r="AC36" s="56">
        <v>380</v>
      </c>
    </row>
    <row r="37" spans="1:29" ht="22.5" customHeight="1" x14ac:dyDescent="0.25">
      <c r="A37" s="2" t="s">
        <v>238</v>
      </c>
      <c r="B37" s="2">
        <v>165</v>
      </c>
      <c r="C37" s="2" t="s">
        <v>426</v>
      </c>
      <c r="D37" s="3" t="s">
        <v>227</v>
      </c>
      <c r="E37" s="55">
        <f t="shared" si="5"/>
        <v>590</v>
      </c>
      <c r="F37" s="127">
        <f t="shared" si="5"/>
        <v>380</v>
      </c>
      <c r="I37" s="21"/>
      <c r="J37" s="47"/>
      <c r="K37" s="13">
        <f t="shared" si="0"/>
        <v>582.14200000000005</v>
      </c>
      <c r="L37" s="13">
        <f t="shared" si="1"/>
        <v>370.45400000000001</v>
      </c>
      <c r="M37" s="51"/>
      <c r="N37" s="13">
        <f t="shared" si="2"/>
        <v>582.14200000000005</v>
      </c>
      <c r="O37" s="13">
        <f t="shared" si="3"/>
        <v>370.45400000000001</v>
      </c>
      <c r="P37" s="51"/>
      <c r="Q37" s="53">
        <v>264.61</v>
      </c>
      <c r="R37" s="171"/>
      <c r="S37" s="171"/>
      <c r="T37" s="53">
        <v>264.61</v>
      </c>
      <c r="U37" s="54">
        <v>240.56</v>
      </c>
      <c r="V37" s="35"/>
      <c r="AA37" s="3" t="s">
        <v>227</v>
      </c>
      <c r="AB37" s="55">
        <v>640</v>
      </c>
      <c r="AC37" s="56">
        <v>410</v>
      </c>
    </row>
    <row r="38" spans="1:29" ht="22.5" customHeight="1" x14ac:dyDescent="0.25">
      <c r="A38" s="2" t="s">
        <v>238</v>
      </c>
      <c r="B38" s="2">
        <v>166</v>
      </c>
      <c r="C38" s="2" t="s">
        <v>427</v>
      </c>
      <c r="D38" s="3" t="s">
        <v>228</v>
      </c>
      <c r="E38" s="55">
        <f t="shared" si="5"/>
        <v>650</v>
      </c>
      <c r="F38" s="127">
        <f t="shared" si="5"/>
        <v>410</v>
      </c>
      <c r="I38" s="21"/>
      <c r="J38" s="47"/>
      <c r="K38" s="13">
        <f t="shared" si="0"/>
        <v>640.97000000000014</v>
      </c>
      <c r="L38" s="13">
        <f t="shared" si="1"/>
        <v>407.89</v>
      </c>
      <c r="M38" s="51"/>
      <c r="N38" s="13">
        <f t="shared" ref="N38:N65" si="6">Q38*2.2</f>
        <v>640.97000000000014</v>
      </c>
      <c r="O38" s="13">
        <f t="shared" si="3"/>
        <v>407.89</v>
      </c>
      <c r="P38" s="51"/>
      <c r="Q38" s="53">
        <v>291.35000000000002</v>
      </c>
      <c r="R38" s="171"/>
      <c r="S38" s="171"/>
      <c r="T38" s="53">
        <v>291.35000000000002</v>
      </c>
      <c r="U38" s="54">
        <v>260.13</v>
      </c>
      <c r="V38" s="35"/>
      <c r="AA38" s="3" t="s">
        <v>228</v>
      </c>
      <c r="AB38" s="55">
        <v>690</v>
      </c>
      <c r="AC38" s="56">
        <v>440</v>
      </c>
    </row>
    <row r="39" spans="1:29" ht="22.5" customHeight="1" x14ac:dyDescent="0.25">
      <c r="A39" s="2" t="s">
        <v>238</v>
      </c>
      <c r="B39" s="2">
        <v>167</v>
      </c>
      <c r="C39" s="2" t="s">
        <v>428</v>
      </c>
      <c r="D39" s="3" t="s">
        <v>131</v>
      </c>
      <c r="E39" s="55">
        <f t="shared" ref="E39:F54" si="7">MROUND(K39+4.7,10)</f>
        <v>1200</v>
      </c>
      <c r="F39" s="127">
        <f t="shared" si="7"/>
        <v>760</v>
      </c>
      <c r="I39" s="21"/>
      <c r="J39" s="47"/>
      <c r="K39" s="13">
        <f t="shared" si="0"/>
        <v>1191.8720000000001</v>
      </c>
      <c r="L39" s="13">
        <f t="shared" si="1"/>
        <v>758.46399999999994</v>
      </c>
      <c r="M39" s="51"/>
      <c r="N39" s="13">
        <f t="shared" si="6"/>
        <v>1191.8720000000001</v>
      </c>
      <c r="O39" s="13">
        <f t="shared" si="3"/>
        <v>758.46399999999994</v>
      </c>
      <c r="P39" s="51"/>
      <c r="Q39" s="53">
        <v>541.76</v>
      </c>
      <c r="R39" s="171"/>
      <c r="S39" s="171"/>
      <c r="T39" s="53">
        <v>541.76</v>
      </c>
      <c r="U39" s="54">
        <v>483.71</v>
      </c>
      <c r="V39" s="35"/>
      <c r="AA39" s="3" t="s">
        <v>131</v>
      </c>
      <c r="AB39" s="55">
        <v>1280</v>
      </c>
      <c r="AC39" s="56">
        <v>820</v>
      </c>
    </row>
    <row r="40" spans="1:29" ht="22.5" customHeight="1" x14ac:dyDescent="0.25">
      <c r="A40" s="2" t="s">
        <v>238</v>
      </c>
      <c r="B40" s="2">
        <v>168</v>
      </c>
      <c r="C40" s="2" t="s">
        <v>429</v>
      </c>
      <c r="D40" s="3" t="s">
        <v>132</v>
      </c>
      <c r="E40" s="55">
        <f t="shared" si="7"/>
        <v>1910</v>
      </c>
      <c r="F40" s="127">
        <f t="shared" si="7"/>
        <v>1220</v>
      </c>
      <c r="I40" s="21"/>
      <c r="J40" s="47"/>
      <c r="K40" s="13">
        <f t="shared" si="0"/>
        <v>1907.5540000000003</v>
      </c>
      <c r="L40" s="13">
        <f t="shared" si="1"/>
        <v>1213.8979999999999</v>
      </c>
      <c r="M40" s="51"/>
      <c r="N40" s="13">
        <f t="shared" si="6"/>
        <v>1907.5540000000003</v>
      </c>
      <c r="O40" s="13">
        <f t="shared" si="3"/>
        <v>1213.8979999999999</v>
      </c>
      <c r="P40" s="51"/>
      <c r="Q40" s="53">
        <v>867.07</v>
      </c>
      <c r="R40" s="171"/>
      <c r="S40" s="171"/>
      <c r="T40" s="53">
        <v>867.07</v>
      </c>
      <c r="U40" s="54">
        <v>693.65</v>
      </c>
      <c r="V40" s="35"/>
      <c r="AA40" s="3" t="s">
        <v>132</v>
      </c>
      <c r="AB40" s="55">
        <v>1840</v>
      </c>
      <c r="AC40" s="56">
        <v>1170</v>
      </c>
    </row>
    <row r="41" spans="1:29" ht="22.5" customHeight="1" x14ac:dyDescent="0.25">
      <c r="A41" s="2" t="s">
        <v>238</v>
      </c>
      <c r="B41" s="2">
        <v>169</v>
      </c>
      <c r="C41" s="2" t="s">
        <v>430</v>
      </c>
      <c r="D41" s="3" t="s">
        <v>133</v>
      </c>
      <c r="E41" s="55">
        <f t="shared" si="7"/>
        <v>2710</v>
      </c>
      <c r="F41" s="127">
        <f t="shared" si="7"/>
        <v>1730</v>
      </c>
      <c r="G41" s="103"/>
      <c r="H41" s="67"/>
      <c r="I41" s="68"/>
      <c r="J41" s="47"/>
      <c r="K41" s="13">
        <f t="shared" si="0"/>
        <v>2709.52</v>
      </c>
      <c r="L41" s="13">
        <f t="shared" si="1"/>
        <v>1724.2399999999998</v>
      </c>
      <c r="M41" s="51"/>
      <c r="N41" s="13">
        <f t="shared" si="6"/>
        <v>2709.52</v>
      </c>
      <c r="O41" s="13">
        <f t="shared" si="3"/>
        <v>1724.2399999999998</v>
      </c>
      <c r="P41" s="51"/>
      <c r="Q41" s="53">
        <v>1231.5999999999999</v>
      </c>
      <c r="R41" s="171"/>
      <c r="S41" s="171"/>
      <c r="T41" s="53">
        <v>1231.5999999999999</v>
      </c>
      <c r="U41" s="54">
        <v>966.26</v>
      </c>
      <c r="V41" s="35"/>
      <c r="AA41" s="3" t="s">
        <v>133</v>
      </c>
      <c r="AB41" s="55">
        <v>2560</v>
      </c>
      <c r="AC41" s="56">
        <v>1630</v>
      </c>
    </row>
    <row r="42" spans="1:29" ht="22.5" customHeight="1" thickBot="1" x14ac:dyDescent="0.3">
      <c r="A42" s="2" t="s">
        <v>238</v>
      </c>
      <c r="B42" s="2">
        <v>170</v>
      </c>
      <c r="C42" s="2" t="s">
        <v>431</v>
      </c>
      <c r="D42" s="3" t="s">
        <v>134</v>
      </c>
      <c r="E42" s="55">
        <f t="shared" si="7"/>
        <v>3340</v>
      </c>
      <c r="F42" s="127">
        <f t="shared" si="7"/>
        <v>2130</v>
      </c>
      <c r="G42" s="102"/>
      <c r="H42" s="58"/>
      <c r="I42" s="59"/>
      <c r="J42" s="47"/>
      <c r="K42" s="13">
        <f t="shared" si="0"/>
        <v>3339.1600000000003</v>
      </c>
      <c r="L42" s="13">
        <f t="shared" si="1"/>
        <v>2124.9199999999996</v>
      </c>
      <c r="M42" s="51"/>
      <c r="N42" s="13">
        <f t="shared" si="6"/>
        <v>3339.1600000000003</v>
      </c>
      <c r="O42" s="13">
        <f t="shared" si="3"/>
        <v>2124.9199999999996</v>
      </c>
      <c r="P42" s="51"/>
      <c r="Q42" s="53">
        <v>1517.8</v>
      </c>
      <c r="R42" s="171"/>
      <c r="S42" s="171"/>
      <c r="T42" s="53">
        <v>1517.8</v>
      </c>
      <c r="U42" s="54">
        <v>1180.76</v>
      </c>
      <c r="V42" s="35"/>
      <c r="AA42" s="8" t="s">
        <v>134</v>
      </c>
      <c r="AB42" s="69">
        <v>3120</v>
      </c>
      <c r="AC42" s="70">
        <v>1990</v>
      </c>
    </row>
    <row r="43" spans="1:29" s="66" customFormat="1" ht="22.5" customHeight="1" x14ac:dyDescent="0.25">
      <c r="A43" s="60" t="s">
        <v>238</v>
      </c>
      <c r="B43" s="60">
        <v>1968</v>
      </c>
      <c r="C43" s="2" t="s">
        <v>446</v>
      </c>
      <c r="D43" s="4" t="s">
        <v>144</v>
      </c>
      <c r="E43" s="55">
        <f t="shared" si="7"/>
        <v>810</v>
      </c>
      <c r="F43" s="127">
        <f t="shared" si="7"/>
        <v>520</v>
      </c>
      <c r="G43" s="17" t="s">
        <v>32</v>
      </c>
      <c r="H43" s="18"/>
      <c r="I43" s="19"/>
      <c r="J43" s="71"/>
      <c r="K43" s="13">
        <f t="shared" si="0"/>
        <v>803.00000000000011</v>
      </c>
      <c r="L43" s="13">
        <f t="shared" si="1"/>
        <v>510.99999999999994</v>
      </c>
      <c r="M43" s="63"/>
      <c r="N43" s="13">
        <f t="shared" si="6"/>
        <v>803.00000000000011</v>
      </c>
      <c r="O43" s="13">
        <f t="shared" si="3"/>
        <v>510.99999999999994</v>
      </c>
      <c r="P43" s="63"/>
      <c r="Q43" s="64">
        <v>365</v>
      </c>
      <c r="R43" s="171"/>
      <c r="S43" s="171"/>
      <c r="T43" s="64">
        <v>365</v>
      </c>
      <c r="U43" s="54">
        <v>331.82</v>
      </c>
      <c r="V43" s="65"/>
      <c r="W43" s="29"/>
      <c r="X43" s="26"/>
      <c r="Y43" s="26"/>
      <c r="Z43" s="26"/>
      <c r="AA43" s="4" t="s">
        <v>244</v>
      </c>
      <c r="AB43" s="55">
        <v>880</v>
      </c>
      <c r="AC43" s="56">
        <v>560</v>
      </c>
    </row>
    <row r="44" spans="1:29" ht="22.5" customHeight="1" x14ac:dyDescent="0.25">
      <c r="A44" s="2" t="s">
        <v>238</v>
      </c>
      <c r="B44" s="60">
        <v>1969</v>
      </c>
      <c r="C44" s="60" t="s">
        <v>447</v>
      </c>
      <c r="D44" s="4" t="s">
        <v>145</v>
      </c>
      <c r="E44" s="55">
        <f t="shared" si="7"/>
        <v>750</v>
      </c>
      <c r="F44" s="127">
        <f t="shared" si="7"/>
        <v>480</v>
      </c>
      <c r="I44" s="21"/>
      <c r="K44" s="13">
        <f t="shared" si="0"/>
        <v>743.798</v>
      </c>
      <c r="L44" s="13">
        <f t="shared" si="1"/>
        <v>473.32599999999991</v>
      </c>
      <c r="M44" s="51"/>
      <c r="N44" s="13">
        <f t="shared" si="6"/>
        <v>743.798</v>
      </c>
      <c r="O44" s="13">
        <f t="shared" si="3"/>
        <v>473.32599999999991</v>
      </c>
      <c r="P44" s="51"/>
      <c r="Q44" s="53">
        <v>338.09</v>
      </c>
      <c r="R44" s="171"/>
      <c r="S44" s="171"/>
      <c r="T44" s="53">
        <v>338.09</v>
      </c>
      <c r="U44" s="54">
        <v>338.09</v>
      </c>
      <c r="V44" s="35"/>
      <c r="AA44" s="4" t="s">
        <v>239</v>
      </c>
      <c r="AB44" s="55">
        <v>900</v>
      </c>
      <c r="AC44" s="56">
        <v>570</v>
      </c>
    </row>
    <row r="45" spans="1:29" ht="22.5" customHeight="1" x14ac:dyDescent="0.25">
      <c r="A45" s="2" t="s">
        <v>238</v>
      </c>
      <c r="B45" s="60">
        <v>1970</v>
      </c>
      <c r="C45" s="60" t="s">
        <v>448</v>
      </c>
      <c r="D45" s="4" t="s">
        <v>146</v>
      </c>
      <c r="E45" s="55">
        <f t="shared" si="7"/>
        <v>1190</v>
      </c>
      <c r="F45" s="127">
        <f t="shared" si="7"/>
        <v>760</v>
      </c>
      <c r="I45" s="21"/>
      <c r="K45" s="13">
        <f t="shared" si="0"/>
        <v>1185.5360000000001</v>
      </c>
      <c r="L45" s="13">
        <f t="shared" si="1"/>
        <v>754.4319999999999</v>
      </c>
      <c r="M45" s="51"/>
      <c r="N45" s="13">
        <f t="shared" si="6"/>
        <v>1185.5360000000001</v>
      </c>
      <c r="O45" s="13">
        <f t="shared" si="3"/>
        <v>754.4319999999999</v>
      </c>
      <c r="P45" s="51"/>
      <c r="Q45" s="53">
        <v>538.88</v>
      </c>
      <c r="R45" s="171"/>
      <c r="S45" s="171"/>
      <c r="T45" s="53">
        <v>538.88</v>
      </c>
      <c r="U45" s="54">
        <v>489.89</v>
      </c>
      <c r="V45" s="35"/>
      <c r="AA45" s="4" t="s">
        <v>240</v>
      </c>
      <c r="AB45" s="55">
        <v>1300</v>
      </c>
      <c r="AC45" s="56">
        <v>830</v>
      </c>
    </row>
    <row r="46" spans="1:29" ht="22.5" customHeight="1" x14ac:dyDescent="0.25">
      <c r="A46" s="2" t="s">
        <v>238</v>
      </c>
      <c r="B46" s="60">
        <v>1971</v>
      </c>
      <c r="C46" s="60" t="s">
        <v>449</v>
      </c>
      <c r="D46" s="4" t="s">
        <v>147</v>
      </c>
      <c r="E46" s="55">
        <f t="shared" si="7"/>
        <v>1820</v>
      </c>
      <c r="F46" s="127">
        <f t="shared" si="7"/>
        <v>1160</v>
      </c>
      <c r="I46" s="21"/>
      <c r="K46" s="13">
        <f t="shared" si="0"/>
        <v>1811.3700000000001</v>
      </c>
      <c r="L46" s="13">
        <f t="shared" si="1"/>
        <v>1152.69</v>
      </c>
      <c r="M46" s="51"/>
      <c r="N46" s="13">
        <f t="shared" si="6"/>
        <v>1811.3700000000001</v>
      </c>
      <c r="O46" s="13">
        <f t="shared" si="3"/>
        <v>1152.69</v>
      </c>
      <c r="P46" s="51"/>
      <c r="Q46" s="53">
        <v>823.35</v>
      </c>
      <c r="R46" s="171"/>
      <c r="S46" s="171"/>
      <c r="T46" s="53">
        <v>823.35</v>
      </c>
      <c r="U46" s="54">
        <v>748.5</v>
      </c>
      <c r="V46" s="35"/>
      <c r="AA46" s="4" t="s">
        <v>241</v>
      </c>
      <c r="AB46" s="55">
        <v>1980</v>
      </c>
      <c r="AC46" s="56">
        <v>1260</v>
      </c>
    </row>
    <row r="47" spans="1:29" ht="22.5" customHeight="1" x14ac:dyDescent="0.25">
      <c r="A47" s="2" t="s">
        <v>238</v>
      </c>
      <c r="B47" s="60">
        <v>1972</v>
      </c>
      <c r="C47" s="60" t="s">
        <v>450</v>
      </c>
      <c r="D47" s="4" t="s">
        <v>148</v>
      </c>
      <c r="E47" s="55">
        <f t="shared" si="7"/>
        <v>2410</v>
      </c>
      <c r="F47" s="127">
        <f t="shared" si="7"/>
        <v>1540</v>
      </c>
      <c r="I47" s="21"/>
      <c r="K47" s="13">
        <f t="shared" si="0"/>
        <v>2407.4160000000002</v>
      </c>
      <c r="L47" s="13">
        <f t="shared" si="1"/>
        <v>1531.992</v>
      </c>
      <c r="M47" s="51"/>
      <c r="N47" s="13">
        <f t="shared" si="6"/>
        <v>2407.4160000000002</v>
      </c>
      <c r="O47" s="13">
        <f t="shared" si="3"/>
        <v>1531.992</v>
      </c>
      <c r="P47" s="51"/>
      <c r="Q47" s="53">
        <v>1094.28</v>
      </c>
      <c r="R47" s="171"/>
      <c r="S47" s="171"/>
      <c r="T47" s="53">
        <v>1094.28</v>
      </c>
      <c r="U47" s="54">
        <v>1042.1600000000001</v>
      </c>
      <c r="V47" s="35"/>
      <c r="AA47" s="4" t="s">
        <v>242</v>
      </c>
      <c r="AB47" s="55">
        <v>2760</v>
      </c>
      <c r="AC47" s="56">
        <v>1760</v>
      </c>
    </row>
    <row r="48" spans="1:29" ht="22.5" customHeight="1" x14ac:dyDescent="0.25">
      <c r="A48" s="2" t="s">
        <v>238</v>
      </c>
      <c r="B48" s="60">
        <v>1973</v>
      </c>
      <c r="C48" s="60" t="s">
        <v>451</v>
      </c>
      <c r="D48" s="4" t="s">
        <v>149</v>
      </c>
      <c r="E48" s="55">
        <f t="shared" si="7"/>
        <v>4380</v>
      </c>
      <c r="F48" s="127">
        <f t="shared" si="7"/>
        <v>2790</v>
      </c>
      <c r="I48" s="21"/>
      <c r="K48" s="13">
        <f t="shared" si="0"/>
        <v>4378.0660000000007</v>
      </c>
      <c r="L48" s="13">
        <f t="shared" si="1"/>
        <v>2786.0419999999999</v>
      </c>
      <c r="M48" s="51"/>
      <c r="N48" s="13">
        <f t="shared" si="6"/>
        <v>4378.0660000000007</v>
      </c>
      <c r="O48" s="13">
        <f t="shared" si="3"/>
        <v>2786.0419999999999</v>
      </c>
      <c r="P48" s="51"/>
      <c r="Q48" s="53">
        <v>1990.03</v>
      </c>
      <c r="R48" s="171"/>
      <c r="S48" s="171"/>
      <c r="T48" s="53">
        <v>1990.03</v>
      </c>
      <c r="U48" s="54">
        <v>1731.15</v>
      </c>
      <c r="V48" s="35"/>
      <c r="AA48" s="4" t="s">
        <v>243</v>
      </c>
      <c r="AB48" s="55">
        <v>4580</v>
      </c>
      <c r="AC48" s="56">
        <v>2910</v>
      </c>
    </row>
    <row r="49" spans="1:29" ht="22.5" customHeight="1" thickBot="1" x14ac:dyDescent="0.3">
      <c r="A49" s="2" t="s">
        <v>238</v>
      </c>
      <c r="B49" s="60">
        <v>1974</v>
      </c>
      <c r="C49" s="60" t="s">
        <v>452</v>
      </c>
      <c r="D49" s="4" t="s">
        <v>150</v>
      </c>
      <c r="E49" s="55">
        <f t="shared" si="7"/>
        <v>5500</v>
      </c>
      <c r="F49" s="127">
        <f t="shared" si="7"/>
        <v>3500</v>
      </c>
      <c r="G49" s="104"/>
      <c r="H49" s="22"/>
      <c r="I49" s="23"/>
      <c r="K49" s="13">
        <f t="shared" si="0"/>
        <v>5492.4540000000006</v>
      </c>
      <c r="L49" s="13">
        <f t="shared" si="1"/>
        <v>3495.1979999999999</v>
      </c>
      <c r="M49" s="51"/>
      <c r="N49" s="13">
        <f t="shared" si="6"/>
        <v>5492.4540000000006</v>
      </c>
      <c r="O49" s="13">
        <f t="shared" si="3"/>
        <v>3495.1979999999999</v>
      </c>
      <c r="P49" s="51"/>
      <c r="Q49" s="53">
        <v>2496.5700000000002</v>
      </c>
      <c r="R49" s="171"/>
      <c r="S49" s="171"/>
      <c r="T49" s="53">
        <v>2496.5700000000002</v>
      </c>
      <c r="U49" s="54">
        <v>2269.6</v>
      </c>
      <c r="V49" s="35"/>
      <c r="AA49" s="5" t="s">
        <v>246</v>
      </c>
      <c r="AB49" s="69">
        <v>6000</v>
      </c>
      <c r="AC49" s="70">
        <v>3820</v>
      </c>
    </row>
    <row r="50" spans="1:29" ht="22.5" customHeight="1" x14ac:dyDescent="0.25">
      <c r="A50" s="2" t="s">
        <v>290</v>
      </c>
      <c r="B50" s="2">
        <v>266</v>
      </c>
      <c r="C50" s="2" t="s">
        <v>336</v>
      </c>
      <c r="D50" s="4" t="s">
        <v>294</v>
      </c>
      <c r="E50" s="55">
        <f t="shared" si="7"/>
        <v>460</v>
      </c>
      <c r="F50" s="127">
        <f t="shared" si="7"/>
        <v>300</v>
      </c>
      <c r="G50" s="17" t="s">
        <v>296</v>
      </c>
      <c r="H50" s="18"/>
      <c r="I50" s="61"/>
      <c r="K50" s="13">
        <f t="shared" si="0"/>
        <v>456.69800000000004</v>
      </c>
      <c r="L50" s="13">
        <f t="shared" si="1"/>
        <v>290.62599999999998</v>
      </c>
      <c r="M50" s="51"/>
      <c r="N50" s="13">
        <f t="shared" si="6"/>
        <v>456.69800000000004</v>
      </c>
      <c r="O50" s="13">
        <f t="shared" si="3"/>
        <v>290.62599999999998</v>
      </c>
      <c r="P50" s="51"/>
      <c r="Q50" s="53">
        <v>207.59</v>
      </c>
      <c r="R50" s="171"/>
      <c r="S50" s="171"/>
      <c r="T50" s="53">
        <v>207.59</v>
      </c>
      <c r="U50" s="54">
        <v>180.52</v>
      </c>
      <c r="V50" s="35"/>
      <c r="AA50" s="4" t="s">
        <v>88</v>
      </c>
      <c r="AB50" s="55">
        <v>480</v>
      </c>
      <c r="AC50" s="56">
        <v>310</v>
      </c>
    </row>
    <row r="51" spans="1:29" ht="22.5" customHeight="1" thickBot="1" x14ac:dyDescent="0.3">
      <c r="A51" s="2" t="s">
        <v>290</v>
      </c>
      <c r="B51" s="2">
        <v>267</v>
      </c>
      <c r="C51" s="2" t="s">
        <v>337</v>
      </c>
      <c r="D51" s="4" t="s">
        <v>295</v>
      </c>
      <c r="E51" s="55">
        <f t="shared" si="7"/>
        <v>770</v>
      </c>
      <c r="F51" s="127">
        <f t="shared" si="7"/>
        <v>490</v>
      </c>
      <c r="G51" s="20"/>
      <c r="H51" s="22"/>
      <c r="I51" s="72"/>
      <c r="K51" s="13">
        <f t="shared" si="0"/>
        <v>762.43200000000002</v>
      </c>
      <c r="L51" s="13">
        <f t="shared" si="1"/>
        <v>485.18399999999997</v>
      </c>
      <c r="M51" s="51"/>
      <c r="N51" s="13">
        <f t="shared" si="6"/>
        <v>762.43200000000002</v>
      </c>
      <c r="O51" s="13">
        <f t="shared" si="3"/>
        <v>485.18399999999997</v>
      </c>
      <c r="P51" s="51"/>
      <c r="Q51" s="53">
        <v>346.56</v>
      </c>
      <c r="R51" s="171"/>
      <c r="S51" s="171"/>
      <c r="T51" s="53">
        <v>346.56</v>
      </c>
      <c r="U51" s="54">
        <v>301.36</v>
      </c>
      <c r="V51" s="35"/>
      <c r="AA51" s="4" t="s">
        <v>89</v>
      </c>
      <c r="AB51" s="55">
        <v>800</v>
      </c>
      <c r="AC51" s="56">
        <v>510</v>
      </c>
    </row>
    <row r="52" spans="1:29" ht="22.5" customHeight="1" x14ac:dyDescent="0.25">
      <c r="A52" s="2" t="s">
        <v>245</v>
      </c>
      <c r="B52" s="2">
        <v>4752</v>
      </c>
      <c r="C52" s="2" t="s">
        <v>501</v>
      </c>
      <c r="D52" s="4" t="s">
        <v>249</v>
      </c>
      <c r="E52" s="55">
        <f t="shared" si="7"/>
        <v>720</v>
      </c>
      <c r="F52" s="127">
        <f t="shared" si="7"/>
        <v>460</v>
      </c>
      <c r="G52" s="17" t="s">
        <v>33</v>
      </c>
      <c r="H52" s="18"/>
      <c r="I52" s="61"/>
      <c r="K52" s="13">
        <f t="shared" si="0"/>
        <v>710.55600000000015</v>
      </c>
      <c r="L52" s="13">
        <f t="shared" si="1"/>
        <v>452.17199999999997</v>
      </c>
      <c r="M52" s="51"/>
      <c r="N52" s="13">
        <f t="shared" si="6"/>
        <v>710.55600000000015</v>
      </c>
      <c r="O52" s="13">
        <f t="shared" si="3"/>
        <v>452.17199999999997</v>
      </c>
      <c r="P52" s="51"/>
      <c r="Q52" s="53">
        <v>322.98</v>
      </c>
      <c r="R52" s="171"/>
      <c r="S52" s="171"/>
      <c r="T52" s="53">
        <v>322.98</v>
      </c>
      <c r="U52" s="54">
        <v>280.85000000000002</v>
      </c>
      <c r="V52" s="35"/>
      <c r="AA52" s="4" t="s">
        <v>249</v>
      </c>
      <c r="AB52" s="55">
        <v>750</v>
      </c>
      <c r="AC52" s="56">
        <v>480</v>
      </c>
    </row>
    <row r="53" spans="1:29" ht="22.5" customHeight="1" x14ac:dyDescent="0.25">
      <c r="A53" s="2" t="s">
        <v>245</v>
      </c>
      <c r="B53" s="2">
        <v>4753</v>
      </c>
      <c r="C53" s="2" t="s">
        <v>502</v>
      </c>
      <c r="D53" s="4" t="s">
        <v>248</v>
      </c>
      <c r="E53" s="55">
        <f t="shared" si="7"/>
        <v>1080</v>
      </c>
      <c r="F53" s="127">
        <f t="shared" si="7"/>
        <v>690</v>
      </c>
      <c r="I53" s="21"/>
      <c r="K53" s="13">
        <f t="shared" si="0"/>
        <v>1079.7820000000002</v>
      </c>
      <c r="L53" s="13">
        <f t="shared" si="1"/>
        <v>687.13400000000001</v>
      </c>
      <c r="M53" s="51"/>
      <c r="N53" s="13">
        <f t="shared" si="6"/>
        <v>1079.7820000000002</v>
      </c>
      <c r="O53" s="13">
        <f t="shared" si="3"/>
        <v>687.13400000000001</v>
      </c>
      <c r="P53" s="51"/>
      <c r="Q53" s="53">
        <v>490.81</v>
      </c>
      <c r="R53" s="171"/>
      <c r="S53" s="171"/>
      <c r="T53" s="53">
        <v>490.81</v>
      </c>
      <c r="U53" s="54">
        <v>426.79</v>
      </c>
      <c r="V53" s="35"/>
      <c r="AA53" s="4" t="s">
        <v>248</v>
      </c>
      <c r="AB53" s="55">
        <v>1130</v>
      </c>
      <c r="AC53" s="56">
        <v>720</v>
      </c>
    </row>
    <row r="54" spans="1:29" ht="22.5" customHeight="1" x14ac:dyDescent="0.25">
      <c r="A54" s="2" t="s">
        <v>245</v>
      </c>
      <c r="B54" s="2">
        <v>4754</v>
      </c>
      <c r="C54" s="2" t="s">
        <v>503</v>
      </c>
      <c r="D54" s="4" t="s">
        <v>247</v>
      </c>
      <c r="E54" s="55">
        <f t="shared" si="7"/>
        <v>1710</v>
      </c>
      <c r="F54" s="127">
        <f t="shared" si="7"/>
        <v>1090</v>
      </c>
      <c r="I54" s="21"/>
      <c r="K54" s="13">
        <f t="shared" si="0"/>
        <v>1705.0440000000001</v>
      </c>
      <c r="L54" s="13">
        <f t="shared" si="1"/>
        <v>1085.0279999999998</v>
      </c>
      <c r="M54" s="51"/>
      <c r="N54" s="13">
        <f t="shared" si="6"/>
        <v>1705.0440000000001</v>
      </c>
      <c r="O54" s="13">
        <f t="shared" si="3"/>
        <v>1085.0279999999998</v>
      </c>
      <c r="P54" s="51"/>
      <c r="Q54" s="53">
        <v>775.02</v>
      </c>
      <c r="R54" s="171"/>
      <c r="S54" s="171"/>
      <c r="T54" s="53">
        <v>775.02</v>
      </c>
      <c r="U54" s="54">
        <v>673.93</v>
      </c>
      <c r="V54" s="35"/>
      <c r="AA54" s="4" t="s">
        <v>247</v>
      </c>
      <c r="AB54" s="55">
        <v>1780</v>
      </c>
      <c r="AC54" s="56">
        <v>1140</v>
      </c>
    </row>
    <row r="55" spans="1:29" ht="22.5" customHeight="1" thickBot="1" x14ac:dyDescent="0.3">
      <c r="A55" s="2" t="s">
        <v>245</v>
      </c>
      <c r="B55" s="2">
        <v>4755</v>
      </c>
      <c r="C55" s="2" t="s">
        <v>504</v>
      </c>
      <c r="D55" s="4" t="s">
        <v>250</v>
      </c>
      <c r="E55" s="55">
        <f t="shared" ref="E55:F186" si="8">MROUND(K55+4.7,10)</f>
        <v>2730</v>
      </c>
      <c r="F55" s="127">
        <f t="shared" si="8"/>
        <v>1740</v>
      </c>
      <c r="G55" s="104"/>
      <c r="H55" s="22"/>
      <c r="I55" s="23"/>
      <c r="K55" s="13">
        <f t="shared" si="0"/>
        <v>2728.5940000000001</v>
      </c>
      <c r="L55" s="13">
        <f t="shared" si="1"/>
        <v>1736.3779999999999</v>
      </c>
      <c r="M55" s="51"/>
      <c r="N55" s="13">
        <f t="shared" si="6"/>
        <v>2728.5940000000001</v>
      </c>
      <c r="O55" s="13">
        <f t="shared" si="3"/>
        <v>1736.3779999999999</v>
      </c>
      <c r="P55" s="51"/>
      <c r="Q55" s="53">
        <v>1240.27</v>
      </c>
      <c r="R55" s="171"/>
      <c r="S55" s="171"/>
      <c r="T55" s="53">
        <v>1240.27</v>
      </c>
      <c r="U55" s="54">
        <v>1078.49</v>
      </c>
      <c r="V55" s="35"/>
      <c r="AA55" s="4" t="s">
        <v>250</v>
      </c>
      <c r="AB55" s="55">
        <v>2850</v>
      </c>
      <c r="AC55" s="56">
        <v>1820</v>
      </c>
    </row>
    <row r="56" spans="1:29" ht="22.5" customHeight="1" x14ac:dyDescent="0.25">
      <c r="A56" s="2" t="s">
        <v>251</v>
      </c>
      <c r="B56" s="2">
        <v>1884</v>
      </c>
      <c r="C56" s="2" t="s">
        <v>402</v>
      </c>
      <c r="D56" s="4" t="s">
        <v>109</v>
      </c>
      <c r="E56" s="55">
        <f t="shared" si="8"/>
        <v>390</v>
      </c>
      <c r="F56" s="127">
        <f t="shared" si="8"/>
        <v>250</v>
      </c>
      <c r="G56" s="17" t="s">
        <v>284</v>
      </c>
      <c r="H56" s="18"/>
      <c r="I56" s="19"/>
      <c r="K56" s="13">
        <f t="shared" si="0"/>
        <v>389.75200000000001</v>
      </c>
      <c r="L56" s="13">
        <f t="shared" si="1"/>
        <v>248.02399999999997</v>
      </c>
      <c r="M56" s="51"/>
      <c r="N56" s="13">
        <f t="shared" si="6"/>
        <v>389.75200000000001</v>
      </c>
      <c r="O56" s="13">
        <f t="shared" si="3"/>
        <v>248.02399999999997</v>
      </c>
      <c r="P56" s="51"/>
      <c r="Q56" s="53">
        <v>177.16</v>
      </c>
      <c r="R56" s="171"/>
      <c r="S56" s="171"/>
      <c r="T56" s="53">
        <v>177.16</v>
      </c>
      <c r="U56" s="54">
        <v>141.72999999999999</v>
      </c>
      <c r="V56" s="35"/>
      <c r="AA56" s="4" t="s">
        <v>109</v>
      </c>
      <c r="AB56" s="55">
        <v>850</v>
      </c>
      <c r="AC56" s="56">
        <v>540</v>
      </c>
    </row>
    <row r="57" spans="1:29" ht="22.5" customHeight="1" x14ac:dyDescent="0.25">
      <c r="A57" s="2" t="s">
        <v>251</v>
      </c>
      <c r="B57" s="2">
        <v>1885</v>
      </c>
      <c r="C57" s="2" t="s">
        <v>403</v>
      </c>
      <c r="D57" s="4" t="s">
        <v>110</v>
      </c>
      <c r="E57" s="55">
        <f t="shared" si="8"/>
        <v>400</v>
      </c>
      <c r="F57" s="127">
        <f t="shared" si="8"/>
        <v>250</v>
      </c>
      <c r="I57" s="21"/>
      <c r="K57" s="13">
        <f t="shared" si="0"/>
        <v>390.67600000000004</v>
      </c>
      <c r="L57" s="13">
        <f t="shared" si="1"/>
        <v>248.61199999999999</v>
      </c>
      <c r="M57" s="51"/>
      <c r="N57" s="13">
        <f t="shared" si="6"/>
        <v>390.67600000000004</v>
      </c>
      <c r="O57" s="13">
        <f t="shared" si="3"/>
        <v>248.61199999999999</v>
      </c>
      <c r="P57" s="51"/>
      <c r="Q57" s="53">
        <v>177.58</v>
      </c>
      <c r="R57" s="171"/>
      <c r="S57" s="171"/>
      <c r="T57" s="53">
        <v>177.58</v>
      </c>
      <c r="U57" s="54">
        <v>169.13</v>
      </c>
      <c r="V57" s="35"/>
      <c r="AA57" s="4" t="s">
        <v>110</v>
      </c>
      <c r="AB57" s="55">
        <v>980</v>
      </c>
      <c r="AC57" s="56">
        <v>630</v>
      </c>
    </row>
    <row r="58" spans="1:29" ht="22.5" customHeight="1" x14ac:dyDescent="0.25">
      <c r="A58" s="2" t="s">
        <v>251</v>
      </c>
      <c r="B58" s="2">
        <v>1886</v>
      </c>
      <c r="C58" s="2" t="s">
        <v>404</v>
      </c>
      <c r="D58" s="4" t="s">
        <v>544</v>
      </c>
      <c r="E58" s="55">
        <f t="shared" si="8"/>
        <v>1030</v>
      </c>
      <c r="F58" s="127">
        <f t="shared" si="8"/>
        <v>660</v>
      </c>
      <c r="I58" s="21"/>
      <c r="K58" s="13">
        <f t="shared" si="0"/>
        <v>1022.9340000000002</v>
      </c>
      <c r="L58" s="13">
        <f t="shared" si="1"/>
        <v>650.95799999999997</v>
      </c>
      <c r="M58" s="51"/>
      <c r="N58" s="13">
        <f t="shared" si="6"/>
        <v>1022.9340000000002</v>
      </c>
      <c r="O58" s="13">
        <f t="shared" si="3"/>
        <v>650.95799999999997</v>
      </c>
      <c r="P58" s="51"/>
      <c r="Q58" s="53">
        <v>464.97</v>
      </c>
      <c r="R58" s="171"/>
      <c r="S58" s="171"/>
      <c r="T58" s="53">
        <v>464.97</v>
      </c>
      <c r="U58" s="54">
        <v>442.84</v>
      </c>
      <c r="V58" s="35"/>
      <c r="AA58" s="4" t="s">
        <v>111</v>
      </c>
      <c r="AB58" s="55">
        <v>1170</v>
      </c>
      <c r="AC58" s="56">
        <v>750</v>
      </c>
    </row>
    <row r="59" spans="1:29" ht="22.5" customHeight="1" x14ac:dyDescent="0.25">
      <c r="A59" s="2" t="s">
        <v>251</v>
      </c>
      <c r="B59" s="2">
        <v>1887</v>
      </c>
      <c r="C59" s="2" t="s">
        <v>407</v>
      </c>
      <c r="D59" s="4" t="s">
        <v>114</v>
      </c>
      <c r="E59" s="55">
        <f t="shared" si="8"/>
        <v>1400</v>
      </c>
      <c r="F59" s="127">
        <f t="shared" si="8"/>
        <v>890</v>
      </c>
      <c r="I59" s="21"/>
      <c r="K59" s="13">
        <f t="shared" si="0"/>
        <v>1392.6000000000001</v>
      </c>
      <c r="L59" s="13">
        <f t="shared" si="1"/>
        <v>886.19999999999993</v>
      </c>
      <c r="M59" s="51"/>
      <c r="N59" s="13">
        <f t="shared" si="6"/>
        <v>1392.6000000000001</v>
      </c>
      <c r="O59" s="13">
        <f t="shared" si="3"/>
        <v>886.19999999999993</v>
      </c>
      <c r="P59" s="51"/>
      <c r="Q59" s="53">
        <v>633</v>
      </c>
      <c r="R59" s="171"/>
      <c r="S59" s="171"/>
      <c r="T59" s="53">
        <v>633</v>
      </c>
      <c r="U59" s="54">
        <v>602.86</v>
      </c>
      <c r="V59" s="35"/>
      <c r="AA59" s="4" t="s">
        <v>114</v>
      </c>
      <c r="AB59" s="55">
        <v>1600</v>
      </c>
      <c r="AC59" s="56">
        <v>1020</v>
      </c>
    </row>
    <row r="60" spans="1:29" ht="22.5" customHeight="1" x14ac:dyDescent="0.25">
      <c r="A60" s="2" t="s">
        <v>251</v>
      </c>
      <c r="B60" s="2">
        <v>1892</v>
      </c>
      <c r="C60" s="2" t="s">
        <v>410</v>
      </c>
      <c r="D60" s="4" t="s">
        <v>117</v>
      </c>
      <c r="E60" s="55">
        <f t="shared" si="8"/>
        <v>2220</v>
      </c>
      <c r="F60" s="127">
        <f t="shared" si="8"/>
        <v>1410</v>
      </c>
      <c r="I60" s="21"/>
      <c r="K60" s="13">
        <f t="shared" si="0"/>
        <v>2215.3780000000002</v>
      </c>
      <c r="L60" s="13">
        <f t="shared" si="1"/>
        <v>1409.7859999999998</v>
      </c>
      <c r="M60" s="51"/>
      <c r="N60" s="13">
        <f t="shared" si="6"/>
        <v>2215.3780000000002</v>
      </c>
      <c r="O60" s="13">
        <f t="shared" si="3"/>
        <v>1409.7859999999998</v>
      </c>
      <c r="P60" s="51"/>
      <c r="Q60" s="53">
        <v>1006.99</v>
      </c>
      <c r="R60" s="171"/>
      <c r="S60" s="171"/>
      <c r="T60" s="53">
        <v>1006.99</v>
      </c>
      <c r="U60" s="54">
        <v>959.04</v>
      </c>
      <c r="V60" s="35"/>
      <c r="AA60" s="4" t="s">
        <v>117</v>
      </c>
      <c r="AB60" s="55">
        <v>2540</v>
      </c>
      <c r="AC60" s="56">
        <v>1620</v>
      </c>
    </row>
    <row r="61" spans="1:29" ht="22.5" customHeight="1" x14ac:dyDescent="0.25">
      <c r="A61" s="2" t="s">
        <v>251</v>
      </c>
      <c r="B61" s="2">
        <v>1893</v>
      </c>
      <c r="C61" s="2" t="s">
        <v>411</v>
      </c>
      <c r="D61" s="4" t="s">
        <v>118</v>
      </c>
      <c r="E61" s="55">
        <f t="shared" si="8"/>
        <v>3630</v>
      </c>
      <c r="F61" s="127">
        <f t="shared" si="8"/>
        <v>2310</v>
      </c>
      <c r="I61" s="21"/>
      <c r="K61" s="13">
        <f t="shared" si="0"/>
        <v>3627.7560000000003</v>
      </c>
      <c r="L61" s="13">
        <f t="shared" si="1"/>
        <v>2308.5719999999997</v>
      </c>
      <c r="M61" s="51"/>
      <c r="N61" s="13">
        <f t="shared" si="6"/>
        <v>3627.7560000000003</v>
      </c>
      <c r="O61" s="13">
        <f t="shared" si="3"/>
        <v>2308.5719999999997</v>
      </c>
      <c r="P61" s="51"/>
      <c r="Q61" s="53">
        <v>1648.98</v>
      </c>
      <c r="R61" s="171"/>
      <c r="S61" s="171"/>
      <c r="T61" s="53">
        <v>1648.98</v>
      </c>
      <c r="U61" s="54">
        <v>1374.48</v>
      </c>
      <c r="V61" s="35"/>
      <c r="AA61" s="4" t="s">
        <v>118</v>
      </c>
      <c r="AB61" s="55">
        <v>3630</v>
      </c>
      <c r="AC61" s="56">
        <v>2310</v>
      </c>
    </row>
    <row r="62" spans="1:29" ht="22.5" customHeight="1" x14ac:dyDescent="0.25">
      <c r="A62" s="2" t="s">
        <v>251</v>
      </c>
      <c r="D62" s="4" t="s">
        <v>252</v>
      </c>
      <c r="E62" s="55"/>
      <c r="F62" s="127"/>
      <c r="I62" s="21"/>
      <c r="K62" s="13">
        <f t="shared" si="0"/>
        <v>0</v>
      </c>
      <c r="L62" s="13">
        <f t="shared" si="1"/>
        <v>0</v>
      </c>
      <c r="M62" s="51"/>
      <c r="N62" s="13">
        <f t="shared" si="6"/>
        <v>0</v>
      </c>
      <c r="O62" s="13">
        <f t="shared" si="3"/>
        <v>0</v>
      </c>
      <c r="P62" s="51"/>
      <c r="Q62" s="53"/>
      <c r="R62" s="171"/>
      <c r="S62" s="171"/>
      <c r="T62" s="53" t="s">
        <v>291</v>
      </c>
      <c r="U62" s="54"/>
      <c r="V62" s="35"/>
      <c r="AA62" s="4" t="s">
        <v>252</v>
      </c>
      <c r="AB62" s="55">
        <v>10</v>
      </c>
      <c r="AC62" s="56">
        <v>10</v>
      </c>
    </row>
    <row r="63" spans="1:29" ht="22.5" customHeight="1" thickBot="1" x14ac:dyDescent="0.3">
      <c r="A63" s="2" t="s">
        <v>251</v>
      </c>
      <c r="B63" s="2">
        <v>1894</v>
      </c>
      <c r="C63" s="2" t="s">
        <v>412</v>
      </c>
      <c r="D63" s="4" t="s">
        <v>119</v>
      </c>
      <c r="E63" s="55">
        <f t="shared" si="8"/>
        <v>7820</v>
      </c>
      <c r="F63" s="127">
        <f t="shared" si="8"/>
        <v>4980</v>
      </c>
      <c r="G63" s="104"/>
      <c r="H63" s="22"/>
      <c r="I63" s="23"/>
      <c r="K63" s="13">
        <f t="shared" si="0"/>
        <v>7816.5560000000005</v>
      </c>
      <c r="L63" s="13">
        <f t="shared" si="1"/>
        <v>4974.1719999999996</v>
      </c>
      <c r="M63" s="51"/>
      <c r="N63" s="13">
        <f t="shared" si="6"/>
        <v>7816.5560000000005</v>
      </c>
      <c r="O63" s="13">
        <f t="shared" si="3"/>
        <v>4974.1719999999996</v>
      </c>
      <c r="P63" s="51"/>
      <c r="Q63" s="54">
        <v>3552.98</v>
      </c>
      <c r="R63" s="171"/>
      <c r="S63" s="171"/>
      <c r="T63" s="54">
        <v>3552.98</v>
      </c>
      <c r="U63" s="54">
        <v>2960.81</v>
      </c>
      <c r="V63" s="35"/>
      <c r="AA63" s="5" t="s">
        <v>119</v>
      </c>
      <c r="AB63" s="69">
        <v>7820</v>
      </c>
      <c r="AC63" s="70">
        <v>4980</v>
      </c>
    </row>
    <row r="64" spans="1:29" ht="22.5" customHeight="1" thickBot="1" x14ac:dyDescent="0.3">
      <c r="A64" s="2" t="s">
        <v>251</v>
      </c>
      <c r="B64" s="2">
        <v>2003</v>
      </c>
      <c r="C64" s="2" t="s">
        <v>465</v>
      </c>
      <c r="D64" s="4" t="s">
        <v>163</v>
      </c>
      <c r="E64" s="55">
        <f t="shared" si="8"/>
        <v>1480</v>
      </c>
      <c r="F64" s="127">
        <f t="shared" si="8"/>
        <v>950</v>
      </c>
      <c r="G64" s="17" t="s">
        <v>3</v>
      </c>
      <c r="H64" s="18"/>
      <c r="I64" s="19"/>
      <c r="K64" s="13">
        <f t="shared" si="0"/>
        <v>1478.9280000000001</v>
      </c>
      <c r="L64" s="13">
        <f t="shared" si="1"/>
        <v>941.13599999999997</v>
      </c>
      <c r="M64" s="51"/>
      <c r="N64" s="13">
        <f t="shared" si="6"/>
        <v>1478.9280000000001</v>
      </c>
      <c r="O64" s="13">
        <f t="shared" si="3"/>
        <v>941.13599999999997</v>
      </c>
      <c r="P64" s="51"/>
      <c r="Q64" s="54">
        <v>672.24</v>
      </c>
      <c r="R64" s="171"/>
      <c r="S64" s="171"/>
      <c r="T64" s="54">
        <v>672.24</v>
      </c>
      <c r="U64" s="54">
        <v>584.34</v>
      </c>
      <c r="V64" s="35"/>
      <c r="W64" s="28" t="s">
        <v>545</v>
      </c>
      <c r="AA64" s="9" t="s">
        <v>163</v>
      </c>
      <c r="AB64" s="73">
        <v>1550</v>
      </c>
      <c r="AC64" s="74">
        <v>990</v>
      </c>
    </row>
    <row r="65" spans="1:29" ht="22.5" customHeight="1" thickBot="1" x14ac:dyDescent="0.3">
      <c r="D65" s="114"/>
      <c r="E65" s="93"/>
      <c r="F65" s="128"/>
      <c r="G65" s="111"/>
      <c r="H65" s="112"/>
      <c r="I65" s="113"/>
      <c r="K65" s="13"/>
      <c r="L65" s="13"/>
      <c r="M65" s="51"/>
      <c r="N65" s="13">
        <f t="shared" si="6"/>
        <v>0</v>
      </c>
      <c r="O65" s="13">
        <f t="shared" si="3"/>
        <v>0</v>
      </c>
      <c r="P65" s="51"/>
      <c r="Q65" s="54"/>
      <c r="R65" s="171"/>
      <c r="S65" s="171"/>
      <c r="T65" s="54"/>
      <c r="U65" s="54"/>
      <c r="V65" s="35"/>
      <c r="AA65" s="9"/>
      <c r="AB65" s="73"/>
      <c r="AC65" s="74"/>
    </row>
    <row r="66" spans="1:29" ht="22.5" customHeight="1" x14ac:dyDescent="0.25">
      <c r="B66" s="2">
        <v>1903</v>
      </c>
      <c r="C66" s="2" t="s">
        <v>419</v>
      </c>
      <c r="D66" s="4" t="s">
        <v>126</v>
      </c>
      <c r="E66" s="55">
        <f t="shared" si="8"/>
        <v>940</v>
      </c>
      <c r="F66" s="127">
        <f t="shared" si="8"/>
        <v>600</v>
      </c>
      <c r="G66" s="17" t="s">
        <v>57</v>
      </c>
      <c r="H66" s="18"/>
      <c r="I66" s="19"/>
      <c r="K66" s="13">
        <f t="shared" ref="K66:K131" si="9">N66*$K$5</f>
        <v>933.26200000000006</v>
      </c>
      <c r="L66" s="13">
        <f t="shared" ref="L66:L131" si="10">O66*$L$5</f>
        <v>593.89399999999989</v>
      </c>
      <c r="M66" s="51"/>
      <c r="N66" s="13">
        <f t="shared" ref="N66:N117" si="11">Q66*2.2</f>
        <v>933.26200000000006</v>
      </c>
      <c r="O66" s="13">
        <f t="shared" ref="O66:O117" si="12">Q66*1.4</f>
        <v>593.89399999999989</v>
      </c>
      <c r="P66" s="51"/>
      <c r="Q66" s="54">
        <v>424.21</v>
      </c>
      <c r="R66" s="171"/>
      <c r="S66" s="171"/>
      <c r="T66" s="54">
        <v>424.21</v>
      </c>
      <c r="U66" s="54">
        <v>403.99</v>
      </c>
      <c r="V66" s="35"/>
      <c r="AA66" s="7" t="s">
        <v>126</v>
      </c>
      <c r="AB66" s="75">
        <v>1070</v>
      </c>
      <c r="AC66" s="76">
        <v>680</v>
      </c>
    </row>
    <row r="67" spans="1:29" ht="22.5" customHeight="1" x14ac:dyDescent="0.25">
      <c r="B67" s="2">
        <v>1904</v>
      </c>
      <c r="C67" s="2" t="s">
        <v>420</v>
      </c>
      <c r="D67" s="4" t="s">
        <v>127</v>
      </c>
      <c r="E67" s="55">
        <f t="shared" si="8"/>
        <v>1000</v>
      </c>
      <c r="F67" s="127">
        <f t="shared" si="8"/>
        <v>640</v>
      </c>
      <c r="I67" s="21"/>
      <c r="K67" s="13">
        <f t="shared" si="9"/>
        <v>994.29000000000008</v>
      </c>
      <c r="L67" s="13">
        <f t="shared" si="10"/>
        <v>632.7299999999999</v>
      </c>
      <c r="M67" s="51"/>
      <c r="N67" s="13">
        <f t="shared" si="11"/>
        <v>994.29000000000008</v>
      </c>
      <c r="O67" s="13">
        <f t="shared" si="12"/>
        <v>632.7299999999999</v>
      </c>
      <c r="P67" s="51"/>
      <c r="Q67" s="54">
        <v>451.95</v>
      </c>
      <c r="R67" s="171"/>
      <c r="S67" s="171"/>
      <c r="T67" s="54">
        <v>451.95</v>
      </c>
      <c r="U67" s="54">
        <v>430.42</v>
      </c>
      <c r="V67" s="35"/>
      <c r="AA67" s="4" t="s">
        <v>127</v>
      </c>
      <c r="AB67" s="55">
        <v>1140</v>
      </c>
      <c r="AC67" s="56">
        <v>730</v>
      </c>
    </row>
    <row r="68" spans="1:29" ht="22.5" customHeight="1" thickBot="1" x14ac:dyDescent="0.3">
      <c r="B68" s="2">
        <v>1905</v>
      </c>
      <c r="C68" s="2" t="s">
        <v>421</v>
      </c>
      <c r="D68" s="4" t="s">
        <v>128</v>
      </c>
      <c r="E68" s="55">
        <f t="shared" si="8"/>
        <v>1460</v>
      </c>
      <c r="F68" s="127">
        <f t="shared" si="8"/>
        <v>930</v>
      </c>
      <c r="I68" s="21"/>
      <c r="K68" s="13">
        <f t="shared" si="9"/>
        <v>1456.2900000000002</v>
      </c>
      <c r="L68" s="13">
        <f t="shared" si="10"/>
        <v>926.73</v>
      </c>
      <c r="M68" s="51"/>
      <c r="N68" s="13">
        <f t="shared" si="11"/>
        <v>1456.2900000000002</v>
      </c>
      <c r="O68" s="13">
        <f t="shared" si="12"/>
        <v>926.73</v>
      </c>
      <c r="P68" s="51"/>
      <c r="Q68" s="54">
        <v>661.95</v>
      </c>
      <c r="R68" s="171"/>
      <c r="S68" s="171"/>
      <c r="T68" s="54">
        <v>661.95</v>
      </c>
      <c r="U68" s="54">
        <v>630.44000000000005</v>
      </c>
      <c r="V68" s="35"/>
      <c r="AA68" s="5" t="s">
        <v>128</v>
      </c>
      <c r="AB68" s="69">
        <v>1670</v>
      </c>
      <c r="AC68" s="70">
        <v>1060</v>
      </c>
    </row>
    <row r="69" spans="1:29" ht="22.5" customHeight="1" x14ac:dyDescent="0.25">
      <c r="B69" s="77">
        <v>211</v>
      </c>
      <c r="C69" s="77" t="s">
        <v>307</v>
      </c>
      <c r="D69" s="4" t="s">
        <v>68</v>
      </c>
      <c r="E69" s="55">
        <f t="shared" si="8"/>
        <v>1410</v>
      </c>
      <c r="F69" s="127">
        <f t="shared" si="8"/>
        <v>900</v>
      </c>
      <c r="G69" s="17" t="s">
        <v>275</v>
      </c>
      <c r="H69" s="18"/>
      <c r="I69" s="19"/>
      <c r="K69" s="13">
        <f t="shared" si="9"/>
        <v>1403.556</v>
      </c>
      <c r="L69" s="13">
        <f t="shared" si="10"/>
        <v>893.17200000000003</v>
      </c>
      <c r="M69" s="51"/>
      <c r="N69" s="13">
        <f t="shared" si="11"/>
        <v>1403.556</v>
      </c>
      <c r="O69" s="13">
        <f t="shared" si="12"/>
        <v>893.17200000000003</v>
      </c>
      <c r="P69" s="51"/>
      <c r="Q69" s="54">
        <v>637.98</v>
      </c>
      <c r="R69" s="171"/>
      <c r="S69" s="171"/>
      <c r="T69" s="54">
        <v>637.98</v>
      </c>
      <c r="U69" s="54">
        <v>554.76</v>
      </c>
      <c r="AA69" s="7" t="s">
        <v>68</v>
      </c>
      <c r="AB69" s="75">
        <v>1470</v>
      </c>
      <c r="AC69" s="76">
        <v>940</v>
      </c>
    </row>
    <row r="70" spans="1:29" ht="22.5" customHeight="1" x14ac:dyDescent="0.25">
      <c r="B70" s="78">
        <v>212</v>
      </c>
      <c r="C70" s="78" t="s">
        <v>308</v>
      </c>
      <c r="D70" s="4" t="s">
        <v>69</v>
      </c>
      <c r="E70" s="55">
        <f t="shared" si="8"/>
        <v>2110</v>
      </c>
      <c r="F70" s="127">
        <f t="shared" si="8"/>
        <v>1340</v>
      </c>
      <c r="I70" s="21"/>
      <c r="K70" s="13">
        <f t="shared" si="9"/>
        <v>2104.652</v>
      </c>
      <c r="L70" s="13">
        <f t="shared" si="10"/>
        <v>1339.3239999999998</v>
      </c>
      <c r="M70" s="51"/>
      <c r="N70" s="13">
        <f t="shared" si="11"/>
        <v>2104.652</v>
      </c>
      <c r="O70" s="13">
        <f t="shared" si="12"/>
        <v>1339.3239999999998</v>
      </c>
      <c r="P70" s="51"/>
      <c r="Q70" s="54">
        <v>956.66</v>
      </c>
      <c r="R70" s="171"/>
      <c r="S70" s="171"/>
      <c r="T70" s="54">
        <v>956.66</v>
      </c>
      <c r="U70" s="54">
        <v>831.88</v>
      </c>
      <c r="AA70" s="4" t="s">
        <v>69</v>
      </c>
      <c r="AB70" s="55">
        <v>2200</v>
      </c>
      <c r="AC70" s="56">
        <v>1400</v>
      </c>
    </row>
    <row r="71" spans="1:29" ht="22.5" customHeight="1" thickBot="1" x14ac:dyDescent="0.3">
      <c r="B71" s="79">
        <v>213</v>
      </c>
      <c r="C71" s="79" t="s">
        <v>309</v>
      </c>
      <c r="D71" s="4" t="s">
        <v>70</v>
      </c>
      <c r="E71" s="55">
        <f t="shared" si="8"/>
        <v>2660</v>
      </c>
      <c r="F71" s="127">
        <f t="shared" si="8"/>
        <v>1690</v>
      </c>
      <c r="G71" s="104"/>
      <c r="H71" s="22"/>
      <c r="I71" s="23"/>
      <c r="K71" s="13">
        <f t="shared" si="9"/>
        <v>2652.1660000000002</v>
      </c>
      <c r="L71" s="13">
        <f t="shared" si="10"/>
        <v>1687.742</v>
      </c>
      <c r="M71" s="51"/>
      <c r="N71" s="13">
        <f t="shared" si="11"/>
        <v>2652.1660000000002</v>
      </c>
      <c r="O71" s="13">
        <f t="shared" si="12"/>
        <v>1687.742</v>
      </c>
      <c r="P71" s="51"/>
      <c r="Q71" s="54">
        <v>1205.53</v>
      </c>
      <c r="R71" s="171"/>
      <c r="S71" s="171"/>
      <c r="T71" s="54">
        <v>1205.53</v>
      </c>
      <c r="U71" s="54">
        <v>1048.28</v>
      </c>
      <c r="AA71" s="5" t="s">
        <v>70</v>
      </c>
      <c r="AB71" s="69">
        <v>2770</v>
      </c>
      <c r="AC71" s="70">
        <v>1770</v>
      </c>
    </row>
    <row r="72" spans="1:29" ht="22.5" customHeight="1" x14ac:dyDescent="0.25">
      <c r="A72" s="2" t="s">
        <v>245</v>
      </c>
      <c r="B72" s="2">
        <v>4744</v>
      </c>
      <c r="C72" s="2" t="s">
        <v>496</v>
      </c>
      <c r="D72" s="91" t="s">
        <v>90</v>
      </c>
      <c r="E72" s="55">
        <f t="shared" si="8"/>
        <v>150</v>
      </c>
      <c r="F72" s="127">
        <f t="shared" si="8"/>
        <v>100</v>
      </c>
      <c r="G72" s="17" t="s">
        <v>272</v>
      </c>
      <c r="H72" s="32"/>
      <c r="I72" s="61"/>
      <c r="K72" s="13">
        <f t="shared" si="9"/>
        <v>143.68200000000002</v>
      </c>
      <c r="L72" s="13">
        <f t="shared" si="10"/>
        <v>91.433999999999997</v>
      </c>
      <c r="M72" s="51"/>
      <c r="N72" s="13">
        <f t="shared" si="11"/>
        <v>143.68200000000002</v>
      </c>
      <c r="O72" s="13">
        <f t="shared" si="12"/>
        <v>91.433999999999997</v>
      </c>
      <c r="P72" s="51"/>
      <c r="Q72" s="54">
        <v>65.31</v>
      </c>
      <c r="R72" s="171"/>
      <c r="S72" s="171"/>
      <c r="T72" s="54">
        <v>65.31</v>
      </c>
      <c r="U72" s="54">
        <v>56.79</v>
      </c>
      <c r="V72" s="35"/>
      <c r="AA72" s="80" t="s">
        <v>90</v>
      </c>
      <c r="AB72" s="75">
        <v>150</v>
      </c>
      <c r="AC72" s="76">
        <v>100</v>
      </c>
    </row>
    <row r="73" spans="1:29" ht="22.5" customHeight="1" x14ac:dyDescent="0.25">
      <c r="A73" s="2" t="s">
        <v>245</v>
      </c>
      <c r="B73" s="2">
        <v>4744</v>
      </c>
      <c r="C73" s="2" t="s">
        <v>497</v>
      </c>
      <c r="D73" s="4" t="s">
        <v>91</v>
      </c>
      <c r="E73" s="55">
        <f t="shared" si="8"/>
        <v>170</v>
      </c>
      <c r="F73" s="127">
        <f t="shared" si="8"/>
        <v>110</v>
      </c>
      <c r="I73" s="21"/>
      <c r="K73" s="13">
        <f t="shared" si="9"/>
        <v>167.64000000000001</v>
      </c>
      <c r="L73" s="13">
        <f t="shared" si="10"/>
        <v>106.67999999999999</v>
      </c>
      <c r="M73" s="51"/>
      <c r="N73" s="13">
        <f t="shared" si="11"/>
        <v>167.64000000000001</v>
      </c>
      <c r="O73" s="13">
        <f t="shared" si="12"/>
        <v>106.67999999999999</v>
      </c>
      <c r="P73" s="51"/>
      <c r="Q73" s="54">
        <v>76.2</v>
      </c>
      <c r="R73" s="171"/>
      <c r="S73" s="171"/>
      <c r="T73" s="54">
        <v>76.2</v>
      </c>
      <c r="U73" s="54">
        <v>66.25</v>
      </c>
      <c r="V73" s="35"/>
      <c r="AA73" s="4" t="s">
        <v>91</v>
      </c>
      <c r="AB73" s="55">
        <v>180</v>
      </c>
      <c r="AC73" s="56">
        <v>120</v>
      </c>
    </row>
    <row r="74" spans="1:29" ht="22.5" customHeight="1" x14ac:dyDescent="0.25">
      <c r="A74" s="2" t="s">
        <v>245</v>
      </c>
      <c r="B74" s="2">
        <v>4744</v>
      </c>
      <c r="C74" s="2" t="s">
        <v>498</v>
      </c>
      <c r="D74" s="4" t="s">
        <v>92</v>
      </c>
      <c r="E74" s="55">
        <f t="shared" si="8"/>
        <v>200</v>
      </c>
      <c r="F74" s="127">
        <f t="shared" si="8"/>
        <v>130</v>
      </c>
      <c r="I74" s="21"/>
      <c r="K74" s="13">
        <f t="shared" si="9"/>
        <v>194.70000000000002</v>
      </c>
      <c r="L74" s="13">
        <f t="shared" si="10"/>
        <v>123.89999999999999</v>
      </c>
      <c r="M74" s="51"/>
      <c r="N74" s="13">
        <f t="shared" si="11"/>
        <v>194.70000000000002</v>
      </c>
      <c r="O74" s="13">
        <f t="shared" si="12"/>
        <v>123.89999999999999</v>
      </c>
      <c r="P74" s="51"/>
      <c r="Q74" s="54">
        <v>88.5</v>
      </c>
      <c r="R74" s="171"/>
      <c r="S74" s="171"/>
      <c r="T74" s="54">
        <v>88.5</v>
      </c>
      <c r="U74" s="54">
        <v>76.959999999999994</v>
      </c>
      <c r="V74" s="35"/>
      <c r="AA74" s="4" t="s">
        <v>92</v>
      </c>
      <c r="AB74" s="55">
        <v>210</v>
      </c>
      <c r="AC74" s="56">
        <v>130</v>
      </c>
    </row>
    <row r="75" spans="1:29" ht="22.5" customHeight="1" x14ac:dyDescent="0.25">
      <c r="A75" s="2" t="s">
        <v>245</v>
      </c>
      <c r="B75" s="2">
        <v>4744</v>
      </c>
      <c r="C75" s="2" t="s">
        <v>499</v>
      </c>
      <c r="D75" s="4" t="s">
        <v>93</v>
      </c>
      <c r="E75" s="55">
        <f t="shared" si="8"/>
        <v>350</v>
      </c>
      <c r="F75" s="127">
        <f t="shared" si="8"/>
        <v>220</v>
      </c>
      <c r="I75" s="21"/>
      <c r="K75" s="13">
        <f t="shared" si="9"/>
        <v>346.17</v>
      </c>
      <c r="L75" s="13">
        <f t="shared" si="10"/>
        <v>220.29</v>
      </c>
      <c r="M75" s="51"/>
      <c r="N75" s="13">
        <f t="shared" si="11"/>
        <v>346.17</v>
      </c>
      <c r="O75" s="13">
        <f t="shared" si="12"/>
        <v>220.29</v>
      </c>
      <c r="P75" s="51"/>
      <c r="Q75" s="54">
        <v>157.35</v>
      </c>
      <c r="R75" s="171"/>
      <c r="S75" s="171"/>
      <c r="T75" s="54">
        <v>157.35</v>
      </c>
      <c r="U75" s="54">
        <v>136.83000000000001</v>
      </c>
      <c r="V75" s="35"/>
      <c r="AA75" s="4" t="s">
        <v>93</v>
      </c>
      <c r="AB75" s="55">
        <v>370</v>
      </c>
      <c r="AC75" s="56">
        <v>230</v>
      </c>
    </row>
    <row r="76" spans="1:29" ht="22.5" customHeight="1" thickBot="1" x14ac:dyDescent="0.3">
      <c r="A76" s="2" t="s">
        <v>245</v>
      </c>
      <c r="B76" s="2">
        <v>4744</v>
      </c>
      <c r="C76" s="2" t="s">
        <v>500</v>
      </c>
      <c r="D76" s="4" t="s">
        <v>94</v>
      </c>
      <c r="E76" s="55">
        <f t="shared" si="8"/>
        <v>650</v>
      </c>
      <c r="F76" s="127">
        <f t="shared" si="8"/>
        <v>420</v>
      </c>
      <c r="G76" s="104"/>
      <c r="H76" s="22"/>
      <c r="I76" s="23"/>
      <c r="K76" s="13">
        <f t="shared" si="9"/>
        <v>649.13200000000006</v>
      </c>
      <c r="L76" s="13">
        <f t="shared" si="10"/>
        <v>413.084</v>
      </c>
      <c r="M76" s="51"/>
      <c r="N76" s="13">
        <f t="shared" si="11"/>
        <v>649.13200000000006</v>
      </c>
      <c r="O76" s="13">
        <f t="shared" si="12"/>
        <v>413.084</v>
      </c>
      <c r="P76" s="51"/>
      <c r="Q76" s="54">
        <v>295.06</v>
      </c>
      <c r="R76" s="171"/>
      <c r="S76" s="171"/>
      <c r="T76" s="54">
        <v>295.06</v>
      </c>
      <c r="U76" s="54">
        <v>256.57</v>
      </c>
      <c r="V76" s="35"/>
      <c r="AA76" s="5" t="s">
        <v>94</v>
      </c>
      <c r="AB76" s="69">
        <v>680</v>
      </c>
      <c r="AC76" s="70">
        <v>440</v>
      </c>
    </row>
    <row r="77" spans="1:29" ht="22.5" customHeight="1" x14ac:dyDescent="0.25">
      <c r="A77" s="2" t="s">
        <v>251</v>
      </c>
      <c r="B77" s="2">
        <v>1887</v>
      </c>
      <c r="C77" s="2" t="s">
        <v>405</v>
      </c>
      <c r="D77" s="4" t="s">
        <v>112</v>
      </c>
      <c r="E77" s="55">
        <f t="shared" si="8"/>
        <v>560</v>
      </c>
      <c r="F77" s="127">
        <f t="shared" si="8"/>
        <v>360</v>
      </c>
      <c r="G77" s="17" t="s">
        <v>26</v>
      </c>
      <c r="H77" s="18"/>
      <c r="I77" s="61"/>
      <c r="K77" s="13">
        <f t="shared" si="9"/>
        <v>554.73</v>
      </c>
      <c r="L77" s="13">
        <f t="shared" si="10"/>
        <v>353.01</v>
      </c>
      <c r="M77" s="51"/>
      <c r="N77" s="13">
        <f t="shared" si="11"/>
        <v>554.73</v>
      </c>
      <c r="O77" s="13">
        <f t="shared" si="12"/>
        <v>353.01</v>
      </c>
      <c r="P77" s="51"/>
      <c r="Q77" s="54">
        <v>252.15</v>
      </c>
      <c r="R77" s="171"/>
      <c r="S77" s="171"/>
      <c r="T77" s="54">
        <v>252.15</v>
      </c>
      <c r="U77" s="54">
        <v>201.72</v>
      </c>
      <c r="V77" s="35"/>
      <c r="AA77" s="7" t="s">
        <v>112</v>
      </c>
      <c r="AB77" s="75">
        <v>540</v>
      </c>
      <c r="AC77" s="76">
        <v>340</v>
      </c>
    </row>
    <row r="78" spans="1:29" ht="22.5" customHeight="1" x14ac:dyDescent="0.25">
      <c r="A78" s="2" t="s">
        <v>251</v>
      </c>
      <c r="B78" s="2">
        <v>1888</v>
      </c>
      <c r="C78" s="2" t="s">
        <v>406</v>
      </c>
      <c r="D78" s="4" t="s">
        <v>113</v>
      </c>
      <c r="E78" s="55">
        <f t="shared" si="8"/>
        <v>670</v>
      </c>
      <c r="F78" s="127">
        <f t="shared" si="8"/>
        <v>430</v>
      </c>
      <c r="I78" s="21"/>
      <c r="K78" s="13">
        <f t="shared" si="9"/>
        <v>666.86400000000003</v>
      </c>
      <c r="L78" s="13">
        <f t="shared" si="10"/>
        <v>424.36799999999999</v>
      </c>
      <c r="M78" s="51"/>
      <c r="N78" s="13">
        <f t="shared" si="11"/>
        <v>666.86400000000003</v>
      </c>
      <c r="O78" s="13">
        <f t="shared" si="12"/>
        <v>424.36799999999999</v>
      </c>
      <c r="P78" s="51"/>
      <c r="Q78" s="54">
        <v>303.12</v>
      </c>
      <c r="R78" s="171"/>
      <c r="S78" s="171"/>
      <c r="T78" s="54">
        <v>303.12</v>
      </c>
      <c r="U78" s="54">
        <v>275.56</v>
      </c>
      <c r="V78" s="35"/>
      <c r="AA78" s="4" t="s">
        <v>113</v>
      </c>
      <c r="AB78" s="55">
        <v>730</v>
      </c>
      <c r="AC78" s="56">
        <v>470</v>
      </c>
    </row>
    <row r="79" spans="1:29" ht="22.5" customHeight="1" x14ac:dyDescent="0.25">
      <c r="A79" s="2" t="s">
        <v>251</v>
      </c>
      <c r="B79" s="2">
        <v>1890</v>
      </c>
      <c r="C79" s="2" t="s">
        <v>408</v>
      </c>
      <c r="D79" s="4" t="s">
        <v>115</v>
      </c>
      <c r="E79" s="55">
        <f t="shared" si="8"/>
        <v>860</v>
      </c>
      <c r="F79" s="127">
        <f t="shared" si="8"/>
        <v>550</v>
      </c>
      <c r="I79" s="21"/>
      <c r="K79" s="13">
        <f t="shared" si="9"/>
        <v>855.25000000000011</v>
      </c>
      <c r="L79" s="13">
        <f t="shared" si="10"/>
        <v>544.25</v>
      </c>
      <c r="M79" s="51"/>
      <c r="N79" s="13">
        <f t="shared" si="11"/>
        <v>855.25000000000011</v>
      </c>
      <c r="O79" s="13">
        <f t="shared" si="12"/>
        <v>544.25</v>
      </c>
      <c r="P79" s="51"/>
      <c r="Q79" s="54">
        <v>388.75</v>
      </c>
      <c r="R79" s="171"/>
      <c r="S79" s="171"/>
      <c r="T79" s="54">
        <v>388.75</v>
      </c>
      <c r="U79" s="54">
        <v>353.41</v>
      </c>
      <c r="V79" s="35"/>
      <c r="AA79" s="4" t="s">
        <v>115</v>
      </c>
      <c r="AB79" s="55">
        <v>940</v>
      </c>
      <c r="AC79" s="56">
        <v>600</v>
      </c>
    </row>
    <row r="80" spans="1:29" ht="22.5" customHeight="1" thickBot="1" x14ac:dyDescent="0.3">
      <c r="A80" s="2" t="s">
        <v>251</v>
      </c>
      <c r="B80" s="2">
        <v>1891</v>
      </c>
      <c r="C80" s="2" t="s">
        <v>409</v>
      </c>
      <c r="D80" s="4" t="s">
        <v>116</v>
      </c>
      <c r="E80" s="55">
        <f t="shared" si="8"/>
        <v>960</v>
      </c>
      <c r="F80" s="127">
        <f t="shared" si="8"/>
        <v>610</v>
      </c>
      <c r="G80" s="104"/>
      <c r="H80" s="22"/>
      <c r="I80" s="23"/>
      <c r="K80" s="13">
        <f t="shared" si="9"/>
        <v>953.61200000000008</v>
      </c>
      <c r="L80" s="13">
        <f t="shared" si="10"/>
        <v>606.84399999999994</v>
      </c>
      <c r="M80" s="51"/>
      <c r="N80" s="13">
        <f t="shared" si="11"/>
        <v>953.61200000000008</v>
      </c>
      <c r="O80" s="13">
        <f t="shared" si="12"/>
        <v>606.84399999999994</v>
      </c>
      <c r="P80" s="51"/>
      <c r="Q80" s="54">
        <v>433.46</v>
      </c>
      <c r="R80" s="171"/>
      <c r="S80" s="171"/>
      <c r="T80" s="54">
        <v>433.46</v>
      </c>
      <c r="U80" s="54">
        <v>394.04</v>
      </c>
      <c r="V80" s="35"/>
      <c r="AA80" s="5" t="s">
        <v>116</v>
      </c>
      <c r="AB80" s="69">
        <v>1050</v>
      </c>
      <c r="AC80" s="70">
        <v>670</v>
      </c>
    </row>
    <row r="81" spans="2:29" ht="22.5" customHeight="1" x14ac:dyDescent="0.25">
      <c r="B81" s="2">
        <v>1995</v>
      </c>
      <c r="C81" s="2" t="s">
        <v>461</v>
      </c>
      <c r="D81" s="4" t="s">
        <v>159</v>
      </c>
      <c r="E81" s="55">
        <f t="shared" si="8"/>
        <v>900</v>
      </c>
      <c r="F81" s="127">
        <f t="shared" si="8"/>
        <v>580</v>
      </c>
      <c r="G81" s="17" t="s">
        <v>274</v>
      </c>
      <c r="H81" s="32"/>
      <c r="I81" s="19"/>
      <c r="K81" s="13">
        <f t="shared" si="9"/>
        <v>898.89800000000002</v>
      </c>
      <c r="L81" s="13">
        <f t="shared" si="10"/>
        <v>572.02599999999995</v>
      </c>
      <c r="M81" s="51"/>
      <c r="N81" s="13">
        <f t="shared" si="11"/>
        <v>898.89800000000002</v>
      </c>
      <c r="O81" s="13">
        <f t="shared" si="12"/>
        <v>572.02599999999995</v>
      </c>
      <c r="P81" s="51"/>
      <c r="Q81" s="54">
        <v>408.59</v>
      </c>
      <c r="R81" s="171"/>
      <c r="S81" s="171"/>
      <c r="T81" s="54">
        <v>408.59</v>
      </c>
      <c r="U81" s="54">
        <v>388.98</v>
      </c>
      <c r="AA81" s="7" t="s">
        <v>159</v>
      </c>
      <c r="AB81" s="75">
        <v>1030</v>
      </c>
      <c r="AC81" s="76">
        <v>660</v>
      </c>
    </row>
    <row r="82" spans="2:29" ht="22.5" customHeight="1" x14ac:dyDescent="0.25">
      <c r="B82" s="2">
        <v>1996</v>
      </c>
      <c r="C82" s="2" t="s">
        <v>462</v>
      </c>
      <c r="D82" s="4" t="s">
        <v>160</v>
      </c>
      <c r="E82" s="55">
        <f t="shared" si="8"/>
        <v>1400</v>
      </c>
      <c r="F82" s="127">
        <f t="shared" si="8"/>
        <v>890</v>
      </c>
      <c r="I82" s="21"/>
      <c r="K82" s="13">
        <f t="shared" si="9"/>
        <v>1393.7660000000001</v>
      </c>
      <c r="L82" s="13">
        <f t="shared" si="10"/>
        <v>886.94199999999989</v>
      </c>
      <c r="M82" s="51"/>
      <c r="N82" s="13">
        <f t="shared" si="11"/>
        <v>1393.7660000000001</v>
      </c>
      <c r="O82" s="13">
        <f t="shared" si="12"/>
        <v>886.94199999999989</v>
      </c>
      <c r="P82" s="51"/>
      <c r="Q82" s="54">
        <v>633.53</v>
      </c>
      <c r="R82" s="171"/>
      <c r="S82" s="171"/>
      <c r="T82" s="54">
        <v>633.53</v>
      </c>
      <c r="U82" s="54">
        <v>603.14</v>
      </c>
      <c r="V82" s="35"/>
      <c r="AA82" s="4" t="s">
        <v>160</v>
      </c>
      <c r="AB82" s="55">
        <v>1600</v>
      </c>
      <c r="AC82" s="56">
        <v>1020</v>
      </c>
    </row>
    <row r="83" spans="2:29" ht="22.5" customHeight="1" x14ac:dyDescent="0.25">
      <c r="B83" s="2">
        <v>1997</v>
      </c>
      <c r="C83" s="2" t="s">
        <v>463</v>
      </c>
      <c r="D83" s="4" t="s">
        <v>161</v>
      </c>
      <c r="E83" s="55">
        <f t="shared" si="8"/>
        <v>1910</v>
      </c>
      <c r="F83" s="127">
        <f t="shared" si="8"/>
        <v>1220</v>
      </c>
      <c r="I83" s="21"/>
      <c r="K83" s="13">
        <f t="shared" si="9"/>
        <v>1908.9180000000003</v>
      </c>
      <c r="L83" s="13">
        <f t="shared" si="10"/>
        <v>1214.7660000000001</v>
      </c>
      <c r="M83" s="51"/>
      <c r="N83" s="13">
        <f t="shared" si="11"/>
        <v>1908.9180000000003</v>
      </c>
      <c r="O83" s="13">
        <f t="shared" si="12"/>
        <v>1214.7660000000001</v>
      </c>
      <c r="P83" s="51"/>
      <c r="Q83" s="54">
        <v>867.69</v>
      </c>
      <c r="R83" s="171"/>
      <c r="S83" s="171"/>
      <c r="T83" s="54">
        <v>867.69</v>
      </c>
      <c r="U83" s="54">
        <v>826.09</v>
      </c>
      <c r="V83" s="35"/>
      <c r="AA83" s="4" t="s">
        <v>161</v>
      </c>
      <c r="AB83" s="55">
        <v>2190</v>
      </c>
      <c r="AC83" s="56">
        <v>1390</v>
      </c>
    </row>
    <row r="84" spans="2:29" ht="22.5" customHeight="1" thickBot="1" x14ac:dyDescent="0.3">
      <c r="B84" s="2">
        <v>1998</v>
      </c>
      <c r="C84" s="2" t="s">
        <v>464</v>
      </c>
      <c r="D84" s="4" t="s">
        <v>162</v>
      </c>
      <c r="E84" s="55">
        <f t="shared" si="8"/>
        <v>4870</v>
      </c>
      <c r="F84" s="127">
        <f t="shared" si="8"/>
        <v>3100</v>
      </c>
      <c r="G84" s="104"/>
      <c r="H84" s="22"/>
      <c r="I84" s="23"/>
      <c r="K84" s="13">
        <f t="shared" si="9"/>
        <v>4862.7260000000006</v>
      </c>
      <c r="L84" s="13">
        <f t="shared" si="10"/>
        <v>3094.4619999999995</v>
      </c>
      <c r="M84" s="51"/>
      <c r="N84" s="13">
        <f t="shared" si="11"/>
        <v>4862.7260000000006</v>
      </c>
      <c r="O84" s="13">
        <f t="shared" si="12"/>
        <v>3094.4619999999995</v>
      </c>
      <c r="P84" s="51"/>
      <c r="Q84" s="54">
        <v>2210.33</v>
      </c>
      <c r="R84" s="171"/>
      <c r="S84" s="171"/>
      <c r="T84" s="54">
        <v>2210.33</v>
      </c>
      <c r="U84" s="54">
        <v>1841.3</v>
      </c>
      <c r="V84" s="35"/>
      <c r="AA84" s="5" t="s">
        <v>162</v>
      </c>
      <c r="AB84" s="69">
        <v>4870</v>
      </c>
      <c r="AC84" s="70">
        <v>3100</v>
      </c>
    </row>
    <row r="85" spans="2:29" ht="22.5" customHeight="1" x14ac:dyDescent="0.25">
      <c r="B85" s="2">
        <v>1917</v>
      </c>
      <c r="C85" s="2" t="s">
        <v>432</v>
      </c>
      <c r="D85" s="4" t="s">
        <v>135</v>
      </c>
      <c r="E85" s="55">
        <f t="shared" si="8"/>
        <v>790</v>
      </c>
      <c r="F85" s="127">
        <f t="shared" si="8"/>
        <v>510</v>
      </c>
      <c r="G85" s="17" t="s">
        <v>273</v>
      </c>
      <c r="H85" s="32"/>
      <c r="I85" s="19"/>
      <c r="K85" s="13">
        <f t="shared" si="9"/>
        <v>789.05200000000013</v>
      </c>
      <c r="L85" s="13">
        <f t="shared" si="10"/>
        <v>502.12400000000002</v>
      </c>
      <c r="M85" s="51"/>
      <c r="N85" s="13">
        <f t="shared" si="11"/>
        <v>789.05200000000013</v>
      </c>
      <c r="O85" s="13">
        <f t="shared" si="12"/>
        <v>502.12400000000002</v>
      </c>
      <c r="P85" s="51"/>
      <c r="Q85" s="54">
        <v>358.66</v>
      </c>
      <c r="R85" s="171"/>
      <c r="S85" s="171"/>
      <c r="T85" s="54">
        <v>358.66</v>
      </c>
      <c r="U85" s="54">
        <v>341.58</v>
      </c>
      <c r="V85" s="35"/>
      <c r="AA85" s="7" t="s">
        <v>135</v>
      </c>
      <c r="AB85" s="75">
        <v>910</v>
      </c>
      <c r="AC85" s="76">
        <v>580</v>
      </c>
    </row>
    <row r="86" spans="2:29" ht="22.5" customHeight="1" x14ac:dyDescent="0.25">
      <c r="B86" s="2">
        <v>1918</v>
      </c>
      <c r="C86" s="2" t="s">
        <v>433</v>
      </c>
      <c r="D86" s="4" t="s">
        <v>136</v>
      </c>
      <c r="E86" s="55">
        <f t="shared" si="8"/>
        <v>1440</v>
      </c>
      <c r="F86" s="127">
        <f t="shared" si="8"/>
        <v>920</v>
      </c>
      <c r="I86" s="21"/>
      <c r="K86" s="13">
        <f t="shared" si="9"/>
        <v>1434.796</v>
      </c>
      <c r="L86" s="13">
        <f t="shared" si="10"/>
        <v>913.05199999999991</v>
      </c>
      <c r="M86" s="51"/>
      <c r="N86" s="13">
        <f t="shared" si="11"/>
        <v>1434.796</v>
      </c>
      <c r="O86" s="13">
        <f t="shared" si="12"/>
        <v>913.05199999999991</v>
      </c>
      <c r="P86" s="51"/>
      <c r="Q86" s="54">
        <v>652.17999999999995</v>
      </c>
      <c r="R86" s="171"/>
      <c r="S86" s="171"/>
      <c r="T86" s="54">
        <v>652.17999999999995</v>
      </c>
      <c r="U86" s="54">
        <v>592.88</v>
      </c>
      <c r="V86" s="35"/>
      <c r="AA86" s="4" t="s">
        <v>136</v>
      </c>
      <c r="AB86" s="55">
        <v>1570</v>
      </c>
      <c r="AC86" s="56">
        <v>1000</v>
      </c>
    </row>
    <row r="87" spans="2:29" ht="22.5" customHeight="1" x14ac:dyDescent="0.25">
      <c r="B87" s="2">
        <v>1919</v>
      </c>
      <c r="C87" s="2" t="s">
        <v>434</v>
      </c>
      <c r="D87" s="4" t="s">
        <v>253</v>
      </c>
      <c r="E87" s="55">
        <f t="shared" si="8"/>
        <v>2850</v>
      </c>
      <c r="F87" s="127">
        <f t="shared" si="8"/>
        <v>1820</v>
      </c>
      <c r="I87" s="21"/>
      <c r="K87" s="13">
        <f t="shared" si="9"/>
        <v>2849.11</v>
      </c>
      <c r="L87" s="13">
        <f t="shared" si="10"/>
        <v>1813.0699999999997</v>
      </c>
      <c r="M87" s="51"/>
      <c r="N87" s="13">
        <f t="shared" si="11"/>
        <v>2849.11</v>
      </c>
      <c r="O87" s="13">
        <f t="shared" si="12"/>
        <v>1813.0699999999997</v>
      </c>
      <c r="P87" s="51"/>
      <c r="Q87" s="54">
        <v>1295.05</v>
      </c>
      <c r="R87" s="171"/>
      <c r="S87" s="171"/>
      <c r="T87" s="54">
        <v>1295.05</v>
      </c>
      <c r="U87" s="54">
        <v>1079.2</v>
      </c>
      <c r="V87" s="35"/>
      <c r="AA87" s="4" t="s">
        <v>253</v>
      </c>
      <c r="AB87" s="55">
        <v>2850</v>
      </c>
      <c r="AC87" s="56">
        <v>1820</v>
      </c>
    </row>
    <row r="88" spans="2:29" ht="22.5" customHeight="1" thickBot="1" x14ac:dyDescent="0.3">
      <c r="B88" s="2">
        <v>1920</v>
      </c>
      <c r="C88" s="2" t="s">
        <v>435</v>
      </c>
      <c r="D88" s="4" t="s">
        <v>137</v>
      </c>
      <c r="E88" s="55">
        <f t="shared" si="8"/>
        <v>3680</v>
      </c>
      <c r="F88" s="127">
        <f t="shared" si="8"/>
        <v>2340</v>
      </c>
      <c r="G88" s="104"/>
      <c r="H88" s="22"/>
      <c r="I88" s="23"/>
      <c r="K88" s="13">
        <f t="shared" si="9"/>
        <v>3672.3940000000002</v>
      </c>
      <c r="L88" s="13">
        <f t="shared" si="10"/>
        <v>2336.9779999999996</v>
      </c>
      <c r="M88" s="51"/>
      <c r="N88" s="13">
        <f t="shared" si="11"/>
        <v>3672.3940000000002</v>
      </c>
      <c r="O88" s="13">
        <f t="shared" si="12"/>
        <v>2336.9779999999996</v>
      </c>
      <c r="P88" s="51"/>
      <c r="Q88" s="54">
        <v>1669.27</v>
      </c>
      <c r="R88" s="171"/>
      <c r="S88" s="171"/>
      <c r="T88" s="54">
        <v>1669.27</v>
      </c>
      <c r="U88" s="54">
        <v>1391.03</v>
      </c>
      <c r="V88" s="35"/>
      <c r="AA88" s="5" t="s">
        <v>137</v>
      </c>
      <c r="AB88" s="69">
        <v>3680</v>
      </c>
      <c r="AC88" s="70">
        <v>2340</v>
      </c>
    </row>
    <row r="89" spans="2:29" ht="22.5" customHeight="1" x14ac:dyDescent="0.25">
      <c r="B89" s="2">
        <v>2018</v>
      </c>
      <c r="C89" s="2" t="s">
        <v>473</v>
      </c>
      <c r="D89" s="4" t="s">
        <v>171</v>
      </c>
      <c r="E89" s="55">
        <f t="shared" si="8"/>
        <v>590</v>
      </c>
      <c r="F89" s="127">
        <f t="shared" si="8"/>
        <v>380</v>
      </c>
      <c r="G89" s="17" t="s">
        <v>56</v>
      </c>
      <c r="H89" s="18"/>
      <c r="I89" s="19"/>
      <c r="K89" s="13">
        <f t="shared" si="9"/>
        <v>584.14400000000001</v>
      </c>
      <c r="L89" s="13">
        <f t="shared" si="10"/>
        <v>371.72799999999995</v>
      </c>
      <c r="M89" s="51"/>
      <c r="N89" s="13">
        <f t="shared" si="11"/>
        <v>584.14400000000001</v>
      </c>
      <c r="O89" s="13">
        <f t="shared" si="12"/>
        <v>371.72799999999995</v>
      </c>
      <c r="P89" s="51"/>
      <c r="Q89" s="54">
        <v>265.52</v>
      </c>
      <c r="R89" s="171"/>
      <c r="S89" s="171"/>
      <c r="T89" s="54">
        <v>265.52</v>
      </c>
      <c r="U89" s="54">
        <v>252.9</v>
      </c>
      <c r="V89" s="35"/>
      <c r="AA89" s="7" t="s">
        <v>171</v>
      </c>
      <c r="AB89" s="75">
        <v>670</v>
      </c>
      <c r="AC89" s="76">
        <v>430</v>
      </c>
    </row>
    <row r="90" spans="2:29" ht="22.5" customHeight="1" x14ac:dyDescent="0.25">
      <c r="B90" s="2">
        <v>2019</v>
      </c>
      <c r="C90" s="2" t="s">
        <v>474</v>
      </c>
      <c r="D90" s="4" t="s">
        <v>172</v>
      </c>
      <c r="E90" s="55">
        <f t="shared" si="8"/>
        <v>910</v>
      </c>
      <c r="F90" s="127">
        <f t="shared" si="8"/>
        <v>580</v>
      </c>
      <c r="I90" s="21"/>
      <c r="K90" s="13">
        <f t="shared" si="9"/>
        <v>903.7600000000001</v>
      </c>
      <c r="L90" s="13">
        <f t="shared" si="10"/>
        <v>575.12</v>
      </c>
      <c r="M90" s="51"/>
      <c r="N90" s="13">
        <f t="shared" si="11"/>
        <v>903.7600000000001</v>
      </c>
      <c r="O90" s="13">
        <f t="shared" si="12"/>
        <v>575.12</v>
      </c>
      <c r="P90" s="51"/>
      <c r="Q90" s="54">
        <v>410.8</v>
      </c>
      <c r="R90" s="171"/>
      <c r="S90" s="171"/>
      <c r="T90" s="54">
        <v>410.8</v>
      </c>
      <c r="U90" s="54">
        <v>373.47</v>
      </c>
      <c r="V90" s="35"/>
      <c r="AA90" s="4" t="s">
        <v>172</v>
      </c>
      <c r="AB90" s="55">
        <v>990</v>
      </c>
      <c r="AC90" s="56">
        <v>630</v>
      </c>
    </row>
    <row r="91" spans="2:29" ht="22.5" customHeight="1" x14ac:dyDescent="0.25">
      <c r="B91" s="2">
        <v>2020</v>
      </c>
      <c r="C91" s="2" t="s">
        <v>475</v>
      </c>
      <c r="D91" s="4" t="s">
        <v>173</v>
      </c>
      <c r="E91" s="55">
        <f t="shared" si="8"/>
        <v>2500</v>
      </c>
      <c r="F91" s="127">
        <f t="shared" si="8"/>
        <v>1590</v>
      </c>
      <c r="I91" s="21"/>
      <c r="K91" s="13">
        <f t="shared" si="9"/>
        <v>2496.8680000000004</v>
      </c>
      <c r="L91" s="13">
        <f t="shared" si="10"/>
        <v>1588.9159999999999</v>
      </c>
      <c r="M91" s="51"/>
      <c r="N91" s="13">
        <f t="shared" si="11"/>
        <v>2496.8680000000004</v>
      </c>
      <c r="O91" s="13">
        <f t="shared" si="12"/>
        <v>1588.9159999999999</v>
      </c>
      <c r="P91" s="51"/>
      <c r="Q91" s="54">
        <v>1134.94</v>
      </c>
      <c r="R91" s="171"/>
      <c r="S91" s="171"/>
      <c r="T91" s="54">
        <v>1134.94</v>
      </c>
      <c r="U91" s="54">
        <v>1079.96</v>
      </c>
      <c r="V91" s="35"/>
      <c r="AA91" s="4" t="s">
        <v>173</v>
      </c>
      <c r="AB91" s="55">
        <v>2860</v>
      </c>
      <c r="AC91" s="56">
        <v>1820</v>
      </c>
    </row>
    <row r="92" spans="2:29" ht="22.5" customHeight="1" thickBot="1" x14ac:dyDescent="0.3">
      <c r="B92" s="2">
        <v>2021</v>
      </c>
      <c r="C92" s="2" t="s">
        <v>476</v>
      </c>
      <c r="D92" s="4" t="s">
        <v>174</v>
      </c>
      <c r="E92" s="55">
        <f t="shared" si="8"/>
        <v>4570</v>
      </c>
      <c r="F92" s="127">
        <f t="shared" si="8"/>
        <v>2910</v>
      </c>
      <c r="G92" s="104"/>
      <c r="H92" s="22"/>
      <c r="I92" s="23"/>
      <c r="K92" s="13">
        <f t="shared" si="9"/>
        <v>4562.9100000000008</v>
      </c>
      <c r="L92" s="13">
        <f t="shared" si="10"/>
        <v>2903.67</v>
      </c>
      <c r="M92" s="51"/>
      <c r="N92" s="13">
        <f t="shared" si="11"/>
        <v>4562.9100000000008</v>
      </c>
      <c r="O92" s="13">
        <f t="shared" si="12"/>
        <v>2903.67</v>
      </c>
      <c r="P92" s="51"/>
      <c r="Q92" s="54">
        <v>2074.0500000000002</v>
      </c>
      <c r="R92" s="171"/>
      <c r="S92" s="171"/>
      <c r="T92" s="54">
        <v>2074.0500000000002</v>
      </c>
      <c r="U92" s="54">
        <v>1728.48</v>
      </c>
      <c r="V92" s="35"/>
      <c r="AA92" s="5" t="s">
        <v>174</v>
      </c>
      <c r="AB92" s="69">
        <v>4570</v>
      </c>
      <c r="AC92" s="70">
        <v>2910</v>
      </c>
    </row>
    <row r="93" spans="2:29" ht="22.5" customHeight="1" x14ac:dyDescent="0.25">
      <c r="B93" s="2">
        <v>1921</v>
      </c>
      <c r="C93" s="2" t="s">
        <v>436</v>
      </c>
      <c r="D93" s="4" t="s">
        <v>138</v>
      </c>
      <c r="E93" s="55">
        <f t="shared" si="8"/>
        <v>790</v>
      </c>
      <c r="F93" s="127">
        <f t="shared" si="8"/>
        <v>500</v>
      </c>
      <c r="G93" s="17" t="s">
        <v>277</v>
      </c>
      <c r="H93" s="18"/>
      <c r="I93" s="19"/>
      <c r="K93" s="13">
        <f t="shared" si="9"/>
        <v>784.21199999999999</v>
      </c>
      <c r="L93" s="13">
        <f t="shared" si="10"/>
        <v>499.04399999999993</v>
      </c>
      <c r="M93" s="51"/>
      <c r="N93" s="13">
        <f t="shared" si="11"/>
        <v>784.21199999999999</v>
      </c>
      <c r="O93" s="13">
        <f t="shared" si="12"/>
        <v>499.04399999999993</v>
      </c>
      <c r="P93" s="51"/>
      <c r="Q93" s="54">
        <v>356.46</v>
      </c>
      <c r="R93" s="171"/>
      <c r="S93" s="171"/>
      <c r="T93" s="54">
        <v>356.46</v>
      </c>
      <c r="U93" s="54">
        <v>339.5</v>
      </c>
      <c r="V93" s="35"/>
      <c r="AA93" s="7" t="s">
        <v>138</v>
      </c>
      <c r="AB93" s="75">
        <v>900</v>
      </c>
      <c r="AC93" s="76">
        <v>580</v>
      </c>
    </row>
    <row r="94" spans="2:29" ht="22.5" customHeight="1" x14ac:dyDescent="0.25">
      <c r="B94" s="2">
        <v>1922</v>
      </c>
      <c r="C94" s="2" t="s">
        <v>437</v>
      </c>
      <c r="D94" s="4" t="s">
        <v>139</v>
      </c>
      <c r="E94" s="55">
        <f t="shared" si="8"/>
        <v>1410</v>
      </c>
      <c r="F94" s="127">
        <f t="shared" si="8"/>
        <v>900</v>
      </c>
      <c r="I94" s="21"/>
      <c r="K94" s="13">
        <f t="shared" si="9"/>
        <v>1408.2860000000001</v>
      </c>
      <c r="L94" s="13">
        <f t="shared" si="10"/>
        <v>896.1819999999999</v>
      </c>
      <c r="M94" s="51"/>
      <c r="N94" s="13">
        <f t="shared" si="11"/>
        <v>1408.2860000000001</v>
      </c>
      <c r="O94" s="13">
        <f t="shared" si="12"/>
        <v>896.1819999999999</v>
      </c>
      <c r="P94" s="51"/>
      <c r="Q94" s="54">
        <v>640.13</v>
      </c>
      <c r="R94" s="171"/>
      <c r="S94" s="171"/>
      <c r="T94" s="54">
        <v>640.13</v>
      </c>
      <c r="U94" s="54">
        <v>609.64</v>
      </c>
      <c r="V94" s="35"/>
      <c r="AA94" s="4" t="s">
        <v>139</v>
      </c>
      <c r="AB94" s="55">
        <v>1610</v>
      </c>
      <c r="AC94" s="56">
        <v>1030</v>
      </c>
    </row>
    <row r="95" spans="2:29" ht="22.5" customHeight="1" x14ac:dyDescent="0.25">
      <c r="B95" s="2">
        <v>1923</v>
      </c>
      <c r="C95" s="2" t="s">
        <v>438</v>
      </c>
      <c r="D95" s="4" t="s">
        <v>140</v>
      </c>
      <c r="E95" s="55">
        <f t="shared" si="8"/>
        <v>2760</v>
      </c>
      <c r="F95" s="127">
        <f t="shared" si="8"/>
        <v>1760</v>
      </c>
      <c r="I95" s="21"/>
      <c r="K95" s="13">
        <f t="shared" si="9"/>
        <v>2755.4780000000001</v>
      </c>
      <c r="L95" s="13">
        <f t="shared" si="10"/>
        <v>1753.4859999999999</v>
      </c>
      <c r="M95" s="51"/>
      <c r="N95" s="13">
        <f t="shared" si="11"/>
        <v>2755.4780000000001</v>
      </c>
      <c r="O95" s="13">
        <f t="shared" si="12"/>
        <v>1753.4859999999999</v>
      </c>
      <c r="P95" s="51"/>
      <c r="Q95" s="54">
        <v>1252.49</v>
      </c>
      <c r="R95" s="171"/>
      <c r="S95" s="171"/>
      <c r="T95" s="54">
        <v>1252.49</v>
      </c>
      <c r="U95" s="54">
        <v>1044.5899999999999</v>
      </c>
      <c r="AA95" s="4" t="s">
        <v>140</v>
      </c>
      <c r="AB95" s="55">
        <v>2760</v>
      </c>
      <c r="AC95" s="56">
        <v>1760</v>
      </c>
    </row>
    <row r="96" spans="2:29" ht="22.5" customHeight="1" x14ac:dyDescent="0.25">
      <c r="B96" s="2">
        <v>1924</v>
      </c>
      <c r="C96" s="2" t="s">
        <v>439</v>
      </c>
      <c r="D96" s="4" t="s">
        <v>141</v>
      </c>
      <c r="E96" s="55">
        <f t="shared" si="8"/>
        <v>2910</v>
      </c>
      <c r="F96" s="127">
        <f t="shared" si="8"/>
        <v>1850</v>
      </c>
      <c r="I96" s="21"/>
      <c r="K96" s="13">
        <f t="shared" si="9"/>
        <v>2904.9020000000005</v>
      </c>
      <c r="L96" s="13">
        <f t="shared" si="10"/>
        <v>1848.5740000000001</v>
      </c>
      <c r="M96" s="51"/>
      <c r="N96" s="13">
        <f t="shared" si="11"/>
        <v>2904.9020000000005</v>
      </c>
      <c r="O96" s="13">
        <f t="shared" si="12"/>
        <v>1848.5740000000001</v>
      </c>
      <c r="P96" s="51"/>
      <c r="Q96" s="54">
        <v>1320.41</v>
      </c>
      <c r="R96" s="171"/>
      <c r="S96" s="171"/>
      <c r="T96" s="54">
        <v>1320.41</v>
      </c>
      <c r="U96" s="54">
        <v>1100.3499999999999</v>
      </c>
      <c r="AA96" s="4" t="s">
        <v>141</v>
      </c>
      <c r="AB96" s="55">
        <v>2910</v>
      </c>
      <c r="AC96" s="56">
        <v>1850</v>
      </c>
    </row>
    <row r="97" spans="1:31" ht="22.5" customHeight="1" x14ac:dyDescent="0.25">
      <c r="B97" s="2">
        <v>1925</v>
      </c>
      <c r="C97" s="2" t="s">
        <v>440</v>
      </c>
      <c r="D97" s="4" t="s">
        <v>55</v>
      </c>
      <c r="E97" s="55">
        <f t="shared" si="8"/>
        <v>3550</v>
      </c>
      <c r="F97" s="127">
        <f t="shared" si="8"/>
        <v>2260</v>
      </c>
      <c r="I97" s="21"/>
      <c r="K97" s="13">
        <f t="shared" si="9"/>
        <v>3541.8900000000003</v>
      </c>
      <c r="L97" s="13">
        <f t="shared" si="10"/>
        <v>2253.9299999999998</v>
      </c>
      <c r="M97" s="51"/>
      <c r="N97" s="13">
        <f t="shared" si="11"/>
        <v>3541.8900000000003</v>
      </c>
      <c r="O97" s="13">
        <f t="shared" si="12"/>
        <v>2253.9299999999998</v>
      </c>
      <c r="P97" s="51"/>
      <c r="Q97" s="54">
        <v>1609.95</v>
      </c>
      <c r="R97" s="171"/>
      <c r="S97" s="171"/>
      <c r="T97" s="54">
        <v>1609.95</v>
      </c>
      <c r="U97" s="54">
        <v>2205.88</v>
      </c>
      <c r="AA97" s="4" t="s">
        <v>55</v>
      </c>
      <c r="AB97" s="55">
        <v>5830</v>
      </c>
      <c r="AC97" s="56">
        <v>3710</v>
      </c>
    </row>
    <row r="98" spans="1:31" ht="22.5" customHeight="1" thickBot="1" x14ac:dyDescent="0.3">
      <c r="B98" s="2">
        <v>1926</v>
      </c>
      <c r="C98" s="2" t="s">
        <v>441</v>
      </c>
      <c r="D98" s="91" t="s">
        <v>142</v>
      </c>
      <c r="E98" s="55">
        <f t="shared" si="8"/>
        <v>5960</v>
      </c>
      <c r="F98" s="127">
        <f t="shared" si="8"/>
        <v>3790</v>
      </c>
      <c r="G98" s="104"/>
      <c r="H98" s="22"/>
      <c r="I98" s="23"/>
      <c r="K98" s="13">
        <f t="shared" si="9"/>
        <v>5951.308</v>
      </c>
      <c r="L98" s="13">
        <f t="shared" si="10"/>
        <v>3787.1959999999995</v>
      </c>
      <c r="M98" s="51"/>
      <c r="N98" s="13">
        <f t="shared" si="11"/>
        <v>5951.308</v>
      </c>
      <c r="O98" s="13">
        <f t="shared" si="12"/>
        <v>3787.1959999999995</v>
      </c>
      <c r="P98" s="51"/>
      <c r="Q98" s="54">
        <v>2705.14</v>
      </c>
      <c r="R98" s="171"/>
      <c r="S98" s="171"/>
      <c r="T98" s="54">
        <v>2705.14</v>
      </c>
      <c r="U98" s="54">
        <v>1384.08</v>
      </c>
      <c r="AA98" s="81" t="s">
        <v>142</v>
      </c>
      <c r="AB98" s="69">
        <v>3660</v>
      </c>
      <c r="AC98" s="70">
        <v>2330</v>
      </c>
    </row>
    <row r="99" spans="1:31" ht="22.5" customHeight="1" x14ac:dyDescent="0.25">
      <c r="B99" s="2">
        <v>1980</v>
      </c>
      <c r="C99" s="2" t="s">
        <v>453</v>
      </c>
      <c r="D99" s="4" t="s">
        <v>151</v>
      </c>
      <c r="E99" s="55">
        <f t="shared" si="8"/>
        <v>150</v>
      </c>
      <c r="F99" s="127">
        <f t="shared" si="8"/>
        <v>100</v>
      </c>
      <c r="G99" s="17" t="s">
        <v>276</v>
      </c>
      <c r="H99" s="18"/>
      <c r="I99" s="19"/>
      <c r="K99" s="13">
        <f t="shared" si="9"/>
        <v>145.86000000000001</v>
      </c>
      <c r="L99" s="13">
        <f t="shared" si="10"/>
        <v>92.82</v>
      </c>
      <c r="M99" s="51"/>
      <c r="N99" s="13">
        <f t="shared" si="11"/>
        <v>145.86000000000001</v>
      </c>
      <c r="O99" s="13">
        <f t="shared" si="12"/>
        <v>92.82</v>
      </c>
      <c r="P99" s="51"/>
      <c r="Q99" s="53">
        <v>66.3</v>
      </c>
      <c r="R99" s="171"/>
      <c r="S99" s="171"/>
      <c r="T99" s="53">
        <v>66.3</v>
      </c>
      <c r="U99" s="54">
        <v>53.04</v>
      </c>
      <c r="AA99" s="7" t="s">
        <v>151</v>
      </c>
      <c r="AB99" s="75">
        <v>150</v>
      </c>
      <c r="AC99" s="76">
        <v>90</v>
      </c>
    </row>
    <row r="100" spans="1:31" ht="22.5" customHeight="1" x14ac:dyDescent="0.25">
      <c r="B100" s="2">
        <v>1981</v>
      </c>
      <c r="C100" s="2" t="s">
        <v>454</v>
      </c>
      <c r="D100" s="4" t="s">
        <v>152</v>
      </c>
      <c r="E100" s="55">
        <f t="shared" si="8"/>
        <v>160</v>
      </c>
      <c r="F100" s="127">
        <f t="shared" si="8"/>
        <v>100</v>
      </c>
      <c r="G100" s="101"/>
      <c r="I100" s="21"/>
      <c r="K100" s="13">
        <f t="shared" si="9"/>
        <v>151.00800000000001</v>
      </c>
      <c r="L100" s="13">
        <f t="shared" si="10"/>
        <v>96.095999999999989</v>
      </c>
      <c r="M100" s="51"/>
      <c r="N100" s="13">
        <f t="shared" si="11"/>
        <v>151.00800000000001</v>
      </c>
      <c r="O100" s="13">
        <f t="shared" si="12"/>
        <v>96.095999999999989</v>
      </c>
      <c r="P100" s="51"/>
      <c r="Q100" s="53">
        <v>68.64</v>
      </c>
      <c r="R100" s="171"/>
      <c r="S100" s="171"/>
      <c r="T100" s="53">
        <v>68.64</v>
      </c>
      <c r="U100" s="54">
        <v>54.91</v>
      </c>
      <c r="AA100" s="4" t="s">
        <v>152</v>
      </c>
      <c r="AB100" s="55">
        <v>150</v>
      </c>
      <c r="AC100" s="56">
        <v>100</v>
      </c>
    </row>
    <row r="101" spans="1:31" ht="22.5" customHeight="1" x14ac:dyDescent="0.25">
      <c r="C101" s="2" t="s">
        <v>455</v>
      </c>
      <c r="D101" s="4" t="s">
        <v>153</v>
      </c>
      <c r="E101" s="55">
        <f t="shared" si="8"/>
        <v>280</v>
      </c>
      <c r="F101" s="127">
        <f t="shared" si="8"/>
        <v>180</v>
      </c>
      <c r="I101" s="21"/>
      <c r="K101" s="13">
        <f t="shared" si="9"/>
        <v>279.40000000000003</v>
      </c>
      <c r="L101" s="13">
        <f t="shared" si="10"/>
        <v>177.79999999999998</v>
      </c>
      <c r="M101" s="51"/>
      <c r="N101" s="13">
        <f t="shared" si="11"/>
        <v>279.40000000000003</v>
      </c>
      <c r="O101" s="13">
        <f t="shared" si="12"/>
        <v>177.79999999999998</v>
      </c>
      <c r="P101" s="51"/>
      <c r="Q101" s="54">
        <v>127</v>
      </c>
      <c r="R101" s="171"/>
      <c r="S101" s="171"/>
      <c r="T101" s="54">
        <v>127</v>
      </c>
      <c r="U101" s="54">
        <v>110.44</v>
      </c>
      <c r="AA101" s="4" t="s">
        <v>153</v>
      </c>
      <c r="AB101" s="55">
        <v>300</v>
      </c>
      <c r="AC101" s="56">
        <v>190</v>
      </c>
    </row>
    <row r="102" spans="1:31" ht="22.5" customHeight="1" x14ac:dyDescent="0.25">
      <c r="C102" s="2" t="s">
        <v>456</v>
      </c>
      <c r="D102" s="4" t="s">
        <v>154</v>
      </c>
      <c r="E102" s="55">
        <f t="shared" si="8"/>
        <v>430</v>
      </c>
      <c r="F102" s="127">
        <f t="shared" si="8"/>
        <v>270</v>
      </c>
      <c r="I102" s="21"/>
      <c r="K102" s="13">
        <f t="shared" si="9"/>
        <v>423.87400000000002</v>
      </c>
      <c r="L102" s="13">
        <f t="shared" si="10"/>
        <v>269.73799999999994</v>
      </c>
      <c r="M102" s="51"/>
      <c r="N102" s="13">
        <f t="shared" si="11"/>
        <v>423.87400000000002</v>
      </c>
      <c r="O102" s="13">
        <f t="shared" si="12"/>
        <v>269.73799999999994</v>
      </c>
      <c r="P102" s="51"/>
      <c r="Q102" s="54">
        <v>192.67</v>
      </c>
      <c r="R102" s="171"/>
      <c r="S102" s="171"/>
      <c r="T102" s="54">
        <v>192.67</v>
      </c>
      <c r="U102" s="54">
        <v>175.16</v>
      </c>
      <c r="AA102" s="4" t="s">
        <v>154</v>
      </c>
      <c r="AB102" s="55">
        <v>470</v>
      </c>
      <c r="AC102" s="56">
        <v>300</v>
      </c>
    </row>
    <row r="103" spans="1:31" ht="22.5" customHeight="1" x14ac:dyDescent="0.25">
      <c r="C103" s="2" t="s">
        <v>457</v>
      </c>
      <c r="D103" s="4" t="s">
        <v>155</v>
      </c>
      <c r="E103" s="55">
        <f t="shared" si="8"/>
        <v>570</v>
      </c>
      <c r="F103" s="127">
        <f t="shared" si="8"/>
        <v>370</v>
      </c>
      <c r="I103" s="21"/>
      <c r="K103" s="13">
        <f t="shared" si="9"/>
        <v>569.62400000000014</v>
      </c>
      <c r="L103" s="13">
        <f t="shared" si="10"/>
        <v>362.488</v>
      </c>
      <c r="M103" s="51"/>
      <c r="N103" s="13">
        <f t="shared" si="11"/>
        <v>569.62400000000014</v>
      </c>
      <c r="O103" s="13">
        <f t="shared" si="12"/>
        <v>362.488</v>
      </c>
      <c r="P103" s="51"/>
      <c r="Q103" s="54">
        <v>258.92</v>
      </c>
      <c r="R103" s="171"/>
      <c r="S103" s="171"/>
      <c r="T103" s="54">
        <v>258.92</v>
      </c>
      <c r="U103" s="54">
        <v>207.14</v>
      </c>
      <c r="AA103" s="4" t="s">
        <v>155</v>
      </c>
      <c r="AB103" s="55">
        <v>550</v>
      </c>
      <c r="AC103" s="56">
        <v>350</v>
      </c>
    </row>
    <row r="104" spans="1:31" ht="22.5" customHeight="1" x14ac:dyDescent="0.25">
      <c r="C104" s="2" t="s">
        <v>458</v>
      </c>
      <c r="D104" s="4" t="s">
        <v>156</v>
      </c>
      <c r="E104" s="55">
        <f t="shared" si="8"/>
        <v>630</v>
      </c>
      <c r="F104" s="127">
        <f t="shared" si="8"/>
        <v>400</v>
      </c>
      <c r="I104" s="21"/>
      <c r="K104" s="13">
        <f t="shared" si="9"/>
        <v>621.96199999999999</v>
      </c>
      <c r="L104" s="13">
        <f t="shared" si="10"/>
        <v>395.79399999999993</v>
      </c>
      <c r="M104" s="51"/>
      <c r="N104" s="13">
        <f t="shared" si="11"/>
        <v>621.96199999999999</v>
      </c>
      <c r="O104" s="13">
        <f t="shared" si="12"/>
        <v>395.79399999999993</v>
      </c>
      <c r="P104" s="51"/>
      <c r="Q104" s="54">
        <v>282.70999999999998</v>
      </c>
      <c r="R104" s="171"/>
      <c r="S104" s="171"/>
      <c r="T104" s="54">
        <v>282.70999999999998</v>
      </c>
      <c r="U104" s="54">
        <v>235.59</v>
      </c>
      <c r="AA104" s="4" t="s">
        <v>156</v>
      </c>
      <c r="AB104" s="55">
        <v>630</v>
      </c>
      <c r="AC104" s="56">
        <v>400</v>
      </c>
    </row>
    <row r="105" spans="1:31" ht="22.5" customHeight="1" x14ac:dyDescent="0.25">
      <c r="C105" s="2" t="s">
        <v>459</v>
      </c>
      <c r="D105" s="4" t="s">
        <v>157</v>
      </c>
      <c r="E105" s="55">
        <f t="shared" si="8"/>
        <v>890</v>
      </c>
      <c r="F105" s="127">
        <f t="shared" si="8"/>
        <v>570</v>
      </c>
      <c r="I105" s="21"/>
      <c r="K105" s="13">
        <f t="shared" si="9"/>
        <v>884.73</v>
      </c>
      <c r="L105" s="13">
        <f t="shared" si="10"/>
        <v>563.00999999999988</v>
      </c>
      <c r="M105" s="51"/>
      <c r="N105" s="13">
        <f t="shared" si="11"/>
        <v>884.73</v>
      </c>
      <c r="O105" s="13">
        <f t="shared" si="12"/>
        <v>563.00999999999988</v>
      </c>
      <c r="P105" s="51"/>
      <c r="Q105" s="54">
        <v>402.15</v>
      </c>
      <c r="R105" s="171"/>
      <c r="S105" s="171"/>
      <c r="T105" s="54">
        <v>402.15</v>
      </c>
      <c r="U105" s="54">
        <v>365.59</v>
      </c>
      <c r="AA105" s="4" t="s">
        <v>157</v>
      </c>
      <c r="AB105" s="55">
        <v>970</v>
      </c>
      <c r="AC105" s="56">
        <v>620</v>
      </c>
    </row>
    <row r="106" spans="1:31" ht="22.5" customHeight="1" thickBot="1" x14ac:dyDescent="0.3">
      <c r="C106" s="2" t="s">
        <v>460</v>
      </c>
      <c r="D106" s="91" t="s">
        <v>158</v>
      </c>
      <c r="E106" s="55">
        <f t="shared" si="8"/>
        <v>2060</v>
      </c>
      <c r="F106" s="127">
        <f t="shared" si="8"/>
        <v>1310</v>
      </c>
      <c r="G106" s="104"/>
      <c r="H106" s="22"/>
      <c r="I106" s="23"/>
      <c r="K106" s="13">
        <f t="shared" si="9"/>
        <v>2051.4340000000002</v>
      </c>
      <c r="L106" s="13">
        <f t="shared" si="10"/>
        <v>1305.4579999999999</v>
      </c>
      <c r="M106" s="51"/>
      <c r="N106" s="13">
        <f t="shared" si="11"/>
        <v>2051.4340000000002</v>
      </c>
      <c r="O106" s="13">
        <f t="shared" si="12"/>
        <v>1305.4579999999999</v>
      </c>
      <c r="P106" s="51"/>
      <c r="Q106" s="54">
        <v>932.47</v>
      </c>
      <c r="R106" s="171"/>
      <c r="S106" s="171"/>
      <c r="T106" s="54">
        <v>932.47</v>
      </c>
      <c r="U106" s="54">
        <v>745.98</v>
      </c>
      <c r="AA106" s="81" t="s">
        <v>158</v>
      </c>
      <c r="AB106" s="69">
        <v>1970</v>
      </c>
      <c r="AC106" s="70">
        <v>1260</v>
      </c>
    </row>
    <row r="107" spans="1:31" s="66" customFormat="1" ht="22.5" customHeight="1" x14ac:dyDescent="0.25">
      <c r="A107" s="60"/>
      <c r="B107" s="60">
        <v>153</v>
      </c>
      <c r="C107" s="2" t="s">
        <v>415</v>
      </c>
      <c r="D107" s="4" t="s">
        <v>122</v>
      </c>
      <c r="E107" s="55">
        <f t="shared" si="8"/>
        <v>170</v>
      </c>
      <c r="F107" s="127">
        <f t="shared" si="8"/>
        <v>110</v>
      </c>
      <c r="G107" s="105" t="s">
        <v>278</v>
      </c>
      <c r="H107" s="82"/>
      <c r="I107" s="83"/>
      <c r="J107" s="71"/>
      <c r="K107" s="13">
        <f t="shared" si="9"/>
        <v>164.89000000000001</v>
      </c>
      <c r="L107" s="13">
        <f t="shared" si="10"/>
        <v>104.92999999999999</v>
      </c>
      <c r="M107" s="63"/>
      <c r="N107" s="13">
        <f t="shared" si="11"/>
        <v>164.89000000000001</v>
      </c>
      <c r="O107" s="13">
        <f t="shared" si="12"/>
        <v>104.92999999999999</v>
      </c>
      <c r="P107" s="63"/>
      <c r="Q107" s="54">
        <v>74.95</v>
      </c>
      <c r="R107" s="171"/>
      <c r="S107" s="171"/>
      <c r="T107" s="54">
        <v>74.95</v>
      </c>
      <c r="U107" s="54">
        <v>62.46</v>
      </c>
      <c r="W107" s="29"/>
      <c r="X107" s="26"/>
      <c r="Y107" s="26"/>
      <c r="Z107" s="26"/>
      <c r="AA107" s="4" t="s">
        <v>122</v>
      </c>
      <c r="AB107" s="55">
        <v>170</v>
      </c>
      <c r="AC107" s="56">
        <v>110</v>
      </c>
    </row>
    <row r="108" spans="1:31" ht="22.5" customHeight="1" x14ac:dyDescent="0.25">
      <c r="C108" s="2" t="s">
        <v>416</v>
      </c>
      <c r="D108" s="4" t="s">
        <v>123</v>
      </c>
      <c r="E108" s="55">
        <f t="shared" si="8"/>
        <v>230</v>
      </c>
      <c r="F108" s="127">
        <f t="shared" si="8"/>
        <v>150</v>
      </c>
      <c r="I108" s="21"/>
      <c r="K108" s="13">
        <f t="shared" si="9"/>
        <v>224.90600000000003</v>
      </c>
      <c r="L108" s="13">
        <f t="shared" si="10"/>
        <v>143.12199999999999</v>
      </c>
      <c r="M108" s="51"/>
      <c r="N108" s="13">
        <f t="shared" si="11"/>
        <v>224.90600000000003</v>
      </c>
      <c r="O108" s="13">
        <f t="shared" si="12"/>
        <v>143.12199999999999</v>
      </c>
      <c r="P108" s="51"/>
      <c r="Q108" s="54">
        <v>102.23</v>
      </c>
      <c r="R108" s="171"/>
      <c r="S108" s="171"/>
      <c r="T108" s="54">
        <v>102.23</v>
      </c>
      <c r="U108" s="54">
        <v>88.89</v>
      </c>
      <c r="AA108" s="4" t="s">
        <v>123</v>
      </c>
      <c r="AB108" s="55">
        <v>240</v>
      </c>
      <c r="AC108" s="56">
        <v>150</v>
      </c>
    </row>
    <row r="109" spans="1:31" ht="22.5" customHeight="1" x14ac:dyDescent="0.25">
      <c r="C109" s="2" t="s">
        <v>417</v>
      </c>
      <c r="D109" s="4" t="s">
        <v>124</v>
      </c>
      <c r="E109" s="55">
        <f t="shared" si="8"/>
        <v>440</v>
      </c>
      <c r="F109" s="127">
        <f t="shared" si="8"/>
        <v>280</v>
      </c>
      <c r="I109" s="21"/>
      <c r="K109" s="13">
        <f t="shared" si="9"/>
        <v>438.28400000000005</v>
      </c>
      <c r="L109" s="13">
        <f t="shared" si="10"/>
        <v>278.90799999999996</v>
      </c>
      <c r="M109" s="51"/>
      <c r="N109" s="13">
        <f t="shared" si="11"/>
        <v>438.28400000000005</v>
      </c>
      <c r="O109" s="13">
        <f t="shared" si="12"/>
        <v>278.90799999999996</v>
      </c>
      <c r="P109" s="51"/>
      <c r="Q109" s="54">
        <v>199.22</v>
      </c>
      <c r="R109" s="171"/>
      <c r="S109" s="171"/>
      <c r="T109" s="54">
        <v>199.22</v>
      </c>
      <c r="U109" s="54">
        <v>189.74</v>
      </c>
      <c r="AA109" s="4" t="s">
        <v>124</v>
      </c>
      <c r="AB109" s="55">
        <v>510</v>
      </c>
      <c r="AC109" s="56">
        <v>320</v>
      </c>
    </row>
    <row r="110" spans="1:31" ht="22.5" customHeight="1" thickBot="1" x14ac:dyDescent="0.3">
      <c r="C110" s="2" t="s">
        <v>418</v>
      </c>
      <c r="D110" s="4" t="s">
        <v>125</v>
      </c>
      <c r="E110" s="55">
        <f t="shared" si="8"/>
        <v>560</v>
      </c>
      <c r="F110" s="127">
        <f t="shared" si="8"/>
        <v>360</v>
      </c>
      <c r="G110" s="104"/>
      <c r="H110" s="22"/>
      <c r="I110" s="23"/>
      <c r="K110" s="13">
        <f t="shared" si="9"/>
        <v>559.96600000000001</v>
      </c>
      <c r="L110" s="13">
        <f t="shared" si="10"/>
        <v>356.34199999999998</v>
      </c>
      <c r="M110" s="51"/>
      <c r="N110" s="13">
        <f t="shared" si="11"/>
        <v>559.96600000000001</v>
      </c>
      <c r="O110" s="13">
        <f t="shared" si="12"/>
        <v>356.34199999999998</v>
      </c>
      <c r="P110" s="51"/>
      <c r="Q110" s="54">
        <v>254.53</v>
      </c>
      <c r="R110" s="171"/>
      <c r="S110" s="171"/>
      <c r="T110" s="54">
        <v>254.53</v>
      </c>
      <c r="U110" s="54">
        <v>242.4</v>
      </c>
      <c r="AA110" s="5" t="s">
        <v>125</v>
      </c>
      <c r="AB110" s="69">
        <v>640</v>
      </c>
      <c r="AC110" s="70">
        <v>410</v>
      </c>
    </row>
    <row r="111" spans="1:31" s="66" customFormat="1" ht="22.5" customHeight="1" x14ac:dyDescent="0.25">
      <c r="A111" s="60" t="s">
        <v>290</v>
      </c>
      <c r="B111" s="60">
        <v>283</v>
      </c>
      <c r="C111" s="2" t="s">
        <v>342</v>
      </c>
      <c r="D111" s="4" t="s">
        <v>531</v>
      </c>
      <c r="E111" s="55">
        <f t="shared" si="8"/>
        <v>310</v>
      </c>
      <c r="F111" s="127">
        <f t="shared" si="8"/>
        <v>200</v>
      </c>
      <c r="G111" s="17" t="s">
        <v>538</v>
      </c>
      <c r="H111" s="18"/>
      <c r="I111" s="19"/>
      <c r="J111" s="71"/>
      <c r="K111" s="13">
        <f t="shared" si="9"/>
        <v>308.77000000000004</v>
      </c>
      <c r="L111" s="13">
        <f t="shared" si="10"/>
        <v>196.48999999999998</v>
      </c>
      <c r="M111" s="63"/>
      <c r="N111" s="13">
        <f t="shared" si="11"/>
        <v>308.77000000000004</v>
      </c>
      <c r="O111" s="13">
        <f t="shared" si="12"/>
        <v>196.48999999999998</v>
      </c>
      <c r="P111" s="63"/>
      <c r="Q111" s="54">
        <v>140.35</v>
      </c>
      <c r="R111" s="171"/>
      <c r="S111" s="171"/>
      <c r="T111" s="54">
        <v>140.35</v>
      </c>
      <c r="U111" s="54">
        <v>122.04</v>
      </c>
      <c r="W111" s="29"/>
      <c r="X111" s="26"/>
      <c r="Y111" s="26"/>
      <c r="Z111" s="26"/>
      <c r="AA111" s="4" t="s">
        <v>4</v>
      </c>
      <c r="AB111" s="55">
        <v>270</v>
      </c>
      <c r="AC111" s="56">
        <v>180</v>
      </c>
    </row>
    <row r="112" spans="1:31" ht="22.5" customHeight="1" x14ac:dyDescent="0.25">
      <c r="C112" s="2" t="s">
        <v>343</v>
      </c>
      <c r="D112" s="4" t="s">
        <v>532</v>
      </c>
      <c r="E112" s="55">
        <f t="shared" si="8"/>
        <v>510</v>
      </c>
      <c r="F112" s="127">
        <f t="shared" si="8"/>
        <v>320</v>
      </c>
      <c r="I112" s="21"/>
      <c r="K112" s="13">
        <f t="shared" si="9"/>
        <v>503.29400000000004</v>
      </c>
      <c r="L112" s="13">
        <f t="shared" si="10"/>
        <v>320.27800000000002</v>
      </c>
      <c r="M112" s="51"/>
      <c r="N112" s="13">
        <f t="shared" si="11"/>
        <v>503.29400000000004</v>
      </c>
      <c r="O112" s="13">
        <f t="shared" si="12"/>
        <v>320.27800000000002</v>
      </c>
      <c r="P112" s="51"/>
      <c r="Q112" s="54">
        <v>228.77</v>
      </c>
      <c r="R112" s="171"/>
      <c r="S112" s="171"/>
      <c r="T112" s="54">
        <v>228.77</v>
      </c>
      <c r="U112" s="54">
        <v>198.93</v>
      </c>
      <c r="AA112" s="4" t="s">
        <v>5</v>
      </c>
      <c r="AB112" s="55">
        <v>450</v>
      </c>
      <c r="AC112" s="56">
        <v>290</v>
      </c>
      <c r="AE112" s="66"/>
    </row>
    <row r="113" spans="1:31" ht="22.5" customHeight="1" x14ac:dyDescent="0.25">
      <c r="C113" s="2" t="s">
        <v>344</v>
      </c>
      <c r="D113" s="4" t="s">
        <v>533</v>
      </c>
      <c r="E113" s="55">
        <f t="shared" si="8"/>
        <v>810</v>
      </c>
      <c r="F113" s="127">
        <f t="shared" si="8"/>
        <v>510</v>
      </c>
      <c r="I113" s="21"/>
      <c r="K113" s="13">
        <f t="shared" si="9"/>
        <v>800.66800000000001</v>
      </c>
      <c r="L113" s="13">
        <f t="shared" si="10"/>
        <v>509.51599999999996</v>
      </c>
      <c r="M113" s="51"/>
      <c r="N113" s="13">
        <f t="shared" si="11"/>
        <v>800.66800000000001</v>
      </c>
      <c r="O113" s="13">
        <f t="shared" si="12"/>
        <v>509.51599999999996</v>
      </c>
      <c r="P113" s="51"/>
      <c r="Q113" s="54">
        <v>363.94</v>
      </c>
      <c r="R113" s="171"/>
      <c r="S113" s="171"/>
      <c r="T113" s="54">
        <v>363.94</v>
      </c>
      <c r="U113" s="54">
        <v>316.47000000000003</v>
      </c>
      <c r="AA113" s="4" t="s">
        <v>6</v>
      </c>
      <c r="AB113" s="55">
        <v>700</v>
      </c>
      <c r="AC113" s="56">
        <v>450</v>
      </c>
      <c r="AE113" s="66"/>
    </row>
    <row r="114" spans="1:31" ht="22.5" customHeight="1" x14ac:dyDescent="0.25">
      <c r="C114" s="2" t="s">
        <v>345</v>
      </c>
      <c r="D114" s="4" t="s">
        <v>534</v>
      </c>
      <c r="E114" s="55">
        <f t="shared" si="8"/>
        <v>1100</v>
      </c>
      <c r="F114" s="127">
        <f t="shared" si="8"/>
        <v>700</v>
      </c>
      <c r="I114" s="21"/>
      <c r="K114" s="13">
        <f t="shared" si="9"/>
        <v>1098.1079999999999</v>
      </c>
      <c r="L114" s="13">
        <f t="shared" si="10"/>
        <v>698.79599999999994</v>
      </c>
      <c r="M114" s="51"/>
      <c r="N114" s="13">
        <f t="shared" si="11"/>
        <v>1098.1079999999999</v>
      </c>
      <c r="O114" s="13">
        <f t="shared" si="12"/>
        <v>698.79599999999994</v>
      </c>
      <c r="P114" s="51"/>
      <c r="Q114" s="54">
        <v>499.14</v>
      </c>
      <c r="R114" s="171"/>
      <c r="S114" s="171"/>
      <c r="T114" s="54">
        <v>499.14</v>
      </c>
      <c r="U114" s="54">
        <v>434.04</v>
      </c>
      <c r="AA114" s="4" t="s">
        <v>7</v>
      </c>
      <c r="AB114" s="55">
        <v>960</v>
      </c>
      <c r="AC114" s="56">
        <v>620</v>
      </c>
      <c r="AE114" s="66"/>
    </row>
    <row r="115" spans="1:31" ht="22.5" customHeight="1" x14ac:dyDescent="0.25">
      <c r="C115" s="2" t="s">
        <v>346</v>
      </c>
      <c r="D115" s="4" t="s">
        <v>535</v>
      </c>
      <c r="E115" s="55">
        <f t="shared" si="8"/>
        <v>1790</v>
      </c>
      <c r="F115" s="127">
        <f t="shared" si="8"/>
        <v>1140</v>
      </c>
      <c r="I115" s="21"/>
      <c r="K115" s="13">
        <f t="shared" si="9"/>
        <v>1784.2</v>
      </c>
      <c r="L115" s="13">
        <f t="shared" si="10"/>
        <v>1135.3999999999999</v>
      </c>
      <c r="M115" s="51"/>
      <c r="N115" s="13">
        <f t="shared" si="11"/>
        <v>1784.2</v>
      </c>
      <c r="O115" s="13">
        <f t="shared" si="12"/>
        <v>1135.3999999999999</v>
      </c>
      <c r="P115" s="51"/>
      <c r="Q115" s="54">
        <v>811</v>
      </c>
      <c r="R115" s="171"/>
      <c r="S115" s="171"/>
      <c r="T115" s="54">
        <v>811</v>
      </c>
      <c r="U115" s="54">
        <v>705.22</v>
      </c>
      <c r="AA115" s="4" t="s">
        <v>9</v>
      </c>
      <c r="AB115" s="55">
        <v>1560</v>
      </c>
      <c r="AC115" s="56">
        <v>1000</v>
      </c>
      <c r="AE115" s="66"/>
    </row>
    <row r="116" spans="1:31" ht="22.5" customHeight="1" x14ac:dyDescent="0.25">
      <c r="C116" s="2" t="s">
        <v>347</v>
      </c>
      <c r="D116" s="4" t="s">
        <v>536</v>
      </c>
      <c r="E116" s="55">
        <f t="shared" si="8"/>
        <v>3250</v>
      </c>
      <c r="F116" s="127">
        <f t="shared" si="8"/>
        <v>2070</v>
      </c>
      <c r="I116" s="21"/>
      <c r="K116" s="13">
        <f t="shared" si="9"/>
        <v>3248.3440000000001</v>
      </c>
      <c r="L116" s="13">
        <f t="shared" si="10"/>
        <v>2067.1279999999997</v>
      </c>
      <c r="M116" s="51"/>
      <c r="N116" s="13">
        <f t="shared" si="11"/>
        <v>3248.3440000000001</v>
      </c>
      <c r="O116" s="13">
        <f t="shared" si="12"/>
        <v>2067.1279999999997</v>
      </c>
      <c r="P116" s="51"/>
      <c r="Q116" s="54">
        <v>1476.52</v>
      </c>
      <c r="R116" s="171"/>
      <c r="S116" s="171"/>
      <c r="T116" s="54">
        <v>1476.52</v>
      </c>
      <c r="U116" s="54">
        <v>1283.92</v>
      </c>
      <c r="AA116" s="4" t="s">
        <v>2</v>
      </c>
      <c r="AB116" s="55">
        <v>2840</v>
      </c>
      <c r="AC116" s="56">
        <v>1830</v>
      </c>
      <c r="AE116" s="66"/>
    </row>
    <row r="117" spans="1:31" ht="22.5" customHeight="1" thickBot="1" x14ac:dyDescent="0.3">
      <c r="B117" s="2">
        <v>289</v>
      </c>
      <c r="C117" s="2" t="s">
        <v>348</v>
      </c>
      <c r="D117" s="4" t="s">
        <v>537</v>
      </c>
      <c r="E117" s="55">
        <f t="shared" si="8"/>
        <v>5870</v>
      </c>
      <c r="F117" s="127">
        <f t="shared" si="8"/>
        <v>3740</v>
      </c>
      <c r="G117" s="104"/>
      <c r="H117" s="22"/>
      <c r="I117" s="23"/>
      <c r="K117" s="13">
        <f t="shared" si="9"/>
        <v>5869.4680000000008</v>
      </c>
      <c r="L117" s="13">
        <f t="shared" si="10"/>
        <v>3735.116</v>
      </c>
      <c r="M117" s="51"/>
      <c r="N117" s="13">
        <f t="shared" si="11"/>
        <v>5869.4680000000008</v>
      </c>
      <c r="O117" s="13">
        <f t="shared" si="12"/>
        <v>3735.116</v>
      </c>
      <c r="P117" s="51"/>
      <c r="Q117" s="54">
        <v>2667.94</v>
      </c>
      <c r="R117" s="171"/>
      <c r="S117" s="171"/>
      <c r="T117" s="54">
        <v>2667.94</v>
      </c>
      <c r="U117" s="54">
        <v>2319.9499999999998</v>
      </c>
      <c r="AA117" s="5" t="s">
        <v>1</v>
      </c>
      <c r="AB117" s="69">
        <v>5090</v>
      </c>
      <c r="AC117" s="70">
        <v>3260</v>
      </c>
      <c r="AE117" s="66"/>
    </row>
    <row r="118" spans="1:31" s="66" customFormat="1" ht="22.5" customHeight="1" x14ac:dyDescent="0.25">
      <c r="A118" s="60" t="s">
        <v>290</v>
      </c>
      <c r="B118" s="60">
        <v>236</v>
      </c>
      <c r="C118" s="2" t="s">
        <v>332</v>
      </c>
      <c r="D118" s="4" t="s">
        <v>84</v>
      </c>
      <c r="E118" s="55">
        <f t="shared" si="8"/>
        <v>350</v>
      </c>
      <c r="F118" s="127">
        <f t="shared" si="8"/>
        <v>220</v>
      </c>
      <c r="G118" s="17" t="s">
        <v>10</v>
      </c>
      <c r="H118" s="18"/>
      <c r="I118" s="19"/>
      <c r="J118" s="71"/>
      <c r="K118" s="13">
        <f t="shared" si="9"/>
        <v>343.09</v>
      </c>
      <c r="L118" s="13">
        <f t="shared" si="10"/>
        <v>218.32999999999998</v>
      </c>
      <c r="M118" s="63"/>
      <c r="N118" s="13">
        <f t="shared" ref="N118:N121" si="13">Q118*2.2</f>
        <v>343.09</v>
      </c>
      <c r="O118" s="13">
        <f t="shared" ref="O118:O121" si="14">Q118*1.4</f>
        <v>218.32999999999998</v>
      </c>
      <c r="P118" s="63"/>
      <c r="Q118" s="54">
        <v>155.94999999999999</v>
      </c>
      <c r="R118" s="171"/>
      <c r="S118" s="171"/>
      <c r="T118" s="54">
        <v>155.94999999999999</v>
      </c>
      <c r="U118" s="54">
        <v>135.61000000000001</v>
      </c>
      <c r="W118" s="29"/>
      <c r="X118" s="26"/>
      <c r="Y118" s="26"/>
      <c r="Z118" s="26"/>
      <c r="AA118" s="1" t="s">
        <v>4</v>
      </c>
      <c r="AB118" s="55">
        <v>400</v>
      </c>
      <c r="AC118" s="56">
        <v>260</v>
      </c>
    </row>
    <row r="119" spans="1:31" ht="22.5" customHeight="1" x14ac:dyDescent="0.25">
      <c r="B119" s="2">
        <v>237</v>
      </c>
      <c r="C119" s="2" t="s">
        <v>333</v>
      </c>
      <c r="D119" s="4" t="s">
        <v>85</v>
      </c>
      <c r="E119" s="55">
        <f t="shared" si="8"/>
        <v>550</v>
      </c>
      <c r="F119" s="127">
        <f t="shared" si="8"/>
        <v>350</v>
      </c>
      <c r="I119" s="21"/>
      <c r="K119" s="13">
        <f t="shared" si="9"/>
        <v>549.0100000000001</v>
      </c>
      <c r="L119" s="13">
        <f t="shared" si="10"/>
        <v>349.37</v>
      </c>
      <c r="M119" s="51"/>
      <c r="N119" s="13">
        <f t="shared" si="13"/>
        <v>549.0100000000001</v>
      </c>
      <c r="O119" s="13">
        <f t="shared" si="14"/>
        <v>349.37</v>
      </c>
      <c r="P119" s="51"/>
      <c r="Q119" s="54">
        <v>249.55</v>
      </c>
      <c r="R119" s="171"/>
      <c r="S119" s="171"/>
      <c r="T119" s="54">
        <v>249.55</v>
      </c>
      <c r="U119" s="54">
        <v>217</v>
      </c>
      <c r="AA119" s="1" t="s">
        <v>5</v>
      </c>
      <c r="AB119" s="55">
        <v>590</v>
      </c>
      <c r="AC119" s="56">
        <v>370</v>
      </c>
    </row>
    <row r="120" spans="1:31" ht="22.5" customHeight="1" x14ac:dyDescent="0.25">
      <c r="B120" s="2">
        <v>238</v>
      </c>
      <c r="C120" s="2" t="s">
        <v>334</v>
      </c>
      <c r="D120" s="4" t="s">
        <v>86</v>
      </c>
      <c r="E120" s="55">
        <f t="shared" si="8"/>
        <v>970</v>
      </c>
      <c r="F120" s="127">
        <f t="shared" si="8"/>
        <v>620</v>
      </c>
      <c r="I120" s="21"/>
      <c r="K120" s="13">
        <f t="shared" si="9"/>
        <v>960.82800000000009</v>
      </c>
      <c r="L120" s="13">
        <f t="shared" si="10"/>
        <v>611.43599999999992</v>
      </c>
      <c r="M120" s="51"/>
      <c r="N120" s="13">
        <f t="shared" si="13"/>
        <v>960.82800000000009</v>
      </c>
      <c r="O120" s="13">
        <f t="shared" si="14"/>
        <v>611.43599999999992</v>
      </c>
      <c r="P120" s="51"/>
      <c r="Q120" s="54">
        <v>436.74</v>
      </c>
      <c r="R120" s="171"/>
      <c r="S120" s="171"/>
      <c r="T120" s="54">
        <v>436.74</v>
      </c>
      <c r="U120" s="54">
        <v>379.77</v>
      </c>
      <c r="AA120" s="1" t="s">
        <v>6</v>
      </c>
      <c r="AB120" s="55">
        <v>1030</v>
      </c>
      <c r="AC120" s="56">
        <v>660</v>
      </c>
    </row>
    <row r="121" spans="1:31" ht="22.5" customHeight="1" thickBot="1" x14ac:dyDescent="0.3">
      <c r="B121" s="2">
        <v>239</v>
      </c>
      <c r="C121" s="2" t="s">
        <v>335</v>
      </c>
      <c r="D121" s="4" t="s">
        <v>87</v>
      </c>
      <c r="E121" s="55">
        <f t="shared" si="8"/>
        <v>1790</v>
      </c>
      <c r="F121" s="127">
        <f t="shared" si="8"/>
        <v>1140</v>
      </c>
      <c r="G121" s="104"/>
      <c r="H121" s="22"/>
      <c r="I121" s="23"/>
      <c r="K121" s="13">
        <f t="shared" si="9"/>
        <v>1784.2</v>
      </c>
      <c r="L121" s="13">
        <f t="shared" si="10"/>
        <v>1135.3999999999999</v>
      </c>
      <c r="M121" s="51"/>
      <c r="N121" s="13">
        <f t="shared" si="13"/>
        <v>1784.2</v>
      </c>
      <c r="O121" s="13">
        <f t="shared" si="14"/>
        <v>1135.3999999999999</v>
      </c>
      <c r="P121" s="51"/>
      <c r="Q121" s="54">
        <v>811</v>
      </c>
      <c r="R121" s="171"/>
      <c r="S121" s="171"/>
      <c r="T121" s="54">
        <v>811</v>
      </c>
      <c r="U121" s="54">
        <v>705.22</v>
      </c>
      <c r="AA121" s="6" t="s">
        <v>8</v>
      </c>
      <c r="AB121" s="69">
        <v>1990</v>
      </c>
      <c r="AC121" s="70">
        <v>1270</v>
      </c>
    </row>
    <row r="122" spans="1:31" s="66" customFormat="1" ht="22.5" customHeight="1" x14ac:dyDescent="0.25">
      <c r="A122" s="60"/>
      <c r="B122" s="60">
        <v>231</v>
      </c>
      <c r="C122" s="2" t="s">
        <v>327</v>
      </c>
      <c r="D122" s="4" t="s">
        <v>19</v>
      </c>
      <c r="E122" s="55">
        <f t="shared" si="8"/>
        <v>510</v>
      </c>
      <c r="F122" s="127">
        <f t="shared" si="8"/>
        <v>330</v>
      </c>
      <c r="G122" s="17" t="s">
        <v>286</v>
      </c>
      <c r="H122" s="18"/>
      <c r="I122" s="19"/>
      <c r="J122" s="71"/>
      <c r="K122" s="13">
        <f t="shared" si="9"/>
        <v>507.98000000000008</v>
      </c>
      <c r="L122" s="13">
        <f t="shared" si="10"/>
        <v>323.26</v>
      </c>
      <c r="M122" s="63"/>
      <c r="N122" s="13">
        <f>Q122*2.2</f>
        <v>507.98000000000008</v>
      </c>
      <c r="O122" s="13">
        <f>Q122*1.4</f>
        <v>323.26</v>
      </c>
      <c r="P122" s="63"/>
      <c r="Q122" s="54">
        <v>230.9</v>
      </c>
      <c r="R122" s="173">
        <v>45125</v>
      </c>
      <c r="S122" s="174" t="s">
        <v>639</v>
      </c>
      <c r="T122" s="54">
        <v>220.1</v>
      </c>
      <c r="U122" s="54">
        <v>191.39</v>
      </c>
      <c r="W122" s="29"/>
      <c r="X122" s="26"/>
      <c r="Y122" s="26"/>
      <c r="Z122" s="26"/>
      <c r="AA122" s="1" t="s">
        <v>19</v>
      </c>
      <c r="AB122" s="55">
        <v>420</v>
      </c>
      <c r="AC122" s="56">
        <v>270</v>
      </c>
    </row>
    <row r="123" spans="1:31" ht="22.5" customHeight="1" x14ac:dyDescent="0.25">
      <c r="B123" s="2">
        <v>232</v>
      </c>
      <c r="C123" s="2" t="s">
        <v>328</v>
      </c>
      <c r="D123" s="4" t="s">
        <v>20</v>
      </c>
      <c r="E123" s="55">
        <f t="shared" si="8"/>
        <v>790</v>
      </c>
      <c r="F123" s="127">
        <f t="shared" si="8"/>
        <v>510</v>
      </c>
      <c r="I123" s="21"/>
      <c r="K123" s="13">
        <f t="shared" si="9"/>
        <v>789.80000000000007</v>
      </c>
      <c r="L123" s="13">
        <f t="shared" si="10"/>
        <v>502.59999999999997</v>
      </c>
      <c r="M123" s="51"/>
      <c r="N123" s="13">
        <f t="shared" ref="N123:N127" si="15">Q123*2.2</f>
        <v>789.80000000000007</v>
      </c>
      <c r="O123" s="13">
        <f t="shared" ref="O123:O127" si="16">Q123*1.4</f>
        <v>502.59999999999997</v>
      </c>
      <c r="P123" s="51"/>
      <c r="Q123" s="54">
        <v>359</v>
      </c>
      <c r="R123" s="173">
        <v>45125</v>
      </c>
      <c r="S123" s="174" t="s">
        <v>639</v>
      </c>
      <c r="T123" s="54">
        <v>342.37</v>
      </c>
      <c r="U123" s="54">
        <v>297.70999999999998</v>
      </c>
      <c r="AA123" s="1" t="s">
        <v>20</v>
      </c>
      <c r="AB123" s="55">
        <v>680</v>
      </c>
      <c r="AC123" s="56">
        <v>410</v>
      </c>
      <c r="AE123" s="66"/>
    </row>
    <row r="124" spans="1:31" ht="22.5" customHeight="1" x14ac:dyDescent="0.25">
      <c r="B124" s="2">
        <v>233</v>
      </c>
      <c r="C124" s="2" t="s">
        <v>638</v>
      </c>
      <c r="D124" s="4" t="s">
        <v>637</v>
      </c>
      <c r="E124" s="55">
        <f t="shared" ref="E124" si="17">MROUND(K124+4.7,10)</f>
        <v>1100</v>
      </c>
      <c r="F124" s="127">
        <f t="shared" ref="F124" si="18">MROUND(L124+4.7,10)</f>
        <v>700</v>
      </c>
      <c r="I124" s="21"/>
      <c r="K124" s="13">
        <f t="shared" ref="K124" si="19">N124*$K$5</f>
        <v>1099.78</v>
      </c>
      <c r="L124" s="13">
        <f t="shared" ref="L124" si="20">O124*$L$5</f>
        <v>699.8599999999999</v>
      </c>
      <c r="M124" s="51"/>
      <c r="N124" s="13">
        <f t="shared" si="15"/>
        <v>1099.78</v>
      </c>
      <c r="O124" s="13">
        <f t="shared" si="16"/>
        <v>699.8599999999999</v>
      </c>
      <c r="P124" s="51"/>
      <c r="Q124" s="54">
        <v>499.9</v>
      </c>
      <c r="R124" s="173">
        <v>45125</v>
      </c>
      <c r="S124" s="174" t="s">
        <v>639</v>
      </c>
      <c r="T124" s="54">
        <v>611.39</v>
      </c>
      <c r="U124" s="54">
        <v>297.70999999999998</v>
      </c>
      <c r="AA124" s="1" t="s">
        <v>21</v>
      </c>
      <c r="AB124" s="55">
        <v>1200</v>
      </c>
      <c r="AC124" s="56">
        <v>760</v>
      </c>
      <c r="AE124" s="66"/>
    </row>
    <row r="125" spans="1:31" ht="22.5" customHeight="1" x14ac:dyDescent="0.25">
      <c r="B125" s="2">
        <v>233</v>
      </c>
      <c r="C125" s="2" t="s">
        <v>329</v>
      </c>
      <c r="D125" s="4" t="s">
        <v>21</v>
      </c>
      <c r="E125" s="55">
        <f t="shared" si="8"/>
        <v>1360</v>
      </c>
      <c r="F125" s="127">
        <f t="shared" si="8"/>
        <v>870</v>
      </c>
      <c r="I125" s="21"/>
      <c r="K125" s="13">
        <f t="shared" si="9"/>
        <v>1354.98</v>
      </c>
      <c r="L125" s="13">
        <f t="shared" si="10"/>
        <v>862.25999999999988</v>
      </c>
      <c r="M125" s="51"/>
      <c r="N125" s="13">
        <f t="shared" si="15"/>
        <v>1354.98</v>
      </c>
      <c r="O125" s="13">
        <f t="shared" si="16"/>
        <v>862.25999999999988</v>
      </c>
      <c r="P125" s="51"/>
      <c r="Q125" s="54">
        <v>615.9</v>
      </c>
      <c r="R125" s="173">
        <v>45125</v>
      </c>
      <c r="S125" s="174" t="s">
        <v>639</v>
      </c>
      <c r="T125" s="54">
        <v>611.39</v>
      </c>
      <c r="U125" s="54">
        <v>531.65</v>
      </c>
      <c r="AA125" s="1" t="s">
        <v>21</v>
      </c>
      <c r="AB125" s="55">
        <v>1200</v>
      </c>
      <c r="AC125" s="56">
        <v>760</v>
      </c>
      <c r="AE125" s="66"/>
    </row>
    <row r="126" spans="1:31" ht="22.5" customHeight="1" x14ac:dyDescent="0.25">
      <c r="B126" s="2">
        <v>234</v>
      </c>
      <c r="C126" s="2" t="s">
        <v>330</v>
      </c>
      <c r="D126" s="4" t="s">
        <v>636</v>
      </c>
      <c r="E126" s="55">
        <f t="shared" ref="E126" si="21">MROUND(K126+4.7,10)</f>
        <v>2200</v>
      </c>
      <c r="F126" s="127">
        <f t="shared" ref="F126" si="22">MROUND(L126+4.7,10)</f>
        <v>1400</v>
      </c>
      <c r="G126" s="107"/>
      <c r="I126" s="21"/>
      <c r="K126" s="13">
        <f t="shared" ref="K126" si="23">N126*$K$5</f>
        <v>2197.8000000000002</v>
      </c>
      <c r="L126" s="13">
        <f t="shared" ref="L126" si="24">O126*$L$5</f>
        <v>1398.6</v>
      </c>
      <c r="M126" s="51"/>
      <c r="N126" s="13">
        <f t="shared" si="15"/>
        <v>2197.8000000000002</v>
      </c>
      <c r="O126" s="13">
        <f t="shared" si="16"/>
        <v>1398.6</v>
      </c>
      <c r="P126" s="51"/>
      <c r="Q126" s="54">
        <v>999</v>
      </c>
      <c r="R126" s="173">
        <v>45125</v>
      </c>
      <c r="S126" s="174" t="s">
        <v>639</v>
      </c>
      <c r="T126" s="54">
        <v>929.34</v>
      </c>
      <c r="U126" s="54">
        <v>531.65</v>
      </c>
      <c r="AA126" s="6" t="s">
        <v>18</v>
      </c>
      <c r="AB126" s="69">
        <v>1780</v>
      </c>
      <c r="AC126" s="70">
        <v>1160</v>
      </c>
      <c r="AE126" s="66"/>
    </row>
    <row r="127" spans="1:31" ht="22.5" customHeight="1" thickBot="1" x14ac:dyDescent="0.3">
      <c r="B127" s="2">
        <v>234</v>
      </c>
      <c r="C127" s="2" t="s">
        <v>331</v>
      </c>
      <c r="D127" s="4" t="s">
        <v>18</v>
      </c>
      <c r="E127" s="55">
        <f t="shared" si="8"/>
        <v>2530</v>
      </c>
      <c r="F127" s="127">
        <f t="shared" si="8"/>
        <v>1610</v>
      </c>
      <c r="G127" s="104"/>
      <c r="H127" s="22"/>
      <c r="I127" s="23"/>
      <c r="K127" s="13">
        <f t="shared" si="9"/>
        <v>2530</v>
      </c>
      <c r="L127" s="13">
        <f t="shared" si="10"/>
        <v>1610</v>
      </c>
      <c r="M127" s="51"/>
      <c r="N127" s="13">
        <f t="shared" si="15"/>
        <v>2530</v>
      </c>
      <c r="O127" s="13">
        <f t="shared" si="16"/>
        <v>1610</v>
      </c>
      <c r="P127" s="51"/>
      <c r="Q127" s="54">
        <v>1150</v>
      </c>
      <c r="R127" s="173">
        <v>45125</v>
      </c>
      <c r="S127" s="174" t="s">
        <v>639</v>
      </c>
      <c r="T127" s="54">
        <v>929.34</v>
      </c>
      <c r="U127" s="54">
        <v>808.11</v>
      </c>
      <c r="AA127" s="6" t="s">
        <v>18</v>
      </c>
      <c r="AB127" s="69">
        <v>1780</v>
      </c>
      <c r="AC127" s="70">
        <v>1160</v>
      </c>
      <c r="AE127" s="66"/>
    </row>
    <row r="128" spans="1:31" s="66" customFormat="1" ht="22.5" customHeight="1" x14ac:dyDescent="0.25">
      <c r="A128" s="60"/>
      <c r="B128" s="60">
        <v>227</v>
      </c>
      <c r="C128" s="2" t="s">
        <v>323</v>
      </c>
      <c r="D128" s="4" t="s">
        <v>22</v>
      </c>
      <c r="E128" s="55">
        <f t="shared" si="8"/>
        <v>300</v>
      </c>
      <c r="F128" s="127">
        <f t="shared" si="8"/>
        <v>190</v>
      </c>
      <c r="G128" s="17" t="s">
        <v>285</v>
      </c>
      <c r="H128" s="18"/>
      <c r="I128" s="19"/>
      <c r="J128" s="71"/>
      <c r="K128" s="13">
        <f t="shared" si="9"/>
        <v>298.25400000000002</v>
      </c>
      <c r="L128" s="13">
        <f t="shared" si="10"/>
        <v>189.79799999999997</v>
      </c>
      <c r="M128" s="63"/>
      <c r="N128" s="13">
        <f>Q128*2.2</f>
        <v>298.25400000000002</v>
      </c>
      <c r="O128" s="13">
        <f>Q128*1.4</f>
        <v>189.79799999999997</v>
      </c>
      <c r="P128" s="63"/>
      <c r="Q128" s="54">
        <v>135.57</v>
      </c>
      <c r="R128" s="171"/>
      <c r="S128" s="171"/>
      <c r="T128" s="54">
        <v>135.57</v>
      </c>
      <c r="U128" s="54">
        <v>117.89</v>
      </c>
      <c r="W128" s="29"/>
      <c r="X128" s="26"/>
      <c r="Y128" s="26"/>
      <c r="Z128" s="26"/>
      <c r="AA128" s="1" t="s">
        <v>22</v>
      </c>
      <c r="AB128" s="55">
        <v>320</v>
      </c>
      <c r="AC128" s="92">
        <v>210</v>
      </c>
    </row>
    <row r="129" spans="1:29" ht="22.5" customHeight="1" x14ac:dyDescent="0.25">
      <c r="B129" s="2">
        <v>228</v>
      </c>
      <c r="C129" s="2" t="s">
        <v>324</v>
      </c>
      <c r="D129" s="4" t="s">
        <v>23</v>
      </c>
      <c r="E129" s="55">
        <f t="shared" si="8"/>
        <v>480</v>
      </c>
      <c r="F129" s="127">
        <f t="shared" si="8"/>
        <v>310</v>
      </c>
      <c r="I129" s="21"/>
      <c r="K129" s="13">
        <f t="shared" si="9"/>
        <v>477.40000000000003</v>
      </c>
      <c r="L129" s="13">
        <f t="shared" si="10"/>
        <v>303.79999999999995</v>
      </c>
      <c r="M129" s="51"/>
      <c r="N129" s="13">
        <f t="shared" ref="N129:N167" si="25">Q129*2.2</f>
        <v>477.40000000000003</v>
      </c>
      <c r="O129" s="13">
        <f t="shared" ref="O129:O167" si="26">Q129*1.4</f>
        <v>303.79999999999995</v>
      </c>
      <c r="P129" s="51"/>
      <c r="Q129" s="54">
        <v>217</v>
      </c>
      <c r="R129" s="171"/>
      <c r="S129" s="171"/>
      <c r="T129" s="54">
        <v>217</v>
      </c>
      <c r="U129" s="54">
        <v>188.71</v>
      </c>
      <c r="AA129" s="1" t="s">
        <v>23</v>
      </c>
      <c r="AB129" s="55">
        <v>610</v>
      </c>
      <c r="AC129" s="92">
        <v>390</v>
      </c>
    </row>
    <row r="130" spans="1:29" ht="22.5" customHeight="1" x14ac:dyDescent="0.25">
      <c r="B130" s="2">
        <v>229</v>
      </c>
      <c r="C130" s="2" t="s">
        <v>325</v>
      </c>
      <c r="D130" s="4" t="s">
        <v>24</v>
      </c>
      <c r="E130" s="55">
        <f t="shared" si="8"/>
        <v>850</v>
      </c>
      <c r="F130" s="127">
        <f t="shared" si="8"/>
        <v>550</v>
      </c>
      <c r="I130" s="21"/>
      <c r="K130" s="13">
        <f t="shared" si="9"/>
        <v>850.03600000000006</v>
      </c>
      <c r="L130" s="13">
        <f t="shared" si="10"/>
        <v>540.9319999999999</v>
      </c>
      <c r="M130" s="51"/>
      <c r="N130" s="13">
        <f t="shared" si="25"/>
        <v>850.03600000000006</v>
      </c>
      <c r="O130" s="13">
        <f t="shared" si="26"/>
        <v>540.9319999999999</v>
      </c>
      <c r="P130" s="51"/>
      <c r="Q130" s="54">
        <v>386.38</v>
      </c>
      <c r="R130" s="171"/>
      <c r="S130" s="171"/>
      <c r="T130" s="54">
        <v>386.38</v>
      </c>
      <c r="U130" s="54">
        <v>330.25</v>
      </c>
      <c r="AA130" s="1" t="s">
        <v>24</v>
      </c>
      <c r="AB130" s="55">
        <v>930</v>
      </c>
      <c r="AC130" s="92">
        <v>590</v>
      </c>
    </row>
    <row r="131" spans="1:29" ht="22.5" customHeight="1" thickBot="1" x14ac:dyDescent="0.3">
      <c r="B131" s="2">
        <v>230</v>
      </c>
      <c r="C131" s="2" t="s">
        <v>326</v>
      </c>
      <c r="D131" s="4" t="s">
        <v>25</v>
      </c>
      <c r="E131" s="55">
        <f t="shared" si="8"/>
        <v>1560</v>
      </c>
      <c r="F131" s="127">
        <f t="shared" si="8"/>
        <v>990</v>
      </c>
      <c r="G131" s="104"/>
      <c r="H131" s="22"/>
      <c r="I131" s="23"/>
      <c r="K131" s="13">
        <f t="shared" si="9"/>
        <v>1551.4400000000003</v>
      </c>
      <c r="L131" s="13">
        <f t="shared" si="10"/>
        <v>987.28</v>
      </c>
      <c r="M131" s="51"/>
      <c r="N131" s="13">
        <f t="shared" si="25"/>
        <v>1551.4400000000003</v>
      </c>
      <c r="O131" s="13">
        <f t="shared" si="26"/>
        <v>987.28</v>
      </c>
      <c r="P131" s="51"/>
      <c r="Q131" s="54">
        <v>705.2</v>
      </c>
      <c r="R131" s="171"/>
      <c r="S131" s="171"/>
      <c r="T131" s="54">
        <v>705.2</v>
      </c>
      <c r="U131" s="54">
        <v>613.23</v>
      </c>
      <c r="AA131" s="4" t="s">
        <v>25</v>
      </c>
      <c r="AB131" s="55">
        <v>1720</v>
      </c>
      <c r="AC131" s="92">
        <v>1100</v>
      </c>
    </row>
    <row r="132" spans="1:29" s="66" customFormat="1" ht="22.5" customHeight="1" x14ac:dyDescent="0.25">
      <c r="A132" s="60" t="s">
        <v>256</v>
      </c>
      <c r="B132" s="60">
        <v>419</v>
      </c>
      <c r="C132" s="2" t="s">
        <v>356</v>
      </c>
      <c r="D132" s="4" t="s">
        <v>222</v>
      </c>
      <c r="E132" s="55">
        <f t="shared" si="8"/>
        <v>2570</v>
      </c>
      <c r="F132" s="127">
        <f t="shared" si="8"/>
        <v>1640</v>
      </c>
      <c r="G132" s="17" t="s">
        <v>40</v>
      </c>
      <c r="H132" s="32"/>
      <c r="I132" s="61"/>
      <c r="J132" s="71"/>
      <c r="K132" s="13">
        <f t="shared" ref="K132:K173" si="27">N132*$K$5</f>
        <v>2566.5068000000001</v>
      </c>
      <c r="L132" s="13">
        <f t="shared" ref="L132:L173" si="28">O132*$L$5</f>
        <v>1633.2316000000001</v>
      </c>
      <c r="M132" s="63"/>
      <c r="N132" s="13">
        <f t="shared" si="25"/>
        <v>2566.5068000000001</v>
      </c>
      <c r="O132" s="13">
        <f t="shared" si="26"/>
        <v>1633.2316000000001</v>
      </c>
      <c r="P132" s="63"/>
      <c r="Q132" s="64">
        <v>1166.5940000000001</v>
      </c>
      <c r="R132" s="171"/>
      <c r="S132" s="171"/>
      <c r="T132" s="64">
        <v>1166.5940000000001</v>
      </c>
      <c r="U132" s="54">
        <v>1060.54</v>
      </c>
      <c r="W132" s="119" t="e">
        <f>#REF!*1.1</f>
        <v>#REF!</v>
      </c>
      <c r="X132" s="122"/>
      <c r="Y132" s="26"/>
      <c r="Z132" s="26"/>
      <c r="AA132" s="4" t="s">
        <v>222</v>
      </c>
      <c r="AB132" s="55">
        <v>2800</v>
      </c>
      <c r="AC132" s="56">
        <v>1790</v>
      </c>
    </row>
    <row r="133" spans="1:29" ht="22.5" customHeight="1" x14ac:dyDescent="0.25">
      <c r="B133" s="2">
        <v>420</v>
      </c>
      <c r="C133" s="2" t="s">
        <v>357</v>
      </c>
      <c r="D133" s="4" t="s">
        <v>223</v>
      </c>
      <c r="E133" s="55">
        <f t="shared" si="8"/>
        <v>4180</v>
      </c>
      <c r="F133" s="127">
        <f t="shared" si="8"/>
        <v>2660</v>
      </c>
      <c r="I133" s="21"/>
      <c r="K133" s="13">
        <f t="shared" si="27"/>
        <v>4171.7412000000004</v>
      </c>
      <c r="L133" s="13">
        <f t="shared" si="28"/>
        <v>2654.7444</v>
      </c>
      <c r="M133" s="51"/>
      <c r="N133" s="13">
        <f t="shared" si="25"/>
        <v>4171.7412000000004</v>
      </c>
      <c r="O133" s="13">
        <f t="shared" si="26"/>
        <v>2654.7444</v>
      </c>
      <c r="P133" s="51"/>
      <c r="Q133" s="53">
        <v>1896.2460000000001</v>
      </c>
      <c r="R133" s="171"/>
      <c r="S133" s="171"/>
      <c r="T133" s="53">
        <v>1896.2460000000001</v>
      </c>
      <c r="U133" s="54">
        <v>1723.86</v>
      </c>
      <c r="W133" s="119" t="e">
        <f>#REF!*1.1</f>
        <v>#REF!</v>
      </c>
      <c r="X133" s="123"/>
      <c r="AA133" s="4" t="s">
        <v>223</v>
      </c>
      <c r="AB133" s="55">
        <v>4560</v>
      </c>
      <c r="AC133" s="56">
        <v>2900</v>
      </c>
    </row>
    <row r="134" spans="1:29" ht="22.5" customHeight="1" thickBot="1" x14ac:dyDescent="0.3">
      <c r="B134" s="2">
        <v>421</v>
      </c>
      <c r="C134" s="2" t="s">
        <v>358</v>
      </c>
      <c r="D134" s="4" t="s">
        <v>224</v>
      </c>
      <c r="E134" s="55">
        <f t="shared" si="8"/>
        <v>5410</v>
      </c>
      <c r="F134" s="127">
        <f t="shared" si="8"/>
        <v>3440</v>
      </c>
      <c r="G134" s="104"/>
      <c r="H134" s="22"/>
      <c r="I134" s="23"/>
      <c r="K134" s="13">
        <f t="shared" si="27"/>
        <v>5402.1660000000011</v>
      </c>
      <c r="L134" s="13">
        <f t="shared" si="28"/>
        <v>3437.7420000000002</v>
      </c>
      <c r="M134" s="51"/>
      <c r="N134" s="13">
        <f t="shared" si="25"/>
        <v>5402.1660000000011</v>
      </c>
      <c r="O134" s="13">
        <f t="shared" si="26"/>
        <v>3437.7420000000002</v>
      </c>
      <c r="P134" s="51"/>
      <c r="Q134" s="53">
        <v>2455.5300000000002</v>
      </c>
      <c r="R134" s="171"/>
      <c r="S134" s="171"/>
      <c r="T134" s="53">
        <v>2455.5300000000002</v>
      </c>
      <c r="U134" s="54">
        <v>2232.3000000000002</v>
      </c>
      <c r="W134" s="119" t="e">
        <f>#REF!*1.1</f>
        <v>#REF!</v>
      </c>
      <c r="X134" s="123"/>
      <c r="AA134" s="5" t="s">
        <v>224</v>
      </c>
      <c r="AB134" s="69">
        <v>5900</v>
      </c>
      <c r="AC134" s="70">
        <v>3760</v>
      </c>
    </row>
    <row r="135" spans="1:29" s="66" customFormat="1" ht="22.5" customHeight="1" x14ac:dyDescent="0.25">
      <c r="A135" s="60" t="s">
        <v>238</v>
      </c>
      <c r="B135" s="60">
        <v>1938</v>
      </c>
      <c r="C135" s="2" t="s">
        <v>442</v>
      </c>
      <c r="D135" s="91" t="s">
        <v>143</v>
      </c>
      <c r="E135" s="55">
        <f t="shared" si="8"/>
        <v>610</v>
      </c>
      <c r="F135" s="127">
        <f t="shared" si="8"/>
        <v>390</v>
      </c>
      <c r="G135" s="17" t="s">
        <v>280</v>
      </c>
      <c r="H135" s="32"/>
      <c r="I135" s="19"/>
      <c r="J135" s="71"/>
      <c r="K135" s="13">
        <f t="shared" si="27"/>
        <v>605</v>
      </c>
      <c r="L135" s="13">
        <f t="shared" si="28"/>
        <v>385</v>
      </c>
      <c r="M135" s="63"/>
      <c r="N135" s="13">
        <f t="shared" si="25"/>
        <v>605</v>
      </c>
      <c r="O135" s="13">
        <f t="shared" si="26"/>
        <v>385</v>
      </c>
      <c r="P135" s="63"/>
      <c r="Q135" s="64">
        <v>275</v>
      </c>
      <c r="R135" s="171"/>
      <c r="S135" s="171"/>
      <c r="T135" s="64">
        <v>275</v>
      </c>
      <c r="U135" s="54">
        <v>250</v>
      </c>
      <c r="W135" s="119" t="e">
        <f>#REF!*1.1</f>
        <v>#REF!</v>
      </c>
      <c r="X135" s="122"/>
      <c r="Y135" s="26"/>
      <c r="Z135" s="26"/>
      <c r="AA135" s="91" t="s">
        <v>143</v>
      </c>
      <c r="AB135" s="55">
        <v>670</v>
      </c>
      <c r="AC135" s="56">
        <v>430</v>
      </c>
    </row>
    <row r="136" spans="1:29" ht="22.5" customHeight="1" x14ac:dyDescent="0.25">
      <c r="B136" s="2">
        <v>1939</v>
      </c>
      <c r="C136" s="2" t="s">
        <v>443</v>
      </c>
      <c r="D136" s="91" t="s">
        <v>43</v>
      </c>
      <c r="E136" s="55">
        <f t="shared" si="8"/>
        <v>720</v>
      </c>
      <c r="F136" s="127">
        <f t="shared" si="8"/>
        <v>460</v>
      </c>
      <c r="I136" s="21"/>
      <c r="K136" s="13">
        <f t="shared" si="27"/>
        <v>717.53</v>
      </c>
      <c r="L136" s="13">
        <f t="shared" si="28"/>
        <v>456.60999999999996</v>
      </c>
      <c r="M136" s="51"/>
      <c r="N136" s="13">
        <f t="shared" si="25"/>
        <v>717.53</v>
      </c>
      <c r="O136" s="13">
        <f t="shared" si="26"/>
        <v>456.60999999999996</v>
      </c>
      <c r="P136" s="51"/>
      <c r="Q136" s="54">
        <v>326.14999999999998</v>
      </c>
      <c r="R136" s="171"/>
      <c r="S136" s="171"/>
      <c r="T136" s="54">
        <v>326.14999999999998</v>
      </c>
      <c r="U136" s="54">
        <v>310.51</v>
      </c>
      <c r="W136" s="119" t="e">
        <f>#REF!*1.1</f>
        <v>#REF!</v>
      </c>
      <c r="X136" s="123"/>
      <c r="AA136" s="91" t="s">
        <v>43</v>
      </c>
      <c r="AB136" s="55">
        <v>820</v>
      </c>
      <c r="AC136" s="56">
        <v>530</v>
      </c>
    </row>
    <row r="137" spans="1:29" ht="22.5" customHeight="1" x14ac:dyDescent="0.25">
      <c r="B137" s="2">
        <v>1940</v>
      </c>
      <c r="C137" s="2" t="s">
        <v>444</v>
      </c>
      <c r="D137" s="91" t="s">
        <v>41</v>
      </c>
      <c r="E137" s="55">
        <f t="shared" si="8"/>
        <v>1020</v>
      </c>
      <c r="F137" s="127">
        <f t="shared" si="8"/>
        <v>650</v>
      </c>
      <c r="G137" s="107"/>
      <c r="I137" s="21"/>
      <c r="K137" s="13">
        <f t="shared" si="27"/>
        <v>1010.5920000000001</v>
      </c>
      <c r="L137" s="13">
        <f t="shared" si="28"/>
        <v>643.10399999999993</v>
      </c>
      <c r="M137" s="51"/>
      <c r="N137" s="13">
        <f t="shared" si="25"/>
        <v>1010.5920000000001</v>
      </c>
      <c r="O137" s="13">
        <f t="shared" si="26"/>
        <v>643.10399999999993</v>
      </c>
      <c r="P137" s="51"/>
      <c r="Q137" s="54">
        <v>459.36</v>
      </c>
      <c r="R137" s="171"/>
      <c r="S137" s="171"/>
      <c r="T137" s="54">
        <v>459.36</v>
      </c>
      <c r="U137" s="54">
        <v>417.46</v>
      </c>
      <c r="W137" s="119" t="e">
        <f>#REF!*1.1</f>
        <v>#REF!</v>
      </c>
      <c r="X137" s="123"/>
      <c r="AA137" s="91" t="s">
        <v>41</v>
      </c>
      <c r="AB137" s="55">
        <v>1110</v>
      </c>
      <c r="AC137" s="56">
        <v>710</v>
      </c>
    </row>
    <row r="138" spans="1:29" ht="22.5" customHeight="1" x14ac:dyDescent="0.25">
      <c r="D138" s="60"/>
      <c r="E138" s="88"/>
      <c r="F138" s="176"/>
      <c r="I138" s="21"/>
      <c r="K138" s="13"/>
      <c r="L138" s="13"/>
      <c r="M138" s="51"/>
      <c r="N138" s="13"/>
      <c r="O138" s="13"/>
      <c r="P138" s="51"/>
      <c r="Q138" s="54"/>
      <c r="R138" s="171"/>
      <c r="S138" s="171"/>
      <c r="T138" s="54"/>
      <c r="U138" s="54"/>
      <c r="W138" s="119"/>
      <c r="X138" s="123"/>
      <c r="AA138" s="91"/>
      <c r="AB138" s="55"/>
      <c r="AC138" s="56"/>
    </row>
    <row r="139" spans="1:29" ht="22.5" customHeight="1" thickBot="1" x14ac:dyDescent="0.3">
      <c r="D139" s="96"/>
      <c r="E139" s="175"/>
      <c r="F139" s="177"/>
      <c r="I139" s="21"/>
      <c r="K139" s="13"/>
      <c r="L139" s="13"/>
      <c r="M139" s="51"/>
      <c r="N139" s="13"/>
      <c r="O139" s="13"/>
      <c r="P139" s="51"/>
      <c r="Q139" s="54"/>
      <c r="R139" s="171"/>
      <c r="S139" s="171"/>
      <c r="T139" s="54"/>
      <c r="U139" s="54"/>
      <c r="W139" s="119"/>
      <c r="X139" s="123"/>
      <c r="AA139" s="91"/>
      <c r="AB139" s="55"/>
      <c r="AC139" s="56"/>
    </row>
    <row r="140" spans="1:29" s="66" customFormat="1" ht="22.5" customHeight="1" x14ac:dyDescent="0.25">
      <c r="A140" s="60" t="s">
        <v>254</v>
      </c>
      <c r="B140" s="60">
        <v>422</v>
      </c>
      <c r="C140" s="2" t="s">
        <v>359</v>
      </c>
      <c r="D140" s="4" t="s">
        <v>562</v>
      </c>
      <c r="E140" s="55">
        <f t="shared" si="8"/>
        <v>230</v>
      </c>
      <c r="F140" s="127">
        <f t="shared" si="8"/>
        <v>150</v>
      </c>
      <c r="G140" s="17" t="s">
        <v>44</v>
      </c>
      <c r="H140" s="18"/>
      <c r="I140" s="19"/>
      <c r="J140" s="71"/>
      <c r="K140" s="13">
        <f t="shared" si="27"/>
        <v>222.79400000000001</v>
      </c>
      <c r="L140" s="13">
        <f t="shared" si="28"/>
        <v>141.77799999999999</v>
      </c>
      <c r="M140" s="63"/>
      <c r="N140" s="13">
        <f t="shared" si="25"/>
        <v>222.79400000000001</v>
      </c>
      <c r="O140" s="13">
        <f t="shared" si="26"/>
        <v>141.77799999999999</v>
      </c>
      <c r="P140" s="63"/>
      <c r="Q140" s="54">
        <v>101.27</v>
      </c>
      <c r="R140" s="171"/>
      <c r="S140" s="171"/>
      <c r="T140" s="54">
        <v>101.27</v>
      </c>
      <c r="U140" s="54">
        <v>106.2</v>
      </c>
      <c r="W140" s="29"/>
      <c r="X140" s="26"/>
      <c r="Y140" s="26"/>
      <c r="Z140" s="26"/>
      <c r="AA140" s="91" t="s">
        <v>201</v>
      </c>
      <c r="AB140" s="55">
        <v>240</v>
      </c>
      <c r="AC140" s="56">
        <v>150</v>
      </c>
    </row>
    <row r="141" spans="1:29" ht="22.5" customHeight="1" x14ac:dyDescent="0.25">
      <c r="A141" s="60" t="s">
        <v>254</v>
      </c>
      <c r="B141" s="60">
        <v>423</v>
      </c>
      <c r="C141" s="60" t="s">
        <v>360</v>
      </c>
      <c r="D141" s="4" t="s">
        <v>561</v>
      </c>
      <c r="E141" s="55">
        <f t="shared" si="8"/>
        <v>270</v>
      </c>
      <c r="F141" s="127">
        <f t="shared" si="8"/>
        <v>180</v>
      </c>
      <c r="I141" s="21"/>
      <c r="K141" s="13">
        <f t="shared" si="27"/>
        <v>268.68600000000004</v>
      </c>
      <c r="L141" s="13">
        <f t="shared" si="28"/>
        <v>170.98199999999997</v>
      </c>
      <c r="M141" s="51"/>
      <c r="N141" s="13">
        <f t="shared" si="25"/>
        <v>268.68600000000004</v>
      </c>
      <c r="O141" s="13">
        <f t="shared" si="26"/>
        <v>170.98199999999997</v>
      </c>
      <c r="P141" s="51"/>
      <c r="Q141" s="54">
        <v>122.13</v>
      </c>
      <c r="R141" s="171"/>
      <c r="S141" s="171"/>
      <c r="T141" s="54">
        <v>122.13</v>
      </c>
      <c r="U141" s="54">
        <v>88.06</v>
      </c>
      <c r="AA141" s="4" t="s">
        <v>202</v>
      </c>
      <c r="AB141" s="55">
        <v>290</v>
      </c>
      <c r="AC141" s="56">
        <v>180</v>
      </c>
    </row>
    <row r="142" spans="1:29" ht="22.5" customHeight="1" x14ac:dyDescent="0.25">
      <c r="A142" s="60" t="s">
        <v>254</v>
      </c>
      <c r="B142" s="60">
        <v>424</v>
      </c>
      <c r="C142" s="60" t="s">
        <v>362</v>
      </c>
      <c r="D142" s="4" t="s">
        <v>560</v>
      </c>
      <c r="E142" s="55">
        <f t="shared" si="8"/>
        <v>300</v>
      </c>
      <c r="F142" s="127">
        <f t="shared" si="8"/>
        <v>190</v>
      </c>
      <c r="I142" s="21"/>
      <c r="K142" s="13">
        <f t="shared" si="27"/>
        <v>298.78200000000004</v>
      </c>
      <c r="L142" s="13">
        <f t="shared" si="28"/>
        <v>190.13399999999999</v>
      </c>
      <c r="M142" s="51"/>
      <c r="N142" s="13">
        <f t="shared" si="25"/>
        <v>298.78200000000004</v>
      </c>
      <c r="O142" s="13">
        <f t="shared" si="26"/>
        <v>190.13399999999999</v>
      </c>
      <c r="P142" s="51"/>
      <c r="Q142" s="54">
        <v>135.81</v>
      </c>
      <c r="R142" s="171"/>
      <c r="S142" s="171"/>
      <c r="T142" s="54">
        <v>135.81</v>
      </c>
      <c r="U142" s="54">
        <v>118.09</v>
      </c>
      <c r="AA142" s="4" t="s">
        <v>204</v>
      </c>
      <c r="AB142" s="55">
        <v>320</v>
      </c>
      <c r="AC142" s="56">
        <v>200</v>
      </c>
    </row>
    <row r="143" spans="1:29" ht="22.5" customHeight="1" x14ac:dyDescent="0.25">
      <c r="A143" s="60" t="s">
        <v>254</v>
      </c>
      <c r="B143" s="60">
        <v>425</v>
      </c>
      <c r="C143" s="60" t="s">
        <v>364</v>
      </c>
      <c r="D143" s="4" t="s">
        <v>559</v>
      </c>
      <c r="E143" s="55">
        <f t="shared" si="8"/>
        <v>390</v>
      </c>
      <c r="F143" s="127">
        <f t="shared" si="8"/>
        <v>250</v>
      </c>
      <c r="I143" s="21"/>
      <c r="K143" s="13">
        <f t="shared" si="27"/>
        <v>383.94400000000007</v>
      </c>
      <c r="L143" s="13">
        <f t="shared" si="28"/>
        <v>244.328</v>
      </c>
      <c r="M143" s="51"/>
      <c r="N143" s="13">
        <f t="shared" si="25"/>
        <v>383.94400000000007</v>
      </c>
      <c r="O143" s="13">
        <f t="shared" si="26"/>
        <v>244.328</v>
      </c>
      <c r="P143" s="51"/>
      <c r="Q143" s="54">
        <v>174.52</v>
      </c>
      <c r="R143" s="171"/>
      <c r="S143" s="171"/>
      <c r="T143" s="54">
        <v>174.52</v>
      </c>
      <c r="U143" s="54">
        <v>151.76</v>
      </c>
      <c r="AA143" s="4" t="s">
        <v>206</v>
      </c>
      <c r="AB143" s="55">
        <v>410</v>
      </c>
      <c r="AC143" s="56">
        <v>260</v>
      </c>
    </row>
    <row r="144" spans="1:29" ht="22.5" customHeight="1" x14ac:dyDescent="0.25">
      <c r="A144" s="60" t="s">
        <v>254</v>
      </c>
      <c r="B144" s="60">
        <v>426</v>
      </c>
      <c r="C144" s="60" t="s">
        <v>365</v>
      </c>
      <c r="D144" s="4" t="s">
        <v>558</v>
      </c>
      <c r="E144" s="55">
        <f t="shared" si="8"/>
        <v>500</v>
      </c>
      <c r="F144" s="127">
        <f t="shared" si="8"/>
        <v>320</v>
      </c>
      <c r="I144" s="21"/>
      <c r="K144" s="13">
        <f t="shared" si="27"/>
        <v>492.60200000000003</v>
      </c>
      <c r="L144" s="13">
        <f t="shared" si="28"/>
        <v>313.47399999999999</v>
      </c>
      <c r="M144" s="51"/>
      <c r="N144" s="13">
        <f t="shared" si="25"/>
        <v>492.60200000000003</v>
      </c>
      <c r="O144" s="13">
        <f t="shared" si="26"/>
        <v>313.47399999999999</v>
      </c>
      <c r="P144" s="51"/>
      <c r="Q144" s="54">
        <v>223.91</v>
      </c>
      <c r="R144" s="171"/>
      <c r="S144" s="171"/>
      <c r="T144" s="54">
        <v>223.91</v>
      </c>
      <c r="U144" s="54">
        <v>194.7</v>
      </c>
      <c r="AA144" s="4" t="s">
        <v>207</v>
      </c>
      <c r="AB144" s="55">
        <v>520</v>
      </c>
      <c r="AC144" s="56">
        <v>330</v>
      </c>
    </row>
    <row r="145" spans="1:29" ht="22.5" customHeight="1" x14ac:dyDescent="0.25">
      <c r="A145" s="60" t="s">
        <v>254</v>
      </c>
      <c r="B145" s="60">
        <v>427</v>
      </c>
      <c r="C145" s="60" t="s">
        <v>366</v>
      </c>
      <c r="D145" s="4" t="s">
        <v>557</v>
      </c>
      <c r="E145" s="55">
        <f t="shared" si="8"/>
        <v>610</v>
      </c>
      <c r="F145" s="127">
        <f t="shared" si="8"/>
        <v>390</v>
      </c>
      <c r="I145" s="21"/>
      <c r="K145" s="13">
        <f t="shared" si="27"/>
        <v>610.01599999999996</v>
      </c>
      <c r="L145" s="13">
        <f t="shared" si="28"/>
        <v>388.19199999999995</v>
      </c>
      <c r="M145" s="51"/>
      <c r="N145" s="13">
        <f t="shared" si="25"/>
        <v>610.01599999999996</v>
      </c>
      <c r="O145" s="13">
        <f t="shared" si="26"/>
        <v>388.19199999999995</v>
      </c>
      <c r="P145" s="51"/>
      <c r="Q145" s="54">
        <v>277.27999999999997</v>
      </c>
      <c r="R145" s="171"/>
      <c r="S145" s="171"/>
      <c r="T145" s="54">
        <v>277.27999999999997</v>
      </c>
      <c r="U145" s="54">
        <v>241.11</v>
      </c>
      <c r="AA145" s="4" t="s">
        <v>208</v>
      </c>
      <c r="AB145" s="55">
        <v>640</v>
      </c>
      <c r="AC145" s="56">
        <v>410</v>
      </c>
    </row>
    <row r="146" spans="1:29" ht="22.5" customHeight="1" x14ac:dyDescent="0.25">
      <c r="A146" s="60" t="s">
        <v>254</v>
      </c>
      <c r="B146" s="60">
        <v>428</v>
      </c>
      <c r="C146" s="60" t="s">
        <v>367</v>
      </c>
      <c r="D146" s="4" t="s">
        <v>556</v>
      </c>
      <c r="E146" s="55">
        <f t="shared" si="8"/>
        <v>700</v>
      </c>
      <c r="F146" s="127">
        <f t="shared" si="8"/>
        <v>450</v>
      </c>
      <c r="I146" s="21"/>
      <c r="K146" s="13">
        <f t="shared" si="27"/>
        <v>693.39600000000007</v>
      </c>
      <c r="L146" s="13">
        <f t="shared" si="28"/>
        <v>441.25200000000001</v>
      </c>
      <c r="M146" s="51"/>
      <c r="N146" s="13">
        <f t="shared" si="25"/>
        <v>693.39600000000007</v>
      </c>
      <c r="O146" s="13">
        <f t="shared" si="26"/>
        <v>441.25200000000001</v>
      </c>
      <c r="P146" s="51"/>
      <c r="Q146" s="54">
        <v>315.18</v>
      </c>
      <c r="R146" s="171"/>
      <c r="S146" s="171"/>
      <c r="T146" s="54">
        <v>315.18</v>
      </c>
      <c r="U146" s="54">
        <v>274.07</v>
      </c>
      <c r="AA146" s="4" t="s">
        <v>209</v>
      </c>
      <c r="AB146" s="55">
        <v>730</v>
      </c>
      <c r="AC146" s="56">
        <v>470</v>
      </c>
    </row>
    <row r="147" spans="1:29" ht="22.5" customHeight="1" x14ac:dyDescent="0.25">
      <c r="A147" s="60" t="s">
        <v>254</v>
      </c>
      <c r="B147" s="60">
        <v>429</v>
      </c>
      <c r="C147" s="60" t="s">
        <v>361</v>
      </c>
      <c r="D147" s="4" t="s">
        <v>203</v>
      </c>
      <c r="E147" s="55">
        <f t="shared" si="8"/>
        <v>360</v>
      </c>
      <c r="F147" s="127">
        <f t="shared" si="8"/>
        <v>230</v>
      </c>
      <c r="I147" s="21"/>
      <c r="K147" s="13">
        <f t="shared" si="27"/>
        <v>357.12600000000003</v>
      </c>
      <c r="L147" s="13">
        <f t="shared" si="28"/>
        <v>227.262</v>
      </c>
      <c r="M147" s="51"/>
      <c r="N147" s="13">
        <f t="shared" si="25"/>
        <v>357.12600000000003</v>
      </c>
      <c r="O147" s="13">
        <f t="shared" si="26"/>
        <v>227.262</v>
      </c>
      <c r="P147" s="51"/>
      <c r="Q147" s="54">
        <v>162.33000000000001</v>
      </c>
      <c r="R147" s="171"/>
      <c r="S147" s="171"/>
      <c r="T147" s="54">
        <v>162.33000000000001</v>
      </c>
      <c r="U147" s="54">
        <v>141.15</v>
      </c>
      <c r="AA147" s="4" t="s">
        <v>203</v>
      </c>
      <c r="AB147" s="55">
        <v>380</v>
      </c>
      <c r="AC147" s="56">
        <v>240</v>
      </c>
    </row>
    <row r="148" spans="1:29" ht="22.5" customHeight="1" thickBot="1" x14ac:dyDescent="0.3">
      <c r="A148" s="60" t="s">
        <v>254</v>
      </c>
      <c r="B148" s="60">
        <v>430</v>
      </c>
      <c r="C148" s="60" t="s">
        <v>363</v>
      </c>
      <c r="D148" s="4" t="s">
        <v>205</v>
      </c>
      <c r="E148" s="55">
        <f t="shared" si="8"/>
        <v>570</v>
      </c>
      <c r="F148" s="127">
        <f t="shared" si="8"/>
        <v>370</v>
      </c>
      <c r="G148" s="104"/>
      <c r="H148" s="22"/>
      <c r="I148" s="23"/>
      <c r="K148" s="13">
        <f t="shared" si="27"/>
        <v>570.10800000000006</v>
      </c>
      <c r="L148" s="13">
        <f t="shared" si="28"/>
        <v>362.79599999999994</v>
      </c>
      <c r="M148" s="51"/>
      <c r="N148" s="13">
        <f t="shared" si="25"/>
        <v>570.10800000000006</v>
      </c>
      <c r="O148" s="13">
        <f t="shared" si="26"/>
        <v>362.79599999999994</v>
      </c>
      <c r="P148" s="51"/>
      <c r="Q148" s="54">
        <v>259.14</v>
      </c>
      <c r="R148" s="171"/>
      <c r="S148" s="171"/>
      <c r="T148" s="54">
        <v>259.14</v>
      </c>
      <c r="U148" s="54">
        <v>225.34</v>
      </c>
      <c r="AA148" s="5" t="s">
        <v>205</v>
      </c>
      <c r="AB148" s="69">
        <v>600</v>
      </c>
      <c r="AC148" s="70">
        <v>380</v>
      </c>
    </row>
    <row r="149" spans="1:29" s="66" customFormat="1" ht="22.5" customHeight="1" x14ac:dyDescent="0.25">
      <c r="A149" s="60" t="s">
        <v>290</v>
      </c>
      <c r="B149" s="60">
        <v>202</v>
      </c>
      <c r="C149" s="2" t="s">
        <v>304</v>
      </c>
      <c r="D149" s="4" t="s">
        <v>65</v>
      </c>
      <c r="E149" s="55">
        <f t="shared" si="8"/>
        <v>660</v>
      </c>
      <c r="F149" s="127">
        <f t="shared" si="8"/>
        <v>420</v>
      </c>
      <c r="G149" s="17" t="s">
        <v>27</v>
      </c>
      <c r="H149" s="18"/>
      <c r="I149" s="19"/>
      <c r="J149" s="71"/>
      <c r="K149" s="13">
        <f t="shared" si="27"/>
        <v>658.21800000000007</v>
      </c>
      <c r="L149" s="13">
        <f t="shared" si="28"/>
        <v>418.86599999999999</v>
      </c>
      <c r="M149" s="63"/>
      <c r="N149" s="13">
        <f t="shared" si="25"/>
        <v>658.21800000000007</v>
      </c>
      <c r="O149" s="13">
        <f t="shared" si="26"/>
        <v>418.86599999999999</v>
      </c>
      <c r="P149" s="63"/>
      <c r="Q149" s="54">
        <v>299.19</v>
      </c>
      <c r="R149" s="171"/>
      <c r="S149" s="171"/>
      <c r="T149" s="54">
        <v>299.19</v>
      </c>
      <c r="U149" s="54">
        <v>260.16000000000003</v>
      </c>
      <c r="W149" s="29"/>
      <c r="X149" s="26"/>
      <c r="Y149" s="26"/>
      <c r="Z149" s="26"/>
      <c r="AA149" s="4" t="s">
        <v>65</v>
      </c>
      <c r="AB149" s="55">
        <v>690</v>
      </c>
      <c r="AC149" s="56">
        <v>440</v>
      </c>
    </row>
    <row r="150" spans="1:29" ht="22.5" customHeight="1" x14ac:dyDescent="0.25">
      <c r="A150" s="60" t="s">
        <v>290</v>
      </c>
      <c r="B150" s="2">
        <v>203</v>
      </c>
      <c r="C150" s="2" t="s">
        <v>305</v>
      </c>
      <c r="D150" s="4" t="s">
        <v>66</v>
      </c>
      <c r="E150" s="55">
        <f t="shared" si="8"/>
        <v>920</v>
      </c>
      <c r="F150" s="127">
        <f t="shared" si="8"/>
        <v>590</v>
      </c>
      <c r="I150" s="21"/>
      <c r="K150" s="13">
        <f t="shared" si="27"/>
        <v>918.94</v>
      </c>
      <c r="L150" s="13">
        <f t="shared" si="28"/>
        <v>584.78</v>
      </c>
      <c r="M150" s="51"/>
      <c r="N150" s="13">
        <f t="shared" si="25"/>
        <v>918.94</v>
      </c>
      <c r="O150" s="13">
        <f t="shared" si="26"/>
        <v>584.78</v>
      </c>
      <c r="P150" s="51"/>
      <c r="Q150" s="54">
        <v>417.7</v>
      </c>
      <c r="R150" s="171"/>
      <c r="S150" s="171"/>
      <c r="T150" s="54">
        <v>417.7</v>
      </c>
      <c r="U150" s="54">
        <v>363.22</v>
      </c>
      <c r="AA150" s="4" t="s">
        <v>66</v>
      </c>
      <c r="AB150" s="55">
        <v>960</v>
      </c>
      <c r="AC150" s="56">
        <v>620</v>
      </c>
    </row>
    <row r="151" spans="1:29" ht="22.5" customHeight="1" x14ac:dyDescent="0.25">
      <c r="A151" s="60" t="s">
        <v>290</v>
      </c>
      <c r="B151" s="2">
        <v>204</v>
      </c>
      <c r="C151" s="2" t="s">
        <v>306</v>
      </c>
      <c r="D151" s="4" t="s">
        <v>67</v>
      </c>
      <c r="E151" s="55">
        <f t="shared" si="8"/>
        <v>1250</v>
      </c>
      <c r="F151" s="127">
        <f t="shared" si="8"/>
        <v>800</v>
      </c>
      <c r="I151" s="21"/>
      <c r="K151" s="13">
        <f t="shared" si="27"/>
        <v>1244.672</v>
      </c>
      <c r="L151" s="13">
        <f t="shared" si="28"/>
        <v>792.06399999999996</v>
      </c>
      <c r="M151" s="51"/>
      <c r="N151" s="13">
        <f t="shared" si="25"/>
        <v>1244.672</v>
      </c>
      <c r="O151" s="13">
        <f t="shared" si="26"/>
        <v>792.06399999999996</v>
      </c>
      <c r="P151" s="51"/>
      <c r="Q151" s="54">
        <v>565.76</v>
      </c>
      <c r="R151" s="171"/>
      <c r="S151" s="171"/>
      <c r="T151" s="54">
        <v>565.76</v>
      </c>
      <c r="U151" s="54">
        <v>491.96</v>
      </c>
      <c r="AA151" s="4" t="s">
        <v>67</v>
      </c>
      <c r="AB151" s="55">
        <v>1300</v>
      </c>
      <c r="AC151" s="56">
        <v>830</v>
      </c>
    </row>
    <row r="152" spans="1:29" ht="22.5" customHeight="1" x14ac:dyDescent="0.25">
      <c r="A152" s="2" t="s">
        <v>256</v>
      </c>
      <c r="B152" s="2">
        <v>409</v>
      </c>
      <c r="C152" s="2" t="s">
        <v>353</v>
      </c>
      <c r="D152" s="4" t="s">
        <v>219</v>
      </c>
      <c r="E152" s="55">
        <f t="shared" si="8"/>
        <v>820</v>
      </c>
      <c r="F152" s="127">
        <f t="shared" si="8"/>
        <v>530</v>
      </c>
      <c r="G152" s="99" t="s">
        <v>225</v>
      </c>
      <c r="I152" s="21"/>
      <c r="K152" s="166">
        <f>N152*1.15</f>
        <v>818.22730000000001</v>
      </c>
      <c r="L152" s="166">
        <f>O152*1.15</f>
        <v>520.69009999999992</v>
      </c>
      <c r="M152" s="51"/>
      <c r="N152" s="13">
        <f t="shared" si="25"/>
        <v>711.50200000000007</v>
      </c>
      <c r="O152" s="13">
        <f t="shared" si="26"/>
        <v>452.774</v>
      </c>
      <c r="P152" s="51"/>
      <c r="Q152" s="53">
        <v>323.41000000000003</v>
      </c>
      <c r="R152" s="171"/>
      <c r="S152" s="171"/>
      <c r="T152" s="53">
        <v>323.41000000000003</v>
      </c>
      <c r="U152" s="54">
        <v>323.41000000000003</v>
      </c>
      <c r="AA152" s="4" t="s">
        <v>219</v>
      </c>
      <c r="AB152" s="55">
        <v>860</v>
      </c>
      <c r="AC152" s="56">
        <v>550</v>
      </c>
    </row>
    <row r="153" spans="1:29" ht="22.5" customHeight="1" x14ac:dyDescent="0.25">
      <c r="A153" s="2" t="s">
        <v>256</v>
      </c>
      <c r="B153" s="2">
        <v>410</v>
      </c>
      <c r="C153" s="2" t="s">
        <v>354</v>
      </c>
      <c r="D153" s="4" t="s">
        <v>220</v>
      </c>
      <c r="E153" s="55">
        <f t="shared" si="8"/>
        <v>1210</v>
      </c>
      <c r="F153" s="127">
        <f t="shared" si="8"/>
        <v>770</v>
      </c>
      <c r="G153" s="99" t="s">
        <v>225</v>
      </c>
      <c r="I153" s="21"/>
      <c r="K153" s="166">
        <f t="shared" ref="K153:L154" si="29">N153*1.15</f>
        <v>1205.8233</v>
      </c>
      <c r="L153" s="166">
        <f t="shared" si="29"/>
        <v>767.34209999999996</v>
      </c>
      <c r="M153" s="51"/>
      <c r="N153" s="13">
        <f t="shared" si="25"/>
        <v>1048.5420000000001</v>
      </c>
      <c r="O153" s="13">
        <f t="shared" si="26"/>
        <v>667.25400000000002</v>
      </c>
      <c r="P153" s="51"/>
      <c r="Q153" s="53">
        <v>476.61</v>
      </c>
      <c r="R153" s="171"/>
      <c r="S153" s="171"/>
      <c r="T153" s="53">
        <v>476.61</v>
      </c>
      <c r="U153" s="54">
        <v>476.61</v>
      </c>
      <c r="AA153" s="4" t="s">
        <v>220</v>
      </c>
      <c r="AB153" s="55">
        <v>1260</v>
      </c>
      <c r="AC153" s="56">
        <v>810</v>
      </c>
    </row>
    <row r="154" spans="1:29" ht="22.5" customHeight="1" thickBot="1" x14ac:dyDescent="0.3">
      <c r="A154" s="2" t="s">
        <v>256</v>
      </c>
      <c r="B154" s="2">
        <v>411</v>
      </c>
      <c r="C154" s="2" t="s">
        <v>355</v>
      </c>
      <c r="D154" s="4" t="s">
        <v>221</v>
      </c>
      <c r="E154" s="55">
        <f t="shared" si="8"/>
        <v>1320</v>
      </c>
      <c r="F154" s="127">
        <f t="shared" si="8"/>
        <v>840</v>
      </c>
      <c r="G154" s="104" t="s">
        <v>225</v>
      </c>
      <c r="H154" s="22"/>
      <c r="I154" s="23"/>
      <c r="K154" s="166">
        <f t="shared" si="29"/>
        <v>1316.9914999999999</v>
      </c>
      <c r="L154" s="166">
        <f t="shared" si="29"/>
        <v>838.0854999999998</v>
      </c>
      <c r="M154" s="51"/>
      <c r="N154" s="13">
        <f t="shared" si="25"/>
        <v>1145.21</v>
      </c>
      <c r="O154" s="13">
        <f t="shared" si="26"/>
        <v>728.76999999999987</v>
      </c>
      <c r="P154" s="51"/>
      <c r="Q154" s="53">
        <v>520.54999999999995</v>
      </c>
      <c r="R154" s="171"/>
      <c r="S154" s="171"/>
      <c r="T154" s="53">
        <v>520.54999999999995</v>
      </c>
      <c r="U154" s="54">
        <v>520.54999999999995</v>
      </c>
      <c r="AA154" s="5" t="s">
        <v>221</v>
      </c>
      <c r="AB154" s="69">
        <v>1380</v>
      </c>
      <c r="AC154" s="70">
        <v>880</v>
      </c>
    </row>
    <row r="155" spans="1:29" s="66" customFormat="1" ht="22.5" customHeight="1" x14ac:dyDescent="0.25">
      <c r="A155" s="60" t="s">
        <v>254</v>
      </c>
      <c r="B155" s="60">
        <v>402</v>
      </c>
      <c r="C155" s="2" t="s">
        <v>349</v>
      </c>
      <c r="D155" s="91" t="s">
        <v>197</v>
      </c>
      <c r="E155" s="55">
        <f t="shared" si="8"/>
        <v>270</v>
      </c>
      <c r="F155" s="127">
        <f t="shared" si="8"/>
        <v>180</v>
      </c>
      <c r="G155" s="17" t="s">
        <v>282</v>
      </c>
      <c r="H155" s="32"/>
      <c r="I155" s="19"/>
      <c r="J155" s="71"/>
      <c r="K155" s="13">
        <f t="shared" si="27"/>
        <v>269.94000000000005</v>
      </c>
      <c r="L155" s="13">
        <f t="shared" si="28"/>
        <v>171.78</v>
      </c>
      <c r="M155" s="63"/>
      <c r="N155" s="13">
        <f t="shared" si="25"/>
        <v>269.94000000000005</v>
      </c>
      <c r="O155" s="13">
        <f t="shared" si="26"/>
        <v>171.78</v>
      </c>
      <c r="P155" s="63"/>
      <c r="Q155" s="54">
        <v>122.7</v>
      </c>
      <c r="R155" s="171"/>
      <c r="S155" s="171"/>
      <c r="T155" s="54">
        <v>122.7</v>
      </c>
      <c r="U155" s="54">
        <v>106.69</v>
      </c>
      <c r="W155" s="29"/>
      <c r="X155" s="26"/>
      <c r="Y155" s="26"/>
      <c r="Z155" s="26"/>
      <c r="AA155" s="91" t="s">
        <v>197</v>
      </c>
      <c r="AB155" s="55">
        <v>290</v>
      </c>
      <c r="AC155" s="56">
        <v>180</v>
      </c>
    </row>
    <row r="156" spans="1:29" ht="22.5" customHeight="1" x14ac:dyDescent="0.25">
      <c r="B156" s="2">
        <v>403</v>
      </c>
      <c r="C156" s="2" t="s">
        <v>350</v>
      </c>
      <c r="D156" s="91" t="s">
        <v>198</v>
      </c>
      <c r="E156" s="55">
        <f t="shared" si="8"/>
        <v>470</v>
      </c>
      <c r="F156" s="127">
        <f t="shared" si="8"/>
        <v>300</v>
      </c>
      <c r="I156" s="21"/>
      <c r="K156" s="13">
        <f t="shared" si="27"/>
        <v>462.11000000000007</v>
      </c>
      <c r="L156" s="13">
        <f t="shared" si="28"/>
        <v>294.07</v>
      </c>
      <c r="M156" s="51"/>
      <c r="N156" s="13">
        <f t="shared" si="25"/>
        <v>462.11000000000007</v>
      </c>
      <c r="O156" s="13">
        <f t="shared" si="26"/>
        <v>294.07</v>
      </c>
      <c r="P156" s="51"/>
      <c r="Q156" s="54">
        <v>210.05</v>
      </c>
      <c r="R156" s="171"/>
      <c r="S156" s="171"/>
      <c r="T156" s="54">
        <v>210.05</v>
      </c>
      <c r="U156" s="54">
        <v>182.65</v>
      </c>
      <c r="AA156" s="91" t="s">
        <v>198</v>
      </c>
      <c r="AB156" s="55">
        <v>490</v>
      </c>
      <c r="AC156" s="56">
        <v>310</v>
      </c>
    </row>
    <row r="157" spans="1:29" ht="22.5" customHeight="1" x14ac:dyDescent="0.25">
      <c r="B157" s="2">
        <v>404</v>
      </c>
      <c r="C157" s="2" t="s">
        <v>351</v>
      </c>
      <c r="D157" s="91" t="s">
        <v>199</v>
      </c>
      <c r="E157" s="55">
        <f t="shared" si="8"/>
        <v>630</v>
      </c>
      <c r="F157" s="127">
        <f t="shared" si="8"/>
        <v>410</v>
      </c>
      <c r="I157" s="21"/>
      <c r="K157" s="13">
        <f t="shared" si="27"/>
        <v>629.83800000000008</v>
      </c>
      <c r="L157" s="13">
        <f t="shared" si="28"/>
        <v>400.80599999999998</v>
      </c>
      <c r="M157" s="51"/>
      <c r="N157" s="13">
        <f t="shared" si="25"/>
        <v>629.83800000000008</v>
      </c>
      <c r="O157" s="13">
        <f t="shared" si="26"/>
        <v>400.80599999999998</v>
      </c>
      <c r="P157" s="51"/>
      <c r="Q157" s="54">
        <v>286.29000000000002</v>
      </c>
      <c r="R157" s="171"/>
      <c r="S157" s="171"/>
      <c r="T157" s="54">
        <v>286.29000000000002</v>
      </c>
      <c r="U157" s="54">
        <v>248.95</v>
      </c>
      <c r="AA157" s="91" t="s">
        <v>199</v>
      </c>
      <c r="AB157" s="55">
        <v>660</v>
      </c>
      <c r="AC157" s="56">
        <v>420</v>
      </c>
    </row>
    <row r="158" spans="1:29" ht="22.5" customHeight="1" thickBot="1" x14ac:dyDescent="0.3">
      <c r="B158" s="2">
        <v>405</v>
      </c>
      <c r="C158" s="2" t="s">
        <v>352</v>
      </c>
      <c r="D158" s="91" t="s">
        <v>200</v>
      </c>
      <c r="E158" s="55">
        <f t="shared" si="8"/>
        <v>710</v>
      </c>
      <c r="F158" s="127">
        <f t="shared" si="8"/>
        <v>450</v>
      </c>
      <c r="G158" s="104"/>
      <c r="H158" s="22"/>
      <c r="I158" s="23"/>
      <c r="K158" s="13">
        <f t="shared" si="27"/>
        <v>703.12000000000012</v>
      </c>
      <c r="L158" s="13">
        <f t="shared" si="28"/>
        <v>447.44</v>
      </c>
      <c r="M158" s="51"/>
      <c r="N158" s="13">
        <f t="shared" si="25"/>
        <v>703.12000000000012</v>
      </c>
      <c r="O158" s="13">
        <f t="shared" si="26"/>
        <v>447.44</v>
      </c>
      <c r="P158" s="51"/>
      <c r="Q158" s="54">
        <v>319.60000000000002</v>
      </c>
      <c r="R158" s="171"/>
      <c r="S158" s="171"/>
      <c r="T158" s="54">
        <v>319.60000000000002</v>
      </c>
      <c r="U158" s="54">
        <v>277.91000000000003</v>
      </c>
      <c r="AA158" s="81" t="s">
        <v>200</v>
      </c>
      <c r="AB158" s="69">
        <v>740</v>
      </c>
      <c r="AC158" s="70">
        <v>470</v>
      </c>
    </row>
    <row r="159" spans="1:29" s="66" customFormat="1" ht="22.5" customHeight="1" x14ac:dyDescent="0.25">
      <c r="A159" s="60" t="s">
        <v>255</v>
      </c>
      <c r="B159" s="60">
        <v>1618</v>
      </c>
      <c r="C159" s="2" t="s">
        <v>388</v>
      </c>
      <c r="D159" s="4" t="s">
        <v>210</v>
      </c>
      <c r="E159" s="55">
        <f t="shared" si="8"/>
        <v>130</v>
      </c>
      <c r="F159" s="127">
        <f t="shared" si="8"/>
        <v>80</v>
      </c>
      <c r="G159" s="17" t="s">
        <v>281</v>
      </c>
      <c r="H159" s="18"/>
      <c r="I159" s="19"/>
      <c r="J159" s="71"/>
      <c r="K159" s="166">
        <f>N159*1.15</f>
        <v>120.9846</v>
      </c>
      <c r="L159" s="166">
        <f>O159*1.15</f>
        <v>76.990199999999987</v>
      </c>
      <c r="M159" s="63"/>
      <c r="N159" s="13">
        <f t="shared" si="25"/>
        <v>105.20400000000001</v>
      </c>
      <c r="O159" s="13">
        <f t="shared" si="26"/>
        <v>66.947999999999993</v>
      </c>
      <c r="P159" s="63"/>
      <c r="Q159" s="64">
        <v>47.82</v>
      </c>
      <c r="R159" s="171"/>
      <c r="S159" s="171"/>
      <c r="T159" s="64">
        <v>47.82</v>
      </c>
      <c r="U159" s="54">
        <v>47.82</v>
      </c>
      <c r="W159" s="29"/>
      <c r="X159" s="26"/>
      <c r="Y159" s="26"/>
      <c r="Z159" s="26"/>
      <c r="AA159" s="4" t="s">
        <v>210</v>
      </c>
      <c r="AB159" s="55">
        <v>130</v>
      </c>
      <c r="AC159" s="92">
        <v>90</v>
      </c>
    </row>
    <row r="160" spans="1:29" ht="22.5" customHeight="1" x14ac:dyDescent="0.25">
      <c r="B160" s="60">
        <v>1619</v>
      </c>
      <c r="C160" s="60" t="s">
        <v>389</v>
      </c>
      <c r="D160" s="4" t="s">
        <v>211</v>
      </c>
      <c r="E160" s="55">
        <f t="shared" si="8"/>
        <v>200</v>
      </c>
      <c r="F160" s="127">
        <f t="shared" si="8"/>
        <v>130</v>
      </c>
      <c r="G160" s="99" t="s">
        <v>225</v>
      </c>
      <c r="I160" s="21"/>
      <c r="K160" s="166">
        <f t="shared" ref="K160:L167" si="30">N160*1.15</f>
        <v>199.87</v>
      </c>
      <c r="L160" s="166">
        <f t="shared" si="30"/>
        <v>127.18999999999998</v>
      </c>
      <c r="M160" s="51"/>
      <c r="N160" s="13">
        <f t="shared" si="25"/>
        <v>173.8</v>
      </c>
      <c r="O160" s="13">
        <f t="shared" si="26"/>
        <v>110.6</v>
      </c>
      <c r="P160" s="51"/>
      <c r="Q160" s="53">
        <v>79</v>
      </c>
      <c r="R160" s="171"/>
      <c r="S160" s="171"/>
      <c r="T160" s="53">
        <v>79</v>
      </c>
      <c r="U160" s="54">
        <v>79</v>
      </c>
      <c r="AA160" s="4" t="s">
        <v>211</v>
      </c>
      <c r="AB160" s="55">
        <v>210</v>
      </c>
      <c r="AC160" s="92">
        <v>140</v>
      </c>
    </row>
    <row r="161" spans="1:31" ht="22.5" customHeight="1" x14ac:dyDescent="0.25">
      <c r="B161" s="60">
        <v>1620</v>
      </c>
      <c r="C161" s="60" t="s">
        <v>390</v>
      </c>
      <c r="D161" s="4" t="s">
        <v>212</v>
      </c>
      <c r="E161" s="55">
        <f t="shared" si="8"/>
        <v>270</v>
      </c>
      <c r="F161" s="127">
        <f t="shared" si="8"/>
        <v>170</v>
      </c>
      <c r="G161" s="99" t="s">
        <v>225</v>
      </c>
      <c r="I161" s="21"/>
      <c r="K161" s="166">
        <f t="shared" si="30"/>
        <v>266.18130000000002</v>
      </c>
      <c r="L161" s="166">
        <f t="shared" si="30"/>
        <v>169.38809999999998</v>
      </c>
      <c r="M161" s="51"/>
      <c r="N161" s="13">
        <f t="shared" si="25"/>
        <v>231.46200000000002</v>
      </c>
      <c r="O161" s="13">
        <f t="shared" si="26"/>
        <v>147.29399999999998</v>
      </c>
      <c r="P161" s="51"/>
      <c r="Q161" s="53">
        <v>105.21</v>
      </c>
      <c r="R161" s="171"/>
      <c r="S161" s="171"/>
      <c r="T161" s="53">
        <v>105.21</v>
      </c>
      <c r="U161" s="54">
        <v>105.21</v>
      </c>
      <c r="AA161" s="4" t="s">
        <v>212</v>
      </c>
      <c r="AB161" s="55">
        <v>280</v>
      </c>
      <c r="AC161" s="92">
        <v>180</v>
      </c>
    </row>
    <row r="162" spans="1:31" ht="22.5" customHeight="1" x14ac:dyDescent="0.25">
      <c r="B162" s="60">
        <v>1621</v>
      </c>
      <c r="C162" s="60" t="s">
        <v>391</v>
      </c>
      <c r="D162" s="4" t="s">
        <v>213</v>
      </c>
      <c r="E162" s="55">
        <f t="shared" si="8"/>
        <v>380</v>
      </c>
      <c r="F162" s="127">
        <f t="shared" si="8"/>
        <v>240</v>
      </c>
      <c r="G162" s="99" t="s">
        <v>225</v>
      </c>
      <c r="I162" s="21"/>
      <c r="K162" s="166">
        <f t="shared" si="30"/>
        <v>372.7955</v>
      </c>
      <c r="L162" s="166">
        <f t="shared" si="30"/>
        <v>237.23349999999996</v>
      </c>
      <c r="M162" s="51"/>
      <c r="N162" s="13">
        <f t="shared" si="25"/>
        <v>324.17</v>
      </c>
      <c r="O162" s="13">
        <f t="shared" si="26"/>
        <v>206.29</v>
      </c>
      <c r="P162" s="51"/>
      <c r="Q162" s="53">
        <v>147.35</v>
      </c>
      <c r="R162" s="171"/>
      <c r="S162" s="171"/>
      <c r="T162" s="53">
        <v>147.35</v>
      </c>
      <c r="U162" s="54">
        <v>147.35</v>
      </c>
      <c r="AA162" s="4" t="s">
        <v>213</v>
      </c>
      <c r="AB162" s="55">
        <v>390</v>
      </c>
      <c r="AC162" s="92">
        <v>250</v>
      </c>
    </row>
    <row r="163" spans="1:31" ht="22.5" customHeight="1" x14ac:dyDescent="0.25">
      <c r="B163" s="60">
        <v>1622</v>
      </c>
      <c r="C163" s="60" t="s">
        <v>392</v>
      </c>
      <c r="D163" s="4" t="s">
        <v>214</v>
      </c>
      <c r="E163" s="55">
        <f t="shared" si="8"/>
        <v>520</v>
      </c>
      <c r="F163" s="127">
        <f t="shared" si="8"/>
        <v>340</v>
      </c>
      <c r="G163" s="99" t="s">
        <v>225</v>
      </c>
      <c r="I163" s="21"/>
      <c r="K163" s="166">
        <f t="shared" si="30"/>
        <v>519.08010000000002</v>
      </c>
      <c r="L163" s="166">
        <f t="shared" si="30"/>
        <v>330.32369999999992</v>
      </c>
      <c r="M163" s="51"/>
      <c r="N163" s="13">
        <f t="shared" si="25"/>
        <v>451.37400000000002</v>
      </c>
      <c r="O163" s="13">
        <f t="shared" si="26"/>
        <v>287.23799999999994</v>
      </c>
      <c r="P163" s="51"/>
      <c r="Q163" s="53">
        <v>205.17</v>
      </c>
      <c r="R163" s="171"/>
      <c r="S163" s="171"/>
      <c r="T163" s="53">
        <v>205.17</v>
      </c>
      <c r="U163" s="54">
        <v>205.17</v>
      </c>
      <c r="AA163" s="4" t="s">
        <v>214</v>
      </c>
      <c r="AB163" s="55">
        <v>550</v>
      </c>
      <c r="AC163" s="92">
        <v>350</v>
      </c>
    </row>
    <row r="164" spans="1:31" ht="22.5" customHeight="1" x14ac:dyDescent="0.25">
      <c r="B164" s="60">
        <v>1623</v>
      </c>
      <c r="C164" s="60" t="s">
        <v>393</v>
      </c>
      <c r="D164" s="4" t="s">
        <v>215</v>
      </c>
      <c r="E164" s="55">
        <f t="shared" si="8"/>
        <v>660</v>
      </c>
      <c r="F164" s="127">
        <f t="shared" si="8"/>
        <v>420</v>
      </c>
      <c r="G164" s="99" t="s">
        <v>225</v>
      </c>
      <c r="I164" s="21"/>
      <c r="K164" s="166">
        <f t="shared" si="30"/>
        <v>652.18339999999989</v>
      </c>
      <c r="L164" s="166">
        <f t="shared" si="30"/>
        <v>415.02579999999989</v>
      </c>
      <c r="M164" s="51"/>
      <c r="N164" s="13">
        <f t="shared" si="25"/>
        <v>567.11599999999999</v>
      </c>
      <c r="O164" s="13">
        <f t="shared" si="26"/>
        <v>360.89199999999994</v>
      </c>
      <c r="P164" s="51"/>
      <c r="Q164" s="53">
        <v>257.77999999999997</v>
      </c>
      <c r="R164" s="171"/>
      <c r="S164" s="171"/>
      <c r="T164" s="53">
        <v>257.77999999999997</v>
      </c>
      <c r="U164" s="54">
        <v>257.77999999999997</v>
      </c>
      <c r="AA164" s="4" t="s">
        <v>215</v>
      </c>
      <c r="AB164" s="55">
        <v>690</v>
      </c>
      <c r="AC164" s="92">
        <v>440</v>
      </c>
    </row>
    <row r="165" spans="1:31" ht="22.5" customHeight="1" x14ac:dyDescent="0.25">
      <c r="B165" s="60">
        <v>1624</v>
      </c>
      <c r="C165" s="60" t="s">
        <v>394</v>
      </c>
      <c r="D165" s="4" t="s">
        <v>216</v>
      </c>
      <c r="E165" s="55">
        <f t="shared" si="8"/>
        <v>1120</v>
      </c>
      <c r="F165" s="127">
        <f t="shared" si="8"/>
        <v>720</v>
      </c>
      <c r="G165" s="101" t="s">
        <v>225</v>
      </c>
      <c r="I165" s="21"/>
      <c r="K165" s="166">
        <f t="shared" si="30"/>
        <v>1118.26</v>
      </c>
      <c r="L165" s="166">
        <f t="shared" si="30"/>
        <v>711.61999999999989</v>
      </c>
      <c r="M165" s="51"/>
      <c r="N165" s="13">
        <f t="shared" si="25"/>
        <v>972.40000000000009</v>
      </c>
      <c r="O165" s="13">
        <f t="shared" si="26"/>
        <v>618.79999999999995</v>
      </c>
      <c r="P165" s="51"/>
      <c r="Q165" s="53">
        <v>442</v>
      </c>
      <c r="R165" s="171"/>
      <c r="S165" s="171"/>
      <c r="T165" s="53">
        <v>442</v>
      </c>
      <c r="U165" s="54">
        <v>442</v>
      </c>
      <c r="AA165" s="4" t="s">
        <v>216</v>
      </c>
      <c r="AB165" s="55">
        <v>1170</v>
      </c>
      <c r="AC165" s="92">
        <v>750</v>
      </c>
    </row>
    <row r="166" spans="1:31" ht="22.5" customHeight="1" x14ac:dyDescent="0.25">
      <c r="B166" s="60">
        <v>1625</v>
      </c>
      <c r="C166" s="60" t="s">
        <v>395</v>
      </c>
      <c r="D166" s="4" t="s">
        <v>217</v>
      </c>
      <c r="E166" s="55">
        <f t="shared" si="8"/>
        <v>1740</v>
      </c>
      <c r="F166" s="127">
        <f t="shared" si="8"/>
        <v>1110</v>
      </c>
      <c r="G166" s="101" t="s">
        <v>225</v>
      </c>
      <c r="I166" s="21"/>
      <c r="K166" s="166">
        <f t="shared" si="30"/>
        <v>1730.6212</v>
      </c>
      <c r="L166" s="166">
        <f t="shared" si="30"/>
        <v>1101.3043999999998</v>
      </c>
      <c r="M166" s="51"/>
      <c r="N166" s="13">
        <f t="shared" si="25"/>
        <v>1504.8880000000001</v>
      </c>
      <c r="O166" s="13">
        <f t="shared" si="26"/>
        <v>957.65599999999984</v>
      </c>
      <c r="P166" s="51"/>
      <c r="Q166" s="53">
        <v>684.04</v>
      </c>
      <c r="R166" s="171"/>
      <c r="S166" s="171"/>
      <c r="T166" s="53">
        <v>684.04</v>
      </c>
      <c r="U166" s="54">
        <v>684.04</v>
      </c>
      <c r="AA166" s="4" t="s">
        <v>217</v>
      </c>
      <c r="AB166" s="55">
        <v>1810</v>
      </c>
      <c r="AC166" s="92">
        <v>1150</v>
      </c>
    </row>
    <row r="167" spans="1:31" ht="22.5" customHeight="1" thickBot="1" x14ac:dyDescent="0.3">
      <c r="B167" s="60">
        <v>1626</v>
      </c>
      <c r="C167" s="60" t="s">
        <v>396</v>
      </c>
      <c r="D167" s="4" t="s">
        <v>218</v>
      </c>
      <c r="E167" s="55">
        <f t="shared" si="8"/>
        <v>2530</v>
      </c>
      <c r="F167" s="127">
        <f t="shared" si="8"/>
        <v>1610</v>
      </c>
      <c r="G167" s="104" t="s">
        <v>225</v>
      </c>
      <c r="H167" s="22"/>
      <c r="I167" s="23"/>
      <c r="K167" s="166">
        <f t="shared" si="30"/>
        <v>2529.241</v>
      </c>
      <c r="L167" s="166">
        <f t="shared" si="30"/>
        <v>1609.5169999999998</v>
      </c>
      <c r="M167" s="51"/>
      <c r="N167" s="13">
        <f t="shared" si="25"/>
        <v>2199.34</v>
      </c>
      <c r="O167" s="13">
        <f t="shared" si="26"/>
        <v>1399.58</v>
      </c>
      <c r="P167" s="51"/>
      <c r="Q167" s="53">
        <v>999.7</v>
      </c>
      <c r="R167" s="171"/>
      <c r="S167" s="171"/>
      <c r="T167" s="53">
        <v>999.7</v>
      </c>
      <c r="U167" s="54">
        <v>999.7</v>
      </c>
      <c r="AA167" s="5" t="s">
        <v>218</v>
      </c>
      <c r="AB167" s="69">
        <v>2640</v>
      </c>
      <c r="AC167" s="70">
        <v>1680</v>
      </c>
    </row>
    <row r="168" spans="1:31" s="66" customFormat="1" ht="22.5" customHeight="1" x14ac:dyDescent="0.25">
      <c r="A168" s="60"/>
      <c r="B168" s="60"/>
      <c r="C168" s="2"/>
      <c r="D168" s="4" t="s">
        <v>35</v>
      </c>
      <c r="E168" s="55">
        <f t="shared" si="8"/>
        <v>50</v>
      </c>
      <c r="F168" s="127">
        <f t="shared" si="8"/>
        <v>30</v>
      </c>
      <c r="G168" s="17" t="s">
        <v>34</v>
      </c>
      <c r="H168" s="18"/>
      <c r="I168" s="19"/>
      <c r="J168" s="71"/>
      <c r="K168" s="13">
        <f t="shared" si="27"/>
        <v>41.25</v>
      </c>
      <c r="L168" s="13">
        <f t="shared" si="28"/>
        <v>26.25</v>
      </c>
      <c r="M168" s="63"/>
      <c r="N168" s="13">
        <f t="shared" ref="N168:N234" si="31">Q168*2.2</f>
        <v>41.25</v>
      </c>
      <c r="O168" s="13">
        <f t="shared" ref="O168:O234" si="32">Q168*1.4</f>
        <v>26.25</v>
      </c>
      <c r="P168" s="63"/>
      <c r="Q168" s="54">
        <v>18.75</v>
      </c>
      <c r="R168" s="173">
        <v>45057</v>
      </c>
      <c r="S168" s="173" t="s">
        <v>639</v>
      </c>
      <c r="T168" s="54">
        <v>18.75</v>
      </c>
      <c r="U168" s="54" t="e">
        <v>#N/A</v>
      </c>
      <c r="W168" s="29"/>
      <c r="X168" s="26"/>
      <c r="Y168" s="26"/>
      <c r="Z168" s="26"/>
      <c r="AA168" s="1" t="s">
        <v>35</v>
      </c>
      <c r="AB168" s="55">
        <v>40</v>
      </c>
      <c r="AC168" s="56">
        <v>25</v>
      </c>
    </row>
    <row r="169" spans="1:31" ht="22.5" customHeight="1" x14ac:dyDescent="0.25">
      <c r="A169" s="2" t="s">
        <v>303</v>
      </c>
      <c r="D169" s="4" t="s">
        <v>36</v>
      </c>
      <c r="E169" s="55">
        <f t="shared" si="8"/>
        <v>80</v>
      </c>
      <c r="F169" s="127">
        <f t="shared" si="8"/>
        <v>50</v>
      </c>
      <c r="I169" s="21"/>
      <c r="K169" s="13">
        <f t="shared" si="27"/>
        <v>74.25</v>
      </c>
      <c r="L169" s="13">
        <f t="shared" si="28"/>
        <v>47.25</v>
      </c>
      <c r="M169" s="51"/>
      <c r="N169" s="13">
        <f t="shared" si="31"/>
        <v>74.25</v>
      </c>
      <c r="O169" s="13">
        <f t="shared" si="32"/>
        <v>47.25</v>
      </c>
      <c r="P169" s="51"/>
      <c r="Q169" s="54">
        <v>33.75</v>
      </c>
      <c r="R169" s="173">
        <v>45057</v>
      </c>
      <c r="S169" s="173" t="s">
        <v>639</v>
      </c>
      <c r="T169" s="54">
        <v>33.75</v>
      </c>
      <c r="U169" s="54" t="e">
        <v>#N/A</v>
      </c>
      <c r="AA169" s="1" t="s">
        <v>36</v>
      </c>
      <c r="AB169" s="55">
        <v>50</v>
      </c>
      <c r="AC169" s="56">
        <v>30</v>
      </c>
      <c r="AE169" s="66"/>
    </row>
    <row r="170" spans="1:31" ht="22.5" customHeight="1" x14ac:dyDescent="0.25">
      <c r="D170" s="4" t="s">
        <v>37</v>
      </c>
      <c r="E170" s="55">
        <f t="shared" si="8"/>
        <v>90</v>
      </c>
      <c r="F170" s="127">
        <f t="shared" si="8"/>
        <v>60</v>
      </c>
      <c r="I170" s="21"/>
      <c r="K170" s="13">
        <f t="shared" si="27"/>
        <v>82.5</v>
      </c>
      <c r="L170" s="13">
        <f t="shared" si="28"/>
        <v>52.5</v>
      </c>
      <c r="M170" s="51"/>
      <c r="N170" s="13">
        <f t="shared" si="31"/>
        <v>82.5</v>
      </c>
      <c r="O170" s="13">
        <f t="shared" si="32"/>
        <v>52.5</v>
      </c>
      <c r="P170" s="51"/>
      <c r="Q170" s="54">
        <v>37.5</v>
      </c>
      <c r="R170" s="173">
        <v>45057</v>
      </c>
      <c r="S170" s="173" t="s">
        <v>639</v>
      </c>
      <c r="T170" s="54">
        <v>37.5</v>
      </c>
      <c r="U170" s="54" t="e">
        <v>#N/A</v>
      </c>
      <c r="AA170" s="1" t="s">
        <v>37</v>
      </c>
      <c r="AB170" s="55">
        <v>60</v>
      </c>
      <c r="AC170" s="56">
        <v>40</v>
      </c>
      <c r="AE170" s="66"/>
    </row>
    <row r="171" spans="1:31" ht="22.5" customHeight="1" x14ac:dyDescent="0.25">
      <c r="D171" s="4" t="s">
        <v>38</v>
      </c>
      <c r="E171" s="55">
        <f t="shared" si="8"/>
        <v>100</v>
      </c>
      <c r="F171" s="127">
        <f t="shared" si="8"/>
        <v>70</v>
      </c>
      <c r="G171" s="107"/>
      <c r="I171" s="21"/>
      <c r="K171" s="13">
        <f t="shared" si="27"/>
        <v>95.15</v>
      </c>
      <c r="L171" s="13">
        <f t="shared" si="28"/>
        <v>60.55</v>
      </c>
      <c r="M171" s="51"/>
      <c r="N171" s="13">
        <f t="shared" si="31"/>
        <v>95.15</v>
      </c>
      <c r="O171" s="13">
        <f t="shared" si="32"/>
        <v>60.55</v>
      </c>
      <c r="P171" s="51"/>
      <c r="Q171" s="54">
        <v>43.25</v>
      </c>
      <c r="R171" s="173">
        <v>45057</v>
      </c>
      <c r="S171" s="173" t="s">
        <v>639</v>
      </c>
      <c r="T171" s="54">
        <v>43.25</v>
      </c>
      <c r="U171" s="54" t="e">
        <v>#N/A</v>
      </c>
      <c r="AA171" s="6" t="s">
        <v>38</v>
      </c>
      <c r="AB171" s="69">
        <v>70</v>
      </c>
      <c r="AC171" s="70">
        <v>50</v>
      </c>
      <c r="AE171" s="66"/>
    </row>
    <row r="172" spans="1:31" ht="22.5" customHeight="1" x14ac:dyDescent="0.25">
      <c r="D172" s="4" t="s">
        <v>605</v>
      </c>
      <c r="E172" s="55">
        <f t="shared" si="8"/>
        <v>50</v>
      </c>
      <c r="F172" s="127">
        <f t="shared" si="8"/>
        <v>40</v>
      </c>
      <c r="I172" s="21"/>
      <c r="K172" s="13">
        <f t="shared" si="27"/>
        <v>49.500000000000007</v>
      </c>
      <c r="L172" s="13">
        <f t="shared" si="28"/>
        <v>31.499999999999996</v>
      </c>
      <c r="M172" s="51"/>
      <c r="N172" s="13">
        <f t="shared" si="31"/>
        <v>49.500000000000007</v>
      </c>
      <c r="O172" s="13">
        <f t="shared" si="32"/>
        <v>31.499999999999996</v>
      </c>
      <c r="P172" s="51"/>
      <c r="Q172" s="54">
        <v>22.5</v>
      </c>
      <c r="R172" s="173">
        <v>45057</v>
      </c>
      <c r="S172" s="173" t="s">
        <v>639</v>
      </c>
      <c r="T172" s="54">
        <v>22.5</v>
      </c>
      <c r="U172" s="54" t="e">
        <v>#N/A</v>
      </c>
      <c r="AA172" s="118"/>
      <c r="AB172" s="69"/>
      <c r="AC172" s="70"/>
      <c r="AE172" s="66"/>
    </row>
    <row r="173" spans="1:31" ht="22.5" customHeight="1" thickBot="1" x14ac:dyDescent="0.3">
      <c r="D173" s="4" t="s">
        <v>606</v>
      </c>
      <c r="E173" s="55">
        <f t="shared" si="8"/>
        <v>80</v>
      </c>
      <c r="F173" s="127">
        <f t="shared" si="8"/>
        <v>50</v>
      </c>
      <c r="G173" s="107"/>
      <c r="I173" s="21"/>
      <c r="K173" s="13">
        <f t="shared" si="27"/>
        <v>74.25</v>
      </c>
      <c r="L173" s="13">
        <f t="shared" si="28"/>
        <v>47.25</v>
      </c>
      <c r="M173" s="51"/>
      <c r="N173" s="13">
        <f t="shared" si="31"/>
        <v>74.25</v>
      </c>
      <c r="O173" s="13">
        <f t="shared" si="32"/>
        <v>47.25</v>
      </c>
      <c r="P173" s="51"/>
      <c r="Q173" s="54">
        <v>33.75</v>
      </c>
      <c r="R173" s="173">
        <v>45057</v>
      </c>
      <c r="S173" s="173" t="s">
        <v>639</v>
      </c>
      <c r="T173" s="54">
        <v>33.75</v>
      </c>
      <c r="U173" s="54" t="e">
        <v>#N/A</v>
      </c>
      <c r="AA173" s="5"/>
      <c r="AB173" s="69"/>
      <c r="AC173" s="70"/>
      <c r="AE173" s="66"/>
    </row>
    <row r="174" spans="1:31" ht="22.5" hidden="1" customHeight="1" thickBot="1" x14ac:dyDescent="0.3">
      <c r="D174" s="4"/>
      <c r="E174" s="55"/>
      <c r="F174" s="127"/>
      <c r="I174" s="21"/>
      <c r="K174" s="13"/>
      <c r="L174" s="13"/>
      <c r="M174" s="51"/>
      <c r="N174" s="13">
        <f t="shared" si="31"/>
        <v>0</v>
      </c>
      <c r="O174" s="13">
        <f t="shared" si="32"/>
        <v>0</v>
      </c>
      <c r="P174" s="51"/>
      <c r="Q174" s="54"/>
      <c r="R174" s="171"/>
      <c r="S174" s="171"/>
      <c r="T174" s="54"/>
      <c r="U174" s="54"/>
      <c r="AA174" s="5"/>
      <c r="AB174" s="69"/>
      <c r="AC174" s="70"/>
      <c r="AE174" s="66"/>
    </row>
    <row r="175" spans="1:31" ht="22.5" customHeight="1" x14ac:dyDescent="0.25">
      <c r="D175" s="4" t="s">
        <v>635</v>
      </c>
      <c r="E175" s="55">
        <f t="shared" ref="E175:F176" si="33">MROUND(K175+4.7,10)</f>
        <v>1320</v>
      </c>
      <c r="F175" s="127">
        <f t="shared" si="33"/>
        <v>840</v>
      </c>
      <c r="G175" s="17" t="s">
        <v>597</v>
      </c>
      <c r="H175" s="18"/>
      <c r="I175" s="19"/>
      <c r="K175" s="13">
        <f t="shared" ref="K175:K177" si="34">N175*$K$5</f>
        <v>1311.2</v>
      </c>
      <c r="L175" s="13">
        <f t="shared" ref="L175:L177" si="35">O175*$L$5</f>
        <v>834.4</v>
      </c>
      <c r="M175" s="51"/>
      <c r="N175" s="13">
        <f t="shared" si="31"/>
        <v>1311.2</v>
      </c>
      <c r="O175" s="13">
        <f t="shared" si="32"/>
        <v>834.4</v>
      </c>
      <c r="P175" s="51"/>
      <c r="Q175" s="54">
        <v>596</v>
      </c>
      <c r="R175" s="171"/>
      <c r="S175" s="171"/>
      <c r="T175" s="54">
        <v>596</v>
      </c>
      <c r="U175" s="54" t="e">
        <v>#N/A</v>
      </c>
      <c r="AA175" s="5"/>
      <c r="AB175" s="69"/>
      <c r="AC175" s="70"/>
      <c r="AE175" s="66"/>
    </row>
    <row r="176" spans="1:31" ht="22.5" customHeight="1" x14ac:dyDescent="0.25">
      <c r="D176" s="4" t="s">
        <v>494</v>
      </c>
      <c r="E176" s="55">
        <f t="shared" si="33"/>
        <v>2380</v>
      </c>
      <c r="F176" s="127">
        <f t="shared" si="33"/>
        <v>1520</v>
      </c>
      <c r="I176" s="21"/>
      <c r="K176" s="13">
        <f t="shared" si="34"/>
        <v>2376</v>
      </c>
      <c r="L176" s="13">
        <f t="shared" si="35"/>
        <v>1512</v>
      </c>
      <c r="M176" s="51"/>
      <c r="N176" s="13">
        <f t="shared" si="31"/>
        <v>2376</v>
      </c>
      <c r="O176" s="13">
        <f t="shared" si="32"/>
        <v>1512</v>
      </c>
      <c r="P176" s="51"/>
      <c r="Q176" s="54">
        <v>1080</v>
      </c>
      <c r="R176" s="171"/>
      <c r="S176" s="171"/>
      <c r="T176" s="54">
        <v>1080</v>
      </c>
      <c r="U176" s="54" t="e">
        <v>#N/A</v>
      </c>
      <c r="AA176" s="5"/>
      <c r="AB176" s="69"/>
      <c r="AC176" s="70"/>
      <c r="AE176" s="66"/>
    </row>
    <row r="177" spans="1:31" ht="22.5" customHeight="1" thickBot="1" x14ac:dyDescent="0.3">
      <c r="D177" s="180"/>
      <c r="E177" s="86"/>
      <c r="F177" s="178"/>
      <c r="I177" s="21"/>
      <c r="K177" s="13">
        <f t="shared" si="34"/>
        <v>0</v>
      </c>
      <c r="L177" s="13">
        <f t="shared" si="35"/>
        <v>0</v>
      </c>
      <c r="M177" s="51"/>
      <c r="N177" s="13">
        <f t="shared" si="31"/>
        <v>0</v>
      </c>
      <c r="O177" s="13">
        <f t="shared" si="32"/>
        <v>0</v>
      </c>
      <c r="P177" s="51"/>
      <c r="Q177" s="54"/>
      <c r="R177" s="171"/>
      <c r="S177" s="171"/>
      <c r="T177" s="54"/>
      <c r="U177" s="54" t="e">
        <v>#N/A</v>
      </c>
      <c r="AA177" s="5"/>
      <c r="AB177" s="69"/>
      <c r="AC177" s="70"/>
      <c r="AE177" s="66"/>
    </row>
    <row r="178" spans="1:31" s="66" customFormat="1" ht="22.5" customHeight="1" x14ac:dyDescent="0.25">
      <c r="A178" s="60" t="s">
        <v>522</v>
      </c>
      <c r="B178" s="60">
        <v>279</v>
      </c>
      <c r="C178" s="2" t="s">
        <v>338</v>
      </c>
      <c r="D178" s="4" t="s">
        <v>175</v>
      </c>
      <c r="E178" s="55">
        <f t="shared" si="8"/>
        <v>920</v>
      </c>
      <c r="F178" s="127">
        <f t="shared" si="8"/>
        <v>590</v>
      </c>
      <c r="G178" s="17" t="s">
        <v>17</v>
      </c>
      <c r="H178" s="18"/>
      <c r="I178" s="19"/>
      <c r="J178" s="71"/>
      <c r="K178" s="13">
        <f>N178*1.15</f>
        <v>913.05169999999998</v>
      </c>
      <c r="L178" s="13">
        <f>O178*1.15</f>
        <v>581.03289999999981</v>
      </c>
      <c r="M178" s="63"/>
      <c r="N178" s="13">
        <f t="shared" si="31"/>
        <v>793.95800000000008</v>
      </c>
      <c r="O178" s="13">
        <f t="shared" si="32"/>
        <v>505.24599999999992</v>
      </c>
      <c r="P178" s="63"/>
      <c r="Q178" s="64">
        <v>360.89</v>
      </c>
      <c r="R178" s="171"/>
      <c r="S178" s="171"/>
      <c r="T178" s="64">
        <v>360.89</v>
      </c>
      <c r="U178" s="54">
        <v>288.70999999999998</v>
      </c>
      <c r="W178" s="29" t="s">
        <v>543</v>
      </c>
      <c r="X178" s="26"/>
      <c r="Y178" s="26"/>
      <c r="Z178" s="26"/>
      <c r="AA178" s="4" t="s">
        <v>175</v>
      </c>
      <c r="AB178" s="55">
        <v>540</v>
      </c>
      <c r="AC178" s="56">
        <v>350</v>
      </c>
      <c r="AE178" s="84"/>
    </row>
    <row r="179" spans="1:31" ht="22.5" customHeight="1" x14ac:dyDescent="0.25">
      <c r="C179" s="2" t="s">
        <v>339</v>
      </c>
      <c r="D179" s="4" t="s">
        <v>176</v>
      </c>
      <c r="E179" s="55">
        <f t="shared" si="8"/>
        <v>1350</v>
      </c>
      <c r="F179" s="127">
        <f t="shared" si="8"/>
        <v>860</v>
      </c>
      <c r="I179" s="21"/>
      <c r="K179" s="13">
        <f t="shared" ref="K179:L182" si="36">N179*1.15</f>
        <v>1348.1105000000002</v>
      </c>
      <c r="L179" s="13">
        <f t="shared" si="36"/>
        <v>857.88849999999991</v>
      </c>
      <c r="M179" s="51"/>
      <c r="N179" s="13">
        <f t="shared" si="31"/>
        <v>1172.2700000000002</v>
      </c>
      <c r="O179" s="13">
        <f t="shared" si="32"/>
        <v>745.99</v>
      </c>
      <c r="P179" s="51"/>
      <c r="Q179" s="53">
        <v>532.85</v>
      </c>
      <c r="R179" s="171"/>
      <c r="S179" s="171"/>
      <c r="T179" s="53">
        <v>532.85</v>
      </c>
      <c r="U179" s="54">
        <v>426.28</v>
      </c>
      <c r="W179" s="28" t="s">
        <v>543</v>
      </c>
      <c r="AA179" s="4" t="s">
        <v>176</v>
      </c>
      <c r="AB179" s="55">
        <v>780</v>
      </c>
      <c r="AC179" s="56">
        <v>500</v>
      </c>
      <c r="AE179" s="85"/>
    </row>
    <row r="180" spans="1:31" ht="22.5" customHeight="1" x14ac:dyDescent="0.25">
      <c r="D180" s="4" t="s">
        <v>523</v>
      </c>
      <c r="E180" s="55">
        <f t="shared" si="8"/>
        <v>1350</v>
      </c>
      <c r="F180" s="127">
        <f t="shared" si="8"/>
        <v>860</v>
      </c>
      <c r="I180" s="21"/>
      <c r="K180" s="13">
        <f t="shared" si="36"/>
        <v>1340.8999999999999</v>
      </c>
      <c r="L180" s="13">
        <f t="shared" si="36"/>
        <v>853.3</v>
      </c>
      <c r="M180" s="51"/>
      <c r="N180" s="13">
        <f t="shared" si="31"/>
        <v>1166</v>
      </c>
      <c r="O180" s="13">
        <f t="shared" si="32"/>
        <v>742</v>
      </c>
      <c r="P180" s="51"/>
      <c r="Q180" s="53">
        <v>530</v>
      </c>
      <c r="R180" s="171"/>
      <c r="S180" s="171"/>
      <c r="T180" s="53">
        <v>530</v>
      </c>
      <c r="U180" s="54" t="e">
        <v>#N/A</v>
      </c>
      <c r="W180" s="28" t="s">
        <v>543</v>
      </c>
      <c r="AA180" s="4" t="s">
        <v>177</v>
      </c>
      <c r="AB180" s="55">
        <v>920</v>
      </c>
      <c r="AC180" s="56">
        <v>590</v>
      </c>
      <c r="AE180" s="85"/>
    </row>
    <row r="181" spans="1:31" ht="22.5" customHeight="1" x14ac:dyDescent="0.25">
      <c r="C181" s="2" t="s">
        <v>340</v>
      </c>
      <c r="D181" s="4" t="s">
        <v>178</v>
      </c>
      <c r="E181" s="55">
        <f t="shared" si="8"/>
        <v>2290</v>
      </c>
      <c r="F181" s="127">
        <f t="shared" si="8"/>
        <v>1460</v>
      </c>
      <c r="I181" s="21"/>
      <c r="K181" s="13">
        <f t="shared" si="36"/>
        <v>2289.5741000000003</v>
      </c>
      <c r="L181" s="13">
        <f t="shared" si="36"/>
        <v>1457.0016999999998</v>
      </c>
      <c r="M181" s="51"/>
      <c r="N181" s="13">
        <f t="shared" si="31"/>
        <v>1990.9340000000002</v>
      </c>
      <c r="O181" s="13">
        <f t="shared" si="32"/>
        <v>1266.9579999999999</v>
      </c>
      <c r="P181" s="51"/>
      <c r="Q181" s="53">
        <v>904.97</v>
      </c>
      <c r="R181" s="171"/>
      <c r="S181" s="171"/>
      <c r="T181" s="53">
        <v>904.97</v>
      </c>
      <c r="U181" s="54">
        <v>904.97</v>
      </c>
      <c r="W181" s="28" t="s">
        <v>543</v>
      </c>
      <c r="AA181" s="4" t="s">
        <v>178</v>
      </c>
      <c r="AB181" s="55">
        <v>1150</v>
      </c>
      <c r="AC181" s="56">
        <v>730</v>
      </c>
      <c r="AE181" s="85"/>
    </row>
    <row r="182" spans="1:31" ht="22.5" customHeight="1" thickBot="1" x14ac:dyDescent="0.3">
      <c r="C182" s="2" t="s">
        <v>341</v>
      </c>
      <c r="D182" s="4" t="s">
        <v>179</v>
      </c>
      <c r="E182" s="55">
        <f t="shared" si="8"/>
        <v>4840</v>
      </c>
      <c r="F182" s="127">
        <f t="shared" si="8"/>
        <v>3080</v>
      </c>
      <c r="G182" s="104"/>
      <c r="H182" s="22"/>
      <c r="I182" s="23"/>
      <c r="K182" s="13">
        <f t="shared" si="36"/>
        <v>4831.6928000000007</v>
      </c>
      <c r="L182" s="13">
        <f t="shared" si="36"/>
        <v>3074.7135999999996</v>
      </c>
      <c r="M182" s="51"/>
      <c r="N182" s="13">
        <f t="shared" si="31"/>
        <v>4201.4720000000007</v>
      </c>
      <c r="O182" s="13">
        <f t="shared" si="32"/>
        <v>2673.6639999999998</v>
      </c>
      <c r="P182" s="51"/>
      <c r="Q182" s="53">
        <v>1909.76</v>
      </c>
      <c r="R182" s="171"/>
      <c r="S182" s="171"/>
      <c r="T182" s="53">
        <v>1909.76</v>
      </c>
      <c r="U182" s="54">
        <v>1909.76</v>
      </c>
      <c r="W182" s="28" t="s">
        <v>543</v>
      </c>
      <c r="AA182" s="5" t="s">
        <v>179</v>
      </c>
      <c r="AB182" s="69">
        <v>1530</v>
      </c>
      <c r="AC182" s="70">
        <v>970</v>
      </c>
      <c r="AE182" s="85"/>
    </row>
    <row r="183" spans="1:31" s="66" customFormat="1" ht="22.5" customHeight="1" x14ac:dyDescent="0.25">
      <c r="A183" s="60"/>
      <c r="B183" s="60">
        <v>1895</v>
      </c>
      <c r="C183" s="2" t="s">
        <v>413</v>
      </c>
      <c r="D183" s="4" t="s">
        <v>120</v>
      </c>
      <c r="E183" s="55">
        <f t="shared" si="8"/>
        <v>1730</v>
      </c>
      <c r="F183" s="127">
        <f t="shared" si="8"/>
        <v>1110</v>
      </c>
      <c r="G183" s="17" t="s">
        <v>17</v>
      </c>
      <c r="H183" s="18"/>
      <c r="I183" s="19"/>
      <c r="J183" s="71"/>
      <c r="K183" s="13">
        <f t="shared" ref="K183:K226" si="37">N183*$K$5</f>
        <v>1729.1340000000002</v>
      </c>
      <c r="L183" s="13">
        <f t="shared" ref="L183:L226" si="38">O183*$L$5</f>
        <v>1100.3579999999999</v>
      </c>
      <c r="M183" s="63"/>
      <c r="N183" s="13">
        <f t="shared" si="31"/>
        <v>1729.1340000000002</v>
      </c>
      <c r="O183" s="13">
        <f t="shared" si="32"/>
        <v>1100.3579999999999</v>
      </c>
      <c r="P183" s="63"/>
      <c r="Q183" s="54">
        <v>785.97</v>
      </c>
      <c r="R183" s="171"/>
      <c r="S183" s="171"/>
      <c r="T183" s="54">
        <v>785.97</v>
      </c>
      <c r="U183" s="54">
        <v>748.56</v>
      </c>
      <c r="W183" s="29"/>
      <c r="X183" s="26"/>
      <c r="Y183" s="26"/>
      <c r="Z183" s="26"/>
      <c r="AA183" s="1" t="s">
        <v>120</v>
      </c>
      <c r="AB183" s="86">
        <v>1980</v>
      </c>
      <c r="AC183" s="87">
        <v>1260</v>
      </c>
    </row>
    <row r="184" spans="1:31" ht="22.5" customHeight="1" thickBot="1" x14ac:dyDescent="0.3">
      <c r="B184" s="2">
        <v>1896</v>
      </c>
      <c r="C184" s="2" t="s">
        <v>414</v>
      </c>
      <c r="D184" s="4" t="s">
        <v>121</v>
      </c>
      <c r="E184" s="55">
        <f t="shared" si="8"/>
        <v>2590</v>
      </c>
      <c r="F184" s="127">
        <f t="shared" si="8"/>
        <v>1650</v>
      </c>
      <c r="G184" s="104"/>
      <c r="H184" s="22"/>
      <c r="I184" s="23"/>
      <c r="K184" s="13">
        <f t="shared" si="37"/>
        <v>2587.288</v>
      </c>
      <c r="L184" s="13">
        <f t="shared" si="38"/>
        <v>1646.4559999999999</v>
      </c>
      <c r="M184" s="51"/>
      <c r="N184" s="13">
        <f t="shared" si="31"/>
        <v>2587.288</v>
      </c>
      <c r="O184" s="13">
        <f t="shared" si="32"/>
        <v>1646.4559999999999</v>
      </c>
      <c r="P184" s="51"/>
      <c r="Q184" s="54">
        <v>1176.04</v>
      </c>
      <c r="R184" s="171"/>
      <c r="S184" s="171"/>
      <c r="T184" s="54">
        <v>1176.04</v>
      </c>
      <c r="U184" s="54">
        <v>940.83</v>
      </c>
      <c r="W184" s="28">
        <v>1177</v>
      </c>
      <c r="AA184" s="6" t="s">
        <v>121</v>
      </c>
      <c r="AB184" s="88">
        <v>2490</v>
      </c>
      <c r="AC184" s="89">
        <v>1590</v>
      </c>
    </row>
    <row r="185" spans="1:31" ht="22.5" customHeight="1" thickBot="1" x14ac:dyDescent="0.3">
      <c r="D185" s="179"/>
      <c r="E185" s="86"/>
      <c r="F185" s="98"/>
      <c r="I185" s="21"/>
      <c r="K185" s="13"/>
      <c r="L185" s="13"/>
      <c r="M185" s="51"/>
      <c r="N185" s="13"/>
      <c r="O185" s="13"/>
      <c r="P185" s="51"/>
      <c r="Q185" s="54"/>
      <c r="R185" s="171"/>
      <c r="S185" s="171"/>
      <c r="T185" s="54"/>
      <c r="U185" s="54"/>
      <c r="AA185" s="118"/>
      <c r="AB185" s="88"/>
      <c r="AC185" s="89"/>
    </row>
    <row r="186" spans="1:31" s="66" customFormat="1" ht="22.5" customHeight="1" x14ac:dyDescent="0.25">
      <c r="A186" s="60"/>
      <c r="B186" s="60">
        <v>2007</v>
      </c>
      <c r="C186" s="2" t="s">
        <v>466</v>
      </c>
      <c r="D186" s="4" t="s">
        <v>546</v>
      </c>
      <c r="E186" s="55">
        <f t="shared" si="8"/>
        <v>450</v>
      </c>
      <c r="F186" s="127">
        <f t="shared" si="8"/>
        <v>290</v>
      </c>
      <c r="G186" s="17" t="s">
        <v>63</v>
      </c>
      <c r="H186" s="18"/>
      <c r="I186" s="19"/>
      <c r="J186" s="71"/>
      <c r="K186" s="166">
        <f>N186*1.05</f>
        <v>443.05800000000005</v>
      </c>
      <c r="L186" s="166">
        <f>O186*1.05</f>
        <v>281.94599999999997</v>
      </c>
      <c r="M186" s="63"/>
      <c r="N186" s="13">
        <f t="shared" si="31"/>
        <v>421.96000000000004</v>
      </c>
      <c r="O186" s="13">
        <f t="shared" si="32"/>
        <v>268.52</v>
      </c>
      <c r="P186" s="63"/>
      <c r="Q186" s="54">
        <v>191.8</v>
      </c>
      <c r="R186" s="171"/>
      <c r="S186" s="171"/>
      <c r="T186" s="54">
        <v>191.8</v>
      </c>
      <c r="U186" s="54">
        <v>174.35</v>
      </c>
      <c r="W186" s="29"/>
      <c r="X186" s="26"/>
      <c r="Y186" s="26"/>
      <c r="Z186" s="26"/>
      <c r="AA186" s="4" t="s">
        <v>164</v>
      </c>
      <c r="AB186" s="55">
        <v>470</v>
      </c>
      <c r="AC186" s="56">
        <v>300</v>
      </c>
    </row>
    <row r="187" spans="1:31" ht="22.5" customHeight="1" x14ac:dyDescent="0.25">
      <c r="C187" s="2" t="s">
        <v>467</v>
      </c>
      <c r="D187" s="4" t="s">
        <v>547</v>
      </c>
      <c r="E187" s="55">
        <f t="shared" ref="E187:F207" si="39">MROUND(K187+4.7,10)</f>
        <v>530</v>
      </c>
      <c r="F187" s="127">
        <f t="shared" si="39"/>
        <v>340</v>
      </c>
      <c r="I187" s="21"/>
      <c r="K187" s="166">
        <f t="shared" ref="K187:K189" si="40">N187*1.05</f>
        <v>528.64350000000002</v>
      </c>
      <c r="L187" s="166">
        <f t="shared" ref="L187:L189" si="41">O187*1.05</f>
        <v>336.40949999999998</v>
      </c>
      <c r="M187" s="51"/>
      <c r="N187" s="13">
        <f t="shared" si="31"/>
        <v>503.47</v>
      </c>
      <c r="O187" s="13">
        <f t="shared" si="32"/>
        <v>320.39</v>
      </c>
      <c r="P187" s="51"/>
      <c r="Q187" s="54">
        <v>228.85</v>
      </c>
      <c r="R187" s="171"/>
      <c r="S187" s="171"/>
      <c r="T187" s="54">
        <v>228.85</v>
      </c>
      <c r="U187" s="54">
        <v>217.92</v>
      </c>
      <c r="AA187" s="4" t="s">
        <v>165</v>
      </c>
      <c r="AB187" s="55">
        <v>580</v>
      </c>
      <c r="AC187" s="56">
        <v>370</v>
      </c>
    </row>
    <row r="188" spans="1:31" ht="22.5" customHeight="1" x14ac:dyDescent="0.25">
      <c r="C188" s="2" t="s">
        <v>468</v>
      </c>
      <c r="D188" s="4" t="s">
        <v>548</v>
      </c>
      <c r="E188" s="55">
        <f t="shared" si="39"/>
        <v>810</v>
      </c>
      <c r="F188" s="127">
        <f t="shared" si="39"/>
        <v>520</v>
      </c>
      <c r="I188" s="57"/>
      <c r="K188" s="166">
        <f t="shared" si="40"/>
        <v>804.0648000000001</v>
      </c>
      <c r="L188" s="166">
        <f t="shared" si="41"/>
        <v>511.67759999999998</v>
      </c>
      <c r="M188" s="51"/>
      <c r="N188" s="13">
        <f t="shared" si="31"/>
        <v>765.77600000000007</v>
      </c>
      <c r="O188" s="13">
        <f t="shared" si="32"/>
        <v>487.31199999999995</v>
      </c>
      <c r="P188" s="51"/>
      <c r="Q188" s="54">
        <v>348.08</v>
      </c>
      <c r="R188" s="171"/>
      <c r="S188" s="171"/>
      <c r="T188" s="54">
        <v>348.08</v>
      </c>
      <c r="U188" s="54">
        <v>348.08</v>
      </c>
      <c r="AA188" s="4" t="s">
        <v>166</v>
      </c>
      <c r="AB188" s="55">
        <v>920</v>
      </c>
      <c r="AC188" s="56">
        <v>590</v>
      </c>
    </row>
    <row r="189" spans="1:31" ht="22.5" customHeight="1" x14ac:dyDescent="0.25">
      <c r="C189" s="2" t="s">
        <v>469</v>
      </c>
      <c r="D189" s="4" t="s">
        <v>167</v>
      </c>
      <c r="E189" s="55">
        <f t="shared" si="39"/>
        <v>910</v>
      </c>
      <c r="F189" s="127">
        <f t="shared" si="39"/>
        <v>580</v>
      </c>
      <c r="I189" s="21"/>
      <c r="K189" s="166">
        <f t="shared" si="40"/>
        <v>904.29570000000024</v>
      </c>
      <c r="L189" s="166">
        <f t="shared" si="41"/>
        <v>575.46090000000004</v>
      </c>
      <c r="M189" s="51"/>
      <c r="N189" s="13">
        <f t="shared" si="31"/>
        <v>861.23400000000015</v>
      </c>
      <c r="O189" s="13">
        <f t="shared" si="32"/>
        <v>548.05799999999999</v>
      </c>
      <c r="P189" s="51"/>
      <c r="Q189" s="54">
        <v>391.47</v>
      </c>
      <c r="R189" s="171"/>
      <c r="S189" s="171"/>
      <c r="T189" s="54">
        <v>391.47</v>
      </c>
      <c r="U189" s="54">
        <v>372.83</v>
      </c>
      <c r="AA189" s="4" t="s">
        <v>167</v>
      </c>
      <c r="AB189" s="55">
        <v>990</v>
      </c>
      <c r="AC189" s="56">
        <v>630</v>
      </c>
    </row>
    <row r="190" spans="1:31" ht="22.5" customHeight="1" x14ac:dyDescent="0.25">
      <c r="C190" s="2" t="s">
        <v>470</v>
      </c>
      <c r="D190" s="4" t="s">
        <v>168</v>
      </c>
      <c r="E190" s="55">
        <f t="shared" si="39"/>
        <v>1090</v>
      </c>
      <c r="F190" s="127">
        <f t="shared" si="39"/>
        <v>700</v>
      </c>
      <c r="I190" s="21"/>
      <c r="K190" s="13">
        <f t="shared" si="37"/>
        <v>1089</v>
      </c>
      <c r="L190" s="13">
        <f t="shared" si="38"/>
        <v>693</v>
      </c>
      <c r="M190" s="51"/>
      <c r="N190" s="13">
        <f t="shared" si="31"/>
        <v>1089</v>
      </c>
      <c r="O190" s="13">
        <f t="shared" si="32"/>
        <v>693</v>
      </c>
      <c r="P190" s="51"/>
      <c r="Q190" s="54">
        <v>495</v>
      </c>
      <c r="R190" s="173">
        <v>45125</v>
      </c>
      <c r="S190" s="174" t="s">
        <v>639</v>
      </c>
      <c r="T190" s="54">
        <v>470.47</v>
      </c>
      <c r="U190" s="54">
        <v>448.06</v>
      </c>
      <c r="AA190" s="4" t="s">
        <v>168</v>
      </c>
      <c r="AB190" s="55">
        <v>1190</v>
      </c>
      <c r="AC190" s="56">
        <v>760</v>
      </c>
    </row>
    <row r="191" spans="1:31" ht="22.5" customHeight="1" x14ac:dyDescent="0.25">
      <c r="C191" s="2" t="s">
        <v>471</v>
      </c>
      <c r="D191" s="4" t="s">
        <v>549</v>
      </c>
      <c r="E191" s="55">
        <f t="shared" si="39"/>
        <v>1650</v>
      </c>
      <c r="F191" s="127">
        <f t="shared" si="39"/>
        <v>1050</v>
      </c>
      <c r="I191" s="21"/>
      <c r="K191" s="166">
        <f>N191*1.05</f>
        <v>1645.8519000000001</v>
      </c>
      <c r="L191" s="166">
        <f>O191*1.05</f>
        <v>1047.3603000000001</v>
      </c>
      <c r="M191" s="51"/>
      <c r="N191" s="13">
        <f t="shared" si="31"/>
        <v>1567.4780000000001</v>
      </c>
      <c r="O191" s="13">
        <f t="shared" si="32"/>
        <v>997.48599999999999</v>
      </c>
      <c r="P191" s="51"/>
      <c r="Q191" s="54">
        <v>712.49</v>
      </c>
      <c r="R191" s="173"/>
      <c r="S191" s="173"/>
      <c r="T191" s="54">
        <v>712.49</v>
      </c>
      <c r="U191" s="54">
        <v>678.54</v>
      </c>
      <c r="AA191" s="4" t="s">
        <v>169</v>
      </c>
      <c r="AB191" s="55">
        <v>1800</v>
      </c>
      <c r="AC191" s="56">
        <v>1140</v>
      </c>
    </row>
    <row r="192" spans="1:31" ht="22.5" customHeight="1" thickBot="1" x14ac:dyDescent="0.3">
      <c r="C192" s="2" t="s">
        <v>472</v>
      </c>
      <c r="D192" s="4" t="s">
        <v>170</v>
      </c>
      <c r="E192" s="55">
        <f t="shared" si="39"/>
        <v>2760</v>
      </c>
      <c r="F192" s="127">
        <f t="shared" si="39"/>
        <v>1760</v>
      </c>
      <c r="G192" s="104"/>
      <c r="H192" s="22"/>
      <c r="I192" s="23"/>
      <c r="K192" s="166">
        <f>N192*1.05</f>
        <v>2751.4872</v>
      </c>
      <c r="L192" s="166">
        <f>O192*1.05</f>
        <v>1750.9463999999998</v>
      </c>
      <c r="M192" s="51"/>
      <c r="N192" s="13">
        <f t="shared" si="31"/>
        <v>2620.4639999999999</v>
      </c>
      <c r="O192" s="13">
        <f t="shared" si="32"/>
        <v>1667.5679999999998</v>
      </c>
      <c r="P192" s="51"/>
      <c r="Q192" s="54">
        <v>1191.1199999999999</v>
      </c>
      <c r="R192" s="171"/>
      <c r="S192" s="171"/>
      <c r="T192" s="54">
        <v>1191.1199999999999</v>
      </c>
      <c r="U192" s="54">
        <v>952.9</v>
      </c>
      <c r="AA192" s="5" t="s">
        <v>170</v>
      </c>
      <c r="AB192" s="69">
        <v>2520</v>
      </c>
      <c r="AC192" s="70">
        <v>1610</v>
      </c>
    </row>
    <row r="193" spans="1:29" ht="22.5" customHeight="1" thickBot="1" x14ac:dyDescent="0.3">
      <c r="D193" s="179"/>
      <c r="E193" s="86"/>
      <c r="F193" s="98"/>
      <c r="I193" s="21"/>
      <c r="K193" s="166"/>
      <c r="L193" s="166"/>
      <c r="M193" s="51"/>
      <c r="N193" s="13"/>
      <c r="O193" s="13"/>
      <c r="P193" s="51"/>
      <c r="Q193" s="54"/>
      <c r="R193" s="171"/>
      <c r="S193" s="171"/>
      <c r="T193" s="54"/>
      <c r="U193" s="54"/>
      <c r="AA193" s="5"/>
      <c r="AB193" s="69"/>
      <c r="AC193" s="70"/>
    </row>
    <row r="194" spans="1:29" s="66" customFormat="1" ht="22.5" customHeight="1" x14ac:dyDescent="0.25">
      <c r="A194" s="60"/>
      <c r="B194" s="60">
        <v>2030</v>
      </c>
      <c r="C194" s="2" t="s">
        <v>477</v>
      </c>
      <c r="D194" s="4" t="s">
        <v>180</v>
      </c>
      <c r="E194" s="55">
        <f t="shared" si="39"/>
        <v>230</v>
      </c>
      <c r="F194" s="127">
        <f t="shared" si="39"/>
        <v>150</v>
      </c>
      <c r="G194" s="17" t="s">
        <v>279</v>
      </c>
      <c r="H194" s="18"/>
      <c r="I194" s="19"/>
      <c r="J194" s="71"/>
      <c r="K194" s="13">
        <f t="shared" si="37"/>
        <v>227.96400000000003</v>
      </c>
      <c r="L194" s="13">
        <f t="shared" si="38"/>
        <v>145.06799999999998</v>
      </c>
      <c r="M194" s="63"/>
      <c r="N194" s="13">
        <f t="shared" si="31"/>
        <v>227.96400000000003</v>
      </c>
      <c r="O194" s="13">
        <f t="shared" si="32"/>
        <v>145.06799999999998</v>
      </c>
      <c r="P194" s="63"/>
      <c r="Q194" s="54">
        <v>103.62</v>
      </c>
      <c r="R194" s="171"/>
      <c r="S194" s="171"/>
      <c r="T194" s="54">
        <v>103.62</v>
      </c>
      <c r="U194" s="54">
        <v>82.89</v>
      </c>
      <c r="W194" s="29"/>
      <c r="X194" s="26"/>
      <c r="Y194" s="26"/>
      <c r="Z194" s="26"/>
      <c r="AA194" s="4" t="s">
        <v>180</v>
      </c>
      <c r="AB194" s="55">
        <v>220</v>
      </c>
      <c r="AC194" s="56">
        <v>140</v>
      </c>
    </row>
    <row r="195" spans="1:29" ht="22.5" customHeight="1" x14ac:dyDescent="0.25">
      <c r="B195" s="60">
        <v>2031</v>
      </c>
      <c r="C195" s="60" t="s">
        <v>478</v>
      </c>
      <c r="D195" s="4" t="s">
        <v>181</v>
      </c>
      <c r="E195" s="55">
        <f t="shared" si="39"/>
        <v>160</v>
      </c>
      <c r="F195" s="127">
        <f t="shared" si="39"/>
        <v>100</v>
      </c>
      <c r="I195" s="57"/>
      <c r="K195" s="13">
        <f t="shared" si="37"/>
        <v>150.43600000000001</v>
      </c>
      <c r="L195" s="13">
        <f t="shared" si="38"/>
        <v>95.731999999999985</v>
      </c>
      <c r="M195" s="51"/>
      <c r="N195" s="13">
        <f t="shared" si="31"/>
        <v>150.43600000000001</v>
      </c>
      <c r="O195" s="13">
        <f t="shared" si="32"/>
        <v>95.731999999999985</v>
      </c>
      <c r="P195" s="51"/>
      <c r="Q195" s="54">
        <v>68.38</v>
      </c>
      <c r="R195" s="171"/>
      <c r="S195" s="171"/>
      <c r="T195" s="54">
        <v>68.38</v>
      </c>
      <c r="U195" s="54">
        <v>86.45</v>
      </c>
      <c r="AA195" s="4" t="s">
        <v>181</v>
      </c>
      <c r="AB195" s="55">
        <v>230</v>
      </c>
      <c r="AC195" s="56">
        <v>150</v>
      </c>
    </row>
    <row r="196" spans="1:29" ht="22.5" customHeight="1" x14ac:dyDescent="0.25">
      <c r="B196" s="60">
        <v>2032</v>
      </c>
      <c r="C196" s="60" t="s">
        <v>479</v>
      </c>
      <c r="D196" s="4" t="s">
        <v>182</v>
      </c>
      <c r="E196" s="55">
        <f t="shared" si="39"/>
        <v>160</v>
      </c>
      <c r="F196" s="127">
        <f t="shared" si="39"/>
        <v>100</v>
      </c>
      <c r="I196" s="21"/>
      <c r="K196" s="13">
        <f t="shared" si="37"/>
        <v>154.04400000000001</v>
      </c>
      <c r="L196" s="13">
        <f t="shared" si="38"/>
        <v>98.027999999999992</v>
      </c>
      <c r="M196" s="51"/>
      <c r="N196" s="13">
        <f t="shared" si="31"/>
        <v>154.04400000000001</v>
      </c>
      <c r="O196" s="13">
        <f t="shared" si="32"/>
        <v>98.027999999999992</v>
      </c>
      <c r="P196" s="51"/>
      <c r="Q196" s="54">
        <v>70.02</v>
      </c>
      <c r="R196" s="171"/>
      <c r="S196" s="171"/>
      <c r="T196" s="54">
        <v>70.02</v>
      </c>
      <c r="U196" s="54">
        <v>86.5</v>
      </c>
      <c r="AA196" s="4" t="s">
        <v>182</v>
      </c>
      <c r="AB196" s="55">
        <v>230</v>
      </c>
      <c r="AC196" s="56">
        <v>150</v>
      </c>
    </row>
    <row r="197" spans="1:29" ht="22.5" customHeight="1" x14ac:dyDescent="0.25">
      <c r="B197" s="60">
        <v>2033</v>
      </c>
      <c r="C197" s="60" t="s">
        <v>480</v>
      </c>
      <c r="D197" s="4" t="s">
        <v>183</v>
      </c>
      <c r="E197" s="55">
        <f t="shared" si="39"/>
        <v>170</v>
      </c>
      <c r="F197" s="127">
        <f t="shared" si="39"/>
        <v>110</v>
      </c>
      <c r="I197" s="21"/>
      <c r="K197" s="13">
        <f t="shared" si="37"/>
        <v>160.86400000000003</v>
      </c>
      <c r="L197" s="13">
        <f t="shared" si="38"/>
        <v>102.36799999999999</v>
      </c>
      <c r="M197" s="51"/>
      <c r="N197" s="13">
        <f t="shared" si="31"/>
        <v>160.86400000000003</v>
      </c>
      <c r="O197" s="13">
        <f t="shared" si="32"/>
        <v>102.36799999999999</v>
      </c>
      <c r="P197" s="51"/>
      <c r="Q197" s="54">
        <v>73.12</v>
      </c>
      <c r="R197" s="171"/>
      <c r="S197" s="171"/>
      <c r="T197" s="54">
        <v>73.12</v>
      </c>
      <c r="U197" s="54">
        <v>95.18</v>
      </c>
      <c r="W197" s="28">
        <v>74</v>
      </c>
      <c r="AA197" s="4" t="s">
        <v>183</v>
      </c>
      <c r="AB197" s="55">
        <v>260</v>
      </c>
      <c r="AC197" s="56">
        <v>160</v>
      </c>
    </row>
    <row r="198" spans="1:29" ht="22.5" customHeight="1" x14ac:dyDescent="0.25">
      <c r="B198" s="60">
        <v>2034</v>
      </c>
      <c r="C198" s="60" t="s">
        <v>481</v>
      </c>
      <c r="D198" s="4" t="s">
        <v>184</v>
      </c>
      <c r="E198" s="55">
        <f t="shared" si="39"/>
        <v>220</v>
      </c>
      <c r="F198" s="127">
        <f t="shared" si="39"/>
        <v>140</v>
      </c>
      <c r="I198" s="21"/>
      <c r="K198" s="13">
        <f t="shared" si="37"/>
        <v>213.68600000000001</v>
      </c>
      <c r="L198" s="13">
        <f t="shared" si="38"/>
        <v>135.98199999999997</v>
      </c>
      <c r="M198" s="51"/>
      <c r="N198" s="13">
        <f t="shared" si="31"/>
        <v>213.68600000000001</v>
      </c>
      <c r="O198" s="13">
        <f t="shared" si="32"/>
        <v>135.98199999999997</v>
      </c>
      <c r="P198" s="51"/>
      <c r="Q198" s="54">
        <v>97.13</v>
      </c>
      <c r="R198" s="171"/>
      <c r="S198" s="171"/>
      <c r="T198" s="54">
        <v>97.13</v>
      </c>
      <c r="U198" s="54">
        <v>113.56</v>
      </c>
      <c r="AA198" s="4" t="s">
        <v>184</v>
      </c>
      <c r="AB198" s="55">
        <v>300</v>
      </c>
      <c r="AC198" s="56">
        <v>200</v>
      </c>
    </row>
    <row r="199" spans="1:29" ht="22.5" customHeight="1" x14ac:dyDescent="0.25">
      <c r="B199" s="60">
        <v>2035</v>
      </c>
      <c r="C199" s="60" t="s">
        <v>482</v>
      </c>
      <c r="D199" s="4" t="s">
        <v>185</v>
      </c>
      <c r="E199" s="55">
        <f t="shared" si="39"/>
        <v>270</v>
      </c>
      <c r="F199" s="127">
        <f t="shared" si="39"/>
        <v>180</v>
      </c>
      <c r="I199" s="21"/>
      <c r="K199" s="13">
        <f t="shared" si="37"/>
        <v>268.048</v>
      </c>
      <c r="L199" s="13">
        <f t="shared" si="38"/>
        <v>170.57599999999999</v>
      </c>
      <c r="M199" s="51"/>
      <c r="N199" s="13">
        <f t="shared" si="31"/>
        <v>268.048</v>
      </c>
      <c r="O199" s="13">
        <f t="shared" si="32"/>
        <v>170.57599999999999</v>
      </c>
      <c r="P199" s="51"/>
      <c r="Q199" s="54">
        <v>121.84</v>
      </c>
      <c r="R199" s="171"/>
      <c r="S199" s="171"/>
      <c r="T199" s="54">
        <v>121.84</v>
      </c>
      <c r="U199" s="54">
        <v>143.02000000000001</v>
      </c>
      <c r="AA199" s="4" t="s">
        <v>185</v>
      </c>
      <c r="AB199" s="55">
        <v>380</v>
      </c>
      <c r="AC199" s="56">
        <v>250</v>
      </c>
    </row>
    <row r="200" spans="1:29" ht="22.5" customHeight="1" x14ac:dyDescent="0.25">
      <c r="B200" s="60">
        <v>2036</v>
      </c>
      <c r="C200" s="60" t="s">
        <v>483</v>
      </c>
      <c r="D200" s="4" t="s">
        <v>186</v>
      </c>
      <c r="E200" s="55">
        <f t="shared" si="39"/>
        <v>370</v>
      </c>
      <c r="F200" s="127">
        <f t="shared" si="39"/>
        <v>240</v>
      </c>
      <c r="I200" s="21"/>
      <c r="K200" s="13">
        <f t="shared" si="37"/>
        <v>363.35200000000003</v>
      </c>
      <c r="L200" s="13">
        <f t="shared" si="38"/>
        <v>231.22399999999999</v>
      </c>
      <c r="M200" s="51"/>
      <c r="N200" s="13">
        <f t="shared" si="31"/>
        <v>363.35200000000003</v>
      </c>
      <c r="O200" s="13">
        <f t="shared" si="32"/>
        <v>231.22399999999999</v>
      </c>
      <c r="P200" s="51"/>
      <c r="Q200" s="54">
        <v>165.16</v>
      </c>
      <c r="R200" s="171"/>
      <c r="S200" s="171"/>
      <c r="T200" s="54">
        <v>165.16</v>
      </c>
      <c r="U200" s="54">
        <v>146.86000000000001</v>
      </c>
      <c r="W200" s="28">
        <v>166</v>
      </c>
      <c r="Y200" s="25" t="s">
        <v>550</v>
      </c>
      <c r="AA200" s="4" t="s">
        <v>186</v>
      </c>
      <c r="AB200" s="55">
        <v>390</v>
      </c>
      <c r="AC200" s="56">
        <v>250</v>
      </c>
    </row>
    <row r="201" spans="1:29" ht="22.5" customHeight="1" x14ac:dyDescent="0.25">
      <c r="B201" s="60">
        <v>2037</v>
      </c>
      <c r="C201" s="60" t="s">
        <v>484</v>
      </c>
      <c r="D201" s="4" t="s">
        <v>187</v>
      </c>
      <c r="E201" s="55">
        <f t="shared" si="39"/>
        <v>390</v>
      </c>
      <c r="F201" s="127">
        <f t="shared" si="39"/>
        <v>250</v>
      </c>
      <c r="I201" s="21"/>
      <c r="K201" s="13">
        <f t="shared" si="37"/>
        <v>387.42</v>
      </c>
      <c r="L201" s="13">
        <f t="shared" si="38"/>
        <v>246.53999999999996</v>
      </c>
      <c r="M201" s="51"/>
      <c r="N201" s="13">
        <f t="shared" si="31"/>
        <v>387.42</v>
      </c>
      <c r="O201" s="13">
        <f t="shared" si="32"/>
        <v>246.53999999999996</v>
      </c>
      <c r="P201" s="51"/>
      <c r="Q201" s="54">
        <v>176.1</v>
      </c>
      <c r="R201" s="171"/>
      <c r="S201" s="171"/>
      <c r="T201" s="54">
        <v>176.1</v>
      </c>
      <c r="U201" s="54">
        <v>217.15</v>
      </c>
      <c r="AA201" s="4" t="s">
        <v>187</v>
      </c>
      <c r="AB201" s="55">
        <v>580</v>
      </c>
      <c r="AC201" s="56">
        <v>370</v>
      </c>
    </row>
    <row r="202" spans="1:29" ht="22.5" customHeight="1" x14ac:dyDescent="0.25">
      <c r="B202" s="60">
        <v>2038</v>
      </c>
      <c r="C202" s="60" t="s">
        <v>485</v>
      </c>
      <c r="D202" s="4" t="s">
        <v>188</v>
      </c>
      <c r="E202" s="55">
        <f t="shared" si="39"/>
        <v>510</v>
      </c>
      <c r="F202" s="127">
        <f t="shared" si="39"/>
        <v>320</v>
      </c>
      <c r="I202" s="21"/>
      <c r="K202" s="13">
        <f t="shared" si="37"/>
        <v>501.6</v>
      </c>
      <c r="L202" s="13">
        <f t="shared" si="38"/>
        <v>319.2</v>
      </c>
      <c r="M202" s="51"/>
      <c r="N202" s="13">
        <f t="shared" si="31"/>
        <v>501.6</v>
      </c>
      <c r="O202" s="13">
        <f t="shared" si="32"/>
        <v>319.2</v>
      </c>
      <c r="P202" s="51"/>
      <c r="Q202" s="54">
        <v>228</v>
      </c>
      <c r="R202" s="171"/>
      <c r="S202" s="171"/>
      <c r="T202" s="54">
        <v>228</v>
      </c>
      <c r="U202" s="54">
        <v>222.33</v>
      </c>
      <c r="W202" s="28">
        <v>176.9</v>
      </c>
      <c r="AA202" s="4" t="s">
        <v>188</v>
      </c>
      <c r="AB202" s="55">
        <v>590</v>
      </c>
      <c r="AC202" s="56">
        <v>380</v>
      </c>
    </row>
    <row r="203" spans="1:29" ht="22.5" customHeight="1" x14ac:dyDescent="0.25">
      <c r="B203" s="60">
        <v>2039</v>
      </c>
      <c r="C203" s="60" t="s">
        <v>486</v>
      </c>
      <c r="D203" s="4" t="s">
        <v>189</v>
      </c>
      <c r="E203" s="55">
        <f t="shared" si="39"/>
        <v>550</v>
      </c>
      <c r="F203" s="127">
        <f t="shared" si="39"/>
        <v>350</v>
      </c>
      <c r="I203" s="21"/>
      <c r="K203" s="13">
        <f t="shared" si="37"/>
        <v>547.25</v>
      </c>
      <c r="L203" s="13">
        <f t="shared" si="38"/>
        <v>348.25</v>
      </c>
      <c r="M203" s="51"/>
      <c r="N203" s="13">
        <f t="shared" si="31"/>
        <v>547.25</v>
      </c>
      <c r="O203" s="13">
        <f t="shared" si="32"/>
        <v>348.25</v>
      </c>
      <c r="P203" s="51"/>
      <c r="Q203" s="54">
        <v>248.75</v>
      </c>
      <c r="R203" s="171"/>
      <c r="S203" s="171"/>
      <c r="T203" s="54">
        <v>248.75</v>
      </c>
      <c r="U203" s="54">
        <v>240.38</v>
      </c>
      <c r="W203" s="28">
        <v>248.9</v>
      </c>
      <c r="Y203" s="25" t="s">
        <v>550</v>
      </c>
      <c r="AA203" s="4" t="s">
        <v>189</v>
      </c>
      <c r="AB203" s="55">
        <v>640</v>
      </c>
      <c r="AC203" s="56">
        <v>410</v>
      </c>
    </row>
    <row r="204" spans="1:29" ht="22.5" customHeight="1" x14ac:dyDescent="0.25">
      <c r="B204" s="60">
        <v>2040</v>
      </c>
      <c r="C204" s="60" t="s">
        <v>487</v>
      </c>
      <c r="D204" s="4" t="s">
        <v>190</v>
      </c>
      <c r="E204" s="55">
        <f t="shared" si="39"/>
        <v>800</v>
      </c>
      <c r="F204" s="127">
        <f t="shared" si="39"/>
        <v>510</v>
      </c>
      <c r="I204" s="21"/>
      <c r="K204" s="13">
        <f t="shared" si="37"/>
        <v>797.74200000000008</v>
      </c>
      <c r="L204" s="13">
        <f t="shared" si="38"/>
        <v>507.654</v>
      </c>
      <c r="M204" s="51"/>
      <c r="N204" s="13">
        <f t="shared" si="31"/>
        <v>797.74200000000008</v>
      </c>
      <c r="O204" s="13">
        <f t="shared" si="32"/>
        <v>507.654</v>
      </c>
      <c r="P204" s="51"/>
      <c r="Q204" s="54">
        <v>362.61</v>
      </c>
      <c r="R204" s="171"/>
      <c r="S204" s="171"/>
      <c r="T204" s="54">
        <v>362.61</v>
      </c>
      <c r="U204" s="54">
        <v>289.66000000000003</v>
      </c>
      <c r="W204" s="28">
        <v>306</v>
      </c>
      <c r="Y204" s="25" t="s">
        <v>550</v>
      </c>
      <c r="AA204" s="4" t="s">
        <v>190</v>
      </c>
      <c r="AB204" s="55">
        <v>770</v>
      </c>
      <c r="AC204" s="56">
        <v>490</v>
      </c>
    </row>
    <row r="205" spans="1:29" ht="22.5" customHeight="1" x14ac:dyDescent="0.25">
      <c r="B205" s="60">
        <v>2041</v>
      </c>
      <c r="C205" s="60" t="s">
        <v>488</v>
      </c>
      <c r="D205" s="4" t="s">
        <v>191</v>
      </c>
      <c r="E205" s="55">
        <f t="shared" si="39"/>
        <v>800</v>
      </c>
      <c r="F205" s="127">
        <f t="shared" si="39"/>
        <v>510</v>
      </c>
      <c r="I205" s="21"/>
      <c r="K205" s="13">
        <f t="shared" si="37"/>
        <v>797.74200000000008</v>
      </c>
      <c r="L205" s="13">
        <f t="shared" si="38"/>
        <v>507.654</v>
      </c>
      <c r="M205" s="51"/>
      <c r="N205" s="13">
        <f t="shared" si="31"/>
        <v>797.74200000000008</v>
      </c>
      <c r="O205" s="13">
        <f t="shared" si="32"/>
        <v>507.654</v>
      </c>
      <c r="P205" s="51"/>
      <c r="Q205" s="54">
        <v>362.61</v>
      </c>
      <c r="R205" s="171"/>
      <c r="S205" s="171"/>
      <c r="T205" s="54">
        <v>362.61</v>
      </c>
      <c r="U205" s="54">
        <v>325.39999999999998</v>
      </c>
      <c r="AA205" s="4" t="s">
        <v>191</v>
      </c>
      <c r="AB205" s="55">
        <v>860</v>
      </c>
      <c r="AC205" s="56">
        <v>550</v>
      </c>
    </row>
    <row r="206" spans="1:29" ht="22.5" customHeight="1" x14ac:dyDescent="0.25">
      <c r="B206" s="60">
        <v>2042</v>
      </c>
      <c r="C206" s="60" t="s">
        <v>489</v>
      </c>
      <c r="D206" s="4" t="s">
        <v>192</v>
      </c>
      <c r="E206" s="55">
        <f t="shared" si="39"/>
        <v>1130</v>
      </c>
      <c r="F206" s="127">
        <f t="shared" si="39"/>
        <v>720</v>
      </c>
      <c r="I206" s="21"/>
      <c r="K206" s="13">
        <f t="shared" si="37"/>
        <v>1121.296</v>
      </c>
      <c r="L206" s="13">
        <f t="shared" si="38"/>
        <v>713.55200000000002</v>
      </c>
      <c r="M206" s="51"/>
      <c r="N206" s="13">
        <f t="shared" si="31"/>
        <v>1121.296</v>
      </c>
      <c r="O206" s="13">
        <f t="shared" si="32"/>
        <v>713.55200000000002</v>
      </c>
      <c r="P206" s="51"/>
      <c r="Q206" s="54">
        <v>509.68</v>
      </c>
      <c r="R206" s="171"/>
      <c r="S206" s="171"/>
      <c r="T206" s="54">
        <v>509.68</v>
      </c>
      <c r="U206" s="54">
        <v>395.1</v>
      </c>
      <c r="W206" s="28">
        <v>510</v>
      </c>
      <c r="AA206" s="4" t="s">
        <v>192</v>
      </c>
      <c r="AB206" s="55">
        <v>1050</v>
      </c>
      <c r="AC206" s="56">
        <v>670</v>
      </c>
    </row>
    <row r="207" spans="1:29" ht="22.5" customHeight="1" thickBot="1" x14ac:dyDescent="0.3">
      <c r="B207" s="2">
        <v>2043</v>
      </c>
      <c r="C207" s="2" t="s">
        <v>490</v>
      </c>
      <c r="D207" s="4" t="s">
        <v>193</v>
      </c>
      <c r="E207" s="55">
        <f t="shared" si="39"/>
        <v>1530</v>
      </c>
      <c r="F207" s="127">
        <f t="shared" si="39"/>
        <v>970</v>
      </c>
      <c r="G207" s="104"/>
      <c r="H207" s="22"/>
      <c r="I207" s="23"/>
      <c r="K207" s="13">
        <f t="shared" si="37"/>
        <v>1523.17</v>
      </c>
      <c r="L207" s="13">
        <f t="shared" si="38"/>
        <v>969.29</v>
      </c>
      <c r="M207" s="51"/>
      <c r="N207" s="13">
        <f t="shared" si="31"/>
        <v>1523.17</v>
      </c>
      <c r="O207" s="13">
        <f t="shared" si="32"/>
        <v>969.29</v>
      </c>
      <c r="P207" s="51"/>
      <c r="Q207" s="54">
        <v>692.35</v>
      </c>
      <c r="R207" s="171"/>
      <c r="S207" s="171"/>
      <c r="T207" s="54">
        <v>692.35</v>
      </c>
      <c r="U207" s="54">
        <v>732.87</v>
      </c>
      <c r="AA207" s="5" t="s">
        <v>193</v>
      </c>
      <c r="AB207" s="69">
        <v>1940</v>
      </c>
      <c r="AC207" s="70">
        <v>1240</v>
      </c>
    </row>
    <row r="208" spans="1:29" ht="22.5" hidden="1" customHeight="1" thickBot="1" x14ac:dyDescent="0.3">
      <c r="D208" s="114"/>
      <c r="E208" s="93"/>
      <c r="F208" s="128"/>
      <c r="K208" s="13"/>
      <c r="L208" s="13"/>
      <c r="M208" s="51"/>
      <c r="N208" s="13">
        <f t="shared" si="31"/>
        <v>0</v>
      </c>
      <c r="O208" s="13">
        <f t="shared" si="32"/>
        <v>0</v>
      </c>
      <c r="P208" s="51"/>
      <c r="Q208" s="53"/>
      <c r="R208" s="171"/>
      <c r="S208" s="171"/>
      <c r="T208" s="53"/>
      <c r="U208" s="54" t="e">
        <v>#N/A</v>
      </c>
      <c r="AA208" s="5"/>
      <c r="AB208" s="69"/>
      <c r="AC208" s="90"/>
    </row>
    <row r="209" spans="1:29" ht="22.5" customHeight="1" thickBot="1" x14ac:dyDescent="0.3">
      <c r="D209" s="136"/>
      <c r="E209" s="93"/>
      <c r="F209" s="163"/>
      <c r="K209" s="13"/>
      <c r="L209" s="13"/>
      <c r="M209" s="51"/>
      <c r="N209" s="13">
        <f t="shared" si="31"/>
        <v>0</v>
      </c>
      <c r="O209" s="13">
        <f t="shared" si="32"/>
        <v>0</v>
      </c>
      <c r="P209" s="51"/>
      <c r="Q209" s="54"/>
      <c r="R209" s="171"/>
      <c r="S209" s="171"/>
      <c r="T209" s="54"/>
      <c r="U209" s="54"/>
      <c r="AA209" s="5"/>
      <c r="AB209" s="69"/>
      <c r="AC209" s="90"/>
    </row>
    <row r="210" spans="1:29" ht="22.5" customHeight="1" x14ac:dyDescent="0.25">
      <c r="A210" s="2" t="s">
        <v>257</v>
      </c>
      <c r="B210" s="2">
        <v>1459</v>
      </c>
      <c r="C210" s="2" t="s">
        <v>377</v>
      </c>
      <c r="D210" s="91" t="s">
        <v>258</v>
      </c>
      <c r="E210" s="55">
        <f t="shared" ref="E210:F265" si="42">MROUND(K210+4.7,10)</f>
        <v>910</v>
      </c>
      <c r="F210" s="127">
        <f t="shared" si="42"/>
        <v>580</v>
      </c>
      <c r="G210" s="17" t="s">
        <v>45</v>
      </c>
      <c r="H210" s="18"/>
      <c r="I210" s="19"/>
      <c r="K210" s="13">
        <f t="shared" si="37"/>
        <v>905.78400000000011</v>
      </c>
      <c r="L210" s="13">
        <f t="shared" si="38"/>
        <v>576.40800000000002</v>
      </c>
      <c r="M210" s="51"/>
      <c r="N210" s="13">
        <f t="shared" si="31"/>
        <v>905.78400000000011</v>
      </c>
      <c r="O210" s="13">
        <f t="shared" si="32"/>
        <v>576.40800000000002</v>
      </c>
      <c r="P210" s="51"/>
      <c r="Q210" s="54">
        <v>411.72</v>
      </c>
      <c r="R210" s="171"/>
      <c r="S210" s="171"/>
      <c r="T210" s="54">
        <v>411.72</v>
      </c>
      <c r="U210" s="54">
        <v>367.61</v>
      </c>
      <c r="AA210" s="91" t="s">
        <v>258</v>
      </c>
      <c r="AB210" s="55">
        <v>980</v>
      </c>
      <c r="AC210" s="56">
        <v>620</v>
      </c>
    </row>
    <row r="211" spans="1:29" ht="22.5" customHeight="1" x14ac:dyDescent="0.25">
      <c r="A211" s="2" t="s">
        <v>257</v>
      </c>
      <c r="B211" s="2">
        <v>1460</v>
      </c>
      <c r="C211" s="2" t="s">
        <v>378</v>
      </c>
      <c r="D211" s="91" t="s">
        <v>259</v>
      </c>
      <c r="E211" s="55">
        <f t="shared" si="42"/>
        <v>1410</v>
      </c>
      <c r="F211" s="127">
        <f t="shared" si="42"/>
        <v>900</v>
      </c>
      <c r="I211" s="21"/>
      <c r="K211" s="13">
        <f t="shared" si="37"/>
        <v>1402.6760000000002</v>
      </c>
      <c r="L211" s="13">
        <f t="shared" si="38"/>
        <v>892.61199999999997</v>
      </c>
      <c r="M211" s="51"/>
      <c r="N211" s="13">
        <f t="shared" si="31"/>
        <v>1402.6760000000002</v>
      </c>
      <c r="O211" s="13">
        <f t="shared" si="32"/>
        <v>892.61199999999997</v>
      </c>
      <c r="P211" s="51"/>
      <c r="Q211" s="54">
        <v>637.58000000000004</v>
      </c>
      <c r="R211" s="171"/>
      <c r="S211" s="171"/>
      <c r="T211" s="54">
        <v>637.58000000000004</v>
      </c>
      <c r="U211" s="54">
        <v>569.27</v>
      </c>
      <c r="AA211" s="91" t="s">
        <v>259</v>
      </c>
      <c r="AB211" s="55">
        <v>1510</v>
      </c>
      <c r="AC211" s="56">
        <v>960</v>
      </c>
    </row>
    <row r="212" spans="1:29" ht="22.5" customHeight="1" x14ac:dyDescent="0.25">
      <c r="A212" s="2" t="s">
        <v>257</v>
      </c>
      <c r="B212" s="2">
        <v>1461</v>
      </c>
      <c r="C212" s="2" t="s">
        <v>379</v>
      </c>
      <c r="D212" s="91" t="s">
        <v>297</v>
      </c>
      <c r="E212" s="55">
        <f t="shared" si="42"/>
        <v>1460</v>
      </c>
      <c r="F212" s="127">
        <f t="shared" si="42"/>
        <v>930</v>
      </c>
      <c r="I212" s="21"/>
      <c r="K212" s="13">
        <f t="shared" si="37"/>
        <v>1451.1860000000001</v>
      </c>
      <c r="L212" s="13">
        <f t="shared" si="38"/>
        <v>923.48199999999997</v>
      </c>
      <c r="M212" s="51"/>
      <c r="N212" s="13">
        <f t="shared" si="31"/>
        <v>1451.1860000000001</v>
      </c>
      <c r="O212" s="13">
        <f t="shared" si="32"/>
        <v>923.48199999999997</v>
      </c>
      <c r="P212" s="51"/>
      <c r="Q212" s="54">
        <v>659.63</v>
      </c>
      <c r="R212" s="171"/>
      <c r="S212" s="171"/>
      <c r="T212" s="54">
        <v>659.63</v>
      </c>
      <c r="U212" s="54">
        <v>588.95000000000005</v>
      </c>
      <c r="AA212" s="81"/>
      <c r="AB212" s="69"/>
      <c r="AC212" s="70"/>
    </row>
    <row r="213" spans="1:29" ht="22.5" customHeight="1" x14ac:dyDescent="0.25">
      <c r="A213" s="2" t="s">
        <v>257</v>
      </c>
      <c r="B213" s="2">
        <v>1462</v>
      </c>
      <c r="C213" s="2" t="s">
        <v>380</v>
      </c>
      <c r="D213" s="91" t="s">
        <v>260</v>
      </c>
      <c r="E213" s="55">
        <f t="shared" si="42"/>
        <v>3490</v>
      </c>
      <c r="F213" s="127">
        <f t="shared" si="42"/>
        <v>2220</v>
      </c>
      <c r="G213" s="107"/>
      <c r="I213" s="21"/>
      <c r="K213" s="13">
        <f t="shared" si="37"/>
        <v>3486.692</v>
      </c>
      <c r="L213" s="13">
        <f t="shared" si="38"/>
        <v>2218.8039999999996</v>
      </c>
      <c r="M213" s="51"/>
      <c r="N213" s="13">
        <f t="shared" si="31"/>
        <v>3486.692</v>
      </c>
      <c r="O213" s="13">
        <f t="shared" si="32"/>
        <v>2218.8039999999996</v>
      </c>
      <c r="P213" s="51"/>
      <c r="Q213" s="54">
        <v>1584.86</v>
      </c>
      <c r="R213" s="171"/>
      <c r="S213" s="171"/>
      <c r="T213" s="54">
        <v>1584.86</v>
      </c>
      <c r="U213" s="54">
        <v>1415.05</v>
      </c>
      <c r="AA213" s="81" t="s">
        <v>260</v>
      </c>
      <c r="AB213" s="69">
        <v>3740</v>
      </c>
      <c r="AC213" s="70">
        <v>2380</v>
      </c>
    </row>
    <row r="214" spans="1:29" ht="22.5" customHeight="1" thickBot="1" x14ac:dyDescent="0.3">
      <c r="D214" s="91"/>
      <c r="E214" s="55"/>
      <c r="F214" s="127"/>
      <c r="I214" s="21"/>
      <c r="K214" s="13"/>
      <c r="L214" s="13"/>
      <c r="M214" s="51"/>
      <c r="N214" s="13">
        <f t="shared" si="31"/>
        <v>0</v>
      </c>
      <c r="O214" s="13">
        <f t="shared" si="32"/>
        <v>0</v>
      </c>
      <c r="P214" s="51"/>
      <c r="Q214" s="54"/>
      <c r="R214" s="171"/>
      <c r="S214" s="171"/>
      <c r="T214" s="54"/>
      <c r="U214" s="54"/>
      <c r="AA214" s="60"/>
      <c r="AB214" s="88"/>
      <c r="AC214" s="89"/>
    </row>
    <row r="215" spans="1:29" s="66" customFormat="1" ht="22.5" customHeight="1" thickBot="1" x14ac:dyDescent="0.3">
      <c r="A215" s="60" t="s">
        <v>257</v>
      </c>
      <c r="B215" s="60">
        <v>1481</v>
      </c>
      <c r="C215" s="2" t="s">
        <v>381</v>
      </c>
      <c r="D215" s="4" t="s">
        <v>563</v>
      </c>
      <c r="E215" s="55">
        <f t="shared" ref="E215:F215" si="43">MROUND(K215+4.7,10)</f>
        <v>1580</v>
      </c>
      <c r="F215" s="127">
        <f t="shared" si="43"/>
        <v>1000</v>
      </c>
      <c r="G215" s="17" t="s">
        <v>564</v>
      </c>
      <c r="H215" s="18"/>
      <c r="I215" s="19"/>
      <c r="J215" s="71"/>
      <c r="K215" s="13">
        <f t="shared" ref="K215" si="44">N215*$K$5</f>
        <v>1571.2180000000003</v>
      </c>
      <c r="L215" s="13">
        <f t="shared" ref="L215" si="45">O215*$L$5</f>
        <v>999.86599999999999</v>
      </c>
      <c r="M215" s="63"/>
      <c r="N215" s="13">
        <f t="shared" si="31"/>
        <v>1571.2180000000003</v>
      </c>
      <c r="O215" s="13">
        <f t="shared" si="32"/>
        <v>999.86599999999999</v>
      </c>
      <c r="P215" s="63"/>
      <c r="Q215" s="54">
        <v>714.19</v>
      </c>
      <c r="R215" s="171"/>
      <c r="S215" s="171"/>
      <c r="T215" s="54">
        <v>714.19</v>
      </c>
      <c r="U215" s="54">
        <v>637.66999999999996</v>
      </c>
      <c r="W215" s="29"/>
      <c r="X215" s="26"/>
      <c r="Y215" s="26"/>
      <c r="Z215" s="26"/>
    </row>
    <row r="216" spans="1:29" s="66" customFormat="1" ht="22.5" customHeight="1" x14ac:dyDescent="0.25">
      <c r="A216" s="60" t="s">
        <v>257</v>
      </c>
      <c r="B216" s="60">
        <v>1481</v>
      </c>
      <c r="C216" s="2" t="s">
        <v>381</v>
      </c>
      <c r="D216" s="4" t="s">
        <v>298</v>
      </c>
      <c r="E216" s="55">
        <f t="shared" si="42"/>
        <v>1410</v>
      </c>
      <c r="F216" s="127">
        <f t="shared" si="42"/>
        <v>900</v>
      </c>
      <c r="G216" s="111"/>
      <c r="H216" s="112"/>
      <c r="I216" s="113"/>
      <c r="J216" s="71"/>
      <c r="K216" s="13">
        <f t="shared" si="37"/>
        <v>1402.874</v>
      </c>
      <c r="L216" s="13">
        <f t="shared" si="38"/>
        <v>892.73799999999994</v>
      </c>
      <c r="M216" s="63"/>
      <c r="N216" s="13">
        <f t="shared" si="31"/>
        <v>1402.874</v>
      </c>
      <c r="O216" s="13">
        <f t="shared" si="32"/>
        <v>892.73799999999994</v>
      </c>
      <c r="P216" s="63"/>
      <c r="Q216" s="64">
        <v>637.66999999999996</v>
      </c>
      <c r="R216" s="171"/>
      <c r="S216" s="171"/>
      <c r="T216" s="64">
        <v>637.66999999999996</v>
      </c>
      <c r="U216" s="54">
        <v>637.66999999999996</v>
      </c>
      <c r="W216" s="29"/>
      <c r="X216" s="26"/>
      <c r="Y216" s="26"/>
      <c r="Z216" s="26"/>
    </row>
    <row r="217" spans="1:29" ht="22.5" customHeight="1" x14ac:dyDescent="0.25">
      <c r="A217" s="2" t="s">
        <v>257</v>
      </c>
      <c r="B217" s="60">
        <v>1482</v>
      </c>
      <c r="C217" s="60" t="s">
        <v>382</v>
      </c>
      <c r="D217" s="4" t="s">
        <v>300</v>
      </c>
      <c r="E217" s="55">
        <f t="shared" si="42"/>
        <v>1820</v>
      </c>
      <c r="F217" s="127">
        <f t="shared" si="42"/>
        <v>1160</v>
      </c>
      <c r="I217" s="21"/>
      <c r="K217" s="13">
        <f t="shared" si="37"/>
        <v>1819.0480000000002</v>
      </c>
      <c r="L217" s="13">
        <f t="shared" si="38"/>
        <v>1157.576</v>
      </c>
      <c r="M217" s="51"/>
      <c r="N217" s="13">
        <f t="shared" si="31"/>
        <v>1819.0480000000002</v>
      </c>
      <c r="O217" s="13">
        <f t="shared" si="32"/>
        <v>1157.576</v>
      </c>
      <c r="P217" s="51"/>
      <c r="Q217" s="54">
        <v>826.84</v>
      </c>
      <c r="R217" s="171"/>
      <c r="S217" s="171"/>
      <c r="T217" s="54">
        <v>826.84</v>
      </c>
      <c r="U217" s="54">
        <v>738.25</v>
      </c>
      <c r="AA217" s="4" t="s">
        <v>261</v>
      </c>
      <c r="AB217" s="55">
        <v>1950</v>
      </c>
      <c r="AC217" s="56">
        <v>1250</v>
      </c>
    </row>
    <row r="218" spans="1:29" ht="22.5" customHeight="1" x14ac:dyDescent="0.25">
      <c r="A218" s="2" t="s">
        <v>257</v>
      </c>
      <c r="B218" s="60">
        <v>1483</v>
      </c>
      <c r="C218" s="60" t="s">
        <v>383</v>
      </c>
      <c r="D218" s="4" t="s">
        <v>299</v>
      </c>
      <c r="E218" s="55">
        <f t="shared" si="42"/>
        <v>2370</v>
      </c>
      <c r="F218" s="127">
        <f t="shared" si="42"/>
        <v>1510</v>
      </c>
      <c r="I218" s="21"/>
      <c r="K218" s="13">
        <f t="shared" si="37"/>
        <v>2367.7060000000001</v>
      </c>
      <c r="L218" s="13">
        <f t="shared" si="38"/>
        <v>1506.722</v>
      </c>
      <c r="M218" s="51"/>
      <c r="N218" s="13">
        <f t="shared" si="31"/>
        <v>2367.7060000000001</v>
      </c>
      <c r="O218" s="13">
        <f t="shared" si="32"/>
        <v>1506.722</v>
      </c>
      <c r="P218" s="51"/>
      <c r="Q218" s="54">
        <v>1076.23</v>
      </c>
      <c r="R218" s="171"/>
      <c r="S218" s="171"/>
      <c r="T218" s="54">
        <v>1076.23</v>
      </c>
      <c r="U218" s="54">
        <v>960.92</v>
      </c>
      <c r="AA218" s="4" t="s">
        <v>262</v>
      </c>
      <c r="AB218" s="55">
        <v>2540</v>
      </c>
      <c r="AC218" s="56">
        <v>1620</v>
      </c>
    </row>
    <row r="219" spans="1:29" ht="22.5" customHeight="1" x14ac:dyDescent="0.25">
      <c r="A219" s="2" t="s">
        <v>257</v>
      </c>
      <c r="B219" s="60">
        <v>1484</v>
      </c>
      <c r="C219" s="60" t="s">
        <v>384</v>
      </c>
      <c r="D219" s="4" t="s">
        <v>263</v>
      </c>
      <c r="E219" s="55">
        <f t="shared" si="42"/>
        <v>2560</v>
      </c>
      <c r="F219" s="127">
        <f t="shared" si="42"/>
        <v>1630</v>
      </c>
      <c r="I219" s="21"/>
      <c r="K219" s="13">
        <f t="shared" si="37"/>
        <v>2556.9280000000003</v>
      </c>
      <c r="L219" s="13">
        <f t="shared" si="38"/>
        <v>1627.136</v>
      </c>
      <c r="M219" s="51"/>
      <c r="N219" s="13">
        <f t="shared" si="31"/>
        <v>2556.9280000000003</v>
      </c>
      <c r="O219" s="13">
        <f t="shared" si="32"/>
        <v>1627.136</v>
      </c>
      <c r="P219" s="51"/>
      <c r="Q219" s="54">
        <v>1162.24</v>
      </c>
      <c r="R219" s="171"/>
      <c r="S219" s="171"/>
      <c r="T219" s="54">
        <v>1162.24</v>
      </c>
      <c r="U219" s="54">
        <v>1037.71</v>
      </c>
      <c r="AA219" s="4" t="s">
        <v>263</v>
      </c>
      <c r="AB219" s="55">
        <v>2740</v>
      </c>
      <c r="AC219" s="56">
        <v>1750</v>
      </c>
    </row>
    <row r="220" spans="1:29" ht="22.5" customHeight="1" x14ac:dyDescent="0.25">
      <c r="A220" s="2" t="s">
        <v>257</v>
      </c>
      <c r="B220" s="60">
        <v>1485</v>
      </c>
      <c r="C220" s="60" t="s">
        <v>385</v>
      </c>
      <c r="D220" s="4" t="s">
        <v>264</v>
      </c>
      <c r="E220" s="55">
        <f t="shared" si="42"/>
        <v>2790</v>
      </c>
      <c r="F220" s="127">
        <f t="shared" si="42"/>
        <v>1780</v>
      </c>
      <c r="I220" s="21"/>
      <c r="K220" s="13">
        <f t="shared" si="37"/>
        <v>2788.2580000000003</v>
      </c>
      <c r="L220" s="13">
        <f t="shared" si="38"/>
        <v>1774.346</v>
      </c>
      <c r="M220" s="51"/>
      <c r="N220" s="13">
        <f t="shared" si="31"/>
        <v>2788.2580000000003</v>
      </c>
      <c r="O220" s="13">
        <f t="shared" si="32"/>
        <v>1774.346</v>
      </c>
      <c r="P220" s="51"/>
      <c r="Q220" s="54">
        <v>1267.3900000000001</v>
      </c>
      <c r="R220" s="171"/>
      <c r="S220" s="171"/>
      <c r="T220" s="54">
        <v>1267.3900000000001</v>
      </c>
      <c r="U220" s="54">
        <v>1131.5999999999999</v>
      </c>
      <c r="AA220" s="4" t="s">
        <v>264</v>
      </c>
      <c r="AB220" s="55">
        <v>2990</v>
      </c>
      <c r="AC220" s="56">
        <v>1910</v>
      </c>
    </row>
    <row r="221" spans="1:29" ht="22.5" customHeight="1" x14ac:dyDescent="0.25">
      <c r="A221" s="2" t="s">
        <v>257</v>
      </c>
      <c r="B221" s="60">
        <v>1486</v>
      </c>
      <c r="C221" s="60" t="s">
        <v>386</v>
      </c>
      <c r="D221" s="4" t="s">
        <v>265</v>
      </c>
      <c r="E221" s="55">
        <f t="shared" si="42"/>
        <v>3560</v>
      </c>
      <c r="F221" s="127">
        <f t="shared" si="42"/>
        <v>2270</v>
      </c>
      <c r="I221" s="21"/>
      <c r="K221" s="13">
        <f t="shared" si="37"/>
        <v>3556.3440000000001</v>
      </c>
      <c r="L221" s="13">
        <f t="shared" si="38"/>
        <v>2263.1279999999997</v>
      </c>
      <c r="M221" s="51"/>
      <c r="N221" s="13">
        <f t="shared" si="31"/>
        <v>3556.3440000000001</v>
      </c>
      <c r="O221" s="13">
        <f t="shared" si="32"/>
        <v>2263.1279999999997</v>
      </c>
      <c r="P221" s="51"/>
      <c r="Q221" s="54">
        <v>1616.52</v>
      </c>
      <c r="R221" s="171"/>
      <c r="S221" s="171"/>
      <c r="T221" s="54">
        <v>1616.52</v>
      </c>
      <c r="U221" s="54">
        <v>1443.33</v>
      </c>
      <c r="AA221" s="4" t="s">
        <v>265</v>
      </c>
      <c r="AB221" s="55">
        <v>3820</v>
      </c>
      <c r="AC221" s="56">
        <v>2430</v>
      </c>
    </row>
    <row r="222" spans="1:29" ht="22.5" customHeight="1" thickBot="1" x14ac:dyDescent="0.3">
      <c r="A222" s="2" t="s">
        <v>257</v>
      </c>
      <c r="B222" s="60">
        <v>1487</v>
      </c>
      <c r="C222" s="60" t="s">
        <v>387</v>
      </c>
      <c r="D222" s="4" t="s">
        <v>266</v>
      </c>
      <c r="E222" s="55">
        <f t="shared" si="42"/>
        <v>4180</v>
      </c>
      <c r="F222" s="127">
        <f t="shared" si="42"/>
        <v>2660</v>
      </c>
      <c r="G222" s="104" t="s">
        <v>225</v>
      </c>
      <c r="H222" s="22"/>
      <c r="I222" s="23"/>
      <c r="K222" s="13">
        <f t="shared" si="37"/>
        <v>4170.8919999999998</v>
      </c>
      <c r="L222" s="13">
        <f t="shared" si="38"/>
        <v>2654.2039999999997</v>
      </c>
      <c r="M222" s="51"/>
      <c r="N222" s="13">
        <f t="shared" si="31"/>
        <v>4170.8919999999998</v>
      </c>
      <c r="O222" s="13">
        <f t="shared" si="32"/>
        <v>2654.2039999999997</v>
      </c>
      <c r="P222" s="51"/>
      <c r="Q222" s="53">
        <v>1895.86</v>
      </c>
      <c r="R222" s="171"/>
      <c r="S222" s="171"/>
      <c r="T222" s="53">
        <v>1895.86</v>
      </c>
      <c r="U222" s="54">
        <v>1895.86</v>
      </c>
      <c r="AA222" s="5" t="s">
        <v>266</v>
      </c>
      <c r="AB222" s="69">
        <v>5010</v>
      </c>
      <c r="AC222" s="70">
        <v>3190</v>
      </c>
    </row>
    <row r="223" spans="1:29" s="66" customFormat="1" ht="22.5" customHeight="1" x14ac:dyDescent="0.25">
      <c r="A223" s="60" t="s">
        <v>257</v>
      </c>
      <c r="B223" s="60">
        <v>1448</v>
      </c>
      <c r="C223" s="2" t="s">
        <v>373</v>
      </c>
      <c r="D223" s="4" t="s">
        <v>567</v>
      </c>
      <c r="E223" s="55">
        <f t="shared" si="42"/>
        <v>910</v>
      </c>
      <c r="F223" s="127">
        <f t="shared" si="42"/>
        <v>580</v>
      </c>
      <c r="G223" s="17" t="s">
        <v>283</v>
      </c>
      <c r="H223" s="32"/>
      <c r="I223" s="19"/>
      <c r="J223" s="71"/>
      <c r="K223" s="13">
        <f t="shared" si="37"/>
        <v>905.78400000000011</v>
      </c>
      <c r="L223" s="13">
        <f t="shared" si="38"/>
        <v>576.40800000000002</v>
      </c>
      <c r="M223" s="63"/>
      <c r="N223" s="13">
        <f t="shared" si="31"/>
        <v>905.78400000000011</v>
      </c>
      <c r="O223" s="13">
        <f t="shared" si="32"/>
        <v>576.40800000000002</v>
      </c>
      <c r="P223" s="63"/>
      <c r="Q223" s="54">
        <v>411.72</v>
      </c>
      <c r="R223" s="171"/>
      <c r="S223" s="171"/>
      <c r="T223" s="54">
        <v>411.72</v>
      </c>
      <c r="U223" s="54">
        <v>367.61</v>
      </c>
      <c r="W223" s="29"/>
      <c r="X223" s="26"/>
      <c r="Y223" s="26"/>
      <c r="Z223" s="26"/>
      <c r="AA223" s="4" t="s">
        <v>267</v>
      </c>
      <c r="AB223" s="55">
        <v>980</v>
      </c>
      <c r="AC223" s="56">
        <v>620</v>
      </c>
    </row>
    <row r="224" spans="1:29" ht="22.5" customHeight="1" x14ac:dyDescent="0.25">
      <c r="A224" s="2" t="s">
        <v>257</v>
      </c>
      <c r="B224" s="2">
        <v>1449</v>
      </c>
      <c r="C224" s="2" t="s">
        <v>374</v>
      </c>
      <c r="D224" s="4" t="s">
        <v>568</v>
      </c>
      <c r="E224" s="55">
        <f t="shared" si="42"/>
        <v>1320</v>
      </c>
      <c r="F224" s="127">
        <f t="shared" si="42"/>
        <v>840</v>
      </c>
      <c r="I224" s="57"/>
      <c r="K224" s="13">
        <f t="shared" si="37"/>
        <v>1319.846</v>
      </c>
      <c r="L224" s="13">
        <f t="shared" si="38"/>
        <v>839.90199999999993</v>
      </c>
      <c r="M224" s="51"/>
      <c r="N224" s="13">
        <f t="shared" si="31"/>
        <v>1319.846</v>
      </c>
      <c r="O224" s="13">
        <f t="shared" si="32"/>
        <v>839.90199999999993</v>
      </c>
      <c r="P224" s="51"/>
      <c r="Q224" s="54">
        <v>599.92999999999995</v>
      </c>
      <c r="R224" s="171"/>
      <c r="S224" s="171"/>
      <c r="T224" s="54">
        <v>599.92999999999995</v>
      </c>
      <c r="U224" s="54">
        <v>535.65</v>
      </c>
      <c r="AA224" s="4" t="s">
        <v>268</v>
      </c>
      <c r="AB224" s="55">
        <v>1420</v>
      </c>
      <c r="AC224" s="56">
        <v>900</v>
      </c>
    </row>
    <row r="225" spans="1:29" ht="22.5" customHeight="1" x14ac:dyDescent="0.25">
      <c r="A225" s="2" t="s">
        <v>257</v>
      </c>
      <c r="B225" s="2">
        <v>1450</v>
      </c>
      <c r="C225" s="2" t="s">
        <v>375</v>
      </c>
      <c r="D225" s="4" t="s">
        <v>565</v>
      </c>
      <c r="E225" s="55">
        <f t="shared" si="42"/>
        <v>1480</v>
      </c>
      <c r="F225" s="127">
        <f t="shared" si="42"/>
        <v>940</v>
      </c>
      <c r="I225" s="21"/>
      <c r="K225" s="13">
        <f t="shared" si="37"/>
        <v>1470.3260000000002</v>
      </c>
      <c r="L225" s="13">
        <f t="shared" si="38"/>
        <v>935.66200000000003</v>
      </c>
      <c r="M225" s="51"/>
      <c r="N225" s="13">
        <f t="shared" si="31"/>
        <v>1470.3260000000002</v>
      </c>
      <c r="O225" s="13">
        <f t="shared" si="32"/>
        <v>935.66200000000003</v>
      </c>
      <c r="P225" s="51"/>
      <c r="Q225" s="54">
        <v>668.33</v>
      </c>
      <c r="R225" s="171"/>
      <c r="S225" s="171"/>
      <c r="T225" s="54">
        <v>668.33</v>
      </c>
      <c r="U225" s="54">
        <v>596.72</v>
      </c>
      <c r="W225" s="28">
        <v>669</v>
      </c>
      <c r="AA225" s="4" t="s">
        <v>269</v>
      </c>
      <c r="AB225" s="55">
        <v>1580</v>
      </c>
      <c r="AC225" s="56">
        <v>1010</v>
      </c>
    </row>
    <row r="226" spans="1:29" ht="22.5" customHeight="1" thickBot="1" x14ac:dyDescent="0.3">
      <c r="A226" s="2" t="s">
        <v>257</v>
      </c>
      <c r="B226" s="2">
        <v>1451</v>
      </c>
      <c r="C226" s="2" t="s">
        <v>376</v>
      </c>
      <c r="D226" s="4" t="s">
        <v>566</v>
      </c>
      <c r="E226" s="55">
        <f t="shared" si="42"/>
        <v>1690</v>
      </c>
      <c r="F226" s="127">
        <f t="shared" si="42"/>
        <v>1080</v>
      </c>
      <c r="G226" s="104"/>
      <c r="H226" s="22"/>
      <c r="I226" s="23"/>
      <c r="K226" s="13">
        <f t="shared" si="37"/>
        <v>1686.8500000000001</v>
      </c>
      <c r="L226" s="13">
        <f t="shared" si="38"/>
        <v>1073.45</v>
      </c>
      <c r="M226" s="51"/>
      <c r="N226" s="13">
        <f t="shared" si="31"/>
        <v>1686.8500000000001</v>
      </c>
      <c r="O226" s="13">
        <f t="shared" si="32"/>
        <v>1073.45</v>
      </c>
      <c r="P226" s="51"/>
      <c r="Q226" s="54">
        <v>766.75</v>
      </c>
      <c r="R226" s="171"/>
      <c r="S226" s="171"/>
      <c r="T226" s="54">
        <v>766.75</v>
      </c>
      <c r="U226" s="54">
        <v>684.6</v>
      </c>
      <c r="W226" s="28">
        <v>767</v>
      </c>
      <c r="AA226" s="5" t="s">
        <v>270</v>
      </c>
      <c r="AB226" s="69">
        <v>1810</v>
      </c>
      <c r="AC226" s="70">
        <v>1160</v>
      </c>
    </row>
    <row r="227" spans="1:29" s="66" customFormat="1" ht="22.5" customHeight="1" thickBot="1" x14ac:dyDescent="0.3">
      <c r="A227" s="60" t="s">
        <v>599</v>
      </c>
      <c r="B227" s="60">
        <v>1946</v>
      </c>
      <c r="C227" s="2" t="s">
        <v>445</v>
      </c>
      <c r="D227" s="4" t="s">
        <v>555</v>
      </c>
      <c r="E227" s="55">
        <f>MROUND(K227+4.7,10)</f>
        <v>260</v>
      </c>
      <c r="F227" s="127">
        <f>MROUND(L227+4.7,10)</f>
        <v>170</v>
      </c>
      <c r="G227" s="17" t="s">
        <v>11</v>
      </c>
      <c r="H227" s="18"/>
      <c r="I227" s="19"/>
      <c r="J227" s="71"/>
      <c r="K227" s="13">
        <f>N227*$K$5</f>
        <v>259.88600000000002</v>
      </c>
      <c r="L227" s="13">
        <f>O227*$L$5</f>
        <v>165.38199999999998</v>
      </c>
      <c r="M227" s="63"/>
      <c r="N227" s="13">
        <f t="shared" si="31"/>
        <v>259.88600000000002</v>
      </c>
      <c r="O227" s="13">
        <f t="shared" si="32"/>
        <v>165.38199999999998</v>
      </c>
      <c r="P227" s="63"/>
      <c r="Q227" s="54">
        <v>118.13</v>
      </c>
      <c r="R227" s="171"/>
      <c r="S227" s="171"/>
      <c r="T227" s="54">
        <v>118.13</v>
      </c>
      <c r="U227" s="54">
        <v>60.76</v>
      </c>
      <c r="W227" s="29"/>
      <c r="X227" s="26"/>
      <c r="Y227" s="26"/>
      <c r="Z227" s="26"/>
      <c r="AA227" s="4" t="s">
        <v>12</v>
      </c>
      <c r="AB227" s="55">
        <v>150</v>
      </c>
      <c r="AC227" s="56">
        <v>100</v>
      </c>
    </row>
    <row r="228" spans="1:29" s="66" customFormat="1" ht="22.5" customHeight="1" x14ac:dyDescent="0.25">
      <c r="A228" s="60" t="s">
        <v>599</v>
      </c>
      <c r="B228" s="60">
        <v>1946</v>
      </c>
      <c r="C228" s="2" t="s">
        <v>445</v>
      </c>
      <c r="D228" s="4" t="s">
        <v>554</v>
      </c>
      <c r="E228" s="55">
        <f t="shared" ref="E228:F228" si="46">MROUND(K228+4.7,10)</f>
        <v>170</v>
      </c>
      <c r="F228" s="127">
        <f t="shared" si="46"/>
        <v>110</v>
      </c>
      <c r="G228" s="111"/>
      <c r="H228" s="112"/>
      <c r="I228" s="113"/>
      <c r="J228" s="71"/>
      <c r="K228" s="13">
        <f t="shared" ref="K228" si="47">N228*$K$5</f>
        <v>162.80000000000001</v>
      </c>
      <c r="L228" s="13">
        <f t="shared" ref="L228" si="48">O228*$L$5</f>
        <v>103.6</v>
      </c>
      <c r="M228" s="63"/>
      <c r="N228" s="13">
        <f t="shared" si="31"/>
        <v>162.80000000000001</v>
      </c>
      <c r="O228" s="13">
        <f t="shared" si="32"/>
        <v>103.6</v>
      </c>
      <c r="P228" s="63"/>
      <c r="Q228" s="54">
        <v>74</v>
      </c>
      <c r="R228" s="171"/>
      <c r="S228" s="171"/>
      <c r="T228" s="54">
        <v>74</v>
      </c>
      <c r="U228" s="54">
        <v>60.76</v>
      </c>
      <c r="W228" s="29"/>
      <c r="X228" s="26"/>
      <c r="Y228" s="26"/>
      <c r="Z228" s="26"/>
      <c r="AA228" s="4" t="s">
        <v>12</v>
      </c>
      <c r="AB228" s="55">
        <v>150</v>
      </c>
      <c r="AC228" s="56">
        <v>100</v>
      </c>
    </row>
    <row r="229" spans="1:29" ht="22.5" customHeight="1" thickBot="1" x14ac:dyDescent="0.3">
      <c r="B229" s="60"/>
      <c r="C229" s="60"/>
      <c r="D229" s="114"/>
      <c r="E229" s="93"/>
      <c r="F229" s="128"/>
      <c r="G229" s="20"/>
      <c r="H229" s="22"/>
      <c r="I229" s="23"/>
      <c r="K229" s="13"/>
      <c r="L229" s="13"/>
      <c r="M229" s="51"/>
      <c r="N229" s="13">
        <f t="shared" si="31"/>
        <v>0</v>
      </c>
      <c r="O229" s="13">
        <f t="shared" si="32"/>
        <v>0</v>
      </c>
      <c r="P229" s="51"/>
      <c r="Q229" s="53"/>
      <c r="R229" s="171"/>
      <c r="S229" s="171"/>
      <c r="T229" s="53"/>
      <c r="U229" s="54"/>
      <c r="AA229" s="5"/>
      <c r="AB229" s="69"/>
      <c r="AC229" s="70"/>
    </row>
    <row r="230" spans="1:29" ht="22.5" customHeight="1" thickBot="1" x14ac:dyDescent="0.3">
      <c r="B230" s="2">
        <v>1841</v>
      </c>
      <c r="C230" s="2" t="s">
        <v>398</v>
      </c>
      <c r="D230" s="4" t="s">
        <v>399</v>
      </c>
      <c r="E230" s="55">
        <f t="shared" ref="E230:F230" si="49">MROUND(K230+4.7,10)</f>
        <v>4950</v>
      </c>
      <c r="F230" s="127">
        <f t="shared" si="49"/>
        <v>3150</v>
      </c>
      <c r="G230" s="17" t="s">
        <v>598</v>
      </c>
      <c r="H230" s="18"/>
      <c r="I230" s="19"/>
      <c r="K230" s="13">
        <f t="shared" ref="K230" si="50">N230*$K$5</f>
        <v>4950</v>
      </c>
      <c r="L230" s="13">
        <f t="shared" ref="L230" si="51">O230*$L$5</f>
        <v>3150</v>
      </c>
      <c r="M230" s="51"/>
      <c r="N230" s="13">
        <f t="shared" si="31"/>
        <v>4950</v>
      </c>
      <c r="O230" s="13">
        <f t="shared" si="32"/>
        <v>3150</v>
      </c>
      <c r="P230" s="51"/>
      <c r="Q230" s="53">
        <v>2250</v>
      </c>
      <c r="R230" s="171"/>
      <c r="S230" s="171"/>
      <c r="T230" s="53">
        <v>2250</v>
      </c>
      <c r="U230" s="54">
        <v>2250</v>
      </c>
      <c r="W230" s="119" t="e">
        <f>#REF!*1.1</f>
        <v>#REF!</v>
      </c>
      <c r="X230" s="123"/>
      <c r="AA230" s="4" t="s">
        <v>42</v>
      </c>
      <c r="AB230" s="55">
        <v>3310</v>
      </c>
      <c r="AC230" s="56">
        <v>2110</v>
      </c>
    </row>
    <row r="231" spans="1:29" ht="22.5" customHeight="1" thickBot="1" x14ac:dyDescent="0.3">
      <c r="D231" s="4"/>
      <c r="E231" s="55"/>
      <c r="F231" s="56"/>
      <c r="G231" s="181"/>
      <c r="H231" s="112"/>
      <c r="I231" s="113"/>
      <c r="J231" s="34"/>
      <c r="K231" s="13"/>
      <c r="L231" s="13"/>
      <c r="M231" s="2"/>
      <c r="N231" s="13">
        <f t="shared" si="31"/>
        <v>0</v>
      </c>
      <c r="O231" s="13">
        <f t="shared" si="32"/>
        <v>0</v>
      </c>
      <c r="P231" s="2"/>
      <c r="Q231" s="130"/>
      <c r="R231" s="172"/>
      <c r="S231" s="172"/>
      <c r="T231" s="130"/>
      <c r="U231" s="131"/>
      <c r="W231" s="132"/>
      <c r="X231" s="13"/>
      <c r="Y231" s="133"/>
      <c r="Z231" s="133"/>
      <c r="AA231" s="4"/>
      <c r="AB231" s="55"/>
      <c r="AC231" s="56"/>
    </row>
    <row r="232" spans="1:29" ht="22.5" customHeight="1" thickBot="1" x14ac:dyDescent="0.3">
      <c r="D232" s="4"/>
      <c r="E232" s="55"/>
      <c r="F232" s="56"/>
      <c r="G232" s="101"/>
      <c r="H232" s="112"/>
      <c r="I232" s="21"/>
      <c r="J232" s="34"/>
      <c r="K232" s="13"/>
      <c r="L232" s="13"/>
      <c r="M232" s="2"/>
      <c r="N232" s="13"/>
      <c r="O232" s="13"/>
      <c r="P232" s="2"/>
      <c r="Q232" s="130"/>
      <c r="R232" s="172"/>
      <c r="S232" s="172"/>
      <c r="T232" s="130"/>
      <c r="U232" s="131"/>
      <c r="W232" s="132"/>
      <c r="X232" s="13"/>
      <c r="Y232" s="133"/>
      <c r="Z232" s="133"/>
      <c r="AA232" s="4"/>
      <c r="AB232" s="55"/>
      <c r="AC232" s="56"/>
    </row>
    <row r="233" spans="1:29" ht="22.5" customHeight="1" x14ac:dyDescent="0.25">
      <c r="A233" s="2" t="s">
        <v>519</v>
      </c>
      <c r="B233" s="2">
        <v>1859</v>
      </c>
      <c r="C233" s="2" t="s">
        <v>400</v>
      </c>
      <c r="D233" s="4" t="s">
        <v>15</v>
      </c>
      <c r="E233" s="55">
        <f t="shared" si="42"/>
        <v>2640</v>
      </c>
      <c r="F233" s="127">
        <f t="shared" si="42"/>
        <v>1680</v>
      </c>
      <c r="G233" s="17" t="s">
        <v>14</v>
      </c>
      <c r="H233" s="18"/>
      <c r="I233" s="19"/>
      <c r="K233" s="13">
        <f t="shared" ref="K233:K270" si="52">N233*$K$5</f>
        <v>2640</v>
      </c>
      <c r="L233" s="13">
        <f t="shared" ref="L233:L270" si="53">O233*$L$5</f>
        <v>1680</v>
      </c>
      <c r="M233" s="51"/>
      <c r="N233" s="13">
        <f t="shared" si="31"/>
        <v>2640</v>
      </c>
      <c r="O233" s="13">
        <f t="shared" si="32"/>
        <v>1680</v>
      </c>
      <c r="P233" s="51"/>
      <c r="Q233" s="53">
        <v>1200</v>
      </c>
      <c r="R233" s="171"/>
      <c r="S233" s="171"/>
      <c r="T233" s="53">
        <v>1200</v>
      </c>
      <c r="U233" s="54">
        <v>1200</v>
      </c>
      <c r="AA233" s="4" t="s">
        <v>15</v>
      </c>
      <c r="AB233" s="95">
        <v>2100</v>
      </c>
      <c r="AC233" s="56">
        <v>1500</v>
      </c>
    </row>
    <row r="234" spans="1:29" ht="22.5" customHeight="1" x14ac:dyDescent="0.25">
      <c r="B234" s="2">
        <v>1860</v>
      </c>
      <c r="C234" s="2" t="s">
        <v>401</v>
      </c>
      <c r="D234" s="4" t="s">
        <v>16</v>
      </c>
      <c r="E234" s="55">
        <f t="shared" si="42"/>
        <v>3080</v>
      </c>
      <c r="F234" s="127">
        <f t="shared" si="42"/>
        <v>1960</v>
      </c>
      <c r="I234" s="21"/>
      <c r="K234" s="13">
        <f t="shared" si="52"/>
        <v>3080.0000000000005</v>
      </c>
      <c r="L234" s="13">
        <f t="shared" si="53"/>
        <v>1959.9999999999998</v>
      </c>
      <c r="M234" s="51"/>
      <c r="N234" s="13">
        <f t="shared" si="31"/>
        <v>3080.0000000000005</v>
      </c>
      <c r="O234" s="13">
        <f t="shared" si="32"/>
        <v>1959.9999999999998</v>
      </c>
      <c r="P234" s="51"/>
      <c r="Q234" s="53">
        <v>1400</v>
      </c>
      <c r="R234" s="171"/>
      <c r="S234" s="171"/>
      <c r="T234" s="53">
        <v>1400</v>
      </c>
      <c r="U234" s="54">
        <v>1400</v>
      </c>
      <c r="AA234" s="4" t="s">
        <v>16</v>
      </c>
      <c r="AB234" s="95">
        <v>2400</v>
      </c>
      <c r="AC234" s="56">
        <v>1650</v>
      </c>
    </row>
    <row r="235" spans="1:29" ht="22.5" customHeight="1" x14ac:dyDescent="0.25">
      <c r="D235" s="4" t="s">
        <v>520</v>
      </c>
      <c r="E235" s="55">
        <f t="shared" si="42"/>
        <v>2400</v>
      </c>
      <c r="F235" s="127">
        <f t="shared" si="42"/>
        <v>1530</v>
      </c>
      <c r="G235" s="106"/>
      <c r="I235" s="21"/>
      <c r="K235" s="13">
        <f t="shared" si="52"/>
        <v>2398</v>
      </c>
      <c r="L235" s="13">
        <f t="shared" si="53"/>
        <v>1526</v>
      </c>
      <c r="M235" s="51"/>
      <c r="N235" s="13">
        <f t="shared" ref="N235:N242" si="54">Q235*2.2</f>
        <v>2398</v>
      </c>
      <c r="O235" s="13">
        <f t="shared" ref="O235:O242" si="55">Q235*1.4</f>
        <v>1526</v>
      </c>
      <c r="P235" s="51"/>
      <c r="Q235" s="53">
        <v>1090</v>
      </c>
      <c r="R235" s="171"/>
      <c r="S235" s="171"/>
      <c r="T235" s="53"/>
      <c r="U235" s="54" t="e">
        <v>#N/A</v>
      </c>
      <c r="W235" s="28" t="s">
        <v>600</v>
      </c>
      <c r="X235" s="124" t="s">
        <v>603</v>
      </c>
      <c r="Y235" s="25" t="s">
        <v>601</v>
      </c>
      <c r="Z235" s="25">
        <v>3609.57</v>
      </c>
      <c r="AA235" s="4" t="s">
        <v>59</v>
      </c>
      <c r="AB235" s="95">
        <v>2400</v>
      </c>
      <c r="AC235" s="56">
        <v>1500</v>
      </c>
    </row>
    <row r="236" spans="1:29" ht="22.5" customHeight="1" x14ac:dyDescent="0.25">
      <c r="D236" s="4" t="s">
        <v>521</v>
      </c>
      <c r="E236" s="55">
        <f t="shared" si="42"/>
        <v>3050</v>
      </c>
      <c r="F236" s="127">
        <f t="shared" si="42"/>
        <v>1950</v>
      </c>
      <c r="I236" s="21"/>
      <c r="K236" s="13">
        <f t="shared" si="52"/>
        <v>3049.2000000000003</v>
      </c>
      <c r="L236" s="13">
        <f t="shared" si="53"/>
        <v>1940.3999999999999</v>
      </c>
      <c r="M236" s="51"/>
      <c r="N236" s="13">
        <f t="shared" si="54"/>
        <v>3049.2000000000003</v>
      </c>
      <c r="O236" s="13">
        <f t="shared" si="55"/>
        <v>1940.3999999999999</v>
      </c>
      <c r="P236" s="51"/>
      <c r="Q236" s="53">
        <v>1386</v>
      </c>
      <c r="R236" s="171"/>
      <c r="S236" s="171"/>
      <c r="T236" s="53"/>
      <c r="U236" s="54" t="e">
        <v>#N/A</v>
      </c>
      <c r="W236" s="28" t="s">
        <v>600</v>
      </c>
      <c r="X236" s="124" t="s">
        <v>603</v>
      </c>
      <c r="Y236" s="25" t="s">
        <v>602</v>
      </c>
      <c r="Z236" s="25">
        <v>3609.57</v>
      </c>
      <c r="AA236" s="4" t="s">
        <v>60</v>
      </c>
      <c r="AB236" s="95">
        <v>3050</v>
      </c>
      <c r="AC236" s="56">
        <v>1940</v>
      </c>
    </row>
    <row r="237" spans="1:29" ht="22.5" customHeight="1" x14ac:dyDescent="0.25">
      <c r="A237" s="2" t="s">
        <v>519</v>
      </c>
      <c r="B237" s="2">
        <v>1859</v>
      </c>
      <c r="C237" s="2" t="s">
        <v>400</v>
      </c>
      <c r="D237" s="4" t="s">
        <v>526</v>
      </c>
      <c r="E237" s="55">
        <f t="shared" si="42"/>
        <v>180</v>
      </c>
      <c r="F237" s="127">
        <f t="shared" si="42"/>
        <v>110</v>
      </c>
      <c r="G237" s="108" t="s">
        <v>525</v>
      </c>
      <c r="H237" s="109"/>
      <c r="I237" s="110"/>
      <c r="K237" s="13">
        <f t="shared" si="52"/>
        <v>170.87400000000002</v>
      </c>
      <c r="L237" s="13">
        <f t="shared" si="53"/>
        <v>108.738</v>
      </c>
      <c r="M237" s="51"/>
      <c r="N237" s="13">
        <f t="shared" si="54"/>
        <v>170.87400000000002</v>
      </c>
      <c r="O237" s="13">
        <f t="shared" si="55"/>
        <v>108.738</v>
      </c>
      <c r="P237" s="51"/>
      <c r="Q237" s="53">
        <v>77.67</v>
      </c>
      <c r="R237" s="171"/>
      <c r="S237" s="171"/>
      <c r="T237" s="53">
        <v>77.67</v>
      </c>
      <c r="U237" s="54">
        <v>1200</v>
      </c>
      <c r="W237" s="28" t="s">
        <v>542</v>
      </c>
      <c r="Y237" s="25" t="s">
        <v>539</v>
      </c>
      <c r="Z237" s="25">
        <v>2429</v>
      </c>
      <c r="AA237" s="4" t="s">
        <v>15</v>
      </c>
      <c r="AB237" s="95">
        <v>2100</v>
      </c>
      <c r="AC237" s="56">
        <v>1500</v>
      </c>
    </row>
    <row r="238" spans="1:29" ht="22.5" customHeight="1" x14ac:dyDescent="0.25">
      <c r="B238" s="2">
        <v>1860</v>
      </c>
      <c r="C238" s="2" t="s">
        <v>401</v>
      </c>
      <c r="D238" s="4" t="s">
        <v>527</v>
      </c>
      <c r="E238" s="55">
        <f t="shared" si="42"/>
        <v>100</v>
      </c>
      <c r="F238" s="127">
        <f t="shared" si="42"/>
        <v>70</v>
      </c>
      <c r="I238" s="21"/>
      <c r="K238" s="13">
        <f t="shared" si="52"/>
        <v>96.448000000000022</v>
      </c>
      <c r="L238" s="13">
        <f t="shared" si="53"/>
        <v>61.375999999999998</v>
      </c>
      <c r="M238" s="51"/>
      <c r="N238" s="13">
        <f t="shared" si="54"/>
        <v>96.448000000000022</v>
      </c>
      <c r="O238" s="13">
        <f t="shared" si="55"/>
        <v>61.375999999999998</v>
      </c>
      <c r="P238" s="51"/>
      <c r="Q238" s="53">
        <v>43.84</v>
      </c>
      <c r="R238" s="171"/>
      <c r="S238" s="171"/>
      <c r="T238" s="53">
        <v>43.84</v>
      </c>
      <c r="U238" s="54">
        <v>1400</v>
      </c>
      <c r="W238" s="28" t="s">
        <v>542</v>
      </c>
      <c r="Y238" s="25" t="s">
        <v>540</v>
      </c>
      <c r="Z238" s="25">
        <v>4384</v>
      </c>
      <c r="AA238" s="4" t="s">
        <v>16</v>
      </c>
      <c r="AB238" s="95">
        <v>2400</v>
      </c>
      <c r="AC238" s="56">
        <v>1650</v>
      </c>
    </row>
    <row r="239" spans="1:29" ht="22.5" customHeight="1" x14ac:dyDescent="0.25">
      <c r="D239" s="4" t="s">
        <v>528</v>
      </c>
      <c r="E239" s="55">
        <f t="shared" si="42"/>
        <v>60</v>
      </c>
      <c r="F239" s="127">
        <f t="shared" si="42"/>
        <v>40</v>
      </c>
      <c r="G239" s="106"/>
      <c r="I239" s="21"/>
      <c r="K239" s="13">
        <f t="shared" si="52"/>
        <v>53.438000000000002</v>
      </c>
      <c r="L239" s="13">
        <f t="shared" si="53"/>
        <v>34.005999999999993</v>
      </c>
      <c r="M239" s="51"/>
      <c r="N239" s="13">
        <f t="shared" si="54"/>
        <v>53.438000000000002</v>
      </c>
      <c r="O239" s="13">
        <f t="shared" si="55"/>
        <v>34.005999999999993</v>
      </c>
      <c r="P239" s="51"/>
      <c r="Q239" s="53">
        <v>24.29</v>
      </c>
      <c r="R239" s="171"/>
      <c r="S239" s="171"/>
      <c r="T239" s="53">
        <v>24.29</v>
      </c>
      <c r="U239" s="54" t="e">
        <v>#N/A</v>
      </c>
      <c r="W239" s="28" t="s">
        <v>542</v>
      </c>
      <c r="Y239" s="25" t="s">
        <v>541</v>
      </c>
      <c r="Z239" s="25">
        <v>7767</v>
      </c>
      <c r="AA239" s="4" t="s">
        <v>59</v>
      </c>
      <c r="AB239" s="95">
        <v>2400</v>
      </c>
      <c r="AC239" s="56">
        <v>1500</v>
      </c>
    </row>
    <row r="240" spans="1:29" ht="22.5" customHeight="1" x14ac:dyDescent="0.25">
      <c r="D240" s="4" t="s">
        <v>529</v>
      </c>
      <c r="E240" s="55">
        <v>9</v>
      </c>
      <c r="F240" s="127">
        <v>6</v>
      </c>
      <c r="I240" s="21"/>
      <c r="K240" s="13">
        <f t="shared" si="52"/>
        <v>0</v>
      </c>
      <c r="L240" s="13">
        <f t="shared" si="53"/>
        <v>0</v>
      </c>
      <c r="M240" s="51"/>
      <c r="N240" s="13">
        <f t="shared" si="54"/>
        <v>0</v>
      </c>
      <c r="O240" s="13">
        <f t="shared" si="55"/>
        <v>0</v>
      </c>
      <c r="P240" s="51"/>
      <c r="Q240" s="53"/>
      <c r="R240" s="171"/>
      <c r="S240" s="171"/>
      <c r="T240" s="53"/>
      <c r="U240" s="54" t="e">
        <v>#N/A</v>
      </c>
      <c r="AA240" s="4" t="s">
        <v>60</v>
      </c>
      <c r="AB240" s="95">
        <v>3050</v>
      </c>
      <c r="AC240" s="56">
        <v>1940</v>
      </c>
    </row>
    <row r="241" spans="1:31" ht="22.5" customHeight="1" x14ac:dyDescent="0.25">
      <c r="A241" s="2" t="s">
        <v>301</v>
      </c>
      <c r="B241" s="2">
        <v>450</v>
      </c>
      <c r="C241" s="2" t="s">
        <v>368</v>
      </c>
      <c r="D241" s="4" t="s">
        <v>607</v>
      </c>
      <c r="E241" s="55">
        <f t="shared" si="42"/>
        <v>1250</v>
      </c>
      <c r="F241" s="127">
        <f t="shared" si="42"/>
        <v>790</v>
      </c>
      <c r="G241" s="108" t="s">
        <v>13</v>
      </c>
      <c r="H241" s="109"/>
      <c r="I241" s="110"/>
      <c r="K241" s="13">
        <f t="shared" si="52"/>
        <v>1240.646</v>
      </c>
      <c r="L241" s="13">
        <f t="shared" si="53"/>
        <v>789.50199999999984</v>
      </c>
      <c r="M241" s="51"/>
      <c r="N241" s="13">
        <f t="shared" si="54"/>
        <v>1240.646</v>
      </c>
      <c r="O241" s="13">
        <f t="shared" si="55"/>
        <v>789.50199999999984</v>
      </c>
      <c r="P241" s="51"/>
      <c r="Q241" s="53">
        <v>563.92999999999995</v>
      </c>
      <c r="R241" s="171"/>
      <c r="S241" s="171"/>
      <c r="T241" s="53">
        <v>563.92999999999995</v>
      </c>
      <c r="U241" s="54">
        <v>563.92999999999995</v>
      </c>
      <c r="AA241" s="4" t="s">
        <v>39</v>
      </c>
      <c r="AB241" s="95">
        <v>1330</v>
      </c>
      <c r="AC241" s="56">
        <v>850</v>
      </c>
    </row>
    <row r="242" spans="1:31" ht="22.5" customHeight="1" x14ac:dyDescent="0.25">
      <c r="B242" s="2">
        <v>451</v>
      </c>
      <c r="C242" s="2" t="s">
        <v>369</v>
      </c>
      <c r="D242" s="4" t="s">
        <v>608</v>
      </c>
      <c r="E242" s="55">
        <f t="shared" si="42"/>
        <v>11930</v>
      </c>
      <c r="F242" s="127">
        <f t="shared" si="42"/>
        <v>7590</v>
      </c>
      <c r="G242" s="107"/>
      <c r="I242" s="21"/>
      <c r="K242" s="13">
        <f t="shared" si="52"/>
        <v>11927.058000000001</v>
      </c>
      <c r="L242" s="13">
        <f t="shared" si="53"/>
        <v>7589.9459999999999</v>
      </c>
      <c r="M242" s="51"/>
      <c r="N242" s="13">
        <f t="shared" si="54"/>
        <v>11927.058000000001</v>
      </c>
      <c r="O242" s="13">
        <f t="shared" si="55"/>
        <v>7589.9459999999999</v>
      </c>
      <c r="P242" s="51"/>
      <c r="Q242" s="53">
        <v>5421.39</v>
      </c>
      <c r="R242" s="171"/>
      <c r="S242" s="171"/>
      <c r="T242" s="53">
        <v>5421.39</v>
      </c>
      <c r="U242" s="54">
        <v>5421.39</v>
      </c>
      <c r="AA242" s="4" t="s">
        <v>64</v>
      </c>
      <c r="AB242" s="95"/>
      <c r="AC242" s="56"/>
      <c r="AE242" s="85"/>
    </row>
    <row r="243" spans="1:31" ht="22.5" customHeight="1" thickBot="1" x14ac:dyDescent="0.3">
      <c r="D243" s="4"/>
      <c r="E243" s="55"/>
      <c r="F243" s="127"/>
      <c r="I243" s="21"/>
      <c r="K243" s="13"/>
      <c r="L243" s="13"/>
      <c r="M243" s="51"/>
      <c r="N243" s="13"/>
      <c r="O243" s="13"/>
      <c r="P243" s="51"/>
      <c r="Q243" s="54"/>
      <c r="R243" s="171"/>
      <c r="S243" s="171"/>
      <c r="T243" s="54"/>
      <c r="U243" s="54"/>
      <c r="AA243" s="4"/>
      <c r="AB243" s="95"/>
      <c r="AC243" s="56"/>
      <c r="AE243" s="85"/>
    </row>
    <row r="244" spans="1:31" s="66" customFormat="1" ht="22.5" customHeight="1" x14ac:dyDescent="0.25">
      <c r="A244" s="60" t="s">
        <v>238</v>
      </c>
      <c r="B244" s="60">
        <v>2045</v>
      </c>
      <c r="C244" s="2" t="s">
        <v>491</v>
      </c>
      <c r="D244" s="91" t="s">
        <v>194</v>
      </c>
      <c r="E244" s="55">
        <f t="shared" si="42"/>
        <v>4800</v>
      </c>
      <c r="F244" s="127">
        <f t="shared" si="42"/>
        <v>3060</v>
      </c>
      <c r="G244" s="17" t="s">
        <v>61</v>
      </c>
      <c r="H244" s="32"/>
      <c r="I244" s="61"/>
      <c r="J244" s="71"/>
      <c r="K244" s="13">
        <f>N244*$K$5</f>
        <v>4795.0100000000011</v>
      </c>
      <c r="L244" s="13">
        <f>O244*$L$5</f>
        <v>3051.37</v>
      </c>
      <c r="M244" s="63"/>
      <c r="N244" s="13">
        <f t="shared" ref="N244:N257" si="56">Q244*2.2</f>
        <v>4795.0100000000011</v>
      </c>
      <c r="O244" s="13">
        <f t="shared" ref="O244:O258" si="57">Q244*1.4</f>
        <v>3051.37</v>
      </c>
      <c r="P244" s="63"/>
      <c r="Q244" s="54">
        <v>2179.5500000000002</v>
      </c>
      <c r="R244" s="171"/>
      <c r="S244" s="171"/>
      <c r="T244" s="54">
        <v>2179.5500000000002</v>
      </c>
      <c r="U244" s="54">
        <v>2075.06</v>
      </c>
      <c r="W244" s="29"/>
      <c r="X244" s="26"/>
      <c r="Y244" s="26"/>
      <c r="Z244" s="26"/>
      <c r="AA244" s="91" t="s">
        <v>194</v>
      </c>
      <c r="AB244" s="55">
        <v>5480</v>
      </c>
      <c r="AC244" s="56">
        <v>3490</v>
      </c>
    </row>
    <row r="245" spans="1:31" ht="22.5" customHeight="1" x14ac:dyDescent="0.25">
      <c r="B245" s="2">
        <v>2046</v>
      </c>
      <c r="C245" s="2" t="s">
        <v>493</v>
      </c>
      <c r="D245" s="91" t="s">
        <v>196</v>
      </c>
      <c r="E245" s="55">
        <f t="shared" si="42"/>
        <v>2880</v>
      </c>
      <c r="F245" s="127">
        <f t="shared" si="42"/>
        <v>1840</v>
      </c>
      <c r="I245" s="21"/>
      <c r="K245" s="13">
        <f>N245*$K$5</f>
        <v>2877.7760000000003</v>
      </c>
      <c r="L245" s="13">
        <f>O245*$L$5</f>
        <v>1831.3119999999997</v>
      </c>
      <c r="M245" s="51"/>
      <c r="N245" s="13">
        <f t="shared" si="56"/>
        <v>2877.7760000000003</v>
      </c>
      <c r="O245" s="13">
        <f t="shared" si="57"/>
        <v>1831.3119999999997</v>
      </c>
      <c r="P245" s="51"/>
      <c r="Q245" s="54">
        <v>1308.08</v>
      </c>
      <c r="R245" s="171"/>
      <c r="S245" s="171"/>
      <c r="T245" s="54">
        <v>1308.08</v>
      </c>
      <c r="U245" s="54">
        <v>1239.67</v>
      </c>
      <c r="AA245" s="91" t="s">
        <v>196</v>
      </c>
      <c r="AB245" s="55">
        <v>3280</v>
      </c>
      <c r="AC245" s="56">
        <v>2090</v>
      </c>
    </row>
    <row r="246" spans="1:31" ht="22.5" customHeight="1" thickBot="1" x14ac:dyDescent="0.3">
      <c r="B246" s="2">
        <v>2047</v>
      </c>
      <c r="C246" s="2" t="s">
        <v>492</v>
      </c>
      <c r="D246" s="91" t="s">
        <v>195</v>
      </c>
      <c r="E246" s="55">
        <f t="shared" si="42"/>
        <v>1640</v>
      </c>
      <c r="F246" s="127">
        <f t="shared" si="42"/>
        <v>1040</v>
      </c>
      <c r="G246" s="107"/>
      <c r="H246" s="22"/>
      <c r="I246" s="21"/>
      <c r="K246" s="13">
        <f>N246*$K$5</f>
        <v>1633.3240000000001</v>
      </c>
      <c r="L246" s="13">
        <f>O246*$L$5</f>
        <v>1039.3879999999999</v>
      </c>
      <c r="M246" s="51"/>
      <c r="N246" s="13">
        <f t="shared" si="56"/>
        <v>1633.3240000000001</v>
      </c>
      <c r="O246" s="13">
        <f t="shared" si="57"/>
        <v>1039.3879999999999</v>
      </c>
      <c r="P246" s="51"/>
      <c r="Q246" s="54">
        <v>742.42</v>
      </c>
      <c r="R246" s="171"/>
      <c r="S246" s="171"/>
      <c r="T246" s="54">
        <v>742.42</v>
      </c>
      <c r="U246" s="54">
        <v>706.82</v>
      </c>
      <c r="AA246" s="91" t="s">
        <v>195</v>
      </c>
      <c r="AB246" s="55">
        <v>1870</v>
      </c>
      <c r="AC246" s="56">
        <v>1190</v>
      </c>
    </row>
    <row r="247" spans="1:31" ht="22.5" customHeight="1" x14ac:dyDescent="0.25">
      <c r="D247" s="91" t="s">
        <v>552</v>
      </c>
      <c r="E247" s="55">
        <f t="shared" si="42"/>
        <v>630</v>
      </c>
      <c r="F247" s="127">
        <f t="shared" si="42"/>
        <v>400</v>
      </c>
      <c r="I247" s="21"/>
      <c r="K247" s="13">
        <f t="shared" ref="K247:K248" si="58">N247*$K$5</f>
        <v>624.16200000000003</v>
      </c>
      <c r="L247" s="13">
        <f t="shared" ref="L247:L248" si="59">O247*$L$5</f>
        <v>397.19399999999996</v>
      </c>
      <c r="M247" s="51"/>
      <c r="N247" s="13">
        <f t="shared" si="56"/>
        <v>624.16200000000003</v>
      </c>
      <c r="O247" s="13">
        <f t="shared" si="57"/>
        <v>397.19399999999996</v>
      </c>
      <c r="P247" s="51"/>
      <c r="Q247" s="54">
        <v>283.70999999999998</v>
      </c>
      <c r="R247" s="171"/>
      <c r="S247" s="171"/>
      <c r="T247" s="54">
        <v>283.70999999999998</v>
      </c>
      <c r="U247" s="54" t="e">
        <v>#N/A</v>
      </c>
      <c r="AA247" s="91" t="s">
        <v>196</v>
      </c>
      <c r="AB247" s="55">
        <v>3280</v>
      </c>
      <c r="AC247" s="56">
        <v>2090</v>
      </c>
    </row>
    <row r="248" spans="1:31" ht="22.5" customHeight="1" thickBot="1" x14ac:dyDescent="0.3">
      <c r="D248" s="91" t="s">
        <v>551</v>
      </c>
      <c r="E248" s="55">
        <f t="shared" si="42"/>
        <v>290</v>
      </c>
      <c r="F248" s="127">
        <f t="shared" si="42"/>
        <v>180</v>
      </c>
      <c r="G248" s="104"/>
      <c r="H248" s="22"/>
      <c r="I248" s="23"/>
      <c r="K248" s="13">
        <f t="shared" si="58"/>
        <v>281.64400000000006</v>
      </c>
      <c r="L248" s="13">
        <f t="shared" si="59"/>
        <v>179.22800000000001</v>
      </c>
      <c r="M248" s="51"/>
      <c r="N248" s="13">
        <f t="shared" si="56"/>
        <v>281.64400000000006</v>
      </c>
      <c r="O248" s="13">
        <f t="shared" si="57"/>
        <v>179.22800000000001</v>
      </c>
      <c r="P248" s="51"/>
      <c r="Q248" s="54">
        <v>128.02000000000001</v>
      </c>
      <c r="R248" s="171"/>
      <c r="S248" s="171"/>
      <c r="T248" s="54">
        <v>128.02000000000001</v>
      </c>
      <c r="U248" s="54">
        <v>706.82</v>
      </c>
      <c r="AA248" s="91" t="s">
        <v>195</v>
      </c>
      <c r="AB248" s="55">
        <v>1870</v>
      </c>
      <c r="AC248" s="56">
        <v>1190</v>
      </c>
    </row>
    <row r="249" spans="1:31" s="66" customFormat="1" ht="22.5" customHeight="1" x14ac:dyDescent="0.25">
      <c r="A249" s="60"/>
      <c r="B249" s="60">
        <v>1712</v>
      </c>
      <c r="C249" s="2" t="s">
        <v>397</v>
      </c>
      <c r="D249" s="91" t="s">
        <v>58</v>
      </c>
      <c r="E249" s="55">
        <f>MROUND(K249+4.7,10)</f>
        <v>530</v>
      </c>
      <c r="F249" s="127">
        <f>MROUND(L249+4.7,10)</f>
        <v>340</v>
      </c>
      <c r="G249" s="17" t="s">
        <v>530</v>
      </c>
      <c r="H249" s="18"/>
      <c r="I249" s="19"/>
      <c r="J249" s="71"/>
      <c r="K249" s="13">
        <f>N249*$K$5</f>
        <v>528</v>
      </c>
      <c r="L249" s="13">
        <f>O249*$L$5</f>
        <v>336</v>
      </c>
      <c r="M249" s="63"/>
      <c r="N249" s="13">
        <f t="shared" si="56"/>
        <v>528</v>
      </c>
      <c r="O249" s="13">
        <f t="shared" si="57"/>
        <v>336</v>
      </c>
      <c r="P249" s="63"/>
      <c r="Q249" s="64">
        <v>240</v>
      </c>
      <c r="R249" s="171"/>
      <c r="S249" s="171"/>
      <c r="T249" s="64">
        <v>240</v>
      </c>
      <c r="U249" s="54">
        <v>137</v>
      </c>
      <c r="W249" s="29" t="s">
        <v>553</v>
      </c>
      <c r="X249" s="26"/>
      <c r="Y249" s="26"/>
      <c r="Z249" s="26"/>
      <c r="AA249" s="91" t="s">
        <v>58</v>
      </c>
      <c r="AB249" s="55">
        <v>240</v>
      </c>
      <c r="AC249" s="92">
        <v>160</v>
      </c>
    </row>
    <row r="250" spans="1:31" ht="22.5" customHeight="1" thickBot="1" x14ac:dyDescent="0.3">
      <c r="D250" s="78"/>
      <c r="E250" s="93"/>
      <c r="F250" s="128"/>
      <c r="G250" s="104"/>
      <c r="H250" s="22"/>
      <c r="I250" s="23"/>
      <c r="K250" s="13">
        <f>N250*$K$5</f>
        <v>0</v>
      </c>
      <c r="L250" s="13">
        <f>O250*$L$5</f>
        <v>0</v>
      </c>
      <c r="M250" s="51"/>
      <c r="N250" s="13">
        <f t="shared" si="56"/>
        <v>0</v>
      </c>
      <c r="O250" s="13">
        <f t="shared" si="57"/>
        <v>0</v>
      </c>
      <c r="P250" s="51"/>
      <c r="Q250" s="53"/>
      <c r="R250" s="171"/>
      <c r="S250" s="171"/>
      <c r="T250" s="53"/>
      <c r="U250" s="54">
        <v>1.4</v>
      </c>
      <c r="AB250" s="93"/>
      <c r="AC250" s="94"/>
    </row>
    <row r="251" spans="1:31" ht="22.5" customHeight="1" x14ac:dyDescent="0.25">
      <c r="D251" s="4" t="s">
        <v>609</v>
      </c>
      <c r="E251" s="55">
        <v>1990</v>
      </c>
      <c r="F251" s="127">
        <v>1270</v>
      </c>
      <c r="G251" s="17" t="s">
        <v>46</v>
      </c>
      <c r="H251" s="32"/>
      <c r="I251" s="19"/>
      <c r="K251" s="13">
        <f t="shared" si="52"/>
        <v>0</v>
      </c>
      <c r="L251" s="13">
        <f t="shared" si="53"/>
        <v>0</v>
      </c>
      <c r="M251" s="51"/>
      <c r="N251" s="13">
        <f t="shared" si="56"/>
        <v>0</v>
      </c>
      <c r="O251" s="13">
        <f t="shared" si="57"/>
        <v>0</v>
      </c>
      <c r="P251" s="51"/>
      <c r="Q251" s="53"/>
      <c r="R251" s="171"/>
      <c r="S251" s="171"/>
      <c r="T251" s="53"/>
      <c r="U251" s="54" t="e">
        <v>#N/A</v>
      </c>
      <c r="AA251" s="4" t="s">
        <v>52</v>
      </c>
      <c r="AB251" s="95">
        <v>1990</v>
      </c>
      <c r="AC251" s="56">
        <v>1270</v>
      </c>
      <c r="AE251" s="85"/>
    </row>
    <row r="252" spans="1:31" ht="22.5" customHeight="1" thickBot="1" x14ac:dyDescent="0.3">
      <c r="D252" s="4" t="s">
        <v>53</v>
      </c>
      <c r="E252" s="55">
        <v>2650</v>
      </c>
      <c r="F252" s="127">
        <v>1690</v>
      </c>
      <c r="G252" s="104" t="s">
        <v>225</v>
      </c>
      <c r="H252" s="22"/>
      <c r="I252" s="23"/>
      <c r="K252" s="13">
        <f t="shared" si="52"/>
        <v>0</v>
      </c>
      <c r="L252" s="13">
        <f t="shared" si="53"/>
        <v>0</v>
      </c>
      <c r="M252" s="51"/>
      <c r="N252" s="13">
        <f t="shared" si="56"/>
        <v>0</v>
      </c>
      <c r="O252" s="13">
        <f t="shared" si="57"/>
        <v>0</v>
      </c>
      <c r="P252" s="51"/>
      <c r="Q252" s="53"/>
      <c r="R252" s="171"/>
      <c r="S252" s="171"/>
      <c r="T252" s="53"/>
      <c r="U252" s="54" t="e">
        <v>#N/A</v>
      </c>
      <c r="AA252" s="4" t="s">
        <v>53</v>
      </c>
      <c r="AB252" s="95">
        <v>2650</v>
      </c>
      <c r="AC252" s="56">
        <v>1690</v>
      </c>
      <c r="AE252" s="85"/>
    </row>
    <row r="253" spans="1:31" ht="22.5" customHeight="1" x14ac:dyDescent="0.25">
      <c r="D253" s="4" t="s">
        <v>47</v>
      </c>
      <c r="E253" s="55">
        <v>1900</v>
      </c>
      <c r="F253" s="127">
        <v>1200</v>
      </c>
      <c r="G253" s="17" t="s">
        <v>51</v>
      </c>
      <c r="H253" s="32"/>
      <c r="I253" s="61"/>
      <c r="K253" s="13">
        <f t="shared" si="52"/>
        <v>0</v>
      </c>
      <c r="L253" s="13">
        <f t="shared" si="53"/>
        <v>0</v>
      </c>
      <c r="M253" s="51"/>
      <c r="N253" s="13">
        <f t="shared" si="56"/>
        <v>0</v>
      </c>
      <c r="O253" s="13">
        <f t="shared" si="57"/>
        <v>0</v>
      </c>
      <c r="P253" s="51"/>
      <c r="Q253" s="53"/>
      <c r="R253" s="171"/>
      <c r="S253" s="171"/>
      <c r="T253" s="53"/>
      <c r="U253" s="54" t="e">
        <v>#N/A</v>
      </c>
      <c r="AA253" s="4" t="s">
        <v>47</v>
      </c>
      <c r="AB253" s="95">
        <v>1900</v>
      </c>
      <c r="AC253" s="92">
        <v>1200</v>
      </c>
      <c r="AE253" s="85"/>
    </row>
    <row r="254" spans="1:31" ht="22.5" customHeight="1" x14ac:dyDescent="0.25">
      <c r="D254" s="4" t="s">
        <v>48</v>
      </c>
      <c r="E254" s="55">
        <v>2500</v>
      </c>
      <c r="F254" s="127">
        <v>1610</v>
      </c>
      <c r="G254" s="99" t="s">
        <v>225</v>
      </c>
      <c r="I254" s="57"/>
      <c r="K254" s="13">
        <f t="shared" si="52"/>
        <v>0</v>
      </c>
      <c r="L254" s="13">
        <f t="shared" si="53"/>
        <v>0</v>
      </c>
      <c r="M254" s="51"/>
      <c r="N254" s="13">
        <f t="shared" si="56"/>
        <v>0</v>
      </c>
      <c r="O254" s="13">
        <f t="shared" si="57"/>
        <v>0</v>
      </c>
      <c r="P254" s="51"/>
      <c r="Q254" s="53"/>
      <c r="R254" s="171"/>
      <c r="S254" s="171"/>
      <c r="T254" s="53"/>
      <c r="U254" s="54" t="e">
        <v>#N/A</v>
      </c>
      <c r="AA254" s="4" t="s">
        <v>48</v>
      </c>
      <c r="AB254" s="95">
        <v>2500</v>
      </c>
      <c r="AC254" s="92">
        <v>1610</v>
      </c>
      <c r="AE254" s="85"/>
    </row>
    <row r="255" spans="1:31" ht="22.5" customHeight="1" x14ac:dyDescent="0.25">
      <c r="D255" s="4" t="s">
        <v>49</v>
      </c>
      <c r="E255" s="55">
        <v>2780</v>
      </c>
      <c r="F255" s="127">
        <v>1770</v>
      </c>
      <c r="I255" s="57"/>
      <c r="K255" s="13">
        <f t="shared" si="52"/>
        <v>0</v>
      </c>
      <c r="L255" s="13">
        <f t="shared" si="53"/>
        <v>0</v>
      </c>
      <c r="M255" s="51"/>
      <c r="N255" s="13">
        <f t="shared" si="56"/>
        <v>0</v>
      </c>
      <c r="O255" s="13">
        <f t="shared" si="57"/>
        <v>0</v>
      </c>
      <c r="P255" s="51"/>
      <c r="Q255" s="53"/>
      <c r="R255" s="171"/>
      <c r="S255" s="171"/>
      <c r="T255" s="53"/>
      <c r="U255" s="54" t="e">
        <v>#N/A</v>
      </c>
      <c r="AA255" s="4" t="s">
        <v>49</v>
      </c>
      <c r="AB255" s="95">
        <v>2780</v>
      </c>
      <c r="AC255" s="92">
        <v>1770</v>
      </c>
      <c r="AE255" s="85"/>
    </row>
    <row r="256" spans="1:31" ht="22.5" customHeight="1" thickBot="1" x14ac:dyDescent="0.3">
      <c r="D256" s="4" t="s">
        <v>50</v>
      </c>
      <c r="E256" s="55">
        <v>3000</v>
      </c>
      <c r="F256" s="127">
        <v>1930</v>
      </c>
      <c r="G256" s="104"/>
      <c r="H256" s="22"/>
      <c r="I256" s="23"/>
      <c r="K256" s="13">
        <f t="shared" si="52"/>
        <v>0</v>
      </c>
      <c r="L256" s="13">
        <f t="shared" si="53"/>
        <v>0</v>
      </c>
      <c r="M256" s="51"/>
      <c r="N256" s="13">
        <f t="shared" si="56"/>
        <v>0</v>
      </c>
      <c r="O256" s="13">
        <f t="shared" si="57"/>
        <v>0</v>
      </c>
      <c r="P256" s="51"/>
      <c r="Q256" s="53"/>
      <c r="R256" s="171"/>
      <c r="S256" s="171"/>
      <c r="T256" s="53"/>
      <c r="U256" s="54" t="e">
        <v>#N/A</v>
      </c>
      <c r="AA256" s="4" t="s">
        <v>50</v>
      </c>
      <c r="AB256" s="95">
        <v>3000</v>
      </c>
      <c r="AC256" s="92">
        <v>1930</v>
      </c>
      <c r="AE256" s="85"/>
    </row>
    <row r="257" spans="1:31" ht="22.5" hidden="1" customHeight="1" thickBot="1" x14ac:dyDescent="0.3">
      <c r="D257" s="114"/>
      <c r="E257" s="93"/>
      <c r="F257" s="128"/>
      <c r="G257" s="17" t="s">
        <v>302</v>
      </c>
      <c r="H257" s="18"/>
      <c r="I257" s="19"/>
      <c r="K257" s="13">
        <f t="shared" si="52"/>
        <v>0</v>
      </c>
      <c r="L257" s="13">
        <f t="shared" si="53"/>
        <v>0</v>
      </c>
      <c r="M257" s="51"/>
      <c r="N257" s="13">
        <f t="shared" si="56"/>
        <v>0</v>
      </c>
      <c r="O257" s="13">
        <f t="shared" si="57"/>
        <v>0</v>
      </c>
      <c r="P257" s="51"/>
      <c r="Q257" s="53"/>
      <c r="R257" s="171"/>
      <c r="S257" s="171"/>
      <c r="T257" s="53"/>
      <c r="U257" s="54" t="e">
        <v>#N/A</v>
      </c>
      <c r="AA257" s="4"/>
      <c r="AB257" s="95"/>
      <c r="AC257" s="92"/>
      <c r="AE257" s="85"/>
    </row>
    <row r="258" spans="1:31" ht="22.5" customHeight="1" x14ac:dyDescent="0.25">
      <c r="D258" s="4" t="s">
        <v>28</v>
      </c>
      <c r="E258" s="55">
        <f t="shared" si="42"/>
        <v>4790</v>
      </c>
      <c r="F258" s="127">
        <f t="shared" si="42"/>
        <v>2920</v>
      </c>
      <c r="G258" s="17" t="s">
        <v>302</v>
      </c>
      <c r="H258" s="18"/>
      <c r="I258" s="19"/>
      <c r="K258" s="13">
        <f t="shared" si="52"/>
        <v>4784</v>
      </c>
      <c r="L258" s="13">
        <f t="shared" si="53"/>
        <v>2912</v>
      </c>
      <c r="M258" s="51"/>
      <c r="N258" s="13">
        <f>Q258*2.3</f>
        <v>4784</v>
      </c>
      <c r="O258" s="13">
        <f t="shared" si="57"/>
        <v>2912</v>
      </c>
      <c r="P258" s="51"/>
      <c r="Q258" s="53">
        <v>2080</v>
      </c>
      <c r="R258" s="171"/>
      <c r="S258" s="171"/>
      <c r="T258" s="53">
        <v>2080</v>
      </c>
      <c r="U258" s="54" t="e">
        <v>#N/A</v>
      </c>
      <c r="AA258" s="4" t="s">
        <v>28</v>
      </c>
      <c r="AB258" s="95">
        <v>8620</v>
      </c>
      <c r="AC258" s="56">
        <v>5250</v>
      </c>
      <c r="AE258" s="85"/>
    </row>
    <row r="259" spans="1:31" ht="22.5" customHeight="1" x14ac:dyDescent="0.25">
      <c r="D259" s="4" t="s">
        <v>29</v>
      </c>
      <c r="E259" s="55">
        <f t="shared" si="42"/>
        <v>7180</v>
      </c>
      <c r="F259" s="127">
        <f t="shared" si="42"/>
        <v>4370</v>
      </c>
      <c r="I259" s="57"/>
      <c r="K259" s="13">
        <f t="shared" si="52"/>
        <v>7175.9999999999991</v>
      </c>
      <c r="L259" s="13">
        <f t="shared" si="53"/>
        <v>4368</v>
      </c>
      <c r="M259" s="51"/>
      <c r="N259" s="13">
        <f t="shared" ref="N259:N268" si="60">Q259*2.3</f>
        <v>7175.9999999999991</v>
      </c>
      <c r="O259" s="13">
        <f t="shared" ref="O259:O268" si="61">Q259*1.4</f>
        <v>4368</v>
      </c>
      <c r="P259" s="51"/>
      <c r="Q259" s="53">
        <v>3120</v>
      </c>
      <c r="R259" s="171"/>
      <c r="S259" s="171"/>
      <c r="T259" s="53">
        <v>3120</v>
      </c>
      <c r="U259" s="54" t="e">
        <v>#N/A</v>
      </c>
      <c r="AA259" s="4" t="s">
        <v>29</v>
      </c>
      <c r="AB259" s="95">
        <v>12920</v>
      </c>
      <c r="AC259" s="56">
        <v>7870</v>
      </c>
      <c r="AE259" s="85"/>
    </row>
    <row r="260" spans="1:31" ht="22.5" customHeight="1" x14ac:dyDescent="0.25">
      <c r="D260" s="4" t="s">
        <v>30</v>
      </c>
      <c r="E260" s="55">
        <f t="shared" si="42"/>
        <v>8620</v>
      </c>
      <c r="F260" s="127">
        <f t="shared" si="42"/>
        <v>5250</v>
      </c>
      <c r="I260" s="57"/>
      <c r="K260" s="13">
        <f t="shared" si="52"/>
        <v>8611.1999999999989</v>
      </c>
      <c r="L260" s="13">
        <f t="shared" si="53"/>
        <v>5241.5999999999995</v>
      </c>
      <c r="M260" s="51"/>
      <c r="N260" s="13">
        <f t="shared" si="60"/>
        <v>8611.1999999999989</v>
      </c>
      <c r="O260" s="13">
        <f t="shared" si="61"/>
        <v>5241.5999999999995</v>
      </c>
      <c r="P260" s="51"/>
      <c r="Q260" s="53">
        <v>3744</v>
      </c>
      <c r="R260" s="171"/>
      <c r="S260" s="171"/>
      <c r="T260" s="53">
        <v>3744</v>
      </c>
      <c r="U260" s="54" t="e">
        <v>#N/A</v>
      </c>
      <c r="AA260" s="4" t="s">
        <v>30</v>
      </c>
      <c r="AB260" s="95">
        <v>15510</v>
      </c>
      <c r="AC260" s="56">
        <v>9440</v>
      </c>
      <c r="AE260" s="85"/>
    </row>
    <row r="261" spans="1:31" ht="22.5" customHeight="1" x14ac:dyDescent="0.25">
      <c r="D261" s="4" t="s">
        <v>31</v>
      </c>
      <c r="E261" s="55">
        <f t="shared" si="42"/>
        <v>9570</v>
      </c>
      <c r="F261" s="127">
        <f t="shared" si="42"/>
        <v>5830</v>
      </c>
      <c r="I261" s="21"/>
      <c r="K261" s="13">
        <f t="shared" si="52"/>
        <v>9568</v>
      </c>
      <c r="L261" s="13">
        <f t="shared" si="53"/>
        <v>5824</v>
      </c>
      <c r="M261" s="51"/>
      <c r="N261" s="13">
        <f t="shared" si="60"/>
        <v>9568</v>
      </c>
      <c r="O261" s="13">
        <f t="shared" si="61"/>
        <v>5824</v>
      </c>
      <c r="P261" s="51"/>
      <c r="Q261" s="53">
        <v>4160</v>
      </c>
      <c r="R261" s="171"/>
      <c r="S261" s="171"/>
      <c r="T261" s="53">
        <v>4160</v>
      </c>
      <c r="U261" s="54" t="e">
        <v>#N/A</v>
      </c>
      <c r="AA261" s="4" t="s">
        <v>31</v>
      </c>
      <c r="AB261" s="95">
        <v>17230</v>
      </c>
      <c r="AC261" s="56">
        <v>10490</v>
      </c>
      <c r="AE261" s="85"/>
    </row>
    <row r="262" spans="1:31" ht="22.5" customHeight="1" x14ac:dyDescent="0.25">
      <c r="D262" s="4" t="s">
        <v>229</v>
      </c>
      <c r="E262" s="55">
        <f t="shared" si="42"/>
        <v>230</v>
      </c>
      <c r="F262" s="127">
        <f t="shared" si="42"/>
        <v>140</v>
      </c>
      <c r="I262" s="21"/>
      <c r="K262" s="13">
        <f t="shared" si="52"/>
        <v>229.99999999999997</v>
      </c>
      <c r="L262" s="13">
        <f t="shared" si="53"/>
        <v>140</v>
      </c>
      <c r="M262" s="51"/>
      <c r="N262" s="13">
        <f t="shared" si="60"/>
        <v>229.99999999999997</v>
      </c>
      <c r="O262" s="13">
        <f t="shared" si="61"/>
        <v>140</v>
      </c>
      <c r="P262" s="51"/>
      <c r="Q262" s="53">
        <v>100</v>
      </c>
      <c r="R262" s="171"/>
      <c r="S262" s="171"/>
      <c r="T262" s="53">
        <v>100</v>
      </c>
      <c r="U262" s="54" t="e">
        <v>#N/A</v>
      </c>
      <c r="AA262" s="4" t="s">
        <v>229</v>
      </c>
      <c r="AB262" s="95">
        <v>420</v>
      </c>
      <c r="AC262" s="56">
        <v>260</v>
      </c>
      <c r="AE262" s="85"/>
    </row>
    <row r="263" spans="1:31" ht="22.5" customHeight="1" x14ac:dyDescent="0.25">
      <c r="D263" s="4" t="s">
        <v>232</v>
      </c>
      <c r="E263" s="55">
        <f t="shared" si="42"/>
        <v>350</v>
      </c>
      <c r="F263" s="127">
        <f t="shared" si="42"/>
        <v>210</v>
      </c>
      <c r="I263" s="21"/>
      <c r="K263" s="13">
        <f t="shared" si="52"/>
        <v>345</v>
      </c>
      <c r="L263" s="13">
        <f t="shared" si="53"/>
        <v>210</v>
      </c>
      <c r="M263" s="51"/>
      <c r="N263" s="13">
        <f t="shared" si="60"/>
        <v>345</v>
      </c>
      <c r="O263" s="13">
        <f t="shared" si="61"/>
        <v>210</v>
      </c>
      <c r="P263" s="51"/>
      <c r="Q263" s="53">
        <v>150</v>
      </c>
      <c r="R263" s="171"/>
      <c r="S263" s="171"/>
      <c r="T263" s="53">
        <v>150</v>
      </c>
      <c r="U263" s="54" t="e">
        <v>#N/A</v>
      </c>
      <c r="AA263" s="4" t="s">
        <v>232</v>
      </c>
      <c r="AB263" s="95">
        <v>560</v>
      </c>
      <c r="AC263" s="56">
        <v>340</v>
      </c>
      <c r="AE263" s="85"/>
    </row>
    <row r="264" spans="1:31" ht="22.5" customHeight="1" x14ac:dyDescent="0.25">
      <c r="D264" s="4" t="s">
        <v>231</v>
      </c>
      <c r="E264" s="55">
        <f t="shared" si="42"/>
        <v>420</v>
      </c>
      <c r="F264" s="127">
        <f t="shared" si="42"/>
        <v>260</v>
      </c>
      <c r="I264" s="21"/>
      <c r="K264" s="13">
        <f t="shared" si="52"/>
        <v>413.99999999999994</v>
      </c>
      <c r="L264" s="13">
        <f t="shared" si="53"/>
        <v>251.99999999999997</v>
      </c>
      <c r="M264" s="51"/>
      <c r="N264" s="13">
        <f t="shared" si="60"/>
        <v>413.99999999999994</v>
      </c>
      <c r="O264" s="13">
        <f t="shared" si="61"/>
        <v>251.99999999999997</v>
      </c>
      <c r="P264" s="51"/>
      <c r="Q264" s="53">
        <v>180</v>
      </c>
      <c r="R264" s="171"/>
      <c r="S264" s="171"/>
      <c r="T264" s="53">
        <v>180</v>
      </c>
      <c r="U264" s="54" t="e">
        <v>#N/A</v>
      </c>
      <c r="AA264" s="4" t="s">
        <v>231</v>
      </c>
      <c r="AB264" s="95">
        <v>640</v>
      </c>
      <c r="AC264" s="56">
        <v>390</v>
      </c>
      <c r="AE264" s="85"/>
    </row>
    <row r="265" spans="1:31" ht="22.5" customHeight="1" x14ac:dyDescent="0.25">
      <c r="D265" s="4" t="s">
        <v>230</v>
      </c>
      <c r="E265" s="55">
        <f t="shared" si="42"/>
        <v>460</v>
      </c>
      <c r="F265" s="127">
        <f t="shared" si="42"/>
        <v>280</v>
      </c>
      <c r="I265" s="21"/>
      <c r="K265" s="13">
        <f t="shared" si="52"/>
        <v>459.99999999999994</v>
      </c>
      <c r="L265" s="13">
        <f t="shared" si="53"/>
        <v>280</v>
      </c>
      <c r="M265" s="51"/>
      <c r="N265" s="13">
        <f t="shared" si="60"/>
        <v>459.99999999999994</v>
      </c>
      <c r="O265" s="13">
        <f t="shared" si="61"/>
        <v>280</v>
      </c>
      <c r="P265" s="51"/>
      <c r="Q265" s="53">
        <v>200</v>
      </c>
      <c r="R265" s="171"/>
      <c r="S265" s="171"/>
      <c r="T265" s="53">
        <v>200</v>
      </c>
      <c r="U265" s="54" t="e">
        <v>#N/A</v>
      </c>
      <c r="AA265" s="4" t="s">
        <v>230</v>
      </c>
      <c r="AB265" s="95">
        <v>700</v>
      </c>
      <c r="AC265" s="56">
        <v>430</v>
      </c>
      <c r="AE265" s="85"/>
    </row>
    <row r="266" spans="1:31" ht="22.5" customHeight="1" x14ac:dyDescent="0.25">
      <c r="A266" s="2" t="s">
        <v>572</v>
      </c>
      <c r="B266" s="2" t="s">
        <v>573</v>
      </c>
      <c r="D266" s="4" t="s">
        <v>571</v>
      </c>
      <c r="E266" s="55">
        <f t="shared" ref="E266:F268" si="62">MROUND(K266+4.7,10)</f>
        <v>760</v>
      </c>
      <c r="F266" s="127">
        <f t="shared" si="62"/>
        <v>470</v>
      </c>
      <c r="I266" s="21"/>
      <c r="K266" s="13">
        <f t="shared" si="52"/>
        <v>758.99999999999989</v>
      </c>
      <c r="L266" s="13">
        <f t="shared" si="53"/>
        <v>461.99999999999994</v>
      </c>
      <c r="M266" s="51"/>
      <c r="N266" s="13">
        <f t="shared" si="60"/>
        <v>758.99999999999989</v>
      </c>
      <c r="O266" s="13">
        <f t="shared" si="61"/>
        <v>461.99999999999994</v>
      </c>
      <c r="P266" s="51"/>
      <c r="Q266" s="54">
        <v>330</v>
      </c>
      <c r="R266" s="171"/>
      <c r="S266" s="171"/>
      <c r="T266" s="54">
        <v>330</v>
      </c>
      <c r="U266" s="54" t="e">
        <v>#N/A</v>
      </c>
      <c r="AA266" s="4" t="s">
        <v>231</v>
      </c>
      <c r="AB266" s="95">
        <v>640</v>
      </c>
      <c r="AC266" s="56">
        <v>390</v>
      </c>
      <c r="AE266" s="85"/>
    </row>
    <row r="267" spans="1:31" ht="22.5" customHeight="1" x14ac:dyDescent="0.25">
      <c r="A267" s="2" t="s">
        <v>572</v>
      </c>
      <c r="B267" s="2" t="s">
        <v>573</v>
      </c>
      <c r="D267" s="4" t="s">
        <v>569</v>
      </c>
      <c r="E267" s="55">
        <f t="shared" si="62"/>
        <v>810</v>
      </c>
      <c r="F267" s="127">
        <f t="shared" si="62"/>
        <v>490</v>
      </c>
      <c r="I267" s="21"/>
      <c r="K267" s="13">
        <f t="shared" si="52"/>
        <v>804.99999999999989</v>
      </c>
      <c r="L267" s="13">
        <f t="shared" si="53"/>
        <v>489.99999999999994</v>
      </c>
      <c r="M267" s="51"/>
      <c r="N267" s="13">
        <f t="shared" si="60"/>
        <v>804.99999999999989</v>
      </c>
      <c r="O267" s="13">
        <f t="shared" si="61"/>
        <v>489.99999999999994</v>
      </c>
      <c r="P267" s="51"/>
      <c r="Q267" s="54">
        <v>350</v>
      </c>
      <c r="R267" s="171"/>
      <c r="S267" s="171"/>
      <c r="T267" s="54">
        <v>350</v>
      </c>
      <c r="U267" s="54" t="e">
        <v>#N/A</v>
      </c>
      <c r="AA267" s="4" t="s">
        <v>231</v>
      </c>
      <c r="AB267" s="95">
        <v>640</v>
      </c>
      <c r="AC267" s="56">
        <v>390</v>
      </c>
      <c r="AE267" s="85"/>
    </row>
    <row r="268" spans="1:31" ht="22.5" customHeight="1" thickBot="1" x14ac:dyDescent="0.3">
      <c r="A268" s="2" t="s">
        <v>572</v>
      </c>
      <c r="B268" s="2" t="s">
        <v>573</v>
      </c>
      <c r="D268" s="4" t="s">
        <v>570</v>
      </c>
      <c r="E268" s="55">
        <f t="shared" si="62"/>
        <v>830</v>
      </c>
      <c r="F268" s="127">
        <f t="shared" si="62"/>
        <v>510</v>
      </c>
      <c r="G268" s="104"/>
      <c r="H268" s="22"/>
      <c r="I268" s="23"/>
      <c r="K268" s="13">
        <f t="shared" si="52"/>
        <v>827.99999999999989</v>
      </c>
      <c r="L268" s="13">
        <f t="shared" si="53"/>
        <v>503.99999999999994</v>
      </c>
      <c r="M268" s="51"/>
      <c r="N268" s="13">
        <f t="shared" si="60"/>
        <v>827.99999999999989</v>
      </c>
      <c r="O268" s="13">
        <f t="shared" si="61"/>
        <v>503.99999999999994</v>
      </c>
      <c r="P268" s="51"/>
      <c r="Q268" s="54">
        <v>360</v>
      </c>
      <c r="R268" s="171"/>
      <c r="S268" s="171"/>
      <c r="T268" s="54">
        <v>360</v>
      </c>
      <c r="U268" s="54" t="e">
        <v>#N/A</v>
      </c>
      <c r="AA268" s="4" t="s">
        <v>230</v>
      </c>
      <c r="AB268" s="95">
        <v>700</v>
      </c>
      <c r="AC268" s="56">
        <v>430</v>
      </c>
      <c r="AE268" s="85"/>
    </row>
    <row r="269" spans="1:31" ht="22.5" customHeight="1" x14ac:dyDescent="0.25">
      <c r="D269" s="81"/>
      <c r="E269" s="69">
        <v>6000</v>
      </c>
      <c r="F269" s="164">
        <v>4500</v>
      </c>
      <c r="G269" s="17" t="s">
        <v>62</v>
      </c>
      <c r="H269" s="18"/>
      <c r="I269" s="19"/>
      <c r="K269" s="13">
        <f t="shared" si="52"/>
        <v>0</v>
      </c>
      <c r="L269" s="13">
        <f t="shared" si="53"/>
        <v>0</v>
      </c>
      <c r="M269" s="51"/>
      <c r="N269" s="13">
        <f>Q269*2.2</f>
        <v>0</v>
      </c>
      <c r="O269" s="13">
        <f>Q269*1.4</f>
        <v>0</v>
      </c>
      <c r="P269" s="51"/>
      <c r="Q269" s="53"/>
      <c r="R269" s="171"/>
      <c r="S269" s="171"/>
      <c r="T269" s="53"/>
      <c r="U269" s="54" t="e">
        <v>#N/A</v>
      </c>
      <c r="AA269" s="91"/>
      <c r="AB269" s="91">
        <v>6000</v>
      </c>
      <c r="AC269" s="91">
        <v>4500</v>
      </c>
      <c r="AE269" s="85"/>
    </row>
    <row r="270" spans="1:31" ht="22.5" customHeight="1" x14ac:dyDescent="0.25">
      <c r="D270" s="91"/>
      <c r="E270" s="55"/>
      <c r="F270" s="127"/>
      <c r="G270" s="165" t="s">
        <v>225</v>
      </c>
      <c r="H270" s="91"/>
      <c r="I270" s="91"/>
      <c r="K270" s="13">
        <f t="shared" si="52"/>
        <v>0</v>
      </c>
      <c r="L270" s="13">
        <f t="shared" si="53"/>
        <v>0</v>
      </c>
      <c r="M270" s="51"/>
      <c r="N270" s="13">
        <f>Q270*2.2</f>
        <v>0</v>
      </c>
      <c r="O270" s="13">
        <f>Q270*1.4</f>
        <v>0</v>
      </c>
      <c r="P270" s="51"/>
      <c r="Q270" s="53"/>
      <c r="R270" s="171"/>
      <c r="S270" s="171"/>
      <c r="T270" s="53"/>
      <c r="U270" s="54" t="e">
        <v>#N/A</v>
      </c>
      <c r="AA270" s="91"/>
      <c r="AB270" s="91"/>
      <c r="AC270" s="91"/>
    </row>
    <row r="271" spans="1:31" ht="22.5" customHeight="1" x14ac:dyDescent="0.25">
      <c r="K271" s="13"/>
      <c r="L271" s="13"/>
      <c r="M271" s="51"/>
      <c r="N271" s="13"/>
      <c r="O271" s="13"/>
      <c r="P271" s="51"/>
      <c r="Q271" s="52"/>
      <c r="R271" s="171"/>
      <c r="S271" s="171"/>
      <c r="T271" s="53"/>
      <c r="U271" s="54"/>
    </row>
    <row r="272" spans="1:31" ht="22.5" customHeight="1" x14ac:dyDescent="0.25">
      <c r="K272" s="13"/>
      <c r="L272" s="13"/>
      <c r="M272" s="51"/>
      <c r="N272" s="13"/>
      <c r="O272" s="13"/>
      <c r="P272" s="51"/>
      <c r="Q272" s="52"/>
      <c r="R272" s="171"/>
      <c r="S272" s="171"/>
      <c r="T272" s="53"/>
      <c r="U272" s="54"/>
    </row>
  </sheetData>
  <printOptions horizontalCentered="1"/>
  <pageMargins left="0.70866141732283472" right="0.51181102362204722" top="0.59055118110236227" bottom="0.39370078740157483" header="0.19685039370078741" footer="0.11811023622047245"/>
  <pageSetup scale="98" fitToHeight="0" orientation="portrait" r:id="rId1"/>
  <headerFooter>
    <oddHeader>&amp;LMACETAS DE PLASTICO&amp;R"El Origen"</oddHeader>
    <oddFooter>&amp;L&amp;P&amp;R&amp;D&amp;P</oddFooter>
  </headerFooter>
  <rowBreaks count="1" manualBreakCount="1">
    <brk id="71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  <pageSetUpPr fitToPage="1"/>
  </sheetPr>
  <dimension ref="A1:AK442"/>
  <sheetViews>
    <sheetView topLeftCell="C1" zoomScaleNormal="100" workbookViewId="0">
      <selection activeCell="AE24" sqref="AE24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customWidth="1"/>
    <col min="3" max="3" width="14.7109375" style="2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17" width="14.85546875" style="392" customWidth="1"/>
    <col min="18" max="18" width="14.85546875" style="363" customWidth="1"/>
    <col min="19" max="19" width="14.85546875" style="297" hidden="1" customWidth="1"/>
    <col min="20" max="20" width="14.85546875" style="286" hidden="1" customWidth="1"/>
    <col min="21" max="21" width="14.85546875" style="273" hidden="1" customWidth="1"/>
    <col min="22" max="28" width="14.85546875" style="199" hidden="1" customWidth="1"/>
    <col min="29" max="29" width="14.85546875" style="11" hidden="1" customWidth="1"/>
    <col min="30" max="30" width="11.42578125" style="285" customWidth="1"/>
    <col min="31" max="31" width="14.7109375" style="144" customWidth="1"/>
    <col min="32" max="33" width="11.42578125" style="34" customWidth="1"/>
    <col min="34" max="16384" width="11.42578125" style="34"/>
  </cols>
  <sheetData>
    <row r="1" spans="1:37" ht="23.1" customHeight="1" x14ac:dyDescent="0.25">
      <c r="Q1" s="392" t="s">
        <v>853</v>
      </c>
    </row>
    <row r="2" spans="1:37" ht="23.1" customHeight="1" x14ac:dyDescent="0.25">
      <c r="Q2" s="392" t="s">
        <v>848</v>
      </c>
    </row>
    <row r="3" spans="1:37" ht="23.1" customHeight="1" x14ac:dyDescent="0.25">
      <c r="Q3" s="392" t="s">
        <v>852</v>
      </c>
    </row>
    <row r="4" spans="1:37" s="144" customFormat="1" ht="23.1" customHeight="1" x14ac:dyDescent="0.25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203"/>
      <c r="M4" s="34"/>
      <c r="N4" s="11" t="s">
        <v>288</v>
      </c>
      <c r="O4" s="11"/>
      <c r="P4" s="34"/>
      <c r="Q4" s="392" t="s">
        <v>854</v>
      </c>
      <c r="R4" s="363" t="s">
        <v>839</v>
      </c>
      <c r="S4" s="297" t="s">
        <v>691</v>
      </c>
      <c r="T4" s="286" t="s">
        <v>659</v>
      </c>
      <c r="U4" s="273" t="s">
        <v>706</v>
      </c>
      <c r="V4" s="270" t="s">
        <v>705</v>
      </c>
      <c r="W4" s="264" t="s">
        <v>691</v>
      </c>
      <c r="X4" s="243" t="s">
        <v>669</v>
      </c>
      <c r="Y4" s="235" t="s">
        <v>669</v>
      </c>
      <c r="Z4" s="222" t="s">
        <v>669</v>
      </c>
      <c r="AA4" s="218" t="s">
        <v>668</v>
      </c>
      <c r="AB4" s="199" t="s">
        <v>659</v>
      </c>
      <c r="AC4" s="245" t="s">
        <v>675</v>
      </c>
      <c r="AD4" s="285"/>
      <c r="AF4" s="34"/>
      <c r="AG4" s="34"/>
      <c r="AH4" s="34"/>
      <c r="AI4" s="34"/>
      <c r="AJ4" s="34"/>
      <c r="AK4" s="34"/>
    </row>
    <row r="5" spans="1:37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393"/>
      <c r="R5" s="364">
        <v>45274</v>
      </c>
      <c r="S5" s="298">
        <v>45253</v>
      </c>
      <c r="T5" s="287">
        <v>45254</v>
      </c>
      <c r="U5" s="274">
        <v>45246</v>
      </c>
      <c r="V5" s="265">
        <v>45233</v>
      </c>
      <c r="W5" s="265">
        <v>45225</v>
      </c>
      <c r="X5" s="244">
        <v>45218</v>
      </c>
      <c r="Y5" s="236">
        <v>45195</v>
      </c>
      <c r="Z5" s="223">
        <v>45183</v>
      </c>
      <c r="AA5" s="219">
        <v>45166</v>
      </c>
      <c r="AB5" s="203">
        <v>45155</v>
      </c>
      <c r="AC5" s="11"/>
      <c r="AD5" s="285"/>
      <c r="AF5" s="34"/>
      <c r="AG5" s="34"/>
      <c r="AH5" s="34"/>
      <c r="AI5" s="34"/>
      <c r="AJ5" s="34"/>
      <c r="AK5" s="34"/>
    </row>
    <row r="6" spans="1:37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394">
        <v>45295</v>
      </c>
      <c r="R6" s="365">
        <v>45274</v>
      </c>
      <c r="S6" s="304">
        <v>45267</v>
      </c>
      <c r="T6" s="288"/>
      <c r="U6" s="275"/>
      <c r="V6" s="266"/>
      <c r="W6" s="266">
        <v>1.3859999999999999</v>
      </c>
      <c r="X6" s="220"/>
      <c r="Y6" s="220"/>
      <c r="Z6" s="220"/>
      <c r="AA6" s="220">
        <v>1.3859999999999999</v>
      </c>
      <c r="AB6" s="206"/>
      <c r="AC6" s="36"/>
      <c r="AD6" s="285"/>
      <c r="AF6" s="34"/>
      <c r="AG6" s="34"/>
      <c r="AH6" s="34"/>
      <c r="AI6" s="34"/>
      <c r="AJ6" s="34"/>
      <c r="AK6" s="34"/>
    </row>
    <row r="7" spans="1:37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2.2000000000000002</v>
      </c>
      <c r="O7" s="12">
        <v>1.4</v>
      </c>
      <c r="P7" s="41"/>
      <c r="Q7" s="395" t="s">
        <v>235</v>
      </c>
      <c r="R7" s="366" t="s">
        <v>235</v>
      </c>
      <c r="S7" s="299" t="s">
        <v>235</v>
      </c>
      <c r="T7" s="296" t="s">
        <v>235</v>
      </c>
      <c r="U7" s="276" t="s">
        <v>235</v>
      </c>
      <c r="V7" s="271" t="s">
        <v>235</v>
      </c>
      <c r="W7" s="267" t="s">
        <v>235</v>
      </c>
      <c r="X7" s="221" t="s">
        <v>235</v>
      </c>
      <c r="Y7" s="221" t="s">
        <v>235</v>
      </c>
      <c r="Z7" s="221" t="s">
        <v>235</v>
      </c>
      <c r="AA7" s="221" t="s">
        <v>235</v>
      </c>
      <c r="AB7" s="207" t="s">
        <v>235</v>
      </c>
      <c r="AC7" s="42" t="s">
        <v>235</v>
      </c>
      <c r="AD7" s="285"/>
      <c r="AF7" s="34"/>
      <c r="AG7" s="34"/>
      <c r="AH7" s="34"/>
      <c r="AI7" s="34"/>
      <c r="AJ7" s="34"/>
      <c r="AK7" s="34"/>
    </row>
    <row r="8" spans="1:37" s="144" customFormat="1" ht="9.9499999999999993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>
        <v>1</v>
      </c>
      <c r="L8" s="345">
        <v>1</v>
      </c>
      <c r="M8" s="346"/>
      <c r="N8" s="347">
        <v>2.2000000000000002</v>
      </c>
      <c r="O8" s="347">
        <v>1.4</v>
      </c>
      <c r="P8" s="346"/>
      <c r="Q8" s="396" t="s">
        <v>840</v>
      </c>
      <c r="R8" s="377" t="s">
        <v>840</v>
      </c>
      <c r="S8" s="348"/>
      <c r="T8" s="349"/>
      <c r="U8" s="350"/>
      <c r="V8" s="351"/>
      <c r="W8" s="351"/>
      <c r="X8" s="207"/>
      <c r="Y8" s="207"/>
      <c r="Z8" s="207"/>
      <c r="AA8" s="207"/>
      <c r="AB8" s="207"/>
      <c r="AC8" s="10"/>
      <c r="AD8" s="285"/>
      <c r="AF8" s="34"/>
      <c r="AG8" s="34"/>
      <c r="AH8" s="34"/>
      <c r="AI8" s="34"/>
      <c r="AJ8" s="34"/>
      <c r="AK8" s="34"/>
    </row>
    <row r="9" spans="1:37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397">
        <v>1.1000000000000001</v>
      </c>
      <c r="R9" s="375">
        <v>1.45</v>
      </c>
      <c r="S9" s="321"/>
      <c r="T9" s="322"/>
      <c r="U9" s="279"/>
      <c r="V9" s="323"/>
      <c r="W9" s="323"/>
      <c r="X9" s="211"/>
      <c r="Y9" s="211"/>
      <c r="Z9" s="211"/>
      <c r="AA9" s="211"/>
      <c r="AB9" s="211"/>
      <c r="AC9" s="197"/>
      <c r="AD9" s="312"/>
      <c r="AF9" s="34"/>
      <c r="AG9" s="34"/>
      <c r="AH9" s="34"/>
      <c r="AI9" s="34"/>
      <c r="AJ9" s="34"/>
      <c r="AK9" s="34"/>
    </row>
    <row r="10" spans="1:37" s="144" customFormat="1" ht="23.1" customHeight="1" x14ac:dyDescent="0.25">
      <c r="A10" s="2" t="s">
        <v>236</v>
      </c>
      <c r="B10" s="2">
        <v>4756</v>
      </c>
      <c r="C10" s="2" t="s">
        <v>505</v>
      </c>
      <c r="D10" s="3" t="s">
        <v>95</v>
      </c>
      <c r="E10" s="116">
        <f>MROUND(K10+4.7,10)</f>
        <v>140</v>
      </c>
      <c r="F10" s="117">
        <f>MROUND(L10+4.7,10)</f>
        <v>90</v>
      </c>
      <c r="G10" s="101"/>
      <c r="H10" s="2"/>
      <c r="I10" s="2"/>
      <c r="J10" s="47"/>
      <c r="K10" s="202">
        <f t="shared" ref="K10:K52" si="0">N10*$K$8</f>
        <v>137.4212125</v>
      </c>
      <c r="L10" s="202">
        <f t="shared" ref="L10:L52" si="1">O10*$L$8</f>
        <v>87.449862499999981</v>
      </c>
      <c r="M10" s="51"/>
      <c r="N10" s="13">
        <f t="shared" ref="N10:N52" si="2">Q10*2.2</f>
        <v>137.4212125</v>
      </c>
      <c r="O10" s="13">
        <f t="shared" ref="O10:O52" si="3">Q10*1.4</f>
        <v>87.449862499999981</v>
      </c>
      <c r="P10" s="51"/>
      <c r="Q10" s="399">
        <f>R10*$Q$9</f>
        <v>62.464187499999994</v>
      </c>
      <c r="R10" s="371">
        <v>56.785624999999989</v>
      </c>
      <c r="S10" s="303">
        <v>39.162499999999994</v>
      </c>
      <c r="T10" s="289">
        <v>39.162499999999994</v>
      </c>
      <c r="U10" s="277">
        <v>31.33</v>
      </c>
      <c r="V10" s="263">
        <v>31.33</v>
      </c>
      <c r="W10" s="263">
        <v>31.33</v>
      </c>
      <c r="X10" s="208">
        <v>27.983339999999998</v>
      </c>
      <c r="Y10" s="208">
        <v>27.983339999999998</v>
      </c>
      <c r="Z10" s="208">
        <v>27.983339999999998</v>
      </c>
      <c r="AA10" s="208">
        <v>27.983339999999998</v>
      </c>
      <c r="AB10" s="208">
        <v>25.237500000000001</v>
      </c>
      <c r="AC10" s="190">
        <v>20.190000000000001</v>
      </c>
      <c r="AD10" s="312"/>
      <c r="AF10" s="34"/>
      <c r="AG10" s="34"/>
      <c r="AH10" s="34"/>
      <c r="AI10" s="34"/>
      <c r="AJ10" s="34"/>
      <c r="AK10" s="34"/>
    </row>
    <row r="11" spans="1:37" s="144" customFormat="1" ht="23.1" customHeight="1" x14ac:dyDescent="0.25">
      <c r="A11" s="2" t="s">
        <v>236</v>
      </c>
      <c r="B11" s="2">
        <v>4756</v>
      </c>
      <c r="C11" s="2" t="s">
        <v>505</v>
      </c>
      <c r="D11" s="3" t="s">
        <v>856</v>
      </c>
      <c r="E11" s="116">
        <f>MROUND(K11+4.7,10)</f>
        <v>150</v>
      </c>
      <c r="F11" s="117">
        <f>MROUND(L11+4.7,10)</f>
        <v>90</v>
      </c>
      <c r="G11" s="101"/>
      <c r="H11" s="2"/>
      <c r="I11" s="2"/>
      <c r="J11" s="47"/>
      <c r="K11" s="202">
        <f t="shared" ref="K11" si="4">N11*$K$8</f>
        <v>140.58000000000001</v>
      </c>
      <c r="L11" s="202">
        <f t="shared" ref="L11" si="5">O11*$L$8</f>
        <v>89.46</v>
      </c>
      <c r="M11" s="51"/>
      <c r="N11" s="13">
        <f t="shared" ref="N11" si="6">Q11*2.2</f>
        <v>140.58000000000001</v>
      </c>
      <c r="O11" s="13">
        <f t="shared" ref="O11" si="7">Q11*1.4</f>
        <v>89.46</v>
      </c>
      <c r="P11" s="51"/>
      <c r="Q11" s="411">
        <v>63.9</v>
      </c>
      <c r="R11" s="371">
        <v>56.785624999999989</v>
      </c>
      <c r="S11" s="303">
        <v>39.162499999999994</v>
      </c>
      <c r="T11" s="289">
        <v>39.162499999999994</v>
      </c>
      <c r="U11" s="277">
        <v>31.33</v>
      </c>
      <c r="V11" s="263">
        <v>31.33</v>
      </c>
      <c r="W11" s="263">
        <v>31.33</v>
      </c>
      <c r="X11" s="208">
        <v>27.983339999999998</v>
      </c>
      <c r="Y11" s="208">
        <v>27.983339999999998</v>
      </c>
      <c r="Z11" s="208">
        <v>27.983339999999998</v>
      </c>
      <c r="AA11" s="208">
        <v>27.983339999999998</v>
      </c>
      <c r="AB11" s="208">
        <v>25.237500000000001</v>
      </c>
      <c r="AC11" s="190">
        <v>20.190000000000001</v>
      </c>
      <c r="AD11" s="312"/>
      <c r="AF11" s="34"/>
      <c r="AG11" s="34"/>
      <c r="AH11" s="34"/>
      <c r="AI11" s="34"/>
      <c r="AJ11" s="34"/>
      <c r="AK11" s="34"/>
    </row>
    <row r="12" spans="1:37" s="144" customFormat="1" ht="23.1" customHeight="1" x14ac:dyDescent="0.25">
      <c r="A12" s="2" t="s">
        <v>236</v>
      </c>
      <c r="B12" s="2">
        <v>4757</v>
      </c>
      <c r="C12" s="2" t="s">
        <v>506</v>
      </c>
      <c r="D12" s="3" t="s">
        <v>96</v>
      </c>
      <c r="E12" s="116">
        <f t="shared" ref="E12:F30" si="8">MROUND(K12+4.7,10)</f>
        <v>230</v>
      </c>
      <c r="F12" s="117">
        <f t="shared" si="8"/>
        <v>150</v>
      </c>
      <c r="G12" s="99"/>
      <c r="H12" s="2"/>
      <c r="I12" s="196"/>
      <c r="J12" s="47"/>
      <c r="K12" s="202">
        <f t="shared" si="0"/>
        <v>221.94425000000001</v>
      </c>
      <c r="L12" s="202">
        <f t="shared" si="1"/>
        <v>141.23724999999999</v>
      </c>
      <c r="M12" s="51"/>
      <c r="N12" s="13">
        <f t="shared" si="2"/>
        <v>221.94425000000001</v>
      </c>
      <c r="O12" s="13">
        <f t="shared" si="3"/>
        <v>141.23724999999999</v>
      </c>
      <c r="P12" s="51"/>
      <c r="Q12" s="399">
        <f t="shared" ref="Q12:Q40" si="9">R12*$Q$9</f>
        <v>100.88374999999999</v>
      </c>
      <c r="R12" s="371">
        <v>91.712499999999991</v>
      </c>
      <c r="S12" s="303">
        <v>63.25</v>
      </c>
      <c r="T12" s="289">
        <v>63.25</v>
      </c>
      <c r="U12" s="277">
        <v>50.6</v>
      </c>
      <c r="V12" s="263">
        <v>50.6</v>
      </c>
      <c r="W12" s="263">
        <v>50.6</v>
      </c>
      <c r="X12" s="208">
        <v>42.397739999999999</v>
      </c>
      <c r="Y12" s="208">
        <v>42.397739999999999</v>
      </c>
      <c r="Z12" s="208">
        <v>42.397739999999999</v>
      </c>
      <c r="AA12" s="208">
        <v>42.397739999999999</v>
      </c>
      <c r="AB12" s="208">
        <v>38.237499999999997</v>
      </c>
      <c r="AC12" s="190">
        <v>30.59</v>
      </c>
      <c r="AD12" s="312"/>
      <c r="AF12" s="34"/>
      <c r="AG12" s="34"/>
      <c r="AH12" s="34"/>
      <c r="AI12" s="34"/>
      <c r="AJ12" s="34"/>
      <c r="AK12" s="34"/>
    </row>
    <row r="13" spans="1:37" s="144" customFormat="1" ht="23.1" customHeight="1" x14ac:dyDescent="0.25">
      <c r="A13" s="2" t="s">
        <v>236</v>
      </c>
      <c r="B13" s="2">
        <v>4758</v>
      </c>
      <c r="C13" s="2" t="s">
        <v>507</v>
      </c>
      <c r="D13" s="3" t="s">
        <v>97</v>
      </c>
      <c r="E13" s="116">
        <f t="shared" ref="E13" si="10">MROUND(K13+4.7,10)</f>
        <v>310</v>
      </c>
      <c r="F13" s="117">
        <f t="shared" ref="F13" si="11">MROUND(L13+4.7,10)</f>
        <v>200</v>
      </c>
      <c r="G13" s="99"/>
      <c r="H13" s="2"/>
      <c r="I13" s="2"/>
      <c r="J13" s="47"/>
      <c r="K13" s="202">
        <f t="shared" ref="K13" si="12">N13*$K$8</f>
        <v>306.55501250000003</v>
      </c>
      <c r="L13" s="202">
        <f t="shared" ref="L13" si="13">O13*$L$8</f>
        <v>195.08046249999998</v>
      </c>
      <c r="M13" s="51"/>
      <c r="N13" s="13">
        <f t="shared" ref="N13" si="14">Q13*2.2</f>
        <v>306.55501250000003</v>
      </c>
      <c r="O13" s="13">
        <f t="shared" ref="O13" si="15">Q13*1.4</f>
        <v>195.08046249999998</v>
      </c>
      <c r="P13" s="51"/>
      <c r="Q13" s="399">
        <f t="shared" ref="Q13" si="16">R13*$Q$9</f>
        <v>139.3431875</v>
      </c>
      <c r="R13" s="371">
        <v>126.675625</v>
      </c>
      <c r="S13" s="303">
        <v>87.362499999999997</v>
      </c>
      <c r="T13" s="289">
        <v>87.362499999999997</v>
      </c>
      <c r="U13" s="277">
        <v>69.89</v>
      </c>
      <c r="V13" s="263">
        <v>69.89</v>
      </c>
      <c r="W13" s="263">
        <v>69.89</v>
      </c>
      <c r="X13" s="208">
        <v>62.39772</v>
      </c>
      <c r="Y13" s="208">
        <v>62.39772</v>
      </c>
      <c r="Z13" s="208">
        <v>62.39772</v>
      </c>
      <c r="AA13" s="208">
        <v>62.39772</v>
      </c>
      <c r="AB13" s="208">
        <v>56.275000000000006</v>
      </c>
      <c r="AC13" s="190">
        <v>45.02</v>
      </c>
      <c r="AD13" s="312"/>
      <c r="AF13" s="34"/>
      <c r="AG13" s="34"/>
      <c r="AH13" s="34"/>
      <c r="AI13" s="34"/>
      <c r="AJ13" s="34"/>
      <c r="AK13" s="34"/>
    </row>
    <row r="14" spans="1:37" s="144" customFormat="1" ht="23.1" customHeight="1" x14ac:dyDescent="0.25">
      <c r="A14" s="2" t="s">
        <v>236</v>
      </c>
      <c r="B14" s="2">
        <v>4758</v>
      </c>
      <c r="C14" s="2" t="s">
        <v>507</v>
      </c>
      <c r="D14" s="3" t="s">
        <v>857</v>
      </c>
      <c r="E14" s="116">
        <f t="shared" si="8"/>
        <v>380</v>
      </c>
      <c r="F14" s="117">
        <f t="shared" si="8"/>
        <v>240</v>
      </c>
      <c r="G14" s="99"/>
      <c r="H14" s="2"/>
      <c r="I14" s="2"/>
      <c r="J14" s="47"/>
      <c r="K14" s="202">
        <f t="shared" si="0"/>
        <v>376.20000000000005</v>
      </c>
      <c r="L14" s="202">
        <f t="shared" si="1"/>
        <v>239.39999999999998</v>
      </c>
      <c r="M14" s="51"/>
      <c r="N14" s="13">
        <f t="shared" si="2"/>
        <v>376.20000000000005</v>
      </c>
      <c r="O14" s="13">
        <f t="shared" si="3"/>
        <v>239.39999999999998</v>
      </c>
      <c r="P14" s="51"/>
      <c r="Q14" s="411">
        <v>171</v>
      </c>
      <c r="R14" s="371">
        <v>126.675625</v>
      </c>
      <c r="S14" s="303">
        <v>87.362499999999997</v>
      </c>
      <c r="T14" s="289">
        <v>87.362499999999997</v>
      </c>
      <c r="U14" s="277">
        <v>69.89</v>
      </c>
      <c r="V14" s="263">
        <v>69.89</v>
      </c>
      <c r="W14" s="263">
        <v>69.89</v>
      </c>
      <c r="X14" s="208">
        <v>62.39772</v>
      </c>
      <c r="Y14" s="208">
        <v>62.39772</v>
      </c>
      <c r="Z14" s="208">
        <v>62.39772</v>
      </c>
      <c r="AA14" s="208">
        <v>62.39772</v>
      </c>
      <c r="AB14" s="208">
        <v>56.275000000000006</v>
      </c>
      <c r="AC14" s="190">
        <v>45.02</v>
      </c>
      <c r="AD14" s="312"/>
      <c r="AF14" s="34"/>
      <c r="AG14" s="34"/>
      <c r="AH14" s="34"/>
      <c r="AI14" s="34"/>
      <c r="AJ14" s="34"/>
      <c r="AK14" s="34"/>
    </row>
    <row r="15" spans="1:37" s="144" customFormat="1" ht="23.1" customHeight="1" x14ac:dyDescent="0.25">
      <c r="A15" s="2" t="s">
        <v>236</v>
      </c>
      <c r="B15" s="2">
        <v>4759</v>
      </c>
      <c r="C15" s="2" t="s">
        <v>508</v>
      </c>
      <c r="D15" s="3" t="s">
        <v>98</v>
      </c>
      <c r="E15" s="116">
        <f t="shared" si="8"/>
        <v>420</v>
      </c>
      <c r="F15" s="117">
        <f t="shared" si="8"/>
        <v>270</v>
      </c>
      <c r="G15" s="99"/>
      <c r="H15" s="2"/>
      <c r="I15" s="2"/>
      <c r="J15" s="47"/>
      <c r="K15" s="202">
        <f t="shared" si="0"/>
        <v>411.60570000000013</v>
      </c>
      <c r="L15" s="202">
        <f t="shared" si="1"/>
        <v>261.93090000000001</v>
      </c>
      <c r="M15" s="51"/>
      <c r="N15" s="13">
        <f t="shared" si="2"/>
        <v>411.60570000000013</v>
      </c>
      <c r="O15" s="13">
        <f t="shared" si="3"/>
        <v>261.93090000000001</v>
      </c>
      <c r="P15" s="51"/>
      <c r="Q15" s="399">
        <f t="shared" si="9"/>
        <v>187.09350000000003</v>
      </c>
      <c r="R15" s="371">
        <v>170.08500000000001</v>
      </c>
      <c r="S15" s="303">
        <v>117.30000000000001</v>
      </c>
      <c r="T15" s="289">
        <v>117.30000000000001</v>
      </c>
      <c r="U15" s="277">
        <v>93.84</v>
      </c>
      <c r="V15" s="263">
        <v>93.84</v>
      </c>
      <c r="W15" s="263">
        <v>93.84</v>
      </c>
      <c r="X15" s="208">
        <v>83.783699999999996</v>
      </c>
      <c r="Y15" s="208">
        <v>83.783699999999996</v>
      </c>
      <c r="Z15" s="208">
        <v>83.783699999999996</v>
      </c>
      <c r="AA15" s="208">
        <v>83.783699999999996</v>
      </c>
      <c r="AB15" s="208">
        <v>75.5625</v>
      </c>
      <c r="AC15" s="190">
        <v>60.45</v>
      </c>
      <c r="AD15" s="312"/>
      <c r="AF15" s="34"/>
      <c r="AG15" s="34"/>
      <c r="AH15" s="34"/>
      <c r="AI15" s="34"/>
      <c r="AJ15" s="34"/>
      <c r="AK15" s="34"/>
    </row>
    <row r="16" spans="1:37" s="144" customFormat="1" ht="23.1" customHeight="1" x14ac:dyDescent="0.25">
      <c r="A16" s="2" t="s">
        <v>236</v>
      </c>
      <c r="B16" s="2">
        <v>4760</v>
      </c>
      <c r="C16" s="2" t="s">
        <v>509</v>
      </c>
      <c r="D16" s="3" t="s">
        <v>99</v>
      </c>
      <c r="E16" s="116">
        <f t="shared" si="8"/>
        <v>450</v>
      </c>
      <c r="F16" s="117">
        <f t="shared" si="8"/>
        <v>290</v>
      </c>
      <c r="G16" s="99"/>
      <c r="H16" s="2"/>
      <c r="I16" s="2"/>
      <c r="J16" s="47"/>
      <c r="K16" s="202">
        <f t="shared" si="0"/>
        <v>442.59017000000006</v>
      </c>
      <c r="L16" s="202">
        <f t="shared" si="1"/>
        <v>281.64829000000003</v>
      </c>
      <c r="M16" s="51"/>
      <c r="N16" s="13">
        <f t="shared" si="2"/>
        <v>442.59017000000006</v>
      </c>
      <c r="O16" s="13">
        <f t="shared" si="3"/>
        <v>281.64829000000003</v>
      </c>
      <c r="P16" s="51"/>
      <c r="Q16" s="399">
        <f t="shared" si="9"/>
        <v>201.17735000000002</v>
      </c>
      <c r="R16" s="371">
        <v>182.88849999999999</v>
      </c>
      <c r="S16" s="303">
        <v>126.13</v>
      </c>
      <c r="T16" s="289">
        <v>175</v>
      </c>
      <c r="U16" s="277">
        <v>140</v>
      </c>
      <c r="V16" s="269">
        <v>140</v>
      </c>
      <c r="W16" s="263">
        <v>100.9</v>
      </c>
      <c r="X16" s="208">
        <v>90.076139999999981</v>
      </c>
      <c r="Y16" s="208">
        <v>90.076139999999981</v>
      </c>
      <c r="Z16" s="208">
        <v>90.076139999999981</v>
      </c>
      <c r="AA16" s="208">
        <v>90.076139999999981</v>
      </c>
      <c r="AB16" s="208">
        <v>81.237499999999997</v>
      </c>
      <c r="AC16" s="190">
        <v>64.989999999999995</v>
      </c>
      <c r="AD16" s="312"/>
      <c r="AF16" s="34"/>
      <c r="AG16" s="34"/>
      <c r="AH16" s="34"/>
      <c r="AI16" s="34"/>
      <c r="AJ16" s="34"/>
      <c r="AK16" s="34"/>
    </row>
    <row r="17" spans="1:37" s="144" customFormat="1" ht="23.1" customHeight="1" x14ac:dyDescent="0.25">
      <c r="A17" s="2" t="s">
        <v>236</v>
      </c>
      <c r="B17" s="2">
        <v>4761</v>
      </c>
      <c r="C17" s="2" t="s">
        <v>510</v>
      </c>
      <c r="D17" s="3" t="s">
        <v>100</v>
      </c>
      <c r="E17" s="116">
        <f t="shared" si="8"/>
        <v>560</v>
      </c>
      <c r="F17" s="117">
        <f t="shared" si="8"/>
        <v>360</v>
      </c>
      <c r="G17" s="99"/>
      <c r="H17" s="2"/>
      <c r="I17" s="2"/>
      <c r="J17" s="47"/>
      <c r="K17" s="202">
        <f t="shared" si="0"/>
        <v>560.08026250000012</v>
      </c>
      <c r="L17" s="202">
        <f t="shared" si="1"/>
        <v>356.41471250000001</v>
      </c>
      <c r="M17" s="51"/>
      <c r="N17" s="13">
        <f t="shared" si="2"/>
        <v>560.08026250000012</v>
      </c>
      <c r="O17" s="13">
        <f t="shared" si="3"/>
        <v>356.41471250000001</v>
      </c>
      <c r="P17" s="51"/>
      <c r="Q17" s="399">
        <f t="shared" si="9"/>
        <v>254.58193750000004</v>
      </c>
      <c r="R17" s="371">
        <v>231.43812500000001</v>
      </c>
      <c r="S17" s="303">
        <v>159.61250000000001</v>
      </c>
      <c r="T17" s="289">
        <v>159.61250000000001</v>
      </c>
      <c r="U17" s="277">
        <v>127.69</v>
      </c>
      <c r="V17" s="263">
        <v>127.69</v>
      </c>
      <c r="W17" s="263">
        <v>127.69</v>
      </c>
      <c r="X17" s="208">
        <v>114.01236</v>
      </c>
      <c r="Y17" s="208">
        <v>114.01236</v>
      </c>
      <c r="Z17" s="208">
        <v>114.01236</v>
      </c>
      <c r="AA17" s="208">
        <v>114.01236</v>
      </c>
      <c r="AB17" s="208">
        <v>102.825</v>
      </c>
      <c r="AC17" s="190">
        <v>82.26</v>
      </c>
      <c r="AD17" s="312"/>
      <c r="AF17" s="34"/>
      <c r="AG17" s="34"/>
      <c r="AH17" s="34"/>
      <c r="AI17" s="34"/>
      <c r="AJ17" s="34"/>
      <c r="AK17" s="34"/>
    </row>
    <row r="18" spans="1:37" s="144" customFormat="1" ht="23.1" customHeight="1" x14ac:dyDescent="0.25">
      <c r="A18" s="2" t="s">
        <v>236</v>
      </c>
      <c r="B18" s="2">
        <v>4762</v>
      </c>
      <c r="C18" s="2" t="s">
        <v>511</v>
      </c>
      <c r="D18" s="3" t="s">
        <v>101</v>
      </c>
      <c r="E18" s="116">
        <f t="shared" si="8"/>
        <v>630</v>
      </c>
      <c r="F18" s="117">
        <f t="shared" si="8"/>
        <v>400</v>
      </c>
      <c r="G18" s="99"/>
      <c r="H18" s="2"/>
      <c r="I18" s="2"/>
      <c r="J18" s="47"/>
      <c r="K18" s="202">
        <f t="shared" si="0"/>
        <v>628.37417500000015</v>
      </c>
      <c r="L18" s="202">
        <f t="shared" si="1"/>
        <v>399.87447500000002</v>
      </c>
      <c r="M18" s="51"/>
      <c r="N18" s="13">
        <f t="shared" si="2"/>
        <v>628.37417500000015</v>
      </c>
      <c r="O18" s="13">
        <f t="shared" si="3"/>
        <v>399.87447500000002</v>
      </c>
      <c r="P18" s="51"/>
      <c r="Q18" s="399">
        <f t="shared" si="9"/>
        <v>285.62462500000004</v>
      </c>
      <c r="R18" s="371">
        <v>259.65875</v>
      </c>
      <c r="S18" s="303">
        <v>179.07499999999999</v>
      </c>
      <c r="T18" s="289">
        <v>179.07499999999999</v>
      </c>
      <c r="U18" s="277">
        <v>143.26</v>
      </c>
      <c r="V18" s="263">
        <v>143.26</v>
      </c>
      <c r="W18" s="263">
        <v>143.26</v>
      </c>
      <c r="X18" s="208">
        <v>140</v>
      </c>
      <c r="Y18" s="234">
        <v>140</v>
      </c>
      <c r="Z18" s="208">
        <v>127.90007999999999</v>
      </c>
      <c r="AA18" s="208">
        <v>127.90007999999999</v>
      </c>
      <c r="AB18" s="208">
        <v>115.35</v>
      </c>
      <c r="AC18" s="190">
        <v>92.28</v>
      </c>
      <c r="AD18" s="312"/>
      <c r="AF18" s="34"/>
      <c r="AG18" s="34"/>
      <c r="AH18" s="34"/>
      <c r="AI18" s="34"/>
      <c r="AJ18" s="34"/>
      <c r="AK18" s="34"/>
    </row>
    <row r="19" spans="1:37" s="144" customFormat="1" ht="23.1" customHeight="1" x14ac:dyDescent="0.25">
      <c r="A19" s="2" t="s">
        <v>236</v>
      </c>
      <c r="B19" s="2">
        <v>4763</v>
      </c>
      <c r="C19" s="2" t="s">
        <v>512</v>
      </c>
      <c r="D19" s="3" t="s">
        <v>102</v>
      </c>
      <c r="E19" s="116">
        <f t="shared" si="8"/>
        <v>730</v>
      </c>
      <c r="F19" s="117">
        <f t="shared" si="8"/>
        <v>470</v>
      </c>
      <c r="G19" s="99"/>
      <c r="H19" s="2"/>
      <c r="I19" s="2"/>
      <c r="J19" s="47"/>
      <c r="K19" s="202">
        <f t="shared" si="0"/>
        <v>724.60850000000016</v>
      </c>
      <c r="L19" s="202">
        <f t="shared" si="1"/>
        <v>461.11450000000008</v>
      </c>
      <c r="M19" s="51"/>
      <c r="N19" s="13">
        <f t="shared" si="2"/>
        <v>724.60850000000016</v>
      </c>
      <c r="O19" s="13">
        <f t="shared" si="3"/>
        <v>461.11450000000008</v>
      </c>
      <c r="P19" s="51"/>
      <c r="Q19" s="399">
        <f t="shared" si="9"/>
        <v>329.36750000000006</v>
      </c>
      <c r="R19" s="371">
        <v>299.42500000000001</v>
      </c>
      <c r="S19" s="303">
        <v>206.5</v>
      </c>
      <c r="T19" s="289">
        <v>206.5</v>
      </c>
      <c r="U19" s="277">
        <v>165.2</v>
      </c>
      <c r="V19" s="263">
        <v>165.2</v>
      </c>
      <c r="W19" s="263">
        <v>165.2</v>
      </c>
      <c r="X19" s="208">
        <v>147.49812</v>
      </c>
      <c r="Y19" s="208">
        <v>147.49812</v>
      </c>
      <c r="Z19" s="208">
        <v>147.49812</v>
      </c>
      <c r="AA19" s="208">
        <v>147.49812</v>
      </c>
      <c r="AB19" s="208">
        <v>133.02500000000001</v>
      </c>
      <c r="AC19" s="190">
        <v>106.42</v>
      </c>
      <c r="AD19" s="312"/>
      <c r="AF19" s="34"/>
      <c r="AG19" s="34"/>
      <c r="AH19" s="34"/>
      <c r="AI19" s="34"/>
      <c r="AJ19" s="34"/>
      <c r="AK19" s="34"/>
    </row>
    <row r="20" spans="1:37" s="144" customFormat="1" ht="23.1" customHeight="1" x14ac:dyDescent="0.25">
      <c r="A20" s="2" t="s">
        <v>236</v>
      </c>
      <c r="B20" s="2">
        <v>4764</v>
      </c>
      <c r="C20" s="2" t="s">
        <v>513</v>
      </c>
      <c r="D20" s="3" t="s">
        <v>103</v>
      </c>
      <c r="E20" s="116">
        <f t="shared" si="8"/>
        <v>1100</v>
      </c>
      <c r="F20" s="117">
        <f t="shared" si="8"/>
        <v>700</v>
      </c>
      <c r="G20" s="99"/>
      <c r="H20" s="2"/>
      <c r="I20" s="2"/>
      <c r="J20" s="47"/>
      <c r="K20" s="202">
        <f t="shared" si="0"/>
        <v>1091.1674125000004</v>
      </c>
      <c r="L20" s="202">
        <f t="shared" si="1"/>
        <v>694.3792625000001</v>
      </c>
      <c r="M20" s="51"/>
      <c r="N20" s="13">
        <f t="shared" si="2"/>
        <v>1091.1674125000004</v>
      </c>
      <c r="O20" s="13">
        <f t="shared" si="3"/>
        <v>694.3792625000001</v>
      </c>
      <c r="P20" s="51"/>
      <c r="Q20" s="399">
        <f t="shared" si="9"/>
        <v>495.98518750000011</v>
      </c>
      <c r="R20" s="371">
        <v>450.89562500000005</v>
      </c>
      <c r="S20" s="303">
        <v>310.96250000000003</v>
      </c>
      <c r="T20" s="289">
        <v>310.96250000000003</v>
      </c>
      <c r="U20" s="277">
        <v>248.77</v>
      </c>
      <c r="V20" s="263">
        <v>248.77</v>
      </c>
      <c r="W20" s="263">
        <v>248.77</v>
      </c>
      <c r="X20" s="208">
        <v>222.13422</v>
      </c>
      <c r="Y20" s="208">
        <v>222.13422</v>
      </c>
      <c r="Z20" s="208">
        <v>222.13422</v>
      </c>
      <c r="AA20" s="208">
        <v>222.13422</v>
      </c>
      <c r="AB20" s="208">
        <v>200.33750000000001</v>
      </c>
      <c r="AC20" s="190">
        <v>160.27000000000001</v>
      </c>
      <c r="AD20" s="312"/>
      <c r="AF20" s="34"/>
      <c r="AG20" s="34"/>
      <c r="AH20" s="34"/>
      <c r="AI20" s="34"/>
      <c r="AJ20" s="34"/>
      <c r="AK20" s="34"/>
    </row>
    <row r="21" spans="1:37" s="144" customFormat="1" ht="23.1" customHeight="1" x14ac:dyDescent="0.25">
      <c r="A21" s="2" t="s">
        <v>236</v>
      </c>
      <c r="B21" s="2">
        <v>4765</v>
      </c>
      <c r="C21" s="2" t="s">
        <v>514</v>
      </c>
      <c r="D21" s="3" t="s">
        <v>104</v>
      </c>
      <c r="E21" s="116">
        <f t="shared" si="8"/>
        <v>1440</v>
      </c>
      <c r="F21" s="117">
        <f t="shared" si="8"/>
        <v>920</v>
      </c>
      <c r="G21" s="99"/>
      <c r="H21" s="2"/>
      <c r="I21" s="2"/>
      <c r="J21" s="47"/>
      <c r="K21" s="202">
        <f t="shared" si="0"/>
        <v>1436.672325</v>
      </c>
      <c r="L21" s="202">
        <f t="shared" si="1"/>
        <v>914.24602499999992</v>
      </c>
      <c r="M21" s="51"/>
      <c r="N21" s="13">
        <f t="shared" si="2"/>
        <v>1436.672325</v>
      </c>
      <c r="O21" s="13">
        <f t="shared" si="3"/>
        <v>914.24602499999992</v>
      </c>
      <c r="P21" s="51"/>
      <c r="Q21" s="399">
        <f t="shared" si="9"/>
        <v>653.03287499999999</v>
      </c>
      <c r="R21" s="371">
        <v>593.66624999999999</v>
      </c>
      <c r="S21" s="303">
        <v>409.42500000000001</v>
      </c>
      <c r="T21" s="289">
        <v>409.42500000000001</v>
      </c>
      <c r="U21" s="277">
        <v>327.54000000000002</v>
      </c>
      <c r="V21" s="263">
        <v>327.54000000000002</v>
      </c>
      <c r="W21" s="263">
        <v>327.54000000000002</v>
      </c>
      <c r="X21" s="208">
        <v>292.44599999999997</v>
      </c>
      <c r="Y21" s="208">
        <v>292.44599999999997</v>
      </c>
      <c r="Z21" s="208">
        <v>292.44599999999997</v>
      </c>
      <c r="AA21" s="208">
        <v>292.44599999999997</v>
      </c>
      <c r="AB21" s="208">
        <v>263.75</v>
      </c>
      <c r="AC21" s="190">
        <v>211</v>
      </c>
      <c r="AD21" s="312"/>
      <c r="AF21" s="34"/>
      <c r="AG21" s="34"/>
      <c r="AH21" s="34"/>
      <c r="AI21" s="34"/>
      <c r="AJ21" s="34"/>
      <c r="AK21" s="34"/>
    </row>
    <row r="22" spans="1:37" s="144" customFormat="1" ht="23.1" customHeight="1" x14ac:dyDescent="0.25">
      <c r="A22" s="2" t="s">
        <v>236</v>
      </c>
      <c r="B22" s="2">
        <v>4766</v>
      </c>
      <c r="C22" s="2" t="s">
        <v>515</v>
      </c>
      <c r="D22" s="3" t="s">
        <v>105</v>
      </c>
      <c r="E22" s="116">
        <f t="shared" si="8"/>
        <v>1670</v>
      </c>
      <c r="F22" s="117">
        <f t="shared" si="8"/>
        <v>1060</v>
      </c>
      <c r="G22" s="99"/>
      <c r="H22" s="2"/>
      <c r="I22" s="2"/>
      <c r="J22" s="47"/>
      <c r="K22" s="202">
        <f t="shared" si="0"/>
        <v>1663.9678000000001</v>
      </c>
      <c r="L22" s="202">
        <f t="shared" si="1"/>
        <v>1058.8886</v>
      </c>
      <c r="M22" s="51"/>
      <c r="N22" s="13">
        <f t="shared" si="2"/>
        <v>1663.9678000000001</v>
      </c>
      <c r="O22" s="13">
        <f t="shared" si="3"/>
        <v>1058.8886</v>
      </c>
      <c r="P22" s="51"/>
      <c r="Q22" s="399">
        <f t="shared" si="9"/>
        <v>756.34900000000005</v>
      </c>
      <c r="R22" s="371">
        <v>687.59</v>
      </c>
      <c r="S22" s="303">
        <v>474.20000000000005</v>
      </c>
      <c r="T22" s="289">
        <v>474.20000000000005</v>
      </c>
      <c r="U22" s="277">
        <v>379.36</v>
      </c>
      <c r="V22" s="263">
        <v>379.36</v>
      </c>
      <c r="W22" s="263">
        <v>379.36</v>
      </c>
      <c r="X22" s="208">
        <v>338.71067999999997</v>
      </c>
      <c r="Y22" s="208">
        <v>338.71067999999997</v>
      </c>
      <c r="Z22" s="208">
        <v>338.71067999999997</v>
      </c>
      <c r="AA22" s="208">
        <v>338.71067999999997</v>
      </c>
      <c r="AB22" s="208">
        <v>305.47500000000002</v>
      </c>
      <c r="AC22" s="190">
        <v>244.38</v>
      </c>
      <c r="AD22" s="312"/>
      <c r="AF22" s="34"/>
      <c r="AG22" s="34"/>
      <c r="AH22" s="34"/>
      <c r="AI22" s="34"/>
      <c r="AJ22" s="34"/>
      <c r="AK22" s="34"/>
    </row>
    <row r="23" spans="1:37" s="144" customFormat="1" ht="23.1" customHeight="1" x14ac:dyDescent="0.25">
      <c r="A23" s="2" t="s">
        <v>236</v>
      </c>
      <c r="B23" s="2">
        <v>4767</v>
      </c>
      <c r="C23" s="2" t="s">
        <v>516</v>
      </c>
      <c r="D23" s="3" t="s">
        <v>106</v>
      </c>
      <c r="E23" s="116">
        <f t="shared" si="8"/>
        <v>2240</v>
      </c>
      <c r="F23" s="117">
        <f t="shared" si="8"/>
        <v>1420</v>
      </c>
      <c r="G23" s="99"/>
      <c r="H23" s="2"/>
      <c r="I23" s="2"/>
      <c r="J23" s="47"/>
      <c r="K23" s="202">
        <f t="shared" si="0"/>
        <v>2231.1099250000007</v>
      </c>
      <c r="L23" s="202">
        <f t="shared" si="1"/>
        <v>1419.7972250000003</v>
      </c>
      <c r="M23" s="51"/>
      <c r="N23" s="13">
        <f t="shared" si="2"/>
        <v>2231.1099250000007</v>
      </c>
      <c r="O23" s="13">
        <f t="shared" si="3"/>
        <v>1419.7972250000003</v>
      </c>
      <c r="P23" s="51"/>
      <c r="Q23" s="399">
        <f t="shared" si="9"/>
        <v>1014.1408750000002</v>
      </c>
      <c r="R23" s="371">
        <v>921.94625000000008</v>
      </c>
      <c r="S23" s="303">
        <v>635.82500000000005</v>
      </c>
      <c r="T23" s="289">
        <v>635.82500000000005</v>
      </c>
      <c r="U23" s="277">
        <v>508.66</v>
      </c>
      <c r="V23" s="263">
        <v>508.66</v>
      </c>
      <c r="W23" s="263">
        <v>508.66</v>
      </c>
      <c r="X23" s="208">
        <v>454.15062</v>
      </c>
      <c r="Y23" s="208">
        <v>454.15062</v>
      </c>
      <c r="Z23" s="208">
        <v>454.15062</v>
      </c>
      <c r="AA23" s="208">
        <v>454.15062</v>
      </c>
      <c r="AB23" s="208">
        <v>409.58750000000003</v>
      </c>
      <c r="AC23" s="190">
        <v>327.67</v>
      </c>
      <c r="AD23" s="312"/>
      <c r="AF23" s="34"/>
      <c r="AG23" s="34"/>
      <c r="AH23" s="34"/>
      <c r="AI23" s="34"/>
      <c r="AJ23" s="34"/>
      <c r="AK23" s="34"/>
    </row>
    <row r="24" spans="1:37" s="144" customFormat="1" ht="23.1" customHeight="1" x14ac:dyDescent="0.25">
      <c r="A24" s="2" t="s">
        <v>236</v>
      </c>
      <c r="B24" s="2">
        <v>4768</v>
      </c>
      <c r="C24" s="2" t="s">
        <v>517</v>
      </c>
      <c r="D24" s="3" t="s">
        <v>107</v>
      </c>
      <c r="E24" s="116">
        <f t="shared" si="8"/>
        <v>4340</v>
      </c>
      <c r="F24" s="117">
        <f t="shared" si="8"/>
        <v>2760</v>
      </c>
      <c r="G24" s="99"/>
      <c r="H24" s="2"/>
      <c r="I24" s="2"/>
      <c r="J24" s="47"/>
      <c r="K24" s="202">
        <f t="shared" si="0"/>
        <v>4333.3079625</v>
      </c>
      <c r="L24" s="202">
        <f t="shared" si="1"/>
        <v>2757.5596124999997</v>
      </c>
      <c r="M24" s="51"/>
      <c r="N24" s="13">
        <f t="shared" si="2"/>
        <v>4333.3079625</v>
      </c>
      <c r="O24" s="13">
        <f t="shared" si="3"/>
        <v>2757.5596124999997</v>
      </c>
      <c r="P24" s="51"/>
      <c r="Q24" s="399">
        <f t="shared" si="9"/>
        <v>1969.6854375</v>
      </c>
      <c r="R24" s="371">
        <v>1790.6231249999998</v>
      </c>
      <c r="S24" s="303">
        <v>1234.9124999999999</v>
      </c>
      <c r="T24" s="289">
        <v>1234.9124999999999</v>
      </c>
      <c r="U24" s="277">
        <v>987.93</v>
      </c>
      <c r="V24" s="263">
        <v>987.93</v>
      </c>
      <c r="W24" s="263">
        <v>987.93</v>
      </c>
      <c r="X24" s="208">
        <v>882.0781199999999</v>
      </c>
      <c r="Y24" s="208">
        <v>882.0781199999999</v>
      </c>
      <c r="Z24" s="208">
        <v>882.0781199999999</v>
      </c>
      <c r="AA24" s="208">
        <v>882.0781199999999</v>
      </c>
      <c r="AB24" s="208">
        <v>795.52499999999998</v>
      </c>
      <c r="AC24" s="190">
        <v>636.41999999999996</v>
      </c>
      <c r="AD24" s="312"/>
      <c r="AF24" s="34"/>
      <c r="AG24" s="34"/>
      <c r="AH24" s="34"/>
      <c r="AI24" s="34"/>
      <c r="AJ24" s="34"/>
      <c r="AK24" s="34"/>
    </row>
    <row r="25" spans="1:37" s="144" customFormat="1" ht="23.1" customHeight="1" x14ac:dyDescent="0.25">
      <c r="A25" s="2" t="s">
        <v>236</v>
      </c>
      <c r="B25" s="2">
        <v>4769</v>
      </c>
      <c r="C25" s="2" t="s">
        <v>518</v>
      </c>
      <c r="D25" s="3" t="s">
        <v>108</v>
      </c>
      <c r="E25" s="116">
        <f t="shared" si="8"/>
        <v>6750</v>
      </c>
      <c r="F25" s="117">
        <f t="shared" si="8"/>
        <v>4290</v>
      </c>
      <c r="G25" s="103"/>
      <c r="H25" s="67"/>
      <c r="I25" s="67"/>
      <c r="J25" s="47"/>
      <c r="K25" s="202">
        <f t="shared" si="0"/>
        <v>6740.9205875000007</v>
      </c>
      <c r="L25" s="202">
        <f t="shared" si="1"/>
        <v>4289.6767374999999</v>
      </c>
      <c r="M25" s="51"/>
      <c r="N25" s="13">
        <f t="shared" si="2"/>
        <v>6740.9205875000007</v>
      </c>
      <c r="O25" s="13">
        <f t="shared" si="3"/>
        <v>4289.6767374999999</v>
      </c>
      <c r="P25" s="51"/>
      <c r="Q25" s="399">
        <f t="shared" si="9"/>
        <v>3064.0548125</v>
      </c>
      <c r="R25" s="371">
        <v>2785.504375</v>
      </c>
      <c r="S25" s="303">
        <v>1921.0374999999999</v>
      </c>
      <c r="T25" s="289">
        <v>1921.0374999999999</v>
      </c>
      <c r="U25" s="277">
        <v>1536.83</v>
      </c>
      <c r="V25" s="263">
        <v>1536.83</v>
      </c>
      <c r="W25" s="263">
        <v>1536.83</v>
      </c>
      <c r="X25" s="208">
        <v>1372.1677199999999</v>
      </c>
      <c r="Y25" s="208">
        <v>1372.1677199999999</v>
      </c>
      <c r="Z25" s="208">
        <v>1372.1677199999999</v>
      </c>
      <c r="AA25" s="208">
        <v>1372.1677199999999</v>
      </c>
      <c r="AB25" s="208">
        <v>1237.5250000000001</v>
      </c>
      <c r="AC25" s="190">
        <v>990.02</v>
      </c>
      <c r="AD25" s="312"/>
      <c r="AF25" s="34"/>
      <c r="AG25" s="34"/>
      <c r="AH25" s="34"/>
      <c r="AI25" s="34"/>
      <c r="AJ25" s="34"/>
      <c r="AK25" s="34"/>
    </row>
    <row r="26" spans="1:37" s="144" customFormat="1" ht="9.9499999999999993" customHeight="1" x14ac:dyDescent="0.25">
      <c r="A26" s="2"/>
      <c r="B26" s="2"/>
      <c r="C26" s="2"/>
      <c r="D26" s="320"/>
      <c r="E26" s="138"/>
      <c r="F26" s="139"/>
      <c r="G26" s="103"/>
      <c r="H26" s="67"/>
      <c r="I26" s="67"/>
      <c r="J26" s="2"/>
      <c r="K26" s="202"/>
      <c r="L26" s="202"/>
      <c r="M26" s="2"/>
      <c r="N26" s="13"/>
      <c r="O26" s="13"/>
      <c r="P26" s="2"/>
      <c r="Q26" s="399"/>
      <c r="R26" s="333"/>
      <c r="S26" s="332"/>
      <c r="T26" s="330"/>
      <c r="U26" s="280"/>
      <c r="V26" s="331"/>
      <c r="W26" s="331"/>
      <c r="X26" s="208"/>
      <c r="Y26" s="208"/>
      <c r="Z26" s="208"/>
      <c r="AA26" s="208"/>
      <c r="AB26" s="208"/>
      <c r="AC26" s="190"/>
      <c r="AD26" s="312"/>
      <c r="AF26" s="34"/>
      <c r="AG26" s="34"/>
      <c r="AH26" s="34"/>
      <c r="AI26" s="34"/>
      <c r="AJ26" s="34"/>
      <c r="AK26" s="34"/>
    </row>
    <row r="27" spans="1:37" s="144" customFormat="1" ht="23.1" customHeight="1" x14ac:dyDescent="0.25">
      <c r="A27" s="2"/>
      <c r="B27" s="2"/>
      <c r="C27" s="2"/>
      <c r="D27" s="615" t="s">
        <v>293</v>
      </c>
      <c r="E27" s="615"/>
      <c r="F27" s="615"/>
      <c r="G27" s="615"/>
      <c r="H27" s="615"/>
      <c r="I27" s="615"/>
      <c r="J27" s="2"/>
      <c r="K27" s="202"/>
      <c r="L27" s="202"/>
      <c r="M27" s="2"/>
      <c r="N27" s="13"/>
      <c r="O27" s="13"/>
      <c r="P27" s="2"/>
      <c r="Q27" s="399"/>
      <c r="R27" s="333"/>
      <c r="S27" s="332"/>
      <c r="T27" s="330"/>
      <c r="U27" s="280"/>
      <c r="V27" s="331"/>
      <c r="W27" s="331"/>
      <c r="X27" s="208"/>
      <c r="Y27" s="208"/>
      <c r="Z27" s="208"/>
      <c r="AA27" s="208"/>
      <c r="AB27" s="208"/>
      <c r="AC27" s="190"/>
      <c r="AD27" s="312"/>
      <c r="AF27" s="34"/>
      <c r="AG27" s="34"/>
      <c r="AH27" s="34"/>
      <c r="AI27" s="34"/>
      <c r="AJ27" s="34"/>
      <c r="AK27" s="34"/>
    </row>
    <row r="28" spans="1:37" s="144" customFormat="1" ht="23.1" customHeight="1" x14ac:dyDescent="0.25">
      <c r="A28" s="2" t="s">
        <v>290</v>
      </c>
      <c r="B28" s="2">
        <v>226</v>
      </c>
      <c r="C28" s="2" t="s">
        <v>310</v>
      </c>
      <c r="D28" s="3" t="s">
        <v>71</v>
      </c>
      <c r="E28" s="116">
        <f t="shared" si="8"/>
        <v>730</v>
      </c>
      <c r="F28" s="117">
        <f t="shared" si="8"/>
        <v>470</v>
      </c>
      <c r="G28" s="101"/>
      <c r="H28" s="2"/>
      <c r="I28" s="2"/>
      <c r="J28" s="47"/>
      <c r="K28" s="202">
        <f t="shared" si="0"/>
        <v>729.17020000000014</v>
      </c>
      <c r="L28" s="202">
        <f t="shared" si="1"/>
        <v>464.01740000000001</v>
      </c>
      <c r="M28" s="51"/>
      <c r="N28" s="13">
        <f t="shared" si="2"/>
        <v>729.17020000000014</v>
      </c>
      <c r="O28" s="13">
        <f t="shared" si="3"/>
        <v>464.01740000000001</v>
      </c>
      <c r="P28" s="51"/>
      <c r="Q28" s="399">
        <f t="shared" si="9"/>
        <v>331.44100000000003</v>
      </c>
      <c r="R28" s="371">
        <v>301.31</v>
      </c>
      <c r="S28" s="303">
        <v>207.8</v>
      </c>
      <c r="T28" s="289">
        <v>207.8</v>
      </c>
      <c r="U28" s="277">
        <v>166.24</v>
      </c>
      <c r="V28" s="263">
        <v>166.24</v>
      </c>
      <c r="W28" s="263">
        <v>166.24</v>
      </c>
      <c r="X28" s="208">
        <v>148.44059999999999</v>
      </c>
      <c r="Y28" s="208">
        <v>148.44059999999999</v>
      </c>
      <c r="Z28" s="208">
        <v>148.44059999999999</v>
      </c>
      <c r="AA28" s="208">
        <v>148.44059999999999</v>
      </c>
      <c r="AB28" s="208">
        <v>133.875</v>
      </c>
      <c r="AC28" s="190">
        <v>107.1</v>
      </c>
      <c r="AD28" s="312"/>
      <c r="AF28" s="34"/>
      <c r="AG28" s="34"/>
      <c r="AH28" s="34"/>
      <c r="AI28" s="34"/>
      <c r="AJ28" s="34"/>
      <c r="AK28" s="34"/>
    </row>
    <row r="29" spans="1:37" s="144" customFormat="1" ht="23.1" customHeight="1" x14ac:dyDescent="0.25">
      <c r="A29" s="2" t="s">
        <v>290</v>
      </c>
      <c r="B29" s="2">
        <v>226</v>
      </c>
      <c r="C29" s="2" t="s">
        <v>311</v>
      </c>
      <c r="D29" s="3" t="s">
        <v>72</v>
      </c>
      <c r="E29" s="116">
        <f t="shared" si="8"/>
        <v>1040</v>
      </c>
      <c r="F29" s="117">
        <f t="shared" si="8"/>
        <v>660</v>
      </c>
      <c r="G29" s="99"/>
      <c r="H29" s="2"/>
      <c r="I29" s="2"/>
      <c r="J29" s="47"/>
      <c r="K29" s="202">
        <f t="shared" si="0"/>
        <v>1034.8918250000002</v>
      </c>
      <c r="L29" s="202">
        <f t="shared" si="1"/>
        <v>658.56752500000005</v>
      </c>
      <c r="M29" s="51"/>
      <c r="N29" s="13">
        <f t="shared" si="2"/>
        <v>1034.8918250000002</v>
      </c>
      <c r="O29" s="13">
        <f t="shared" si="3"/>
        <v>658.56752500000005</v>
      </c>
      <c r="P29" s="51"/>
      <c r="Q29" s="399">
        <f t="shared" si="9"/>
        <v>470.40537500000005</v>
      </c>
      <c r="R29" s="371">
        <v>427.64125000000001</v>
      </c>
      <c r="S29" s="303">
        <v>294.92500000000001</v>
      </c>
      <c r="T29" s="289">
        <v>294.92500000000001</v>
      </c>
      <c r="U29" s="277">
        <v>235.94</v>
      </c>
      <c r="V29" s="263">
        <v>235.94</v>
      </c>
      <c r="W29" s="263">
        <v>235.94</v>
      </c>
      <c r="X29" s="208">
        <v>210.65814</v>
      </c>
      <c r="Y29" s="208">
        <v>210.65814</v>
      </c>
      <c r="Z29" s="208">
        <v>210.65814</v>
      </c>
      <c r="AA29" s="208">
        <v>210.65814</v>
      </c>
      <c r="AB29" s="208">
        <v>189.98750000000001</v>
      </c>
      <c r="AC29" s="190">
        <v>151.99</v>
      </c>
      <c r="AD29" s="312"/>
      <c r="AF29" s="34"/>
      <c r="AG29" s="34"/>
      <c r="AH29" s="34"/>
      <c r="AI29" s="34"/>
      <c r="AJ29" s="34"/>
      <c r="AK29" s="34"/>
    </row>
    <row r="30" spans="1:37" s="144" customFormat="1" ht="23.1" customHeight="1" x14ac:dyDescent="0.25">
      <c r="A30" s="2" t="s">
        <v>290</v>
      </c>
      <c r="B30" s="2">
        <v>226</v>
      </c>
      <c r="C30" s="2" t="s">
        <v>312</v>
      </c>
      <c r="D30" s="3" t="s">
        <v>73</v>
      </c>
      <c r="E30" s="116">
        <f t="shared" si="8"/>
        <v>1370</v>
      </c>
      <c r="F30" s="117">
        <f t="shared" si="8"/>
        <v>880</v>
      </c>
      <c r="G30" s="99"/>
      <c r="H30" s="2"/>
      <c r="I30" s="2"/>
      <c r="J30" s="47"/>
      <c r="K30" s="202">
        <f t="shared" si="0"/>
        <v>1369.1240749999999</v>
      </c>
      <c r="L30" s="202">
        <f t="shared" si="1"/>
        <v>871.26077499999997</v>
      </c>
      <c r="M30" s="51"/>
      <c r="N30" s="13">
        <f t="shared" si="2"/>
        <v>1369.1240749999999</v>
      </c>
      <c r="O30" s="13">
        <f t="shared" si="3"/>
        <v>871.26077499999997</v>
      </c>
      <c r="P30" s="51"/>
      <c r="Q30" s="399">
        <f t="shared" si="9"/>
        <v>622.32912499999998</v>
      </c>
      <c r="R30" s="371">
        <v>565.75374999999997</v>
      </c>
      <c r="S30" s="303">
        <v>390.17499999999995</v>
      </c>
      <c r="T30" s="289">
        <v>390.17499999999995</v>
      </c>
      <c r="U30" s="277">
        <v>312.14</v>
      </c>
      <c r="V30" s="263">
        <v>312.14</v>
      </c>
      <c r="W30" s="263">
        <v>312.14</v>
      </c>
      <c r="X30" s="208">
        <v>278.69688000000002</v>
      </c>
      <c r="Y30" s="208">
        <v>278.69688000000002</v>
      </c>
      <c r="Z30" s="208">
        <v>278.69688000000002</v>
      </c>
      <c r="AA30" s="208">
        <v>278.69688000000002</v>
      </c>
      <c r="AB30" s="208">
        <v>251.35000000000002</v>
      </c>
      <c r="AC30" s="190">
        <v>201.08</v>
      </c>
      <c r="AD30" s="312"/>
      <c r="AF30" s="34"/>
      <c r="AG30" s="34"/>
      <c r="AH30" s="34"/>
      <c r="AI30" s="34"/>
      <c r="AJ30" s="34"/>
      <c r="AK30" s="34"/>
    </row>
    <row r="31" spans="1:37" s="144" customFormat="1" ht="23.1" customHeight="1" x14ac:dyDescent="0.25">
      <c r="A31" s="2" t="s">
        <v>290</v>
      </c>
      <c r="B31" s="2">
        <v>226</v>
      </c>
      <c r="C31" s="2" t="s">
        <v>313</v>
      </c>
      <c r="D31" s="3" t="s">
        <v>74</v>
      </c>
      <c r="E31" s="116">
        <f t="shared" ref="E31:F48" si="17">MROUND(K31+4.7,10)</f>
        <v>1790</v>
      </c>
      <c r="F31" s="117">
        <f t="shared" si="17"/>
        <v>1140</v>
      </c>
      <c r="G31" s="99"/>
      <c r="H31" s="2"/>
      <c r="I31" s="2"/>
      <c r="J31" s="47"/>
      <c r="K31" s="202">
        <f t="shared" si="0"/>
        <v>1780.6420500000004</v>
      </c>
      <c r="L31" s="202">
        <f t="shared" si="1"/>
        <v>1133.1358500000001</v>
      </c>
      <c r="M31" s="51"/>
      <c r="N31" s="13">
        <f t="shared" si="2"/>
        <v>1780.6420500000004</v>
      </c>
      <c r="O31" s="13">
        <f t="shared" si="3"/>
        <v>1133.1358500000001</v>
      </c>
      <c r="P31" s="51"/>
      <c r="Q31" s="399">
        <f t="shared" si="9"/>
        <v>809.3827500000001</v>
      </c>
      <c r="R31" s="371">
        <v>735.80250000000001</v>
      </c>
      <c r="S31" s="303">
        <v>507.45</v>
      </c>
      <c r="T31" s="289">
        <v>579.75</v>
      </c>
      <c r="U31" s="277">
        <v>463.8</v>
      </c>
      <c r="V31" s="263">
        <v>463.8</v>
      </c>
      <c r="W31" s="263">
        <v>463.8</v>
      </c>
      <c r="X31" s="208">
        <v>362.46671999999995</v>
      </c>
      <c r="Y31" s="208">
        <v>362.46671999999995</v>
      </c>
      <c r="Z31" s="208">
        <v>362.46671999999995</v>
      </c>
      <c r="AA31" s="208">
        <v>362.46671999999995</v>
      </c>
      <c r="AB31" s="208">
        <v>326.89999999999998</v>
      </c>
      <c r="AC31" s="190">
        <v>261.52</v>
      </c>
      <c r="AD31" s="312"/>
      <c r="AF31" s="34"/>
      <c r="AG31" s="34"/>
      <c r="AH31" s="34"/>
      <c r="AI31" s="34"/>
      <c r="AJ31" s="34"/>
      <c r="AK31" s="34"/>
    </row>
    <row r="32" spans="1:37" s="144" customFormat="1" ht="23.1" customHeight="1" x14ac:dyDescent="0.25">
      <c r="A32" s="2" t="s">
        <v>290</v>
      </c>
      <c r="B32" s="2">
        <v>226</v>
      </c>
      <c r="C32" s="2" t="s">
        <v>314</v>
      </c>
      <c r="D32" s="3" t="s">
        <v>75</v>
      </c>
      <c r="E32" s="116">
        <f t="shared" si="17"/>
        <v>2040</v>
      </c>
      <c r="F32" s="117">
        <f t="shared" si="17"/>
        <v>1300</v>
      </c>
      <c r="G32" s="99"/>
      <c r="H32" s="2"/>
      <c r="I32" s="2"/>
      <c r="J32" s="47"/>
      <c r="K32" s="202">
        <f t="shared" si="0"/>
        <v>2034.34275</v>
      </c>
      <c r="L32" s="202">
        <f t="shared" si="1"/>
        <v>1294.5817499999998</v>
      </c>
      <c r="M32" s="51"/>
      <c r="N32" s="13">
        <f t="shared" si="2"/>
        <v>2034.34275</v>
      </c>
      <c r="O32" s="13">
        <f t="shared" si="3"/>
        <v>1294.5817499999998</v>
      </c>
      <c r="P32" s="51"/>
      <c r="Q32" s="399">
        <f t="shared" si="9"/>
        <v>924.70124999999996</v>
      </c>
      <c r="R32" s="371">
        <v>840.63749999999993</v>
      </c>
      <c r="S32" s="303">
        <v>579.75</v>
      </c>
      <c r="T32" s="289">
        <v>579.75</v>
      </c>
      <c r="U32" s="277">
        <v>463.8</v>
      </c>
      <c r="V32" s="263">
        <v>463.8</v>
      </c>
      <c r="W32" s="263">
        <v>463.8</v>
      </c>
      <c r="X32" s="208">
        <v>414.10907999999995</v>
      </c>
      <c r="Y32" s="208">
        <v>414.10907999999995</v>
      </c>
      <c r="Z32" s="208">
        <v>414.10907999999995</v>
      </c>
      <c r="AA32" s="208">
        <v>414.10907999999995</v>
      </c>
      <c r="AB32" s="208">
        <v>373.47499999999997</v>
      </c>
      <c r="AC32" s="190">
        <v>298.77999999999997</v>
      </c>
      <c r="AD32" s="312"/>
      <c r="AF32" s="34"/>
      <c r="AG32" s="34"/>
      <c r="AH32" s="34"/>
      <c r="AI32" s="34"/>
      <c r="AJ32" s="34"/>
      <c r="AK32" s="34"/>
    </row>
    <row r="33" spans="1:37" s="144" customFormat="1" ht="23.1" customHeight="1" x14ac:dyDescent="0.25">
      <c r="A33" s="2" t="s">
        <v>290</v>
      </c>
      <c r="B33" s="2">
        <v>226</v>
      </c>
      <c r="C33" s="2" t="s">
        <v>315</v>
      </c>
      <c r="D33" s="3" t="s">
        <v>76</v>
      </c>
      <c r="E33" s="116">
        <f t="shared" si="17"/>
        <v>2400</v>
      </c>
      <c r="F33" s="117">
        <f t="shared" si="17"/>
        <v>1530</v>
      </c>
      <c r="G33" s="99"/>
      <c r="H33" s="2"/>
      <c r="I33" s="2"/>
      <c r="J33" s="47"/>
      <c r="K33" s="202">
        <f t="shared" si="0"/>
        <v>2395.199537500001</v>
      </c>
      <c r="L33" s="202">
        <f t="shared" si="1"/>
        <v>1524.2178875000004</v>
      </c>
      <c r="M33" s="51"/>
      <c r="N33" s="13">
        <f t="shared" si="2"/>
        <v>2395.199537500001</v>
      </c>
      <c r="O33" s="13">
        <f t="shared" si="3"/>
        <v>1524.2178875000004</v>
      </c>
      <c r="P33" s="51"/>
      <c r="Q33" s="399">
        <f t="shared" si="9"/>
        <v>1088.7270625000003</v>
      </c>
      <c r="R33" s="371">
        <v>989.75187500000015</v>
      </c>
      <c r="S33" s="303">
        <v>682.58750000000009</v>
      </c>
      <c r="T33" s="289">
        <v>682.58750000000009</v>
      </c>
      <c r="U33" s="277">
        <v>546.07000000000005</v>
      </c>
      <c r="V33" s="263">
        <v>546.07000000000005</v>
      </c>
      <c r="W33" s="263">
        <v>546.07000000000005</v>
      </c>
      <c r="X33" s="208">
        <v>487.56707999999992</v>
      </c>
      <c r="Y33" s="208">
        <v>487.56707999999992</v>
      </c>
      <c r="Z33" s="208">
        <v>487.56707999999992</v>
      </c>
      <c r="AA33" s="208">
        <v>487.56707999999992</v>
      </c>
      <c r="AB33" s="208">
        <v>439.72499999999997</v>
      </c>
      <c r="AC33" s="190">
        <v>351.78</v>
      </c>
      <c r="AD33" s="312"/>
      <c r="AF33" s="34"/>
      <c r="AG33" s="34"/>
      <c r="AH33" s="34"/>
      <c r="AI33" s="34"/>
      <c r="AJ33" s="34"/>
      <c r="AK33" s="34"/>
    </row>
    <row r="34" spans="1:37" s="144" customFormat="1" ht="23.1" customHeight="1" x14ac:dyDescent="0.25">
      <c r="A34" s="2" t="s">
        <v>290</v>
      </c>
      <c r="B34" s="2">
        <v>226</v>
      </c>
      <c r="C34" s="2" t="s">
        <v>316</v>
      </c>
      <c r="D34" s="3" t="s">
        <v>77</v>
      </c>
      <c r="E34" s="116">
        <f t="shared" si="17"/>
        <v>4460</v>
      </c>
      <c r="F34" s="117">
        <f t="shared" si="17"/>
        <v>2840</v>
      </c>
      <c r="G34" s="99"/>
      <c r="H34" s="2"/>
      <c r="I34" s="2"/>
      <c r="J34" s="47"/>
      <c r="K34" s="202">
        <f t="shared" si="0"/>
        <v>4454.4123250000002</v>
      </c>
      <c r="L34" s="202">
        <f t="shared" si="1"/>
        <v>2834.626025</v>
      </c>
      <c r="M34" s="51"/>
      <c r="N34" s="13">
        <f t="shared" si="2"/>
        <v>4454.4123250000002</v>
      </c>
      <c r="O34" s="13">
        <f t="shared" si="3"/>
        <v>2834.626025</v>
      </c>
      <c r="P34" s="51"/>
      <c r="Q34" s="399">
        <f t="shared" si="9"/>
        <v>2024.7328750000001</v>
      </c>
      <c r="R34" s="371">
        <v>1840.66625</v>
      </c>
      <c r="S34" s="303">
        <v>1269.425</v>
      </c>
      <c r="T34" s="289">
        <v>1269.425</v>
      </c>
      <c r="U34" s="277">
        <v>1015.54</v>
      </c>
      <c r="V34" s="263">
        <v>1015.54</v>
      </c>
      <c r="W34" s="263">
        <v>1015.54</v>
      </c>
      <c r="X34" s="208">
        <v>906.73505999999998</v>
      </c>
      <c r="Y34" s="208">
        <v>906.73505999999998</v>
      </c>
      <c r="Z34" s="208">
        <v>906.73505999999998</v>
      </c>
      <c r="AA34" s="208">
        <v>906.73505999999998</v>
      </c>
      <c r="AB34" s="208">
        <v>817.76250000000005</v>
      </c>
      <c r="AC34" s="190">
        <v>654.21</v>
      </c>
      <c r="AD34" s="312"/>
      <c r="AF34" s="34"/>
      <c r="AG34" s="34"/>
      <c r="AH34" s="34"/>
      <c r="AI34" s="34"/>
      <c r="AJ34" s="34"/>
      <c r="AK34" s="34"/>
    </row>
    <row r="35" spans="1:37" s="144" customFormat="1" ht="23.1" customHeight="1" x14ac:dyDescent="0.25">
      <c r="A35" s="2" t="s">
        <v>290</v>
      </c>
      <c r="B35" s="2">
        <v>226</v>
      </c>
      <c r="C35" s="2" t="s">
        <v>317</v>
      </c>
      <c r="D35" s="3" t="s">
        <v>78</v>
      </c>
      <c r="E35" s="116">
        <f t="shared" si="17"/>
        <v>5620</v>
      </c>
      <c r="F35" s="117">
        <f t="shared" si="17"/>
        <v>3580</v>
      </c>
      <c r="G35" s="99"/>
      <c r="H35" s="2"/>
      <c r="I35" s="2"/>
      <c r="J35" s="47"/>
      <c r="K35" s="202">
        <f t="shared" si="0"/>
        <v>5611.3471700000009</v>
      </c>
      <c r="L35" s="202">
        <f t="shared" si="1"/>
        <v>3570.8572900000004</v>
      </c>
      <c r="M35" s="51"/>
      <c r="N35" s="13">
        <f t="shared" si="2"/>
        <v>5611.3471700000009</v>
      </c>
      <c r="O35" s="13">
        <f t="shared" si="3"/>
        <v>3570.8572900000004</v>
      </c>
      <c r="P35" s="51"/>
      <c r="Q35" s="399">
        <f t="shared" si="9"/>
        <v>2550.6123500000003</v>
      </c>
      <c r="R35" s="371">
        <v>2318.7384999999999</v>
      </c>
      <c r="S35" s="303">
        <v>1599.13</v>
      </c>
      <c r="T35" s="289">
        <v>1612.5</v>
      </c>
      <c r="U35" s="269">
        <v>1290</v>
      </c>
      <c r="V35" s="263">
        <v>1279.3</v>
      </c>
      <c r="W35" s="263">
        <v>1279.3</v>
      </c>
      <c r="X35" s="208">
        <v>1142.2303199999999</v>
      </c>
      <c r="Y35" s="208">
        <v>1142.2303199999999</v>
      </c>
      <c r="Z35" s="208">
        <v>1142.2303199999999</v>
      </c>
      <c r="AA35" s="208">
        <v>1142.2303199999999</v>
      </c>
      <c r="AB35" s="208">
        <v>1030.1500000000001</v>
      </c>
      <c r="AC35" s="190">
        <v>824.12</v>
      </c>
      <c r="AD35" s="312"/>
      <c r="AF35" s="34"/>
      <c r="AG35" s="34"/>
      <c r="AH35" s="34"/>
      <c r="AI35" s="34"/>
      <c r="AJ35" s="34"/>
      <c r="AK35" s="34"/>
    </row>
    <row r="36" spans="1:37" s="144" customFormat="1" ht="23.1" customHeight="1" x14ac:dyDescent="0.25">
      <c r="A36" s="2" t="s">
        <v>290</v>
      </c>
      <c r="B36" s="2">
        <v>226</v>
      </c>
      <c r="C36" s="2" t="s">
        <v>318</v>
      </c>
      <c r="D36" s="3" t="s">
        <v>79</v>
      </c>
      <c r="E36" s="116">
        <f t="shared" si="17"/>
        <v>9060</v>
      </c>
      <c r="F36" s="117">
        <f t="shared" si="17"/>
        <v>5770</v>
      </c>
      <c r="G36" s="99"/>
      <c r="H36" s="2"/>
      <c r="I36" s="2"/>
      <c r="J36" s="47"/>
      <c r="K36" s="202">
        <f t="shared" si="0"/>
        <v>9053.5358100000012</v>
      </c>
      <c r="L36" s="202">
        <f t="shared" si="1"/>
        <v>5761.3409700000002</v>
      </c>
      <c r="M36" s="51"/>
      <c r="N36" s="13">
        <f t="shared" si="2"/>
        <v>9053.5358100000012</v>
      </c>
      <c r="O36" s="13">
        <f t="shared" si="3"/>
        <v>5761.3409700000002</v>
      </c>
      <c r="P36" s="51"/>
      <c r="Q36" s="399">
        <f t="shared" si="9"/>
        <v>4115.2435500000001</v>
      </c>
      <c r="R36" s="371">
        <v>3741.1305000000002</v>
      </c>
      <c r="S36" s="303">
        <v>2580.09</v>
      </c>
      <c r="T36" s="289">
        <v>2582.5</v>
      </c>
      <c r="U36" s="269">
        <v>2066</v>
      </c>
      <c r="V36" s="263">
        <v>2064.0700000000002</v>
      </c>
      <c r="W36" s="263">
        <v>2064.0700000000002</v>
      </c>
      <c r="X36" s="208">
        <v>1842.9226200000001</v>
      </c>
      <c r="Y36" s="208">
        <v>1842.9226200000001</v>
      </c>
      <c r="Z36" s="208">
        <v>1842.9226200000001</v>
      </c>
      <c r="AA36" s="208">
        <v>1842.9226200000001</v>
      </c>
      <c r="AB36" s="208">
        <v>1662.0875000000001</v>
      </c>
      <c r="AC36" s="190">
        <v>1329.67</v>
      </c>
      <c r="AD36" s="312"/>
      <c r="AF36" s="34"/>
      <c r="AG36" s="34"/>
      <c r="AH36" s="34"/>
      <c r="AI36" s="34"/>
      <c r="AJ36" s="34"/>
      <c r="AK36" s="34"/>
    </row>
    <row r="37" spans="1:37" s="144" customFormat="1" ht="23.1" customHeight="1" x14ac:dyDescent="0.25">
      <c r="A37" s="2" t="s">
        <v>290</v>
      </c>
      <c r="B37" s="2">
        <v>226</v>
      </c>
      <c r="C37" s="2" t="s">
        <v>319</v>
      </c>
      <c r="D37" s="3" t="s">
        <v>80</v>
      </c>
      <c r="E37" s="116">
        <f t="shared" si="17"/>
        <v>11160</v>
      </c>
      <c r="F37" s="117">
        <f t="shared" si="17"/>
        <v>7100</v>
      </c>
      <c r="G37" s="99"/>
      <c r="H37" s="2"/>
      <c r="I37" s="2"/>
      <c r="J37" s="47"/>
      <c r="K37" s="202">
        <f t="shared" si="0"/>
        <v>11157.321670000001</v>
      </c>
      <c r="L37" s="202">
        <f t="shared" si="1"/>
        <v>7100.1137900000003</v>
      </c>
      <c r="M37" s="51"/>
      <c r="N37" s="13">
        <f t="shared" si="2"/>
        <v>11157.321670000001</v>
      </c>
      <c r="O37" s="13">
        <f t="shared" si="3"/>
        <v>7100.1137900000003</v>
      </c>
      <c r="P37" s="51"/>
      <c r="Q37" s="399">
        <f t="shared" si="9"/>
        <v>5071.5098500000004</v>
      </c>
      <c r="R37" s="371">
        <v>4610.4634999999998</v>
      </c>
      <c r="S37" s="303">
        <v>3179.63</v>
      </c>
      <c r="T37" s="289">
        <v>3187.5</v>
      </c>
      <c r="U37" s="269">
        <v>2550</v>
      </c>
      <c r="V37" s="263">
        <v>2543.6999999999998</v>
      </c>
      <c r="W37" s="263">
        <v>2543.6999999999998</v>
      </c>
      <c r="X37" s="208">
        <v>2271.1689000000001</v>
      </c>
      <c r="Y37" s="208">
        <v>2271.1689000000001</v>
      </c>
      <c r="Z37" s="208">
        <v>2271.1689000000001</v>
      </c>
      <c r="AA37" s="208">
        <v>2271.1689000000001</v>
      </c>
      <c r="AB37" s="208">
        <v>2048.3125</v>
      </c>
      <c r="AC37" s="190">
        <v>1638.65</v>
      </c>
      <c r="AD37" s="312"/>
      <c r="AF37" s="34"/>
      <c r="AG37" s="34"/>
      <c r="AH37" s="34"/>
      <c r="AI37" s="34"/>
      <c r="AJ37" s="34"/>
      <c r="AK37" s="34"/>
    </row>
    <row r="38" spans="1:37" ht="23.1" customHeight="1" x14ac:dyDescent="0.25">
      <c r="A38" s="2" t="s">
        <v>290</v>
      </c>
      <c r="B38" s="2">
        <v>226</v>
      </c>
      <c r="C38" s="2" t="s">
        <v>320</v>
      </c>
      <c r="D38" s="3" t="s">
        <v>81</v>
      </c>
      <c r="E38" s="116">
        <f t="shared" si="17"/>
        <v>16080</v>
      </c>
      <c r="F38" s="117">
        <f t="shared" si="17"/>
        <v>10240</v>
      </c>
      <c r="J38" s="47"/>
      <c r="K38" s="202">
        <f t="shared" si="0"/>
        <v>16077.992370000002</v>
      </c>
      <c r="L38" s="202">
        <f t="shared" si="1"/>
        <v>10231.449689999999</v>
      </c>
      <c r="M38" s="51"/>
      <c r="N38" s="13">
        <f t="shared" si="2"/>
        <v>16077.992370000002</v>
      </c>
      <c r="O38" s="13">
        <f t="shared" si="3"/>
        <v>10231.449689999999</v>
      </c>
      <c r="P38" s="51"/>
      <c r="Q38" s="399">
        <f t="shared" si="9"/>
        <v>7308.1783500000001</v>
      </c>
      <c r="R38" s="371">
        <v>6643.7984999999999</v>
      </c>
      <c r="S38" s="303">
        <v>4581.93</v>
      </c>
      <c r="T38" s="289">
        <v>4587.5</v>
      </c>
      <c r="U38" s="269">
        <v>3670</v>
      </c>
      <c r="V38" s="263">
        <v>3665.54</v>
      </c>
      <c r="W38" s="263">
        <v>3665.54</v>
      </c>
      <c r="X38" s="208">
        <v>3272.8033799999998</v>
      </c>
      <c r="Y38" s="208">
        <v>3272.8033799999998</v>
      </c>
      <c r="Z38" s="208">
        <v>3272.8033799999998</v>
      </c>
      <c r="AA38" s="208">
        <v>3272.8033799999998</v>
      </c>
      <c r="AB38" s="208">
        <v>2951.6624999999999</v>
      </c>
      <c r="AC38" s="190">
        <v>2361.33</v>
      </c>
      <c r="AD38" s="312"/>
    </row>
    <row r="39" spans="1:37" ht="23.1" customHeight="1" x14ac:dyDescent="0.25">
      <c r="A39" s="2" t="s">
        <v>290</v>
      </c>
      <c r="B39" s="2">
        <v>226</v>
      </c>
      <c r="C39" s="2" t="s">
        <v>321</v>
      </c>
      <c r="D39" s="3" t="s">
        <v>82</v>
      </c>
      <c r="E39" s="116">
        <f t="shared" si="17"/>
        <v>24950</v>
      </c>
      <c r="F39" s="117">
        <f t="shared" si="17"/>
        <v>15880</v>
      </c>
      <c r="J39" s="47"/>
      <c r="K39" s="202">
        <f t="shared" si="0"/>
        <v>24949.604075000007</v>
      </c>
      <c r="L39" s="202">
        <f t="shared" si="1"/>
        <v>15877.020775000001</v>
      </c>
      <c r="M39" s="51"/>
      <c r="N39" s="13">
        <f t="shared" si="2"/>
        <v>24949.604075000007</v>
      </c>
      <c r="O39" s="13">
        <f t="shared" si="3"/>
        <v>15877.020775000001</v>
      </c>
      <c r="P39" s="51"/>
      <c r="Q39" s="399">
        <f t="shared" si="9"/>
        <v>11340.729125000002</v>
      </c>
      <c r="R39" s="371">
        <v>10309.75375</v>
      </c>
      <c r="S39" s="303">
        <v>7110.1750000000002</v>
      </c>
      <c r="T39" s="289">
        <v>7110.1750000000002</v>
      </c>
      <c r="U39" s="277">
        <v>5688.14</v>
      </c>
      <c r="V39" s="263">
        <v>5688.14</v>
      </c>
      <c r="W39" s="263">
        <v>5688.14</v>
      </c>
      <c r="X39" s="208">
        <v>5078.6920799999998</v>
      </c>
      <c r="Y39" s="208">
        <v>5078.6920799999998</v>
      </c>
      <c r="Z39" s="208">
        <v>5078.6920799999998</v>
      </c>
      <c r="AA39" s="208">
        <v>5078.6920799999998</v>
      </c>
      <c r="AB39" s="208">
        <v>4580.3500000000004</v>
      </c>
      <c r="AC39" s="190">
        <v>3664.28</v>
      </c>
      <c r="AD39" s="312"/>
    </row>
    <row r="40" spans="1:37" ht="23.1" customHeight="1" x14ac:dyDescent="0.25">
      <c r="A40" s="2" t="s">
        <v>290</v>
      </c>
      <c r="B40" s="2">
        <v>226</v>
      </c>
      <c r="C40" s="2" t="s">
        <v>322</v>
      </c>
      <c r="D40" s="3" t="s">
        <v>83</v>
      </c>
      <c r="E40" s="116">
        <f t="shared" si="17"/>
        <v>28200</v>
      </c>
      <c r="F40" s="117">
        <f t="shared" si="17"/>
        <v>17940</v>
      </c>
      <c r="G40" s="103"/>
      <c r="H40" s="67"/>
      <c r="I40" s="67"/>
      <c r="J40" s="47"/>
      <c r="K40" s="202">
        <f t="shared" si="0"/>
        <v>28190.911237500004</v>
      </c>
      <c r="L40" s="202">
        <f t="shared" si="1"/>
        <v>17939.670787499999</v>
      </c>
      <c r="M40" s="51"/>
      <c r="N40" s="13">
        <f t="shared" si="2"/>
        <v>28190.911237500004</v>
      </c>
      <c r="O40" s="13">
        <f t="shared" si="3"/>
        <v>17939.670787499999</v>
      </c>
      <c r="P40" s="51"/>
      <c r="Q40" s="399">
        <f t="shared" si="9"/>
        <v>12814.050562500001</v>
      </c>
      <c r="R40" s="371">
        <v>11649.136875</v>
      </c>
      <c r="S40" s="303">
        <v>8033.8874999999998</v>
      </c>
      <c r="T40" s="289">
        <v>8033.8874999999998</v>
      </c>
      <c r="U40" s="277">
        <v>6427.11</v>
      </c>
      <c r="V40" s="263">
        <v>6427.11</v>
      </c>
      <c r="W40" s="263">
        <v>6427.11</v>
      </c>
      <c r="X40" s="208">
        <v>5738.4973799999998</v>
      </c>
      <c r="Y40" s="208">
        <v>5738.4973799999998</v>
      </c>
      <c r="Z40" s="208">
        <v>5738.4973799999998</v>
      </c>
      <c r="AA40" s="208">
        <v>5738.4973799999998</v>
      </c>
      <c r="AB40" s="208">
        <v>5175.4125000000004</v>
      </c>
      <c r="AC40" s="190">
        <v>4140.33</v>
      </c>
      <c r="AD40" s="312"/>
    </row>
    <row r="41" spans="1:37" ht="9.9499999999999993" customHeight="1" x14ac:dyDescent="0.25">
      <c r="D41" s="320"/>
      <c r="E41" s="138"/>
      <c r="F41" s="139"/>
      <c r="G41" s="103"/>
      <c r="H41" s="67"/>
      <c r="I41" s="67"/>
      <c r="J41" s="2"/>
      <c r="K41" s="202"/>
      <c r="L41" s="202"/>
      <c r="M41" s="2"/>
      <c r="N41" s="13"/>
      <c r="O41" s="13"/>
      <c r="P41" s="2"/>
      <c r="Q41" s="409" t="s">
        <v>851</v>
      </c>
      <c r="R41" s="237" t="s">
        <v>841</v>
      </c>
      <c r="S41" s="332"/>
      <c r="T41" s="330"/>
      <c r="U41" s="280"/>
      <c r="V41" s="331"/>
      <c r="W41" s="331"/>
      <c r="X41" s="208"/>
      <c r="Y41" s="208"/>
      <c r="Z41" s="208"/>
      <c r="AA41" s="208"/>
      <c r="AB41" s="208"/>
      <c r="AC41" s="190"/>
      <c r="AD41" s="312"/>
    </row>
    <row r="42" spans="1:37" s="66" customFormat="1" ht="23.1" customHeight="1" x14ac:dyDescent="0.25">
      <c r="A42" s="60"/>
      <c r="B42" s="60"/>
      <c r="C42" s="2"/>
      <c r="D42" s="615" t="s">
        <v>54</v>
      </c>
      <c r="E42" s="615"/>
      <c r="F42" s="615"/>
      <c r="G42" s="615"/>
      <c r="H42" s="615"/>
      <c r="I42" s="615"/>
      <c r="J42" s="60"/>
      <c r="K42" s="202">
        <f t="shared" ref="K42" si="18">N42*$K$8</f>
        <v>2.4200000000000004</v>
      </c>
      <c r="L42" s="202">
        <f t="shared" ref="L42" si="19">O42*$L$8</f>
        <v>1.54</v>
      </c>
      <c r="M42" s="2"/>
      <c r="N42" s="13">
        <f t="shared" ref="N42" si="20">Q42*2.2</f>
        <v>2.4200000000000004</v>
      </c>
      <c r="O42" s="13">
        <f t="shared" ref="O42" si="21">Q42*1.4</f>
        <v>1.54</v>
      </c>
      <c r="P42" s="60"/>
      <c r="Q42" s="409">
        <v>1.1000000000000001</v>
      </c>
      <c r="R42" s="237">
        <v>1.25</v>
      </c>
      <c r="S42" s="332"/>
      <c r="T42" s="330"/>
      <c r="U42" s="280"/>
      <c r="V42" s="331"/>
      <c r="W42" s="331"/>
      <c r="X42" s="208">
        <v>190.21464</v>
      </c>
      <c r="Y42" s="208">
        <v>190.21464</v>
      </c>
      <c r="Z42" s="208">
        <v>190.21464</v>
      </c>
      <c r="AA42" s="208">
        <v>190.21464</v>
      </c>
      <c r="AB42" s="208">
        <v>171.55</v>
      </c>
      <c r="AC42" s="192">
        <v>137.24</v>
      </c>
      <c r="AD42" s="312"/>
      <c r="AE42" s="144"/>
      <c r="AG42" s="34"/>
    </row>
    <row r="43" spans="1:37" s="66" customFormat="1" ht="23.1" customHeight="1" x14ac:dyDescent="0.25">
      <c r="A43" s="60" t="s">
        <v>238</v>
      </c>
      <c r="B43" s="60">
        <v>161</v>
      </c>
      <c r="C43" s="2" t="s">
        <v>422</v>
      </c>
      <c r="D43" s="3" t="s">
        <v>129</v>
      </c>
      <c r="E43" s="116">
        <f t="shared" si="17"/>
        <v>840</v>
      </c>
      <c r="F43" s="117">
        <f t="shared" si="17"/>
        <v>540</v>
      </c>
      <c r="G43" s="101"/>
      <c r="H43" s="45"/>
      <c r="I43" s="45"/>
      <c r="J43" s="62"/>
      <c r="K43" s="202">
        <f t="shared" si="0"/>
        <v>835.52406901702204</v>
      </c>
      <c r="L43" s="202">
        <f t="shared" si="1"/>
        <v>531.69713482901398</v>
      </c>
      <c r="M43" s="51"/>
      <c r="N43" s="13">
        <f t="shared" si="2"/>
        <v>835.52406901702204</v>
      </c>
      <c r="O43" s="13">
        <f t="shared" si="3"/>
        <v>531.69713482901398</v>
      </c>
      <c r="P43" s="63"/>
      <c r="Q43" s="409">
        <v>379.78366773501</v>
      </c>
      <c r="R43" s="367">
        <v>345.25787975909998</v>
      </c>
      <c r="S43" s="303">
        <v>276.20630380727999</v>
      </c>
      <c r="T43" s="289">
        <v>264.16058129999999</v>
      </c>
      <c r="U43" s="277">
        <v>211.32846504</v>
      </c>
      <c r="V43" s="263">
        <v>211.32846504</v>
      </c>
      <c r="W43" s="263">
        <v>211.32846504</v>
      </c>
      <c r="X43" s="208">
        <v>190.21464</v>
      </c>
      <c r="Y43" s="208">
        <v>190.21464</v>
      </c>
      <c r="Z43" s="208">
        <v>190.21464</v>
      </c>
      <c r="AA43" s="208">
        <v>190.21464</v>
      </c>
      <c r="AB43" s="208">
        <v>171.55</v>
      </c>
      <c r="AC43" s="192">
        <v>137.24</v>
      </c>
      <c r="AD43" s="312">
        <f t="shared" ref="AD43:AD51" si="22">Q43/R43</f>
        <v>1.1000000000000001</v>
      </c>
      <c r="AE43" s="144"/>
      <c r="AG43" s="34"/>
    </row>
    <row r="44" spans="1:37" ht="23.1" customHeight="1" x14ac:dyDescent="0.25">
      <c r="A44" s="2" t="s">
        <v>238</v>
      </c>
      <c r="B44" s="2">
        <v>162</v>
      </c>
      <c r="C44" s="2" t="s">
        <v>423</v>
      </c>
      <c r="D44" s="3" t="s">
        <v>130</v>
      </c>
      <c r="E44" s="116">
        <f t="shared" si="17"/>
        <v>1190</v>
      </c>
      <c r="F44" s="117">
        <f t="shared" si="17"/>
        <v>760</v>
      </c>
      <c r="J44" s="47"/>
      <c r="K44" s="202">
        <f t="shared" si="0"/>
        <v>1187.5960371841336</v>
      </c>
      <c r="L44" s="202">
        <f t="shared" si="1"/>
        <v>755.74293275353943</v>
      </c>
      <c r="M44" s="51"/>
      <c r="N44" s="13">
        <f t="shared" si="2"/>
        <v>1187.5960371841336</v>
      </c>
      <c r="O44" s="13">
        <f t="shared" si="3"/>
        <v>755.74293275353943</v>
      </c>
      <c r="P44" s="51"/>
      <c r="Q44" s="409">
        <v>539.81638053824247</v>
      </c>
      <c r="R44" s="367">
        <v>490.74216412567495</v>
      </c>
      <c r="S44" s="303">
        <v>392.59373130053996</v>
      </c>
      <c r="T44" s="289">
        <v>375.47219902499995</v>
      </c>
      <c r="U44" s="277">
        <v>300.37775921999997</v>
      </c>
      <c r="V44" s="263">
        <v>300.37775921999997</v>
      </c>
      <c r="W44" s="263">
        <v>300.37775921999997</v>
      </c>
      <c r="X44" s="208">
        <v>270.36701999999997</v>
      </c>
      <c r="Y44" s="208">
        <v>270.36701999999997</v>
      </c>
      <c r="Z44" s="208">
        <v>270.36701999999997</v>
      </c>
      <c r="AA44" s="208">
        <v>270.36701999999997</v>
      </c>
      <c r="AB44" s="208">
        <v>243.83749999999998</v>
      </c>
      <c r="AC44" s="190">
        <v>195.07</v>
      </c>
      <c r="AD44" s="312">
        <f t="shared" si="22"/>
        <v>1.1000000000000001</v>
      </c>
    </row>
    <row r="45" spans="1:37" ht="23.1" customHeight="1" x14ac:dyDescent="0.25">
      <c r="A45" s="2" t="s">
        <v>238</v>
      </c>
      <c r="B45" s="2">
        <v>163</v>
      </c>
      <c r="C45" s="2" t="s">
        <v>424</v>
      </c>
      <c r="D45" s="3" t="s">
        <v>640</v>
      </c>
      <c r="E45" s="116">
        <f t="shared" si="17"/>
        <v>1190</v>
      </c>
      <c r="F45" s="117">
        <f t="shared" si="17"/>
        <v>760</v>
      </c>
      <c r="J45" s="47"/>
      <c r="K45" s="202">
        <f t="shared" si="0"/>
        <v>1190.213898956775</v>
      </c>
      <c r="L45" s="202">
        <f t="shared" si="1"/>
        <v>757.40884479067483</v>
      </c>
      <c r="M45" s="51"/>
      <c r="N45" s="13">
        <f t="shared" si="2"/>
        <v>1190.213898956775</v>
      </c>
      <c r="O45" s="13">
        <f t="shared" si="3"/>
        <v>757.40884479067483</v>
      </c>
      <c r="P45" s="51"/>
      <c r="Q45" s="409">
        <v>541.00631770762493</v>
      </c>
      <c r="R45" s="367">
        <v>491.82392518874991</v>
      </c>
      <c r="S45" s="303">
        <v>393.45914015099993</v>
      </c>
      <c r="T45" s="289">
        <v>376.29986624999992</v>
      </c>
      <c r="U45" s="277">
        <v>301.03989299999995</v>
      </c>
      <c r="V45" s="263">
        <v>301.03989299999995</v>
      </c>
      <c r="W45" s="263">
        <v>301.03989299999995</v>
      </c>
      <c r="X45" s="208">
        <v>270.96299999999997</v>
      </c>
      <c r="Y45" s="208">
        <v>270.96299999999997</v>
      </c>
      <c r="Z45" s="208">
        <v>270.96299999999997</v>
      </c>
      <c r="AA45" s="208">
        <v>270.96299999999997</v>
      </c>
      <c r="AB45" s="208">
        <v>244.375</v>
      </c>
      <c r="AC45" s="190">
        <v>195.5</v>
      </c>
      <c r="AD45" s="312">
        <f t="shared" si="22"/>
        <v>1.1000000000000001</v>
      </c>
    </row>
    <row r="46" spans="1:37" ht="23.1" customHeight="1" x14ac:dyDescent="0.25">
      <c r="A46" s="2" t="s">
        <v>238</v>
      </c>
      <c r="B46" s="2">
        <v>164</v>
      </c>
      <c r="C46" s="2" t="s">
        <v>425</v>
      </c>
      <c r="D46" s="3" t="s">
        <v>226</v>
      </c>
      <c r="E46" s="116">
        <f t="shared" si="17"/>
        <v>1620</v>
      </c>
      <c r="F46" s="117">
        <f t="shared" si="17"/>
        <v>1030</v>
      </c>
      <c r="J46" s="47"/>
      <c r="K46" s="202">
        <f t="shared" si="0"/>
        <v>1617.8994559987877</v>
      </c>
      <c r="L46" s="202">
        <f t="shared" si="1"/>
        <v>1029.5723810901375</v>
      </c>
      <c r="M46" s="51"/>
      <c r="N46" s="13">
        <f t="shared" si="2"/>
        <v>1617.8994559987877</v>
      </c>
      <c r="O46" s="13">
        <f t="shared" si="3"/>
        <v>1029.5723810901375</v>
      </c>
      <c r="P46" s="51"/>
      <c r="Q46" s="409">
        <v>735.40884363581256</v>
      </c>
      <c r="R46" s="367">
        <v>668.55349421437495</v>
      </c>
      <c r="S46" s="303">
        <v>534.84279537149996</v>
      </c>
      <c r="T46" s="289">
        <v>511.51759312499996</v>
      </c>
      <c r="U46" s="277">
        <v>409.21407449999998</v>
      </c>
      <c r="V46" s="263">
        <v>409.21407449999998</v>
      </c>
      <c r="W46" s="263">
        <v>409.21407449999998</v>
      </c>
      <c r="X46" s="208">
        <v>368.3295</v>
      </c>
      <c r="Y46" s="208">
        <v>368.3295</v>
      </c>
      <c r="Z46" s="208">
        <v>368.3295</v>
      </c>
      <c r="AA46" s="208">
        <v>368.3295</v>
      </c>
      <c r="AB46" s="208">
        <v>332.1875</v>
      </c>
      <c r="AC46" s="190">
        <v>265.75</v>
      </c>
      <c r="AD46" s="312">
        <f t="shared" si="22"/>
        <v>1.1000000000000001</v>
      </c>
    </row>
    <row r="47" spans="1:37" ht="23.1" customHeight="1" x14ac:dyDescent="0.25">
      <c r="A47" s="2" t="s">
        <v>238</v>
      </c>
      <c r="B47" s="2">
        <v>165</v>
      </c>
      <c r="C47" s="2" t="s">
        <v>426</v>
      </c>
      <c r="D47" s="3" t="s">
        <v>227</v>
      </c>
      <c r="E47" s="116">
        <f t="shared" si="17"/>
        <v>1780</v>
      </c>
      <c r="F47" s="117">
        <f t="shared" si="17"/>
        <v>1130</v>
      </c>
      <c r="J47" s="47"/>
      <c r="K47" s="202">
        <f t="shared" si="0"/>
        <v>1772.0488980529335</v>
      </c>
      <c r="L47" s="202">
        <f t="shared" si="1"/>
        <v>1127.6674805791392</v>
      </c>
      <c r="M47" s="51"/>
      <c r="N47" s="13">
        <f t="shared" si="2"/>
        <v>1772.0488980529335</v>
      </c>
      <c r="O47" s="13">
        <f t="shared" si="3"/>
        <v>1127.6674805791392</v>
      </c>
      <c r="P47" s="51"/>
      <c r="Q47" s="409">
        <v>805.47677184224244</v>
      </c>
      <c r="R47" s="367">
        <v>732.25161076567485</v>
      </c>
      <c r="S47" s="303">
        <v>585.80128861253991</v>
      </c>
      <c r="T47" s="289">
        <v>560.2537190249999</v>
      </c>
      <c r="U47" s="277">
        <v>448.20297521999993</v>
      </c>
      <c r="V47" s="263">
        <v>448.20297521999993</v>
      </c>
      <c r="W47" s="263">
        <v>448.20297521999993</v>
      </c>
      <c r="X47" s="208">
        <v>403.42301999999995</v>
      </c>
      <c r="Y47" s="208">
        <v>403.42301999999995</v>
      </c>
      <c r="Z47" s="208">
        <v>403.42301999999995</v>
      </c>
      <c r="AA47" s="208">
        <v>403.42301999999995</v>
      </c>
      <c r="AB47" s="208">
        <v>363.83749999999998</v>
      </c>
      <c r="AC47" s="190">
        <v>291.07</v>
      </c>
      <c r="AD47" s="312">
        <f t="shared" si="22"/>
        <v>1.1000000000000001</v>
      </c>
    </row>
    <row r="48" spans="1:37" ht="23.1" customHeight="1" x14ac:dyDescent="0.25">
      <c r="A48" s="2" t="s">
        <v>238</v>
      </c>
      <c r="B48" s="2">
        <v>166</v>
      </c>
      <c r="C48" s="2" t="s">
        <v>427</v>
      </c>
      <c r="D48" s="3" t="s">
        <v>228</v>
      </c>
      <c r="E48" s="116">
        <f t="shared" si="17"/>
        <v>1960</v>
      </c>
      <c r="F48" s="117">
        <f t="shared" si="17"/>
        <v>1250</v>
      </c>
      <c r="J48" s="47"/>
      <c r="K48" s="202">
        <f t="shared" si="0"/>
        <v>1951.1593477066849</v>
      </c>
      <c r="L48" s="202">
        <f t="shared" si="1"/>
        <v>1241.6468576315265</v>
      </c>
      <c r="M48" s="51"/>
      <c r="N48" s="13">
        <f t="shared" si="2"/>
        <v>1951.1593477066849</v>
      </c>
      <c r="O48" s="13">
        <f t="shared" si="3"/>
        <v>1241.6468576315265</v>
      </c>
      <c r="P48" s="51"/>
      <c r="Q48" s="409">
        <v>886.89061259394759</v>
      </c>
      <c r="R48" s="367">
        <v>806.26419326722498</v>
      </c>
      <c r="S48" s="303">
        <v>645.01135461377999</v>
      </c>
      <c r="T48" s="289">
        <v>616.88155567499996</v>
      </c>
      <c r="U48" s="277">
        <v>493.50524453999998</v>
      </c>
      <c r="V48" s="263">
        <v>493.50524453999998</v>
      </c>
      <c r="W48" s="263">
        <v>493.50524453999998</v>
      </c>
      <c r="X48" s="208">
        <v>444.19914</v>
      </c>
      <c r="Y48" s="208">
        <v>444.19914</v>
      </c>
      <c r="Z48" s="208">
        <v>444.19914</v>
      </c>
      <c r="AA48" s="208">
        <v>444.19914</v>
      </c>
      <c r="AB48" s="208">
        <v>400.61250000000001</v>
      </c>
      <c r="AC48" s="190">
        <v>320.49</v>
      </c>
      <c r="AD48" s="312">
        <f t="shared" si="22"/>
        <v>1.1000000000000001</v>
      </c>
    </row>
    <row r="49" spans="1:30" ht="23.1" customHeight="1" x14ac:dyDescent="0.25">
      <c r="A49" s="2" t="s">
        <v>238</v>
      </c>
      <c r="B49" s="2">
        <v>167</v>
      </c>
      <c r="C49" s="2" t="s">
        <v>428</v>
      </c>
      <c r="D49" s="3" t="s">
        <v>131</v>
      </c>
      <c r="E49" s="116">
        <f t="shared" ref="E49:F52" si="23">MROUND(K49+4.7,10)</f>
        <v>3550</v>
      </c>
      <c r="F49" s="117">
        <f t="shared" si="23"/>
        <v>2260</v>
      </c>
      <c r="J49" s="47"/>
      <c r="K49" s="202">
        <f t="shared" si="0"/>
        <v>3549.0400000000004</v>
      </c>
      <c r="L49" s="202">
        <f t="shared" si="1"/>
        <v>2258.48</v>
      </c>
      <c r="M49" s="51"/>
      <c r="N49" s="13">
        <f t="shared" si="2"/>
        <v>3549.0400000000004</v>
      </c>
      <c r="O49" s="13">
        <f t="shared" si="3"/>
        <v>2258.48</v>
      </c>
      <c r="P49" s="51"/>
      <c r="Q49" s="409">
        <v>1613.2</v>
      </c>
      <c r="R49" s="367">
        <v>1472.1329149999999</v>
      </c>
      <c r="S49" s="303">
        <v>1177.706332</v>
      </c>
      <c r="T49" s="289">
        <v>1126.345</v>
      </c>
      <c r="U49" s="277">
        <v>901.07600000000002</v>
      </c>
      <c r="V49" s="263">
        <v>901.07600000000002</v>
      </c>
      <c r="W49" s="263">
        <v>901.07600000000002</v>
      </c>
      <c r="X49" s="208">
        <v>810.96245999999996</v>
      </c>
      <c r="Y49" s="208">
        <v>810.96245999999996</v>
      </c>
      <c r="Z49" s="208">
        <v>810.96245999999996</v>
      </c>
      <c r="AA49" s="208">
        <v>810.96245999999996</v>
      </c>
      <c r="AB49" s="208">
        <v>731.38750000000005</v>
      </c>
      <c r="AC49" s="190">
        <v>585.11</v>
      </c>
      <c r="AD49" s="312">
        <f t="shared" si="22"/>
        <v>1.0958249649624878</v>
      </c>
    </row>
    <row r="50" spans="1:30" ht="23.1" customHeight="1" x14ac:dyDescent="0.25">
      <c r="A50" s="2" t="s">
        <v>238</v>
      </c>
      <c r="B50" s="2">
        <v>168</v>
      </c>
      <c r="C50" s="2" t="s">
        <v>429</v>
      </c>
      <c r="D50" s="3" t="s">
        <v>132</v>
      </c>
      <c r="E50" s="116">
        <f t="shared" si="23"/>
        <v>6050</v>
      </c>
      <c r="F50" s="117">
        <f t="shared" si="23"/>
        <v>3850</v>
      </c>
      <c r="J50" s="47"/>
      <c r="K50" s="202">
        <f t="shared" si="0"/>
        <v>6048.3280000000004</v>
      </c>
      <c r="L50" s="202">
        <f t="shared" si="1"/>
        <v>3848.9359999999992</v>
      </c>
      <c r="M50" s="51"/>
      <c r="N50" s="13">
        <f t="shared" si="2"/>
        <v>6048.3280000000004</v>
      </c>
      <c r="O50" s="13">
        <f t="shared" si="3"/>
        <v>3848.9359999999992</v>
      </c>
      <c r="P50" s="51"/>
      <c r="Q50" s="409">
        <v>2749.24</v>
      </c>
      <c r="R50" s="367">
        <v>2508.4250000000002</v>
      </c>
      <c r="S50" s="303">
        <v>2006.74</v>
      </c>
      <c r="T50" s="289">
        <v>3187.5</v>
      </c>
      <c r="U50" s="277">
        <v>2550</v>
      </c>
      <c r="V50" s="272">
        <v>2550</v>
      </c>
      <c r="W50" s="263">
        <v>1535.6000000000001</v>
      </c>
      <c r="X50" s="208">
        <v>1382.03604</v>
      </c>
      <c r="Y50" s="208">
        <v>1382.03604</v>
      </c>
      <c r="Z50" s="208">
        <v>1382.03604</v>
      </c>
      <c r="AA50" s="208">
        <v>1382.03604</v>
      </c>
      <c r="AB50" s="208">
        <v>1246.425</v>
      </c>
      <c r="AC50" s="190">
        <v>997.14</v>
      </c>
      <c r="AD50" s="312">
        <f t="shared" si="22"/>
        <v>1.0960024716704704</v>
      </c>
    </row>
    <row r="51" spans="1:30" ht="23.1" customHeight="1" x14ac:dyDescent="0.25">
      <c r="A51" s="2" t="s">
        <v>238</v>
      </c>
      <c r="B51" s="2">
        <v>169</v>
      </c>
      <c r="C51" s="2" t="s">
        <v>430</v>
      </c>
      <c r="D51" s="3" t="s">
        <v>133</v>
      </c>
      <c r="E51" s="116">
        <f t="shared" si="23"/>
        <v>8220</v>
      </c>
      <c r="F51" s="117">
        <f t="shared" si="23"/>
        <v>5230</v>
      </c>
      <c r="G51" s="103"/>
      <c r="H51" s="67"/>
      <c r="I51" s="67"/>
      <c r="J51" s="47"/>
      <c r="K51" s="202">
        <f t="shared" si="0"/>
        <v>8217.5500000000011</v>
      </c>
      <c r="L51" s="202">
        <f t="shared" si="1"/>
        <v>5229.3499999999995</v>
      </c>
      <c r="M51" s="51"/>
      <c r="N51" s="13">
        <f t="shared" si="2"/>
        <v>8217.5500000000011</v>
      </c>
      <c r="O51" s="13">
        <f t="shared" si="3"/>
        <v>5229.3499999999995</v>
      </c>
      <c r="P51" s="51"/>
      <c r="Q51" s="409">
        <v>3735.25</v>
      </c>
      <c r="R51" s="367">
        <v>3408.5890162500004</v>
      </c>
      <c r="S51" s="303">
        <v>2726.8712130000004</v>
      </c>
      <c r="T51" s="289">
        <v>4186.25</v>
      </c>
      <c r="U51" s="277">
        <v>3349</v>
      </c>
      <c r="V51" s="272">
        <v>3349</v>
      </c>
      <c r="W51" s="263">
        <v>2086.3590000000004</v>
      </c>
      <c r="X51" s="208">
        <v>1877.7112199999999</v>
      </c>
      <c r="Y51" s="208">
        <v>1877.7112199999999</v>
      </c>
      <c r="Z51" s="208">
        <v>1877.7112199999999</v>
      </c>
      <c r="AA51" s="208">
        <v>1877.7112199999999</v>
      </c>
      <c r="AB51" s="208">
        <v>1693.4625000000001</v>
      </c>
      <c r="AC51" s="190">
        <v>1354.77</v>
      </c>
      <c r="AD51" s="312">
        <f t="shared" si="22"/>
        <v>1.0958346641946819</v>
      </c>
    </row>
    <row r="52" spans="1:30" ht="23.1" customHeight="1" x14ac:dyDescent="0.25">
      <c r="A52" s="2" t="s">
        <v>238</v>
      </c>
      <c r="B52" s="2">
        <v>170</v>
      </c>
      <c r="C52" s="2" t="s">
        <v>431</v>
      </c>
      <c r="D52" s="3" t="s">
        <v>134</v>
      </c>
      <c r="E52" s="116">
        <f t="shared" si="23"/>
        <v>10700</v>
      </c>
      <c r="F52" s="117">
        <f t="shared" si="23"/>
        <v>6810</v>
      </c>
      <c r="G52" s="103"/>
      <c r="H52" s="67"/>
      <c r="I52" s="67"/>
      <c r="J52" s="47"/>
      <c r="K52" s="202">
        <f t="shared" si="0"/>
        <v>10694.266</v>
      </c>
      <c r="L52" s="202">
        <f t="shared" si="1"/>
        <v>6805.4419999999991</v>
      </c>
      <c r="M52" s="51"/>
      <c r="N52" s="13">
        <f t="shared" si="2"/>
        <v>10694.266</v>
      </c>
      <c r="O52" s="13">
        <f t="shared" si="3"/>
        <v>6805.4419999999991</v>
      </c>
      <c r="P52" s="51"/>
      <c r="Q52" s="409">
        <v>4861.03</v>
      </c>
      <c r="R52" s="367">
        <v>4435.25</v>
      </c>
      <c r="S52" s="305">
        <v>3548.2</v>
      </c>
      <c r="T52" s="289">
        <v>6570</v>
      </c>
      <c r="U52" s="277">
        <v>5256</v>
      </c>
      <c r="V52" s="272">
        <v>5256</v>
      </c>
      <c r="W52" s="263">
        <v>2571.1620000000003</v>
      </c>
      <c r="X52" s="208">
        <v>2313.9269999999997</v>
      </c>
      <c r="Y52" s="208">
        <v>2313.9269999999997</v>
      </c>
      <c r="Z52" s="208">
        <v>2313.9269999999997</v>
      </c>
      <c r="AA52" s="208">
        <v>2313.9269999999997</v>
      </c>
      <c r="AB52" s="208">
        <v>2086.875</v>
      </c>
      <c r="AC52" s="190">
        <v>1669.5</v>
      </c>
      <c r="AD52" s="312">
        <f>Q52/R52</f>
        <v>1.0959990981342651</v>
      </c>
    </row>
    <row r="53" spans="1:30" ht="23.1" customHeight="1" x14ac:dyDescent="0.25">
      <c r="D53" s="320"/>
      <c r="E53" s="138"/>
      <c r="F53" s="139"/>
      <c r="G53" s="103"/>
      <c r="H53" s="67"/>
      <c r="I53" s="67"/>
      <c r="J53" s="2"/>
      <c r="K53" s="202"/>
      <c r="L53" s="202"/>
      <c r="M53" s="2"/>
      <c r="N53" s="13"/>
      <c r="O53" s="13"/>
      <c r="P53" s="2"/>
      <c r="Q53" s="400"/>
      <c r="R53" s="332"/>
      <c r="S53" s="342"/>
      <c r="T53" s="322"/>
      <c r="U53" s="279"/>
      <c r="V53" s="343"/>
      <c r="W53" s="323"/>
      <c r="X53" s="209"/>
      <c r="Y53" s="209"/>
      <c r="Z53" s="209"/>
      <c r="AA53" s="209"/>
      <c r="AB53" s="209"/>
      <c r="AC53" s="191"/>
      <c r="AD53" s="312" t="e">
        <f t="shared" ref="AD53:AD59" si="24">Q53/R53</f>
        <v>#DIV/0!</v>
      </c>
    </row>
    <row r="54" spans="1:30" ht="23.1" customHeight="1" x14ac:dyDescent="0.25">
      <c r="D54" s="615" t="s">
        <v>44</v>
      </c>
      <c r="E54" s="615"/>
      <c r="F54" s="615"/>
      <c r="G54" s="615"/>
      <c r="H54" s="615"/>
      <c r="I54" s="615"/>
      <c r="J54" s="2"/>
      <c r="K54" s="202"/>
      <c r="L54" s="202"/>
      <c r="M54" s="2"/>
      <c r="N54" s="13"/>
      <c r="O54" s="13"/>
      <c r="P54" s="2"/>
      <c r="Q54" s="400"/>
      <c r="R54" s="332"/>
      <c r="S54" s="342"/>
      <c r="T54" s="322"/>
      <c r="U54" s="279"/>
      <c r="V54" s="343"/>
      <c r="W54" s="323"/>
      <c r="X54" s="209"/>
      <c r="Y54" s="209"/>
      <c r="Z54" s="209"/>
      <c r="AA54" s="209"/>
      <c r="AB54" s="209"/>
      <c r="AC54" s="191"/>
      <c r="AD54" s="312"/>
    </row>
    <row r="55" spans="1:30" ht="23.1" customHeight="1" x14ac:dyDescent="0.25">
      <c r="A55" s="2" t="s">
        <v>254</v>
      </c>
      <c r="B55" s="2">
        <v>422</v>
      </c>
      <c r="C55" s="2" t="s">
        <v>359</v>
      </c>
      <c r="D55" s="4" t="s">
        <v>562</v>
      </c>
      <c r="E55" s="116">
        <f t="shared" ref="E55:F63" si="25">MROUND(K55+4.7,10)</f>
        <v>760</v>
      </c>
      <c r="F55" s="117">
        <f t="shared" si="25"/>
        <v>490</v>
      </c>
      <c r="G55" s="101"/>
      <c r="K55" s="202">
        <f t="shared" ref="K55:K63" si="26">N55*$K$8</f>
        <v>759.37400000000014</v>
      </c>
      <c r="L55" s="202">
        <f t="shared" ref="L55:L63" si="27">O55*$L$8</f>
        <v>483.238</v>
      </c>
      <c r="M55" s="51"/>
      <c r="N55" s="13">
        <f t="shared" ref="N55:N63" si="28">Q55*2.2</f>
        <v>759.37400000000014</v>
      </c>
      <c r="O55" s="13">
        <f t="shared" ref="O55:O63" si="29">Q55*1.4</f>
        <v>483.238</v>
      </c>
      <c r="P55" s="51"/>
      <c r="Q55" s="409">
        <v>345.17</v>
      </c>
      <c r="R55" s="367">
        <v>297.5625</v>
      </c>
      <c r="S55" s="311">
        <v>257.08999999999997</v>
      </c>
      <c r="T55" s="289">
        <v>243</v>
      </c>
      <c r="U55" s="277">
        <v>194.4</v>
      </c>
      <c r="V55" s="263">
        <v>194.4</v>
      </c>
      <c r="W55" s="263">
        <v>194.4</v>
      </c>
      <c r="X55" s="208">
        <v>186.19523999999998</v>
      </c>
      <c r="Y55" s="208">
        <v>186.19523999999998</v>
      </c>
      <c r="Z55" s="208">
        <v>186.19523999999998</v>
      </c>
      <c r="AA55" s="208">
        <v>186.19523999999998</v>
      </c>
      <c r="AB55" s="208">
        <v>167.92500000000001</v>
      </c>
      <c r="AC55" s="191">
        <v>134.34</v>
      </c>
      <c r="AD55" s="312">
        <f t="shared" si="24"/>
        <v>1.1599915984036968</v>
      </c>
    </row>
    <row r="56" spans="1:30" ht="23.1" customHeight="1" x14ac:dyDescent="0.25">
      <c r="A56" s="2" t="s">
        <v>254</v>
      </c>
      <c r="B56" s="2">
        <v>423</v>
      </c>
      <c r="C56" s="2" t="s">
        <v>360</v>
      </c>
      <c r="D56" s="4" t="s">
        <v>561</v>
      </c>
      <c r="E56" s="116">
        <f t="shared" si="25"/>
        <v>900</v>
      </c>
      <c r="F56" s="117">
        <f t="shared" si="25"/>
        <v>570</v>
      </c>
      <c r="K56" s="202">
        <f t="shared" si="26"/>
        <v>893.75000000000011</v>
      </c>
      <c r="L56" s="202">
        <f t="shared" si="27"/>
        <v>568.75</v>
      </c>
      <c r="M56" s="51"/>
      <c r="N56" s="13">
        <f t="shared" si="28"/>
        <v>893.75000000000011</v>
      </c>
      <c r="O56" s="13">
        <f t="shared" si="29"/>
        <v>568.75</v>
      </c>
      <c r="P56" s="51"/>
      <c r="Q56" s="409">
        <v>406.25</v>
      </c>
      <c r="R56" s="367">
        <v>321.36249999999995</v>
      </c>
      <c r="S56" s="311">
        <v>238.05</v>
      </c>
      <c r="T56" s="289">
        <v>225</v>
      </c>
      <c r="U56" s="277">
        <v>180</v>
      </c>
      <c r="V56" s="263">
        <v>180</v>
      </c>
      <c r="W56" s="263">
        <v>180</v>
      </c>
      <c r="X56" s="208">
        <v>169.27217999999999</v>
      </c>
      <c r="Y56" s="208">
        <v>169.27217999999999</v>
      </c>
      <c r="Z56" s="208">
        <v>169.27217999999999</v>
      </c>
      <c r="AA56" s="208">
        <v>169.27217999999999</v>
      </c>
      <c r="AB56" s="208">
        <v>152.66249999999999</v>
      </c>
      <c r="AC56" s="191">
        <v>122.13</v>
      </c>
      <c r="AD56" s="312">
        <f t="shared" si="24"/>
        <v>1.2641487416857911</v>
      </c>
    </row>
    <row r="57" spans="1:30" ht="23.1" customHeight="1" x14ac:dyDescent="0.25">
      <c r="A57" s="2" t="s">
        <v>254</v>
      </c>
      <c r="B57" s="2">
        <v>424</v>
      </c>
      <c r="C57" s="2" t="s">
        <v>362</v>
      </c>
      <c r="D57" s="4" t="s">
        <v>560</v>
      </c>
      <c r="E57" s="116">
        <f t="shared" si="25"/>
        <v>1020</v>
      </c>
      <c r="F57" s="117">
        <f t="shared" si="25"/>
        <v>650</v>
      </c>
      <c r="K57" s="202">
        <f t="shared" si="26"/>
        <v>1012.5060000000001</v>
      </c>
      <c r="L57" s="202">
        <f t="shared" si="27"/>
        <v>644.322</v>
      </c>
      <c r="M57" s="51"/>
      <c r="N57" s="13">
        <f t="shared" si="28"/>
        <v>1012.5060000000001</v>
      </c>
      <c r="O57" s="13">
        <f t="shared" si="29"/>
        <v>644.322</v>
      </c>
      <c r="P57" s="51"/>
      <c r="Q57" s="409">
        <v>460.23</v>
      </c>
      <c r="R57" s="367">
        <v>396.75</v>
      </c>
      <c r="S57" s="311">
        <v>317.39999999999998</v>
      </c>
      <c r="T57" s="289">
        <v>300</v>
      </c>
      <c r="U57" s="277">
        <v>240</v>
      </c>
      <c r="V57" s="263">
        <v>240</v>
      </c>
      <c r="W57" s="263">
        <v>240</v>
      </c>
      <c r="X57" s="208">
        <v>207.05453999999997</v>
      </c>
      <c r="Y57" s="208">
        <v>207.05453999999997</v>
      </c>
      <c r="Z57" s="208">
        <v>207.05453999999997</v>
      </c>
      <c r="AA57" s="208">
        <v>207.05453999999997</v>
      </c>
      <c r="AB57" s="208">
        <v>186.73749999999998</v>
      </c>
      <c r="AC57" s="191">
        <v>149.38999999999999</v>
      </c>
      <c r="AD57" s="312">
        <f t="shared" si="24"/>
        <v>1.1600000000000001</v>
      </c>
    </row>
    <row r="58" spans="1:30" ht="23.1" customHeight="1" x14ac:dyDescent="0.25">
      <c r="A58" s="2" t="s">
        <v>254</v>
      </c>
      <c r="B58" s="2">
        <v>425</v>
      </c>
      <c r="C58" s="2" t="s">
        <v>364</v>
      </c>
      <c r="D58" s="4" t="s">
        <v>559</v>
      </c>
      <c r="E58" s="116">
        <f t="shared" si="25"/>
        <v>1350</v>
      </c>
      <c r="F58" s="117">
        <f t="shared" si="25"/>
        <v>860</v>
      </c>
      <c r="K58" s="202">
        <f t="shared" si="26"/>
        <v>1349.9860000000001</v>
      </c>
      <c r="L58" s="202">
        <f t="shared" si="27"/>
        <v>859.08199999999999</v>
      </c>
      <c r="M58" s="51"/>
      <c r="N58" s="13">
        <f t="shared" si="28"/>
        <v>1349.9860000000001</v>
      </c>
      <c r="O58" s="13">
        <f t="shared" si="29"/>
        <v>859.08199999999999</v>
      </c>
      <c r="P58" s="51"/>
      <c r="Q58" s="409">
        <v>613.63</v>
      </c>
      <c r="R58" s="367">
        <v>529</v>
      </c>
      <c r="S58" s="311">
        <v>423.2</v>
      </c>
      <c r="T58" s="289">
        <v>400</v>
      </c>
      <c r="U58" s="277">
        <v>320</v>
      </c>
      <c r="V58" s="263">
        <v>320</v>
      </c>
      <c r="W58" s="263">
        <v>320</v>
      </c>
      <c r="X58" s="208">
        <v>266.07041999999996</v>
      </c>
      <c r="Y58" s="208">
        <v>266.07041999999996</v>
      </c>
      <c r="Z58" s="208">
        <v>266.07041999999996</v>
      </c>
      <c r="AA58" s="208">
        <v>266.07041999999996</v>
      </c>
      <c r="AB58" s="208">
        <v>239.96250000000001</v>
      </c>
      <c r="AC58" s="191">
        <v>191.97</v>
      </c>
      <c r="AD58" s="312">
        <f t="shared" si="24"/>
        <v>1.1599810964083175</v>
      </c>
    </row>
    <row r="59" spans="1:30" ht="23.1" customHeight="1" x14ac:dyDescent="0.25">
      <c r="A59" s="2" t="s">
        <v>254</v>
      </c>
      <c r="B59" s="2">
        <v>426</v>
      </c>
      <c r="C59" s="2" t="s">
        <v>365</v>
      </c>
      <c r="D59" s="4" t="s">
        <v>558</v>
      </c>
      <c r="E59" s="116">
        <f t="shared" si="25"/>
        <v>1820</v>
      </c>
      <c r="F59" s="117">
        <f t="shared" si="25"/>
        <v>1160</v>
      </c>
      <c r="K59" s="202">
        <f t="shared" si="26"/>
        <v>1814.0540000000003</v>
      </c>
      <c r="L59" s="202">
        <f t="shared" si="27"/>
        <v>1154.3979999999999</v>
      </c>
      <c r="M59" s="51"/>
      <c r="N59" s="13">
        <f t="shared" si="28"/>
        <v>1814.0540000000003</v>
      </c>
      <c r="O59" s="13">
        <f t="shared" si="29"/>
        <v>1154.3979999999999</v>
      </c>
      <c r="P59" s="51"/>
      <c r="Q59" s="409">
        <v>824.57</v>
      </c>
      <c r="R59" s="367">
        <v>710.84999999999991</v>
      </c>
      <c r="S59" s="311">
        <v>568.67999999999995</v>
      </c>
      <c r="T59" s="289">
        <v>537.5</v>
      </c>
      <c r="U59" s="277">
        <v>430</v>
      </c>
      <c r="V59" s="263">
        <v>430</v>
      </c>
      <c r="W59" s="263">
        <v>430</v>
      </c>
      <c r="X59" s="208">
        <v>341.37180000000001</v>
      </c>
      <c r="Y59" s="208">
        <v>341.37180000000001</v>
      </c>
      <c r="Z59" s="208">
        <v>341.37180000000001</v>
      </c>
      <c r="AA59" s="208">
        <v>341.37180000000001</v>
      </c>
      <c r="AB59" s="208">
        <v>307.875</v>
      </c>
      <c r="AC59" s="191">
        <v>246.3</v>
      </c>
      <c r="AD59" s="312">
        <f t="shared" si="24"/>
        <v>1.1599774917352468</v>
      </c>
    </row>
    <row r="60" spans="1:30" ht="23.1" customHeight="1" x14ac:dyDescent="0.25">
      <c r="A60" s="2" t="s">
        <v>254</v>
      </c>
      <c r="B60" s="2">
        <v>427</v>
      </c>
      <c r="C60" s="2" t="s">
        <v>366</v>
      </c>
      <c r="D60" s="4" t="s">
        <v>557</v>
      </c>
      <c r="E60" s="116">
        <f t="shared" si="25"/>
        <v>2200</v>
      </c>
      <c r="F60" s="117">
        <f t="shared" si="25"/>
        <v>1400</v>
      </c>
      <c r="K60" s="202">
        <f t="shared" si="26"/>
        <v>2193.752</v>
      </c>
      <c r="L60" s="202">
        <f t="shared" si="27"/>
        <v>1396.0239999999999</v>
      </c>
      <c r="M60" s="51"/>
      <c r="N60" s="13">
        <f t="shared" si="28"/>
        <v>2193.752</v>
      </c>
      <c r="O60" s="13">
        <f t="shared" si="29"/>
        <v>1396.0239999999999</v>
      </c>
      <c r="P60" s="51"/>
      <c r="Q60" s="409">
        <v>997.16</v>
      </c>
      <c r="R60" s="367">
        <v>859.625</v>
      </c>
      <c r="S60" s="311">
        <v>687.7</v>
      </c>
      <c r="T60" s="289">
        <v>650</v>
      </c>
      <c r="U60" s="277">
        <v>520</v>
      </c>
      <c r="V60" s="263">
        <v>520</v>
      </c>
      <c r="W60" s="263">
        <v>520</v>
      </c>
      <c r="X60" s="208">
        <v>422.72999999999996</v>
      </c>
      <c r="Y60" s="208">
        <v>422.72999999999996</v>
      </c>
      <c r="Z60" s="208">
        <v>422.72999999999996</v>
      </c>
      <c r="AA60" s="208">
        <v>422.72999999999996</v>
      </c>
      <c r="AB60" s="208">
        <v>381.25</v>
      </c>
      <c r="AC60" s="191">
        <v>305</v>
      </c>
      <c r="AD60" s="312"/>
    </row>
    <row r="61" spans="1:30" ht="23.1" customHeight="1" x14ac:dyDescent="0.25">
      <c r="A61" s="2" t="s">
        <v>254</v>
      </c>
      <c r="B61" s="2">
        <v>428</v>
      </c>
      <c r="C61" s="2" t="s">
        <v>367</v>
      </c>
      <c r="D61" s="4" t="s">
        <v>556</v>
      </c>
      <c r="E61" s="116">
        <f t="shared" si="25"/>
        <v>2620</v>
      </c>
      <c r="F61" s="117">
        <f t="shared" si="25"/>
        <v>1670</v>
      </c>
      <c r="K61" s="202">
        <f t="shared" si="26"/>
        <v>2615.6460000000002</v>
      </c>
      <c r="L61" s="202">
        <f t="shared" si="27"/>
        <v>1664.502</v>
      </c>
      <c r="M61" s="51"/>
      <c r="N61" s="13">
        <f t="shared" si="28"/>
        <v>2615.6460000000002</v>
      </c>
      <c r="O61" s="13">
        <f t="shared" si="29"/>
        <v>1664.502</v>
      </c>
      <c r="P61" s="51"/>
      <c r="Q61" s="409">
        <v>1188.93</v>
      </c>
      <c r="R61" s="367">
        <v>1024.9375</v>
      </c>
      <c r="S61" s="311">
        <v>819.95</v>
      </c>
      <c r="T61" s="289">
        <v>775</v>
      </c>
      <c r="U61" s="277">
        <v>620</v>
      </c>
      <c r="V61" s="263">
        <v>620</v>
      </c>
      <c r="W61" s="263">
        <v>620</v>
      </c>
      <c r="X61" s="208">
        <v>480.52619999999996</v>
      </c>
      <c r="Y61" s="208">
        <v>480.52619999999996</v>
      </c>
      <c r="Z61" s="208">
        <v>480.52619999999996</v>
      </c>
      <c r="AA61" s="208">
        <v>480.52619999999996</v>
      </c>
      <c r="AB61" s="208">
        <v>433.375</v>
      </c>
      <c r="AC61" s="191">
        <v>346.7</v>
      </c>
      <c r="AD61" s="312"/>
    </row>
    <row r="62" spans="1:30" ht="23.1" customHeight="1" x14ac:dyDescent="0.25">
      <c r="A62" s="2" t="s">
        <v>254</v>
      </c>
      <c r="B62" s="2">
        <v>429</v>
      </c>
      <c r="C62" s="2" t="s">
        <v>361</v>
      </c>
      <c r="D62" s="4" t="s">
        <v>203</v>
      </c>
      <c r="E62" s="116">
        <f t="shared" si="25"/>
        <v>1130</v>
      </c>
      <c r="F62" s="117">
        <f t="shared" si="25"/>
        <v>720</v>
      </c>
      <c r="K62" s="202">
        <f t="shared" si="26"/>
        <v>1126.8620000000001</v>
      </c>
      <c r="L62" s="202">
        <f t="shared" si="27"/>
        <v>717.09400000000005</v>
      </c>
      <c r="M62" s="51"/>
      <c r="N62" s="13">
        <f t="shared" si="28"/>
        <v>1126.8620000000001</v>
      </c>
      <c r="O62" s="13">
        <f t="shared" si="29"/>
        <v>717.09400000000005</v>
      </c>
      <c r="P62" s="51"/>
      <c r="Q62" s="409">
        <v>512.21</v>
      </c>
      <c r="R62" s="367">
        <v>405.08749999999998</v>
      </c>
      <c r="S62" s="311">
        <v>324.07</v>
      </c>
      <c r="T62" s="289">
        <v>321.625</v>
      </c>
      <c r="U62" s="277">
        <v>257.3</v>
      </c>
      <c r="V62" s="263">
        <v>257.3</v>
      </c>
      <c r="W62" s="263">
        <v>257.3</v>
      </c>
      <c r="X62" s="208">
        <v>247.49801999999997</v>
      </c>
      <c r="Y62" s="208">
        <v>247.49801999999997</v>
      </c>
      <c r="Z62" s="208">
        <v>247.49801999999997</v>
      </c>
      <c r="AA62" s="208">
        <v>247.49801999999997</v>
      </c>
      <c r="AB62" s="208">
        <v>223.21249999999998</v>
      </c>
      <c r="AC62" s="191">
        <v>178.57</v>
      </c>
      <c r="AD62" s="312"/>
    </row>
    <row r="63" spans="1:30" ht="23.1" customHeight="1" x14ac:dyDescent="0.25">
      <c r="A63" s="2" t="s">
        <v>254</v>
      </c>
      <c r="B63" s="2">
        <v>430</v>
      </c>
      <c r="C63" s="2" t="s">
        <v>363</v>
      </c>
      <c r="D63" s="4" t="s">
        <v>205</v>
      </c>
      <c r="E63" s="116">
        <f t="shared" si="25"/>
        <v>1800</v>
      </c>
      <c r="F63" s="117">
        <f t="shared" si="25"/>
        <v>1150</v>
      </c>
      <c r="K63" s="202">
        <f t="shared" si="26"/>
        <v>1798.9180000000003</v>
      </c>
      <c r="L63" s="202">
        <f t="shared" si="27"/>
        <v>1144.7660000000001</v>
      </c>
      <c r="M63" s="51"/>
      <c r="N63" s="13">
        <f t="shared" si="28"/>
        <v>1798.9180000000003</v>
      </c>
      <c r="O63" s="13">
        <f t="shared" si="29"/>
        <v>1144.7660000000001</v>
      </c>
      <c r="P63" s="51"/>
      <c r="Q63" s="409">
        <v>817.69</v>
      </c>
      <c r="R63" s="367">
        <v>590.45000000000005</v>
      </c>
      <c r="S63" s="311">
        <v>472.36</v>
      </c>
      <c r="T63" s="289">
        <v>513.4375</v>
      </c>
      <c r="U63" s="277">
        <v>410.75</v>
      </c>
      <c r="V63" s="263">
        <v>410.75</v>
      </c>
      <c r="W63" s="263">
        <v>410.75</v>
      </c>
      <c r="X63" s="208">
        <v>395.09315999999995</v>
      </c>
      <c r="Y63" s="208">
        <v>395.09315999999995</v>
      </c>
      <c r="Z63" s="208">
        <v>395.09315999999995</v>
      </c>
      <c r="AA63" s="208">
        <v>395.09315999999995</v>
      </c>
      <c r="AB63" s="208">
        <v>356.32499999999999</v>
      </c>
      <c r="AC63" s="191">
        <v>285.06</v>
      </c>
      <c r="AD63" s="312"/>
    </row>
    <row r="64" spans="1:30" ht="23.1" customHeight="1" x14ac:dyDescent="0.25">
      <c r="D64" s="136"/>
      <c r="E64" s="138"/>
      <c r="F64" s="139"/>
      <c r="J64" s="34"/>
      <c r="K64" s="202"/>
      <c r="L64" s="202"/>
      <c r="M64" s="2"/>
      <c r="N64" s="13"/>
      <c r="O64" s="13"/>
      <c r="P64" s="2"/>
      <c r="Q64" s="400"/>
      <c r="R64" s="332"/>
      <c r="S64" s="340"/>
      <c r="T64" s="330"/>
      <c r="U64" s="280"/>
      <c r="V64" s="331"/>
      <c r="W64" s="331"/>
      <c r="X64" s="208"/>
      <c r="Y64" s="208"/>
      <c r="Z64" s="208"/>
      <c r="AA64" s="208"/>
      <c r="AB64" s="208"/>
      <c r="AC64" s="191"/>
      <c r="AD64" s="312"/>
    </row>
    <row r="65" spans="1:37" ht="23.1" customHeight="1" x14ac:dyDescent="0.25">
      <c r="D65" s="615" t="s">
        <v>281</v>
      </c>
      <c r="E65" s="615"/>
      <c r="F65" s="615"/>
      <c r="G65" s="615"/>
      <c r="H65" s="615"/>
      <c r="I65" s="615"/>
      <c r="J65" s="34"/>
      <c r="K65" s="202"/>
      <c r="L65" s="202"/>
      <c r="M65" s="2"/>
      <c r="N65" s="13"/>
      <c r="O65" s="13"/>
      <c r="P65" s="2"/>
      <c r="Q65" s="400">
        <v>1.1000000000000001</v>
      </c>
      <c r="R65" s="332"/>
      <c r="S65" s="340"/>
      <c r="T65" s="330"/>
      <c r="U65" s="280"/>
      <c r="V65" s="331"/>
      <c r="W65" s="331"/>
      <c r="X65" s="208"/>
      <c r="Y65" s="208"/>
      <c r="Z65" s="208"/>
      <c r="AA65" s="208"/>
      <c r="AB65" s="208"/>
      <c r="AC65" s="191"/>
      <c r="AD65" s="312"/>
    </row>
    <row r="66" spans="1:37" s="66" customFormat="1" ht="23.1" customHeight="1" x14ac:dyDescent="0.25">
      <c r="A66" s="2" t="s">
        <v>255</v>
      </c>
      <c r="B66" s="2">
        <v>1618</v>
      </c>
      <c r="C66" s="2" t="s">
        <v>388</v>
      </c>
      <c r="D66" s="4" t="s">
        <v>210</v>
      </c>
      <c r="E66" s="116">
        <f t="shared" ref="E66:F74" si="30">MROUND(K66+4.7,10)</f>
        <v>350</v>
      </c>
      <c r="F66" s="117">
        <f t="shared" si="30"/>
        <v>230</v>
      </c>
      <c r="G66" s="101"/>
      <c r="H66" s="2"/>
      <c r="I66" s="2"/>
      <c r="J66" s="71"/>
      <c r="K66" s="202">
        <f t="shared" ref="K66:K75" si="31">N66*$K$8</f>
        <v>348.71265804375008</v>
      </c>
      <c r="L66" s="202">
        <f t="shared" ref="L66:L75" si="32">O66*$L$8</f>
        <v>221.90805511875001</v>
      </c>
      <c r="M66" s="51"/>
      <c r="N66" s="13">
        <f t="shared" ref="N66:N75" si="33">Q66*2.2</f>
        <v>348.71265804375008</v>
      </c>
      <c r="O66" s="13">
        <f t="shared" ref="O66:O75" si="34">Q66*1.4</f>
        <v>221.90805511875001</v>
      </c>
      <c r="P66" s="63"/>
      <c r="Q66" s="410">
        <v>158.50575365625002</v>
      </c>
      <c r="R66" s="367">
        <v>144.0961396875</v>
      </c>
      <c r="S66" s="300">
        <v>115.27691175000001</v>
      </c>
      <c r="T66" s="289">
        <v>115.27691175000001</v>
      </c>
      <c r="U66" s="277">
        <v>92.221529400000009</v>
      </c>
      <c r="V66" s="263">
        <v>92.221529400000009</v>
      </c>
      <c r="W66" s="263">
        <v>92.221529400000009</v>
      </c>
      <c r="X66" s="208">
        <v>83.837754000000004</v>
      </c>
      <c r="Y66" s="208">
        <v>83.837754000000004</v>
      </c>
      <c r="Z66" s="208">
        <v>83.837754000000004</v>
      </c>
      <c r="AA66" s="208">
        <v>83.837754000000004</v>
      </c>
      <c r="AB66" s="208">
        <v>75.611250000000013</v>
      </c>
      <c r="AC66" s="192">
        <v>60.489000000000004</v>
      </c>
      <c r="AD66" s="312"/>
      <c r="AE66" s="144"/>
    </row>
    <row r="67" spans="1:37" ht="23.1" customHeight="1" x14ac:dyDescent="0.25">
      <c r="B67" s="2">
        <v>1619</v>
      </c>
      <c r="C67" s="2" t="s">
        <v>389</v>
      </c>
      <c r="D67" s="4" t="s">
        <v>211</v>
      </c>
      <c r="E67" s="116">
        <f t="shared" si="30"/>
        <v>580</v>
      </c>
      <c r="F67" s="117">
        <f t="shared" si="30"/>
        <v>370</v>
      </c>
      <c r="K67" s="202">
        <f t="shared" si="31"/>
        <v>576.05124307500012</v>
      </c>
      <c r="L67" s="202">
        <f t="shared" si="32"/>
        <v>366.57806377500003</v>
      </c>
      <c r="M67" s="51"/>
      <c r="N67" s="13">
        <f t="shared" si="33"/>
        <v>576.05124307500012</v>
      </c>
      <c r="O67" s="13">
        <f t="shared" si="34"/>
        <v>366.57806377500003</v>
      </c>
      <c r="P67" s="51"/>
      <c r="Q67" s="410">
        <v>261.84147412500005</v>
      </c>
      <c r="R67" s="367">
        <v>238.03770375000002</v>
      </c>
      <c r="S67" s="300">
        <v>190.43016300000002</v>
      </c>
      <c r="T67" s="289">
        <v>190.43016300000002</v>
      </c>
      <c r="U67" s="277">
        <v>152.34413040000001</v>
      </c>
      <c r="V67" s="263">
        <v>152.34413040000001</v>
      </c>
      <c r="W67" s="263">
        <v>152.34413040000001</v>
      </c>
      <c r="X67" s="208">
        <v>138.494664</v>
      </c>
      <c r="Y67" s="208">
        <v>138.494664</v>
      </c>
      <c r="Z67" s="208">
        <v>138.494664</v>
      </c>
      <c r="AA67" s="208">
        <v>138.494664</v>
      </c>
      <c r="AB67" s="208">
        <v>124.905</v>
      </c>
      <c r="AC67" s="190">
        <v>99.924000000000007</v>
      </c>
      <c r="AD67" s="312"/>
    </row>
    <row r="68" spans="1:37" ht="23.1" customHeight="1" x14ac:dyDescent="0.25">
      <c r="B68" s="2">
        <v>1620</v>
      </c>
      <c r="C68" s="2" t="s">
        <v>390</v>
      </c>
      <c r="D68" s="4" t="s">
        <v>212</v>
      </c>
      <c r="E68" s="116">
        <f t="shared" si="30"/>
        <v>770</v>
      </c>
      <c r="F68" s="117">
        <f t="shared" si="30"/>
        <v>490</v>
      </c>
      <c r="K68" s="202">
        <f t="shared" si="31"/>
        <v>767.24394429375002</v>
      </c>
      <c r="L68" s="202">
        <f t="shared" si="32"/>
        <v>488.24614636874992</v>
      </c>
      <c r="M68" s="51"/>
      <c r="N68" s="13">
        <f t="shared" si="33"/>
        <v>767.24394429375002</v>
      </c>
      <c r="O68" s="13">
        <f t="shared" si="34"/>
        <v>488.24614636874992</v>
      </c>
      <c r="P68" s="51"/>
      <c r="Q68" s="410">
        <v>348.74724740624998</v>
      </c>
      <c r="R68" s="367">
        <v>317.04295218749996</v>
      </c>
      <c r="S68" s="300">
        <v>253.63436174999998</v>
      </c>
      <c r="T68" s="289">
        <v>253.63436174999998</v>
      </c>
      <c r="U68" s="277">
        <v>202.90748939999997</v>
      </c>
      <c r="V68" s="263">
        <v>202.90748939999997</v>
      </c>
      <c r="W68" s="263">
        <v>202.90748939999997</v>
      </c>
      <c r="X68" s="208">
        <v>184.46135399999997</v>
      </c>
      <c r="Y68" s="208">
        <v>184.46135399999997</v>
      </c>
      <c r="Z68" s="208">
        <v>184.46135399999997</v>
      </c>
      <c r="AA68" s="208">
        <v>184.46135399999997</v>
      </c>
      <c r="AB68" s="208">
        <v>166.36124999999998</v>
      </c>
      <c r="AC68" s="190">
        <v>133.089</v>
      </c>
      <c r="AD68" s="312"/>
    </row>
    <row r="69" spans="1:37" ht="23.1" customHeight="1" x14ac:dyDescent="0.25">
      <c r="B69" s="2">
        <v>1621</v>
      </c>
      <c r="C69" s="2" t="s">
        <v>391</v>
      </c>
      <c r="D69" s="4" t="s">
        <v>213</v>
      </c>
      <c r="E69" s="116">
        <f t="shared" si="30"/>
        <v>1080</v>
      </c>
      <c r="F69" s="117">
        <f t="shared" si="30"/>
        <v>690</v>
      </c>
      <c r="K69" s="202">
        <f t="shared" si="31"/>
        <v>1074.5473705312502</v>
      </c>
      <c r="L69" s="202">
        <f t="shared" si="32"/>
        <v>683.80287215625003</v>
      </c>
      <c r="M69" s="51"/>
      <c r="N69" s="13">
        <f t="shared" si="33"/>
        <v>1074.5473705312502</v>
      </c>
      <c r="O69" s="13">
        <f t="shared" si="34"/>
        <v>683.80287215625003</v>
      </c>
      <c r="P69" s="51"/>
      <c r="Q69" s="410">
        <v>488.43062296875001</v>
      </c>
      <c r="R69" s="367">
        <v>444.02783906249999</v>
      </c>
      <c r="S69" s="300">
        <v>355.22227125000001</v>
      </c>
      <c r="T69" s="289">
        <v>355.22227125000001</v>
      </c>
      <c r="U69" s="277">
        <v>284.177817</v>
      </c>
      <c r="V69" s="263">
        <v>284.177817</v>
      </c>
      <c r="W69" s="263">
        <v>284.177817</v>
      </c>
      <c r="X69" s="208">
        <v>258.34346999999997</v>
      </c>
      <c r="Y69" s="208">
        <v>258.34346999999997</v>
      </c>
      <c r="Z69" s="208">
        <v>258.34346999999997</v>
      </c>
      <c r="AA69" s="208">
        <v>258.34346999999997</v>
      </c>
      <c r="AB69" s="208">
        <v>232.99375000000001</v>
      </c>
      <c r="AC69" s="190">
        <v>186.39500000000001</v>
      </c>
      <c r="AD69" s="312"/>
    </row>
    <row r="70" spans="1:37" s="144" customFormat="1" ht="23.1" customHeight="1" x14ac:dyDescent="0.25">
      <c r="A70" s="2"/>
      <c r="B70" s="2">
        <v>1622</v>
      </c>
      <c r="C70" s="2" t="s">
        <v>392</v>
      </c>
      <c r="D70" s="4" t="s">
        <v>214</v>
      </c>
      <c r="E70" s="116">
        <f t="shared" si="30"/>
        <v>1500</v>
      </c>
      <c r="F70" s="117">
        <f t="shared" si="30"/>
        <v>960</v>
      </c>
      <c r="G70" s="99"/>
      <c r="H70" s="2"/>
      <c r="I70" s="2"/>
      <c r="J70" s="33"/>
      <c r="K70" s="202">
        <f t="shared" si="31"/>
        <v>1496.2493483437504</v>
      </c>
      <c r="L70" s="202">
        <f t="shared" si="32"/>
        <v>952.1586762187502</v>
      </c>
      <c r="M70" s="51"/>
      <c r="N70" s="13">
        <f t="shared" si="33"/>
        <v>1496.2493483437504</v>
      </c>
      <c r="O70" s="13">
        <f t="shared" si="34"/>
        <v>952.1586762187502</v>
      </c>
      <c r="P70" s="51"/>
      <c r="Q70" s="410">
        <v>680.11334015625016</v>
      </c>
      <c r="R70" s="367">
        <v>618.28485468750011</v>
      </c>
      <c r="S70" s="300">
        <v>494.62788375000008</v>
      </c>
      <c r="T70" s="289">
        <v>494.62788375000008</v>
      </c>
      <c r="U70" s="277">
        <v>395.70230700000008</v>
      </c>
      <c r="V70" s="263">
        <v>395.70230700000008</v>
      </c>
      <c r="W70" s="263">
        <v>395.70230700000008</v>
      </c>
      <c r="X70" s="208">
        <v>359.72937000000002</v>
      </c>
      <c r="Y70" s="208">
        <v>359.72937000000002</v>
      </c>
      <c r="Z70" s="208">
        <v>359.72937000000002</v>
      </c>
      <c r="AA70" s="208">
        <v>359.72937000000002</v>
      </c>
      <c r="AB70" s="208">
        <v>324.43125000000003</v>
      </c>
      <c r="AC70" s="190">
        <v>259.54500000000002</v>
      </c>
      <c r="AD70" s="312"/>
      <c r="AF70" s="34"/>
      <c r="AG70" s="34"/>
      <c r="AH70" s="34"/>
      <c r="AI70" s="34"/>
      <c r="AJ70" s="34"/>
      <c r="AK70" s="34"/>
    </row>
    <row r="71" spans="1:37" s="144" customFormat="1" ht="23.1" customHeight="1" x14ac:dyDescent="0.25">
      <c r="A71" s="2"/>
      <c r="B71" s="2">
        <v>1623</v>
      </c>
      <c r="C71" s="2" t="s">
        <v>393</v>
      </c>
      <c r="D71" s="4" t="s">
        <v>215</v>
      </c>
      <c r="E71" s="116">
        <f t="shared" si="30"/>
        <v>1880</v>
      </c>
      <c r="F71" s="117">
        <f t="shared" si="30"/>
        <v>1200</v>
      </c>
      <c r="G71" s="99"/>
      <c r="H71" s="2"/>
      <c r="I71" s="2"/>
      <c r="J71" s="33"/>
      <c r="K71" s="202">
        <f t="shared" si="31"/>
        <v>1879.9030274062504</v>
      </c>
      <c r="L71" s="202">
        <f t="shared" si="32"/>
        <v>1196.30192653125</v>
      </c>
      <c r="M71" s="51"/>
      <c r="N71" s="13">
        <f t="shared" si="33"/>
        <v>1879.9030274062504</v>
      </c>
      <c r="O71" s="13">
        <f t="shared" si="34"/>
        <v>1196.30192653125</v>
      </c>
      <c r="P71" s="51"/>
      <c r="Q71" s="410">
        <v>854.50137609375008</v>
      </c>
      <c r="R71" s="367">
        <v>776.81943281250005</v>
      </c>
      <c r="S71" s="300">
        <v>621.45554625</v>
      </c>
      <c r="T71" s="289">
        <v>621.45554625</v>
      </c>
      <c r="U71" s="277">
        <v>497.16443700000002</v>
      </c>
      <c r="V71" s="263">
        <v>497.16443700000002</v>
      </c>
      <c r="W71" s="263">
        <v>497.16443700000002</v>
      </c>
      <c r="X71" s="208">
        <v>451.96767</v>
      </c>
      <c r="Y71" s="208">
        <v>451.96767</v>
      </c>
      <c r="Z71" s="208">
        <v>451.96767</v>
      </c>
      <c r="AA71" s="208">
        <v>451.96767</v>
      </c>
      <c r="AB71" s="208">
        <v>407.61875000000003</v>
      </c>
      <c r="AC71" s="190">
        <v>326.09500000000003</v>
      </c>
      <c r="AD71" s="312"/>
      <c r="AF71" s="34"/>
      <c r="AG71" s="34"/>
      <c r="AH71" s="34"/>
      <c r="AI71" s="34"/>
      <c r="AJ71" s="34"/>
      <c r="AK71" s="34"/>
    </row>
    <row r="72" spans="1:37" s="144" customFormat="1" ht="23.1" customHeight="1" x14ac:dyDescent="0.25">
      <c r="A72" s="2"/>
      <c r="B72" s="2">
        <v>1624</v>
      </c>
      <c r="C72" s="2" t="s">
        <v>394</v>
      </c>
      <c r="D72" s="4" t="s">
        <v>216</v>
      </c>
      <c r="E72" s="116">
        <f t="shared" si="30"/>
        <v>3230</v>
      </c>
      <c r="F72" s="117">
        <f t="shared" si="30"/>
        <v>2060</v>
      </c>
      <c r="G72" s="101"/>
      <c r="H72" s="2"/>
      <c r="I72" s="2"/>
      <c r="J72" s="33"/>
      <c r="K72" s="202">
        <f t="shared" si="31"/>
        <v>3223.2616286062512</v>
      </c>
      <c r="L72" s="202">
        <f t="shared" si="32"/>
        <v>2051.1664909312503</v>
      </c>
      <c r="M72" s="51"/>
      <c r="N72" s="13">
        <f t="shared" si="33"/>
        <v>3223.2616286062512</v>
      </c>
      <c r="O72" s="13">
        <f t="shared" si="34"/>
        <v>2051.1664909312503</v>
      </c>
      <c r="P72" s="51"/>
      <c r="Q72" s="410">
        <v>1465.1189220937504</v>
      </c>
      <c r="R72" s="367">
        <v>1331.9262928125002</v>
      </c>
      <c r="S72" s="300">
        <v>1065.5410342500002</v>
      </c>
      <c r="T72" s="289">
        <v>1065.5410342500002</v>
      </c>
      <c r="U72" s="277">
        <v>852.43282740000006</v>
      </c>
      <c r="V72" s="263">
        <v>852.43282740000006</v>
      </c>
      <c r="W72" s="263">
        <v>852.43282740000006</v>
      </c>
      <c r="X72" s="208">
        <v>774.93893400000002</v>
      </c>
      <c r="Y72" s="208">
        <v>774.93893400000002</v>
      </c>
      <c r="Z72" s="208">
        <v>774.93893400000002</v>
      </c>
      <c r="AA72" s="208">
        <v>774.93893400000002</v>
      </c>
      <c r="AB72" s="208">
        <v>698.89875000000006</v>
      </c>
      <c r="AC72" s="190">
        <v>559.11900000000003</v>
      </c>
      <c r="AD72" s="312"/>
      <c r="AF72" s="34"/>
      <c r="AG72" s="34"/>
      <c r="AH72" s="34"/>
      <c r="AI72" s="34"/>
      <c r="AJ72" s="34"/>
      <c r="AK72" s="34"/>
    </row>
    <row r="73" spans="1:37" s="144" customFormat="1" ht="23.1" customHeight="1" x14ac:dyDescent="0.25">
      <c r="A73" s="2"/>
      <c r="B73" s="2">
        <v>1625</v>
      </c>
      <c r="C73" s="2" t="s">
        <v>395</v>
      </c>
      <c r="D73" s="4" t="s">
        <v>217</v>
      </c>
      <c r="E73" s="116">
        <f t="shared" si="30"/>
        <v>4990</v>
      </c>
      <c r="F73" s="117">
        <f t="shared" si="30"/>
        <v>3180</v>
      </c>
      <c r="G73" s="101"/>
      <c r="H73" s="2"/>
      <c r="I73" s="2"/>
      <c r="J73" s="33"/>
      <c r="K73" s="202">
        <f t="shared" si="31"/>
        <v>4988.3856214500001</v>
      </c>
      <c r="L73" s="202">
        <f t="shared" si="32"/>
        <v>3174.4272136499999</v>
      </c>
      <c r="M73" s="51"/>
      <c r="N73" s="13">
        <f t="shared" si="33"/>
        <v>4988.3856214500001</v>
      </c>
      <c r="O73" s="13">
        <f t="shared" si="34"/>
        <v>3174.4272136499999</v>
      </c>
      <c r="P73" s="51"/>
      <c r="Q73" s="410">
        <v>2267.44800975</v>
      </c>
      <c r="R73" s="367">
        <v>2061.3163724999999</v>
      </c>
      <c r="S73" s="300">
        <v>1649.0530979999999</v>
      </c>
      <c r="T73" s="289">
        <v>1649.0530979999999</v>
      </c>
      <c r="U73" s="277">
        <v>1319.2424784</v>
      </c>
      <c r="V73" s="263">
        <v>1319.2424784</v>
      </c>
      <c r="W73" s="263">
        <v>1319.2424784</v>
      </c>
      <c r="X73" s="208">
        <v>1199.311344</v>
      </c>
      <c r="Y73" s="208">
        <v>1199.311344</v>
      </c>
      <c r="Z73" s="208">
        <v>1199.311344</v>
      </c>
      <c r="AA73" s="208">
        <v>1199.311344</v>
      </c>
      <c r="AB73" s="208">
        <v>1081.6300000000001</v>
      </c>
      <c r="AC73" s="190">
        <v>865.30400000000009</v>
      </c>
      <c r="AD73" s="312"/>
      <c r="AF73" s="34"/>
      <c r="AG73" s="34"/>
      <c r="AH73" s="34"/>
      <c r="AI73" s="34"/>
      <c r="AJ73" s="34"/>
      <c r="AK73" s="34"/>
    </row>
    <row r="74" spans="1:37" s="144" customFormat="1" ht="23.1" customHeight="1" x14ac:dyDescent="0.25">
      <c r="A74" s="2"/>
      <c r="B74" s="2">
        <v>1626</v>
      </c>
      <c r="C74" s="2" t="s">
        <v>396</v>
      </c>
      <c r="D74" s="4" t="s">
        <v>218</v>
      </c>
      <c r="E74" s="116">
        <f t="shared" si="30"/>
        <v>7300</v>
      </c>
      <c r="F74" s="117">
        <f t="shared" si="30"/>
        <v>4640</v>
      </c>
      <c r="G74" s="99"/>
      <c r="H74" s="2"/>
      <c r="I74" s="2"/>
      <c r="J74" s="33"/>
      <c r="K74" s="202">
        <f t="shared" si="31"/>
        <v>7290.3711096562529</v>
      </c>
      <c r="L74" s="202">
        <f t="shared" si="32"/>
        <v>4639.3270697812513</v>
      </c>
      <c r="M74" s="51"/>
      <c r="N74" s="13">
        <f t="shared" si="33"/>
        <v>7290.3711096562529</v>
      </c>
      <c r="O74" s="13">
        <f t="shared" si="34"/>
        <v>4639.3270697812513</v>
      </c>
      <c r="P74" s="51"/>
      <c r="Q74" s="410">
        <v>3313.805049843751</v>
      </c>
      <c r="R74" s="367">
        <v>3012.5500453125005</v>
      </c>
      <c r="S74" s="300">
        <v>2410.0400362500004</v>
      </c>
      <c r="T74" s="289">
        <v>2410.0400362500004</v>
      </c>
      <c r="U74" s="277">
        <v>1928.0320290000004</v>
      </c>
      <c r="V74" s="263">
        <v>1928.0320290000004</v>
      </c>
      <c r="W74" s="263">
        <v>1928.0320290000004</v>
      </c>
      <c r="X74" s="208">
        <v>1752.7563900000002</v>
      </c>
      <c r="Y74" s="208">
        <v>1752.7563900000002</v>
      </c>
      <c r="Z74" s="208">
        <v>1752.7563900000002</v>
      </c>
      <c r="AA74" s="208">
        <v>1752.7563900000002</v>
      </c>
      <c r="AB74" s="208">
        <v>1580.7687500000002</v>
      </c>
      <c r="AC74" s="190">
        <v>1264.6150000000002</v>
      </c>
      <c r="AD74" s="312"/>
      <c r="AF74" s="34"/>
      <c r="AG74" s="34"/>
      <c r="AH74" s="34"/>
      <c r="AI74" s="34"/>
      <c r="AJ74" s="34"/>
      <c r="AK74" s="34"/>
    </row>
    <row r="75" spans="1:37" s="144" customFormat="1" ht="20.100000000000001" customHeight="1" x14ac:dyDescent="0.25">
      <c r="A75" s="2"/>
      <c r="B75" s="2"/>
      <c r="C75" s="2"/>
      <c r="D75" s="136"/>
      <c r="E75" s="138"/>
      <c r="F75" s="139"/>
      <c r="G75" s="99"/>
      <c r="H75" s="2"/>
      <c r="I75" s="2"/>
      <c r="J75" s="34"/>
      <c r="K75" s="202">
        <f t="shared" si="31"/>
        <v>0</v>
      </c>
      <c r="L75" s="202">
        <f t="shared" si="32"/>
        <v>0</v>
      </c>
      <c r="M75" s="2"/>
      <c r="N75" s="13">
        <f t="shared" si="33"/>
        <v>0</v>
      </c>
      <c r="O75" s="13">
        <f t="shared" si="34"/>
        <v>0</v>
      </c>
      <c r="P75" s="2"/>
      <c r="Q75" s="400"/>
      <c r="R75" s="332"/>
      <c r="S75" s="341"/>
      <c r="T75" s="322">
        <v>0</v>
      </c>
      <c r="U75" s="279"/>
      <c r="V75" s="211"/>
      <c r="W75" s="211"/>
      <c r="X75" s="209"/>
      <c r="Y75" s="209"/>
      <c r="Z75" s="209"/>
      <c r="AA75" s="209"/>
      <c r="AB75" s="209"/>
      <c r="AC75" s="191"/>
      <c r="AD75" s="312"/>
      <c r="AF75" s="34"/>
      <c r="AG75" s="34"/>
      <c r="AH75" s="34"/>
      <c r="AI75" s="34"/>
      <c r="AJ75" s="34"/>
      <c r="AK75" s="34"/>
    </row>
    <row r="76" spans="1:37" s="144" customFormat="1" ht="23.1" customHeight="1" x14ac:dyDescent="0.25">
      <c r="A76" s="2"/>
      <c r="B76" s="2"/>
      <c r="C76" s="2"/>
      <c r="D76" s="615" t="s">
        <v>57</v>
      </c>
      <c r="E76" s="615"/>
      <c r="F76" s="615"/>
      <c r="G76" s="615"/>
      <c r="H76" s="615"/>
      <c r="I76" s="615"/>
      <c r="J76" s="34"/>
      <c r="K76" s="202"/>
      <c r="L76" s="202"/>
      <c r="M76" s="2"/>
      <c r="N76" s="13"/>
      <c r="O76" s="13"/>
      <c r="P76" s="2"/>
      <c r="Q76" s="400"/>
      <c r="R76" s="332"/>
      <c r="S76" s="341"/>
      <c r="T76" s="322"/>
      <c r="U76" s="279"/>
      <c r="V76" s="211"/>
      <c r="W76" s="211"/>
      <c r="X76" s="209"/>
      <c r="Y76" s="209"/>
      <c r="Z76" s="209"/>
      <c r="AA76" s="209"/>
      <c r="AB76" s="209"/>
      <c r="AC76" s="191"/>
      <c r="AD76" s="312"/>
      <c r="AF76" s="34"/>
      <c r="AG76" s="34"/>
      <c r="AH76" s="34"/>
      <c r="AI76" s="34"/>
      <c r="AJ76" s="34"/>
      <c r="AK76" s="34"/>
    </row>
    <row r="77" spans="1:37" s="144" customFormat="1" ht="23.1" customHeight="1" x14ac:dyDescent="0.25">
      <c r="A77" s="2"/>
      <c r="B77" s="2">
        <v>1903</v>
      </c>
      <c r="C77" s="2" t="s">
        <v>419</v>
      </c>
      <c r="D77" s="4" t="s">
        <v>126</v>
      </c>
      <c r="E77" s="116">
        <f t="shared" ref="E77:F280" si="35">MROUND(K77+4.7,10)</f>
        <v>2840</v>
      </c>
      <c r="F77" s="117">
        <f t="shared" si="35"/>
        <v>1810</v>
      </c>
      <c r="G77" s="101"/>
      <c r="H77" s="2"/>
      <c r="I77" s="2"/>
      <c r="J77" s="33"/>
      <c r="K77" s="202">
        <f t="shared" ref="K77:K154" si="36">N77*$K$8</f>
        <v>2830.4540000000002</v>
      </c>
      <c r="L77" s="202">
        <f t="shared" ref="L77:L154" si="37">O77*$L$8</f>
        <v>1801.1979999999999</v>
      </c>
      <c r="M77" s="51"/>
      <c r="N77" s="13">
        <f t="shared" ref="N77:N154" si="38">Q77*2.2</f>
        <v>2830.4540000000002</v>
      </c>
      <c r="O77" s="13">
        <f t="shared" ref="O77:O154" si="39">Q77*1.4</f>
        <v>1801.1979999999999</v>
      </c>
      <c r="P77" s="51"/>
      <c r="Q77" s="409">
        <v>1286.57</v>
      </c>
      <c r="R77" s="367">
        <v>1173.875</v>
      </c>
      <c r="S77" s="305">
        <v>939.1</v>
      </c>
      <c r="T77" s="289">
        <v>898.27375000000006</v>
      </c>
      <c r="U77" s="277">
        <v>718.61900000000003</v>
      </c>
      <c r="V77" s="263">
        <v>718.61900000000003</v>
      </c>
      <c r="W77" s="263">
        <v>718.61900000000003</v>
      </c>
      <c r="X77" s="208">
        <v>646.76303999999993</v>
      </c>
      <c r="Y77" s="208">
        <v>646.76303999999993</v>
      </c>
      <c r="Z77" s="208">
        <v>646.76303999999993</v>
      </c>
      <c r="AA77" s="208">
        <v>646.76303999999993</v>
      </c>
      <c r="AB77" s="208">
        <v>583.29999999999995</v>
      </c>
      <c r="AC77" s="191">
        <v>466.64</v>
      </c>
      <c r="AD77" s="312"/>
      <c r="AF77" s="34"/>
      <c r="AG77" s="34"/>
      <c r="AH77" s="34"/>
      <c r="AI77" s="34"/>
      <c r="AJ77" s="34"/>
      <c r="AK77" s="34"/>
    </row>
    <row r="78" spans="1:37" s="144" customFormat="1" ht="23.1" customHeight="1" x14ac:dyDescent="0.25">
      <c r="A78" s="2"/>
      <c r="B78" s="2">
        <v>1904</v>
      </c>
      <c r="C78" s="2" t="s">
        <v>420</v>
      </c>
      <c r="D78" s="4" t="s">
        <v>127</v>
      </c>
      <c r="E78" s="116">
        <f t="shared" si="35"/>
        <v>2910</v>
      </c>
      <c r="F78" s="117">
        <f t="shared" si="35"/>
        <v>1850</v>
      </c>
      <c r="G78" s="99"/>
      <c r="H78" s="2"/>
      <c r="I78" s="2"/>
      <c r="J78" s="33"/>
      <c r="K78" s="202">
        <f t="shared" si="36"/>
        <v>2905.8919999999998</v>
      </c>
      <c r="L78" s="202">
        <f t="shared" si="37"/>
        <v>1849.2039999999997</v>
      </c>
      <c r="M78" s="51"/>
      <c r="N78" s="13">
        <f t="shared" si="38"/>
        <v>2905.8919999999998</v>
      </c>
      <c r="O78" s="13">
        <f t="shared" si="39"/>
        <v>1849.2039999999997</v>
      </c>
      <c r="P78" s="51"/>
      <c r="Q78" s="409">
        <v>1320.86</v>
      </c>
      <c r="R78" s="367">
        <v>1205.1624999999999</v>
      </c>
      <c r="S78" s="305">
        <v>964.13</v>
      </c>
      <c r="T78" s="289">
        <v>922.21250000000009</v>
      </c>
      <c r="U78" s="277">
        <v>737.7700000000001</v>
      </c>
      <c r="V78" s="263">
        <v>737.7700000000001</v>
      </c>
      <c r="W78" s="263">
        <v>737.7700000000001</v>
      </c>
      <c r="X78" s="208">
        <v>663.99101999999993</v>
      </c>
      <c r="Y78" s="208">
        <v>663.99101999999993</v>
      </c>
      <c r="Z78" s="208">
        <v>663.99101999999993</v>
      </c>
      <c r="AA78" s="208">
        <v>663.99101999999993</v>
      </c>
      <c r="AB78" s="208">
        <v>598.83749999999998</v>
      </c>
      <c r="AC78" s="191">
        <v>479.07</v>
      </c>
      <c r="AD78" s="312"/>
      <c r="AF78" s="34"/>
      <c r="AG78" s="34"/>
      <c r="AH78" s="34"/>
      <c r="AI78" s="34"/>
      <c r="AJ78" s="34"/>
      <c r="AK78" s="34"/>
    </row>
    <row r="79" spans="1:37" s="144" customFormat="1" ht="23.1" customHeight="1" x14ac:dyDescent="0.25">
      <c r="A79" s="2"/>
      <c r="B79" s="2">
        <v>1905</v>
      </c>
      <c r="C79" s="2" t="s">
        <v>421</v>
      </c>
      <c r="D79" s="4" t="s">
        <v>128</v>
      </c>
      <c r="E79" s="116">
        <f t="shared" si="35"/>
        <v>4420</v>
      </c>
      <c r="F79" s="117">
        <f t="shared" si="35"/>
        <v>2820</v>
      </c>
      <c r="G79" s="99"/>
      <c r="H79" s="2"/>
      <c r="I79" s="2"/>
      <c r="J79" s="33"/>
      <c r="K79" s="202">
        <f t="shared" si="36"/>
        <v>4416.6980000000003</v>
      </c>
      <c r="L79" s="202">
        <f t="shared" si="37"/>
        <v>2810.6259999999997</v>
      </c>
      <c r="M79" s="51"/>
      <c r="N79" s="13">
        <f t="shared" si="38"/>
        <v>4416.6980000000003</v>
      </c>
      <c r="O79" s="13">
        <f t="shared" si="39"/>
        <v>2810.6259999999997</v>
      </c>
      <c r="P79" s="51"/>
      <c r="Q79" s="409">
        <v>2007.59</v>
      </c>
      <c r="R79" s="367">
        <v>1831.75</v>
      </c>
      <c r="S79" s="305">
        <v>1465.4</v>
      </c>
      <c r="T79" s="289">
        <v>1401.7025000000001</v>
      </c>
      <c r="U79" s="277">
        <v>1121.3620000000001</v>
      </c>
      <c r="V79" s="263">
        <v>1121.3620000000001</v>
      </c>
      <c r="W79" s="263">
        <v>1121.3620000000001</v>
      </c>
      <c r="X79" s="208">
        <v>1009.2158999999999</v>
      </c>
      <c r="Y79" s="208">
        <v>1009.2158999999999</v>
      </c>
      <c r="Z79" s="208">
        <v>1009.2158999999999</v>
      </c>
      <c r="AA79" s="208">
        <v>1009.2158999999999</v>
      </c>
      <c r="AB79" s="208">
        <v>910.1875</v>
      </c>
      <c r="AC79" s="191">
        <v>728.15</v>
      </c>
      <c r="AD79" s="312"/>
      <c r="AF79" s="34"/>
      <c r="AG79" s="34"/>
      <c r="AH79" s="34"/>
      <c r="AI79" s="34"/>
      <c r="AJ79" s="34"/>
      <c r="AK79" s="34"/>
    </row>
    <row r="80" spans="1:37" s="144" customFormat="1" ht="20.100000000000001" customHeight="1" x14ac:dyDescent="0.25">
      <c r="A80" s="2"/>
      <c r="B80" s="2"/>
      <c r="C80" s="2"/>
      <c r="D80" s="136"/>
      <c r="E80" s="138"/>
      <c r="F80" s="139"/>
      <c r="G80" s="99"/>
      <c r="H80" s="2"/>
      <c r="I80" s="2"/>
      <c r="J80" s="34"/>
      <c r="K80" s="202"/>
      <c r="L80" s="202"/>
      <c r="M80" s="2"/>
      <c r="N80" s="13"/>
      <c r="O80" s="13"/>
      <c r="P80" s="2"/>
      <c r="Q80" s="401"/>
      <c r="R80" s="329"/>
      <c r="S80" s="329"/>
      <c r="T80" s="330"/>
      <c r="U80" s="280"/>
      <c r="V80" s="331"/>
      <c r="W80" s="331"/>
      <c r="X80" s="208"/>
      <c r="Y80" s="208"/>
      <c r="Z80" s="208"/>
      <c r="AA80" s="208"/>
      <c r="AB80" s="208"/>
      <c r="AC80" s="191"/>
      <c r="AD80" s="312"/>
      <c r="AF80" s="34"/>
      <c r="AG80" s="34"/>
      <c r="AH80" s="34"/>
      <c r="AI80" s="34"/>
      <c r="AJ80" s="34"/>
      <c r="AK80" s="34"/>
    </row>
    <row r="81" spans="1:37" s="144" customFormat="1" ht="23.1" customHeight="1" x14ac:dyDescent="0.25">
      <c r="A81" s="2"/>
      <c r="B81" s="2"/>
      <c r="C81" s="2"/>
      <c r="D81" s="615" t="s">
        <v>275</v>
      </c>
      <c r="E81" s="615"/>
      <c r="F81" s="615"/>
      <c r="G81" s="615"/>
      <c r="H81" s="615"/>
      <c r="I81" s="615"/>
      <c r="J81" s="34"/>
      <c r="K81" s="202"/>
      <c r="L81" s="202"/>
      <c r="M81" s="2"/>
      <c r="N81" s="13"/>
      <c r="O81" s="13"/>
      <c r="P81" s="2"/>
      <c r="Q81" s="401"/>
      <c r="R81" s="329"/>
      <c r="S81" s="329"/>
      <c r="T81" s="330"/>
      <c r="U81" s="280"/>
      <c r="V81" s="331"/>
      <c r="W81" s="331"/>
      <c r="X81" s="208"/>
      <c r="Y81" s="234"/>
      <c r="Z81" s="208"/>
      <c r="AA81" s="208"/>
      <c r="AB81" s="208"/>
      <c r="AC81" s="191"/>
      <c r="AD81" s="312"/>
      <c r="AF81" s="34"/>
      <c r="AG81" s="34"/>
      <c r="AH81" s="34"/>
      <c r="AI81" s="34"/>
      <c r="AJ81" s="34"/>
      <c r="AK81" s="34"/>
    </row>
    <row r="82" spans="1:37" s="144" customFormat="1" ht="23.1" customHeight="1" x14ac:dyDescent="0.25">
      <c r="A82" s="2"/>
      <c r="B82" s="2">
        <v>211</v>
      </c>
      <c r="C82" s="2" t="s">
        <v>307</v>
      </c>
      <c r="D82" s="4" t="s">
        <v>68</v>
      </c>
      <c r="E82" s="116">
        <f t="shared" si="35"/>
        <v>4780</v>
      </c>
      <c r="F82" s="117">
        <f t="shared" si="35"/>
        <v>3040</v>
      </c>
      <c r="G82" s="101"/>
      <c r="H82" s="2"/>
      <c r="I82" s="2"/>
      <c r="J82" s="33"/>
      <c r="K82" s="202">
        <f t="shared" si="36"/>
        <v>4776.4508000000005</v>
      </c>
      <c r="L82" s="202">
        <f t="shared" si="37"/>
        <v>3039.5596</v>
      </c>
      <c r="M82" s="51"/>
      <c r="N82" s="13">
        <f t="shared" si="38"/>
        <v>4776.4508000000005</v>
      </c>
      <c r="O82" s="13">
        <f t="shared" si="39"/>
        <v>3039.5596</v>
      </c>
      <c r="P82" s="51"/>
      <c r="Q82" s="399">
        <f>R82*$Q$9</f>
        <v>2171.114</v>
      </c>
      <c r="R82" s="371">
        <v>1973.74</v>
      </c>
      <c r="S82" s="303">
        <v>1361.2</v>
      </c>
      <c r="T82" s="289">
        <v>1361.2</v>
      </c>
      <c r="U82" s="277">
        <v>1088.96</v>
      </c>
      <c r="V82" s="263">
        <v>1088.96</v>
      </c>
      <c r="W82" s="263">
        <v>1088.96</v>
      </c>
      <c r="X82" s="208">
        <v>972.29285999999991</v>
      </c>
      <c r="Y82" s="208">
        <v>972.29285999999991</v>
      </c>
      <c r="Z82" s="208">
        <v>972.29285999999991</v>
      </c>
      <c r="AA82" s="208">
        <v>972.29285999999991</v>
      </c>
      <c r="AB82" s="208">
        <v>876.88750000000005</v>
      </c>
      <c r="AC82" s="191">
        <v>701.51</v>
      </c>
      <c r="AD82" s="312"/>
      <c r="AF82" s="34"/>
      <c r="AG82" s="34"/>
      <c r="AH82" s="34"/>
      <c r="AI82" s="34"/>
      <c r="AJ82" s="34"/>
      <c r="AK82" s="34"/>
    </row>
    <row r="83" spans="1:37" s="144" customFormat="1" ht="23.1" customHeight="1" x14ac:dyDescent="0.25">
      <c r="A83" s="2"/>
      <c r="B83" s="2">
        <v>212</v>
      </c>
      <c r="C83" s="2" t="s">
        <v>308</v>
      </c>
      <c r="D83" s="4" t="s">
        <v>69</v>
      </c>
      <c r="E83" s="116">
        <f t="shared" si="35"/>
        <v>7170</v>
      </c>
      <c r="F83" s="117">
        <f t="shared" si="35"/>
        <v>4560</v>
      </c>
      <c r="G83" s="99"/>
      <c r="H83" s="2"/>
      <c r="I83" s="2"/>
      <c r="J83" s="33"/>
      <c r="K83" s="202">
        <f t="shared" si="36"/>
        <v>7162.614662500001</v>
      </c>
      <c r="L83" s="202">
        <f t="shared" si="37"/>
        <v>4558.0275124999998</v>
      </c>
      <c r="M83" s="51"/>
      <c r="N83" s="13">
        <f t="shared" si="38"/>
        <v>7162.614662500001</v>
      </c>
      <c r="O83" s="13">
        <f t="shared" si="39"/>
        <v>4558.0275124999998</v>
      </c>
      <c r="P83" s="51"/>
      <c r="Q83" s="399">
        <f t="shared" ref="Q83:Q84" si="40">R83*$Q$9</f>
        <v>3255.7339375000001</v>
      </c>
      <c r="R83" s="371">
        <v>2959.7581249999998</v>
      </c>
      <c r="S83" s="303">
        <v>2041.2125000000001</v>
      </c>
      <c r="T83" s="289">
        <v>2041.2125000000001</v>
      </c>
      <c r="U83" s="277">
        <v>1632.97</v>
      </c>
      <c r="V83" s="263">
        <v>1632.97</v>
      </c>
      <c r="W83" s="263">
        <v>1632.97</v>
      </c>
      <c r="X83" s="208">
        <v>1458.01656</v>
      </c>
      <c r="Y83" s="208">
        <v>1458.01656</v>
      </c>
      <c r="Z83" s="208">
        <v>1458.01656</v>
      </c>
      <c r="AA83" s="208">
        <v>1458.01656</v>
      </c>
      <c r="AB83" s="208">
        <v>1314.95</v>
      </c>
      <c r="AC83" s="191">
        <v>1051.96</v>
      </c>
      <c r="AD83" s="312"/>
      <c r="AF83" s="34"/>
      <c r="AG83" s="34"/>
      <c r="AH83" s="34"/>
      <c r="AI83" s="34"/>
      <c r="AJ83" s="34"/>
      <c r="AK83" s="34"/>
    </row>
    <row r="84" spans="1:37" s="144" customFormat="1" ht="23.1" customHeight="1" x14ac:dyDescent="0.25">
      <c r="A84" s="2"/>
      <c r="B84" s="2">
        <v>213</v>
      </c>
      <c r="C84" s="2" t="s">
        <v>309</v>
      </c>
      <c r="D84" s="4" t="s">
        <v>70</v>
      </c>
      <c r="E84" s="116">
        <f t="shared" si="35"/>
        <v>9030</v>
      </c>
      <c r="F84" s="117">
        <f t="shared" si="35"/>
        <v>5750</v>
      </c>
      <c r="G84" s="99"/>
      <c r="H84" s="2"/>
      <c r="I84" s="2"/>
      <c r="J84" s="33"/>
      <c r="K84" s="202">
        <f t="shared" si="36"/>
        <v>9026.0691124999994</v>
      </c>
      <c r="L84" s="202">
        <f t="shared" si="37"/>
        <v>5743.8621624999996</v>
      </c>
      <c r="M84" s="51"/>
      <c r="N84" s="13">
        <f t="shared" si="38"/>
        <v>9026.0691124999994</v>
      </c>
      <c r="O84" s="13">
        <f t="shared" si="39"/>
        <v>5743.8621624999996</v>
      </c>
      <c r="P84" s="51"/>
      <c r="Q84" s="399">
        <f t="shared" si="40"/>
        <v>4102.7586874999997</v>
      </c>
      <c r="R84" s="371">
        <v>3729.7806249999994</v>
      </c>
      <c r="S84" s="303">
        <v>2572.2624999999998</v>
      </c>
      <c r="T84" s="289">
        <v>2572.2624999999998</v>
      </c>
      <c r="U84" s="277">
        <v>2057.81</v>
      </c>
      <c r="V84" s="263">
        <v>2057.81</v>
      </c>
      <c r="W84" s="263">
        <v>2057.81</v>
      </c>
      <c r="X84" s="208">
        <v>1837.3231800000001</v>
      </c>
      <c r="Y84" s="208">
        <v>1837.3231800000001</v>
      </c>
      <c r="Z84" s="208">
        <v>1837.3231800000001</v>
      </c>
      <c r="AA84" s="208">
        <v>1837.3231800000001</v>
      </c>
      <c r="AB84" s="208">
        <v>1657.0375000000001</v>
      </c>
      <c r="AC84" s="191">
        <v>1325.63</v>
      </c>
      <c r="AD84" s="312"/>
      <c r="AF84" s="34"/>
      <c r="AG84" s="34"/>
      <c r="AH84" s="34"/>
      <c r="AI84" s="34"/>
      <c r="AJ84" s="34"/>
      <c r="AK84" s="34"/>
    </row>
    <row r="85" spans="1:37" s="144" customFormat="1" ht="20.100000000000001" customHeight="1" x14ac:dyDescent="0.25">
      <c r="A85" s="2"/>
      <c r="B85" s="2"/>
      <c r="C85" s="2"/>
      <c r="D85" s="136"/>
      <c r="E85" s="138"/>
      <c r="F85" s="139"/>
      <c r="G85" s="99"/>
      <c r="H85" s="2"/>
      <c r="I85" s="2"/>
      <c r="J85" s="34"/>
      <c r="K85" s="202"/>
      <c r="L85" s="202"/>
      <c r="M85" s="2"/>
      <c r="N85" s="13"/>
      <c r="O85" s="13"/>
      <c r="P85" s="2"/>
      <c r="Q85" s="400"/>
      <c r="R85" s="332"/>
      <c r="S85" s="332"/>
      <c r="T85" s="330"/>
      <c r="U85" s="280"/>
      <c r="V85" s="331"/>
      <c r="W85" s="331"/>
      <c r="X85" s="208"/>
      <c r="Y85" s="208"/>
      <c r="Z85" s="208"/>
      <c r="AA85" s="208"/>
      <c r="AB85" s="208"/>
      <c r="AC85" s="191"/>
      <c r="AD85" s="312"/>
      <c r="AF85" s="34"/>
      <c r="AG85" s="34"/>
      <c r="AH85" s="34"/>
      <c r="AI85" s="34"/>
      <c r="AJ85" s="34"/>
      <c r="AK85" s="34"/>
    </row>
    <row r="86" spans="1:37" s="144" customFormat="1" ht="23.1" customHeight="1" x14ac:dyDescent="0.25">
      <c r="A86" s="2"/>
      <c r="B86" s="2"/>
      <c r="C86" s="2"/>
      <c r="D86" s="615" t="s">
        <v>277</v>
      </c>
      <c r="E86" s="615"/>
      <c r="F86" s="615"/>
      <c r="G86" s="615"/>
      <c r="H86" s="615"/>
      <c r="I86" s="615"/>
      <c r="J86" s="34"/>
      <c r="K86" s="202"/>
      <c r="L86" s="202"/>
      <c r="M86" s="2"/>
      <c r="N86" s="13"/>
      <c r="O86" s="13"/>
      <c r="P86" s="2"/>
      <c r="Q86" s="400"/>
      <c r="R86" s="332"/>
      <c r="S86" s="332"/>
      <c r="T86" s="330"/>
      <c r="U86" s="280"/>
      <c r="V86" s="331"/>
      <c r="W86" s="331"/>
      <c r="X86" s="208"/>
      <c r="Y86" s="208"/>
      <c r="Z86" s="208"/>
      <c r="AA86" s="208"/>
      <c r="AB86" s="208"/>
      <c r="AC86" s="191"/>
      <c r="AD86" s="312"/>
      <c r="AF86" s="34"/>
      <c r="AG86" s="34"/>
      <c r="AH86" s="34"/>
      <c r="AI86" s="34"/>
      <c r="AJ86" s="34"/>
      <c r="AK86" s="34"/>
    </row>
    <row r="87" spans="1:37" s="144" customFormat="1" ht="23.1" customHeight="1" x14ac:dyDescent="0.25">
      <c r="A87" s="2"/>
      <c r="B87" s="2">
        <v>1921</v>
      </c>
      <c r="C87" s="2" t="s">
        <v>436</v>
      </c>
      <c r="D87" s="4" t="s">
        <v>138</v>
      </c>
      <c r="E87" s="116">
        <f t="shared" ref="E87:F92" si="41">MROUND(K87+4.7,10)</f>
        <v>2380</v>
      </c>
      <c r="F87" s="117">
        <f t="shared" si="41"/>
        <v>1520</v>
      </c>
      <c r="G87" s="101"/>
      <c r="H87" s="2"/>
      <c r="I87" s="2"/>
      <c r="J87" s="33"/>
      <c r="K87" s="202">
        <f t="shared" ref="K87:K92" si="42">N87*$K$8</f>
        <v>2378.3980000000001</v>
      </c>
      <c r="L87" s="202">
        <f t="shared" ref="L87:L92" si="43">O87*$L$8</f>
        <v>1513.5259999999998</v>
      </c>
      <c r="M87" s="51"/>
      <c r="N87" s="13">
        <f t="shared" ref="N87:N92" si="44">Q87*2.2</f>
        <v>2378.3980000000001</v>
      </c>
      <c r="O87" s="13">
        <f t="shared" ref="O87:O92" si="45">Q87*1.4</f>
        <v>1513.5259999999998</v>
      </c>
      <c r="P87" s="51"/>
      <c r="Q87" s="409">
        <v>1081.0899999999999</v>
      </c>
      <c r="R87" s="368">
        <v>986.4</v>
      </c>
      <c r="S87" s="305">
        <v>789.12</v>
      </c>
      <c r="T87" s="289">
        <v>754.8062500000002</v>
      </c>
      <c r="U87" s="277">
        <v>603.84500000000014</v>
      </c>
      <c r="V87" s="263">
        <v>603.84500000000014</v>
      </c>
      <c r="W87" s="263">
        <v>603.84500000000014</v>
      </c>
      <c r="X87" s="208">
        <v>543.46446000000003</v>
      </c>
      <c r="Y87" s="208">
        <v>543.46446000000003</v>
      </c>
      <c r="Z87" s="208">
        <v>543.46446000000003</v>
      </c>
      <c r="AA87" s="208">
        <v>543.46446000000003</v>
      </c>
      <c r="AB87" s="208">
        <v>490.13750000000005</v>
      </c>
      <c r="AC87" s="191">
        <v>392.11</v>
      </c>
      <c r="AD87" s="312"/>
      <c r="AF87" s="34"/>
      <c r="AG87" s="34"/>
      <c r="AH87" s="34"/>
      <c r="AI87" s="34"/>
      <c r="AJ87" s="34"/>
      <c r="AK87" s="34"/>
    </row>
    <row r="88" spans="1:37" s="144" customFormat="1" ht="23.1" customHeight="1" x14ac:dyDescent="0.25">
      <c r="A88" s="2"/>
      <c r="B88" s="2">
        <v>1922</v>
      </c>
      <c r="C88" s="2" t="s">
        <v>437</v>
      </c>
      <c r="D88" s="4" t="s">
        <v>139</v>
      </c>
      <c r="E88" s="116">
        <f t="shared" si="41"/>
        <v>4280</v>
      </c>
      <c r="F88" s="117">
        <f t="shared" si="41"/>
        <v>2720</v>
      </c>
      <c r="G88" s="99"/>
      <c r="H88" s="2"/>
      <c r="I88" s="2"/>
      <c r="J88" s="33"/>
      <c r="K88" s="202">
        <f t="shared" si="42"/>
        <v>4271.1460000000006</v>
      </c>
      <c r="L88" s="202">
        <f t="shared" si="43"/>
        <v>2718.002</v>
      </c>
      <c r="M88" s="51"/>
      <c r="N88" s="13">
        <f t="shared" si="44"/>
        <v>4271.1460000000006</v>
      </c>
      <c r="O88" s="13">
        <f t="shared" si="45"/>
        <v>2718.002</v>
      </c>
      <c r="P88" s="51"/>
      <c r="Q88" s="409">
        <v>1941.43</v>
      </c>
      <c r="R88" s="368">
        <v>1771.375</v>
      </c>
      <c r="S88" s="305">
        <v>1417.1</v>
      </c>
      <c r="T88" s="289">
        <v>1355.48875</v>
      </c>
      <c r="U88" s="277">
        <v>1084.3910000000001</v>
      </c>
      <c r="V88" s="263">
        <v>1084.3910000000001</v>
      </c>
      <c r="W88" s="263">
        <v>1084.3910000000001</v>
      </c>
      <c r="X88" s="208">
        <v>975.95189999999991</v>
      </c>
      <c r="Y88" s="208">
        <v>975.95189999999991</v>
      </c>
      <c r="Z88" s="208">
        <v>975.95189999999991</v>
      </c>
      <c r="AA88" s="208">
        <v>975.95189999999991</v>
      </c>
      <c r="AB88" s="208">
        <v>880.1875</v>
      </c>
      <c r="AC88" s="191">
        <v>704.15</v>
      </c>
      <c r="AD88" s="312"/>
      <c r="AF88" s="34"/>
      <c r="AG88" s="34"/>
      <c r="AH88" s="34"/>
      <c r="AI88" s="34"/>
      <c r="AJ88" s="34"/>
      <c r="AK88" s="34"/>
    </row>
    <row r="89" spans="1:37" s="144" customFormat="1" ht="23.1" customHeight="1" x14ac:dyDescent="0.25">
      <c r="A89" s="2"/>
      <c r="B89" s="2">
        <v>1923</v>
      </c>
      <c r="C89" s="2" t="s">
        <v>438</v>
      </c>
      <c r="D89" s="4" t="s">
        <v>140</v>
      </c>
      <c r="E89" s="116">
        <f t="shared" si="41"/>
        <v>9100</v>
      </c>
      <c r="F89" s="117">
        <f t="shared" si="41"/>
        <v>5790</v>
      </c>
      <c r="G89" s="99"/>
      <c r="H89" s="2"/>
      <c r="I89" s="2"/>
      <c r="J89" s="33"/>
      <c r="K89" s="202">
        <f t="shared" si="42"/>
        <v>9093.5020000000004</v>
      </c>
      <c r="L89" s="202">
        <f t="shared" si="43"/>
        <v>5786.7739999999994</v>
      </c>
      <c r="M89" s="51"/>
      <c r="N89" s="13">
        <f t="shared" si="44"/>
        <v>9093.5020000000004</v>
      </c>
      <c r="O89" s="13">
        <f t="shared" si="45"/>
        <v>5786.7739999999994</v>
      </c>
      <c r="P89" s="51"/>
      <c r="Q89" s="409">
        <v>4133.41</v>
      </c>
      <c r="R89" s="368">
        <v>3771.3625000000002</v>
      </c>
      <c r="S89" s="305">
        <v>3017.09</v>
      </c>
      <c r="T89" s="289">
        <v>2774.9150000000004</v>
      </c>
      <c r="U89" s="277">
        <v>2219.9320000000002</v>
      </c>
      <c r="V89" s="263">
        <v>2219.9320000000002</v>
      </c>
      <c r="W89" s="263">
        <v>2219.9320000000002</v>
      </c>
      <c r="X89" s="208">
        <v>1997.9328599999999</v>
      </c>
      <c r="Y89" s="208">
        <v>1997.9328599999999</v>
      </c>
      <c r="Z89" s="208">
        <v>1997.9328599999999</v>
      </c>
      <c r="AA89" s="208">
        <v>1997.9328599999999</v>
      </c>
      <c r="AB89" s="208">
        <v>1801.8875</v>
      </c>
      <c r="AC89" s="191">
        <v>1441.51</v>
      </c>
      <c r="AD89" s="312"/>
      <c r="AF89" s="34"/>
      <c r="AG89" s="34"/>
      <c r="AH89" s="34"/>
      <c r="AI89" s="34"/>
      <c r="AJ89" s="34"/>
      <c r="AK89" s="34"/>
    </row>
    <row r="90" spans="1:37" s="144" customFormat="1" ht="23.1" customHeight="1" x14ac:dyDescent="0.25">
      <c r="A90" s="2"/>
      <c r="B90" s="2">
        <v>1924</v>
      </c>
      <c r="C90" s="2" t="s">
        <v>439</v>
      </c>
      <c r="D90" s="4" t="s">
        <v>141</v>
      </c>
      <c r="E90" s="116">
        <f t="shared" si="41"/>
        <v>9580</v>
      </c>
      <c r="F90" s="117">
        <f t="shared" si="41"/>
        <v>6100</v>
      </c>
      <c r="G90" s="99"/>
      <c r="H90" s="2"/>
      <c r="I90" s="2"/>
      <c r="J90" s="33"/>
      <c r="K90" s="202">
        <f t="shared" si="42"/>
        <v>9578.9760000000006</v>
      </c>
      <c r="L90" s="202">
        <f t="shared" si="43"/>
        <v>6095.7119999999995</v>
      </c>
      <c r="M90" s="51"/>
      <c r="N90" s="13">
        <f t="shared" si="44"/>
        <v>9578.9760000000006</v>
      </c>
      <c r="O90" s="13">
        <f t="shared" si="45"/>
        <v>6095.7119999999995</v>
      </c>
      <c r="P90" s="51"/>
      <c r="Q90" s="409">
        <v>4354.08</v>
      </c>
      <c r="R90" s="368">
        <v>3972.7</v>
      </c>
      <c r="S90" s="305">
        <v>3178.16</v>
      </c>
      <c r="T90" s="289">
        <v>2923.0575000000003</v>
      </c>
      <c r="U90" s="277">
        <v>2338.4460000000004</v>
      </c>
      <c r="V90" s="263">
        <v>2338.4460000000004</v>
      </c>
      <c r="W90" s="263">
        <v>2338.4460000000004</v>
      </c>
      <c r="X90" s="208">
        <v>2104.59942</v>
      </c>
      <c r="Y90" s="208">
        <v>2104.59942</v>
      </c>
      <c r="Z90" s="208">
        <v>2104.59942</v>
      </c>
      <c r="AA90" s="208">
        <v>2104.59942</v>
      </c>
      <c r="AB90" s="208">
        <v>1898.0875000000001</v>
      </c>
      <c r="AC90" s="191">
        <v>1518.47</v>
      </c>
      <c r="AD90" s="312"/>
      <c r="AF90" s="34"/>
      <c r="AG90" s="34"/>
      <c r="AH90" s="34"/>
      <c r="AI90" s="34"/>
      <c r="AJ90" s="34"/>
      <c r="AK90" s="34"/>
    </row>
    <row r="91" spans="1:37" s="144" customFormat="1" ht="23.1" customHeight="1" x14ac:dyDescent="0.25">
      <c r="A91" s="2"/>
      <c r="B91" s="2">
        <v>1925</v>
      </c>
      <c r="C91" s="2" t="s">
        <v>441</v>
      </c>
      <c r="D91" s="4" t="s">
        <v>142</v>
      </c>
      <c r="E91" s="116">
        <f t="shared" si="41"/>
        <v>11570</v>
      </c>
      <c r="F91" s="117">
        <f t="shared" si="41"/>
        <v>7370</v>
      </c>
      <c r="G91" s="99"/>
      <c r="H91" s="2"/>
      <c r="I91" s="2"/>
      <c r="J91" s="33"/>
      <c r="K91" s="202">
        <f t="shared" si="42"/>
        <v>11567.005999999999</v>
      </c>
      <c r="L91" s="202">
        <f t="shared" si="43"/>
        <v>7360.8219999999992</v>
      </c>
      <c r="M91" s="51"/>
      <c r="N91" s="13">
        <f t="shared" si="44"/>
        <v>11567.005999999999</v>
      </c>
      <c r="O91" s="13">
        <f t="shared" si="45"/>
        <v>7360.8219999999992</v>
      </c>
      <c r="P91" s="51"/>
      <c r="Q91" s="409">
        <v>5257.73</v>
      </c>
      <c r="R91" s="368">
        <v>4797.2000000000007</v>
      </c>
      <c r="S91" s="305">
        <v>3837.76</v>
      </c>
      <c r="T91" s="289">
        <v>3529.7075</v>
      </c>
      <c r="U91" s="277">
        <v>2823.7660000000001</v>
      </c>
      <c r="V91" s="263">
        <v>2823.7660000000001</v>
      </c>
      <c r="W91" s="263">
        <v>2823.7660000000001</v>
      </c>
      <c r="X91" s="208">
        <v>2541.3973199999996</v>
      </c>
      <c r="Y91" s="208">
        <v>2541.3973199999996</v>
      </c>
      <c r="Z91" s="208">
        <v>2541.3973199999996</v>
      </c>
      <c r="AA91" s="208">
        <v>2541.3973199999996</v>
      </c>
      <c r="AB91" s="208">
        <v>2292.0249999999996</v>
      </c>
      <c r="AC91" s="191">
        <v>1833.62</v>
      </c>
      <c r="AD91" s="312"/>
      <c r="AF91" s="34"/>
      <c r="AG91" s="34"/>
      <c r="AH91" s="34"/>
      <c r="AI91" s="34"/>
      <c r="AJ91" s="34"/>
      <c r="AK91" s="34"/>
    </row>
    <row r="92" spans="1:37" s="144" customFormat="1" ht="23.1" customHeight="1" x14ac:dyDescent="0.25">
      <c r="A92" s="2"/>
      <c r="B92" s="2">
        <v>1926</v>
      </c>
      <c r="C92" s="2" t="s">
        <v>440</v>
      </c>
      <c r="D92" s="91" t="s">
        <v>55</v>
      </c>
      <c r="E92" s="116">
        <f t="shared" si="41"/>
        <v>19630</v>
      </c>
      <c r="F92" s="117">
        <f t="shared" si="41"/>
        <v>12490</v>
      </c>
      <c r="G92" s="99"/>
      <c r="H92" s="2"/>
      <c r="I92" s="2"/>
      <c r="J92" s="33"/>
      <c r="K92" s="202">
        <f t="shared" si="42"/>
        <v>19624.550000000003</v>
      </c>
      <c r="L92" s="202">
        <f t="shared" si="43"/>
        <v>12488.349999999999</v>
      </c>
      <c r="M92" s="51"/>
      <c r="N92" s="13">
        <f t="shared" si="44"/>
        <v>19624.550000000003</v>
      </c>
      <c r="O92" s="13">
        <f t="shared" si="45"/>
        <v>12488.349999999999</v>
      </c>
      <c r="P92" s="51"/>
      <c r="Q92" s="409">
        <v>8920.25</v>
      </c>
      <c r="R92" s="368">
        <v>8138.9125000000004</v>
      </c>
      <c r="S92" s="305">
        <v>6511.13</v>
      </c>
      <c r="T92" s="289">
        <v>5988.4962500000001</v>
      </c>
      <c r="U92" s="277">
        <v>4790.7970000000005</v>
      </c>
      <c r="V92" s="263">
        <v>4790.7970000000005</v>
      </c>
      <c r="W92" s="263">
        <v>4790.7970000000005</v>
      </c>
      <c r="X92" s="208">
        <v>4311.7212599999993</v>
      </c>
      <c r="Y92" s="208">
        <v>4311.7212599999993</v>
      </c>
      <c r="Z92" s="208">
        <v>4311.7212599999993</v>
      </c>
      <c r="AA92" s="208">
        <v>4311.7212599999993</v>
      </c>
      <c r="AB92" s="208">
        <v>3888.6374999999998</v>
      </c>
      <c r="AC92" s="191">
        <v>3110.91</v>
      </c>
      <c r="AD92" s="312"/>
      <c r="AF92" s="34"/>
      <c r="AG92" s="34"/>
      <c r="AH92" s="34"/>
      <c r="AI92" s="34"/>
      <c r="AJ92" s="34"/>
      <c r="AK92" s="34"/>
    </row>
    <row r="93" spans="1:37" s="144" customFormat="1" ht="20.100000000000001" customHeight="1" x14ac:dyDescent="0.25">
      <c r="A93" s="2"/>
      <c r="B93" s="2"/>
      <c r="C93" s="2"/>
      <c r="D93" s="2"/>
      <c r="E93" s="138"/>
      <c r="F93" s="139"/>
      <c r="G93" s="99"/>
      <c r="H93" s="2"/>
      <c r="I93" s="2"/>
      <c r="J93" s="34"/>
      <c r="K93" s="202"/>
      <c r="L93" s="202"/>
      <c r="M93" s="2"/>
      <c r="N93" s="13"/>
      <c r="O93" s="13"/>
      <c r="P93" s="2"/>
      <c r="Q93" s="401"/>
      <c r="R93" s="329"/>
      <c r="S93" s="329"/>
      <c r="T93" s="330"/>
      <c r="U93" s="280"/>
      <c r="V93" s="331"/>
      <c r="W93" s="331"/>
      <c r="X93" s="208"/>
      <c r="Y93" s="208"/>
      <c r="Z93" s="208"/>
      <c r="AA93" s="208"/>
      <c r="AB93" s="208"/>
      <c r="AC93" s="191"/>
      <c r="AD93" s="312"/>
      <c r="AF93" s="34"/>
      <c r="AG93" s="34"/>
      <c r="AH93" s="34"/>
      <c r="AI93" s="34"/>
      <c r="AJ93" s="34"/>
      <c r="AK93" s="34"/>
    </row>
    <row r="94" spans="1:37" s="144" customFormat="1" ht="23.1" customHeight="1" x14ac:dyDescent="0.25">
      <c r="A94" s="2"/>
      <c r="B94" s="2"/>
      <c r="C94" s="2"/>
      <c r="D94" s="615" t="s">
        <v>272</v>
      </c>
      <c r="E94" s="615"/>
      <c r="F94" s="615"/>
      <c r="G94" s="615"/>
      <c r="H94" s="615"/>
      <c r="I94" s="615"/>
      <c r="J94" s="34"/>
      <c r="K94" s="202"/>
      <c r="L94" s="202"/>
      <c r="M94" s="2"/>
      <c r="N94" s="13"/>
      <c r="O94" s="13"/>
      <c r="P94" s="2"/>
      <c r="Q94" s="401"/>
      <c r="R94" s="329"/>
      <c r="S94" s="329"/>
      <c r="T94" s="330"/>
      <c r="U94" s="280"/>
      <c r="V94" s="331"/>
      <c r="W94" s="331"/>
      <c r="X94" s="208"/>
      <c r="Y94" s="208"/>
      <c r="Z94" s="208"/>
      <c r="AA94" s="208"/>
      <c r="AB94" s="208"/>
      <c r="AC94" s="191"/>
      <c r="AD94" s="312"/>
      <c r="AF94" s="34"/>
      <c r="AG94" s="34"/>
      <c r="AH94" s="34"/>
      <c r="AI94" s="34"/>
      <c r="AJ94" s="34"/>
      <c r="AK94" s="34"/>
    </row>
    <row r="95" spans="1:37" s="144" customFormat="1" ht="23.1" customHeight="1" x14ac:dyDescent="0.25">
      <c r="A95" s="2" t="s">
        <v>245</v>
      </c>
      <c r="B95" s="2">
        <v>4744</v>
      </c>
      <c r="C95" s="2" t="s">
        <v>496</v>
      </c>
      <c r="D95" s="91" t="s">
        <v>90</v>
      </c>
      <c r="E95" s="116">
        <f t="shared" si="35"/>
        <v>490</v>
      </c>
      <c r="F95" s="117">
        <f t="shared" si="35"/>
        <v>320</v>
      </c>
      <c r="G95" s="101"/>
      <c r="H95" s="45"/>
      <c r="I95" s="45"/>
      <c r="J95" s="33"/>
      <c r="K95" s="202">
        <f t="shared" si="36"/>
        <v>488.93528750000013</v>
      </c>
      <c r="L95" s="202">
        <f t="shared" si="37"/>
        <v>311.14063750000003</v>
      </c>
      <c r="M95" s="51"/>
      <c r="N95" s="13">
        <f t="shared" si="38"/>
        <v>488.93528750000013</v>
      </c>
      <c r="O95" s="13">
        <f t="shared" si="39"/>
        <v>311.14063750000003</v>
      </c>
      <c r="P95" s="51"/>
      <c r="Q95" s="399">
        <f>R95*$Q$9</f>
        <v>222.24331250000003</v>
      </c>
      <c r="R95" s="371">
        <v>202.03937500000001</v>
      </c>
      <c r="S95" s="303">
        <v>139.33750000000001</v>
      </c>
      <c r="T95" s="289">
        <v>139.33750000000001</v>
      </c>
      <c r="U95" s="277">
        <v>111.47</v>
      </c>
      <c r="V95" s="263">
        <v>111.47</v>
      </c>
      <c r="W95" s="263">
        <v>111.47</v>
      </c>
      <c r="X95" s="208">
        <v>99.528660000000002</v>
      </c>
      <c r="Y95" s="208">
        <v>99.528660000000002</v>
      </c>
      <c r="Z95" s="208">
        <v>99.528660000000002</v>
      </c>
      <c r="AA95" s="208">
        <v>99.528660000000002</v>
      </c>
      <c r="AB95" s="208">
        <v>89.762500000000003</v>
      </c>
      <c r="AC95" s="191">
        <v>71.81</v>
      </c>
      <c r="AD95" s="312"/>
      <c r="AF95" s="34"/>
      <c r="AG95" s="34"/>
      <c r="AH95" s="34"/>
      <c r="AI95" s="34"/>
      <c r="AJ95" s="34"/>
      <c r="AK95" s="34"/>
    </row>
    <row r="96" spans="1:37" s="144" customFormat="1" ht="23.1" customHeight="1" x14ac:dyDescent="0.25">
      <c r="A96" s="2" t="s">
        <v>245</v>
      </c>
      <c r="B96" s="2">
        <v>4744</v>
      </c>
      <c r="C96" s="2" t="s">
        <v>497</v>
      </c>
      <c r="D96" s="4" t="s">
        <v>91</v>
      </c>
      <c r="E96" s="116">
        <f t="shared" si="35"/>
        <v>520</v>
      </c>
      <c r="F96" s="117">
        <f t="shared" si="35"/>
        <v>330</v>
      </c>
      <c r="G96" s="99"/>
      <c r="H96" s="2"/>
      <c r="I96" s="2"/>
      <c r="J96" s="33"/>
      <c r="K96" s="202">
        <f t="shared" si="36"/>
        <v>518.73387500000001</v>
      </c>
      <c r="L96" s="202">
        <f t="shared" si="37"/>
        <v>330.10337499999997</v>
      </c>
      <c r="M96" s="51"/>
      <c r="N96" s="13">
        <f t="shared" si="38"/>
        <v>518.73387500000001</v>
      </c>
      <c r="O96" s="13">
        <f t="shared" si="39"/>
        <v>330.10337499999997</v>
      </c>
      <c r="P96" s="51"/>
      <c r="Q96" s="399">
        <f t="shared" ref="Q96:Q99" si="46">S96*1.45</f>
        <v>235.78812500000001</v>
      </c>
      <c r="R96" s="371">
        <v>235.78812500000001</v>
      </c>
      <c r="S96" s="303">
        <v>162.61250000000001</v>
      </c>
      <c r="T96" s="289">
        <v>162.61250000000001</v>
      </c>
      <c r="U96" s="277">
        <v>130.09</v>
      </c>
      <c r="V96" s="263">
        <v>130.09</v>
      </c>
      <c r="W96" s="263">
        <v>130.09</v>
      </c>
      <c r="X96" s="208">
        <v>116.16065999999999</v>
      </c>
      <c r="Y96" s="208">
        <v>116.16065999999999</v>
      </c>
      <c r="Z96" s="208">
        <v>116.16065999999999</v>
      </c>
      <c r="AA96" s="208">
        <v>116.16065999999999</v>
      </c>
      <c r="AB96" s="208">
        <v>104.7625</v>
      </c>
      <c r="AC96" s="191">
        <v>83.81</v>
      </c>
      <c r="AD96" s="312"/>
      <c r="AF96" s="34"/>
      <c r="AG96" s="34"/>
      <c r="AH96" s="34"/>
      <c r="AI96" s="34"/>
      <c r="AJ96" s="34"/>
      <c r="AK96" s="34"/>
    </row>
    <row r="97" spans="1:37" s="144" customFormat="1" ht="23.1" customHeight="1" x14ac:dyDescent="0.25">
      <c r="A97" s="2" t="s">
        <v>245</v>
      </c>
      <c r="B97" s="2">
        <v>4744</v>
      </c>
      <c r="C97" s="2" t="s">
        <v>498</v>
      </c>
      <c r="D97" s="4" t="s">
        <v>92</v>
      </c>
      <c r="E97" s="116">
        <f t="shared" si="35"/>
        <v>610</v>
      </c>
      <c r="F97" s="117">
        <f t="shared" si="35"/>
        <v>390</v>
      </c>
      <c r="G97" s="99"/>
      <c r="H97" s="2"/>
      <c r="I97" s="2"/>
      <c r="J97" s="33"/>
      <c r="K97" s="202">
        <f t="shared" si="36"/>
        <v>602.47137500000008</v>
      </c>
      <c r="L97" s="202">
        <f t="shared" si="37"/>
        <v>383.39087500000005</v>
      </c>
      <c r="M97" s="51"/>
      <c r="N97" s="13">
        <f t="shared" si="38"/>
        <v>602.47137500000008</v>
      </c>
      <c r="O97" s="13">
        <f t="shared" si="39"/>
        <v>383.39087500000005</v>
      </c>
      <c r="P97" s="51"/>
      <c r="Q97" s="399">
        <f t="shared" si="46"/>
        <v>273.85062500000004</v>
      </c>
      <c r="R97" s="371">
        <v>273.85062500000004</v>
      </c>
      <c r="S97" s="303">
        <v>188.86250000000001</v>
      </c>
      <c r="T97" s="289">
        <v>188.86250000000001</v>
      </c>
      <c r="U97" s="277">
        <v>151.09</v>
      </c>
      <c r="V97" s="263">
        <v>151.09</v>
      </c>
      <c r="W97" s="263">
        <v>151.09</v>
      </c>
      <c r="X97" s="208">
        <v>134.91324</v>
      </c>
      <c r="Y97" s="208">
        <v>134.91324</v>
      </c>
      <c r="Z97" s="208">
        <v>134.91324</v>
      </c>
      <c r="AA97" s="208">
        <v>134.91324</v>
      </c>
      <c r="AB97" s="208">
        <v>121.67500000000001</v>
      </c>
      <c r="AC97" s="191">
        <v>97.34</v>
      </c>
      <c r="AD97" s="312"/>
      <c r="AF97" s="34"/>
      <c r="AG97" s="34"/>
      <c r="AH97" s="34"/>
      <c r="AI97" s="34"/>
      <c r="AJ97" s="34"/>
      <c r="AK97" s="34"/>
    </row>
    <row r="98" spans="1:37" s="144" customFormat="1" ht="23.1" customHeight="1" x14ac:dyDescent="0.25">
      <c r="A98" s="2" t="s">
        <v>245</v>
      </c>
      <c r="B98" s="2">
        <v>4744</v>
      </c>
      <c r="C98" s="2" t="s">
        <v>499</v>
      </c>
      <c r="D98" s="4" t="s">
        <v>93</v>
      </c>
      <c r="E98" s="116">
        <f t="shared" si="35"/>
        <v>1080</v>
      </c>
      <c r="F98" s="117">
        <f t="shared" si="35"/>
        <v>690</v>
      </c>
      <c r="G98" s="99"/>
      <c r="H98" s="2"/>
      <c r="I98" s="2"/>
      <c r="J98" s="33"/>
      <c r="K98" s="202">
        <f t="shared" si="36"/>
        <v>1071.321625</v>
      </c>
      <c r="L98" s="202">
        <f t="shared" si="37"/>
        <v>681.75012500000003</v>
      </c>
      <c r="M98" s="51"/>
      <c r="N98" s="13">
        <f t="shared" si="38"/>
        <v>1071.321625</v>
      </c>
      <c r="O98" s="13">
        <f t="shared" si="39"/>
        <v>681.75012500000003</v>
      </c>
      <c r="P98" s="51"/>
      <c r="Q98" s="399">
        <f t="shared" si="46"/>
        <v>486.96437500000002</v>
      </c>
      <c r="R98" s="371">
        <v>486.96437500000002</v>
      </c>
      <c r="S98" s="303">
        <v>335.83750000000003</v>
      </c>
      <c r="T98" s="289">
        <v>335.83750000000003</v>
      </c>
      <c r="U98" s="277">
        <v>268.67</v>
      </c>
      <c r="V98" s="263">
        <v>268.67</v>
      </c>
      <c r="W98" s="263">
        <v>268.67</v>
      </c>
      <c r="X98" s="208">
        <v>239.87501999999998</v>
      </c>
      <c r="Y98" s="208">
        <v>239.87501999999998</v>
      </c>
      <c r="Z98" s="208">
        <v>239.87501999999998</v>
      </c>
      <c r="AA98" s="208">
        <v>239.87501999999998</v>
      </c>
      <c r="AB98" s="208">
        <v>216.33749999999998</v>
      </c>
      <c r="AC98" s="191">
        <v>173.07</v>
      </c>
      <c r="AD98" s="312"/>
      <c r="AF98" s="34"/>
      <c r="AG98" s="34"/>
      <c r="AH98" s="34"/>
      <c r="AI98" s="34"/>
      <c r="AJ98" s="34"/>
      <c r="AK98" s="34"/>
    </row>
    <row r="99" spans="1:37" s="144" customFormat="1" ht="23.1" customHeight="1" x14ac:dyDescent="0.25">
      <c r="A99" s="2" t="s">
        <v>245</v>
      </c>
      <c r="B99" s="2">
        <v>4744</v>
      </c>
      <c r="C99" s="2" t="s">
        <v>500</v>
      </c>
      <c r="D99" s="4" t="s">
        <v>94</v>
      </c>
      <c r="E99" s="116">
        <f t="shared" si="35"/>
        <v>2010</v>
      </c>
      <c r="F99" s="117">
        <f t="shared" si="35"/>
        <v>1280</v>
      </c>
      <c r="G99" s="99"/>
      <c r="H99" s="2"/>
      <c r="I99" s="2"/>
      <c r="J99" s="33"/>
      <c r="K99" s="202">
        <f t="shared" si="36"/>
        <v>2009.0221250000002</v>
      </c>
      <c r="L99" s="202">
        <f t="shared" si="37"/>
        <v>1278.468625</v>
      </c>
      <c r="M99" s="51"/>
      <c r="N99" s="13">
        <f t="shared" si="38"/>
        <v>2009.0221250000002</v>
      </c>
      <c r="O99" s="13">
        <f t="shared" si="39"/>
        <v>1278.468625</v>
      </c>
      <c r="P99" s="51"/>
      <c r="Q99" s="399">
        <f t="shared" si="46"/>
        <v>913.19187499999998</v>
      </c>
      <c r="R99" s="371">
        <v>913.19187499999998</v>
      </c>
      <c r="S99" s="303">
        <v>629.78750000000002</v>
      </c>
      <c r="T99" s="289">
        <v>629.78750000000002</v>
      </c>
      <c r="U99" s="277">
        <v>503.83</v>
      </c>
      <c r="V99" s="263">
        <v>503.83</v>
      </c>
      <c r="W99" s="263">
        <v>503.83</v>
      </c>
      <c r="X99" s="208">
        <v>449.85401999999993</v>
      </c>
      <c r="Y99" s="208">
        <v>449.85401999999993</v>
      </c>
      <c r="Z99" s="208">
        <v>449.85401999999993</v>
      </c>
      <c r="AA99" s="208">
        <v>449.85401999999993</v>
      </c>
      <c r="AB99" s="208">
        <v>405.71249999999998</v>
      </c>
      <c r="AC99" s="191">
        <v>324.57</v>
      </c>
      <c r="AD99" s="312"/>
      <c r="AF99" s="34"/>
      <c r="AG99" s="34"/>
      <c r="AH99" s="34"/>
      <c r="AI99" s="34"/>
      <c r="AJ99" s="34"/>
      <c r="AK99" s="34"/>
    </row>
    <row r="100" spans="1:37" s="144" customFormat="1" ht="23.1" customHeight="1" x14ac:dyDescent="0.25">
      <c r="A100" s="2"/>
      <c r="B100" s="2">
        <v>403</v>
      </c>
      <c r="C100" s="2" t="s">
        <v>350</v>
      </c>
      <c r="D100" s="91" t="s">
        <v>790</v>
      </c>
      <c r="E100" s="116">
        <f>MROUND(K100+4.7,10)</f>
        <v>1910</v>
      </c>
      <c r="F100" s="117">
        <f>MROUND(L100+4.7,10)</f>
        <v>1220</v>
      </c>
      <c r="G100" s="99"/>
      <c r="H100" s="2"/>
      <c r="I100" s="2"/>
      <c r="J100" s="33"/>
      <c r="K100" s="202">
        <f>N100*$K$8</f>
        <v>1902.6480000000001</v>
      </c>
      <c r="L100" s="202">
        <f>O100*$L$8</f>
        <v>1210.7760000000001</v>
      </c>
      <c r="M100" s="51"/>
      <c r="N100" s="13">
        <f>Q100*2.2</f>
        <v>1902.6480000000001</v>
      </c>
      <c r="O100" s="13">
        <f>Q100*1.4</f>
        <v>1210.7760000000001</v>
      </c>
      <c r="P100" s="51"/>
      <c r="Q100" s="409">
        <v>864.84</v>
      </c>
      <c r="R100" s="376">
        <v>745.55000000000007</v>
      </c>
      <c r="S100" s="305">
        <v>596.44000000000005</v>
      </c>
      <c r="T100" s="289">
        <v>436.25</v>
      </c>
      <c r="U100" s="277">
        <v>349</v>
      </c>
      <c r="V100" s="263">
        <v>349</v>
      </c>
      <c r="W100" s="263"/>
      <c r="X100" s="208">
        <v>320.24915999999996</v>
      </c>
      <c r="Y100" s="208">
        <v>320.24915999999996</v>
      </c>
      <c r="Z100" s="208">
        <v>320.24915999999996</v>
      </c>
      <c r="AA100" s="208">
        <v>320.24915999999996</v>
      </c>
      <c r="AB100" s="208">
        <v>288.82499999999999</v>
      </c>
      <c r="AC100" s="191">
        <v>231.06</v>
      </c>
      <c r="AD100" s="312"/>
      <c r="AF100" s="34"/>
      <c r="AG100" s="34"/>
      <c r="AH100" s="34"/>
      <c r="AI100" s="34"/>
      <c r="AJ100" s="34"/>
      <c r="AK100" s="34"/>
    </row>
    <row r="101" spans="1:37" s="144" customFormat="1" ht="23.1" customHeight="1" x14ac:dyDescent="0.25">
      <c r="A101" s="2"/>
      <c r="B101" s="2">
        <v>404</v>
      </c>
      <c r="C101" s="2" t="s">
        <v>351</v>
      </c>
      <c r="D101" s="91" t="s">
        <v>791</v>
      </c>
      <c r="E101" s="116">
        <f>MROUND(K101+4.7,10)</f>
        <v>2200</v>
      </c>
      <c r="F101" s="117">
        <f>MROUND(L101+4.7,10)</f>
        <v>1400</v>
      </c>
      <c r="G101" s="99"/>
      <c r="H101" s="2"/>
      <c r="I101" s="2"/>
      <c r="J101" s="33"/>
      <c r="K101" s="202">
        <f>N101*$K$8</f>
        <v>2193.752</v>
      </c>
      <c r="L101" s="202">
        <f>O101*$L$8</f>
        <v>1396.0239999999999</v>
      </c>
      <c r="M101" s="51"/>
      <c r="N101" s="13">
        <f>Q101*2.2</f>
        <v>2193.752</v>
      </c>
      <c r="O101" s="13">
        <f>Q101*1.4</f>
        <v>1396.0239999999999</v>
      </c>
      <c r="P101" s="51"/>
      <c r="Q101" s="409">
        <v>997.16</v>
      </c>
      <c r="R101" s="376">
        <v>859.625</v>
      </c>
      <c r="S101" s="305">
        <v>687.7</v>
      </c>
      <c r="T101" s="289">
        <v>561.25</v>
      </c>
      <c r="U101" s="277">
        <v>449</v>
      </c>
      <c r="V101" s="263">
        <v>449</v>
      </c>
      <c r="W101" s="263"/>
      <c r="X101" s="208">
        <v>436.47911999999997</v>
      </c>
      <c r="Y101" s="208">
        <v>436.47911999999997</v>
      </c>
      <c r="Z101" s="208">
        <v>436.47911999999997</v>
      </c>
      <c r="AA101" s="208">
        <v>436.47911999999997</v>
      </c>
      <c r="AB101" s="208">
        <v>393.65000000000003</v>
      </c>
      <c r="AC101" s="191">
        <v>314.92</v>
      </c>
      <c r="AD101" s="312"/>
      <c r="AF101" s="34"/>
      <c r="AG101" s="34"/>
      <c r="AH101" s="34"/>
      <c r="AI101" s="34"/>
      <c r="AJ101" s="34"/>
      <c r="AK101" s="34"/>
    </row>
    <row r="102" spans="1:37" ht="20.100000000000001" customHeight="1" x14ac:dyDescent="0.25">
      <c r="D102" s="136"/>
      <c r="E102" s="138"/>
      <c r="F102" s="139"/>
      <c r="J102" s="34"/>
      <c r="K102" s="202"/>
      <c r="L102" s="202"/>
      <c r="M102" s="2"/>
      <c r="N102" s="13"/>
      <c r="O102" s="13"/>
      <c r="P102" s="2"/>
      <c r="Q102" s="401"/>
      <c r="R102" s="329"/>
      <c r="S102" s="332"/>
      <c r="T102" s="330"/>
      <c r="U102" s="280"/>
      <c r="V102" s="331"/>
      <c r="W102" s="331"/>
      <c r="X102" s="208"/>
      <c r="Y102" s="208"/>
      <c r="Z102" s="208"/>
      <c r="AA102" s="208"/>
      <c r="AB102" s="208"/>
      <c r="AC102" s="191"/>
      <c r="AD102" s="312"/>
    </row>
    <row r="103" spans="1:37" ht="23.1" customHeight="1" x14ac:dyDescent="0.25">
      <c r="D103" s="615" t="s">
        <v>734</v>
      </c>
      <c r="E103" s="615"/>
      <c r="F103" s="615"/>
      <c r="G103" s="615"/>
      <c r="H103" s="615"/>
      <c r="I103" s="615"/>
      <c r="J103" s="34"/>
      <c r="K103" s="202"/>
      <c r="L103" s="202"/>
      <c r="M103" s="2"/>
      <c r="N103" s="13"/>
      <c r="O103" s="13"/>
      <c r="P103" s="2"/>
      <c r="Q103" s="401"/>
      <c r="R103" s="329"/>
      <c r="S103" s="332"/>
      <c r="T103" s="330"/>
      <c r="U103" s="280"/>
      <c r="V103" s="331"/>
      <c r="W103" s="331"/>
      <c r="X103" s="208"/>
      <c r="Y103" s="208"/>
      <c r="Z103" s="208"/>
      <c r="AA103" s="208"/>
      <c r="AB103" s="208"/>
      <c r="AC103" s="191"/>
      <c r="AD103" s="312"/>
    </row>
    <row r="104" spans="1:37" ht="23.1" customHeight="1" x14ac:dyDescent="0.25">
      <c r="A104" s="2" t="s">
        <v>251</v>
      </c>
      <c r="B104" s="2">
        <v>1887</v>
      </c>
      <c r="C104" s="2" t="s">
        <v>405</v>
      </c>
      <c r="D104" s="4" t="s">
        <v>792</v>
      </c>
      <c r="E104" s="116">
        <f t="shared" si="35"/>
        <v>1720</v>
      </c>
      <c r="F104" s="117">
        <f t="shared" si="35"/>
        <v>1100</v>
      </c>
      <c r="G104" s="101"/>
      <c r="I104" s="45"/>
      <c r="K104" s="202">
        <f t="shared" si="36"/>
        <v>1716.8360000000002</v>
      </c>
      <c r="L104" s="202">
        <f t="shared" si="37"/>
        <v>1092.5319999999999</v>
      </c>
      <c r="M104" s="51"/>
      <c r="N104" s="13">
        <f t="shared" si="38"/>
        <v>1716.8360000000002</v>
      </c>
      <c r="O104" s="13">
        <f t="shared" si="39"/>
        <v>1092.5319999999999</v>
      </c>
      <c r="P104" s="51"/>
      <c r="Q104" s="409">
        <v>780.38</v>
      </c>
      <c r="R104" s="376">
        <v>711.71249999999998</v>
      </c>
      <c r="S104" s="305">
        <v>569.37</v>
      </c>
      <c r="T104" s="289">
        <v>567.88875000000007</v>
      </c>
      <c r="U104" s="277">
        <v>454.31100000000004</v>
      </c>
      <c r="V104" s="263">
        <v>454.31100000000004</v>
      </c>
      <c r="W104" s="263">
        <v>454.31100000000004</v>
      </c>
      <c r="X104" s="208">
        <v>408.86999999999995</v>
      </c>
      <c r="Y104" s="208">
        <v>408.86999999999995</v>
      </c>
      <c r="Z104" s="208">
        <v>408.86999999999995</v>
      </c>
      <c r="AA104" s="208">
        <v>408.86999999999995</v>
      </c>
      <c r="AB104" s="208">
        <v>368.75</v>
      </c>
      <c r="AC104" s="191">
        <v>295</v>
      </c>
      <c r="AD104" s="312"/>
    </row>
    <row r="105" spans="1:37" ht="23.1" customHeight="1" x14ac:dyDescent="0.25">
      <c r="A105" s="2" t="s">
        <v>251</v>
      </c>
      <c r="B105" s="2">
        <v>1888</v>
      </c>
      <c r="C105" s="2" t="s">
        <v>406</v>
      </c>
      <c r="D105" s="4" t="s">
        <v>793</v>
      </c>
      <c r="E105" s="116">
        <f t="shared" si="35"/>
        <v>2160</v>
      </c>
      <c r="F105" s="117">
        <f t="shared" si="35"/>
        <v>1370</v>
      </c>
      <c r="K105" s="202">
        <f t="shared" si="36"/>
        <v>2151.16</v>
      </c>
      <c r="L105" s="202">
        <f t="shared" si="37"/>
        <v>1368.9199999999998</v>
      </c>
      <c r="M105" s="51"/>
      <c r="N105" s="13">
        <f t="shared" si="38"/>
        <v>2151.16</v>
      </c>
      <c r="O105" s="13">
        <f t="shared" si="39"/>
        <v>1368.9199999999998</v>
      </c>
      <c r="P105" s="51"/>
      <c r="Q105" s="409">
        <v>977.8</v>
      </c>
      <c r="R105" s="376">
        <v>892.15000000000009</v>
      </c>
      <c r="S105" s="305">
        <v>713.72</v>
      </c>
      <c r="T105" s="289">
        <v>682.68750000000011</v>
      </c>
      <c r="U105" s="277">
        <v>546.15000000000009</v>
      </c>
      <c r="V105" s="263">
        <v>546.15000000000009</v>
      </c>
      <c r="W105" s="263">
        <v>546.15000000000009</v>
      </c>
      <c r="X105" s="208">
        <v>491.53103999999996</v>
      </c>
      <c r="Y105" s="208">
        <v>491.53103999999996</v>
      </c>
      <c r="Z105" s="208">
        <v>491.53103999999996</v>
      </c>
      <c r="AA105" s="208">
        <v>491.53103999999996</v>
      </c>
      <c r="AB105" s="208">
        <v>443.29999999999995</v>
      </c>
      <c r="AC105" s="191">
        <v>354.64</v>
      </c>
      <c r="AD105" s="312"/>
    </row>
    <row r="106" spans="1:37" ht="23.1" customHeight="1" x14ac:dyDescent="0.25">
      <c r="A106" s="2" t="s">
        <v>251</v>
      </c>
      <c r="B106" s="2">
        <v>1890</v>
      </c>
      <c r="C106" s="2" t="s">
        <v>408</v>
      </c>
      <c r="D106" s="4" t="s">
        <v>794</v>
      </c>
      <c r="E106" s="116">
        <f t="shared" si="35"/>
        <v>2720</v>
      </c>
      <c r="F106" s="117">
        <f t="shared" si="35"/>
        <v>1730</v>
      </c>
      <c r="K106" s="202">
        <f t="shared" si="36"/>
        <v>2711.6979999999999</v>
      </c>
      <c r="L106" s="202">
        <f t="shared" si="37"/>
        <v>1725.6259999999997</v>
      </c>
      <c r="M106" s="51"/>
      <c r="N106" s="13">
        <f t="shared" si="38"/>
        <v>2711.6979999999999</v>
      </c>
      <c r="O106" s="13">
        <f t="shared" si="39"/>
        <v>1725.6259999999997</v>
      </c>
      <c r="P106" s="51"/>
      <c r="Q106" s="409">
        <v>1232.5899999999999</v>
      </c>
      <c r="R106" s="376">
        <v>1124.625</v>
      </c>
      <c r="S106" s="305">
        <v>899.7</v>
      </c>
      <c r="T106" s="289">
        <v>860.58500000000004</v>
      </c>
      <c r="U106" s="277">
        <v>688.46800000000007</v>
      </c>
      <c r="V106" s="263">
        <v>688.46800000000007</v>
      </c>
      <c r="W106" s="263">
        <v>688.46800000000007</v>
      </c>
      <c r="X106" s="208">
        <v>619.61129999999991</v>
      </c>
      <c r="Y106" s="208">
        <v>619.61129999999991</v>
      </c>
      <c r="Z106" s="208">
        <v>619.61129999999991</v>
      </c>
      <c r="AA106" s="208">
        <v>619.61129999999991</v>
      </c>
      <c r="AB106" s="208">
        <v>558.8125</v>
      </c>
      <c r="AC106" s="191">
        <v>447.05</v>
      </c>
      <c r="AD106" s="312"/>
    </row>
    <row r="107" spans="1:37" ht="23.1" customHeight="1" x14ac:dyDescent="0.25">
      <c r="A107" s="2" t="s">
        <v>251</v>
      </c>
      <c r="B107" s="2">
        <v>1891</v>
      </c>
      <c r="C107" s="2" t="s">
        <v>409</v>
      </c>
      <c r="D107" s="4" t="s">
        <v>795</v>
      </c>
      <c r="E107" s="116">
        <f t="shared" si="35"/>
        <v>3080</v>
      </c>
      <c r="F107" s="117">
        <f t="shared" si="35"/>
        <v>1960</v>
      </c>
      <c r="K107" s="202">
        <f t="shared" si="36"/>
        <v>3076.15</v>
      </c>
      <c r="L107" s="202">
        <f t="shared" si="37"/>
        <v>1957.55</v>
      </c>
      <c r="M107" s="51"/>
      <c r="N107" s="13">
        <f t="shared" si="38"/>
        <v>3076.15</v>
      </c>
      <c r="O107" s="13">
        <f t="shared" si="39"/>
        <v>1957.55</v>
      </c>
      <c r="P107" s="51"/>
      <c r="Q107" s="409">
        <v>1398.25</v>
      </c>
      <c r="R107" s="376">
        <v>1275.7750000000001</v>
      </c>
      <c r="S107" s="305">
        <v>1020.62</v>
      </c>
      <c r="T107" s="289">
        <v>976.23625000000004</v>
      </c>
      <c r="U107" s="277">
        <v>780.98900000000003</v>
      </c>
      <c r="V107" s="263">
        <v>780.98900000000003</v>
      </c>
      <c r="W107" s="263">
        <v>780.98900000000003</v>
      </c>
      <c r="X107" s="208">
        <v>702.89603999999997</v>
      </c>
      <c r="Y107" s="208">
        <v>702.89603999999997</v>
      </c>
      <c r="Z107" s="208">
        <v>702.89603999999997</v>
      </c>
      <c r="AA107" s="208">
        <v>702.89603999999997</v>
      </c>
      <c r="AB107" s="208">
        <v>633.92499999999995</v>
      </c>
      <c r="AC107" s="191">
        <v>507.14</v>
      </c>
      <c r="AD107" s="312"/>
    </row>
    <row r="108" spans="1:37" ht="23.1" customHeight="1" x14ac:dyDescent="0.25">
      <c r="E108" s="138"/>
      <c r="F108" s="139"/>
      <c r="J108" s="34"/>
      <c r="K108" s="202"/>
      <c r="L108" s="202"/>
      <c r="M108" s="2"/>
      <c r="N108" s="13"/>
      <c r="O108" s="13"/>
      <c r="P108" s="2"/>
      <c r="Q108" s="401"/>
      <c r="R108" s="329"/>
      <c r="S108" s="329"/>
      <c r="T108" s="330"/>
      <c r="U108" s="280"/>
      <c r="V108" s="331"/>
      <c r="W108" s="331"/>
      <c r="X108" s="237"/>
      <c r="Y108" s="237"/>
      <c r="Z108" s="237"/>
      <c r="AA108" s="237"/>
      <c r="AB108" s="237"/>
      <c r="AC108" s="197"/>
      <c r="AD108" s="312"/>
    </row>
    <row r="109" spans="1:37" ht="23.1" customHeight="1" x14ac:dyDescent="0.25">
      <c r="D109" s="615" t="s">
        <v>280</v>
      </c>
      <c r="E109" s="615"/>
      <c r="F109" s="615"/>
      <c r="G109" s="615"/>
      <c r="H109" s="615"/>
      <c r="I109" s="615"/>
      <c r="K109" s="202">
        <f>N109*$K$8</f>
        <v>0</v>
      </c>
      <c r="L109" s="202">
        <f>O109*$L$8</f>
        <v>0</v>
      </c>
      <c r="M109" s="51"/>
      <c r="N109" s="13">
        <f>Q109*2.2</f>
        <v>0</v>
      </c>
      <c r="O109" s="13">
        <f>Q109*1.4</f>
        <v>0</v>
      </c>
      <c r="P109" s="51"/>
      <c r="Q109" s="401"/>
      <c r="R109" s="329"/>
      <c r="S109" s="300"/>
      <c r="T109" s="289"/>
      <c r="U109" s="277"/>
      <c r="V109" s="208"/>
      <c r="W109" s="208"/>
      <c r="X109" s="208"/>
      <c r="Y109" s="208"/>
      <c r="Z109" s="208"/>
      <c r="AA109" s="208"/>
      <c r="AB109" s="208"/>
      <c r="AC109" s="191"/>
      <c r="AD109" s="312"/>
    </row>
    <row r="110" spans="1:37" s="66" customFormat="1" ht="23.1" customHeight="1" x14ac:dyDescent="0.25">
      <c r="A110" s="60" t="s">
        <v>238</v>
      </c>
      <c r="B110" s="60">
        <v>1938</v>
      </c>
      <c r="C110" s="2" t="s">
        <v>442</v>
      </c>
      <c r="D110" s="91" t="s">
        <v>143</v>
      </c>
      <c r="E110" s="116">
        <f t="shared" ref="E110:F113" si="47">MROUND(K110+4.7,10)</f>
        <v>1740</v>
      </c>
      <c r="F110" s="117">
        <f t="shared" si="47"/>
        <v>1110</v>
      </c>
      <c r="G110" s="101"/>
      <c r="H110" s="45"/>
      <c r="I110" s="2"/>
      <c r="J110" s="71"/>
      <c r="K110" s="202">
        <f>N110*$K$8</f>
        <v>1739.3860000000002</v>
      </c>
      <c r="L110" s="202">
        <f>O110*$L$8</f>
        <v>1106.8819999999998</v>
      </c>
      <c r="M110" s="51"/>
      <c r="N110" s="13">
        <f>Q110*2.2</f>
        <v>1739.3860000000002</v>
      </c>
      <c r="O110" s="13">
        <f>Q110*1.4</f>
        <v>1106.8819999999998</v>
      </c>
      <c r="P110" s="63"/>
      <c r="Q110" s="409">
        <v>790.63</v>
      </c>
      <c r="R110" s="376">
        <v>721.375</v>
      </c>
      <c r="S110" s="305">
        <v>577.1</v>
      </c>
      <c r="T110" s="289">
        <v>530.77750000000003</v>
      </c>
      <c r="U110" s="277">
        <v>424.62200000000001</v>
      </c>
      <c r="V110" s="263">
        <v>424.62200000000001</v>
      </c>
      <c r="W110" s="263">
        <v>424.62200000000001</v>
      </c>
      <c r="X110" s="208">
        <v>382.16178000000002</v>
      </c>
      <c r="Y110" s="208">
        <v>382.16178000000002</v>
      </c>
      <c r="Z110" s="208">
        <v>382.16178000000002</v>
      </c>
      <c r="AA110" s="208">
        <v>382.16178000000002</v>
      </c>
      <c r="AB110" s="208">
        <v>344.66250000000002</v>
      </c>
      <c r="AC110" s="192">
        <v>275.73</v>
      </c>
      <c r="AD110" s="312"/>
      <c r="AE110" s="144"/>
    </row>
    <row r="111" spans="1:37" ht="23.1" customHeight="1" x14ac:dyDescent="0.25">
      <c r="B111" s="2">
        <v>1939</v>
      </c>
      <c r="C111" s="2" t="s">
        <v>443</v>
      </c>
      <c r="D111" s="91" t="s">
        <v>43</v>
      </c>
      <c r="E111" s="116">
        <f t="shared" si="47"/>
        <v>2270</v>
      </c>
      <c r="F111" s="117">
        <f t="shared" si="47"/>
        <v>1440</v>
      </c>
      <c r="K111" s="202">
        <f>N111*$K$8</f>
        <v>2263.1840000000002</v>
      </c>
      <c r="L111" s="202">
        <f>O111*$L$8</f>
        <v>1440.2079999999999</v>
      </c>
      <c r="M111" s="51"/>
      <c r="N111" s="13">
        <f>Q111*2.2</f>
        <v>2263.1840000000002</v>
      </c>
      <c r="O111" s="13">
        <f>Q111*1.4</f>
        <v>1440.2079999999999</v>
      </c>
      <c r="P111" s="51"/>
      <c r="Q111" s="409">
        <v>1028.72</v>
      </c>
      <c r="R111" s="376">
        <v>938.61249999999995</v>
      </c>
      <c r="S111" s="305">
        <v>750.89</v>
      </c>
      <c r="T111" s="289">
        <v>690.62125000000015</v>
      </c>
      <c r="U111" s="277">
        <v>552.49700000000007</v>
      </c>
      <c r="V111" s="263">
        <v>552.49700000000007</v>
      </c>
      <c r="W111" s="263">
        <v>552.49700000000007</v>
      </c>
      <c r="X111" s="208">
        <v>497.24135999999993</v>
      </c>
      <c r="Y111" s="208">
        <v>497.24135999999993</v>
      </c>
      <c r="Z111" s="208">
        <v>497.24135999999993</v>
      </c>
      <c r="AA111" s="208">
        <v>497.24135999999993</v>
      </c>
      <c r="AB111" s="208">
        <v>448.45</v>
      </c>
      <c r="AC111" s="191">
        <v>358.76</v>
      </c>
      <c r="AD111" s="312"/>
    </row>
    <row r="112" spans="1:37" ht="23.1" customHeight="1" x14ac:dyDescent="0.25">
      <c r="B112" s="2">
        <v>1940</v>
      </c>
      <c r="C112" s="2" t="s">
        <v>444</v>
      </c>
      <c r="D112" s="91" t="s">
        <v>41</v>
      </c>
      <c r="E112" s="116">
        <f t="shared" ref="E112" si="48">MROUND(K112+4.7,10)</f>
        <v>3340</v>
      </c>
      <c r="F112" s="117">
        <f t="shared" ref="F112" si="49">MROUND(L112+4.7,10)</f>
        <v>2130</v>
      </c>
      <c r="K112" s="202">
        <f>N112*$K$8</f>
        <v>3332.4500000000003</v>
      </c>
      <c r="L112" s="202">
        <f>O112*$L$8</f>
        <v>2120.65</v>
      </c>
      <c r="M112" s="51"/>
      <c r="N112" s="13">
        <f>Q112*2.2</f>
        <v>3332.4500000000003</v>
      </c>
      <c r="O112" s="13">
        <f>Q112*1.4</f>
        <v>2120.65</v>
      </c>
      <c r="P112" s="51"/>
      <c r="Q112" s="409">
        <v>1514.75</v>
      </c>
      <c r="R112" s="376">
        <v>1382.075</v>
      </c>
      <c r="S112" s="305">
        <v>1105.6600000000001</v>
      </c>
      <c r="T112" s="289">
        <v>1016.9087500000002</v>
      </c>
      <c r="U112" s="277">
        <v>813.52700000000016</v>
      </c>
      <c r="V112" s="263">
        <v>813.52700000000016</v>
      </c>
      <c r="W112" s="263">
        <v>813.52700000000016</v>
      </c>
      <c r="X112" s="208">
        <v>661</v>
      </c>
      <c r="Y112" s="234">
        <v>661</v>
      </c>
      <c r="Z112" s="208">
        <v>732.18221999999992</v>
      </c>
      <c r="AA112" s="208">
        <v>732.18221999999992</v>
      </c>
      <c r="AB112" s="208">
        <v>660.33749999999998</v>
      </c>
      <c r="AC112" s="191">
        <v>528.27</v>
      </c>
      <c r="AD112" s="312"/>
    </row>
    <row r="113" spans="2:30" ht="23.1" customHeight="1" x14ac:dyDescent="0.25">
      <c r="B113" s="2">
        <v>1940</v>
      </c>
      <c r="C113" s="2" t="s">
        <v>849</v>
      </c>
      <c r="D113" s="91" t="s">
        <v>850</v>
      </c>
      <c r="E113" s="116">
        <f t="shared" si="47"/>
        <v>5190</v>
      </c>
      <c r="F113" s="117">
        <f t="shared" si="47"/>
        <v>3300</v>
      </c>
      <c r="K113" s="202">
        <f>N113*$K$8</f>
        <v>5182.9139999999998</v>
      </c>
      <c r="L113" s="202">
        <f>O113*$L$8</f>
        <v>3298.2179999999998</v>
      </c>
      <c r="M113" s="51"/>
      <c r="N113" s="13">
        <f>Q113*2.2</f>
        <v>5182.9139999999998</v>
      </c>
      <c r="O113" s="13">
        <f>Q113*1.4</f>
        <v>3298.2179999999998</v>
      </c>
      <c r="P113" s="51"/>
      <c r="Q113" s="409">
        <v>2355.87</v>
      </c>
      <c r="R113" s="376">
        <v>1382.075</v>
      </c>
      <c r="S113" s="305">
        <v>1105.6600000000001</v>
      </c>
      <c r="T113" s="289">
        <v>1016.9087500000002</v>
      </c>
      <c r="U113" s="277">
        <v>813.52700000000016</v>
      </c>
      <c r="V113" s="263">
        <v>813.52700000000016</v>
      </c>
      <c r="W113" s="263">
        <v>813.52700000000016</v>
      </c>
      <c r="X113" s="208">
        <v>661</v>
      </c>
      <c r="Y113" s="234">
        <v>661</v>
      </c>
      <c r="Z113" s="208">
        <v>732.18221999999992</v>
      </c>
      <c r="AA113" s="208">
        <v>732.18221999999992</v>
      </c>
      <c r="AB113" s="208">
        <v>660.33749999999998</v>
      </c>
      <c r="AC113" s="191">
        <v>528.27</v>
      </c>
      <c r="AD113" s="312"/>
    </row>
    <row r="114" spans="2:30" ht="23.1" customHeight="1" x14ac:dyDescent="0.25">
      <c r="E114" s="138"/>
      <c r="F114" s="139"/>
      <c r="J114" s="34"/>
      <c r="K114" s="202"/>
      <c r="L114" s="202"/>
      <c r="M114" s="2"/>
      <c r="N114" s="13"/>
      <c r="O114" s="13"/>
      <c r="P114" s="2"/>
      <c r="Q114" s="401"/>
      <c r="R114" s="329"/>
      <c r="S114" s="329"/>
      <c r="T114" s="330"/>
      <c r="U114" s="280"/>
      <c r="V114" s="331"/>
      <c r="W114" s="331"/>
      <c r="X114" s="237"/>
      <c r="Y114" s="334"/>
      <c r="Z114" s="237"/>
      <c r="AA114" s="237"/>
      <c r="AB114" s="237"/>
      <c r="AC114" s="197"/>
      <c r="AD114" s="312"/>
    </row>
    <row r="115" spans="2:30" ht="23.1" customHeight="1" x14ac:dyDescent="0.25">
      <c r="D115" s="615" t="s">
        <v>273</v>
      </c>
      <c r="E115" s="615"/>
      <c r="F115" s="615"/>
      <c r="G115" s="615"/>
      <c r="H115" s="615"/>
      <c r="I115" s="615"/>
      <c r="K115" s="202"/>
      <c r="L115" s="202"/>
      <c r="M115" s="51"/>
      <c r="N115" s="13"/>
      <c r="O115" s="13"/>
      <c r="P115" s="51"/>
      <c r="Q115" s="401"/>
      <c r="R115" s="376"/>
      <c r="S115" s="305"/>
      <c r="T115" s="289"/>
      <c r="U115" s="277"/>
      <c r="V115" s="263"/>
      <c r="W115" s="263"/>
      <c r="X115" s="208"/>
      <c r="Y115" s="208"/>
      <c r="Z115" s="208"/>
      <c r="AA115" s="208"/>
      <c r="AB115" s="208"/>
      <c r="AC115" s="191"/>
      <c r="AD115" s="312"/>
    </row>
    <row r="116" spans="2:30" ht="23.1" customHeight="1" x14ac:dyDescent="0.25">
      <c r="B116" s="2">
        <v>1917</v>
      </c>
      <c r="C116" s="2" t="s">
        <v>432</v>
      </c>
      <c r="D116" s="4" t="s">
        <v>135</v>
      </c>
      <c r="E116" s="116">
        <f t="shared" si="35"/>
        <v>2380</v>
      </c>
      <c r="F116" s="117">
        <f t="shared" si="35"/>
        <v>1520</v>
      </c>
      <c r="G116" s="101"/>
      <c r="H116" s="45"/>
      <c r="K116" s="202">
        <f t="shared" si="36"/>
        <v>2375.7580000000003</v>
      </c>
      <c r="L116" s="202">
        <f t="shared" si="37"/>
        <v>1511.846</v>
      </c>
      <c r="M116" s="51"/>
      <c r="N116" s="13">
        <f t="shared" si="38"/>
        <v>2375.7580000000003</v>
      </c>
      <c r="O116" s="13">
        <f t="shared" si="39"/>
        <v>1511.846</v>
      </c>
      <c r="P116" s="51"/>
      <c r="Q116" s="409">
        <v>1079.8900000000001</v>
      </c>
      <c r="R116" s="376">
        <v>985.3</v>
      </c>
      <c r="S116" s="305">
        <v>788.24</v>
      </c>
      <c r="T116" s="289">
        <v>724.96875</v>
      </c>
      <c r="U116" s="277">
        <v>579.97500000000002</v>
      </c>
      <c r="V116" s="263">
        <v>579.97500000000002</v>
      </c>
      <c r="W116" s="263">
        <v>579.97500000000002</v>
      </c>
      <c r="X116" s="208">
        <v>521.98145999999997</v>
      </c>
      <c r="Y116" s="208">
        <v>521.98145999999997</v>
      </c>
      <c r="Z116" s="208">
        <v>521.98145999999997</v>
      </c>
      <c r="AA116" s="208">
        <v>521.98145999999997</v>
      </c>
      <c r="AB116" s="208">
        <v>470.76250000000005</v>
      </c>
      <c r="AC116" s="191">
        <v>376.61</v>
      </c>
      <c r="AD116" s="312"/>
    </row>
    <row r="117" spans="2:30" ht="23.1" customHeight="1" x14ac:dyDescent="0.25">
      <c r="B117" s="2">
        <v>1918</v>
      </c>
      <c r="C117" s="2" t="s">
        <v>433</v>
      </c>
      <c r="D117" s="4" t="s">
        <v>136</v>
      </c>
      <c r="E117" s="116">
        <f t="shared" si="35"/>
        <v>4320</v>
      </c>
      <c r="F117" s="117">
        <f t="shared" si="35"/>
        <v>2750</v>
      </c>
      <c r="K117" s="202">
        <f t="shared" si="36"/>
        <v>4319.8760000000002</v>
      </c>
      <c r="L117" s="202">
        <f t="shared" si="37"/>
        <v>2749.0119999999997</v>
      </c>
      <c r="M117" s="51"/>
      <c r="N117" s="13">
        <f t="shared" si="38"/>
        <v>4319.8760000000002</v>
      </c>
      <c r="O117" s="13">
        <f t="shared" si="39"/>
        <v>2749.0119999999997</v>
      </c>
      <c r="P117" s="51"/>
      <c r="Q117" s="409">
        <v>1963.58</v>
      </c>
      <c r="R117" s="376">
        <v>1791.5875000000001</v>
      </c>
      <c r="S117" s="305">
        <v>1433.27</v>
      </c>
      <c r="T117" s="289">
        <v>1318.2125000000001</v>
      </c>
      <c r="U117" s="277">
        <v>1054.5700000000002</v>
      </c>
      <c r="V117" s="263">
        <v>1054.5700000000002</v>
      </c>
      <c r="W117" s="263">
        <v>1054.5700000000002</v>
      </c>
      <c r="X117" s="208">
        <v>949.11893999999984</v>
      </c>
      <c r="Y117" s="208">
        <v>949.11893999999984</v>
      </c>
      <c r="Z117" s="208">
        <v>949.11893999999984</v>
      </c>
      <c r="AA117" s="208">
        <v>949.11893999999984</v>
      </c>
      <c r="AB117" s="208">
        <v>855.98749999999995</v>
      </c>
      <c r="AC117" s="191">
        <v>684.79</v>
      </c>
      <c r="AD117" s="312"/>
    </row>
    <row r="118" spans="2:30" ht="23.1" customHeight="1" x14ac:dyDescent="0.25">
      <c r="B118" s="2">
        <v>1919</v>
      </c>
      <c r="C118" s="2" t="s">
        <v>434</v>
      </c>
      <c r="D118" s="4" t="s">
        <v>253</v>
      </c>
      <c r="E118" s="116">
        <f t="shared" si="35"/>
        <v>9040</v>
      </c>
      <c r="F118" s="117">
        <f t="shared" si="35"/>
        <v>5750</v>
      </c>
      <c r="K118" s="202">
        <f t="shared" si="36"/>
        <v>9033.6840000000011</v>
      </c>
      <c r="L118" s="202">
        <f t="shared" si="37"/>
        <v>5748.7079999999996</v>
      </c>
      <c r="M118" s="51"/>
      <c r="N118" s="13">
        <f t="shared" si="38"/>
        <v>9033.6840000000011</v>
      </c>
      <c r="O118" s="13">
        <f t="shared" si="39"/>
        <v>5748.7079999999996</v>
      </c>
      <c r="P118" s="51"/>
      <c r="Q118" s="409">
        <v>4106.22</v>
      </c>
      <c r="R118" s="376">
        <v>3746.5499999999997</v>
      </c>
      <c r="S118" s="305">
        <v>2997.24</v>
      </c>
      <c r="T118" s="289">
        <v>2866.9162500000002</v>
      </c>
      <c r="U118" s="277">
        <v>2293.5330000000004</v>
      </c>
      <c r="V118" s="263">
        <v>2293.5330000000004</v>
      </c>
      <c r="W118" s="263">
        <v>2293.5330000000004</v>
      </c>
      <c r="X118" s="208">
        <v>2064.1836599999997</v>
      </c>
      <c r="Y118" s="208">
        <v>2064.1836599999997</v>
      </c>
      <c r="Z118" s="208">
        <v>2064.1836599999997</v>
      </c>
      <c r="AA118" s="208">
        <v>2064.1836599999997</v>
      </c>
      <c r="AB118" s="208">
        <v>1861.6374999999998</v>
      </c>
      <c r="AC118" s="191">
        <v>1489.31</v>
      </c>
      <c r="AD118" s="312"/>
    </row>
    <row r="119" spans="2:30" ht="23.1" customHeight="1" x14ac:dyDescent="0.25">
      <c r="B119" s="2">
        <v>1920</v>
      </c>
      <c r="C119" s="2" t="s">
        <v>435</v>
      </c>
      <c r="D119" s="4" t="s">
        <v>137</v>
      </c>
      <c r="E119" s="116">
        <f t="shared" si="35"/>
        <v>12110</v>
      </c>
      <c r="F119" s="117">
        <f t="shared" si="35"/>
        <v>7710</v>
      </c>
      <c r="K119" s="202">
        <f t="shared" si="36"/>
        <v>12109.746000000001</v>
      </c>
      <c r="L119" s="202">
        <f t="shared" si="37"/>
        <v>7706.2020000000002</v>
      </c>
      <c r="M119" s="51"/>
      <c r="N119" s="13">
        <f t="shared" si="38"/>
        <v>12109.746000000001</v>
      </c>
      <c r="O119" s="13">
        <f t="shared" si="39"/>
        <v>7706.2020000000002</v>
      </c>
      <c r="P119" s="51"/>
      <c r="Q119" s="409">
        <v>5504.43</v>
      </c>
      <c r="R119" s="376">
        <v>5022.2875000000004</v>
      </c>
      <c r="S119" s="305">
        <v>4017.83</v>
      </c>
      <c r="T119" s="289">
        <v>3695.3262500000005</v>
      </c>
      <c r="U119" s="277">
        <v>2956.2610000000004</v>
      </c>
      <c r="V119" s="263">
        <v>2956.2610000000004</v>
      </c>
      <c r="W119" s="263">
        <v>2956.2610000000004</v>
      </c>
      <c r="X119" s="208">
        <v>2361.9519</v>
      </c>
      <c r="Y119" s="208">
        <v>2361.9519</v>
      </c>
      <c r="Z119" s="208">
        <v>2361.9519</v>
      </c>
      <c r="AA119" s="208">
        <v>2361.9519</v>
      </c>
      <c r="AB119" s="208">
        <v>2130.1875</v>
      </c>
      <c r="AC119" s="191">
        <v>1704.15</v>
      </c>
      <c r="AD119" s="312"/>
    </row>
    <row r="120" spans="2:30" ht="23.1" customHeight="1" x14ac:dyDescent="0.25">
      <c r="D120" s="136"/>
      <c r="E120" s="138"/>
      <c r="F120" s="139"/>
      <c r="J120" s="34"/>
      <c r="K120" s="202"/>
      <c r="L120" s="202"/>
      <c r="M120" s="2"/>
      <c r="N120" s="13"/>
      <c r="O120" s="13"/>
      <c r="P120" s="2"/>
      <c r="Q120" s="401"/>
      <c r="R120" s="329"/>
      <c r="S120" s="329"/>
      <c r="T120" s="330"/>
      <c r="U120" s="280"/>
      <c r="V120" s="331"/>
      <c r="W120" s="331"/>
      <c r="X120" s="237"/>
      <c r="Y120" s="237"/>
      <c r="Z120" s="237"/>
      <c r="AA120" s="237"/>
      <c r="AB120" s="237"/>
      <c r="AC120" s="197"/>
      <c r="AD120" s="312"/>
    </row>
    <row r="121" spans="2:30" ht="23.1" customHeight="1" x14ac:dyDescent="0.25">
      <c r="D121" s="615" t="s">
        <v>276</v>
      </c>
      <c r="E121" s="615"/>
      <c r="F121" s="615"/>
      <c r="G121" s="615"/>
      <c r="H121" s="615"/>
      <c r="I121" s="615"/>
      <c r="J121" s="34"/>
      <c r="K121" s="202"/>
      <c r="L121" s="202"/>
      <c r="M121" s="2"/>
      <c r="N121" s="13"/>
      <c r="O121" s="13"/>
      <c r="P121" s="2"/>
      <c r="Q121" s="401"/>
      <c r="R121" s="329"/>
      <c r="S121" s="329"/>
      <c r="T121" s="330"/>
      <c r="U121" s="280"/>
      <c r="V121" s="331"/>
      <c r="W121" s="331"/>
      <c r="X121" s="237"/>
      <c r="Y121" s="237"/>
      <c r="Z121" s="237"/>
      <c r="AA121" s="237"/>
      <c r="AB121" s="237"/>
      <c r="AC121" s="197"/>
      <c r="AD121" s="312"/>
    </row>
    <row r="122" spans="2:30" ht="23.1" customHeight="1" x14ac:dyDescent="0.25">
      <c r="B122" s="2">
        <v>1980</v>
      </c>
      <c r="C122" s="2" t="s">
        <v>453</v>
      </c>
      <c r="D122" s="4" t="s">
        <v>151</v>
      </c>
      <c r="E122" s="116">
        <f t="shared" si="35"/>
        <v>490</v>
      </c>
      <c r="F122" s="117">
        <f t="shared" si="35"/>
        <v>310</v>
      </c>
      <c r="G122" s="101"/>
      <c r="K122" s="202">
        <f t="shared" si="36"/>
        <v>482.63600000000002</v>
      </c>
      <c r="L122" s="202">
        <f t="shared" si="37"/>
        <v>307.13199999999995</v>
      </c>
      <c r="M122" s="51"/>
      <c r="N122" s="13">
        <f t="shared" si="38"/>
        <v>482.63600000000002</v>
      </c>
      <c r="O122" s="13">
        <f t="shared" si="39"/>
        <v>307.13199999999995</v>
      </c>
      <c r="P122" s="51"/>
      <c r="Q122" s="409">
        <v>219.38</v>
      </c>
      <c r="R122" s="376">
        <v>200.16249999999999</v>
      </c>
      <c r="S122" s="305">
        <v>160.13</v>
      </c>
      <c r="T122" s="289">
        <v>153.13768469999997</v>
      </c>
      <c r="U122" s="277">
        <v>122.51014775999998</v>
      </c>
      <c r="V122" s="263">
        <v>122.51014775999998</v>
      </c>
      <c r="W122" s="263">
        <v>122.51014775999998</v>
      </c>
      <c r="X122" s="208">
        <v>110.27015999999999</v>
      </c>
      <c r="Y122" s="208">
        <v>110.27015999999999</v>
      </c>
      <c r="Z122" s="208">
        <v>110.27015999999999</v>
      </c>
      <c r="AA122" s="208">
        <v>110.27015999999999</v>
      </c>
      <c r="AB122" s="208">
        <v>99.45</v>
      </c>
      <c r="AC122" s="190">
        <v>79.56</v>
      </c>
      <c r="AD122" s="312"/>
    </row>
    <row r="123" spans="2:30" ht="23.1" customHeight="1" x14ac:dyDescent="0.25">
      <c r="B123" s="2">
        <v>1981</v>
      </c>
      <c r="C123" s="2" t="s">
        <v>454</v>
      </c>
      <c r="D123" s="4" t="s">
        <v>152</v>
      </c>
      <c r="E123" s="116">
        <f t="shared" si="35"/>
        <v>500</v>
      </c>
      <c r="F123" s="117">
        <f t="shared" si="35"/>
        <v>320</v>
      </c>
      <c r="G123" s="101"/>
      <c r="K123" s="202">
        <f t="shared" si="36"/>
        <v>499.75200000000001</v>
      </c>
      <c r="L123" s="202">
        <f t="shared" si="37"/>
        <v>318.024</v>
      </c>
      <c r="M123" s="51"/>
      <c r="N123" s="13">
        <f t="shared" si="38"/>
        <v>499.75200000000001</v>
      </c>
      <c r="O123" s="13">
        <f t="shared" si="39"/>
        <v>318.024</v>
      </c>
      <c r="P123" s="51"/>
      <c r="Q123" s="409">
        <v>227.16</v>
      </c>
      <c r="R123" s="376">
        <v>207.26249999999999</v>
      </c>
      <c r="S123" s="305">
        <v>165.81</v>
      </c>
      <c r="T123" s="289">
        <v>158.58488992499997</v>
      </c>
      <c r="U123" s="277">
        <v>126.86791193999998</v>
      </c>
      <c r="V123" s="263">
        <v>126.86791193999998</v>
      </c>
      <c r="W123" s="263">
        <v>126.86791193999998</v>
      </c>
      <c r="X123" s="208">
        <v>114.19253999999999</v>
      </c>
      <c r="Y123" s="208">
        <v>114.19253999999999</v>
      </c>
      <c r="Z123" s="208">
        <v>114.19253999999999</v>
      </c>
      <c r="AA123" s="208">
        <v>114.19253999999999</v>
      </c>
      <c r="AB123" s="208">
        <v>102.9875</v>
      </c>
      <c r="AC123" s="190">
        <v>82.39</v>
      </c>
      <c r="AD123" s="312"/>
    </row>
    <row r="124" spans="2:30" ht="23.1" customHeight="1" x14ac:dyDescent="0.25">
      <c r="C124" s="2" t="s">
        <v>455</v>
      </c>
      <c r="D124" s="4" t="s">
        <v>153</v>
      </c>
      <c r="E124" s="116">
        <f t="shared" si="35"/>
        <v>810</v>
      </c>
      <c r="F124" s="117">
        <f t="shared" si="35"/>
        <v>520</v>
      </c>
      <c r="K124" s="202">
        <f t="shared" si="36"/>
        <v>808.91800000000001</v>
      </c>
      <c r="L124" s="202">
        <f t="shared" si="37"/>
        <v>514.76599999999996</v>
      </c>
      <c r="M124" s="51"/>
      <c r="N124" s="13">
        <f t="shared" si="38"/>
        <v>808.91800000000001</v>
      </c>
      <c r="O124" s="13">
        <f t="shared" si="39"/>
        <v>514.76599999999996</v>
      </c>
      <c r="P124" s="51"/>
      <c r="Q124" s="409">
        <v>367.69</v>
      </c>
      <c r="R124" s="376">
        <v>335.48749999999995</v>
      </c>
      <c r="S124" s="305">
        <v>268.39</v>
      </c>
      <c r="T124" s="289">
        <v>256.71249999999998</v>
      </c>
      <c r="U124" s="277">
        <v>205.37</v>
      </c>
      <c r="V124" s="263">
        <v>205.37</v>
      </c>
      <c r="W124" s="263">
        <v>205.37</v>
      </c>
      <c r="X124" s="208">
        <v>184.82309999999998</v>
      </c>
      <c r="Y124" s="208">
        <v>184.82309999999998</v>
      </c>
      <c r="Z124" s="208">
        <v>184.82309999999998</v>
      </c>
      <c r="AA124" s="208">
        <v>184.82309999999998</v>
      </c>
      <c r="AB124" s="208">
        <v>166.6875</v>
      </c>
      <c r="AC124" s="191">
        <v>133.35</v>
      </c>
      <c r="AD124" s="312"/>
    </row>
    <row r="125" spans="2:30" ht="23.1" customHeight="1" x14ac:dyDescent="0.25">
      <c r="C125" s="2" t="s">
        <v>456</v>
      </c>
      <c r="D125" s="4" t="s">
        <v>154</v>
      </c>
      <c r="E125" s="116">
        <f t="shared" si="35"/>
        <v>1230</v>
      </c>
      <c r="F125" s="117">
        <f t="shared" si="35"/>
        <v>790</v>
      </c>
      <c r="K125" s="202">
        <f t="shared" si="36"/>
        <v>1227.0940000000001</v>
      </c>
      <c r="L125" s="202">
        <f t="shared" si="37"/>
        <v>780.87799999999993</v>
      </c>
      <c r="M125" s="51"/>
      <c r="N125" s="13">
        <f t="shared" si="38"/>
        <v>1227.0940000000001</v>
      </c>
      <c r="O125" s="13">
        <f t="shared" si="39"/>
        <v>780.87799999999993</v>
      </c>
      <c r="P125" s="51"/>
      <c r="Q125" s="409">
        <v>557.77</v>
      </c>
      <c r="R125" s="376">
        <v>508.91250000000002</v>
      </c>
      <c r="S125" s="305">
        <v>407.13</v>
      </c>
      <c r="T125" s="289">
        <v>389.44125000000008</v>
      </c>
      <c r="U125" s="277">
        <v>311.55300000000005</v>
      </c>
      <c r="V125" s="263">
        <v>311.55300000000005</v>
      </c>
      <c r="W125" s="263">
        <v>311.55300000000005</v>
      </c>
      <c r="X125" s="208">
        <v>280.38779999999997</v>
      </c>
      <c r="Y125" s="208">
        <v>280.38779999999997</v>
      </c>
      <c r="Z125" s="208">
        <v>280.38779999999997</v>
      </c>
      <c r="AA125" s="208">
        <v>280.38779999999997</v>
      </c>
      <c r="AB125" s="208">
        <v>252.875</v>
      </c>
      <c r="AC125" s="191">
        <v>202.3</v>
      </c>
      <c r="AD125" s="312"/>
    </row>
    <row r="126" spans="2:30" ht="23.1" customHeight="1" x14ac:dyDescent="0.25">
      <c r="C126" s="2" t="s">
        <v>457</v>
      </c>
      <c r="D126" s="4" t="s">
        <v>155</v>
      </c>
      <c r="E126" s="116">
        <f t="shared" si="35"/>
        <v>1960</v>
      </c>
      <c r="F126" s="117">
        <f t="shared" si="35"/>
        <v>1250</v>
      </c>
      <c r="K126" s="202">
        <f t="shared" si="36"/>
        <v>1960.0680000000002</v>
      </c>
      <c r="L126" s="202">
        <f t="shared" si="37"/>
        <v>1247.316</v>
      </c>
      <c r="M126" s="51"/>
      <c r="N126" s="13">
        <f t="shared" si="38"/>
        <v>1960.0680000000002</v>
      </c>
      <c r="O126" s="13">
        <f t="shared" si="39"/>
        <v>1247.316</v>
      </c>
      <c r="P126" s="51"/>
      <c r="Q126" s="409">
        <v>890.94</v>
      </c>
      <c r="R126" s="376">
        <v>812.90000000000009</v>
      </c>
      <c r="S126" s="305">
        <v>650.32000000000005</v>
      </c>
      <c r="T126" s="289">
        <v>598.12500000000011</v>
      </c>
      <c r="U126" s="277">
        <v>478.50000000000006</v>
      </c>
      <c r="V126" s="263">
        <v>478.50000000000006</v>
      </c>
      <c r="W126" s="263">
        <v>478.50000000000006</v>
      </c>
      <c r="X126" s="208">
        <v>430.64405999999997</v>
      </c>
      <c r="Y126" s="208">
        <v>430.64405999999997</v>
      </c>
      <c r="Z126" s="208">
        <v>430.64405999999997</v>
      </c>
      <c r="AA126" s="208">
        <v>430.64405999999997</v>
      </c>
      <c r="AB126" s="208">
        <v>388.38749999999999</v>
      </c>
      <c r="AC126" s="191">
        <v>310.70999999999998</v>
      </c>
      <c r="AD126" s="312"/>
    </row>
    <row r="127" spans="2:30" ht="23.1" customHeight="1" x14ac:dyDescent="0.25">
      <c r="C127" s="2" t="s">
        <v>458</v>
      </c>
      <c r="D127" s="4" t="s">
        <v>156</v>
      </c>
      <c r="E127" s="116">
        <f t="shared" si="35"/>
        <v>2140</v>
      </c>
      <c r="F127" s="117">
        <f t="shared" si="35"/>
        <v>1370</v>
      </c>
      <c r="K127" s="202">
        <f t="shared" si="36"/>
        <v>2140.0940000000001</v>
      </c>
      <c r="L127" s="202">
        <f t="shared" si="37"/>
        <v>1361.8779999999999</v>
      </c>
      <c r="M127" s="51"/>
      <c r="N127" s="13">
        <f t="shared" si="38"/>
        <v>2140.0940000000001</v>
      </c>
      <c r="O127" s="13">
        <f t="shared" si="39"/>
        <v>1361.8779999999999</v>
      </c>
      <c r="P127" s="51"/>
      <c r="Q127" s="409">
        <v>972.77</v>
      </c>
      <c r="R127" s="376">
        <v>887.5625</v>
      </c>
      <c r="S127" s="305">
        <v>710.05</v>
      </c>
      <c r="T127" s="289">
        <v>653.05625000000009</v>
      </c>
      <c r="U127" s="277">
        <v>522.44500000000005</v>
      </c>
      <c r="V127" s="263">
        <v>522.44500000000005</v>
      </c>
      <c r="W127" s="263">
        <v>522.44500000000005</v>
      </c>
      <c r="X127" s="208">
        <v>470.20049999999998</v>
      </c>
      <c r="Y127" s="208">
        <v>470.20049999999998</v>
      </c>
      <c r="Z127" s="208">
        <v>470.20049999999998</v>
      </c>
      <c r="AA127" s="208">
        <v>470.20049999999998</v>
      </c>
      <c r="AB127" s="208">
        <v>424.0625</v>
      </c>
      <c r="AC127" s="191">
        <v>339.25</v>
      </c>
      <c r="AD127" s="312"/>
    </row>
    <row r="128" spans="2:30" ht="23.1" customHeight="1" x14ac:dyDescent="0.25">
      <c r="C128" s="2" t="s">
        <v>459</v>
      </c>
      <c r="D128" s="4" t="s">
        <v>157</v>
      </c>
      <c r="E128" s="116">
        <f t="shared" si="35"/>
        <v>2920</v>
      </c>
      <c r="F128" s="117">
        <f t="shared" si="35"/>
        <v>1860</v>
      </c>
      <c r="K128" s="202">
        <f t="shared" si="36"/>
        <v>2917.3980000000001</v>
      </c>
      <c r="L128" s="202">
        <f t="shared" si="37"/>
        <v>1856.5259999999998</v>
      </c>
      <c r="M128" s="51"/>
      <c r="N128" s="13">
        <f t="shared" si="38"/>
        <v>2917.3980000000001</v>
      </c>
      <c r="O128" s="13">
        <f t="shared" si="39"/>
        <v>1856.5259999999998</v>
      </c>
      <c r="P128" s="51"/>
      <c r="Q128" s="409">
        <v>1326.09</v>
      </c>
      <c r="R128" s="376">
        <v>1209.9375</v>
      </c>
      <c r="S128" s="305">
        <v>967.95</v>
      </c>
      <c r="T128" s="289">
        <v>927.10750000000007</v>
      </c>
      <c r="U128" s="277">
        <v>741.68600000000004</v>
      </c>
      <c r="V128" s="263">
        <v>741.68600000000004</v>
      </c>
      <c r="W128" s="263">
        <v>741.68600000000004</v>
      </c>
      <c r="X128" s="208">
        <v>640.98342000000002</v>
      </c>
      <c r="Y128" s="208">
        <v>640.98342000000002</v>
      </c>
      <c r="Z128" s="208">
        <v>640.98342000000002</v>
      </c>
      <c r="AA128" s="208">
        <v>640.98342000000002</v>
      </c>
      <c r="AB128" s="208">
        <v>578.08750000000009</v>
      </c>
      <c r="AC128" s="191">
        <v>462.47</v>
      </c>
      <c r="AD128" s="312"/>
    </row>
    <row r="129" spans="1:33" ht="23.1" customHeight="1" x14ac:dyDescent="0.25">
      <c r="C129" s="2" t="s">
        <v>460</v>
      </c>
      <c r="D129" s="91" t="s">
        <v>158</v>
      </c>
      <c r="E129" s="116">
        <f t="shared" si="35"/>
        <v>7340</v>
      </c>
      <c r="F129" s="117">
        <f t="shared" si="35"/>
        <v>4670</v>
      </c>
      <c r="K129" s="202">
        <f t="shared" si="36"/>
        <v>7330.3120000000008</v>
      </c>
      <c r="L129" s="202">
        <f t="shared" si="37"/>
        <v>4664.7439999999997</v>
      </c>
      <c r="M129" s="51"/>
      <c r="N129" s="13">
        <f t="shared" si="38"/>
        <v>7330.3120000000008</v>
      </c>
      <c r="O129" s="13">
        <f t="shared" si="39"/>
        <v>4664.7439999999997</v>
      </c>
      <c r="P129" s="51"/>
      <c r="Q129" s="409">
        <v>3331.96</v>
      </c>
      <c r="R129" s="376">
        <v>3040.1125000000002</v>
      </c>
      <c r="S129" s="305">
        <v>2432.09</v>
      </c>
      <c r="T129" s="289">
        <v>2154.02</v>
      </c>
      <c r="U129" s="277">
        <v>1723.2160000000001</v>
      </c>
      <c r="V129" s="263">
        <v>1723.2160000000001</v>
      </c>
      <c r="W129" s="263">
        <v>1723.2160000000001</v>
      </c>
      <c r="X129" s="208">
        <v>1550.8924199999999</v>
      </c>
      <c r="Y129" s="208">
        <v>1550.8924199999999</v>
      </c>
      <c r="Z129" s="208">
        <v>1550.8924199999999</v>
      </c>
      <c r="AA129" s="208">
        <v>1550.8924199999999</v>
      </c>
      <c r="AB129" s="208">
        <v>1398.7125000000001</v>
      </c>
      <c r="AC129" s="191">
        <v>1118.97</v>
      </c>
      <c r="AD129" s="312"/>
    </row>
    <row r="130" spans="1:33" ht="23.1" customHeight="1" x14ac:dyDescent="0.25">
      <c r="E130" s="138"/>
      <c r="F130" s="139"/>
      <c r="J130" s="34"/>
      <c r="K130" s="202"/>
      <c r="L130" s="202"/>
      <c r="M130" s="2"/>
      <c r="N130" s="13"/>
      <c r="O130" s="13"/>
      <c r="P130" s="2"/>
      <c r="Q130" s="401"/>
      <c r="R130" s="329"/>
      <c r="S130" s="329"/>
      <c r="T130" s="330"/>
      <c r="U130" s="280"/>
      <c r="V130" s="331"/>
      <c r="W130" s="331"/>
      <c r="X130" s="237"/>
      <c r="Y130" s="237"/>
      <c r="Z130" s="237"/>
      <c r="AA130" s="237"/>
      <c r="AB130" s="237"/>
      <c r="AC130" s="197"/>
      <c r="AD130" s="312"/>
    </row>
    <row r="131" spans="1:33" ht="23.1" customHeight="1" x14ac:dyDescent="0.25">
      <c r="D131" s="616" t="s">
        <v>278</v>
      </c>
      <c r="E131" s="616"/>
      <c r="F131" s="616"/>
      <c r="G131" s="616"/>
      <c r="H131" s="616"/>
      <c r="I131" s="616"/>
      <c r="J131" s="34"/>
      <c r="K131" s="202"/>
      <c r="L131" s="202"/>
      <c r="M131" s="2"/>
      <c r="N131" s="13"/>
      <c r="O131" s="13"/>
      <c r="P131" s="2"/>
      <c r="Q131" s="401"/>
      <c r="R131" s="329"/>
      <c r="S131" s="329"/>
      <c r="T131" s="330"/>
      <c r="U131" s="280"/>
      <c r="V131" s="331"/>
      <c r="W131" s="331"/>
      <c r="X131" s="237"/>
      <c r="Y131" s="237"/>
      <c r="Z131" s="237"/>
      <c r="AA131" s="237"/>
      <c r="AB131" s="237"/>
      <c r="AC131" s="197"/>
      <c r="AD131" s="312"/>
    </row>
    <row r="132" spans="1:33" s="66" customFormat="1" ht="23.1" customHeight="1" x14ac:dyDescent="0.25">
      <c r="A132" s="2"/>
      <c r="B132" s="2">
        <v>153</v>
      </c>
      <c r="C132" s="2" t="s">
        <v>415</v>
      </c>
      <c r="D132" s="4" t="s">
        <v>122</v>
      </c>
      <c r="E132" s="116">
        <f t="shared" si="35"/>
        <v>510</v>
      </c>
      <c r="F132" s="117">
        <f t="shared" si="35"/>
        <v>330</v>
      </c>
      <c r="G132" s="335"/>
      <c r="H132" s="336"/>
      <c r="I132" s="336"/>
      <c r="J132" s="71"/>
      <c r="K132" s="202">
        <f t="shared" si="36"/>
        <v>509.21200000000005</v>
      </c>
      <c r="L132" s="202">
        <f t="shared" si="37"/>
        <v>324.04399999999998</v>
      </c>
      <c r="M132" s="51"/>
      <c r="N132" s="13">
        <f t="shared" si="38"/>
        <v>509.21200000000005</v>
      </c>
      <c r="O132" s="13">
        <f t="shared" si="39"/>
        <v>324.04399999999998</v>
      </c>
      <c r="P132" s="63"/>
      <c r="Q132" s="409">
        <v>231.46</v>
      </c>
      <c r="R132" s="376">
        <v>211.1875</v>
      </c>
      <c r="S132" s="305">
        <v>168.95</v>
      </c>
      <c r="T132" s="289">
        <v>161.60375000000002</v>
      </c>
      <c r="U132" s="277">
        <v>129.28300000000002</v>
      </c>
      <c r="V132" s="263">
        <v>129.28300000000002</v>
      </c>
      <c r="W132" s="263">
        <v>129.28300000000002</v>
      </c>
      <c r="X132" s="208">
        <v>116.35469999999999</v>
      </c>
      <c r="Y132" s="208">
        <v>116.35469999999999</v>
      </c>
      <c r="Z132" s="208">
        <v>116.35469999999999</v>
      </c>
      <c r="AA132" s="208">
        <v>116.35469999999999</v>
      </c>
      <c r="AB132" s="208">
        <v>104.9375</v>
      </c>
      <c r="AC132" s="191">
        <v>83.95</v>
      </c>
      <c r="AD132" s="312"/>
      <c r="AE132" s="144"/>
      <c r="AG132" s="34"/>
    </row>
    <row r="133" spans="1:33" ht="23.1" customHeight="1" x14ac:dyDescent="0.25">
      <c r="C133" s="2" t="s">
        <v>416</v>
      </c>
      <c r="D133" s="4" t="s">
        <v>123</v>
      </c>
      <c r="E133" s="116">
        <f t="shared" si="35"/>
        <v>700</v>
      </c>
      <c r="F133" s="117">
        <f t="shared" si="35"/>
        <v>450</v>
      </c>
      <c r="K133" s="202">
        <f t="shared" si="36"/>
        <v>694.45200000000011</v>
      </c>
      <c r="L133" s="202">
        <f t="shared" si="37"/>
        <v>441.92400000000004</v>
      </c>
      <c r="M133" s="51"/>
      <c r="N133" s="13">
        <f t="shared" si="38"/>
        <v>694.45200000000011</v>
      </c>
      <c r="O133" s="13">
        <f t="shared" si="39"/>
        <v>441.92400000000004</v>
      </c>
      <c r="P133" s="51"/>
      <c r="Q133" s="409">
        <v>315.66000000000003</v>
      </c>
      <c r="R133" s="376">
        <v>288.01249999999999</v>
      </c>
      <c r="S133" s="305">
        <v>230.41</v>
      </c>
      <c r="T133" s="289">
        <v>220.39875000000001</v>
      </c>
      <c r="U133" s="277">
        <v>176.31900000000002</v>
      </c>
      <c r="V133" s="263">
        <v>176.31900000000002</v>
      </c>
      <c r="W133" s="263">
        <v>176.31900000000002</v>
      </c>
      <c r="X133" s="208">
        <v>159.30683999999999</v>
      </c>
      <c r="Y133" s="208">
        <v>159.30683999999999</v>
      </c>
      <c r="Z133" s="208">
        <v>159.30683999999999</v>
      </c>
      <c r="AA133" s="208">
        <v>159.30683999999999</v>
      </c>
      <c r="AB133" s="208">
        <v>143.67500000000001</v>
      </c>
      <c r="AC133" s="191">
        <v>114.94</v>
      </c>
      <c r="AD133" s="312"/>
    </row>
    <row r="134" spans="1:33" ht="23.1" customHeight="1" x14ac:dyDescent="0.25">
      <c r="C134" s="2" t="s">
        <v>417</v>
      </c>
      <c r="D134" s="4" t="s">
        <v>124</v>
      </c>
      <c r="E134" s="116">
        <f t="shared" si="35"/>
        <v>1290</v>
      </c>
      <c r="F134" s="117">
        <f t="shared" si="35"/>
        <v>820</v>
      </c>
      <c r="K134" s="202">
        <f t="shared" si="36"/>
        <v>1280.9280000000001</v>
      </c>
      <c r="L134" s="202">
        <f t="shared" si="37"/>
        <v>815.13599999999997</v>
      </c>
      <c r="M134" s="51"/>
      <c r="N134" s="13">
        <f t="shared" si="38"/>
        <v>1280.9280000000001</v>
      </c>
      <c r="O134" s="13">
        <f t="shared" si="39"/>
        <v>815.13599999999997</v>
      </c>
      <c r="P134" s="51"/>
      <c r="Q134" s="409">
        <v>582.24</v>
      </c>
      <c r="R134" s="376">
        <v>531.23749999999995</v>
      </c>
      <c r="S134" s="305">
        <v>424.99</v>
      </c>
      <c r="T134" s="289">
        <v>406.51874999999995</v>
      </c>
      <c r="U134" s="277">
        <v>325.21499999999997</v>
      </c>
      <c r="V134" s="263">
        <v>325.21499999999997</v>
      </c>
      <c r="W134" s="263">
        <v>325.21499999999997</v>
      </c>
      <c r="X134" s="208">
        <v>292.69547999999998</v>
      </c>
      <c r="Y134" s="208">
        <v>292.69547999999998</v>
      </c>
      <c r="Z134" s="208">
        <v>292.69547999999998</v>
      </c>
      <c r="AA134" s="208">
        <v>292.69547999999998</v>
      </c>
      <c r="AB134" s="208">
        <v>263.97500000000002</v>
      </c>
      <c r="AC134" s="191">
        <v>211.18</v>
      </c>
      <c r="AD134" s="312"/>
    </row>
    <row r="135" spans="1:33" ht="23.1" customHeight="1" x14ac:dyDescent="0.25">
      <c r="C135" s="2" t="s">
        <v>418</v>
      </c>
      <c r="D135" s="4" t="s">
        <v>125</v>
      </c>
      <c r="E135" s="116">
        <f t="shared" si="35"/>
        <v>1640</v>
      </c>
      <c r="F135" s="117">
        <f t="shared" si="35"/>
        <v>1050</v>
      </c>
      <c r="K135" s="202">
        <f t="shared" si="36"/>
        <v>1636.5360000000001</v>
      </c>
      <c r="L135" s="202">
        <f t="shared" si="37"/>
        <v>1041.432</v>
      </c>
      <c r="M135" s="51"/>
      <c r="N135" s="13">
        <f t="shared" si="38"/>
        <v>1636.5360000000001</v>
      </c>
      <c r="O135" s="13">
        <f t="shared" si="39"/>
        <v>1041.432</v>
      </c>
      <c r="P135" s="51"/>
      <c r="Q135" s="409">
        <v>743.88</v>
      </c>
      <c r="R135" s="376">
        <v>678.72500000000002</v>
      </c>
      <c r="S135" s="305">
        <v>542.98</v>
      </c>
      <c r="T135" s="289">
        <v>519.36500000000012</v>
      </c>
      <c r="U135" s="277">
        <v>415.49200000000008</v>
      </c>
      <c r="V135" s="263">
        <v>415.49200000000008</v>
      </c>
      <c r="W135" s="263">
        <v>415.49200000000008</v>
      </c>
      <c r="X135" s="208">
        <v>372.83399999999995</v>
      </c>
      <c r="Y135" s="208">
        <v>372.83399999999995</v>
      </c>
      <c r="Z135" s="208">
        <v>372.83399999999995</v>
      </c>
      <c r="AA135" s="208">
        <v>372.83399999999995</v>
      </c>
      <c r="AB135" s="208">
        <v>336.25</v>
      </c>
      <c r="AC135" s="191">
        <v>269</v>
      </c>
      <c r="AD135" s="312"/>
    </row>
    <row r="136" spans="1:33" ht="23.1" customHeight="1" x14ac:dyDescent="0.25">
      <c r="D136" s="136"/>
      <c r="E136" s="138"/>
      <c r="F136" s="139"/>
      <c r="J136" s="34"/>
      <c r="K136" s="202"/>
      <c r="L136" s="202"/>
      <c r="M136" s="2"/>
      <c r="N136" s="13"/>
      <c r="O136" s="13"/>
      <c r="P136" s="2"/>
      <c r="Q136" s="401"/>
      <c r="R136" s="329"/>
      <c r="S136" s="329"/>
      <c r="T136" s="330"/>
      <c r="U136" s="280"/>
      <c r="V136" s="331"/>
      <c r="W136" s="331"/>
      <c r="X136" s="208"/>
      <c r="Y136" s="208"/>
      <c r="Z136" s="208"/>
      <c r="AA136" s="208"/>
      <c r="AB136" s="208"/>
      <c r="AC136" s="191"/>
      <c r="AD136" s="312"/>
    </row>
    <row r="137" spans="1:33" ht="23.1" customHeight="1" x14ac:dyDescent="0.25">
      <c r="D137" s="615" t="s">
        <v>285</v>
      </c>
      <c r="E137" s="615"/>
      <c r="F137" s="615"/>
      <c r="G137" s="615"/>
      <c r="H137" s="615"/>
      <c r="I137" s="615"/>
      <c r="J137" s="34"/>
      <c r="K137" s="202"/>
      <c r="L137" s="202"/>
      <c r="M137" s="2"/>
      <c r="N137" s="13"/>
      <c r="O137" s="13"/>
      <c r="P137" s="2"/>
      <c r="Q137" s="400"/>
      <c r="R137" s="332"/>
      <c r="S137" s="332"/>
      <c r="T137" s="330"/>
      <c r="U137" s="280"/>
      <c r="V137" s="331"/>
      <c r="W137" s="331"/>
      <c r="X137" s="237"/>
      <c r="Y137" s="237"/>
      <c r="Z137" s="237"/>
      <c r="AA137" s="237"/>
      <c r="AB137" s="237"/>
      <c r="AC137" s="197"/>
      <c r="AD137" s="312"/>
    </row>
    <row r="138" spans="1:33" s="66" customFormat="1" ht="23.1" customHeight="1" x14ac:dyDescent="0.25">
      <c r="A138" s="2"/>
      <c r="B138" s="2">
        <v>227</v>
      </c>
      <c r="C138" s="2" t="s">
        <v>323</v>
      </c>
      <c r="D138" s="4" t="s">
        <v>22</v>
      </c>
      <c r="E138" s="116">
        <f t="shared" ref="E138:F141" si="50">MROUND(K138+4.7,10)</f>
        <v>1020</v>
      </c>
      <c r="F138" s="117">
        <f t="shared" si="50"/>
        <v>650</v>
      </c>
      <c r="G138" s="101"/>
      <c r="H138" s="2"/>
      <c r="I138" s="2"/>
      <c r="J138" s="71"/>
      <c r="K138" s="202">
        <f>N138*$K$8</f>
        <v>1015.1887900000003</v>
      </c>
      <c r="L138" s="202">
        <f>O138*$L$8</f>
        <v>646.0292300000001</v>
      </c>
      <c r="M138" s="51"/>
      <c r="N138" s="13">
        <f>Q138*2.2</f>
        <v>1015.1887900000003</v>
      </c>
      <c r="O138" s="13">
        <f>Q138*1.4</f>
        <v>646.0292300000001</v>
      </c>
      <c r="P138" s="63"/>
      <c r="Q138" s="399">
        <f t="shared" ref="Q138:Q141" si="51">R138*$Q$9</f>
        <v>461.44945000000007</v>
      </c>
      <c r="R138" s="371">
        <v>419.49950000000001</v>
      </c>
      <c r="S138" s="303">
        <v>289.31</v>
      </c>
      <c r="T138" s="289">
        <v>327.69982000000005</v>
      </c>
      <c r="U138" s="277">
        <v>262.15985600000005</v>
      </c>
      <c r="V138" s="263">
        <v>262.15985600000005</v>
      </c>
      <c r="W138" s="263">
        <v>262.15985600000005</v>
      </c>
      <c r="X138" s="208">
        <v>234.07130000000001</v>
      </c>
      <c r="Y138" s="210">
        <v>234.07130000000001</v>
      </c>
      <c r="Z138" s="210">
        <v>234.07130000000001</v>
      </c>
      <c r="AA138" s="210">
        <v>234.07130000000001</v>
      </c>
      <c r="AB138" s="208">
        <v>186.36250000000001</v>
      </c>
      <c r="AC138" s="191">
        <v>149.09</v>
      </c>
      <c r="AD138" s="312"/>
      <c r="AE138" s="144"/>
    </row>
    <row r="139" spans="1:33" ht="23.1" customHeight="1" x14ac:dyDescent="0.25">
      <c r="B139" s="2">
        <v>228</v>
      </c>
      <c r="C139" s="2" t="s">
        <v>324</v>
      </c>
      <c r="D139" s="4" t="s">
        <v>23</v>
      </c>
      <c r="E139" s="116">
        <f t="shared" si="50"/>
        <v>1630</v>
      </c>
      <c r="F139" s="117">
        <f t="shared" si="50"/>
        <v>1040</v>
      </c>
      <c r="K139" s="202">
        <f>N139*$K$8</f>
        <v>1624.7722699999999</v>
      </c>
      <c r="L139" s="202">
        <f>O139*$L$8</f>
        <v>1033.9459899999999</v>
      </c>
      <c r="M139" s="51"/>
      <c r="N139" s="13">
        <f>Q139*2.2</f>
        <v>1624.7722699999999</v>
      </c>
      <c r="O139" s="13">
        <f>Q139*1.4</f>
        <v>1033.9459899999999</v>
      </c>
      <c r="P139" s="51"/>
      <c r="Q139" s="399">
        <f t="shared" si="51"/>
        <v>738.53284999999994</v>
      </c>
      <c r="R139" s="371">
        <v>671.3934999999999</v>
      </c>
      <c r="S139" s="303">
        <v>463.03</v>
      </c>
      <c r="T139" s="289">
        <v>524.5087400000001</v>
      </c>
      <c r="U139" s="277">
        <v>419.6069920000001</v>
      </c>
      <c r="V139" s="263">
        <v>419.6069920000001</v>
      </c>
      <c r="W139" s="263">
        <v>419.6069920000001</v>
      </c>
      <c r="X139" s="208">
        <v>374.64910000000003</v>
      </c>
      <c r="Y139" s="210">
        <v>374.64910000000003</v>
      </c>
      <c r="Z139" s="210">
        <v>374.64910000000003</v>
      </c>
      <c r="AA139" s="210">
        <v>374.64910000000003</v>
      </c>
      <c r="AB139" s="208">
        <v>298.28750000000002</v>
      </c>
      <c r="AC139" s="191">
        <v>238.63</v>
      </c>
      <c r="AD139" s="312"/>
    </row>
    <row r="140" spans="1:33" ht="23.1" customHeight="1" x14ac:dyDescent="0.25">
      <c r="B140" s="2">
        <v>229</v>
      </c>
      <c r="C140" s="2" t="s">
        <v>325</v>
      </c>
      <c r="D140" s="4" t="s">
        <v>24</v>
      </c>
      <c r="E140" s="116">
        <f t="shared" si="50"/>
        <v>2900</v>
      </c>
      <c r="F140" s="117">
        <f t="shared" si="50"/>
        <v>1850</v>
      </c>
      <c r="K140" s="202">
        <f>N140*$K$8</f>
        <v>2892.8546900000001</v>
      </c>
      <c r="L140" s="202">
        <f>O140*$L$8</f>
        <v>1840.9075299999997</v>
      </c>
      <c r="M140" s="51"/>
      <c r="N140" s="13">
        <f>Q140*2.2</f>
        <v>2892.8546900000001</v>
      </c>
      <c r="O140" s="13">
        <f>Q140*1.4</f>
        <v>1840.9075299999997</v>
      </c>
      <c r="P140" s="51"/>
      <c r="Q140" s="399">
        <f t="shared" si="51"/>
        <v>1314.9339499999999</v>
      </c>
      <c r="R140" s="371">
        <v>1195.3944999999999</v>
      </c>
      <c r="S140" s="303">
        <v>824.41</v>
      </c>
      <c r="T140" s="289">
        <v>824.46</v>
      </c>
      <c r="U140" s="277">
        <v>659.56799999999998</v>
      </c>
      <c r="V140" s="263">
        <v>659.56799999999998</v>
      </c>
      <c r="W140" s="263">
        <v>659.56799999999998</v>
      </c>
      <c r="X140" s="208">
        <v>588.9</v>
      </c>
      <c r="Y140" s="205">
        <v>588.9</v>
      </c>
      <c r="Z140" s="205">
        <v>588.9</v>
      </c>
      <c r="AA140" s="205">
        <v>588.9</v>
      </c>
      <c r="AB140" s="208">
        <v>470.61250000000001</v>
      </c>
      <c r="AC140" s="191">
        <v>376.49</v>
      </c>
      <c r="AD140" s="312"/>
    </row>
    <row r="141" spans="1:33" ht="23.1" customHeight="1" x14ac:dyDescent="0.25">
      <c r="B141" s="2">
        <v>230</v>
      </c>
      <c r="C141" s="2" t="s">
        <v>326</v>
      </c>
      <c r="D141" s="4" t="s">
        <v>25</v>
      </c>
      <c r="E141" s="116">
        <f t="shared" si="50"/>
        <v>5280</v>
      </c>
      <c r="F141" s="117">
        <f t="shared" si="50"/>
        <v>3360</v>
      </c>
      <c r="K141" s="202">
        <f>N141*$K$8</f>
        <v>5279.9572100000005</v>
      </c>
      <c r="L141" s="202">
        <f>O141*$L$8</f>
        <v>3359.9727700000003</v>
      </c>
      <c r="M141" s="51"/>
      <c r="N141" s="13">
        <f>Q141*2.2</f>
        <v>5279.9572100000005</v>
      </c>
      <c r="O141" s="13">
        <f>Q141*1.4</f>
        <v>3359.9727700000003</v>
      </c>
      <c r="P141" s="51"/>
      <c r="Q141" s="399">
        <f t="shared" si="51"/>
        <v>2399.9805500000002</v>
      </c>
      <c r="R141" s="371">
        <v>2181.8004999999998</v>
      </c>
      <c r="S141" s="303">
        <v>1504.69</v>
      </c>
      <c r="T141" s="289">
        <v>1504.5800000000004</v>
      </c>
      <c r="U141" s="277">
        <v>1203.6640000000002</v>
      </c>
      <c r="V141" s="263">
        <v>1203.6640000000002</v>
      </c>
      <c r="W141" s="263">
        <v>1203.6640000000002</v>
      </c>
      <c r="X141" s="208">
        <v>1074.7</v>
      </c>
      <c r="Y141" s="205">
        <v>1074.7</v>
      </c>
      <c r="Z141" s="205">
        <v>1074.7</v>
      </c>
      <c r="AA141" s="205">
        <v>1074.7</v>
      </c>
      <c r="AB141" s="208">
        <v>840.38749999999993</v>
      </c>
      <c r="AC141" s="191">
        <v>672.31</v>
      </c>
      <c r="AD141" s="312"/>
    </row>
    <row r="142" spans="1:33" ht="23.1" hidden="1" customHeight="1" x14ac:dyDescent="0.25">
      <c r="D142" s="136"/>
      <c r="E142" s="138"/>
      <c r="F142" s="139"/>
      <c r="J142" s="34"/>
      <c r="K142" s="202">
        <f>N142*$K$8</f>
        <v>0</v>
      </c>
      <c r="L142" s="202">
        <f>O142*$L$8</f>
        <v>0</v>
      </c>
      <c r="M142" s="2"/>
      <c r="N142" s="13">
        <f>Q142*2.2</f>
        <v>0</v>
      </c>
      <c r="O142" s="13">
        <f>Q142*1.4</f>
        <v>0</v>
      </c>
      <c r="P142" s="2"/>
      <c r="Q142" s="399"/>
      <c r="R142" s="333"/>
      <c r="S142" s="333"/>
      <c r="T142" s="330"/>
      <c r="U142" s="280"/>
      <c r="V142" s="340"/>
      <c r="W142" s="340"/>
      <c r="X142" s="205"/>
      <c r="Y142" s="205"/>
      <c r="Z142" s="205"/>
      <c r="AA142" s="205"/>
      <c r="AB142" s="208"/>
      <c r="AC142" s="191"/>
      <c r="AD142" s="312"/>
    </row>
    <row r="143" spans="1:33" ht="23.1" customHeight="1" x14ac:dyDescent="0.25">
      <c r="D143" s="615" t="s">
        <v>538</v>
      </c>
      <c r="E143" s="615"/>
      <c r="F143" s="615"/>
      <c r="G143" s="615"/>
      <c r="H143" s="615"/>
      <c r="I143" s="615"/>
      <c r="J143" s="34"/>
      <c r="K143" s="202"/>
      <c r="L143" s="202"/>
      <c r="M143" s="2"/>
      <c r="N143" s="13"/>
      <c r="O143" s="13"/>
      <c r="P143" s="2"/>
      <c r="Q143" s="399"/>
      <c r="R143" s="333"/>
      <c r="S143" s="329"/>
      <c r="T143" s="330"/>
      <c r="U143" s="280"/>
      <c r="V143" s="331"/>
      <c r="W143" s="331"/>
      <c r="X143" s="237"/>
      <c r="Y143" s="237"/>
      <c r="Z143" s="237"/>
      <c r="AA143" s="237"/>
      <c r="AB143" s="237"/>
      <c r="AC143" s="197"/>
      <c r="AD143" s="312"/>
    </row>
    <row r="144" spans="1:33" s="66" customFormat="1" ht="23.1" customHeight="1" x14ac:dyDescent="0.25">
      <c r="A144" s="2" t="s">
        <v>290</v>
      </c>
      <c r="B144" s="2">
        <v>283</v>
      </c>
      <c r="C144" s="2" t="s">
        <v>342</v>
      </c>
      <c r="D144" s="4" t="s">
        <v>531</v>
      </c>
      <c r="E144" s="116">
        <f t="shared" si="35"/>
        <v>1060</v>
      </c>
      <c r="F144" s="117">
        <f t="shared" si="35"/>
        <v>670</v>
      </c>
      <c r="G144" s="101"/>
      <c r="H144" s="2"/>
      <c r="I144" s="2"/>
      <c r="J144" s="71"/>
      <c r="K144" s="202">
        <f t="shared" si="36"/>
        <v>1050.7261875000002</v>
      </c>
      <c r="L144" s="202">
        <f t="shared" si="37"/>
        <v>668.64393749999999</v>
      </c>
      <c r="M144" s="51"/>
      <c r="N144" s="13">
        <f t="shared" si="38"/>
        <v>1050.7261875000002</v>
      </c>
      <c r="O144" s="13">
        <f t="shared" si="39"/>
        <v>668.64393749999999</v>
      </c>
      <c r="P144" s="63"/>
      <c r="Q144" s="399">
        <f>R144*$Q$9</f>
        <v>477.60281250000003</v>
      </c>
      <c r="R144" s="371">
        <v>434.18437499999999</v>
      </c>
      <c r="S144" s="303">
        <v>299.4375</v>
      </c>
      <c r="T144" s="289">
        <v>299.4375</v>
      </c>
      <c r="U144" s="277">
        <v>239.55</v>
      </c>
      <c r="V144" s="263">
        <v>239.55</v>
      </c>
      <c r="W144" s="263">
        <v>239.55</v>
      </c>
      <c r="X144" s="208">
        <v>213.88751999999997</v>
      </c>
      <c r="Y144" s="208">
        <v>213.88751999999997</v>
      </c>
      <c r="Z144" s="208">
        <v>213.88751999999997</v>
      </c>
      <c r="AA144" s="208">
        <v>213.88751999999997</v>
      </c>
      <c r="AB144" s="208">
        <v>192.89999999999998</v>
      </c>
      <c r="AC144" s="191">
        <v>154.32</v>
      </c>
      <c r="AD144" s="312"/>
      <c r="AE144" s="144"/>
      <c r="AG144" s="34"/>
    </row>
    <row r="145" spans="1:33" ht="23.1" customHeight="1" x14ac:dyDescent="0.25">
      <c r="C145" s="2" t="s">
        <v>343</v>
      </c>
      <c r="D145" s="4" t="s">
        <v>532</v>
      </c>
      <c r="E145" s="116">
        <f t="shared" si="35"/>
        <v>1720</v>
      </c>
      <c r="F145" s="117">
        <f t="shared" si="35"/>
        <v>1090</v>
      </c>
      <c r="K145" s="202">
        <f t="shared" si="36"/>
        <v>1712.8481700000002</v>
      </c>
      <c r="L145" s="202">
        <f t="shared" si="37"/>
        <v>1089.9942899999999</v>
      </c>
      <c r="M145" s="51"/>
      <c r="N145" s="13">
        <f t="shared" si="38"/>
        <v>1712.8481700000002</v>
      </c>
      <c r="O145" s="13">
        <f t="shared" si="39"/>
        <v>1089.9942899999999</v>
      </c>
      <c r="P145" s="51"/>
      <c r="Q145" s="399">
        <f t="shared" ref="Q145:Q164" si="52">R145*$Q$9</f>
        <v>778.56735000000003</v>
      </c>
      <c r="R145" s="371">
        <v>707.7885</v>
      </c>
      <c r="S145" s="303">
        <v>488.13</v>
      </c>
      <c r="T145" s="289">
        <v>488.75</v>
      </c>
      <c r="U145" s="269">
        <v>391</v>
      </c>
      <c r="V145" s="263">
        <v>390.5</v>
      </c>
      <c r="W145" s="263">
        <v>390.5</v>
      </c>
      <c r="X145" s="205">
        <v>348.66215999999997</v>
      </c>
      <c r="Y145" s="205">
        <v>348.66215999999997</v>
      </c>
      <c r="Z145" s="205">
        <v>348.66215999999997</v>
      </c>
      <c r="AA145" s="205">
        <v>348.66215999999997</v>
      </c>
      <c r="AB145" s="208">
        <v>314.45</v>
      </c>
      <c r="AC145" s="191">
        <v>251.56</v>
      </c>
      <c r="AD145" s="312"/>
    </row>
    <row r="146" spans="1:33" ht="23.1" customHeight="1" x14ac:dyDescent="0.25">
      <c r="C146" s="2" t="s">
        <v>344</v>
      </c>
      <c r="D146" s="4" t="s">
        <v>533</v>
      </c>
      <c r="E146" s="116">
        <f t="shared" si="35"/>
        <v>2730</v>
      </c>
      <c r="F146" s="117">
        <f t="shared" si="35"/>
        <v>1740</v>
      </c>
      <c r="K146" s="202">
        <f t="shared" si="36"/>
        <v>2724.7385000000004</v>
      </c>
      <c r="L146" s="202">
        <f t="shared" si="37"/>
        <v>1733.9245000000001</v>
      </c>
      <c r="M146" s="51"/>
      <c r="N146" s="13">
        <f t="shared" si="38"/>
        <v>2724.7385000000004</v>
      </c>
      <c r="O146" s="13">
        <f t="shared" si="39"/>
        <v>1733.9245000000001</v>
      </c>
      <c r="P146" s="51"/>
      <c r="Q146" s="399">
        <f t="shared" si="52"/>
        <v>1238.5175000000002</v>
      </c>
      <c r="R146" s="371">
        <v>1125.925</v>
      </c>
      <c r="S146" s="303">
        <v>776.5</v>
      </c>
      <c r="T146" s="289">
        <v>776.5</v>
      </c>
      <c r="U146" s="277">
        <v>621.20000000000005</v>
      </c>
      <c r="V146" s="263">
        <v>621.20000000000005</v>
      </c>
      <c r="W146" s="263">
        <v>621.20000000000005</v>
      </c>
      <c r="X146" s="205">
        <v>554.63562000000002</v>
      </c>
      <c r="Y146" s="205">
        <v>554.63562000000002</v>
      </c>
      <c r="Z146" s="205">
        <v>554.63562000000002</v>
      </c>
      <c r="AA146" s="205">
        <v>554.63562000000002</v>
      </c>
      <c r="AB146" s="208">
        <v>500.21250000000003</v>
      </c>
      <c r="AC146" s="191">
        <v>400.17</v>
      </c>
      <c r="AD146" s="312"/>
    </row>
    <row r="147" spans="1:33" ht="23.1" customHeight="1" x14ac:dyDescent="0.25">
      <c r="C147" s="2" t="s">
        <v>345</v>
      </c>
      <c r="D147" s="4" t="s">
        <v>534</v>
      </c>
      <c r="E147" s="116">
        <f t="shared" si="35"/>
        <v>3740</v>
      </c>
      <c r="F147" s="117">
        <f t="shared" si="35"/>
        <v>2380</v>
      </c>
      <c r="K147" s="202">
        <f t="shared" si="36"/>
        <v>3737.0148200000008</v>
      </c>
      <c r="L147" s="202">
        <f t="shared" si="37"/>
        <v>2378.10034</v>
      </c>
      <c r="M147" s="51"/>
      <c r="N147" s="13">
        <f t="shared" si="38"/>
        <v>3737.0148200000008</v>
      </c>
      <c r="O147" s="13">
        <f t="shared" si="39"/>
        <v>2378.10034</v>
      </c>
      <c r="P147" s="51"/>
      <c r="Q147" s="399">
        <f t="shared" si="52"/>
        <v>1698.6431000000002</v>
      </c>
      <c r="R147" s="371">
        <v>1544.221</v>
      </c>
      <c r="S147" s="303">
        <v>1064.98</v>
      </c>
      <c r="T147" s="289">
        <v>1730.3999999999999</v>
      </c>
      <c r="U147" s="277">
        <v>1384.32</v>
      </c>
      <c r="V147" s="263">
        <v>1384.32</v>
      </c>
      <c r="W147" s="263">
        <v>1384.32</v>
      </c>
      <c r="X147" s="205">
        <v>760.69223999999997</v>
      </c>
      <c r="Y147" s="205">
        <v>760.69223999999997</v>
      </c>
      <c r="Z147" s="205">
        <v>760.69223999999997</v>
      </c>
      <c r="AA147" s="205">
        <v>760.69223999999997</v>
      </c>
      <c r="AB147" s="208">
        <v>686.05000000000007</v>
      </c>
      <c r="AC147" s="191">
        <v>548.84</v>
      </c>
      <c r="AD147" s="312"/>
    </row>
    <row r="148" spans="1:33" ht="23.1" customHeight="1" x14ac:dyDescent="0.25">
      <c r="C148" s="2" t="s">
        <v>346</v>
      </c>
      <c r="D148" s="4" t="s">
        <v>535</v>
      </c>
      <c r="E148" s="116">
        <f t="shared" si="35"/>
        <v>6080</v>
      </c>
      <c r="F148" s="117">
        <f t="shared" si="35"/>
        <v>3870</v>
      </c>
      <c r="K148" s="202">
        <f t="shared" si="36"/>
        <v>6071.9736000000012</v>
      </c>
      <c r="L148" s="202">
        <f t="shared" si="37"/>
        <v>3863.9832000000001</v>
      </c>
      <c r="M148" s="51"/>
      <c r="N148" s="13">
        <f t="shared" si="38"/>
        <v>6071.9736000000012</v>
      </c>
      <c r="O148" s="13">
        <f t="shared" si="39"/>
        <v>3863.9832000000001</v>
      </c>
      <c r="P148" s="51"/>
      <c r="Q148" s="399">
        <f t="shared" si="52"/>
        <v>2759.9880000000003</v>
      </c>
      <c r="R148" s="371">
        <v>2509.08</v>
      </c>
      <c r="S148" s="303">
        <v>1730.4</v>
      </c>
      <c r="T148" s="289">
        <v>1743.75</v>
      </c>
      <c r="U148" s="269">
        <v>1395</v>
      </c>
      <c r="V148" s="263">
        <v>1384.32</v>
      </c>
      <c r="W148" s="263">
        <v>1384.32</v>
      </c>
      <c r="X148" s="205">
        <v>1236.0070799999999</v>
      </c>
      <c r="Y148" s="205">
        <v>1236.0070799999999</v>
      </c>
      <c r="Z148" s="205">
        <v>1236.0070799999999</v>
      </c>
      <c r="AA148" s="205">
        <v>1236.0070799999999</v>
      </c>
      <c r="AB148" s="208">
        <v>1114.7249999999999</v>
      </c>
      <c r="AC148" s="191">
        <v>891.78</v>
      </c>
      <c r="AD148" s="312"/>
    </row>
    <row r="149" spans="1:33" ht="23.1" customHeight="1" x14ac:dyDescent="0.25">
      <c r="C149" s="2" t="s">
        <v>347</v>
      </c>
      <c r="D149" s="4" t="s">
        <v>536</v>
      </c>
      <c r="E149" s="116">
        <f t="shared" si="35"/>
        <v>11060</v>
      </c>
      <c r="F149" s="117">
        <f t="shared" si="35"/>
        <v>7040</v>
      </c>
      <c r="K149" s="202">
        <f t="shared" si="36"/>
        <v>11054.893960000003</v>
      </c>
      <c r="L149" s="202">
        <f t="shared" si="37"/>
        <v>7034.9325200000003</v>
      </c>
      <c r="M149" s="51"/>
      <c r="N149" s="13">
        <f t="shared" si="38"/>
        <v>11054.893960000003</v>
      </c>
      <c r="O149" s="13">
        <f t="shared" si="39"/>
        <v>7034.9325200000003</v>
      </c>
      <c r="P149" s="51"/>
      <c r="Q149" s="399">
        <f t="shared" si="52"/>
        <v>5024.9518000000007</v>
      </c>
      <c r="R149" s="371">
        <v>4568.1379999999999</v>
      </c>
      <c r="S149" s="303">
        <v>3150.44</v>
      </c>
      <c r="T149" s="289">
        <v>3151.25</v>
      </c>
      <c r="U149" s="269">
        <v>2521</v>
      </c>
      <c r="V149" s="263">
        <v>2520.35</v>
      </c>
      <c r="W149" s="263">
        <v>2520.35</v>
      </c>
      <c r="X149" s="205">
        <v>2250.3095999999996</v>
      </c>
      <c r="Y149" s="205">
        <v>2250.3095999999996</v>
      </c>
      <c r="Z149" s="205">
        <v>2250.3095999999996</v>
      </c>
      <c r="AA149" s="205">
        <v>2250.3095999999996</v>
      </c>
      <c r="AB149" s="208">
        <v>2029.5</v>
      </c>
      <c r="AC149" s="191">
        <v>1623.6</v>
      </c>
      <c r="AD149" s="312"/>
    </row>
    <row r="150" spans="1:33" ht="23.1" customHeight="1" x14ac:dyDescent="0.25">
      <c r="B150" s="2">
        <v>289</v>
      </c>
      <c r="C150" s="2" t="s">
        <v>348</v>
      </c>
      <c r="D150" s="4" t="s">
        <v>537</v>
      </c>
      <c r="E150" s="116">
        <f t="shared" si="35"/>
        <v>19980</v>
      </c>
      <c r="F150" s="117">
        <f t="shared" si="35"/>
        <v>12720</v>
      </c>
      <c r="K150" s="202">
        <f t="shared" si="36"/>
        <v>19975.201812500003</v>
      </c>
      <c r="L150" s="202">
        <f t="shared" si="37"/>
        <v>12711.4920625</v>
      </c>
      <c r="M150" s="51"/>
      <c r="N150" s="13">
        <f t="shared" si="38"/>
        <v>19975.201812500003</v>
      </c>
      <c r="O150" s="13">
        <f t="shared" si="39"/>
        <v>12711.4920625</v>
      </c>
      <c r="P150" s="51"/>
      <c r="Q150" s="399">
        <f t="shared" si="52"/>
        <v>9079.6371875000004</v>
      </c>
      <c r="R150" s="371">
        <v>8254.2156249999989</v>
      </c>
      <c r="S150" s="303">
        <v>5692.5625</v>
      </c>
      <c r="T150" s="289">
        <v>5692.5625</v>
      </c>
      <c r="U150" s="277">
        <v>4554.05</v>
      </c>
      <c r="V150" s="263">
        <v>4554.05</v>
      </c>
      <c r="W150" s="263">
        <v>4554.05</v>
      </c>
      <c r="X150" s="208">
        <v>4066.1220599999997</v>
      </c>
      <c r="Y150" s="208">
        <v>4066.1220599999997</v>
      </c>
      <c r="Z150" s="208">
        <v>4066.1220599999997</v>
      </c>
      <c r="AA150" s="208">
        <v>4066.1220599999997</v>
      </c>
      <c r="AB150" s="208">
        <v>3667.1374999999998</v>
      </c>
      <c r="AC150" s="191">
        <v>2933.71</v>
      </c>
      <c r="AD150" s="312"/>
    </row>
    <row r="151" spans="1:33" ht="18" customHeight="1" x14ac:dyDescent="0.25">
      <c r="D151" s="136"/>
      <c r="E151" s="138"/>
      <c r="F151" s="139"/>
      <c r="J151" s="34"/>
      <c r="K151" s="202"/>
      <c r="L151" s="202"/>
      <c r="M151" s="2"/>
      <c r="N151" s="13"/>
      <c r="O151" s="13"/>
      <c r="P151" s="2"/>
      <c r="Q151" s="399"/>
      <c r="R151" s="332"/>
      <c r="S151" s="332"/>
      <c r="T151" s="330"/>
      <c r="U151" s="280"/>
      <c r="V151" s="331"/>
      <c r="W151" s="331"/>
      <c r="X151" s="237"/>
      <c r="Y151" s="237"/>
      <c r="Z151" s="237"/>
      <c r="AA151" s="237"/>
      <c r="AB151" s="237"/>
      <c r="AC151" s="197"/>
      <c r="AD151" s="312"/>
    </row>
    <row r="152" spans="1:33" ht="23.1" customHeight="1" x14ac:dyDescent="0.25">
      <c r="D152" s="615" t="s">
        <v>286</v>
      </c>
      <c r="E152" s="615"/>
      <c r="F152" s="615"/>
      <c r="G152" s="615"/>
      <c r="H152" s="615"/>
      <c r="I152" s="615"/>
      <c r="J152" s="34"/>
      <c r="K152" s="202"/>
      <c r="L152" s="202"/>
      <c r="M152" s="2"/>
      <c r="N152" s="13"/>
      <c r="O152" s="13"/>
      <c r="P152" s="2"/>
      <c r="Q152" s="399"/>
      <c r="R152" s="332"/>
      <c r="S152" s="332"/>
      <c r="T152" s="330"/>
      <c r="U152" s="280"/>
      <c r="V152" s="331"/>
      <c r="W152" s="331"/>
      <c r="X152" s="237"/>
      <c r="Y152" s="237"/>
      <c r="Z152" s="237"/>
      <c r="AA152" s="237"/>
      <c r="AB152" s="237"/>
      <c r="AC152" s="197"/>
      <c r="AD152" s="312"/>
    </row>
    <row r="153" spans="1:33" s="66" customFormat="1" ht="23.1" customHeight="1" x14ac:dyDescent="0.25">
      <c r="A153" s="2"/>
      <c r="B153" s="2">
        <v>231</v>
      </c>
      <c r="C153" s="2" t="s">
        <v>327</v>
      </c>
      <c r="D153" s="4" t="s">
        <v>19</v>
      </c>
      <c r="E153" s="116">
        <f t="shared" si="35"/>
        <v>1650</v>
      </c>
      <c r="F153" s="117">
        <f t="shared" si="35"/>
        <v>1050</v>
      </c>
      <c r="G153" s="101"/>
      <c r="H153" s="2"/>
      <c r="I153" s="2"/>
      <c r="J153" s="71"/>
      <c r="K153" s="202">
        <f t="shared" si="36"/>
        <v>1648.0018500000006</v>
      </c>
      <c r="L153" s="202">
        <f t="shared" si="37"/>
        <v>1048.7284500000001</v>
      </c>
      <c r="M153" s="51"/>
      <c r="N153" s="13">
        <f t="shared" si="38"/>
        <v>1648.0018500000006</v>
      </c>
      <c r="O153" s="13">
        <f t="shared" si="39"/>
        <v>1048.7284500000001</v>
      </c>
      <c r="P153" s="63"/>
      <c r="Q153" s="399">
        <f t="shared" si="52"/>
        <v>749.09175000000016</v>
      </c>
      <c r="R153" s="371">
        <v>680.99250000000006</v>
      </c>
      <c r="S153" s="303">
        <v>469.65000000000003</v>
      </c>
      <c r="T153" s="289">
        <v>469.65000000000003</v>
      </c>
      <c r="U153" s="277">
        <v>375.72</v>
      </c>
      <c r="V153" s="263">
        <v>375.72</v>
      </c>
      <c r="W153" s="263">
        <v>375.72</v>
      </c>
      <c r="X153" s="208">
        <v>335.45357999999999</v>
      </c>
      <c r="Y153" s="208">
        <v>335.45357999999999</v>
      </c>
      <c r="Z153" s="208">
        <v>335.45357999999999</v>
      </c>
      <c r="AA153" s="208">
        <v>335.45357999999999</v>
      </c>
      <c r="AB153" s="208">
        <v>302.53750000000002</v>
      </c>
      <c r="AC153" s="191">
        <v>242.03</v>
      </c>
      <c r="AD153" s="312"/>
      <c r="AE153" s="144"/>
      <c r="AG153" s="34"/>
    </row>
    <row r="154" spans="1:33" ht="23.1" customHeight="1" x14ac:dyDescent="0.25">
      <c r="B154" s="2">
        <v>232</v>
      </c>
      <c r="C154" s="2" t="s">
        <v>328</v>
      </c>
      <c r="D154" s="4" t="s">
        <v>20</v>
      </c>
      <c r="E154" s="116">
        <f t="shared" si="35"/>
        <v>2570</v>
      </c>
      <c r="F154" s="117">
        <f t="shared" si="35"/>
        <v>1640</v>
      </c>
      <c r="K154" s="202">
        <f t="shared" si="36"/>
        <v>2563.4999500000004</v>
      </c>
      <c r="L154" s="202">
        <f t="shared" si="37"/>
        <v>1631.3181500000001</v>
      </c>
      <c r="M154" s="51"/>
      <c r="N154" s="13">
        <f t="shared" si="38"/>
        <v>2563.4999500000004</v>
      </c>
      <c r="O154" s="13">
        <f t="shared" si="39"/>
        <v>1631.3181500000001</v>
      </c>
      <c r="P154" s="51"/>
      <c r="Q154" s="399">
        <f t="shared" si="52"/>
        <v>1165.2272500000001</v>
      </c>
      <c r="R154" s="371">
        <v>1059.2975000000001</v>
      </c>
      <c r="S154" s="303">
        <v>730.55000000000007</v>
      </c>
      <c r="T154" s="289">
        <v>730.55000000000007</v>
      </c>
      <c r="U154" s="277">
        <v>584.44000000000005</v>
      </c>
      <c r="V154" s="263">
        <v>584.44000000000005</v>
      </c>
      <c r="W154" s="263">
        <v>584.44000000000005</v>
      </c>
      <c r="X154" s="208">
        <v>521.81513999999993</v>
      </c>
      <c r="Y154" s="208">
        <v>521.81513999999993</v>
      </c>
      <c r="Z154" s="208">
        <v>521.81513999999993</v>
      </c>
      <c r="AA154" s="208">
        <v>521.81513999999993</v>
      </c>
      <c r="AB154" s="208">
        <v>470.61250000000001</v>
      </c>
      <c r="AC154" s="191">
        <v>376.49</v>
      </c>
      <c r="AD154" s="312"/>
    </row>
    <row r="155" spans="1:33" ht="23.1" customHeight="1" x14ac:dyDescent="0.25">
      <c r="B155" s="2">
        <v>233</v>
      </c>
      <c r="C155" s="2" t="s">
        <v>638</v>
      </c>
      <c r="D155" s="4" t="s">
        <v>637</v>
      </c>
      <c r="E155" s="116">
        <f t="shared" si="35"/>
        <v>4200</v>
      </c>
      <c r="F155" s="117">
        <f t="shared" si="35"/>
        <v>2670</v>
      </c>
      <c r="K155" s="202">
        <f t="shared" ref="K155:K284" si="53">N155*$K$8</f>
        <v>4193.5620375000008</v>
      </c>
      <c r="L155" s="202">
        <f t="shared" ref="L155:L284" si="54">O155*$L$8</f>
        <v>2668.6303875000003</v>
      </c>
      <c r="M155" s="51"/>
      <c r="N155" s="13">
        <f t="shared" ref="N155:N284" si="55">Q155*2.2</f>
        <v>4193.5620375000008</v>
      </c>
      <c r="O155" s="13">
        <f t="shared" ref="O155:O284" si="56">Q155*1.4</f>
        <v>2668.6303875000003</v>
      </c>
      <c r="P155" s="51"/>
      <c r="Q155" s="399">
        <f t="shared" si="52"/>
        <v>1906.1645625000003</v>
      </c>
      <c r="R155" s="371">
        <v>1732.8768750000002</v>
      </c>
      <c r="S155" s="303">
        <v>1195.0875000000001</v>
      </c>
      <c r="T155" s="289">
        <v>1195.0875000000001</v>
      </c>
      <c r="U155" s="277">
        <v>956.07</v>
      </c>
      <c r="V155" s="263">
        <v>956.07</v>
      </c>
      <c r="W155" s="263">
        <v>956.07</v>
      </c>
      <c r="X155" s="208">
        <v>931.82165999999984</v>
      </c>
      <c r="Y155" s="208">
        <v>931.82165999999984</v>
      </c>
      <c r="Z155" s="208">
        <v>931.82165999999984</v>
      </c>
      <c r="AA155" s="208">
        <v>931.82165999999984</v>
      </c>
      <c r="AB155" s="208">
        <v>840.38749999999993</v>
      </c>
      <c r="AC155" s="191">
        <v>672.31</v>
      </c>
      <c r="AD155" s="312"/>
    </row>
    <row r="156" spans="1:33" ht="23.1" customHeight="1" x14ac:dyDescent="0.25">
      <c r="B156" s="2">
        <v>233</v>
      </c>
      <c r="C156" s="2" t="s">
        <v>329</v>
      </c>
      <c r="D156" s="4" t="s">
        <v>21</v>
      </c>
      <c r="E156" s="116">
        <f t="shared" si="35"/>
        <v>4580</v>
      </c>
      <c r="F156" s="117">
        <f t="shared" si="35"/>
        <v>2920</v>
      </c>
      <c r="K156" s="202">
        <f t="shared" si="53"/>
        <v>4577.6659500000014</v>
      </c>
      <c r="L156" s="202">
        <f t="shared" si="54"/>
        <v>2913.0601500000007</v>
      </c>
      <c r="M156" s="51"/>
      <c r="N156" s="13">
        <f t="shared" si="55"/>
        <v>4577.6659500000014</v>
      </c>
      <c r="O156" s="13">
        <f t="shared" si="56"/>
        <v>2913.0601500000007</v>
      </c>
      <c r="P156" s="51"/>
      <c r="Q156" s="399">
        <f t="shared" si="52"/>
        <v>2080.7572500000006</v>
      </c>
      <c r="R156" s="371">
        <v>1891.5975000000003</v>
      </c>
      <c r="S156" s="303">
        <v>1304.5500000000002</v>
      </c>
      <c r="T156" s="289">
        <v>1304.5500000000002</v>
      </c>
      <c r="U156" s="277">
        <v>1043.6400000000001</v>
      </c>
      <c r="V156" s="263">
        <v>1043.6400000000001</v>
      </c>
      <c r="W156" s="263">
        <v>1043.6400000000001</v>
      </c>
      <c r="X156" s="208">
        <v>853.63739999999996</v>
      </c>
      <c r="Y156" s="208">
        <v>853.63739999999996</v>
      </c>
      <c r="Z156" s="208">
        <v>853.63739999999996</v>
      </c>
      <c r="AA156" s="208">
        <v>853.63739999999996</v>
      </c>
      <c r="AB156" s="208">
        <v>769.875</v>
      </c>
      <c r="AC156" s="191">
        <v>615.9</v>
      </c>
      <c r="AD156" s="312"/>
    </row>
    <row r="157" spans="1:33" ht="23.1" customHeight="1" x14ac:dyDescent="0.25">
      <c r="B157" s="2">
        <v>234</v>
      </c>
      <c r="C157" s="2" t="s">
        <v>330</v>
      </c>
      <c r="D157" s="4" t="s">
        <v>636</v>
      </c>
      <c r="E157" s="116">
        <f t="shared" si="35"/>
        <v>5530</v>
      </c>
      <c r="F157" s="117">
        <f t="shared" si="35"/>
        <v>3520</v>
      </c>
      <c r="K157" s="202">
        <f t="shared" si="53"/>
        <v>5521.7624000000014</v>
      </c>
      <c r="L157" s="202">
        <f t="shared" si="54"/>
        <v>3513.8488000000002</v>
      </c>
      <c r="M157" s="51"/>
      <c r="N157" s="13">
        <f t="shared" si="55"/>
        <v>5521.7624000000014</v>
      </c>
      <c r="O157" s="13">
        <f t="shared" si="56"/>
        <v>3513.8488000000002</v>
      </c>
      <c r="P157" s="51"/>
      <c r="Q157" s="399">
        <f t="shared" si="52"/>
        <v>2509.8920000000003</v>
      </c>
      <c r="R157" s="371">
        <v>2281.7200000000003</v>
      </c>
      <c r="S157" s="303">
        <v>1573.6000000000001</v>
      </c>
      <c r="T157" s="289">
        <v>1573.6000000000001</v>
      </c>
      <c r="U157" s="277">
        <v>1258.8800000000001</v>
      </c>
      <c r="V157" s="263">
        <v>1258.8800000000001</v>
      </c>
      <c r="W157" s="263">
        <v>1258.8800000000001</v>
      </c>
      <c r="X157" s="208">
        <v>1124</v>
      </c>
      <c r="Y157" s="224">
        <v>1124</v>
      </c>
      <c r="Z157" s="224">
        <v>1124</v>
      </c>
      <c r="AA157" s="208">
        <v>1384.6139999999998</v>
      </c>
      <c r="AB157" s="208">
        <v>1248.75</v>
      </c>
      <c r="AC157" s="54">
        <v>999</v>
      </c>
      <c r="AD157" s="312"/>
    </row>
    <row r="158" spans="1:33" ht="23.1" customHeight="1" x14ac:dyDescent="0.25">
      <c r="B158" s="2">
        <v>234</v>
      </c>
      <c r="C158" s="2" t="s">
        <v>331</v>
      </c>
      <c r="D158" s="4" t="s">
        <v>18</v>
      </c>
      <c r="E158" s="116">
        <f t="shared" si="35"/>
        <v>6960</v>
      </c>
      <c r="F158" s="117">
        <f t="shared" si="35"/>
        <v>4430</v>
      </c>
      <c r="K158" s="202">
        <f t="shared" si="53"/>
        <v>6957.9961000000003</v>
      </c>
      <c r="L158" s="202">
        <f t="shared" si="54"/>
        <v>4427.8157000000001</v>
      </c>
      <c r="M158" s="51"/>
      <c r="N158" s="13">
        <f t="shared" si="55"/>
        <v>6957.9961000000003</v>
      </c>
      <c r="O158" s="13">
        <f t="shared" si="56"/>
        <v>4427.8157000000001</v>
      </c>
      <c r="P158" s="51"/>
      <c r="Q158" s="399">
        <f t="shared" si="52"/>
        <v>3162.7255</v>
      </c>
      <c r="R158" s="371">
        <v>2875.2049999999999</v>
      </c>
      <c r="S158" s="303">
        <v>1982.8999999999999</v>
      </c>
      <c r="T158" s="289">
        <v>1982.8999999999999</v>
      </c>
      <c r="U158" s="277">
        <v>1586.32</v>
      </c>
      <c r="V158" s="263">
        <v>1586.32</v>
      </c>
      <c r="W158" s="263">
        <v>1586.32</v>
      </c>
      <c r="X158" s="208">
        <v>1416.3534</v>
      </c>
      <c r="Y158" s="208">
        <v>1416.3534</v>
      </c>
      <c r="Z158" s="208">
        <v>1416.3534</v>
      </c>
      <c r="AA158" s="208">
        <v>1416.3534</v>
      </c>
      <c r="AB158" s="208">
        <v>1277.375</v>
      </c>
      <c r="AC158" s="191">
        <v>1021.9</v>
      </c>
      <c r="AD158" s="312"/>
    </row>
    <row r="159" spans="1:33" ht="18" customHeight="1" x14ac:dyDescent="0.25">
      <c r="D159" s="136"/>
      <c r="E159" s="138"/>
      <c r="F159" s="139"/>
      <c r="J159" s="34"/>
      <c r="K159" s="202"/>
      <c r="L159" s="202"/>
      <c r="M159" s="2"/>
      <c r="N159" s="13"/>
      <c r="O159" s="13"/>
      <c r="P159" s="2"/>
      <c r="Q159" s="399"/>
      <c r="R159" s="332"/>
      <c r="S159" s="332"/>
      <c r="T159" s="330"/>
      <c r="U159" s="280"/>
      <c r="V159" s="331"/>
      <c r="W159" s="331"/>
      <c r="X159" s="237"/>
      <c r="Y159" s="237"/>
      <c r="Z159" s="237"/>
      <c r="AA159" s="237"/>
      <c r="AB159" s="237"/>
      <c r="AC159" s="197"/>
      <c r="AD159" s="312"/>
    </row>
    <row r="160" spans="1:33" ht="23.1" customHeight="1" x14ac:dyDescent="0.25">
      <c r="D160" s="615" t="s">
        <v>10</v>
      </c>
      <c r="E160" s="615"/>
      <c r="F160" s="615"/>
      <c r="G160" s="615"/>
      <c r="H160" s="615"/>
      <c r="I160" s="615"/>
      <c r="J160" s="34"/>
      <c r="K160" s="202"/>
      <c r="L160" s="202"/>
      <c r="M160" s="2"/>
      <c r="N160" s="13"/>
      <c r="O160" s="13"/>
      <c r="P160" s="2"/>
      <c r="Q160" s="399"/>
      <c r="R160" s="332"/>
      <c r="S160" s="332"/>
      <c r="T160" s="330"/>
      <c r="U160" s="280"/>
      <c r="V160" s="331"/>
      <c r="W160" s="331"/>
      <c r="X160" s="237"/>
      <c r="Y160" s="237"/>
      <c r="Z160" s="237"/>
      <c r="AA160" s="237"/>
      <c r="AB160" s="237"/>
      <c r="AC160" s="197"/>
      <c r="AD160" s="312"/>
    </row>
    <row r="161" spans="1:37" s="66" customFormat="1" ht="23.1" customHeight="1" x14ac:dyDescent="0.25">
      <c r="A161" s="2" t="s">
        <v>290</v>
      </c>
      <c r="B161" s="2">
        <v>236</v>
      </c>
      <c r="C161" s="2" t="s">
        <v>332</v>
      </c>
      <c r="D161" s="4" t="s">
        <v>84</v>
      </c>
      <c r="E161" s="116">
        <f t="shared" ref="E161:F164" si="57">MROUND(K161+4.7,10)</f>
        <v>1170</v>
      </c>
      <c r="F161" s="117">
        <f t="shared" si="57"/>
        <v>750</v>
      </c>
      <c r="G161" s="101"/>
      <c r="H161" s="2"/>
      <c r="I161" s="2"/>
      <c r="J161" s="71"/>
      <c r="K161" s="202">
        <f>N161*$K$8</f>
        <v>1167.9267875</v>
      </c>
      <c r="L161" s="202">
        <f>O161*$L$8</f>
        <v>743.22613749999982</v>
      </c>
      <c r="M161" s="51"/>
      <c r="N161" s="13">
        <f>Q161*2.2</f>
        <v>1167.9267875</v>
      </c>
      <c r="O161" s="13">
        <f>Q161*1.4</f>
        <v>743.22613749999982</v>
      </c>
      <c r="P161" s="63"/>
      <c r="Q161" s="399">
        <f t="shared" si="52"/>
        <v>530.87581249999994</v>
      </c>
      <c r="R161" s="371">
        <v>482.61437499999994</v>
      </c>
      <c r="S161" s="303">
        <v>332.83749999999998</v>
      </c>
      <c r="T161" s="289">
        <v>332.83749999999998</v>
      </c>
      <c r="U161" s="277">
        <v>266.27</v>
      </c>
      <c r="V161" s="263">
        <v>266.27</v>
      </c>
      <c r="W161" s="263">
        <v>266.27</v>
      </c>
      <c r="X161" s="208">
        <v>237.74057999999999</v>
      </c>
      <c r="Y161" s="208">
        <v>237.74057999999999</v>
      </c>
      <c r="Z161" s="208">
        <v>237.74057999999999</v>
      </c>
      <c r="AA161" s="208">
        <v>237.74057999999999</v>
      </c>
      <c r="AB161" s="208">
        <v>214.41249999999999</v>
      </c>
      <c r="AC161" s="191">
        <v>171.53</v>
      </c>
      <c r="AD161" s="312"/>
      <c r="AE161" s="144"/>
      <c r="AG161" s="34"/>
    </row>
    <row r="162" spans="1:37" ht="23.1" customHeight="1" x14ac:dyDescent="0.25">
      <c r="B162" s="2">
        <v>237</v>
      </c>
      <c r="C162" s="2" t="s">
        <v>333</v>
      </c>
      <c r="D162" s="4" t="s">
        <v>85</v>
      </c>
      <c r="E162" s="116">
        <f t="shared" si="57"/>
        <v>1870</v>
      </c>
      <c r="F162" s="117">
        <f t="shared" si="57"/>
        <v>1190</v>
      </c>
      <c r="K162" s="202">
        <f>N162*$K$8</f>
        <v>1868.4986375000001</v>
      </c>
      <c r="L162" s="202">
        <f>O162*$L$8</f>
        <v>1189.0445875</v>
      </c>
      <c r="M162" s="51"/>
      <c r="N162" s="13">
        <f>Q162*2.2</f>
        <v>1868.4986375000001</v>
      </c>
      <c r="O162" s="13">
        <f>Q162*1.4</f>
        <v>1189.0445875</v>
      </c>
      <c r="P162" s="51"/>
      <c r="Q162" s="399">
        <f t="shared" si="52"/>
        <v>849.31756250000001</v>
      </c>
      <c r="R162" s="371">
        <v>772.10687499999995</v>
      </c>
      <c r="S162" s="303">
        <v>532.48749999999995</v>
      </c>
      <c r="T162" s="289">
        <v>532.48749999999995</v>
      </c>
      <c r="U162" s="277">
        <v>425.99</v>
      </c>
      <c r="V162" s="263">
        <v>425.99</v>
      </c>
      <c r="W162" s="263">
        <v>425.99</v>
      </c>
      <c r="X162" s="208">
        <v>380.34611999999998</v>
      </c>
      <c r="Y162" s="208">
        <v>380.34611999999998</v>
      </c>
      <c r="Z162" s="208">
        <v>380.34611999999998</v>
      </c>
      <c r="AA162" s="208">
        <v>380.34611999999998</v>
      </c>
      <c r="AB162" s="208">
        <v>343.02500000000003</v>
      </c>
      <c r="AC162" s="191">
        <v>274.42</v>
      </c>
      <c r="AD162" s="312"/>
    </row>
    <row r="163" spans="1:37" ht="23.1" customHeight="1" x14ac:dyDescent="0.25">
      <c r="B163" s="2">
        <v>238</v>
      </c>
      <c r="C163" s="2" t="s">
        <v>334</v>
      </c>
      <c r="D163" s="4" t="s">
        <v>86</v>
      </c>
      <c r="E163" s="116">
        <f t="shared" si="57"/>
        <v>3270</v>
      </c>
      <c r="F163" s="117">
        <f t="shared" si="57"/>
        <v>2090</v>
      </c>
      <c r="K163" s="202">
        <f>N163*$K$8</f>
        <v>3269.3353000000002</v>
      </c>
      <c r="L163" s="202">
        <f>O163*$L$8</f>
        <v>2080.4861000000001</v>
      </c>
      <c r="M163" s="51"/>
      <c r="N163" s="13">
        <f>Q163*2.2</f>
        <v>3269.3353000000002</v>
      </c>
      <c r="O163" s="13">
        <f>Q163*1.4</f>
        <v>2080.4861000000001</v>
      </c>
      <c r="P163" s="51"/>
      <c r="Q163" s="399">
        <f t="shared" si="52"/>
        <v>1486.0615</v>
      </c>
      <c r="R163" s="371">
        <v>1350.9649999999999</v>
      </c>
      <c r="S163" s="303">
        <v>931.7</v>
      </c>
      <c r="T163" s="289">
        <v>932.5</v>
      </c>
      <c r="U163" s="269">
        <v>746</v>
      </c>
      <c r="V163" s="263">
        <v>745.36</v>
      </c>
      <c r="W163" s="263">
        <v>745.36</v>
      </c>
      <c r="X163" s="208">
        <v>665.50175999999999</v>
      </c>
      <c r="Y163" s="208">
        <v>665.50175999999999</v>
      </c>
      <c r="Z163" s="208">
        <v>665.50175999999999</v>
      </c>
      <c r="AA163" s="208">
        <v>665.50175999999999</v>
      </c>
      <c r="AB163" s="208">
        <v>600.20000000000005</v>
      </c>
      <c r="AC163" s="191">
        <v>480.16</v>
      </c>
      <c r="AD163" s="312"/>
    </row>
    <row r="164" spans="1:37" ht="23.1" customHeight="1" x14ac:dyDescent="0.25">
      <c r="B164" s="2">
        <v>239</v>
      </c>
      <c r="C164" s="2" t="s">
        <v>335</v>
      </c>
      <c r="D164" s="4" t="s">
        <v>87</v>
      </c>
      <c r="E164" s="116">
        <f t="shared" si="57"/>
        <v>6080</v>
      </c>
      <c r="F164" s="117">
        <f t="shared" si="57"/>
        <v>3870</v>
      </c>
      <c r="K164" s="202">
        <f>N164*$K$8</f>
        <v>6071.9736000000012</v>
      </c>
      <c r="L164" s="202">
        <f>O164*$L$8</f>
        <v>3863.9832000000001</v>
      </c>
      <c r="M164" s="51"/>
      <c r="N164" s="13">
        <f>Q164*2.2</f>
        <v>6071.9736000000012</v>
      </c>
      <c r="O164" s="13">
        <f>Q164*1.4</f>
        <v>3863.9832000000001</v>
      </c>
      <c r="P164" s="51"/>
      <c r="Q164" s="399">
        <f t="shared" si="52"/>
        <v>2759.9880000000003</v>
      </c>
      <c r="R164" s="371">
        <v>2509.08</v>
      </c>
      <c r="S164" s="303">
        <v>1730.3999999999999</v>
      </c>
      <c r="T164" s="289">
        <v>1730.3999999999999</v>
      </c>
      <c r="U164" s="277">
        <v>1384.32</v>
      </c>
      <c r="V164" s="263">
        <v>1384.32</v>
      </c>
      <c r="W164" s="263">
        <v>1384.32</v>
      </c>
      <c r="X164" s="208">
        <v>1236.0070799999999</v>
      </c>
      <c r="Y164" s="208">
        <v>1236.0070799999999</v>
      </c>
      <c r="Z164" s="208">
        <v>1236.0070799999999</v>
      </c>
      <c r="AA164" s="208">
        <v>1236.0070799999999</v>
      </c>
      <c r="AB164" s="208">
        <v>1114.7249999999999</v>
      </c>
      <c r="AC164" s="191">
        <v>891.78</v>
      </c>
      <c r="AD164" s="312"/>
    </row>
    <row r="165" spans="1:37" ht="18" customHeight="1" x14ac:dyDescent="0.25">
      <c r="D165" s="136"/>
      <c r="E165" s="138"/>
      <c r="F165" s="139"/>
      <c r="J165" s="34"/>
      <c r="K165" s="202"/>
      <c r="L165" s="202"/>
      <c r="M165" s="2"/>
      <c r="N165" s="13"/>
      <c r="O165" s="13"/>
      <c r="P165" s="2"/>
      <c r="Q165" s="399"/>
      <c r="R165" s="332"/>
      <c r="S165" s="332"/>
      <c r="T165" s="330"/>
      <c r="U165" s="280"/>
      <c r="V165" s="331"/>
      <c r="W165" s="331"/>
      <c r="X165" s="237"/>
      <c r="Y165" s="237"/>
      <c r="Z165" s="237"/>
      <c r="AA165" s="237"/>
      <c r="AB165" s="237"/>
      <c r="AC165" s="197"/>
      <c r="AD165" s="312"/>
    </row>
    <row r="166" spans="1:37" ht="23.1" customHeight="1" x14ac:dyDescent="0.25">
      <c r="D166" s="615" t="s">
        <v>274</v>
      </c>
      <c r="E166" s="615"/>
      <c r="F166" s="615"/>
      <c r="G166" s="615"/>
      <c r="H166" s="615"/>
      <c r="I166" s="615"/>
      <c r="J166" s="34"/>
      <c r="K166" s="202"/>
      <c r="L166" s="202"/>
      <c r="M166" s="2"/>
      <c r="N166" s="13"/>
      <c r="O166" s="13"/>
      <c r="P166" s="2"/>
      <c r="Q166" s="401"/>
      <c r="R166" s="329"/>
      <c r="S166" s="329"/>
      <c r="T166" s="330"/>
      <c r="U166" s="280"/>
      <c r="V166" s="331"/>
      <c r="W166" s="331"/>
      <c r="X166" s="208"/>
      <c r="Y166" s="208"/>
      <c r="Z166" s="208"/>
      <c r="AA166" s="208"/>
      <c r="AB166" s="208"/>
      <c r="AC166" s="191"/>
      <c r="AD166" s="312"/>
    </row>
    <row r="167" spans="1:37" s="144" customFormat="1" ht="23.1" customHeight="1" x14ac:dyDescent="0.25">
      <c r="A167" s="2"/>
      <c r="B167" s="2">
        <v>1995</v>
      </c>
      <c r="C167" s="2" t="s">
        <v>461</v>
      </c>
      <c r="D167" s="4" t="s">
        <v>159</v>
      </c>
      <c r="E167" s="116">
        <f t="shared" ref="E167:F170" si="58">MROUND(K167+4.7,10)</f>
        <v>2710</v>
      </c>
      <c r="F167" s="117">
        <f t="shared" si="58"/>
        <v>1730</v>
      </c>
      <c r="G167" s="101"/>
      <c r="H167" s="45"/>
      <c r="I167" s="2"/>
      <c r="J167" s="33"/>
      <c r="K167" s="202">
        <f>N167*$K$8</f>
        <v>2706.3960000000002</v>
      </c>
      <c r="L167" s="202">
        <f>O167*$L$8</f>
        <v>1722.252</v>
      </c>
      <c r="M167" s="51"/>
      <c r="N167" s="13">
        <f>Q167*2.2</f>
        <v>2706.3960000000002</v>
      </c>
      <c r="O167" s="13">
        <f>Q167*1.4</f>
        <v>1722.252</v>
      </c>
      <c r="P167" s="51"/>
      <c r="Q167" s="409">
        <v>1230.18</v>
      </c>
      <c r="R167" s="368">
        <v>1122.4250000000002</v>
      </c>
      <c r="S167" s="305">
        <v>897.94</v>
      </c>
      <c r="T167" s="289">
        <v>825.85249999999996</v>
      </c>
      <c r="U167" s="277">
        <v>660.68200000000002</v>
      </c>
      <c r="V167" s="263">
        <v>660.68200000000002</v>
      </c>
      <c r="W167" s="263">
        <v>660.68200000000002</v>
      </c>
      <c r="X167" s="208">
        <v>594.60785999999996</v>
      </c>
      <c r="Y167" s="208">
        <v>594.60785999999996</v>
      </c>
      <c r="Z167" s="208">
        <v>594.60785999999996</v>
      </c>
      <c r="AA167" s="208">
        <v>594.60785999999996</v>
      </c>
      <c r="AB167" s="208">
        <v>536.26250000000005</v>
      </c>
      <c r="AC167" s="191">
        <v>429.01</v>
      </c>
      <c r="AD167" s="312"/>
      <c r="AF167" s="34"/>
      <c r="AG167" s="34"/>
      <c r="AH167" s="34"/>
      <c r="AI167" s="34"/>
      <c r="AJ167" s="34"/>
      <c r="AK167" s="34"/>
    </row>
    <row r="168" spans="1:37" s="144" customFormat="1" ht="23.1" customHeight="1" x14ac:dyDescent="0.25">
      <c r="A168" s="2"/>
      <c r="B168" s="2">
        <v>1996</v>
      </c>
      <c r="C168" s="2" t="s">
        <v>462</v>
      </c>
      <c r="D168" s="4" t="s">
        <v>160</v>
      </c>
      <c r="E168" s="116">
        <f t="shared" si="58"/>
        <v>4200</v>
      </c>
      <c r="F168" s="117">
        <f t="shared" si="58"/>
        <v>2680</v>
      </c>
      <c r="G168" s="99"/>
      <c r="H168" s="2"/>
      <c r="I168" s="2"/>
      <c r="J168" s="33"/>
      <c r="K168" s="202">
        <f>N168*$K$8</f>
        <v>4196.3240000000005</v>
      </c>
      <c r="L168" s="202">
        <f>O168*$L$8</f>
        <v>2670.3879999999999</v>
      </c>
      <c r="M168" s="51"/>
      <c r="N168" s="13">
        <f>Q168*2.2</f>
        <v>4196.3240000000005</v>
      </c>
      <c r="O168" s="13">
        <f>Q168*1.4</f>
        <v>2670.3879999999999</v>
      </c>
      <c r="P168" s="51"/>
      <c r="Q168" s="409">
        <v>1907.42</v>
      </c>
      <c r="R168" s="368">
        <v>1740.35</v>
      </c>
      <c r="S168" s="305">
        <v>1392.28</v>
      </c>
      <c r="T168" s="289">
        <v>1280.5237500000001</v>
      </c>
      <c r="U168" s="277">
        <v>1024.4190000000001</v>
      </c>
      <c r="V168" s="263">
        <v>1024.4190000000001</v>
      </c>
      <c r="W168" s="263">
        <v>1024.4190000000001</v>
      </c>
      <c r="X168" s="208">
        <v>921.98105999999996</v>
      </c>
      <c r="Y168" s="208">
        <v>921.98105999999996</v>
      </c>
      <c r="Z168" s="208">
        <v>921.98105999999996</v>
      </c>
      <c r="AA168" s="208">
        <v>921.98105999999996</v>
      </c>
      <c r="AB168" s="208">
        <v>831.51250000000005</v>
      </c>
      <c r="AC168" s="191">
        <v>665.21</v>
      </c>
      <c r="AD168" s="312"/>
      <c r="AF168" s="34"/>
      <c r="AG168" s="34"/>
      <c r="AH168" s="34"/>
      <c r="AI168" s="34"/>
      <c r="AJ168" s="34"/>
      <c r="AK168" s="34"/>
    </row>
    <row r="169" spans="1:37" s="144" customFormat="1" ht="23.1" customHeight="1" x14ac:dyDescent="0.25">
      <c r="A169" s="2"/>
      <c r="B169" s="2">
        <v>1997</v>
      </c>
      <c r="C169" s="2" t="s">
        <v>463</v>
      </c>
      <c r="D169" s="4" t="s">
        <v>161</v>
      </c>
      <c r="E169" s="116">
        <f t="shared" si="58"/>
        <v>5750</v>
      </c>
      <c r="F169" s="117">
        <f t="shared" si="58"/>
        <v>3660</v>
      </c>
      <c r="G169" s="99"/>
      <c r="H169" s="2"/>
      <c r="I169" s="2"/>
      <c r="J169" s="33"/>
      <c r="K169" s="202">
        <f>N169*$K$8</f>
        <v>5747.3680000000004</v>
      </c>
      <c r="L169" s="202">
        <f>O169*$L$8</f>
        <v>3657.4159999999997</v>
      </c>
      <c r="M169" s="51"/>
      <c r="N169" s="13">
        <f>Q169*2.2</f>
        <v>5747.3680000000004</v>
      </c>
      <c r="O169" s="13">
        <f>Q169*1.4</f>
        <v>3657.4159999999997</v>
      </c>
      <c r="P169" s="51"/>
      <c r="Q169" s="409">
        <v>2612.44</v>
      </c>
      <c r="R169" s="368">
        <v>2383.6125000000002</v>
      </c>
      <c r="S169" s="305">
        <v>1906.89</v>
      </c>
      <c r="T169" s="289">
        <v>1753.8262500000001</v>
      </c>
      <c r="U169" s="277">
        <v>1403.0610000000001</v>
      </c>
      <c r="V169" s="263">
        <v>1403.0610000000001</v>
      </c>
      <c r="W169" s="263">
        <v>1403.0610000000001</v>
      </c>
      <c r="X169" s="208">
        <v>1262.7568799999999</v>
      </c>
      <c r="Y169" s="208">
        <v>1262.7568799999999</v>
      </c>
      <c r="Z169" s="208">
        <v>1262.7568799999999</v>
      </c>
      <c r="AA169" s="208">
        <v>1262.7568799999999</v>
      </c>
      <c r="AB169" s="208">
        <v>1138.8500000000001</v>
      </c>
      <c r="AC169" s="191">
        <v>911.08</v>
      </c>
      <c r="AD169" s="312"/>
      <c r="AF169" s="34"/>
      <c r="AG169" s="34"/>
      <c r="AH169" s="34"/>
      <c r="AI169" s="34"/>
      <c r="AJ169" s="34"/>
      <c r="AK169" s="34"/>
    </row>
    <row r="170" spans="1:37" s="144" customFormat="1" ht="23.1" customHeight="1" x14ac:dyDescent="0.25">
      <c r="A170" s="2"/>
      <c r="B170" s="2">
        <v>1998</v>
      </c>
      <c r="C170" s="2" t="s">
        <v>464</v>
      </c>
      <c r="D170" s="4" t="s">
        <v>162</v>
      </c>
      <c r="E170" s="116">
        <f t="shared" si="58"/>
        <v>16040</v>
      </c>
      <c r="F170" s="117">
        <f t="shared" si="58"/>
        <v>10210</v>
      </c>
      <c r="G170" s="99"/>
      <c r="H170" s="2"/>
      <c r="I170" s="2"/>
      <c r="J170" s="33"/>
      <c r="K170" s="202">
        <f>N170*$K$8</f>
        <v>16034.986000000001</v>
      </c>
      <c r="L170" s="202">
        <f>O170*$L$8</f>
        <v>10204.082</v>
      </c>
      <c r="M170" s="51"/>
      <c r="N170" s="13">
        <f>Q170*2.2</f>
        <v>16034.986000000001</v>
      </c>
      <c r="O170" s="13">
        <f>Q170*1.4</f>
        <v>10204.082</v>
      </c>
      <c r="P170" s="51"/>
      <c r="Q170" s="409">
        <v>7288.63</v>
      </c>
      <c r="R170" s="368">
        <v>6650.2124999999996</v>
      </c>
      <c r="S170" s="305">
        <v>5320.17</v>
      </c>
      <c r="T170" s="289">
        <v>4893.1162500000009</v>
      </c>
      <c r="U170" s="277">
        <v>3914.4930000000004</v>
      </c>
      <c r="V170" s="263">
        <v>3914.4930000000004</v>
      </c>
      <c r="W170" s="263">
        <v>3914.4930000000004</v>
      </c>
      <c r="X170" s="208">
        <v>3523.0456799999997</v>
      </c>
      <c r="Y170" s="208">
        <v>3523.0456799999997</v>
      </c>
      <c r="Z170" s="208">
        <v>3523.0456799999997</v>
      </c>
      <c r="AA170" s="208">
        <v>3523.0456799999997</v>
      </c>
      <c r="AB170" s="208">
        <v>3177.3500000000004</v>
      </c>
      <c r="AC170" s="191">
        <v>2541.88</v>
      </c>
      <c r="AD170" s="312"/>
      <c r="AF170" s="34"/>
      <c r="AG170" s="34"/>
      <c r="AH170" s="34"/>
      <c r="AI170" s="34"/>
      <c r="AJ170" s="34"/>
      <c r="AK170" s="34"/>
    </row>
    <row r="171" spans="1:37" s="144" customFormat="1" ht="18" customHeight="1" x14ac:dyDescent="0.25">
      <c r="A171" s="2"/>
      <c r="B171" s="2"/>
      <c r="C171" s="2"/>
      <c r="D171" s="136"/>
      <c r="E171" s="138"/>
      <c r="F171" s="139"/>
      <c r="G171" s="99"/>
      <c r="H171" s="2"/>
      <c r="I171" s="2"/>
      <c r="J171" s="34"/>
      <c r="K171" s="202"/>
      <c r="L171" s="202"/>
      <c r="M171" s="2"/>
      <c r="N171" s="13"/>
      <c r="O171" s="13"/>
      <c r="P171" s="2"/>
      <c r="Q171" s="401"/>
      <c r="R171" s="329"/>
      <c r="S171" s="329"/>
      <c r="T171" s="330"/>
      <c r="U171" s="280"/>
      <c r="V171" s="331"/>
      <c r="W171" s="331"/>
      <c r="X171" s="237"/>
      <c r="Y171" s="237"/>
      <c r="Z171" s="237"/>
      <c r="AA171" s="237"/>
      <c r="AB171" s="237"/>
      <c r="AC171" s="197"/>
      <c r="AD171" s="312"/>
      <c r="AF171" s="34"/>
      <c r="AG171" s="34"/>
      <c r="AH171" s="34"/>
      <c r="AI171" s="34"/>
      <c r="AJ171" s="34"/>
      <c r="AK171" s="34"/>
    </row>
    <row r="172" spans="1:37" s="144" customFormat="1" ht="23.1" hidden="1" customHeight="1" x14ac:dyDescent="0.25">
      <c r="A172" s="2"/>
      <c r="B172" s="2"/>
      <c r="C172" s="2"/>
      <c r="D172" s="136"/>
      <c r="E172" s="138"/>
      <c r="F172" s="139"/>
      <c r="G172" s="194" t="s">
        <v>780</v>
      </c>
      <c r="H172" s="182"/>
      <c r="I172" s="182"/>
      <c r="J172" s="33"/>
      <c r="K172" s="202">
        <f>N172*$K$8</f>
        <v>0</v>
      </c>
      <c r="L172" s="202">
        <f>O172*$L$8</f>
        <v>0</v>
      </c>
      <c r="M172" s="51"/>
      <c r="N172" s="13">
        <f>Q172*2.2</f>
        <v>0</v>
      </c>
      <c r="O172" s="13">
        <f>Q172*1.4</f>
        <v>0</v>
      </c>
      <c r="P172" s="51"/>
      <c r="Q172" s="401"/>
      <c r="R172" s="329"/>
      <c r="S172" s="300"/>
      <c r="T172" s="289">
        <v>536.70000000000005</v>
      </c>
      <c r="U172" s="277">
        <v>429.36</v>
      </c>
      <c r="V172" s="263">
        <v>429.36</v>
      </c>
      <c r="W172" s="263"/>
      <c r="X172" s="208">
        <v>386.41679999999997</v>
      </c>
      <c r="Y172" s="208">
        <v>386.41679999999997</v>
      </c>
      <c r="Z172" s="208">
        <v>386.41679999999997</v>
      </c>
      <c r="AA172" s="208">
        <v>386.41679999999997</v>
      </c>
      <c r="AB172" s="208">
        <v>348.5</v>
      </c>
      <c r="AC172" s="191">
        <v>278.8</v>
      </c>
      <c r="AD172" s="312"/>
      <c r="AF172" s="34"/>
      <c r="AG172" s="34"/>
      <c r="AH172" s="34"/>
      <c r="AI172" s="34"/>
      <c r="AJ172" s="34"/>
      <c r="AK172" s="34"/>
    </row>
    <row r="173" spans="1:37" s="144" customFormat="1" ht="23.1" hidden="1" customHeight="1" x14ac:dyDescent="0.25">
      <c r="A173" s="2"/>
      <c r="B173" s="2">
        <v>2018</v>
      </c>
      <c r="C173" s="2" t="s">
        <v>730</v>
      </c>
      <c r="D173" s="4" t="s">
        <v>727</v>
      </c>
      <c r="E173" s="116">
        <f t="shared" ref="E173:F175" si="59">MROUND(K173+4.7,10)</f>
        <v>0</v>
      </c>
      <c r="F173" s="117">
        <f t="shared" si="59"/>
        <v>0</v>
      </c>
      <c r="G173" s="99"/>
      <c r="H173" s="2"/>
      <c r="I173" s="2"/>
      <c r="J173" s="33"/>
      <c r="K173" s="202">
        <f>N173*$K$8</f>
        <v>0</v>
      </c>
      <c r="L173" s="202">
        <f>O173*$L$8</f>
        <v>0</v>
      </c>
      <c r="M173" s="51"/>
      <c r="N173" s="13">
        <f>Q173*2.2</f>
        <v>0</v>
      </c>
      <c r="O173" s="13">
        <f>Q173*1.4</f>
        <v>0</v>
      </c>
      <c r="P173" s="51"/>
      <c r="Q173" s="401"/>
      <c r="R173" s="329"/>
      <c r="S173" s="303">
        <v>2609.6</v>
      </c>
      <c r="T173" s="289">
        <v>869.85</v>
      </c>
      <c r="U173" s="277">
        <v>695.88</v>
      </c>
      <c r="V173" s="263">
        <v>695.88</v>
      </c>
      <c r="W173" s="263"/>
      <c r="X173" s="208">
        <v>626.29181999999992</v>
      </c>
      <c r="Y173" s="208">
        <v>626.29181999999992</v>
      </c>
      <c r="Z173" s="208">
        <v>626.29181999999992</v>
      </c>
      <c r="AA173" s="208">
        <v>626.29181999999992</v>
      </c>
      <c r="AB173" s="208">
        <v>564.83749999999998</v>
      </c>
      <c r="AC173" s="191">
        <v>451.87</v>
      </c>
      <c r="AD173" s="312"/>
      <c r="AF173" s="34"/>
      <c r="AG173" s="34"/>
      <c r="AH173" s="34"/>
      <c r="AI173" s="34"/>
      <c r="AJ173" s="34"/>
      <c r="AK173" s="34"/>
    </row>
    <row r="174" spans="1:37" s="144" customFormat="1" ht="23.1" hidden="1" customHeight="1" x14ac:dyDescent="0.25">
      <c r="A174" s="2"/>
      <c r="B174" s="2">
        <v>2018</v>
      </c>
      <c r="C174" s="2" t="s">
        <v>730</v>
      </c>
      <c r="D174" s="4" t="s">
        <v>728</v>
      </c>
      <c r="E174" s="116">
        <f t="shared" si="59"/>
        <v>0</v>
      </c>
      <c r="F174" s="117">
        <f t="shared" si="59"/>
        <v>0</v>
      </c>
      <c r="G174" s="99"/>
      <c r="H174" s="2"/>
      <c r="I174" s="2"/>
      <c r="J174" s="33"/>
      <c r="K174" s="202">
        <f>N174*$K$8</f>
        <v>0</v>
      </c>
      <c r="L174" s="202">
        <f>O174*$L$8</f>
        <v>0</v>
      </c>
      <c r="M174" s="51"/>
      <c r="N174" s="13">
        <f>Q174*2.2</f>
        <v>0</v>
      </c>
      <c r="O174" s="13">
        <f>Q174*1.4</f>
        <v>0</v>
      </c>
      <c r="P174" s="51"/>
      <c r="Q174" s="401"/>
      <c r="R174" s="329"/>
      <c r="S174" s="303">
        <v>4317.75</v>
      </c>
      <c r="T174" s="289">
        <v>2294.0250000000001</v>
      </c>
      <c r="U174" s="277">
        <v>1835.22</v>
      </c>
      <c r="V174" s="263">
        <v>1835.22</v>
      </c>
      <c r="W174" s="263"/>
      <c r="X174" s="208">
        <v>1651.6961999999999</v>
      </c>
      <c r="Y174" s="208">
        <v>1651.6961999999999</v>
      </c>
      <c r="Z174" s="208">
        <v>1651.6961999999999</v>
      </c>
      <c r="AA174" s="208">
        <v>1651.6961999999999</v>
      </c>
      <c r="AB174" s="208">
        <v>1489.625</v>
      </c>
      <c r="AC174" s="191">
        <v>1191.7</v>
      </c>
      <c r="AD174" s="312"/>
      <c r="AF174" s="34"/>
      <c r="AG174" s="34"/>
      <c r="AH174" s="34"/>
      <c r="AI174" s="34"/>
      <c r="AJ174" s="34"/>
      <c r="AK174" s="34"/>
    </row>
    <row r="175" spans="1:37" s="144" customFormat="1" ht="23.1" hidden="1" customHeight="1" x14ac:dyDescent="0.25">
      <c r="A175" s="2"/>
      <c r="B175" s="2">
        <v>2018</v>
      </c>
      <c r="C175" s="2" t="s">
        <v>730</v>
      </c>
      <c r="D175" s="4" t="s">
        <v>729</v>
      </c>
      <c r="E175" s="116">
        <f t="shared" si="59"/>
        <v>0</v>
      </c>
      <c r="F175" s="117">
        <f t="shared" si="59"/>
        <v>0</v>
      </c>
      <c r="G175" s="99"/>
      <c r="H175" s="2"/>
      <c r="I175" s="2"/>
      <c r="J175" s="33"/>
      <c r="K175" s="202">
        <f>N175*$K$8</f>
        <v>0</v>
      </c>
      <c r="L175" s="202">
        <f>O175*$L$8</f>
        <v>0</v>
      </c>
      <c r="M175" s="51"/>
      <c r="N175" s="13">
        <f>Q175*2.2</f>
        <v>0</v>
      </c>
      <c r="O175" s="13">
        <f>Q175*1.4</f>
        <v>0</v>
      </c>
      <c r="P175" s="51"/>
      <c r="Q175" s="401"/>
      <c r="R175" s="329"/>
      <c r="S175" s="303">
        <v>7073.71</v>
      </c>
      <c r="T175" s="289">
        <v>4593.2375000000002</v>
      </c>
      <c r="U175" s="277">
        <v>3674.59</v>
      </c>
      <c r="V175" s="263">
        <v>3674.59</v>
      </c>
      <c r="W175" s="263"/>
      <c r="X175" s="208">
        <v>3307.6751399999994</v>
      </c>
      <c r="Y175" s="208">
        <v>3307.6751399999994</v>
      </c>
      <c r="Z175" s="208">
        <v>3307.6751399999994</v>
      </c>
      <c r="AA175" s="208">
        <v>3307.6751399999994</v>
      </c>
      <c r="AB175" s="208">
        <v>2983.1124999999997</v>
      </c>
      <c r="AC175" s="191">
        <v>2386.4899999999998</v>
      </c>
      <c r="AD175" s="312"/>
      <c r="AF175" s="34"/>
      <c r="AG175" s="34"/>
      <c r="AH175" s="34"/>
      <c r="AI175" s="34"/>
      <c r="AJ175" s="34"/>
      <c r="AK175" s="34"/>
    </row>
    <row r="176" spans="1:37" s="144" customFormat="1" ht="23.1" hidden="1" customHeight="1" x14ac:dyDescent="0.25">
      <c r="A176" s="2"/>
      <c r="B176" s="2"/>
      <c r="C176" s="2"/>
      <c r="D176" s="136"/>
      <c r="E176" s="138"/>
      <c r="F176" s="139"/>
      <c r="G176" s="99"/>
      <c r="H176" s="2"/>
      <c r="I176" s="2"/>
      <c r="J176" s="34"/>
      <c r="K176" s="202"/>
      <c r="L176" s="202"/>
      <c r="M176" s="2"/>
      <c r="N176" s="13"/>
      <c r="O176" s="13"/>
      <c r="P176" s="2"/>
      <c r="Q176" s="401"/>
      <c r="R176" s="329"/>
      <c r="S176" s="332"/>
      <c r="T176" s="330"/>
      <c r="U176" s="280"/>
      <c r="V176" s="331"/>
      <c r="W176" s="331"/>
      <c r="X176" s="237"/>
      <c r="Y176" s="237"/>
      <c r="Z176" s="237"/>
      <c r="AA176" s="237"/>
      <c r="AB176" s="237"/>
      <c r="AC176" s="197"/>
      <c r="AD176" s="312"/>
      <c r="AF176" s="34"/>
      <c r="AG176" s="34"/>
      <c r="AH176" s="34"/>
      <c r="AI176" s="34"/>
      <c r="AJ176" s="34"/>
      <c r="AK176" s="34"/>
    </row>
    <row r="177" spans="1:37" s="144" customFormat="1" ht="23.1" customHeight="1" x14ac:dyDescent="0.25">
      <c r="A177" s="2"/>
      <c r="B177" s="2"/>
      <c r="C177" s="2"/>
      <c r="D177" s="615" t="s">
        <v>56</v>
      </c>
      <c r="E177" s="615"/>
      <c r="F177" s="615"/>
      <c r="G177" s="615"/>
      <c r="H177" s="615"/>
      <c r="I177" s="615"/>
      <c r="J177" s="34"/>
      <c r="K177" s="202"/>
      <c r="L177" s="202"/>
      <c r="M177" s="2"/>
      <c r="N177" s="13"/>
      <c r="O177" s="13"/>
      <c r="P177" s="2"/>
      <c r="Q177" s="401"/>
      <c r="R177" s="329"/>
      <c r="S177" s="332"/>
      <c r="T177" s="330"/>
      <c r="U177" s="280"/>
      <c r="V177" s="331"/>
      <c r="W177" s="331"/>
      <c r="X177" s="237"/>
      <c r="Y177" s="237"/>
      <c r="Z177" s="237"/>
      <c r="AA177" s="237"/>
      <c r="AB177" s="237"/>
      <c r="AC177" s="197"/>
      <c r="AD177" s="312"/>
      <c r="AF177" s="34"/>
      <c r="AG177" s="34"/>
      <c r="AH177" s="34"/>
      <c r="AI177" s="34"/>
      <c r="AJ177" s="34"/>
      <c r="AK177" s="34"/>
    </row>
    <row r="178" spans="1:37" s="144" customFormat="1" ht="23.1" customHeight="1" x14ac:dyDescent="0.25">
      <c r="A178" s="2"/>
      <c r="B178" s="2">
        <v>2018</v>
      </c>
      <c r="C178" s="2" t="s">
        <v>473</v>
      </c>
      <c r="D178" s="4" t="s">
        <v>171</v>
      </c>
      <c r="E178" s="116">
        <f t="shared" ref="E178:F181" si="60">MROUND(K178+4.7,10)</f>
        <v>1700</v>
      </c>
      <c r="F178" s="117">
        <f t="shared" si="60"/>
        <v>1080</v>
      </c>
      <c r="G178" s="101"/>
      <c r="H178" s="2"/>
      <c r="I178" s="2"/>
      <c r="J178" s="33"/>
      <c r="K178" s="202">
        <f>N178*$K$8</f>
        <v>1691.3600000000001</v>
      </c>
      <c r="L178" s="202">
        <f>O178*$L$8</f>
        <v>1076.32</v>
      </c>
      <c r="M178" s="51"/>
      <c r="N178" s="13">
        <f>Q178*2.2</f>
        <v>1691.3600000000001</v>
      </c>
      <c r="O178" s="13">
        <f>Q178*1.4</f>
        <v>1076.32</v>
      </c>
      <c r="P178" s="51"/>
      <c r="Q178" s="409">
        <v>768.8</v>
      </c>
      <c r="R178" s="368">
        <v>701.35</v>
      </c>
      <c r="S178" s="305">
        <v>561.08000000000004</v>
      </c>
      <c r="T178" s="289">
        <v>536.70000000000005</v>
      </c>
      <c r="U178" s="277">
        <v>429.36</v>
      </c>
      <c r="V178" s="263">
        <v>429.36</v>
      </c>
      <c r="W178" s="263">
        <v>429.36</v>
      </c>
      <c r="X178" s="208">
        <v>386.41679999999997</v>
      </c>
      <c r="Y178" s="208">
        <v>386.41679999999997</v>
      </c>
      <c r="Z178" s="208">
        <v>386.41679999999997</v>
      </c>
      <c r="AA178" s="208">
        <v>386.41679999999997</v>
      </c>
      <c r="AB178" s="208">
        <v>348.5</v>
      </c>
      <c r="AC178" s="191">
        <v>278.8</v>
      </c>
      <c r="AD178" s="312"/>
      <c r="AF178" s="34"/>
      <c r="AG178" s="34"/>
      <c r="AH178" s="34"/>
      <c r="AI178" s="34"/>
      <c r="AJ178" s="34"/>
      <c r="AK178" s="34"/>
    </row>
    <row r="179" spans="1:37" s="144" customFormat="1" ht="23.1" customHeight="1" x14ac:dyDescent="0.25">
      <c r="A179" s="2"/>
      <c r="B179" s="2">
        <v>2019</v>
      </c>
      <c r="C179" s="2" t="s">
        <v>474</v>
      </c>
      <c r="D179" s="4" t="s">
        <v>172</v>
      </c>
      <c r="E179" s="116">
        <f t="shared" si="60"/>
        <v>2860</v>
      </c>
      <c r="F179" s="117">
        <f t="shared" si="60"/>
        <v>1820</v>
      </c>
      <c r="G179" s="99"/>
      <c r="H179" s="2"/>
      <c r="I179" s="2"/>
      <c r="J179" s="33"/>
      <c r="K179" s="202">
        <f>N179*$K$8</f>
        <v>2850.5400000000004</v>
      </c>
      <c r="L179" s="202">
        <f>O179*$L$8</f>
        <v>1813.98</v>
      </c>
      <c r="M179" s="51"/>
      <c r="N179" s="13">
        <f>Q179*2.2</f>
        <v>2850.5400000000004</v>
      </c>
      <c r="O179" s="13">
        <f>Q179*1.4</f>
        <v>1813.98</v>
      </c>
      <c r="P179" s="51"/>
      <c r="Q179" s="409">
        <v>1295.7</v>
      </c>
      <c r="R179" s="368">
        <v>1182.2125000000001</v>
      </c>
      <c r="S179" s="305">
        <v>945.77</v>
      </c>
      <c r="T179" s="289">
        <v>869.85</v>
      </c>
      <c r="U179" s="277">
        <v>695.88</v>
      </c>
      <c r="V179" s="263">
        <v>695.88</v>
      </c>
      <c r="W179" s="263">
        <v>695.88</v>
      </c>
      <c r="X179" s="208">
        <v>626.29181999999992</v>
      </c>
      <c r="Y179" s="208">
        <v>626.29181999999992</v>
      </c>
      <c r="Z179" s="208">
        <v>626.29181999999992</v>
      </c>
      <c r="AA179" s="208">
        <v>626.29181999999992</v>
      </c>
      <c r="AB179" s="208">
        <v>564.83749999999998</v>
      </c>
      <c r="AC179" s="191">
        <v>451.87</v>
      </c>
      <c r="AD179" s="312"/>
      <c r="AF179" s="34"/>
      <c r="AG179" s="34"/>
      <c r="AH179" s="34"/>
      <c r="AI179" s="34"/>
      <c r="AJ179" s="34"/>
      <c r="AK179" s="34"/>
    </row>
    <row r="180" spans="1:37" s="144" customFormat="1" ht="23.1" customHeight="1" x14ac:dyDescent="0.25">
      <c r="A180" s="2"/>
      <c r="B180" s="2">
        <v>2020</v>
      </c>
      <c r="C180" s="2" t="s">
        <v>475</v>
      </c>
      <c r="D180" s="4" t="s">
        <v>735</v>
      </c>
      <c r="E180" s="116">
        <f t="shared" si="60"/>
        <v>7520</v>
      </c>
      <c r="F180" s="117">
        <f t="shared" si="60"/>
        <v>4790</v>
      </c>
      <c r="G180" s="99"/>
      <c r="H180" s="2"/>
      <c r="I180" s="2"/>
      <c r="J180" s="33"/>
      <c r="K180" s="202">
        <f>N180*$K$8</f>
        <v>7517.6200000000008</v>
      </c>
      <c r="L180" s="202">
        <f>O180*$L$8</f>
        <v>4783.9399999999996</v>
      </c>
      <c r="M180" s="51"/>
      <c r="N180" s="13">
        <f>Q180*2.2</f>
        <v>7517.6200000000008</v>
      </c>
      <c r="O180" s="13">
        <f>Q180*1.4</f>
        <v>4783.9399999999996</v>
      </c>
      <c r="P180" s="51"/>
      <c r="Q180" s="409">
        <v>3417.1</v>
      </c>
      <c r="R180" s="368">
        <v>3117.7874999999999</v>
      </c>
      <c r="S180" s="305">
        <v>2494.23</v>
      </c>
      <c r="T180" s="289">
        <v>2294.0250000000001</v>
      </c>
      <c r="U180" s="277">
        <v>1835.22</v>
      </c>
      <c r="V180" s="263">
        <v>1835.22</v>
      </c>
      <c r="W180" s="263">
        <v>1835.22</v>
      </c>
      <c r="X180" s="208">
        <v>1651.6961999999999</v>
      </c>
      <c r="Y180" s="208">
        <v>1651.6961999999999</v>
      </c>
      <c r="Z180" s="208">
        <v>1651.6961999999999</v>
      </c>
      <c r="AA180" s="208">
        <v>1651.6961999999999</v>
      </c>
      <c r="AB180" s="208">
        <v>1489.625</v>
      </c>
      <c r="AC180" s="191">
        <v>1191.7</v>
      </c>
      <c r="AD180" s="312"/>
      <c r="AF180" s="34"/>
      <c r="AG180" s="34"/>
      <c r="AH180" s="34"/>
      <c r="AI180" s="34"/>
      <c r="AJ180" s="34"/>
      <c r="AK180" s="34"/>
    </row>
    <row r="181" spans="1:37" s="144" customFormat="1" ht="23.1" customHeight="1" x14ac:dyDescent="0.25">
      <c r="A181" s="2"/>
      <c r="B181" s="2">
        <v>2021</v>
      </c>
      <c r="C181" s="2" t="s">
        <v>476</v>
      </c>
      <c r="D181" s="4" t="s">
        <v>736</v>
      </c>
      <c r="E181" s="116">
        <f t="shared" si="60"/>
        <v>15060</v>
      </c>
      <c r="F181" s="117">
        <f t="shared" si="60"/>
        <v>9580</v>
      </c>
      <c r="G181" s="99"/>
      <c r="H181" s="2"/>
      <c r="I181" s="2"/>
      <c r="J181" s="33"/>
      <c r="K181" s="202">
        <f>N181*$K$8</f>
        <v>15054.6</v>
      </c>
      <c r="L181" s="202">
        <f>O181*$L$8</f>
        <v>9580.1999999999989</v>
      </c>
      <c r="M181" s="51"/>
      <c r="N181" s="13">
        <f>Q181*2.2</f>
        <v>15054.6</v>
      </c>
      <c r="O181" s="13">
        <f>Q181*1.4</f>
        <v>9580.1999999999989</v>
      </c>
      <c r="P181" s="51"/>
      <c r="Q181" s="409">
        <v>6843</v>
      </c>
      <c r="R181" s="368">
        <v>6243.6125000000002</v>
      </c>
      <c r="S181" s="305">
        <v>4994.8900000000003</v>
      </c>
      <c r="T181" s="289">
        <v>4593.2375000000002</v>
      </c>
      <c r="U181" s="277">
        <v>3674.59</v>
      </c>
      <c r="V181" s="263">
        <v>3674.59</v>
      </c>
      <c r="W181" s="263">
        <v>3674.59</v>
      </c>
      <c r="X181" s="208">
        <v>3307.6751399999994</v>
      </c>
      <c r="Y181" s="208">
        <v>3307.6751399999994</v>
      </c>
      <c r="Z181" s="208">
        <v>3307.6751399999994</v>
      </c>
      <c r="AA181" s="208">
        <v>3307.6751399999994</v>
      </c>
      <c r="AB181" s="208">
        <v>2983.1124999999997</v>
      </c>
      <c r="AC181" s="191">
        <v>2386.4899999999998</v>
      </c>
      <c r="AD181" s="312"/>
      <c r="AF181" s="34"/>
      <c r="AG181" s="34"/>
      <c r="AH181" s="34"/>
      <c r="AI181" s="34"/>
      <c r="AJ181" s="34"/>
      <c r="AK181" s="34"/>
    </row>
    <row r="182" spans="1:37" s="144" customFormat="1" ht="18" hidden="1" customHeight="1" x14ac:dyDescent="0.25">
      <c r="A182" s="2"/>
      <c r="B182" s="2"/>
      <c r="C182" s="2"/>
      <c r="D182" s="136"/>
      <c r="E182" s="138"/>
      <c r="F182" s="139"/>
      <c r="G182" s="99"/>
      <c r="H182" s="2"/>
      <c r="I182" s="2"/>
      <c r="J182" s="34"/>
      <c r="K182" s="202"/>
      <c r="L182" s="202"/>
      <c r="M182" s="2"/>
      <c r="N182" s="13"/>
      <c r="O182" s="13"/>
      <c r="P182" s="2"/>
      <c r="Q182" s="401"/>
      <c r="R182" s="329"/>
      <c r="S182" s="329"/>
      <c r="T182" s="330"/>
      <c r="U182" s="280"/>
      <c r="V182" s="331"/>
      <c r="W182" s="331"/>
      <c r="X182" s="208"/>
      <c r="Y182" s="208"/>
      <c r="Z182" s="208"/>
      <c r="AA182" s="208"/>
      <c r="AB182" s="208"/>
      <c r="AC182" s="191"/>
      <c r="AD182" s="312"/>
      <c r="AF182" s="34"/>
      <c r="AG182" s="34"/>
      <c r="AH182" s="34"/>
      <c r="AI182" s="34"/>
      <c r="AJ182" s="34"/>
      <c r="AK182" s="34"/>
    </row>
    <row r="183" spans="1:37" s="144" customFormat="1" ht="23.1" customHeight="1" x14ac:dyDescent="0.25">
      <c r="A183" s="2"/>
      <c r="B183" s="2"/>
      <c r="C183" s="2"/>
      <c r="D183" s="615" t="s">
        <v>284</v>
      </c>
      <c r="E183" s="615"/>
      <c r="F183" s="615"/>
      <c r="G183" s="615"/>
      <c r="H183" s="615"/>
      <c r="I183" s="615"/>
      <c r="J183" s="34"/>
      <c r="K183" s="202"/>
      <c r="L183" s="202"/>
      <c r="M183" s="2"/>
      <c r="N183" s="13"/>
      <c r="O183" s="13"/>
      <c r="P183" s="2"/>
      <c r="Q183" s="401"/>
      <c r="R183" s="329"/>
      <c r="S183" s="329"/>
      <c r="T183" s="330"/>
      <c r="U183" s="280"/>
      <c r="V183" s="331"/>
      <c r="W183" s="331"/>
      <c r="X183" s="208"/>
      <c r="Y183" s="208"/>
      <c r="Z183" s="208"/>
      <c r="AA183" s="208"/>
      <c r="AB183" s="208"/>
      <c r="AC183" s="191"/>
      <c r="AD183" s="312"/>
      <c r="AF183" s="34"/>
      <c r="AG183" s="34"/>
      <c r="AH183" s="34"/>
      <c r="AI183" s="34"/>
      <c r="AJ183" s="34"/>
      <c r="AK183" s="34"/>
    </row>
    <row r="184" spans="1:37" s="144" customFormat="1" ht="11.1" customHeight="1" x14ac:dyDescent="0.25">
      <c r="A184" s="2"/>
      <c r="B184" s="2"/>
      <c r="C184" s="2"/>
      <c r="D184" s="45"/>
      <c r="E184" s="45"/>
      <c r="F184" s="45"/>
      <c r="G184" s="45"/>
      <c r="H184" s="45"/>
      <c r="I184" s="45"/>
      <c r="J184" s="34"/>
      <c r="K184" s="202"/>
      <c r="L184" s="202"/>
      <c r="M184" s="2"/>
      <c r="N184" s="13"/>
      <c r="O184" s="13"/>
      <c r="P184" s="2"/>
      <c r="Q184" s="329"/>
      <c r="R184" s="329"/>
      <c r="S184" s="329"/>
      <c r="T184" s="330"/>
      <c r="U184" s="280"/>
      <c r="V184" s="331"/>
      <c r="W184" s="331"/>
      <c r="X184" s="237"/>
      <c r="Y184" s="237"/>
      <c r="Z184" s="237"/>
      <c r="AA184" s="237"/>
      <c r="AB184" s="237"/>
      <c r="AC184" s="197"/>
      <c r="AD184" s="312"/>
      <c r="AF184" s="34"/>
      <c r="AG184" s="34"/>
      <c r="AH184" s="34"/>
      <c r="AI184" s="34"/>
      <c r="AJ184" s="34"/>
      <c r="AK184" s="34"/>
    </row>
    <row r="185" spans="1:37" s="144" customFormat="1" ht="23.1" customHeight="1" x14ac:dyDescent="0.25">
      <c r="A185" s="2" t="s">
        <v>251</v>
      </c>
      <c r="B185" s="2">
        <v>1884</v>
      </c>
      <c r="C185" s="2" t="s">
        <v>402</v>
      </c>
      <c r="D185" s="4" t="s">
        <v>109</v>
      </c>
      <c r="E185" s="116">
        <f t="shared" ref="E185:F190" si="61">MROUND(K185+4.7,10)</f>
        <v>1290</v>
      </c>
      <c r="F185" s="117">
        <f t="shared" si="61"/>
        <v>830</v>
      </c>
      <c r="G185" s="101"/>
      <c r="H185" s="2"/>
      <c r="I185" s="2"/>
      <c r="J185" s="33"/>
      <c r="K185" s="202">
        <f t="shared" ref="K185:K192" si="62">N185*$K$8</f>
        <v>1289.53</v>
      </c>
      <c r="L185" s="202">
        <f t="shared" ref="L185:L192" si="63">O185*$L$8</f>
        <v>820.6099999999999</v>
      </c>
      <c r="M185" s="51"/>
      <c r="N185" s="13">
        <f t="shared" ref="N185:N192" si="64">Q185*2.2</f>
        <v>1289.53</v>
      </c>
      <c r="O185" s="13">
        <f t="shared" ref="O185:O192" si="65">Q185*1.4</f>
        <v>820.6099999999999</v>
      </c>
      <c r="P185" s="51"/>
      <c r="Q185" s="409">
        <v>586.15</v>
      </c>
      <c r="R185" s="368">
        <v>534.8125</v>
      </c>
      <c r="S185" s="305">
        <v>427.85</v>
      </c>
      <c r="T185" s="289">
        <v>409.22750000000002</v>
      </c>
      <c r="U185" s="277">
        <v>327.38200000000001</v>
      </c>
      <c r="V185" s="263">
        <v>327.38200000000001</v>
      </c>
      <c r="W185" s="263">
        <v>327.38200000000001</v>
      </c>
      <c r="X185" s="208">
        <v>294.64974000000001</v>
      </c>
      <c r="Y185" s="208">
        <v>294.64974000000001</v>
      </c>
      <c r="Z185" s="208">
        <v>294.64974000000001</v>
      </c>
      <c r="AA185" s="208">
        <v>294.64974000000001</v>
      </c>
      <c r="AB185" s="208">
        <v>265.73750000000001</v>
      </c>
      <c r="AC185" s="190">
        <v>212.59</v>
      </c>
      <c r="AD185" s="312"/>
      <c r="AF185" s="34"/>
      <c r="AG185" s="34"/>
      <c r="AH185" s="34"/>
      <c r="AI185" s="34"/>
      <c r="AJ185" s="34"/>
      <c r="AK185" s="34"/>
    </row>
    <row r="186" spans="1:37" s="144" customFormat="1" ht="23.1" customHeight="1" x14ac:dyDescent="0.25">
      <c r="A186" s="2" t="s">
        <v>251</v>
      </c>
      <c r="B186" s="2">
        <v>1885</v>
      </c>
      <c r="C186" s="2" t="s">
        <v>403</v>
      </c>
      <c r="D186" s="4" t="s">
        <v>110</v>
      </c>
      <c r="E186" s="116">
        <f t="shared" si="61"/>
        <v>1300</v>
      </c>
      <c r="F186" s="117">
        <f t="shared" si="61"/>
        <v>830</v>
      </c>
      <c r="G186" s="99"/>
      <c r="H186" s="2"/>
      <c r="I186" s="2"/>
      <c r="J186" s="33"/>
      <c r="K186" s="202">
        <f t="shared" si="62"/>
        <v>1298.528</v>
      </c>
      <c r="L186" s="202">
        <f t="shared" si="63"/>
        <v>826.33600000000001</v>
      </c>
      <c r="M186" s="51"/>
      <c r="N186" s="13">
        <f t="shared" si="64"/>
        <v>1298.528</v>
      </c>
      <c r="O186" s="13">
        <f t="shared" si="65"/>
        <v>826.33600000000001</v>
      </c>
      <c r="P186" s="51"/>
      <c r="Q186" s="409">
        <v>590.24</v>
      </c>
      <c r="R186" s="368">
        <v>538.53750000000002</v>
      </c>
      <c r="S186" s="305">
        <v>430.83</v>
      </c>
      <c r="T186" s="289">
        <v>412.11500000000007</v>
      </c>
      <c r="U186" s="277">
        <v>329.69200000000006</v>
      </c>
      <c r="V186" s="263">
        <v>329.69200000000006</v>
      </c>
      <c r="W186" s="263">
        <v>329.69200000000006</v>
      </c>
      <c r="X186" s="208">
        <v>296.70101999999997</v>
      </c>
      <c r="Y186" s="208">
        <v>296.70101999999997</v>
      </c>
      <c r="Z186" s="208">
        <v>296.70101999999997</v>
      </c>
      <c r="AA186" s="208">
        <v>296.70101999999997</v>
      </c>
      <c r="AB186" s="208">
        <v>267.58749999999998</v>
      </c>
      <c r="AC186" s="190">
        <v>214.07</v>
      </c>
      <c r="AD186" s="312"/>
      <c r="AF186" s="34"/>
      <c r="AG186" s="34"/>
      <c r="AH186" s="34"/>
      <c r="AI186" s="34"/>
      <c r="AJ186" s="34"/>
      <c r="AK186" s="34"/>
    </row>
    <row r="187" spans="1:37" s="144" customFormat="1" ht="23.1" customHeight="1" x14ac:dyDescent="0.25">
      <c r="A187" s="2" t="s">
        <v>251</v>
      </c>
      <c r="B187" s="2">
        <v>1886</v>
      </c>
      <c r="C187" s="2" t="s">
        <v>404</v>
      </c>
      <c r="D187" s="4" t="s">
        <v>544</v>
      </c>
      <c r="E187" s="116">
        <f t="shared" si="61"/>
        <v>3170</v>
      </c>
      <c r="F187" s="117">
        <f t="shared" si="61"/>
        <v>2020</v>
      </c>
      <c r="G187" s="99"/>
      <c r="H187" s="2"/>
      <c r="I187" s="2"/>
      <c r="J187" s="33"/>
      <c r="K187" s="202">
        <f t="shared" si="62"/>
        <v>3167.8020000000006</v>
      </c>
      <c r="L187" s="202">
        <f t="shared" si="63"/>
        <v>2015.874</v>
      </c>
      <c r="M187" s="51"/>
      <c r="N187" s="13">
        <f t="shared" si="64"/>
        <v>3167.8020000000006</v>
      </c>
      <c r="O187" s="13">
        <f t="shared" si="65"/>
        <v>2015.874</v>
      </c>
      <c r="P187" s="51"/>
      <c r="Q187" s="409">
        <v>1439.91</v>
      </c>
      <c r="R187" s="368">
        <v>1313.7874999999999</v>
      </c>
      <c r="S187" s="305">
        <v>1051.03</v>
      </c>
      <c r="T187" s="289">
        <v>966.65250000000003</v>
      </c>
      <c r="U187" s="277">
        <v>773.322</v>
      </c>
      <c r="V187" s="263">
        <v>773.322</v>
      </c>
      <c r="W187" s="263">
        <v>773.322</v>
      </c>
      <c r="X187" s="208">
        <v>696.00761999999997</v>
      </c>
      <c r="Y187" s="208">
        <v>696.00761999999997</v>
      </c>
      <c r="Z187" s="208">
        <v>696.00761999999997</v>
      </c>
      <c r="AA187" s="208">
        <v>696.00761999999997</v>
      </c>
      <c r="AB187" s="208">
        <v>627.71249999999998</v>
      </c>
      <c r="AC187" s="190">
        <v>502.17</v>
      </c>
      <c r="AD187" s="312"/>
      <c r="AF187" s="34"/>
      <c r="AG187" s="34"/>
      <c r="AH187" s="34"/>
      <c r="AI187" s="34"/>
      <c r="AJ187" s="34"/>
      <c r="AK187" s="34"/>
    </row>
    <row r="188" spans="1:37" s="144" customFormat="1" ht="23.1" customHeight="1" x14ac:dyDescent="0.25">
      <c r="A188" s="2" t="s">
        <v>251</v>
      </c>
      <c r="B188" s="2">
        <v>1887</v>
      </c>
      <c r="C188" s="2" t="s">
        <v>407</v>
      </c>
      <c r="D188" s="4" t="s">
        <v>114</v>
      </c>
      <c r="E188" s="116">
        <f t="shared" si="61"/>
        <v>4320</v>
      </c>
      <c r="F188" s="117">
        <f t="shared" si="61"/>
        <v>2750</v>
      </c>
      <c r="G188" s="99"/>
      <c r="H188" s="2"/>
      <c r="I188" s="2"/>
      <c r="J188" s="33"/>
      <c r="K188" s="202">
        <f t="shared" si="62"/>
        <v>4312.616</v>
      </c>
      <c r="L188" s="202">
        <f t="shared" si="63"/>
        <v>2744.3919999999998</v>
      </c>
      <c r="M188" s="51"/>
      <c r="N188" s="13">
        <f t="shared" si="64"/>
        <v>4312.616</v>
      </c>
      <c r="O188" s="13">
        <f t="shared" si="65"/>
        <v>2744.3919999999998</v>
      </c>
      <c r="P188" s="51"/>
      <c r="Q188" s="409">
        <v>1960.28</v>
      </c>
      <c r="R188" s="368">
        <v>1788.5749999999998</v>
      </c>
      <c r="S188" s="305">
        <v>1430.86</v>
      </c>
      <c r="T188" s="289">
        <v>1315.9987500000002</v>
      </c>
      <c r="U188" s="277">
        <v>1052.7990000000002</v>
      </c>
      <c r="V188" s="263">
        <v>1052.7990000000002</v>
      </c>
      <c r="W188" s="263">
        <v>1052.7990000000002</v>
      </c>
      <c r="X188" s="208">
        <v>947.52503999999988</v>
      </c>
      <c r="Y188" s="208">
        <v>947.52503999999988</v>
      </c>
      <c r="Z188" s="208">
        <v>947.52503999999988</v>
      </c>
      <c r="AA188" s="208">
        <v>947.52503999999988</v>
      </c>
      <c r="AB188" s="208">
        <v>854.55</v>
      </c>
      <c r="AC188" s="190">
        <v>683.64</v>
      </c>
      <c r="AD188" s="312"/>
      <c r="AF188" s="34"/>
      <c r="AG188" s="34"/>
      <c r="AH188" s="34"/>
      <c r="AI188" s="34"/>
      <c r="AJ188" s="34"/>
      <c r="AK188" s="34"/>
    </row>
    <row r="189" spans="1:37" s="144" customFormat="1" ht="23.1" customHeight="1" x14ac:dyDescent="0.25">
      <c r="A189" s="2" t="s">
        <v>251</v>
      </c>
      <c r="B189" s="2">
        <v>1892</v>
      </c>
      <c r="C189" s="2" t="s">
        <v>410</v>
      </c>
      <c r="D189" s="4" t="s">
        <v>117</v>
      </c>
      <c r="E189" s="116">
        <f t="shared" si="61"/>
        <v>6870</v>
      </c>
      <c r="F189" s="117">
        <f t="shared" si="61"/>
        <v>4370</v>
      </c>
      <c r="G189" s="99"/>
      <c r="H189" s="2"/>
      <c r="I189" s="2"/>
      <c r="J189" s="33"/>
      <c r="K189" s="202">
        <f t="shared" si="62"/>
        <v>6860.59</v>
      </c>
      <c r="L189" s="202">
        <f t="shared" si="63"/>
        <v>4365.829999999999</v>
      </c>
      <c r="M189" s="51"/>
      <c r="N189" s="13">
        <f t="shared" si="64"/>
        <v>6860.59</v>
      </c>
      <c r="O189" s="13">
        <f t="shared" si="65"/>
        <v>4365.829999999999</v>
      </c>
      <c r="P189" s="51"/>
      <c r="Q189" s="409">
        <v>3118.45</v>
      </c>
      <c r="R189" s="368">
        <v>2845.2999999999997</v>
      </c>
      <c r="S189" s="305">
        <v>2276.2399999999998</v>
      </c>
      <c r="T189" s="289">
        <v>2093.52</v>
      </c>
      <c r="U189" s="277">
        <v>1674.816</v>
      </c>
      <c r="V189" s="263">
        <v>1674.816</v>
      </c>
      <c r="W189" s="263">
        <v>1674.816</v>
      </c>
      <c r="X189" s="208">
        <v>1507.3442999999997</v>
      </c>
      <c r="Y189" s="208">
        <v>1507.3442999999997</v>
      </c>
      <c r="Z189" s="208">
        <v>1507.3442999999997</v>
      </c>
      <c r="AA189" s="208">
        <v>1507.3442999999997</v>
      </c>
      <c r="AB189" s="208">
        <v>1359.4375</v>
      </c>
      <c r="AC189" s="190">
        <v>1087.55</v>
      </c>
      <c r="AD189" s="312"/>
      <c r="AF189" s="34"/>
      <c r="AG189" s="34"/>
      <c r="AH189" s="34"/>
      <c r="AI189" s="34"/>
      <c r="AJ189" s="34"/>
      <c r="AK189" s="34"/>
    </row>
    <row r="190" spans="1:37" s="144" customFormat="1" ht="23.1" customHeight="1" x14ac:dyDescent="0.25">
      <c r="A190" s="2" t="s">
        <v>251</v>
      </c>
      <c r="B190" s="2">
        <v>1893</v>
      </c>
      <c r="C190" s="2" t="s">
        <v>411</v>
      </c>
      <c r="D190" s="4" t="s">
        <v>118</v>
      </c>
      <c r="E190" s="116">
        <f t="shared" si="61"/>
        <v>11450</v>
      </c>
      <c r="F190" s="117">
        <f t="shared" si="61"/>
        <v>7290</v>
      </c>
      <c r="G190" s="99"/>
      <c r="H190" s="2"/>
      <c r="I190" s="2"/>
      <c r="J190" s="33"/>
      <c r="K190" s="202">
        <f t="shared" si="62"/>
        <v>11443.014000000001</v>
      </c>
      <c r="L190" s="202">
        <f t="shared" si="63"/>
        <v>7281.9179999999997</v>
      </c>
      <c r="M190" s="51"/>
      <c r="N190" s="13">
        <f t="shared" si="64"/>
        <v>11443.014000000001</v>
      </c>
      <c r="O190" s="13">
        <f t="shared" si="65"/>
        <v>7281.9179999999997</v>
      </c>
      <c r="P190" s="51"/>
      <c r="Q190" s="409">
        <v>5201.37</v>
      </c>
      <c r="R190" s="368">
        <v>4745.5625</v>
      </c>
      <c r="S190" s="305">
        <v>3796.45</v>
      </c>
      <c r="T190" s="289">
        <v>3491.7300000000005</v>
      </c>
      <c r="U190" s="277">
        <v>2793.3840000000005</v>
      </c>
      <c r="V190" s="263">
        <v>2793.3840000000005</v>
      </c>
      <c r="W190" s="263">
        <v>2793.3840000000005</v>
      </c>
      <c r="X190" s="208">
        <v>2514.0376799999999</v>
      </c>
      <c r="Y190" s="208">
        <v>2514.0376799999999</v>
      </c>
      <c r="Z190" s="208">
        <v>2514.0376799999999</v>
      </c>
      <c r="AA190" s="208">
        <v>2514.0376799999999</v>
      </c>
      <c r="AB190" s="208">
        <v>2267.3500000000004</v>
      </c>
      <c r="AC190" s="190">
        <v>1813.88</v>
      </c>
      <c r="AD190" s="312"/>
      <c r="AF190" s="34"/>
      <c r="AG190" s="34"/>
      <c r="AH190" s="34"/>
      <c r="AI190" s="34"/>
      <c r="AJ190" s="34"/>
      <c r="AK190" s="34"/>
    </row>
    <row r="191" spans="1:37" s="144" customFormat="1" ht="23.1" customHeight="1" x14ac:dyDescent="0.25">
      <c r="A191" s="2" t="s">
        <v>251</v>
      </c>
      <c r="B191" s="2"/>
      <c r="C191" s="2"/>
      <c r="D191" s="4" t="s">
        <v>252</v>
      </c>
      <c r="E191" s="116"/>
      <c r="F191" s="117"/>
      <c r="G191" s="99"/>
      <c r="H191" s="2"/>
      <c r="I191" s="2"/>
      <c r="J191" s="33"/>
      <c r="K191" s="202">
        <f t="shared" si="62"/>
        <v>0</v>
      </c>
      <c r="L191" s="202">
        <f t="shared" si="63"/>
        <v>0</v>
      </c>
      <c r="M191" s="51"/>
      <c r="N191" s="13">
        <f t="shared" si="64"/>
        <v>0</v>
      </c>
      <c r="O191" s="13">
        <f t="shared" si="65"/>
        <v>0</v>
      </c>
      <c r="P191" s="51"/>
      <c r="Q191" s="409">
        <f t="shared" ref="Q191" si="66">S191*1.25</f>
        <v>0</v>
      </c>
      <c r="R191" s="368">
        <v>0</v>
      </c>
      <c r="S191" s="300">
        <v>0</v>
      </c>
      <c r="T191" s="289">
        <v>0</v>
      </c>
      <c r="U191" s="277"/>
      <c r="V191" s="263"/>
      <c r="W191" s="263">
        <v>0</v>
      </c>
      <c r="X191" s="208">
        <v>0</v>
      </c>
      <c r="Y191" s="208">
        <v>0</v>
      </c>
      <c r="Z191" s="208">
        <v>0</v>
      </c>
      <c r="AA191" s="208">
        <v>0</v>
      </c>
      <c r="AB191" s="208">
        <v>0</v>
      </c>
      <c r="AC191" s="190"/>
      <c r="AD191" s="312"/>
      <c r="AF191" s="34"/>
      <c r="AG191" s="34"/>
      <c r="AH191" s="34"/>
      <c r="AI191" s="34"/>
      <c r="AJ191" s="34"/>
      <c r="AK191" s="34"/>
    </row>
    <row r="192" spans="1:37" s="144" customFormat="1" ht="23.1" customHeight="1" x14ac:dyDescent="0.25">
      <c r="A192" s="2" t="s">
        <v>251</v>
      </c>
      <c r="B192" s="2">
        <v>1894</v>
      </c>
      <c r="C192" s="2" t="s">
        <v>412</v>
      </c>
      <c r="D192" s="4" t="s">
        <v>119</v>
      </c>
      <c r="E192" s="116">
        <f>MROUND(K192+4.7,10)</f>
        <v>24660</v>
      </c>
      <c r="F192" s="117">
        <f>MROUND(L192+4.7,10)</f>
        <v>15690</v>
      </c>
      <c r="G192" s="99"/>
      <c r="H192" s="2"/>
      <c r="I192" s="2"/>
      <c r="J192" s="33"/>
      <c r="K192" s="202">
        <f t="shared" si="62"/>
        <v>24654.542000000005</v>
      </c>
      <c r="L192" s="202">
        <f t="shared" si="63"/>
        <v>15689.253999999999</v>
      </c>
      <c r="M192" s="51"/>
      <c r="N192" s="13">
        <f t="shared" si="64"/>
        <v>24654.542000000005</v>
      </c>
      <c r="O192" s="13">
        <f t="shared" si="65"/>
        <v>15689.253999999999</v>
      </c>
      <c r="P192" s="51"/>
      <c r="Q192" s="409">
        <v>11206.61</v>
      </c>
      <c r="R192" s="368">
        <v>10225.012500000001</v>
      </c>
      <c r="S192" s="305">
        <v>8180.01</v>
      </c>
      <c r="T192" s="289">
        <v>7523.4225000000006</v>
      </c>
      <c r="U192" s="277">
        <v>6018.7380000000003</v>
      </c>
      <c r="V192" s="263">
        <v>6018.7380000000003</v>
      </c>
      <c r="W192" s="263">
        <v>6018.7380000000003</v>
      </c>
      <c r="X192" s="208">
        <v>5416.86222</v>
      </c>
      <c r="Y192" s="208">
        <v>5416.86222</v>
      </c>
      <c r="Z192" s="208">
        <v>5416.86222</v>
      </c>
      <c r="AA192" s="208">
        <v>5416.86222</v>
      </c>
      <c r="AB192" s="208">
        <v>4885.3374999999996</v>
      </c>
      <c r="AC192" s="191">
        <v>3908.27</v>
      </c>
      <c r="AD192" s="312"/>
      <c r="AF192" s="34"/>
      <c r="AG192" s="34"/>
      <c r="AH192" s="34"/>
      <c r="AI192" s="34"/>
      <c r="AJ192" s="34"/>
      <c r="AK192" s="34"/>
    </row>
    <row r="193" spans="1:37" s="144" customFormat="1" ht="23.1" customHeight="1" x14ac:dyDescent="0.25">
      <c r="A193" s="2"/>
      <c r="B193" s="2"/>
      <c r="C193" s="2"/>
      <c r="D193" s="136"/>
      <c r="E193" s="138"/>
      <c r="F193" s="139"/>
      <c r="G193" s="99"/>
      <c r="H193" s="2"/>
      <c r="I193" s="2"/>
      <c r="J193" s="34"/>
      <c r="K193" s="202"/>
      <c r="L193" s="202"/>
      <c r="M193" s="2"/>
      <c r="N193" s="13"/>
      <c r="O193" s="13"/>
      <c r="P193" s="2"/>
      <c r="Q193" s="401"/>
      <c r="R193" s="329"/>
      <c r="S193" s="329"/>
      <c r="T193" s="330"/>
      <c r="U193" s="280"/>
      <c r="V193" s="331"/>
      <c r="W193" s="331"/>
      <c r="X193" s="237"/>
      <c r="Y193" s="237"/>
      <c r="Z193" s="237"/>
      <c r="AA193" s="237"/>
      <c r="AB193" s="237"/>
      <c r="AC193" s="197"/>
      <c r="AD193" s="312"/>
      <c r="AF193" s="34"/>
      <c r="AG193" s="34"/>
      <c r="AH193" s="34"/>
      <c r="AI193" s="34"/>
      <c r="AJ193" s="34"/>
      <c r="AK193" s="34"/>
    </row>
    <row r="194" spans="1:37" s="144" customFormat="1" ht="23.1" customHeight="1" x14ac:dyDescent="0.25">
      <c r="A194" s="2"/>
      <c r="B194" s="2"/>
      <c r="C194" s="2"/>
      <c r="D194" s="615" t="s">
        <v>789</v>
      </c>
      <c r="E194" s="615"/>
      <c r="F194" s="615"/>
      <c r="G194" s="615"/>
      <c r="H194" s="615"/>
      <c r="I194" s="615"/>
      <c r="J194" s="47"/>
      <c r="K194" s="202"/>
      <c r="L194" s="202"/>
      <c r="M194" s="51"/>
      <c r="N194" s="13"/>
      <c r="O194" s="13"/>
      <c r="P194" s="51"/>
      <c r="Q194" s="402"/>
      <c r="R194" s="369"/>
      <c r="S194" s="317"/>
      <c r="T194" s="315"/>
      <c r="U194" s="316"/>
      <c r="V194" s="319"/>
      <c r="W194" s="318"/>
      <c r="X194" s="209"/>
      <c r="Y194" s="209"/>
      <c r="Z194" s="209"/>
      <c r="AA194" s="209"/>
      <c r="AB194" s="209"/>
      <c r="AC194" s="191"/>
      <c r="AD194" s="312"/>
      <c r="AF194" s="34"/>
      <c r="AG194" s="34"/>
      <c r="AH194" s="34"/>
      <c r="AI194" s="34"/>
      <c r="AJ194" s="34"/>
      <c r="AK194" s="34"/>
    </row>
    <row r="195" spans="1:37" s="144" customFormat="1" ht="11.1" customHeight="1" x14ac:dyDescent="0.25">
      <c r="A195" s="2"/>
      <c r="B195" s="2"/>
      <c r="C195" s="2"/>
      <c r="D195" s="45"/>
      <c r="E195" s="45"/>
      <c r="F195" s="45"/>
      <c r="G195" s="45"/>
      <c r="H195" s="45"/>
      <c r="I195" s="45"/>
      <c r="J195" s="2"/>
      <c r="K195" s="202"/>
      <c r="L195" s="202"/>
      <c r="M195" s="2"/>
      <c r="N195" s="13"/>
      <c r="O195" s="13"/>
      <c r="P195" s="2"/>
      <c r="Q195" s="342"/>
      <c r="R195" s="342"/>
      <c r="S195" s="342"/>
      <c r="T195" s="322"/>
      <c r="U195" s="279"/>
      <c r="V195" s="343"/>
      <c r="W195" s="323"/>
      <c r="X195" s="211"/>
      <c r="Y195" s="211"/>
      <c r="Z195" s="211"/>
      <c r="AA195" s="211"/>
      <c r="AB195" s="211"/>
      <c r="AC195" s="197"/>
      <c r="AD195" s="312"/>
      <c r="AF195" s="34"/>
      <c r="AG195" s="34"/>
      <c r="AH195" s="34"/>
      <c r="AI195" s="34"/>
      <c r="AJ195" s="34"/>
      <c r="AK195" s="34"/>
    </row>
    <row r="196" spans="1:37" s="144" customFormat="1" ht="23.1" customHeight="1" x14ac:dyDescent="0.25">
      <c r="A196" s="2" t="s">
        <v>290</v>
      </c>
      <c r="B196" s="2">
        <v>266</v>
      </c>
      <c r="C196" s="2" t="s">
        <v>336</v>
      </c>
      <c r="D196" s="4" t="s">
        <v>658</v>
      </c>
      <c r="E196" s="116">
        <f>MROUND(K196+4.7,10)</f>
        <v>1560</v>
      </c>
      <c r="F196" s="117">
        <f>MROUND(L196+4.7,10)</f>
        <v>990</v>
      </c>
      <c r="G196" s="101"/>
      <c r="H196" s="2"/>
      <c r="I196" s="45"/>
      <c r="J196" s="33"/>
      <c r="K196" s="202">
        <f>N196*$K$8</f>
        <v>1554.2676875000002</v>
      </c>
      <c r="L196" s="202">
        <f>O196*$L$8</f>
        <v>989.07943750000004</v>
      </c>
      <c r="M196" s="51"/>
      <c r="N196" s="13">
        <f>Q196*2.2</f>
        <v>1554.2676875000002</v>
      </c>
      <c r="O196" s="13">
        <f>Q196*1.4</f>
        <v>989.07943750000004</v>
      </c>
      <c r="P196" s="51"/>
      <c r="Q196" s="399">
        <f t="shared" ref="Q196:Q197" si="67">R196*$Q$9</f>
        <v>706.48531250000008</v>
      </c>
      <c r="R196" s="371">
        <v>642.25937499999998</v>
      </c>
      <c r="S196" s="303">
        <v>442.9375</v>
      </c>
      <c r="T196" s="289">
        <v>442.9375</v>
      </c>
      <c r="U196" s="277">
        <v>354.35</v>
      </c>
      <c r="V196" s="263">
        <v>354.35</v>
      </c>
      <c r="W196" s="263">
        <v>354.35</v>
      </c>
      <c r="X196" s="208">
        <v>316.38222000000002</v>
      </c>
      <c r="Y196" s="208">
        <v>316.38222000000002</v>
      </c>
      <c r="Z196" s="208">
        <v>316.38222000000002</v>
      </c>
      <c r="AA196" s="208">
        <v>316.38222000000002</v>
      </c>
      <c r="AB196" s="208">
        <v>285.33750000000003</v>
      </c>
      <c r="AC196" s="190">
        <v>228.27</v>
      </c>
      <c r="AD196" s="312"/>
      <c r="AF196" s="34"/>
      <c r="AG196" s="34"/>
      <c r="AH196" s="34"/>
      <c r="AI196" s="34"/>
      <c r="AJ196" s="34"/>
      <c r="AK196" s="34"/>
    </row>
    <row r="197" spans="1:37" s="144" customFormat="1" ht="23.1" customHeight="1" x14ac:dyDescent="0.25">
      <c r="A197" s="2" t="s">
        <v>290</v>
      </c>
      <c r="B197" s="2">
        <v>267</v>
      </c>
      <c r="C197" s="2" t="s">
        <v>337</v>
      </c>
      <c r="D197" s="4" t="s">
        <v>692</v>
      </c>
      <c r="E197" s="116">
        <f>MROUND(K197+4.7,10)</f>
        <v>2600</v>
      </c>
      <c r="F197" s="117">
        <f>MROUND(L197+4.7,10)</f>
        <v>1660</v>
      </c>
      <c r="G197" s="101"/>
      <c r="H197" s="2"/>
      <c r="I197" s="45"/>
      <c r="J197" s="33"/>
      <c r="K197" s="202">
        <f>N197*$K$8</f>
        <v>2594.7300500000001</v>
      </c>
      <c r="L197" s="202">
        <f>O197*$L$8</f>
        <v>1651.1918499999999</v>
      </c>
      <c r="M197" s="51"/>
      <c r="N197" s="13">
        <f>Q197*2.2</f>
        <v>2594.7300500000001</v>
      </c>
      <c r="O197" s="13">
        <f>Q197*1.4</f>
        <v>1651.1918499999999</v>
      </c>
      <c r="P197" s="51"/>
      <c r="Q197" s="399">
        <f t="shared" si="67"/>
        <v>1179.42275</v>
      </c>
      <c r="R197" s="371">
        <v>1072.2024999999999</v>
      </c>
      <c r="S197" s="303">
        <v>739.44999999999993</v>
      </c>
      <c r="T197" s="289">
        <v>739.44999999999993</v>
      </c>
      <c r="U197" s="277">
        <v>591.55999999999995</v>
      </c>
      <c r="V197" s="263">
        <v>591.55999999999995</v>
      </c>
      <c r="W197" s="263">
        <v>591.55999999999995</v>
      </c>
      <c r="X197" s="208">
        <v>528.17687999999998</v>
      </c>
      <c r="Y197" s="208">
        <v>528.17687999999998</v>
      </c>
      <c r="Z197" s="208">
        <v>528.17687999999998</v>
      </c>
      <c r="AA197" s="208">
        <v>528.17687999999998</v>
      </c>
      <c r="AB197" s="208">
        <v>476.34999999999997</v>
      </c>
      <c r="AC197" s="190">
        <v>381.08</v>
      </c>
      <c r="AD197" s="312"/>
      <c r="AF197" s="34"/>
      <c r="AG197" s="34"/>
      <c r="AH197" s="34"/>
      <c r="AI197" s="34"/>
      <c r="AJ197" s="34"/>
      <c r="AK197" s="34"/>
    </row>
    <row r="198" spans="1:37" s="144" customFormat="1" ht="23.1" customHeight="1" x14ac:dyDescent="0.25">
      <c r="A198" s="2"/>
      <c r="B198" s="2"/>
      <c r="C198" s="2"/>
      <c r="D198" s="136"/>
      <c r="E198" s="138"/>
      <c r="F198" s="139"/>
      <c r="G198" s="101"/>
      <c r="H198" s="2"/>
      <c r="I198" s="45"/>
      <c r="J198" s="33"/>
      <c r="K198" s="202"/>
      <c r="L198" s="202"/>
      <c r="M198" s="51"/>
      <c r="N198" s="13"/>
      <c r="O198" s="13"/>
      <c r="P198" s="51"/>
      <c r="Q198" s="399"/>
      <c r="R198" s="371"/>
      <c r="S198" s="303"/>
      <c r="T198" s="289"/>
      <c r="U198" s="277"/>
      <c r="V198" s="263"/>
      <c r="W198" s="263"/>
      <c r="X198" s="208"/>
      <c r="Y198" s="208"/>
      <c r="Z198" s="208"/>
      <c r="AA198" s="208"/>
      <c r="AB198" s="208"/>
      <c r="AC198" s="190"/>
      <c r="AD198" s="312"/>
      <c r="AF198" s="34"/>
      <c r="AG198" s="34"/>
      <c r="AH198" s="34"/>
      <c r="AI198" s="34"/>
      <c r="AJ198" s="34"/>
      <c r="AK198" s="34"/>
    </row>
    <row r="199" spans="1:37" s="144" customFormat="1" ht="23.1" customHeight="1" x14ac:dyDescent="0.25">
      <c r="A199" s="2" t="s">
        <v>245</v>
      </c>
      <c r="B199" s="2">
        <v>4752</v>
      </c>
      <c r="C199" s="2" t="s">
        <v>501</v>
      </c>
      <c r="D199" s="4" t="s">
        <v>249</v>
      </c>
      <c r="E199" s="116">
        <f t="shared" ref="E199:F202" si="68">MROUND(K199+4.7,10)</f>
        <v>2420</v>
      </c>
      <c r="F199" s="117">
        <f t="shared" si="68"/>
        <v>1540</v>
      </c>
      <c r="G199" s="101"/>
      <c r="H199" s="2"/>
      <c r="I199" s="45"/>
      <c r="J199" s="33"/>
      <c r="K199" s="202">
        <f>N199*$K$8</f>
        <v>2418.8940600000001</v>
      </c>
      <c r="L199" s="202">
        <f>O199*$L$8</f>
        <v>1539.2962199999999</v>
      </c>
      <c r="M199" s="51"/>
      <c r="N199" s="13">
        <f>Q199*2.2</f>
        <v>2418.8940600000001</v>
      </c>
      <c r="O199" s="13">
        <f>Q199*1.4</f>
        <v>1539.2962199999999</v>
      </c>
      <c r="P199" s="51"/>
      <c r="Q199" s="399">
        <f>R199*$Q$9</f>
        <v>1099.4973</v>
      </c>
      <c r="R199" s="371">
        <v>999.54300000000001</v>
      </c>
      <c r="S199" s="303">
        <v>689.34</v>
      </c>
      <c r="T199" s="289">
        <v>692.5</v>
      </c>
      <c r="U199" s="277">
        <v>554</v>
      </c>
      <c r="V199" s="272">
        <v>554</v>
      </c>
      <c r="W199" s="263">
        <v>551.47</v>
      </c>
      <c r="X199" s="208">
        <v>492.37649999999996</v>
      </c>
      <c r="Y199" s="208">
        <v>492.37649999999996</v>
      </c>
      <c r="Z199" s="208">
        <v>492.37649999999996</v>
      </c>
      <c r="AA199" s="208">
        <v>492.37649999999996</v>
      </c>
      <c r="AB199" s="208">
        <v>444.0625</v>
      </c>
      <c r="AC199" s="190">
        <v>355.25</v>
      </c>
      <c r="AD199" s="312"/>
      <c r="AF199" s="34"/>
      <c r="AG199" s="34"/>
      <c r="AH199" s="34"/>
      <c r="AI199" s="34"/>
      <c r="AJ199" s="34"/>
      <c r="AK199" s="34"/>
    </row>
    <row r="200" spans="1:37" s="144" customFormat="1" ht="23.1" customHeight="1" x14ac:dyDescent="0.25">
      <c r="A200" s="2" t="s">
        <v>245</v>
      </c>
      <c r="B200" s="2">
        <v>4753</v>
      </c>
      <c r="C200" s="2" t="s">
        <v>502</v>
      </c>
      <c r="D200" s="4" t="s">
        <v>248</v>
      </c>
      <c r="E200" s="116">
        <f t="shared" si="68"/>
        <v>3680</v>
      </c>
      <c r="F200" s="117">
        <f t="shared" si="68"/>
        <v>2340</v>
      </c>
      <c r="G200" s="99"/>
      <c r="H200" s="2"/>
      <c r="I200" s="2"/>
      <c r="J200" s="33"/>
      <c r="K200" s="202">
        <f>N200*$K$8</f>
        <v>3676.1687600000009</v>
      </c>
      <c r="L200" s="202">
        <f>O200*$L$8</f>
        <v>2339.3801200000003</v>
      </c>
      <c r="M200" s="51"/>
      <c r="N200" s="13">
        <f>Q200*2.2</f>
        <v>3676.1687600000009</v>
      </c>
      <c r="O200" s="13">
        <f>Q200*1.4</f>
        <v>2339.3801200000003</v>
      </c>
      <c r="P200" s="51"/>
      <c r="Q200" s="399">
        <f t="shared" ref="Q200:Q202" si="69">R200*$Q$9</f>
        <v>1670.9858000000004</v>
      </c>
      <c r="R200" s="371">
        <v>1519.0780000000002</v>
      </c>
      <c r="S200" s="303">
        <v>1047.6400000000001</v>
      </c>
      <c r="T200" s="289">
        <v>1048.75</v>
      </c>
      <c r="U200" s="277">
        <v>839</v>
      </c>
      <c r="V200" s="272">
        <v>839</v>
      </c>
      <c r="W200" s="263">
        <v>838.11</v>
      </c>
      <c r="X200" s="208">
        <v>748.30139999999994</v>
      </c>
      <c r="Y200" s="208">
        <v>748.30139999999994</v>
      </c>
      <c r="Z200" s="208">
        <v>748.30139999999994</v>
      </c>
      <c r="AA200" s="208">
        <v>748.30139999999994</v>
      </c>
      <c r="AB200" s="208">
        <v>674.875</v>
      </c>
      <c r="AC200" s="190">
        <v>539.9</v>
      </c>
      <c r="AD200" s="312"/>
      <c r="AF200" s="34"/>
      <c r="AG200" s="34"/>
      <c r="AH200" s="34"/>
      <c r="AI200" s="34"/>
      <c r="AJ200" s="34"/>
      <c r="AK200" s="34"/>
    </row>
    <row r="201" spans="1:37" s="144" customFormat="1" ht="23.1" customHeight="1" x14ac:dyDescent="0.25">
      <c r="A201" s="2" t="s">
        <v>245</v>
      </c>
      <c r="B201" s="2">
        <v>4754</v>
      </c>
      <c r="C201" s="2" t="s">
        <v>503</v>
      </c>
      <c r="D201" s="4" t="s">
        <v>247</v>
      </c>
      <c r="E201" s="116">
        <f t="shared" si="68"/>
        <v>5810</v>
      </c>
      <c r="F201" s="117">
        <f t="shared" si="68"/>
        <v>3700</v>
      </c>
      <c r="G201" s="99"/>
      <c r="H201" s="2"/>
      <c r="I201" s="2"/>
      <c r="J201" s="33"/>
      <c r="K201" s="202">
        <f>N201*$K$8</f>
        <v>5804.5176200000014</v>
      </c>
      <c r="L201" s="202">
        <f>O201*$L$8</f>
        <v>3693.7839400000007</v>
      </c>
      <c r="M201" s="51"/>
      <c r="N201" s="13">
        <f>Q201*2.2</f>
        <v>5804.5176200000014</v>
      </c>
      <c r="O201" s="13">
        <f>Q201*1.4</f>
        <v>3693.7839400000007</v>
      </c>
      <c r="P201" s="51"/>
      <c r="Q201" s="399">
        <f t="shared" si="69"/>
        <v>2638.4171000000006</v>
      </c>
      <c r="R201" s="371">
        <v>2398.5610000000001</v>
      </c>
      <c r="S201" s="303">
        <v>1654.18</v>
      </c>
      <c r="T201" s="289">
        <v>1655</v>
      </c>
      <c r="U201" s="277">
        <v>1324</v>
      </c>
      <c r="V201" s="272">
        <v>1324</v>
      </c>
      <c r="W201" s="263">
        <v>1323.34</v>
      </c>
      <c r="X201" s="208">
        <v>1181.5649999999998</v>
      </c>
      <c r="Y201" s="208">
        <v>1181.5649999999998</v>
      </c>
      <c r="Z201" s="208">
        <v>1181.5649999999998</v>
      </c>
      <c r="AA201" s="208">
        <v>1181.5649999999998</v>
      </c>
      <c r="AB201" s="208">
        <v>1065.625</v>
      </c>
      <c r="AC201" s="190">
        <v>852.5</v>
      </c>
      <c r="AD201" s="312"/>
      <c r="AF201" s="34"/>
      <c r="AG201" s="34"/>
      <c r="AH201" s="34"/>
      <c r="AI201" s="34"/>
      <c r="AJ201" s="34"/>
      <c r="AK201" s="34"/>
    </row>
    <row r="202" spans="1:37" s="144" customFormat="1" ht="23.1" customHeight="1" x14ac:dyDescent="0.25">
      <c r="A202" s="2" t="s">
        <v>245</v>
      </c>
      <c r="B202" s="2">
        <v>4755</v>
      </c>
      <c r="C202" s="2" t="s">
        <v>504</v>
      </c>
      <c r="D202" s="4" t="s">
        <v>250</v>
      </c>
      <c r="E202" s="116">
        <f t="shared" si="68"/>
        <v>9290</v>
      </c>
      <c r="F202" s="117">
        <f t="shared" si="68"/>
        <v>5920</v>
      </c>
      <c r="G202" s="99"/>
      <c r="H202" s="2"/>
      <c r="I202" s="2"/>
      <c r="J202" s="33"/>
      <c r="K202" s="202">
        <f>N202*$K$8</f>
        <v>9289.2353400000011</v>
      </c>
      <c r="L202" s="202">
        <f>O202*$L$8</f>
        <v>5911.33158</v>
      </c>
      <c r="M202" s="51"/>
      <c r="N202" s="13">
        <f>Q202*2.2</f>
        <v>9289.2353400000011</v>
      </c>
      <c r="O202" s="13">
        <f>Q202*1.4</f>
        <v>5911.33158</v>
      </c>
      <c r="P202" s="51"/>
      <c r="Q202" s="399">
        <f t="shared" si="69"/>
        <v>4222.3797000000004</v>
      </c>
      <c r="R202" s="371">
        <v>3838.527</v>
      </c>
      <c r="S202" s="303">
        <v>2647.26</v>
      </c>
      <c r="T202" s="289">
        <v>2647.5</v>
      </c>
      <c r="U202" s="277">
        <v>2118</v>
      </c>
      <c r="V202" s="272">
        <v>2118</v>
      </c>
      <c r="W202" s="263">
        <v>2117.81</v>
      </c>
      <c r="X202" s="208">
        <v>1890.9059399999999</v>
      </c>
      <c r="Y202" s="208">
        <v>1890.9059399999999</v>
      </c>
      <c r="Z202" s="208">
        <v>1890.9059399999999</v>
      </c>
      <c r="AA202" s="208">
        <v>1890.9059399999999</v>
      </c>
      <c r="AB202" s="208">
        <v>1705.3625</v>
      </c>
      <c r="AC202" s="190">
        <v>1364.29</v>
      </c>
      <c r="AD202" s="312"/>
      <c r="AF202" s="34"/>
      <c r="AG202" s="34"/>
      <c r="AH202" s="34"/>
      <c r="AI202" s="34"/>
      <c r="AJ202" s="34"/>
      <c r="AK202" s="34"/>
    </row>
    <row r="203" spans="1:37" s="144" customFormat="1" ht="23.1" customHeight="1" x14ac:dyDescent="0.25">
      <c r="A203" s="2"/>
      <c r="B203" s="2"/>
      <c r="C203" s="2"/>
      <c r="D203" s="136"/>
      <c r="E203" s="138"/>
      <c r="F203" s="139"/>
      <c r="G203" s="99"/>
      <c r="H203" s="2"/>
      <c r="I203" s="2"/>
      <c r="J203" s="34"/>
      <c r="K203" s="202"/>
      <c r="L203" s="202"/>
      <c r="M203" s="2"/>
      <c r="N203" s="13"/>
      <c r="O203" s="13"/>
      <c r="P203" s="2"/>
      <c r="Q203" s="400"/>
      <c r="R203" s="332"/>
      <c r="S203" s="332"/>
      <c r="T203" s="330"/>
      <c r="U203" s="280"/>
      <c r="V203" s="339"/>
      <c r="W203" s="331"/>
      <c r="X203" s="237"/>
      <c r="Y203" s="237"/>
      <c r="Z203" s="237"/>
      <c r="AA203" s="237"/>
      <c r="AB203" s="237"/>
      <c r="AC203" s="240"/>
      <c r="AD203" s="312"/>
      <c r="AF203" s="34"/>
      <c r="AG203" s="34"/>
      <c r="AH203" s="34"/>
      <c r="AI203" s="34"/>
      <c r="AJ203" s="34"/>
      <c r="AK203" s="34"/>
    </row>
    <row r="204" spans="1:37" s="144" customFormat="1" ht="23.1" customHeight="1" x14ac:dyDescent="0.25">
      <c r="A204" s="2" t="s">
        <v>238</v>
      </c>
      <c r="B204" s="2">
        <v>1968</v>
      </c>
      <c r="C204" s="2" t="s">
        <v>446</v>
      </c>
      <c r="D204" s="4" t="s">
        <v>782</v>
      </c>
      <c r="E204" s="116">
        <f t="shared" ref="E204:F210" si="70">MROUND(K204+4.7,10)</f>
        <v>2580</v>
      </c>
      <c r="F204" s="117">
        <f t="shared" si="70"/>
        <v>1650</v>
      </c>
      <c r="G204" s="101"/>
      <c r="H204" s="2"/>
      <c r="I204" s="2"/>
      <c r="J204" s="33"/>
      <c r="K204" s="202">
        <f t="shared" ref="K204:K210" si="71">N204*$K$8</f>
        <v>2578.0480000000002</v>
      </c>
      <c r="L204" s="202">
        <f t="shared" ref="L204:L210" si="72">O204*$L$8</f>
        <v>1640.5759999999998</v>
      </c>
      <c r="M204" s="51"/>
      <c r="N204" s="13">
        <f t="shared" ref="N204:N210" si="73">Q204*2.2</f>
        <v>2578.0480000000002</v>
      </c>
      <c r="O204" s="13">
        <f t="shared" ref="O204:O210" si="74">Q204*1.4</f>
        <v>1640.5759999999998</v>
      </c>
      <c r="P204" s="51"/>
      <c r="Q204" s="409">
        <v>1171.8399999999999</v>
      </c>
      <c r="R204" s="368">
        <v>1069.2</v>
      </c>
      <c r="S204" s="305">
        <v>855.36</v>
      </c>
      <c r="T204" s="289">
        <v>786.71249999999998</v>
      </c>
      <c r="U204" s="277">
        <v>629.37</v>
      </c>
      <c r="V204" s="263">
        <v>629.37</v>
      </c>
      <c r="W204" s="263">
        <v>629.37</v>
      </c>
      <c r="X204" s="208">
        <v>566.41661999999997</v>
      </c>
      <c r="Y204" s="208">
        <v>566.41661999999997</v>
      </c>
      <c r="Z204" s="208">
        <v>566.41661999999997</v>
      </c>
      <c r="AA204" s="208">
        <v>566.41661999999997</v>
      </c>
      <c r="AB204" s="208">
        <v>510.83750000000003</v>
      </c>
      <c r="AC204" s="190">
        <v>408.67</v>
      </c>
      <c r="AD204" s="312"/>
      <c r="AF204" s="34"/>
      <c r="AG204" s="34"/>
      <c r="AH204" s="34"/>
      <c r="AI204" s="34"/>
      <c r="AJ204" s="34"/>
      <c r="AK204" s="34"/>
    </row>
    <row r="205" spans="1:37" s="144" customFormat="1" ht="23.1" customHeight="1" x14ac:dyDescent="0.25">
      <c r="A205" s="2" t="s">
        <v>238</v>
      </c>
      <c r="B205" s="2">
        <v>1969</v>
      </c>
      <c r="C205" s="2" t="s">
        <v>447</v>
      </c>
      <c r="D205" s="4" t="s">
        <v>783</v>
      </c>
      <c r="E205" s="116">
        <f t="shared" si="70"/>
        <v>2610</v>
      </c>
      <c r="F205" s="117">
        <f t="shared" si="70"/>
        <v>1660</v>
      </c>
      <c r="G205" s="99"/>
      <c r="H205" s="2"/>
      <c r="I205" s="2"/>
      <c r="J205" s="33"/>
      <c r="K205" s="202">
        <f t="shared" si="71"/>
        <v>2604.4479999999999</v>
      </c>
      <c r="L205" s="202">
        <f t="shared" si="72"/>
        <v>1657.3759999999997</v>
      </c>
      <c r="M205" s="51"/>
      <c r="N205" s="13">
        <f t="shared" si="73"/>
        <v>2604.4479999999999</v>
      </c>
      <c r="O205" s="13">
        <f t="shared" si="74"/>
        <v>1657.3759999999997</v>
      </c>
      <c r="P205" s="51"/>
      <c r="Q205" s="409">
        <v>1183.8399999999999</v>
      </c>
      <c r="R205" s="368">
        <v>1139.9124999999999</v>
      </c>
      <c r="S205" s="303">
        <v>911.93</v>
      </c>
      <c r="T205" s="289">
        <v>838.17499999999995</v>
      </c>
      <c r="U205" s="277">
        <v>670.54</v>
      </c>
      <c r="V205" s="263">
        <v>670.54</v>
      </c>
      <c r="W205" s="263">
        <v>670.54</v>
      </c>
      <c r="X205" s="208">
        <v>603.54755999999998</v>
      </c>
      <c r="Y205" s="208">
        <v>603.54755999999998</v>
      </c>
      <c r="Z205" s="208">
        <v>603.54755999999998</v>
      </c>
      <c r="AA205" s="208">
        <v>603.54755999999998</v>
      </c>
      <c r="AB205" s="208">
        <v>544.32499999999993</v>
      </c>
      <c r="AC205" s="190">
        <v>435.46</v>
      </c>
      <c r="AD205" s="312"/>
      <c r="AF205" s="34"/>
      <c r="AG205" s="34"/>
      <c r="AH205" s="34"/>
      <c r="AI205" s="34"/>
      <c r="AJ205" s="34"/>
      <c r="AK205" s="34"/>
    </row>
    <row r="206" spans="1:37" s="144" customFormat="1" ht="23.1" customHeight="1" x14ac:dyDescent="0.25">
      <c r="A206" s="2" t="s">
        <v>238</v>
      </c>
      <c r="B206" s="2">
        <v>1970</v>
      </c>
      <c r="C206" s="2" t="s">
        <v>448</v>
      </c>
      <c r="D206" s="4" t="s">
        <v>784</v>
      </c>
      <c r="E206" s="116">
        <f t="shared" si="70"/>
        <v>3810</v>
      </c>
      <c r="F206" s="117">
        <f t="shared" si="70"/>
        <v>2430</v>
      </c>
      <c r="G206" s="99"/>
      <c r="H206" s="2"/>
      <c r="I206" s="2"/>
      <c r="J206" s="33"/>
      <c r="K206" s="202">
        <f t="shared" si="71"/>
        <v>3805.9560000000001</v>
      </c>
      <c r="L206" s="202">
        <f t="shared" si="72"/>
        <v>2421.9719999999998</v>
      </c>
      <c r="M206" s="51"/>
      <c r="N206" s="13">
        <f t="shared" si="73"/>
        <v>3805.9560000000001</v>
      </c>
      <c r="O206" s="13">
        <f t="shared" si="74"/>
        <v>2421.9719999999998</v>
      </c>
      <c r="P206" s="51"/>
      <c r="Q206" s="409">
        <v>1729.98</v>
      </c>
      <c r="R206" s="368">
        <v>1578.45</v>
      </c>
      <c r="S206" s="305">
        <v>1262.76</v>
      </c>
      <c r="T206" s="289">
        <v>1161.39375</v>
      </c>
      <c r="U206" s="277">
        <v>929.11500000000001</v>
      </c>
      <c r="V206" s="263">
        <v>929.11500000000001</v>
      </c>
      <c r="W206" s="263">
        <v>929.11500000000001</v>
      </c>
      <c r="X206" s="208">
        <v>836.21537999999998</v>
      </c>
      <c r="Y206" s="208">
        <v>836.21537999999998</v>
      </c>
      <c r="Z206" s="208">
        <v>836.21537999999998</v>
      </c>
      <c r="AA206" s="208">
        <v>836.21537999999998</v>
      </c>
      <c r="AB206" s="208">
        <v>754.16250000000002</v>
      </c>
      <c r="AC206" s="190">
        <v>603.33000000000004</v>
      </c>
      <c r="AD206" s="312"/>
      <c r="AF206" s="34"/>
      <c r="AG206" s="34"/>
      <c r="AH206" s="34"/>
      <c r="AI206" s="34"/>
      <c r="AJ206" s="34"/>
      <c r="AK206" s="34"/>
    </row>
    <row r="207" spans="1:37" s="144" customFormat="1" ht="23.1" customHeight="1" x14ac:dyDescent="0.25">
      <c r="A207" s="2" t="s">
        <v>238</v>
      </c>
      <c r="B207" s="2">
        <v>1971</v>
      </c>
      <c r="C207" s="2" t="s">
        <v>449</v>
      </c>
      <c r="D207" s="4" t="s">
        <v>785</v>
      </c>
      <c r="E207" s="116">
        <f t="shared" si="70"/>
        <v>5820</v>
      </c>
      <c r="F207" s="117">
        <f t="shared" si="70"/>
        <v>3710</v>
      </c>
      <c r="G207" s="99"/>
      <c r="H207" s="2"/>
      <c r="I207" s="2"/>
      <c r="J207" s="33"/>
      <c r="K207" s="202">
        <f t="shared" si="71"/>
        <v>5815.1500000000005</v>
      </c>
      <c r="L207" s="202">
        <f t="shared" si="72"/>
        <v>3700.5499999999997</v>
      </c>
      <c r="M207" s="51"/>
      <c r="N207" s="13">
        <f t="shared" si="73"/>
        <v>5815.1500000000005</v>
      </c>
      <c r="O207" s="13">
        <f t="shared" si="74"/>
        <v>3700.5499999999997</v>
      </c>
      <c r="P207" s="51"/>
      <c r="Q207" s="409">
        <v>2643.25</v>
      </c>
      <c r="R207" s="368">
        <v>2411.7250000000004</v>
      </c>
      <c r="S207" s="305">
        <v>1929.38</v>
      </c>
      <c r="T207" s="289">
        <v>1774.52</v>
      </c>
      <c r="U207" s="277">
        <v>1419.616</v>
      </c>
      <c r="V207" s="263">
        <v>1419.616</v>
      </c>
      <c r="W207" s="263">
        <v>1419.616</v>
      </c>
      <c r="X207" s="208">
        <v>1277.6563799999999</v>
      </c>
      <c r="Y207" s="208">
        <v>1277.6563799999999</v>
      </c>
      <c r="Z207" s="208">
        <v>1277.6563799999999</v>
      </c>
      <c r="AA207" s="208">
        <v>1277.6563799999999</v>
      </c>
      <c r="AB207" s="208">
        <v>1152.2875000000001</v>
      </c>
      <c r="AC207" s="190">
        <v>921.83</v>
      </c>
      <c r="AD207" s="312"/>
      <c r="AF207" s="34"/>
      <c r="AG207" s="34"/>
      <c r="AH207" s="34"/>
      <c r="AI207" s="34"/>
      <c r="AJ207" s="34"/>
      <c r="AK207" s="34"/>
    </row>
    <row r="208" spans="1:37" s="144" customFormat="1" ht="23.1" customHeight="1" x14ac:dyDescent="0.25">
      <c r="A208" s="2" t="s">
        <v>238</v>
      </c>
      <c r="B208" s="2">
        <v>1972</v>
      </c>
      <c r="C208" s="2" t="s">
        <v>450</v>
      </c>
      <c r="D208" s="4" t="s">
        <v>786</v>
      </c>
      <c r="E208" s="116">
        <f t="shared" si="70"/>
        <v>7730</v>
      </c>
      <c r="F208" s="117">
        <f t="shared" si="70"/>
        <v>4920</v>
      </c>
      <c r="G208" s="99"/>
      <c r="H208" s="2"/>
      <c r="I208" s="2"/>
      <c r="J208" s="33"/>
      <c r="K208" s="202">
        <f t="shared" si="71"/>
        <v>7728.6</v>
      </c>
      <c r="L208" s="202">
        <f t="shared" si="72"/>
        <v>4918.2</v>
      </c>
      <c r="M208" s="51"/>
      <c r="N208" s="13">
        <f t="shared" si="73"/>
        <v>7728.6</v>
      </c>
      <c r="O208" s="13">
        <f t="shared" si="74"/>
        <v>4918.2</v>
      </c>
      <c r="P208" s="51"/>
      <c r="Q208" s="409">
        <v>3513</v>
      </c>
      <c r="R208" s="368">
        <v>3205.2874999999999</v>
      </c>
      <c r="S208" s="305">
        <v>2564.23</v>
      </c>
      <c r="T208" s="289">
        <v>2358.4137500000002</v>
      </c>
      <c r="U208" s="277">
        <v>1886.7310000000002</v>
      </c>
      <c r="V208" s="263">
        <v>1886.7310000000002</v>
      </c>
      <c r="W208" s="263">
        <v>1886.7310000000002</v>
      </c>
      <c r="X208" s="208">
        <v>1698.0579</v>
      </c>
      <c r="Y208" s="208">
        <v>1698.0579</v>
      </c>
      <c r="Z208" s="208">
        <v>1698.0579</v>
      </c>
      <c r="AA208" s="208">
        <v>1698.0579</v>
      </c>
      <c r="AB208" s="208">
        <v>1531.4375</v>
      </c>
      <c r="AC208" s="190">
        <v>1225.1500000000001</v>
      </c>
      <c r="AD208" s="312"/>
      <c r="AF208" s="34"/>
      <c r="AG208" s="34"/>
      <c r="AH208" s="34"/>
      <c r="AI208" s="34"/>
      <c r="AJ208" s="34"/>
      <c r="AK208" s="34"/>
    </row>
    <row r="209" spans="1:37" s="144" customFormat="1" ht="23.1" customHeight="1" x14ac:dyDescent="0.25">
      <c r="A209" s="2" t="s">
        <v>238</v>
      </c>
      <c r="B209" s="2">
        <v>1973</v>
      </c>
      <c r="C209" s="2" t="s">
        <v>451</v>
      </c>
      <c r="D209" s="4" t="s">
        <v>787</v>
      </c>
      <c r="E209" s="116">
        <f t="shared" si="70"/>
        <v>14070</v>
      </c>
      <c r="F209" s="117">
        <f t="shared" si="70"/>
        <v>8950</v>
      </c>
      <c r="G209" s="99"/>
      <c r="H209" s="2"/>
      <c r="I209" s="2"/>
      <c r="J209" s="33"/>
      <c r="K209" s="202">
        <f t="shared" si="71"/>
        <v>14060.948000000002</v>
      </c>
      <c r="L209" s="202">
        <f t="shared" si="72"/>
        <v>8947.8760000000002</v>
      </c>
      <c r="M209" s="51"/>
      <c r="N209" s="13">
        <f t="shared" si="73"/>
        <v>14060.948000000002</v>
      </c>
      <c r="O209" s="13">
        <f t="shared" si="74"/>
        <v>8947.8760000000002</v>
      </c>
      <c r="P209" s="51"/>
      <c r="Q209" s="409">
        <v>6391.34</v>
      </c>
      <c r="R209" s="368">
        <v>5831.5124999999998</v>
      </c>
      <c r="S209" s="305">
        <v>4665.21</v>
      </c>
      <c r="T209" s="289">
        <v>4290.7425000000003</v>
      </c>
      <c r="U209" s="277">
        <v>3432.5940000000001</v>
      </c>
      <c r="V209" s="263">
        <v>3432.5940000000001</v>
      </c>
      <c r="W209" s="263">
        <v>3432.5940000000001</v>
      </c>
      <c r="X209" s="208">
        <v>3089.3385599999997</v>
      </c>
      <c r="Y209" s="208">
        <v>3089.3385599999997</v>
      </c>
      <c r="Z209" s="208">
        <v>3089.3385599999997</v>
      </c>
      <c r="AA209" s="208">
        <v>3089.3385599999997</v>
      </c>
      <c r="AB209" s="208">
        <v>2786.2</v>
      </c>
      <c r="AC209" s="190">
        <v>2228.96</v>
      </c>
      <c r="AD209" s="312"/>
      <c r="AF209" s="34"/>
      <c r="AG209" s="34"/>
      <c r="AH209" s="34"/>
      <c r="AI209" s="34"/>
      <c r="AJ209" s="34"/>
      <c r="AK209" s="34"/>
    </row>
    <row r="210" spans="1:37" s="144" customFormat="1" ht="23.1" customHeight="1" x14ac:dyDescent="0.25">
      <c r="A210" s="2" t="s">
        <v>238</v>
      </c>
      <c r="B210" s="2">
        <v>1974</v>
      </c>
      <c r="C210" s="2" t="s">
        <v>452</v>
      </c>
      <c r="D210" s="4" t="s">
        <v>788</v>
      </c>
      <c r="E210" s="116">
        <f t="shared" si="70"/>
        <v>17640</v>
      </c>
      <c r="F210" s="117">
        <f t="shared" si="70"/>
        <v>11230</v>
      </c>
      <c r="G210" s="99"/>
      <c r="H210" s="2"/>
      <c r="I210" s="2"/>
      <c r="J210" s="33"/>
      <c r="K210" s="202">
        <f t="shared" si="71"/>
        <v>17632.494000000002</v>
      </c>
      <c r="L210" s="202">
        <f t="shared" si="72"/>
        <v>11220.678</v>
      </c>
      <c r="M210" s="51"/>
      <c r="N210" s="13">
        <f t="shared" si="73"/>
        <v>17632.494000000002</v>
      </c>
      <c r="O210" s="13">
        <f t="shared" si="74"/>
        <v>11220.678</v>
      </c>
      <c r="P210" s="51"/>
      <c r="Q210" s="409">
        <v>8014.77</v>
      </c>
      <c r="R210" s="368">
        <v>7312.75</v>
      </c>
      <c r="S210" s="305">
        <v>5850.2</v>
      </c>
      <c r="T210" s="289">
        <v>5380.6775000000007</v>
      </c>
      <c r="U210" s="277">
        <v>4304.5420000000004</v>
      </c>
      <c r="V210" s="263">
        <v>4304.5420000000004</v>
      </c>
      <c r="W210" s="263">
        <v>4304.5420000000004</v>
      </c>
      <c r="X210" s="208">
        <v>3874.1056199999998</v>
      </c>
      <c r="Y210" s="208">
        <v>3874.1056199999998</v>
      </c>
      <c r="Z210" s="208">
        <v>3874.1056199999998</v>
      </c>
      <c r="AA210" s="208">
        <v>3874.1056199999998</v>
      </c>
      <c r="AB210" s="208">
        <v>3493.9625000000001</v>
      </c>
      <c r="AC210" s="190">
        <v>2795.17</v>
      </c>
      <c r="AD210" s="312"/>
      <c r="AF210" s="34"/>
      <c r="AG210" s="34"/>
      <c r="AH210" s="34"/>
      <c r="AI210" s="34"/>
      <c r="AJ210" s="34"/>
      <c r="AK210" s="34"/>
    </row>
    <row r="211" spans="1:37" s="144" customFormat="1" ht="23.1" customHeight="1" x14ac:dyDescent="0.25">
      <c r="A211" s="2"/>
      <c r="B211" s="2"/>
      <c r="C211" s="2"/>
      <c r="D211" s="136"/>
      <c r="E211" s="138"/>
      <c r="F211" s="139"/>
      <c r="G211" s="99"/>
      <c r="H211" s="2"/>
      <c r="I211" s="2"/>
      <c r="J211" s="33"/>
      <c r="K211" s="202"/>
      <c r="L211" s="202"/>
      <c r="M211" s="51"/>
      <c r="N211" s="13"/>
      <c r="O211" s="13"/>
      <c r="P211" s="51"/>
      <c r="Q211" s="401"/>
      <c r="R211" s="368"/>
      <c r="S211" s="305"/>
      <c r="T211" s="289"/>
      <c r="U211" s="277"/>
      <c r="V211" s="263"/>
      <c r="W211" s="263"/>
      <c r="X211" s="208"/>
      <c r="Y211" s="208"/>
      <c r="Z211" s="208"/>
      <c r="AA211" s="208"/>
      <c r="AB211" s="208"/>
      <c r="AC211" s="190"/>
      <c r="AD211" s="312"/>
      <c r="AF211" s="34"/>
      <c r="AG211" s="34"/>
      <c r="AH211" s="34"/>
      <c r="AI211" s="34"/>
      <c r="AJ211" s="34"/>
      <c r="AK211" s="34"/>
    </row>
    <row r="212" spans="1:37" s="144" customFormat="1" ht="23.1" customHeight="1" x14ac:dyDescent="0.25">
      <c r="A212" s="2"/>
      <c r="B212" s="2"/>
      <c r="C212" s="2" t="s">
        <v>673</v>
      </c>
      <c r="D212" s="4" t="s">
        <v>674</v>
      </c>
      <c r="E212" s="116">
        <f>MROUND(K212+4.7,10)</f>
        <v>26000</v>
      </c>
      <c r="F212" s="117">
        <f>MROUND(L212+4.7,10)</f>
        <v>16550</v>
      </c>
      <c r="G212" s="101"/>
      <c r="H212" s="2"/>
      <c r="I212" s="45"/>
      <c r="J212" s="33"/>
      <c r="K212" s="202">
        <f>N212*$K$8</f>
        <v>25994.606</v>
      </c>
      <c r="L212" s="202">
        <f>O212*$L$8</f>
        <v>16542.021999999997</v>
      </c>
      <c r="M212" s="51"/>
      <c r="N212" s="13">
        <f>Q212*2.2</f>
        <v>25994.606</v>
      </c>
      <c r="O212" s="13">
        <f>Q212*1.4</f>
        <v>16542.021999999997</v>
      </c>
      <c r="P212" s="51"/>
      <c r="Q212" s="409">
        <v>11815.73</v>
      </c>
      <c r="R212" s="368">
        <v>10741.575000000001</v>
      </c>
      <c r="S212" s="305">
        <v>8593.26</v>
      </c>
      <c r="T212" s="289">
        <v>7904.6</v>
      </c>
      <c r="U212" s="277">
        <v>6323.68</v>
      </c>
      <c r="V212" s="263">
        <v>6323.68</v>
      </c>
      <c r="W212" s="263">
        <v>6323.68</v>
      </c>
      <c r="X212" s="242">
        <v>5690.9159999999993</v>
      </c>
      <c r="Y212" s="234"/>
      <c r="Z212" s="208"/>
      <c r="AA212" s="208"/>
      <c r="AB212" s="208"/>
      <c r="AC212" s="190">
        <v>4106</v>
      </c>
      <c r="AD212" s="312"/>
      <c r="AF212" s="34"/>
      <c r="AG212" s="34"/>
      <c r="AH212" s="34"/>
      <c r="AI212" s="34"/>
      <c r="AJ212" s="34"/>
      <c r="AK212" s="34"/>
    </row>
    <row r="213" spans="1:37" s="144" customFormat="1" ht="23.1" customHeight="1" x14ac:dyDescent="0.25">
      <c r="A213" s="2"/>
      <c r="B213" s="2"/>
      <c r="C213" s="2"/>
      <c r="D213" s="136"/>
      <c r="E213" s="138"/>
      <c r="F213" s="139"/>
      <c r="G213" s="99"/>
      <c r="H213" s="2"/>
      <c r="I213" s="2"/>
      <c r="J213" s="33"/>
      <c r="K213" s="202"/>
      <c r="L213" s="202"/>
      <c r="M213" s="51"/>
      <c r="N213" s="13"/>
      <c r="O213" s="13"/>
      <c r="P213" s="51"/>
      <c r="Q213" s="399"/>
      <c r="R213" s="367"/>
      <c r="S213" s="303"/>
      <c r="T213" s="289"/>
      <c r="U213" s="277"/>
      <c r="V213" s="272"/>
      <c r="W213" s="263"/>
      <c r="X213" s="208"/>
      <c r="Y213" s="208"/>
      <c r="Z213" s="208"/>
      <c r="AA213" s="208"/>
      <c r="AB213" s="208"/>
      <c r="AC213" s="190"/>
      <c r="AD213" s="312"/>
      <c r="AF213" s="34"/>
      <c r="AG213" s="34"/>
      <c r="AH213" s="34"/>
      <c r="AI213" s="34"/>
      <c r="AJ213" s="34"/>
      <c r="AK213" s="34"/>
    </row>
    <row r="214" spans="1:37" s="144" customFormat="1" ht="23.1" customHeight="1" x14ac:dyDescent="0.25">
      <c r="A214" s="2"/>
      <c r="B214" s="2"/>
      <c r="C214" s="2" t="s">
        <v>657</v>
      </c>
      <c r="D214" s="4" t="s">
        <v>670</v>
      </c>
      <c r="E214" s="116">
        <f>MROUND(K214+4.7,10)</f>
        <v>3930</v>
      </c>
      <c r="F214" s="117">
        <f>MROUND(L214+4.7,10)</f>
        <v>2500</v>
      </c>
      <c r="G214" s="101"/>
      <c r="H214" s="2"/>
      <c r="I214" s="45"/>
      <c r="J214" s="33"/>
      <c r="K214" s="202">
        <f>N214*$K$8</f>
        <v>3923.1935875000004</v>
      </c>
      <c r="L214" s="202">
        <f>O214*$L$8</f>
        <v>2496.5777374999998</v>
      </c>
      <c r="M214" s="51"/>
      <c r="N214" s="13">
        <f>Q214*2.2</f>
        <v>3923.1935875000004</v>
      </c>
      <c r="O214" s="13">
        <f>Q214*1.4</f>
        <v>2496.5777374999998</v>
      </c>
      <c r="P214" s="51"/>
      <c r="Q214" s="399">
        <f t="shared" ref="Q214:Q215" si="75">R214*$Q$9</f>
        <v>1783.2698124999999</v>
      </c>
      <c r="R214" s="371">
        <v>1621.1543749999998</v>
      </c>
      <c r="S214" s="303">
        <v>1118.0374999999999</v>
      </c>
      <c r="T214" s="289">
        <v>1118.0374999999999</v>
      </c>
      <c r="U214" s="277">
        <v>894.43</v>
      </c>
      <c r="V214" s="263">
        <v>894.43</v>
      </c>
      <c r="W214" s="263">
        <v>894.43</v>
      </c>
      <c r="X214" s="208">
        <v>726</v>
      </c>
      <c r="Y214" s="234">
        <v>726</v>
      </c>
      <c r="Z214" s="208">
        <v>726</v>
      </c>
      <c r="AA214" s="208"/>
      <c r="AB214" s="208"/>
      <c r="AC214" s="190"/>
      <c r="AD214" s="312"/>
      <c r="AF214" s="34"/>
      <c r="AG214" s="34"/>
      <c r="AH214" s="34"/>
      <c r="AI214" s="34"/>
      <c r="AJ214" s="34"/>
      <c r="AK214" s="34"/>
    </row>
    <row r="215" spans="1:37" s="144" customFormat="1" ht="23.1" customHeight="1" x14ac:dyDescent="0.25">
      <c r="A215" s="2"/>
      <c r="B215" s="2"/>
      <c r="C215" s="2" t="s">
        <v>657</v>
      </c>
      <c r="D215" s="4" t="s">
        <v>726</v>
      </c>
      <c r="E215" s="116">
        <f>MROUND(K215+4.7,10)</f>
        <v>6490</v>
      </c>
      <c r="F215" s="117">
        <f>MROUND(L215+4.7,10)</f>
        <v>4130</v>
      </c>
      <c r="G215" s="101"/>
      <c r="H215" s="2"/>
      <c r="I215" s="45"/>
      <c r="J215" s="33"/>
      <c r="K215" s="202">
        <f>N215*$K$8</f>
        <v>6484.6320000000005</v>
      </c>
      <c r="L215" s="202">
        <f>O215*$L$8</f>
        <v>4126.5839999999998</v>
      </c>
      <c r="M215" s="51"/>
      <c r="N215" s="13">
        <f>Q215*2.2</f>
        <v>6484.6320000000005</v>
      </c>
      <c r="O215" s="13">
        <f>Q215*1.4</f>
        <v>4126.5839999999998</v>
      </c>
      <c r="P215" s="51"/>
      <c r="Q215" s="399">
        <f t="shared" si="75"/>
        <v>2947.56</v>
      </c>
      <c r="R215" s="371">
        <v>2679.6</v>
      </c>
      <c r="S215" s="303">
        <v>1848</v>
      </c>
      <c r="T215" s="289">
        <v>1848</v>
      </c>
      <c r="U215" s="277">
        <v>1478.4</v>
      </c>
      <c r="V215" s="263">
        <v>1478.4</v>
      </c>
      <c r="W215" s="263">
        <v>1478.4</v>
      </c>
      <c r="X215" s="208">
        <v>1200</v>
      </c>
      <c r="Y215" s="234">
        <v>1200</v>
      </c>
      <c r="Z215" s="208">
        <v>1200</v>
      </c>
      <c r="AA215" s="208"/>
      <c r="AB215" s="208"/>
      <c r="AC215" s="190"/>
      <c r="AD215" s="312"/>
      <c r="AF215" s="34"/>
      <c r="AG215" s="34"/>
      <c r="AH215" s="34"/>
      <c r="AI215" s="34"/>
      <c r="AJ215" s="34"/>
      <c r="AK215" s="34"/>
    </row>
    <row r="216" spans="1:37" s="144" customFormat="1" ht="23.1" customHeight="1" x14ac:dyDescent="0.25">
      <c r="A216" s="2"/>
      <c r="B216" s="2"/>
      <c r="C216" s="2"/>
      <c r="D216" s="136"/>
      <c r="E216" s="138"/>
      <c r="F216" s="139"/>
      <c r="G216" s="101"/>
      <c r="H216" s="2"/>
      <c r="I216" s="45"/>
      <c r="J216" s="33"/>
      <c r="K216" s="202"/>
      <c r="L216" s="202"/>
      <c r="M216" s="51"/>
      <c r="N216" s="13"/>
      <c r="O216" s="13"/>
      <c r="P216" s="51"/>
      <c r="Q216" s="398"/>
      <c r="R216" s="333"/>
      <c r="S216" s="333"/>
      <c r="T216" s="330"/>
      <c r="U216" s="277"/>
      <c r="V216" s="234"/>
      <c r="W216" s="234"/>
      <c r="X216" s="234"/>
      <c r="Y216" s="234"/>
      <c r="Z216" s="208"/>
      <c r="AA216" s="208"/>
      <c r="AB216" s="208"/>
      <c r="AC216" s="190"/>
      <c r="AD216" s="312"/>
      <c r="AF216" s="34"/>
      <c r="AG216" s="34"/>
      <c r="AH216" s="34"/>
      <c r="AI216" s="34"/>
      <c r="AJ216" s="34"/>
      <c r="AK216" s="34"/>
    </row>
    <row r="217" spans="1:37" s="66" customFormat="1" ht="23.1" customHeight="1" x14ac:dyDescent="0.25">
      <c r="A217" s="2"/>
      <c r="B217" s="2"/>
      <c r="C217" s="2"/>
      <c r="D217" s="615" t="s">
        <v>837</v>
      </c>
      <c r="E217" s="615"/>
      <c r="F217" s="615"/>
      <c r="G217" s="615"/>
      <c r="H217" s="615"/>
      <c r="I217" s="615"/>
      <c r="J217" s="33"/>
      <c r="K217" s="202"/>
      <c r="L217" s="202"/>
      <c r="M217" s="51"/>
      <c r="N217" s="13"/>
      <c r="O217" s="13"/>
      <c r="P217" s="63"/>
      <c r="Q217" s="401"/>
      <c r="R217" s="368"/>
      <c r="S217" s="305"/>
      <c r="T217" s="289"/>
      <c r="U217" s="277"/>
      <c r="V217" s="263"/>
      <c r="W217" s="263"/>
      <c r="X217" s="208"/>
      <c r="Y217" s="208"/>
      <c r="Z217" s="208"/>
      <c r="AA217" s="208"/>
      <c r="AB217" s="208"/>
      <c r="AC217" s="192"/>
      <c r="AD217" s="312"/>
      <c r="AE217" s="144"/>
    </row>
    <row r="218" spans="1:37" s="66" customFormat="1" ht="23.1" customHeight="1" x14ac:dyDescent="0.25">
      <c r="A218" s="2" t="s">
        <v>251</v>
      </c>
      <c r="B218" s="2"/>
      <c r="C218" s="2" t="s">
        <v>702</v>
      </c>
      <c r="D218" s="4" t="s">
        <v>693</v>
      </c>
      <c r="E218" s="116">
        <f t="shared" ref="E218:F228" si="76">MROUND(K218+4.7,10)</f>
        <v>610</v>
      </c>
      <c r="F218" s="117">
        <f t="shared" si="76"/>
        <v>390</v>
      </c>
      <c r="G218" s="101"/>
      <c r="H218" s="2"/>
      <c r="I218" s="2"/>
      <c r="J218" s="33"/>
      <c r="K218" s="202">
        <f t="shared" ref="K218:K254" si="77">N218*$K$8</f>
        <v>602.80000000000007</v>
      </c>
      <c r="L218" s="202">
        <f t="shared" ref="L218:L254" si="78">O218*$L$8</f>
        <v>383.59999999999997</v>
      </c>
      <c r="M218" s="51"/>
      <c r="N218" s="13">
        <f t="shared" ref="N218:N254" si="79">Q218*2.2</f>
        <v>602.80000000000007</v>
      </c>
      <c r="O218" s="13">
        <f t="shared" ref="O218:O254" si="80">Q218*1.4</f>
        <v>383.59999999999997</v>
      </c>
      <c r="P218" s="63"/>
      <c r="Q218" s="409">
        <v>274</v>
      </c>
      <c r="R218" s="368">
        <v>250</v>
      </c>
      <c r="S218" s="305">
        <v>200</v>
      </c>
      <c r="T218" s="289">
        <v>196.41875000000002</v>
      </c>
      <c r="U218" s="277">
        <v>157.13500000000002</v>
      </c>
      <c r="V218" s="263">
        <v>157.13500000000002</v>
      </c>
      <c r="W218" s="263">
        <v>157.13500000000002</v>
      </c>
      <c r="X218" s="208">
        <v>336.35447999999997</v>
      </c>
      <c r="Y218" s="208">
        <v>336.35447999999997</v>
      </c>
      <c r="Z218" s="208">
        <v>336.35447999999997</v>
      </c>
      <c r="AA218" s="208">
        <v>336.35447999999997</v>
      </c>
      <c r="AB218" s="208">
        <v>303.35000000000002</v>
      </c>
      <c r="AC218" s="192">
        <v>242.68</v>
      </c>
      <c r="AD218" s="312"/>
      <c r="AE218" s="144"/>
    </row>
    <row r="219" spans="1:37" ht="23.1" customHeight="1" x14ac:dyDescent="0.25">
      <c r="C219" s="2" t="s">
        <v>702</v>
      </c>
      <c r="D219" s="4" t="s">
        <v>694</v>
      </c>
      <c r="E219" s="116">
        <f t="shared" si="76"/>
        <v>10240</v>
      </c>
      <c r="F219" s="117">
        <f t="shared" si="76"/>
        <v>6520</v>
      </c>
      <c r="K219" s="202">
        <f t="shared" si="77"/>
        <v>10238.558000000001</v>
      </c>
      <c r="L219" s="202">
        <f t="shared" si="78"/>
        <v>6515.4459999999999</v>
      </c>
      <c r="M219" s="51"/>
      <c r="N219" s="13">
        <f t="shared" si="79"/>
        <v>10238.558000000001</v>
      </c>
      <c r="O219" s="13">
        <f t="shared" si="80"/>
        <v>6515.4459999999999</v>
      </c>
      <c r="P219" s="51"/>
      <c r="Q219" s="409">
        <v>4653.8900000000003</v>
      </c>
      <c r="R219" s="368">
        <v>424.625</v>
      </c>
      <c r="S219" s="305">
        <v>339.7</v>
      </c>
      <c r="T219" s="289">
        <v>333.63</v>
      </c>
      <c r="U219" s="277">
        <v>266.904</v>
      </c>
      <c r="V219" s="263">
        <v>266.904</v>
      </c>
      <c r="W219" s="263">
        <v>266.904</v>
      </c>
      <c r="X219" s="208">
        <v>449.57682</v>
      </c>
      <c r="Y219" s="208">
        <v>449.57682</v>
      </c>
      <c r="Z219" s="208">
        <v>449.57682</v>
      </c>
      <c r="AA219" s="208">
        <v>449.57682</v>
      </c>
      <c r="AB219" s="208">
        <v>405.46249999999998</v>
      </c>
      <c r="AC219" s="190">
        <v>324.37</v>
      </c>
      <c r="AD219" s="312"/>
    </row>
    <row r="220" spans="1:37" ht="23.1" customHeight="1" x14ac:dyDescent="0.25">
      <c r="D220" s="136"/>
      <c r="E220" s="138"/>
      <c r="F220" s="139"/>
      <c r="K220" s="202"/>
      <c r="L220" s="202"/>
      <c r="M220" s="51"/>
      <c r="N220" s="13"/>
      <c r="O220" s="13"/>
      <c r="P220" s="51"/>
      <c r="Q220" s="401"/>
      <c r="R220" s="368"/>
      <c r="S220" s="305"/>
      <c r="T220" s="289"/>
      <c r="U220" s="277"/>
      <c r="V220" s="263"/>
      <c r="W220" s="263"/>
      <c r="X220" s="208"/>
      <c r="Y220" s="208"/>
      <c r="Z220" s="208"/>
      <c r="AA220" s="208"/>
      <c r="AB220" s="208"/>
      <c r="AC220" s="190"/>
      <c r="AD220" s="312"/>
    </row>
    <row r="221" spans="1:37" ht="23.1" customHeight="1" x14ac:dyDescent="0.25">
      <c r="C221" s="2" t="s">
        <v>702</v>
      </c>
      <c r="D221" s="4" t="s">
        <v>695</v>
      </c>
      <c r="E221" s="116">
        <f t="shared" si="76"/>
        <v>1480</v>
      </c>
      <c r="F221" s="117">
        <f t="shared" si="76"/>
        <v>940</v>
      </c>
      <c r="K221" s="202">
        <f t="shared" si="77"/>
        <v>1472.0420000000001</v>
      </c>
      <c r="L221" s="202">
        <f t="shared" si="78"/>
        <v>936.75399999999991</v>
      </c>
      <c r="M221" s="51"/>
      <c r="N221" s="13">
        <f t="shared" si="79"/>
        <v>1472.0420000000001</v>
      </c>
      <c r="O221" s="13">
        <f t="shared" si="80"/>
        <v>936.75399999999991</v>
      </c>
      <c r="P221" s="51"/>
      <c r="Q221" s="409">
        <v>669.11</v>
      </c>
      <c r="R221" s="368">
        <v>610.5</v>
      </c>
      <c r="S221" s="305">
        <v>488.4</v>
      </c>
      <c r="T221" s="289">
        <v>488.75</v>
      </c>
      <c r="U221" s="277">
        <v>391</v>
      </c>
      <c r="V221" s="272">
        <v>391</v>
      </c>
      <c r="W221" s="263">
        <v>391</v>
      </c>
      <c r="X221" s="208">
        <v>554.70492000000002</v>
      </c>
      <c r="Y221" s="208">
        <v>554.70492000000002</v>
      </c>
      <c r="Z221" s="208">
        <v>554.70492000000002</v>
      </c>
      <c r="AA221" s="208">
        <v>554.70492000000002</v>
      </c>
      <c r="AB221" s="208">
        <v>500.27500000000003</v>
      </c>
      <c r="AC221" s="190">
        <v>400.22</v>
      </c>
      <c r="AD221" s="312"/>
    </row>
    <row r="222" spans="1:37" ht="23.1" customHeight="1" x14ac:dyDescent="0.25">
      <c r="C222" s="2" t="s">
        <v>702</v>
      </c>
      <c r="D222" s="4" t="s">
        <v>696</v>
      </c>
      <c r="E222" s="116">
        <f t="shared" si="76"/>
        <v>1970</v>
      </c>
      <c r="F222" s="117">
        <f t="shared" si="76"/>
        <v>1260</v>
      </c>
      <c r="K222" s="202">
        <f t="shared" si="77"/>
        <v>1967.482</v>
      </c>
      <c r="L222" s="202">
        <f t="shared" si="78"/>
        <v>1252.0339999999999</v>
      </c>
      <c r="M222" s="51"/>
      <c r="N222" s="13">
        <f t="shared" si="79"/>
        <v>1967.482</v>
      </c>
      <c r="O222" s="13">
        <f t="shared" si="80"/>
        <v>1252.0339999999999</v>
      </c>
      <c r="P222" s="51"/>
      <c r="Q222" s="409">
        <v>894.31</v>
      </c>
      <c r="R222" s="368">
        <v>815.97499999999991</v>
      </c>
      <c r="S222" s="305">
        <v>652.78</v>
      </c>
      <c r="T222" s="289">
        <v>653.75</v>
      </c>
      <c r="U222" s="277">
        <v>523</v>
      </c>
      <c r="V222" s="272">
        <v>523</v>
      </c>
      <c r="W222" s="263">
        <v>499.53200000000004</v>
      </c>
      <c r="X222" s="208">
        <v>738.14202</v>
      </c>
      <c r="Y222" s="208">
        <v>738.14202</v>
      </c>
      <c r="Z222" s="208">
        <v>738.14202</v>
      </c>
      <c r="AA222" s="208">
        <v>738.14202</v>
      </c>
      <c r="AB222" s="208">
        <v>665.71250000000009</v>
      </c>
      <c r="AC222" s="190">
        <v>532.57000000000005</v>
      </c>
      <c r="AD222" s="312"/>
    </row>
    <row r="223" spans="1:37" ht="23.1" customHeight="1" x14ac:dyDescent="0.25">
      <c r="C223" s="2" t="s">
        <v>702</v>
      </c>
      <c r="D223" s="4" t="s">
        <v>697</v>
      </c>
      <c r="E223" s="116">
        <f t="shared" si="76"/>
        <v>2430</v>
      </c>
      <c r="F223" s="117">
        <f t="shared" si="76"/>
        <v>1550</v>
      </c>
      <c r="K223" s="202">
        <f t="shared" si="77"/>
        <v>2427.59</v>
      </c>
      <c r="L223" s="202">
        <f t="shared" si="78"/>
        <v>1544.83</v>
      </c>
      <c r="M223" s="51"/>
      <c r="N223" s="13">
        <f t="shared" si="79"/>
        <v>2427.59</v>
      </c>
      <c r="O223" s="13">
        <f t="shared" si="80"/>
        <v>1544.83</v>
      </c>
      <c r="P223" s="51"/>
      <c r="Q223" s="409">
        <v>1103.45</v>
      </c>
      <c r="R223" s="368">
        <v>1006.8000000000001</v>
      </c>
      <c r="S223" s="305">
        <v>805.44</v>
      </c>
      <c r="T223" s="289">
        <v>806.25</v>
      </c>
      <c r="U223" s="277">
        <v>645</v>
      </c>
      <c r="V223" s="272">
        <v>645</v>
      </c>
      <c r="W223" s="263">
        <v>616.34100000000001</v>
      </c>
      <c r="X223" s="208"/>
      <c r="Y223" s="208"/>
      <c r="Z223" s="208"/>
      <c r="AA223" s="208"/>
      <c r="AB223" s="208"/>
      <c r="AC223" s="190"/>
      <c r="AD223" s="312"/>
    </row>
    <row r="224" spans="1:37" ht="23.1" customHeight="1" x14ac:dyDescent="0.25">
      <c r="C224" s="2" t="s">
        <v>702</v>
      </c>
      <c r="D224" s="4" t="s">
        <v>698</v>
      </c>
      <c r="E224" s="116">
        <f t="shared" si="76"/>
        <v>3240</v>
      </c>
      <c r="F224" s="117">
        <f t="shared" si="76"/>
        <v>2060</v>
      </c>
      <c r="K224" s="202">
        <f t="shared" si="77"/>
        <v>3230.4360000000006</v>
      </c>
      <c r="L224" s="202">
        <f t="shared" si="78"/>
        <v>2055.732</v>
      </c>
      <c r="M224" s="51"/>
      <c r="N224" s="13">
        <f t="shared" si="79"/>
        <v>3230.4360000000006</v>
      </c>
      <c r="O224" s="13">
        <f t="shared" si="80"/>
        <v>2055.732</v>
      </c>
      <c r="P224" s="51"/>
      <c r="Q224" s="409">
        <v>1468.38</v>
      </c>
      <c r="R224" s="368">
        <v>1339.7624999999998</v>
      </c>
      <c r="S224" s="305">
        <v>1071.81</v>
      </c>
      <c r="T224" s="289">
        <v>1072.5</v>
      </c>
      <c r="U224" s="277">
        <v>858</v>
      </c>
      <c r="V224" s="272">
        <v>858</v>
      </c>
      <c r="W224" s="263">
        <v>820.16000000000008</v>
      </c>
      <c r="X224" s="208"/>
      <c r="Y224" s="208"/>
      <c r="Z224" s="208"/>
      <c r="AA224" s="208"/>
      <c r="AB224" s="208"/>
      <c r="AC224" s="190"/>
      <c r="AD224" s="312"/>
    </row>
    <row r="225" spans="1:31" ht="23.1" customHeight="1" x14ac:dyDescent="0.25">
      <c r="C225" s="2" t="s">
        <v>702</v>
      </c>
      <c r="D225" s="4" t="s">
        <v>699</v>
      </c>
      <c r="E225" s="116">
        <f t="shared" si="76"/>
        <v>5550</v>
      </c>
      <c r="F225" s="117">
        <f t="shared" si="76"/>
        <v>3530</v>
      </c>
      <c r="K225" s="202">
        <f t="shared" si="77"/>
        <v>5543.076</v>
      </c>
      <c r="L225" s="202">
        <f t="shared" si="78"/>
        <v>3527.4119999999998</v>
      </c>
      <c r="M225" s="51"/>
      <c r="N225" s="13">
        <f t="shared" si="79"/>
        <v>5543.076</v>
      </c>
      <c r="O225" s="13">
        <f t="shared" si="80"/>
        <v>3527.4119999999998</v>
      </c>
      <c r="P225" s="51"/>
      <c r="Q225" s="409">
        <v>2519.58</v>
      </c>
      <c r="R225" s="368">
        <v>2298.8874999999998</v>
      </c>
      <c r="S225" s="305">
        <v>1839.11</v>
      </c>
      <c r="T225" s="289">
        <v>1665.8674999999998</v>
      </c>
      <c r="U225" s="277">
        <v>1332.694</v>
      </c>
      <c r="V225" s="263">
        <v>1332.694</v>
      </c>
      <c r="W225" s="263">
        <v>1332.694</v>
      </c>
      <c r="X225" s="208">
        <v>1199.4166799999998</v>
      </c>
      <c r="Y225" s="208">
        <v>1199.4166799999998</v>
      </c>
      <c r="Z225" s="208">
        <v>1199.4166799999998</v>
      </c>
      <c r="AA225" s="208">
        <v>1199.4166799999998</v>
      </c>
      <c r="AB225" s="208">
        <v>1081.7249999999999</v>
      </c>
      <c r="AC225" s="190">
        <v>865.38</v>
      </c>
      <c r="AD225" s="312"/>
    </row>
    <row r="226" spans="1:31" ht="23.1" customHeight="1" x14ac:dyDescent="0.25">
      <c r="D226" s="136"/>
      <c r="E226" s="138"/>
      <c r="F226" s="139"/>
      <c r="K226" s="202"/>
      <c r="L226" s="202"/>
      <c r="M226" s="51"/>
      <c r="N226" s="13"/>
      <c r="O226" s="13"/>
      <c r="P226" s="51"/>
      <c r="Q226" s="401"/>
      <c r="R226" s="368">
        <v>0</v>
      </c>
      <c r="S226" s="305"/>
      <c r="T226" s="289"/>
      <c r="U226" s="277"/>
      <c r="V226" s="263"/>
      <c r="W226" s="263"/>
      <c r="X226" s="208"/>
      <c r="Y226" s="208"/>
      <c r="Z226" s="208"/>
      <c r="AA226" s="208"/>
      <c r="AB226" s="208"/>
      <c r="AC226" s="191"/>
      <c r="AD226" s="312"/>
    </row>
    <row r="227" spans="1:31" s="66" customFormat="1" ht="23.1" customHeight="1" x14ac:dyDescent="0.25">
      <c r="A227" s="2"/>
      <c r="B227" s="2">
        <v>1895</v>
      </c>
      <c r="C227" s="2" t="s">
        <v>413</v>
      </c>
      <c r="D227" s="4" t="s">
        <v>700</v>
      </c>
      <c r="E227" s="116">
        <f t="shared" si="76"/>
        <v>5010</v>
      </c>
      <c r="F227" s="117">
        <f t="shared" si="76"/>
        <v>3190</v>
      </c>
      <c r="G227" s="101"/>
      <c r="H227" s="2"/>
      <c r="I227" s="2"/>
      <c r="J227" s="33"/>
      <c r="K227" s="202">
        <f t="shared" si="77"/>
        <v>5005.7480000000005</v>
      </c>
      <c r="L227" s="202">
        <f t="shared" si="78"/>
        <v>3185.4760000000001</v>
      </c>
      <c r="M227" s="51"/>
      <c r="N227" s="13">
        <f t="shared" si="79"/>
        <v>5005.7480000000005</v>
      </c>
      <c r="O227" s="13">
        <f t="shared" si="80"/>
        <v>3185.4760000000001</v>
      </c>
      <c r="P227" s="63"/>
      <c r="Q227" s="409">
        <v>2275.34</v>
      </c>
      <c r="R227" s="368">
        <v>2076.0374999999999</v>
      </c>
      <c r="S227" s="305">
        <v>1660.83</v>
      </c>
      <c r="T227" s="289">
        <v>1588.62</v>
      </c>
      <c r="U227" s="277">
        <v>1270.896</v>
      </c>
      <c r="V227" s="263">
        <v>1270.896</v>
      </c>
      <c r="W227" s="263">
        <v>1270.896</v>
      </c>
      <c r="X227" s="208">
        <v>1143.8103599999999</v>
      </c>
      <c r="Y227" s="208">
        <v>1143.8103599999999</v>
      </c>
      <c r="Z227" s="208">
        <v>1143.8103599999999</v>
      </c>
      <c r="AA227" s="208">
        <v>1143.8103599999999</v>
      </c>
      <c r="AB227" s="208">
        <v>1031.575</v>
      </c>
      <c r="AC227" s="191">
        <v>825.26</v>
      </c>
      <c r="AD227" s="312"/>
      <c r="AE227" s="144"/>
    </row>
    <row r="228" spans="1:31" ht="23.1" customHeight="1" x14ac:dyDescent="0.25">
      <c r="B228" s="2">
        <v>1896</v>
      </c>
      <c r="C228" s="2" t="s">
        <v>414</v>
      </c>
      <c r="D228" s="4" t="s">
        <v>701</v>
      </c>
      <c r="E228" s="116">
        <f t="shared" si="76"/>
        <v>8560</v>
      </c>
      <c r="F228" s="117">
        <f t="shared" si="76"/>
        <v>5450</v>
      </c>
      <c r="K228" s="202">
        <f t="shared" si="77"/>
        <v>8560.1779999999999</v>
      </c>
      <c r="L228" s="202">
        <f t="shared" si="78"/>
        <v>5447.3859999999995</v>
      </c>
      <c r="M228" s="51"/>
      <c r="N228" s="13">
        <f t="shared" si="79"/>
        <v>8560.1779999999999</v>
      </c>
      <c r="O228" s="13">
        <f t="shared" si="80"/>
        <v>5447.3859999999995</v>
      </c>
      <c r="P228" s="51"/>
      <c r="Q228" s="409">
        <v>3890.99</v>
      </c>
      <c r="R228" s="368">
        <v>3550.1749999999997</v>
      </c>
      <c r="S228" s="305">
        <v>2840.14</v>
      </c>
      <c r="T228" s="289">
        <v>2716.67</v>
      </c>
      <c r="U228" s="277">
        <v>2173.3360000000002</v>
      </c>
      <c r="V228" s="263">
        <v>2173.3360000000002</v>
      </c>
      <c r="W228" s="263">
        <v>2173.3360000000002</v>
      </c>
      <c r="X228" s="208">
        <v>1955.9924999999998</v>
      </c>
      <c r="Y228" s="208">
        <v>1955.9924999999998</v>
      </c>
      <c r="Z228" s="208">
        <v>1955.9924999999998</v>
      </c>
      <c r="AA228" s="208">
        <v>1955.9924999999998</v>
      </c>
      <c r="AB228" s="208">
        <v>1764.0625</v>
      </c>
      <c r="AC228" s="191">
        <v>1411.25</v>
      </c>
      <c r="AD228" s="312"/>
    </row>
    <row r="229" spans="1:31" ht="23.1" customHeight="1" x14ac:dyDescent="0.25">
      <c r="D229" s="136"/>
      <c r="E229" s="138"/>
      <c r="F229" s="139"/>
      <c r="K229" s="202">
        <f t="shared" si="77"/>
        <v>0</v>
      </c>
      <c r="L229" s="202">
        <f t="shared" si="78"/>
        <v>0</v>
      </c>
      <c r="M229" s="51"/>
      <c r="N229" s="13">
        <f t="shared" si="79"/>
        <v>0</v>
      </c>
      <c r="O229" s="13">
        <f t="shared" si="80"/>
        <v>0</v>
      </c>
      <c r="P229" s="51"/>
      <c r="Q229" s="401"/>
      <c r="R229" s="368">
        <v>0</v>
      </c>
      <c r="S229" s="300"/>
      <c r="T229" s="289"/>
      <c r="U229" s="277"/>
      <c r="V229" s="208"/>
      <c r="W229" s="208"/>
      <c r="X229" s="208"/>
      <c r="Y229" s="208"/>
      <c r="Z229" s="208"/>
      <c r="AA229" s="208"/>
      <c r="AB229" s="208"/>
      <c r="AC229" s="54"/>
      <c r="AD229" s="312"/>
    </row>
    <row r="230" spans="1:31" ht="23.1" customHeight="1" x14ac:dyDescent="0.25">
      <c r="D230" s="615" t="s">
        <v>838</v>
      </c>
      <c r="E230" s="615"/>
      <c r="F230" s="615"/>
      <c r="G230" s="615"/>
      <c r="H230" s="615"/>
      <c r="I230" s="615"/>
      <c r="J230" s="34"/>
      <c r="K230" s="202"/>
      <c r="L230" s="202"/>
      <c r="M230" s="2"/>
      <c r="N230" s="13"/>
      <c r="O230" s="13"/>
      <c r="P230" s="2"/>
      <c r="Q230" s="401"/>
      <c r="R230" s="329"/>
      <c r="S230" s="333"/>
      <c r="T230" s="330"/>
      <c r="U230" s="277"/>
      <c r="V230" s="208"/>
      <c r="W230" s="208"/>
      <c r="X230" s="208"/>
      <c r="Y230" s="208"/>
      <c r="Z230" s="208"/>
      <c r="AA230" s="208"/>
      <c r="AB230" s="208"/>
      <c r="AC230" s="54"/>
      <c r="AD230" s="312"/>
    </row>
    <row r="231" spans="1:31" s="66" customFormat="1" ht="23.1" customHeight="1" x14ac:dyDescent="0.25">
      <c r="A231" s="2"/>
      <c r="B231" s="2">
        <v>2007</v>
      </c>
      <c r="C231" s="2" t="s">
        <v>466</v>
      </c>
      <c r="D231" s="4" t="s">
        <v>546</v>
      </c>
      <c r="E231" s="116">
        <f>MROUND(K231+4.7,10)</f>
        <v>1340</v>
      </c>
      <c r="F231" s="117">
        <f>MROUND(L231+4.7,10)</f>
        <v>860</v>
      </c>
      <c r="G231" s="101"/>
      <c r="H231" s="2"/>
      <c r="I231" s="2"/>
      <c r="J231" s="33"/>
      <c r="K231" s="202">
        <f t="shared" si="77"/>
        <v>1337.952</v>
      </c>
      <c r="L231" s="202">
        <f t="shared" si="78"/>
        <v>851.42399999999986</v>
      </c>
      <c r="M231" s="51"/>
      <c r="N231" s="13">
        <f t="shared" si="79"/>
        <v>1337.952</v>
      </c>
      <c r="O231" s="13">
        <f t="shared" si="80"/>
        <v>851.42399999999986</v>
      </c>
      <c r="P231" s="63"/>
      <c r="Q231" s="409">
        <v>608.16</v>
      </c>
      <c r="R231" s="368">
        <v>554.88750000000005</v>
      </c>
      <c r="S231" s="305">
        <v>443.91</v>
      </c>
      <c r="T231" s="289">
        <v>424.6275</v>
      </c>
      <c r="U231" s="277">
        <v>339.702</v>
      </c>
      <c r="V231" s="263">
        <v>339.702</v>
      </c>
      <c r="W231" s="263">
        <v>339.702</v>
      </c>
      <c r="X231" s="208">
        <v>305.72388000000001</v>
      </c>
      <c r="Y231" s="208">
        <v>305.72388000000001</v>
      </c>
      <c r="Z231" s="208">
        <v>305.72388000000001</v>
      </c>
      <c r="AA231" s="208">
        <v>305.72388000000001</v>
      </c>
      <c r="AB231" s="208">
        <v>275.72500000000002</v>
      </c>
      <c r="AC231" s="191">
        <v>220.58</v>
      </c>
      <c r="AD231" s="312"/>
      <c r="AE231" s="144"/>
    </row>
    <row r="232" spans="1:31" ht="23.1" customHeight="1" x14ac:dyDescent="0.25">
      <c r="C232" s="2" t="s">
        <v>467</v>
      </c>
      <c r="D232" s="4" t="s">
        <v>547</v>
      </c>
      <c r="E232" s="116">
        <f t="shared" ref="E232:F254" si="81">MROUND(K232+4.7,10)</f>
        <v>1600</v>
      </c>
      <c r="F232" s="117">
        <f t="shared" si="81"/>
        <v>1020</v>
      </c>
      <c r="K232" s="202">
        <f t="shared" si="77"/>
        <v>1596.3860000000002</v>
      </c>
      <c r="L232" s="202">
        <f t="shared" si="78"/>
        <v>1015.8819999999999</v>
      </c>
      <c r="M232" s="51"/>
      <c r="N232" s="13">
        <f t="shared" si="79"/>
        <v>1596.3860000000002</v>
      </c>
      <c r="O232" s="13">
        <f t="shared" si="80"/>
        <v>1015.8819999999999</v>
      </c>
      <c r="P232" s="51"/>
      <c r="Q232" s="409">
        <v>725.63</v>
      </c>
      <c r="R232" s="368">
        <v>662.07499999999993</v>
      </c>
      <c r="S232" s="305">
        <v>529.66</v>
      </c>
      <c r="T232" s="289">
        <v>506.64625000000007</v>
      </c>
      <c r="U232" s="277">
        <v>405.31700000000006</v>
      </c>
      <c r="V232" s="263">
        <v>405.31700000000006</v>
      </c>
      <c r="W232" s="263">
        <v>405.31700000000006</v>
      </c>
      <c r="X232" s="208">
        <v>364.78133999999994</v>
      </c>
      <c r="Y232" s="208">
        <v>364.78133999999994</v>
      </c>
      <c r="Z232" s="208">
        <v>364.78133999999994</v>
      </c>
      <c r="AA232" s="208">
        <v>364.78133999999994</v>
      </c>
      <c r="AB232" s="208">
        <v>328.98750000000001</v>
      </c>
      <c r="AC232" s="191">
        <v>263.19</v>
      </c>
      <c r="AD232" s="312"/>
    </row>
    <row r="233" spans="1:31" ht="23.1" customHeight="1" x14ac:dyDescent="0.25">
      <c r="C233" s="2" t="s">
        <v>468</v>
      </c>
      <c r="D233" s="4" t="s">
        <v>548</v>
      </c>
      <c r="E233" s="116">
        <f t="shared" si="81"/>
        <v>2220</v>
      </c>
      <c r="F233" s="117">
        <f t="shared" si="81"/>
        <v>1420</v>
      </c>
      <c r="I233" s="196"/>
      <c r="K233" s="202">
        <f t="shared" si="77"/>
        <v>2216.7640000000001</v>
      </c>
      <c r="L233" s="202">
        <f t="shared" si="78"/>
        <v>1410.6679999999999</v>
      </c>
      <c r="M233" s="51"/>
      <c r="N233" s="13">
        <f t="shared" si="79"/>
        <v>2216.7640000000001</v>
      </c>
      <c r="O233" s="13">
        <f t="shared" si="80"/>
        <v>1410.6679999999999</v>
      </c>
      <c r="P233" s="51"/>
      <c r="Q233" s="409">
        <v>1007.62</v>
      </c>
      <c r="R233" s="368">
        <v>919.36249999999995</v>
      </c>
      <c r="S233" s="305">
        <v>735.49</v>
      </c>
      <c r="T233" s="289">
        <v>703.505</v>
      </c>
      <c r="U233" s="277">
        <v>562.80399999999997</v>
      </c>
      <c r="V233" s="263">
        <v>562.80399999999997</v>
      </c>
      <c r="W233" s="263">
        <v>562.80399999999997</v>
      </c>
      <c r="X233" s="208">
        <v>506.51369999999997</v>
      </c>
      <c r="Y233" s="208">
        <v>506.51369999999997</v>
      </c>
      <c r="Z233" s="208">
        <v>506.51369999999997</v>
      </c>
      <c r="AA233" s="208">
        <v>506.51369999999997</v>
      </c>
      <c r="AB233" s="208">
        <v>456.8125</v>
      </c>
      <c r="AC233" s="191">
        <v>365.45</v>
      </c>
      <c r="AD233" s="312"/>
    </row>
    <row r="234" spans="1:31" ht="23.1" customHeight="1" x14ac:dyDescent="0.25">
      <c r="C234" s="2" t="s">
        <v>469</v>
      </c>
      <c r="D234" s="4" t="s">
        <v>167</v>
      </c>
      <c r="E234" s="116">
        <f t="shared" si="81"/>
        <v>2500</v>
      </c>
      <c r="F234" s="117">
        <f t="shared" si="81"/>
        <v>1590</v>
      </c>
      <c r="K234" s="202">
        <f t="shared" si="77"/>
        <v>2493.326</v>
      </c>
      <c r="L234" s="202">
        <f t="shared" si="78"/>
        <v>1586.6619999999998</v>
      </c>
      <c r="M234" s="51"/>
      <c r="N234" s="13">
        <f t="shared" si="79"/>
        <v>2493.326</v>
      </c>
      <c r="O234" s="13">
        <f t="shared" si="80"/>
        <v>1586.6619999999998</v>
      </c>
      <c r="P234" s="51"/>
      <c r="Q234" s="409">
        <v>1133.33</v>
      </c>
      <c r="R234" s="368">
        <v>1034.0625</v>
      </c>
      <c r="S234" s="305">
        <v>827.25</v>
      </c>
      <c r="T234" s="289">
        <v>791.27125000000001</v>
      </c>
      <c r="U234" s="277">
        <v>633.01700000000005</v>
      </c>
      <c r="V234" s="263">
        <v>633.01700000000005</v>
      </c>
      <c r="W234" s="263">
        <v>633.01700000000005</v>
      </c>
      <c r="X234" s="208">
        <v>569.71529999999996</v>
      </c>
      <c r="Y234" s="208">
        <v>569.71529999999996</v>
      </c>
      <c r="Z234" s="208">
        <v>569.71529999999996</v>
      </c>
      <c r="AA234" s="208">
        <v>569.71529999999996</v>
      </c>
      <c r="AB234" s="208">
        <v>513.8125</v>
      </c>
      <c r="AC234" s="191">
        <v>411.05</v>
      </c>
      <c r="AD234" s="312"/>
    </row>
    <row r="235" spans="1:31" ht="23.1" customHeight="1" x14ac:dyDescent="0.25">
      <c r="C235" s="2" t="s">
        <v>470</v>
      </c>
      <c r="D235" s="4" t="s">
        <v>168</v>
      </c>
      <c r="E235" s="116">
        <f t="shared" si="81"/>
        <v>3000</v>
      </c>
      <c r="F235" s="117">
        <f t="shared" si="81"/>
        <v>1910</v>
      </c>
      <c r="K235" s="202">
        <f t="shared" si="77"/>
        <v>2996.4660000000003</v>
      </c>
      <c r="L235" s="202">
        <f t="shared" si="78"/>
        <v>1906.8419999999999</v>
      </c>
      <c r="M235" s="51"/>
      <c r="N235" s="13">
        <f t="shared" si="79"/>
        <v>2996.4660000000003</v>
      </c>
      <c r="O235" s="13">
        <f t="shared" si="80"/>
        <v>1906.8419999999999</v>
      </c>
      <c r="P235" s="51"/>
      <c r="Q235" s="409">
        <v>1362.03</v>
      </c>
      <c r="R235" s="368">
        <v>1242.7249999999999</v>
      </c>
      <c r="S235" s="305">
        <v>994.18</v>
      </c>
      <c r="T235" s="289">
        <v>950.95000000000016</v>
      </c>
      <c r="U235" s="277">
        <v>760.7600000000001</v>
      </c>
      <c r="V235" s="263">
        <v>760.7600000000001</v>
      </c>
      <c r="W235" s="263">
        <v>760.7600000000001</v>
      </c>
      <c r="X235" s="208">
        <v>684.68399999999997</v>
      </c>
      <c r="Y235" s="208">
        <v>684.68399999999997</v>
      </c>
      <c r="Z235" s="208">
        <v>684.68399999999997</v>
      </c>
      <c r="AA235" s="208">
        <v>684.68399999999997</v>
      </c>
      <c r="AB235" s="208">
        <v>617.5</v>
      </c>
      <c r="AC235" s="191">
        <v>494</v>
      </c>
      <c r="AD235" s="312"/>
    </row>
    <row r="236" spans="1:31" ht="23.1" customHeight="1" x14ac:dyDescent="0.25">
      <c r="C236" s="2" t="s">
        <v>471</v>
      </c>
      <c r="D236" s="4" t="s">
        <v>549</v>
      </c>
      <c r="E236" s="116">
        <f t="shared" si="81"/>
        <v>4540</v>
      </c>
      <c r="F236" s="117">
        <f t="shared" si="81"/>
        <v>2890</v>
      </c>
      <c r="K236" s="202">
        <f t="shared" si="77"/>
        <v>4537.5880000000006</v>
      </c>
      <c r="L236" s="202">
        <f t="shared" si="78"/>
        <v>2887.5559999999996</v>
      </c>
      <c r="M236" s="51"/>
      <c r="N236" s="13">
        <f t="shared" si="79"/>
        <v>4537.5880000000006</v>
      </c>
      <c r="O236" s="13">
        <f t="shared" si="80"/>
        <v>2887.5559999999996</v>
      </c>
      <c r="P236" s="51"/>
      <c r="Q236" s="409">
        <v>2062.54</v>
      </c>
      <c r="R236" s="368">
        <v>1881.875</v>
      </c>
      <c r="S236" s="305">
        <v>1505.5</v>
      </c>
      <c r="T236" s="289">
        <v>1440.13375</v>
      </c>
      <c r="U236" s="277">
        <v>1152.107</v>
      </c>
      <c r="V236" s="263">
        <v>1152.107</v>
      </c>
      <c r="W236" s="263">
        <v>1152.107</v>
      </c>
      <c r="X236" s="208">
        <v>1036.8804599999999</v>
      </c>
      <c r="Y236" s="208">
        <v>1036.8804599999999</v>
      </c>
      <c r="Z236" s="208">
        <v>1036.8804599999999</v>
      </c>
      <c r="AA236" s="208">
        <v>1036.8804599999999</v>
      </c>
      <c r="AB236" s="208">
        <v>935.13750000000005</v>
      </c>
      <c r="AC236" s="191">
        <v>748.11</v>
      </c>
      <c r="AD236" s="312"/>
    </row>
    <row r="237" spans="1:31" ht="23.1" customHeight="1" x14ac:dyDescent="0.25">
      <c r="C237" s="2" t="s">
        <v>472</v>
      </c>
      <c r="D237" s="4" t="s">
        <v>170</v>
      </c>
      <c r="E237" s="116">
        <f t="shared" si="81"/>
        <v>8670</v>
      </c>
      <c r="F237" s="117">
        <f t="shared" si="81"/>
        <v>5520</v>
      </c>
      <c r="K237" s="202">
        <f t="shared" si="77"/>
        <v>8669.8920000000016</v>
      </c>
      <c r="L237" s="202">
        <f t="shared" si="78"/>
        <v>5517.2039999999997</v>
      </c>
      <c r="M237" s="51"/>
      <c r="N237" s="13">
        <f t="shared" si="79"/>
        <v>8669.8920000000016</v>
      </c>
      <c r="O237" s="13">
        <f t="shared" si="80"/>
        <v>5517.2039999999997</v>
      </c>
      <c r="P237" s="51"/>
      <c r="Q237" s="409">
        <v>3940.86</v>
      </c>
      <c r="R237" s="368">
        <v>3595.6750000000002</v>
      </c>
      <c r="S237" s="305">
        <v>2876.54</v>
      </c>
      <c r="T237" s="289">
        <v>2765.51</v>
      </c>
      <c r="U237" s="277">
        <v>2212.4080000000004</v>
      </c>
      <c r="V237" s="263">
        <v>2212.4080000000004</v>
      </c>
      <c r="W237" s="263">
        <v>2212.4080000000004</v>
      </c>
      <c r="X237" s="208">
        <v>1981.0652399999997</v>
      </c>
      <c r="Y237" s="208">
        <v>1981.0652399999997</v>
      </c>
      <c r="Z237" s="208">
        <v>1981.0652399999997</v>
      </c>
      <c r="AA237" s="208">
        <v>1981.0652399999997</v>
      </c>
      <c r="AB237" s="208">
        <v>1786.675</v>
      </c>
      <c r="AC237" s="191">
        <v>1429.34</v>
      </c>
      <c r="AD237" s="312"/>
    </row>
    <row r="238" spans="1:31" ht="23.1" customHeight="1" x14ac:dyDescent="0.25">
      <c r="D238" s="136"/>
      <c r="E238" s="138"/>
      <c r="F238" s="139"/>
      <c r="K238" s="202"/>
      <c r="L238" s="202"/>
      <c r="M238" s="51"/>
      <c r="N238" s="13"/>
      <c r="O238" s="13"/>
      <c r="P238" s="51"/>
      <c r="Q238" s="401"/>
      <c r="R238" s="368"/>
      <c r="S238" s="305"/>
      <c r="T238" s="289"/>
      <c r="U238" s="277"/>
      <c r="V238" s="263"/>
      <c r="W238" s="263"/>
      <c r="X238" s="208"/>
      <c r="Y238" s="208"/>
      <c r="Z238" s="208"/>
      <c r="AA238" s="208"/>
      <c r="AB238" s="208"/>
      <c r="AC238" s="191"/>
      <c r="AD238" s="312"/>
    </row>
    <row r="239" spans="1:31" ht="23.1" customHeight="1" x14ac:dyDescent="0.25">
      <c r="D239" s="615" t="s">
        <v>836</v>
      </c>
      <c r="E239" s="615"/>
      <c r="F239" s="615"/>
      <c r="G239" s="615"/>
      <c r="H239" s="615"/>
      <c r="I239" s="615"/>
      <c r="J239" s="34"/>
      <c r="K239" s="202"/>
      <c r="L239" s="202"/>
      <c r="M239" s="2"/>
      <c r="N239" s="13"/>
      <c r="O239" s="13"/>
      <c r="P239" s="2"/>
      <c r="Q239" s="401"/>
      <c r="R239" s="329"/>
      <c r="S239" s="333"/>
      <c r="T239" s="330"/>
      <c r="U239" s="280"/>
      <c r="V239" s="331"/>
      <c r="W239" s="331"/>
      <c r="X239" s="237"/>
      <c r="Y239" s="237"/>
      <c r="Z239" s="237"/>
      <c r="AA239" s="237"/>
      <c r="AB239" s="237"/>
      <c r="AC239" s="197"/>
      <c r="AD239" s="312"/>
    </row>
    <row r="240" spans="1:31" s="66" customFormat="1" ht="23.1" customHeight="1" x14ac:dyDescent="0.25">
      <c r="A240" s="2"/>
      <c r="B240" s="2">
        <v>2030</v>
      </c>
      <c r="C240" s="2" t="s">
        <v>477</v>
      </c>
      <c r="D240" s="4" t="s">
        <v>800</v>
      </c>
      <c r="E240" s="116">
        <f t="shared" si="81"/>
        <v>790</v>
      </c>
      <c r="F240" s="117">
        <f t="shared" si="81"/>
        <v>500</v>
      </c>
      <c r="G240" s="101"/>
      <c r="H240" s="2"/>
      <c r="I240" s="2"/>
      <c r="J240" s="33"/>
      <c r="K240" s="202">
        <f t="shared" si="77"/>
        <v>785.6640000000001</v>
      </c>
      <c r="L240" s="202">
        <f t="shared" si="78"/>
        <v>499.96799999999996</v>
      </c>
      <c r="M240" s="51"/>
      <c r="N240" s="13">
        <f t="shared" si="79"/>
        <v>785.6640000000001</v>
      </c>
      <c r="O240" s="13">
        <f t="shared" si="80"/>
        <v>499.96799999999996</v>
      </c>
      <c r="P240" s="63"/>
      <c r="Q240" s="409">
        <v>357.12</v>
      </c>
      <c r="R240" s="368">
        <v>325.83750000000003</v>
      </c>
      <c r="S240" s="305">
        <v>260.67</v>
      </c>
      <c r="T240" s="289">
        <v>249.34250000000003</v>
      </c>
      <c r="U240" s="277">
        <v>199.47400000000002</v>
      </c>
      <c r="V240" s="263">
        <v>199.47400000000002</v>
      </c>
      <c r="W240" s="263">
        <v>199.47400000000002</v>
      </c>
      <c r="X240" s="208">
        <v>179.52857999999998</v>
      </c>
      <c r="Y240" s="208">
        <v>179.52857999999998</v>
      </c>
      <c r="Z240" s="208">
        <v>179.52857999999998</v>
      </c>
      <c r="AA240" s="208">
        <v>179.52857999999998</v>
      </c>
      <c r="AB240" s="208">
        <v>161.91249999999999</v>
      </c>
      <c r="AC240" s="191">
        <v>129.53</v>
      </c>
      <c r="AD240" s="312"/>
      <c r="AE240" s="144"/>
    </row>
    <row r="241" spans="2:30" ht="23.1" customHeight="1" x14ac:dyDescent="0.25">
      <c r="B241" s="2">
        <v>2031</v>
      </c>
      <c r="C241" s="2" t="s">
        <v>478</v>
      </c>
      <c r="D241" s="4" t="s">
        <v>801</v>
      </c>
      <c r="E241" s="116">
        <f t="shared" si="81"/>
        <v>420</v>
      </c>
      <c r="F241" s="117">
        <f t="shared" si="81"/>
        <v>270</v>
      </c>
      <c r="I241" s="196"/>
      <c r="K241" s="202">
        <f t="shared" si="77"/>
        <v>418.154</v>
      </c>
      <c r="L241" s="202">
        <f t="shared" si="78"/>
        <v>266.09799999999996</v>
      </c>
      <c r="M241" s="51"/>
      <c r="N241" s="13">
        <f t="shared" si="79"/>
        <v>418.154</v>
      </c>
      <c r="O241" s="13">
        <f t="shared" si="80"/>
        <v>266.09799999999996</v>
      </c>
      <c r="P241" s="51"/>
      <c r="Q241" s="409">
        <v>190.07</v>
      </c>
      <c r="R241" s="368">
        <v>173.42500000000001</v>
      </c>
      <c r="S241" s="305">
        <v>138.74</v>
      </c>
      <c r="T241" s="289">
        <v>138.22875000000002</v>
      </c>
      <c r="U241" s="277">
        <v>110.58300000000001</v>
      </c>
      <c r="V241" s="263">
        <v>110.58300000000001</v>
      </c>
      <c r="W241" s="263">
        <v>110.58300000000001</v>
      </c>
      <c r="X241" s="208">
        <v>90</v>
      </c>
      <c r="Y241" s="234">
        <v>90</v>
      </c>
      <c r="Z241" s="208">
        <v>99.514799999999994</v>
      </c>
      <c r="AA241" s="208">
        <v>99.514799999999994</v>
      </c>
      <c r="AB241" s="208">
        <v>89.75</v>
      </c>
      <c r="AC241" s="191">
        <v>71.8</v>
      </c>
      <c r="AD241" s="312"/>
    </row>
    <row r="242" spans="2:30" ht="23.1" customHeight="1" x14ac:dyDescent="0.25">
      <c r="B242" s="2">
        <v>2032</v>
      </c>
      <c r="C242" s="2" t="s">
        <v>479</v>
      </c>
      <c r="D242" s="4" t="s">
        <v>802</v>
      </c>
      <c r="E242" s="116">
        <f t="shared" si="81"/>
        <v>430</v>
      </c>
      <c r="F242" s="117">
        <f t="shared" si="81"/>
        <v>280</v>
      </c>
      <c r="K242" s="202">
        <f t="shared" si="77"/>
        <v>428.20800000000003</v>
      </c>
      <c r="L242" s="202">
        <f t="shared" si="78"/>
        <v>272.49599999999998</v>
      </c>
      <c r="M242" s="51"/>
      <c r="N242" s="13">
        <f t="shared" si="79"/>
        <v>428.20800000000003</v>
      </c>
      <c r="O242" s="13">
        <f t="shared" si="80"/>
        <v>272.49599999999998</v>
      </c>
      <c r="P242" s="51"/>
      <c r="Q242" s="409">
        <v>194.64</v>
      </c>
      <c r="R242" s="368">
        <v>177.58749999999998</v>
      </c>
      <c r="S242" s="305">
        <v>142.07</v>
      </c>
      <c r="T242" s="289">
        <v>141.55625000000003</v>
      </c>
      <c r="U242" s="277">
        <v>113.24500000000002</v>
      </c>
      <c r="V242" s="263">
        <v>113.24500000000002</v>
      </c>
      <c r="W242" s="263">
        <v>113.24500000000002</v>
      </c>
      <c r="X242" s="208">
        <v>101.91257999999999</v>
      </c>
      <c r="Y242" s="208">
        <v>101.91257999999999</v>
      </c>
      <c r="Z242" s="208">
        <v>101.91257999999999</v>
      </c>
      <c r="AA242" s="208">
        <v>101.91257999999999</v>
      </c>
      <c r="AB242" s="208">
        <v>91.912499999999994</v>
      </c>
      <c r="AC242" s="191">
        <v>73.53</v>
      </c>
      <c r="AD242" s="312"/>
    </row>
    <row r="243" spans="2:30" ht="23.1" customHeight="1" x14ac:dyDescent="0.25">
      <c r="B243" s="2">
        <v>2033</v>
      </c>
      <c r="C243" s="2" t="s">
        <v>480</v>
      </c>
      <c r="D243" s="4" t="s">
        <v>803</v>
      </c>
      <c r="E243" s="116">
        <f t="shared" si="81"/>
        <v>460</v>
      </c>
      <c r="F243" s="117">
        <f t="shared" si="81"/>
        <v>300</v>
      </c>
      <c r="K243" s="202">
        <f t="shared" si="77"/>
        <v>459.86600000000004</v>
      </c>
      <c r="L243" s="202">
        <f t="shared" si="78"/>
        <v>292.642</v>
      </c>
      <c r="M243" s="51"/>
      <c r="N243" s="13">
        <f t="shared" si="79"/>
        <v>459.86600000000004</v>
      </c>
      <c r="O243" s="13">
        <f t="shared" si="80"/>
        <v>292.642</v>
      </c>
      <c r="P243" s="51"/>
      <c r="Q243" s="409">
        <v>209.03</v>
      </c>
      <c r="R243" s="368">
        <v>190.72500000000002</v>
      </c>
      <c r="S243" s="305">
        <v>152.58000000000001</v>
      </c>
      <c r="T243" s="289">
        <v>152.03375</v>
      </c>
      <c r="U243" s="277">
        <v>121.627</v>
      </c>
      <c r="V243" s="263">
        <v>121.627</v>
      </c>
      <c r="W243" s="263">
        <v>121.627</v>
      </c>
      <c r="X243" s="208">
        <v>99</v>
      </c>
      <c r="Y243" s="234">
        <v>99</v>
      </c>
      <c r="Z243" s="208">
        <v>109.45241999999999</v>
      </c>
      <c r="AA243" s="208">
        <v>109.45241999999999</v>
      </c>
      <c r="AB243" s="208">
        <v>98.712500000000006</v>
      </c>
      <c r="AC243" s="191">
        <v>78.97</v>
      </c>
      <c r="AD243" s="312"/>
    </row>
    <row r="244" spans="2:30" ht="23.1" customHeight="1" x14ac:dyDescent="0.25">
      <c r="B244" s="2">
        <v>2034</v>
      </c>
      <c r="C244" s="2" t="s">
        <v>481</v>
      </c>
      <c r="D244" s="4" t="s">
        <v>804</v>
      </c>
      <c r="E244" s="116">
        <f t="shared" si="81"/>
        <v>650</v>
      </c>
      <c r="F244" s="117">
        <f t="shared" si="81"/>
        <v>410</v>
      </c>
      <c r="K244" s="202">
        <f t="shared" si="77"/>
        <v>644.75400000000002</v>
      </c>
      <c r="L244" s="202">
        <f t="shared" si="78"/>
        <v>410.29799999999994</v>
      </c>
      <c r="M244" s="51"/>
      <c r="N244" s="13">
        <f t="shared" si="79"/>
        <v>644.75400000000002</v>
      </c>
      <c r="O244" s="13">
        <f t="shared" si="80"/>
        <v>410.29799999999994</v>
      </c>
      <c r="P244" s="51"/>
      <c r="Q244" s="409">
        <v>293.07</v>
      </c>
      <c r="R244" s="368">
        <v>267.39999999999998</v>
      </c>
      <c r="S244" s="305">
        <v>213.92</v>
      </c>
      <c r="T244" s="289">
        <v>213.16625000000002</v>
      </c>
      <c r="U244" s="277">
        <v>170.53300000000002</v>
      </c>
      <c r="V244" s="263">
        <v>170.53300000000002</v>
      </c>
      <c r="W244" s="263">
        <v>170.53300000000002</v>
      </c>
      <c r="X244" s="208">
        <v>139</v>
      </c>
      <c r="Y244" s="234">
        <v>139</v>
      </c>
      <c r="Z244" s="208">
        <v>153.47178</v>
      </c>
      <c r="AA244" s="208">
        <v>153.47178</v>
      </c>
      <c r="AB244" s="208">
        <v>138.41249999999999</v>
      </c>
      <c r="AC244" s="191">
        <v>110.73</v>
      </c>
      <c r="AD244" s="312"/>
    </row>
    <row r="245" spans="2:30" ht="23.1" customHeight="1" x14ac:dyDescent="0.25">
      <c r="B245" s="2">
        <v>2035</v>
      </c>
      <c r="C245" s="2" t="s">
        <v>482</v>
      </c>
      <c r="D245" s="4" t="s">
        <v>805</v>
      </c>
      <c r="E245" s="116">
        <f t="shared" si="81"/>
        <v>750</v>
      </c>
      <c r="F245" s="117">
        <f t="shared" si="81"/>
        <v>480</v>
      </c>
      <c r="K245" s="202">
        <f t="shared" si="77"/>
        <v>744.96400000000006</v>
      </c>
      <c r="L245" s="202">
        <f t="shared" si="78"/>
        <v>474.06799999999998</v>
      </c>
      <c r="M245" s="51"/>
      <c r="N245" s="13">
        <f t="shared" si="79"/>
        <v>744.96400000000006</v>
      </c>
      <c r="O245" s="13">
        <f t="shared" si="80"/>
        <v>474.06799999999998</v>
      </c>
      <c r="P245" s="51"/>
      <c r="Q245" s="409">
        <v>338.62</v>
      </c>
      <c r="R245" s="368">
        <v>308.96249999999998</v>
      </c>
      <c r="S245" s="305">
        <v>247.17</v>
      </c>
      <c r="T245" s="289">
        <v>246.29000000000002</v>
      </c>
      <c r="U245" s="277">
        <v>197.03200000000001</v>
      </c>
      <c r="V245" s="263">
        <v>197.03200000000001</v>
      </c>
      <c r="W245" s="263">
        <v>197.03200000000001</v>
      </c>
      <c r="X245" s="208">
        <v>177.32483999999999</v>
      </c>
      <c r="Y245" s="208">
        <v>177.32483999999999</v>
      </c>
      <c r="Z245" s="208">
        <v>177.32483999999999</v>
      </c>
      <c r="AA245" s="208">
        <v>177.32483999999999</v>
      </c>
      <c r="AB245" s="208">
        <v>159.92500000000001</v>
      </c>
      <c r="AC245" s="191">
        <v>127.94</v>
      </c>
      <c r="AD245" s="312"/>
    </row>
    <row r="246" spans="2:30" ht="23.1" customHeight="1" x14ac:dyDescent="0.25">
      <c r="B246" s="2">
        <v>2036</v>
      </c>
      <c r="C246" s="2" t="s">
        <v>483</v>
      </c>
      <c r="D246" s="4" t="s">
        <v>806</v>
      </c>
      <c r="E246" s="116">
        <f t="shared" si="81"/>
        <v>1110</v>
      </c>
      <c r="F246" s="117">
        <f t="shared" si="81"/>
        <v>710</v>
      </c>
      <c r="K246" s="202">
        <f t="shared" si="77"/>
        <v>1106.0500000000002</v>
      </c>
      <c r="L246" s="202">
        <f t="shared" si="78"/>
        <v>703.84999999999991</v>
      </c>
      <c r="M246" s="51"/>
      <c r="N246" s="13">
        <f t="shared" si="79"/>
        <v>1106.0500000000002</v>
      </c>
      <c r="O246" s="13">
        <f t="shared" si="80"/>
        <v>703.84999999999991</v>
      </c>
      <c r="P246" s="51"/>
      <c r="Q246" s="409">
        <v>502.75</v>
      </c>
      <c r="R246" s="368">
        <v>458.71250000000003</v>
      </c>
      <c r="S246" s="305">
        <v>366.97</v>
      </c>
      <c r="T246" s="289">
        <v>365.65375000000006</v>
      </c>
      <c r="U246" s="277">
        <v>292.52300000000002</v>
      </c>
      <c r="V246" s="263">
        <v>292.52300000000002</v>
      </c>
      <c r="W246" s="263">
        <v>292.52300000000002</v>
      </c>
      <c r="X246" s="208">
        <v>238</v>
      </c>
      <c r="Y246" s="234">
        <v>238</v>
      </c>
      <c r="Z246" s="208">
        <v>263.27069999999998</v>
      </c>
      <c r="AA246" s="208">
        <v>263.27069999999998</v>
      </c>
      <c r="AB246" s="208">
        <v>237.4375</v>
      </c>
      <c r="AC246" s="191">
        <v>189.95</v>
      </c>
      <c r="AD246" s="312"/>
    </row>
    <row r="247" spans="2:30" ht="23.1" customHeight="1" x14ac:dyDescent="0.25">
      <c r="B247" s="2">
        <v>2037</v>
      </c>
      <c r="C247" s="2" t="s">
        <v>484</v>
      </c>
      <c r="D247" s="4" t="s">
        <v>807</v>
      </c>
      <c r="E247" s="116">
        <f t="shared" si="81"/>
        <v>1130</v>
      </c>
      <c r="F247" s="117">
        <f t="shared" si="81"/>
        <v>720</v>
      </c>
      <c r="K247" s="202">
        <f t="shared" si="77"/>
        <v>1127.9840000000002</v>
      </c>
      <c r="L247" s="202">
        <f t="shared" si="78"/>
        <v>717.80799999999999</v>
      </c>
      <c r="M247" s="51"/>
      <c r="N247" s="13">
        <f t="shared" si="79"/>
        <v>1127.9840000000002</v>
      </c>
      <c r="O247" s="13">
        <f t="shared" si="80"/>
        <v>717.80799999999999</v>
      </c>
      <c r="P247" s="51"/>
      <c r="Q247" s="409">
        <v>512.72</v>
      </c>
      <c r="R247" s="368">
        <v>467.8125</v>
      </c>
      <c r="S247" s="305">
        <v>374.25</v>
      </c>
      <c r="T247" s="289">
        <v>372.9</v>
      </c>
      <c r="U247" s="277">
        <v>298.32</v>
      </c>
      <c r="V247" s="263">
        <v>298.32</v>
      </c>
      <c r="W247" s="263">
        <v>298.32</v>
      </c>
      <c r="X247" s="208">
        <v>243</v>
      </c>
      <c r="Y247" s="234">
        <v>243</v>
      </c>
      <c r="Z247" s="208">
        <v>268.48205999999999</v>
      </c>
      <c r="AA247" s="208">
        <v>268.48205999999999</v>
      </c>
      <c r="AB247" s="208">
        <v>242.13750000000002</v>
      </c>
      <c r="AC247" s="191">
        <v>193.71</v>
      </c>
      <c r="AD247" s="312"/>
    </row>
    <row r="248" spans="2:30" ht="23.1" customHeight="1" x14ac:dyDescent="0.25">
      <c r="B248" s="2">
        <v>2038</v>
      </c>
      <c r="C248" s="2" t="s">
        <v>485</v>
      </c>
      <c r="D248" s="4" t="s">
        <v>808</v>
      </c>
      <c r="E248" s="116">
        <f t="shared" si="81"/>
        <v>1520</v>
      </c>
      <c r="F248" s="117">
        <f t="shared" si="81"/>
        <v>970</v>
      </c>
      <c r="K248" s="202">
        <f t="shared" si="77"/>
        <v>1516.3720000000001</v>
      </c>
      <c r="L248" s="202">
        <f t="shared" si="78"/>
        <v>964.96399999999994</v>
      </c>
      <c r="M248" s="51"/>
      <c r="N248" s="13">
        <f t="shared" si="79"/>
        <v>1516.3720000000001</v>
      </c>
      <c r="O248" s="13">
        <f t="shared" si="80"/>
        <v>964.96399999999994</v>
      </c>
      <c r="P248" s="51"/>
      <c r="Q248" s="409">
        <v>689.26</v>
      </c>
      <c r="R248" s="368">
        <v>628.88750000000005</v>
      </c>
      <c r="S248" s="305">
        <v>503.11</v>
      </c>
      <c r="T248" s="289">
        <v>503.75</v>
      </c>
      <c r="U248" s="269">
        <v>403</v>
      </c>
      <c r="V248" s="263">
        <v>384.98900000000003</v>
      </c>
      <c r="W248" s="263">
        <v>384.98900000000003</v>
      </c>
      <c r="X248" s="208">
        <v>313</v>
      </c>
      <c r="Y248" s="234">
        <v>313</v>
      </c>
      <c r="Z248" s="208">
        <v>346.48613999999998</v>
      </c>
      <c r="AA248" s="208">
        <v>346.48613999999998</v>
      </c>
      <c r="AB248" s="208">
        <v>312.48750000000001</v>
      </c>
      <c r="AC248" s="191">
        <v>249.99</v>
      </c>
      <c r="AD248" s="312"/>
    </row>
    <row r="249" spans="2:30" ht="23.1" customHeight="1" x14ac:dyDescent="0.25">
      <c r="B249" s="2">
        <v>2039</v>
      </c>
      <c r="C249" s="2" t="s">
        <v>486</v>
      </c>
      <c r="D249" s="4" t="s">
        <v>809</v>
      </c>
      <c r="E249" s="116">
        <f t="shared" si="81"/>
        <v>1740</v>
      </c>
      <c r="F249" s="117">
        <f t="shared" si="81"/>
        <v>1110</v>
      </c>
      <c r="K249" s="202">
        <f t="shared" si="77"/>
        <v>1735.1620000000003</v>
      </c>
      <c r="L249" s="202">
        <f t="shared" si="78"/>
        <v>1104.194</v>
      </c>
      <c r="M249" s="51"/>
      <c r="N249" s="13">
        <f t="shared" si="79"/>
        <v>1735.1620000000003</v>
      </c>
      <c r="O249" s="13">
        <f t="shared" si="80"/>
        <v>1104.194</v>
      </c>
      <c r="P249" s="51"/>
      <c r="Q249" s="409">
        <v>788.71</v>
      </c>
      <c r="R249" s="368">
        <v>719.625</v>
      </c>
      <c r="S249" s="305">
        <v>575.70000000000005</v>
      </c>
      <c r="T249" s="289">
        <v>576.25</v>
      </c>
      <c r="U249" s="269">
        <v>461</v>
      </c>
      <c r="V249" s="263">
        <v>440.44</v>
      </c>
      <c r="W249" s="263">
        <v>440.44</v>
      </c>
      <c r="X249" s="208">
        <v>358</v>
      </c>
      <c r="Y249" s="234">
        <v>358</v>
      </c>
      <c r="Z249" s="208">
        <v>396.47915999999998</v>
      </c>
      <c r="AA249" s="208">
        <v>396.47915999999998</v>
      </c>
      <c r="AB249" s="208">
        <v>357.57499999999999</v>
      </c>
      <c r="AC249" s="191">
        <v>286.06</v>
      </c>
      <c r="AD249" s="312"/>
    </row>
    <row r="250" spans="2:30" ht="23.1" customHeight="1" x14ac:dyDescent="0.25">
      <c r="B250" s="2">
        <v>2040</v>
      </c>
      <c r="C250" s="2" t="s">
        <v>487</v>
      </c>
      <c r="D250" s="4" t="s">
        <v>810</v>
      </c>
      <c r="E250" s="116">
        <f t="shared" si="81"/>
        <v>2130</v>
      </c>
      <c r="F250" s="117">
        <f t="shared" si="81"/>
        <v>1360</v>
      </c>
      <c r="K250" s="202">
        <f t="shared" si="77"/>
        <v>2128.2800000000002</v>
      </c>
      <c r="L250" s="202">
        <f t="shared" si="78"/>
        <v>1354.36</v>
      </c>
      <c r="M250" s="51"/>
      <c r="N250" s="13">
        <f t="shared" si="79"/>
        <v>2128.2800000000002</v>
      </c>
      <c r="O250" s="13">
        <f t="shared" si="80"/>
        <v>1354.36</v>
      </c>
      <c r="P250" s="51"/>
      <c r="Q250" s="409">
        <v>967.4</v>
      </c>
      <c r="R250" s="368">
        <v>882.66250000000002</v>
      </c>
      <c r="S250" s="305">
        <v>706.13</v>
      </c>
      <c r="T250" s="289">
        <v>706.25</v>
      </c>
      <c r="U250" s="269">
        <v>565</v>
      </c>
      <c r="V250" s="263">
        <v>540.3420000000001</v>
      </c>
      <c r="W250" s="263">
        <v>540.3420000000001</v>
      </c>
      <c r="X250" s="208">
        <v>439</v>
      </c>
      <c r="Y250" s="234">
        <v>439</v>
      </c>
      <c r="Z250" s="208">
        <v>486.30581999999998</v>
      </c>
      <c r="AA250" s="208">
        <v>486.30581999999998</v>
      </c>
      <c r="AB250" s="208">
        <v>438.58749999999998</v>
      </c>
      <c r="AC250" s="191">
        <v>350.87</v>
      </c>
      <c r="AD250" s="312"/>
    </row>
    <row r="251" spans="2:30" ht="23.1" customHeight="1" x14ac:dyDescent="0.25">
      <c r="B251" s="2">
        <v>2041</v>
      </c>
      <c r="C251" s="2" t="s">
        <v>488</v>
      </c>
      <c r="D251" s="4" t="s">
        <v>811</v>
      </c>
      <c r="E251" s="116">
        <f t="shared" si="81"/>
        <v>2530</v>
      </c>
      <c r="F251" s="117">
        <f t="shared" si="81"/>
        <v>1610</v>
      </c>
      <c r="K251" s="202">
        <f t="shared" si="77"/>
        <v>2529.34</v>
      </c>
      <c r="L251" s="202">
        <f t="shared" si="78"/>
        <v>1609.58</v>
      </c>
      <c r="M251" s="51"/>
      <c r="N251" s="13">
        <f t="shared" si="79"/>
        <v>2529.34</v>
      </c>
      <c r="O251" s="13">
        <f t="shared" si="80"/>
        <v>1609.58</v>
      </c>
      <c r="P251" s="51"/>
      <c r="Q251" s="409">
        <v>1149.7</v>
      </c>
      <c r="R251" s="368">
        <v>1049</v>
      </c>
      <c r="S251" s="305">
        <v>839.2</v>
      </c>
      <c r="T251" s="289">
        <v>802.72499999999991</v>
      </c>
      <c r="U251" s="277">
        <v>642.17999999999995</v>
      </c>
      <c r="V251" s="263">
        <v>642.17999999999995</v>
      </c>
      <c r="W251" s="263">
        <v>642.17999999999995</v>
      </c>
      <c r="X251" s="208">
        <v>522</v>
      </c>
      <c r="Y251" s="234">
        <v>522</v>
      </c>
      <c r="Z251" s="208">
        <v>577.96199999999999</v>
      </c>
      <c r="AA251" s="208">
        <v>577.96199999999999</v>
      </c>
      <c r="AB251" s="208">
        <v>521.25</v>
      </c>
      <c r="AC251" s="191">
        <v>417</v>
      </c>
      <c r="AD251" s="312"/>
    </row>
    <row r="252" spans="2:30" ht="23.1" customHeight="1" x14ac:dyDescent="0.25">
      <c r="B252" s="2">
        <v>2042</v>
      </c>
      <c r="C252" s="2" t="s">
        <v>489</v>
      </c>
      <c r="D252" s="4" t="s">
        <v>812</v>
      </c>
      <c r="E252" s="116">
        <f t="shared" si="81"/>
        <v>3340</v>
      </c>
      <c r="F252" s="117">
        <f t="shared" si="81"/>
        <v>2130</v>
      </c>
      <c r="K252" s="202">
        <f t="shared" si="77"/>
        <v>3338.8740000000003</v>
      </c>
      <c r="L252" s="202">
        <f t="shared" si="78"/>
        <v>2124.7379999999998</v>
      </c>
      <c r="M252" s="51"/>
      <c r="N252" s="13">
        <f t="shared" si="79"/>
        <v>3338.8740000000003</v>
      </c>
      <c r="O252" s="13">
        <f t="shared" si="80"/>
        <v>2124.7379999999998</v>
      </c>
      <c r="P252" s="51"/>
      <c r="Q252" s="409">
        <v>1517.67</v>
      </c>
      <c r="R252" s="368">
        <v>1384.7375</v>
      </c>
      <c r="S252" s="305">
        <v>1107.79</v>
      </c>
      <c r="T252" s="289">
        <v>1059.6300000000001</v>
      </c>
      <c r="U252" s="277">
        <v>847.70400000000006</v>
      </c>
      <c r="V252" s="263">
        <v>847.70400000000006</v>
      </c>
      <c r="W252" s="263">
        <v>847.70400000000006</v>
      </c>
      <c r="X252" s="208">
        <v>689</v>
      </c>
      <c r="Y252" s="234">
        <v>689</v>
      </c>
      <c r="Z252" s="208">
        <v>762.93755999999996</v>
      </c>
      <c r="AA252" s="208">
        <v>762.93755999999996</v>
      </c>
      <c r="AB252" s="208">
        <v>688.07500000000005</v>
      </c>
      <c r="AC252" s="191">
        <v>550.46</v>
      </c>
      <c r="AD252" s="312"/>
    </row>
    <row r="253" spans="2:30" ht="23.1" customHeight="1" x14ac:dyDescent="0.25">
      <c r="B253" s="2">
        <v>2042</v>
      </c>
      <c r="C253" s="2" t="s">
        <v>671</v>
      </c>
      <c r="D253" s="4" t="s">
        <v>813</v>
      </c>
      <c r="E253" s="116">
        <f t="shared" si="81"/>
        <v>4190</v>
      </c>
      <c r="F253" s="117">
        <f t="shared" si="81"/>
        <v>2670</v>
      </c>
      <c r="K253" s="202">
        <f t="shared" si="77"/>
        <v>4187.4360000000006</v>
      </c>
      <c r="L253" s="202">
        <f t="shared" si="78"/>
        <v>2664.732</v>
      </c>
      <c r="M253" s="51"/>
      <c r="N253" s="13">
        <f t="shared" si="79"/>
        <v>4187.4360000000006</v>
      </c>
      <c r="O253" s="13">
        <f t="shared" si="80"/>
        <v>2664.732</v>
      </c>
      <c r="P253" s="51"/>
      <c r="Q253" s="409">
        <v>1903.38</v>
      </c>
      <c r="R253" s="368">
        <v>1762.625</v>
      </c>
      <c r="S253" s="305">
        <v>1410.1</v>
      </c>
      <c r="T253" s="289">
        <v>1384.9275</v>
      </c>
      <c r="U253" s="277">
        <v>1107.942</v>
      </c>
      <c r="V253" s="263">
        <v>1107.942</v>
      </c>
      <c r="W253" s="263">
        <v>1107.942</v>
      </c>
      <c r="X253" s="208">
        <v>916</v>
      </c>
      <c r="Y253" s="234">
        <v>916</v>
      </c>
      <c r="Z253" s="208">
        <v>762.93755999999996</v>
      </c>
      <c r="AA253" s="208">
        <v>762.93755999999996</v>
      </c>
      <c r="AB253" s="208">
        <v>688.07500000000005</v>
      </c>
      <c r="AC253" s="191">
        <v>550.46</v>
      </c>
      <c r="AD253" s="312"/>
    </row>
    <row r="254" spans="2:30" ht="23.1" customHeight="1" x14ac:dyDescent="0.25">
      <c r="B254" s="2">
        <v>2043</v>
      </c>
      <c r="C254" s="2" t="s">
        <v>490</v>
      </c>
      <c r="D254" s="4" t="s">
        <v>814</v>
      </c>
      <c r="E254" s="116">
        <f t="shared" si="81"/>
        <v>4250</v>
      </c>
      <c r="F254" s="117">
        <f t="shared" si="81"/>
        <v>2710</v>
      </c>
      <c r="K254" s="202">
        <f t="shared" si="77"/>
        <v>4250.0479999999998</v>
      </c>
      <c r="L254" s="202">
        <f t="shared" si="78"/>
        <v>2704.5759999999996</v>
      </c>
      <c r="M254" s="51"/>
      <c r="N254" s="13">
        <f t="shared" si="79"/>
        <v>4250.0479999999998</v>
      </c>
      <c r="O254" s="13">
        <f t="shared" si="80"/>
        <v>2704.5759999999996</v>
      </c>
      <c r="P254" s="51"/>
      <c r="Q254" s="409">
        <v>1931.84</v>
      </c>
      <c r="R254" s="368">
        <v>1736.6624999999999</v>
      </c>
      <c r="S254" s="305">
        <v>1389.33</v>
      </c>
      <c r="T254" s="289">
        <v>2116.125</v>
      </c>
      <c r="U254" s="277">
        <v>1692.9</v>
      </c>
      <c r="V254" s="263">
        <v>1692.9</v>
      </c>
      <c r="W254" s="263">
        <v>1692.9</v>
      </c>
      <c r="X254" s="208">
        <v>1524.4613999999999</v>
      </c>
      <c r="Y254" s="208">
        <v>1524.4613999999999</v>
      </c>
      <c r="Z254" s="208">
        <v>1524.4613999999999</v>
      </c>
      <c r="AA254" s="208">
        <v>1524.4613999999999</v>
      </c>
      <c r="AB254" s="208">
        <v>1374.875</v>
      </c>
      <c r="AC254" s="191">
        <v>1099.9000000000001</v>
      </c>
      <c r="AD254" s="312"/>
    </row>
    <row r="255" spans="2:30" ht="23.1" customHeight="1" x14ac:dyDescent="0.25">
      <c r="D255" s="136"/>
      <c r="E255" s="138"/>
      <c r="F255" s="139"/>
      <c r="K255" s="202"/>
      <c r="L255" s="202"/>
      <c r="M255" s="51"/>
      <c r="N255" s="13"/>
      <c r="O255" s="13"/>
      <c r="P255" s="51"/>
      <c r="Q255" s="401"/>
      <c r="R255" s="368"/>
      <c r="S255" s="305"/>
      <c r="T255" s="289"/>
      <c r="U255" s="277"/>
      <c r="V255" s="263"/>
      <c r="W255" s="263"/>
      <c r="X255" s="208"/>
      <c r="Y255" s="208"/>
      <c r="Z255" s="208"/>
      <c r="AA255" s="208"/>
      <c r="AB255" s="208"/>
      <c r="AC255" s="191"/>
      <c r="AD255" s="312"/>
    </row>
    <row r="256" spans="2:30" ht="23.1" customHeight="1" x14ac:dyDescent="0.25">
      <c r="D256" s="615" t="s">
        <v>835</v>
      </c>
      <c r="E256" s="615"/>
      <c r="F256" s="615"/>
      <c r="G256" s="615"/>
      <c r="H256" s="615"/>
      <c r="I256" s="615"/>
      <c r="J256" s="34"/>
      <c r="K256" s="202"/>
      <c r="L256" s="202"/>
      <c r="M256" s="2"/>
      <c r="N256" s="13"/>
      <c r="O256" s="13"/>
      <c r="P256" s="2"/>
      <c r="Q256" s="401"/>
      <c r="R256" s="329"/>
      <c r="S256" s="329"/>
      <c r="T256" s="330"/>
      <c r="U256" s="280"/>
      <c r="V256" s="331"/>
      <c r="W256" s="331"/>
      <c r="X256" s="237"/>
      <c r="Y256" s="334"/>
      <c r="Z256" s="237"/>
      <c r="AA256" s="237"/>
      <c r="AB256" s="237"/>
      <c r="AC256" s="197"/>
      <c r="AD256" s="312"/>
    </row>
    <row r="257" spans="1:31" s="66" customFormat="1" ht="23.1" customHeight="1" x14ac:dyDescent="0.25">
      <c r="A257" s="2" t="s">
        <v>256</v>
      </c>
      <c r="B257" s="2">
        <v>419</v>
      </c>
      <c r="C257" s="2" t="s">
        <v>356</v>
      </c>
      <c r="D257" s="4" t="s">
        <v>815</v>
      </c>
      <c r="E257" s="116">
        <f t="shared" si="35"/>
        <v>8900</v>
      </c>
      <c r="F257" s="117">
        <f t="shared" si="35"/>
        <v>5670</v>
      </c>
      <c r="G257" s="101"/>
      <c r="H257" s="45"/>
      <c r="I257" s="45"/>
      <c r="J257" s="71"/>
      <c r="K257" s="202">
        <f t="shared" si="53"/>
        <v>8897.3852398199979</v>
      </c>
      <c r="L257" s="202">
        <f t="shared" si="54"/>
        <v>5661.9724253399982</v>
      </c>
      <c r="M257" s="51"/>
      <c r="N257" s="13">
        <f t="shared" si="55"/>
        <v>8897.3852398199979</v>
      </c>
      <c r="O257" s="13">
        <f t="shared" si="56"/>
        <v>5661.9724253399982</v>
      </c>
      <c r="P257" s="63"/>
      <c r="Q257" s="409">
        <v>4044.2660180999987</v>
      </c>
      <c r="R257" s="368">
        <v>3486.4362224999991</v>
      </c>
      <c r="S257" s="300">
        <v>2789.1489779999993</v>
      </c>
      <c r="T257" s="289">
        <v>2789.1489779999993</v>
      </c>
      <c r="U257" s="277">
        <v>2231.3191823999996</v>
      </c>
      <c r="V257" s="263">
        <v>2231.3191823999996</v>
      </c>
      <c r="W257" s="263">
        <v>2231.3191823999996</v>
      </c>
      <c r="X257" s="208">
        <v>1859.4326519999997</v>
      </c>
      <c r="Y257" s="208">
        <v>1859.4326519999997</v>
      </c>
      <c r="Z257" s="208">
        <v>1859.4326519999997</v>
      </c>
      <c r="AA257" s="208">
        <v>1859.4326519999997</v>
      </c>
      <c r="AB257" s="208">
        <v>1676.9775</v>
      </c>
      <c r="AC257" s="192">
        <v>1341.5819999999999</v>
      </c>
      <c r="AD257" s="312"/>
      <c r="AE257" s="144"/>
    </row>
    <row r="258" spans="1:31" ht="23.1" customHeight="1" x14ac:dyDescent="0.25">
      <c r="B258" s="2">
        <v>420</v>
      </c>
      <c r="C258" s="2" t="s">
        <v>357</v>
      </c>
      <c r="D258" s="4" t="s">
        <v>816</v>
      </c>
      <c r="E258" s="116">
        <f t="shared" si="35"/>
        <v>14470</v>
      </c>
      <c r="F258" s="117">
        <f t="shared" si="35"/>
        <v>9210</v>
      </c>
      <c r="K258" s="202">
        <f t="shared" si="53"/>
        <v>14462.24514273</v>
      </c>
      <c r="L258" s="202">
        <f t="shared" si="54"/>
        <v>9203.2469090099985</v>
      </c>
      <c r="M258" s="51"/>
      <c r="N258" s="13">
        <f t="shared" si="55"/>
        <v>14462.24514273</v>
      </c>
      <c r="O258" s="13">
        <f t="shared" si="56"/>
        <v>9203.2469090099985</v>
      </c>
      <c r="P258" s="51"/>
      <c r="Q258" s="409">
        <v>6573.7477921499994</v>
      </c>
      <c r="R258" s="368">
        <v>5667.02395875</v>
      </c>
      <c r="S258" s="300">
        <v>4533.6191669999998</v>
      </c>
      <c r="T258" s="289">
        <v>4533.6191669999998</v>
      </c>
      <c r="U258" s="277">
        <v>3626.8953336</v>
      </c>
      <c r="V258" s="263">
        <v>3626.8953336</v>
      </c>
      <c r="W258" s="263">
        <v>3626.8953336</v>
      </c>
      <c r="X258" s="208">
        <v>3022.4127779999999</v>
      </c>
      <c r="Y258" s="208">
        <v>3022.4127779999999</v>
      </c>
      <c r="Z258" s="208">
        <v>3022.4127779999999</v>
      </c>
      <c r="AA258" s="208">
        <v>3022.4127779999999</v>
      </c>
      <c r="AB258" s="208">
        <v>2725.8412500000004</v>
      </c>
      <c r="AC258" s="190">
        <v>2180.6730000000002</v>
      </c>
      <c r="AD258" s="312"/>
    </row>
    <row r="259" spans="1:31" ht="23.1" customHeight="1" x14ac:dyDescent="0.25">
      <c r="B259" s="2">
        <v>421</v>
      </c>
      <c r="C259" s="2" t="s">
        <v>358</v>
      </c>
      <c r="D259" s="4" t="s">
        <v>817</v>
      </c>
      <c r="E259" s="116">
        <f t="shared" si="35"/>
        <v>18730</v>
      </c>
      <c r="F259" s="117">
        <f t="shared" si="35"/>
        <v>11920</v>
      </c>
      <c r="K259" s="202">
        <f t="shared" si="53"/>
        <v>18727.82796654</v>
      </c>
      <c r="L259" s="202">
        <f t="shared" si="54"/>
        <v>11917.708705979998</v>
      </c>
      <c r="M259" s="51"/>
      <c r="N259" s="13">
        <f t="shared" si="55"/>
        <v>18727.82796654</v>
      </c>
      <c r="O259" s="13">
        <f t="shared" si="56"/>
        <v>11917.708705979998</v>
      </c>
      <c r="P259" s="51"/>
      <c r="Q259" s="409">
        <v>8512.6490756999992</v>
      </c>
      <c r="R259" s="368">
        <v>7338.4905825000005</v>
      </c>
      <c r="S259" s="300">
        <v>5870.7924660000008</v>
      </c>
      <c r="T259" s="289">
        <v>5870.7924660000008</v>
      </c>
      <c r="U259" s="277">
        <v>4696.6339728000003</v>
      </c>
      <c r="V259" s="263">
        <v>4696.6339728000003</v>
      </c>
      <c r="W259" s="263">
        <v>4696.6339728000003</v>
      </c>
      <c r="X259" s="208">
        <v>3913.8616440000001</v>
      </c>
      <c r="Y259" s="208">
        <v>3913.8616440000001</v>
      </c>
      <c r="Z259" s="208">
        <v>3913.8616440000001</v>
      </c>
      <c r="AA259" s="208">
        <v>3913.8616440000001</v>
      </c>
      <c r="AB259" s="208">
        <v>3529.8175000000001</v>
      </c>
      <c r="AC259" s="190">
        <v>2823.8540000000003</v>
      </c>
      <c r="AD259" s="312"/>
    </row>
    <row r="260" spans="1:31" ht="23.1" customHeight="1" x14ac:dyDescent="0.25">
      <c r="C260" s="2" t="s">
        <v>657</v>
      </c>
      <c r="D260" s="4" t="s">
        <v>731</v>
      </c>
      <c r="E260" s="116">
        <f t="shared" si="35"/>
        <v>12260</v>
      </c>
      <c r="F260" s="117">
        <f t="shared" si="35"/>
        <v>7800</v>
      </c>
      <c r="K260" s="202">
        <f t="shared" si="53"/>
        <v>12255.357950000001</v>
      </c>
      <c r="L260" s="202">
        <f t="shared" si="54"/>
        <v>7798.8641499999994</v>
      </c>
      <c r="M260" s="51"/>
      <c r="N260" s="13">
        <f t="shared" si="55"/>
        <v>12255.357950000001</v>
      </c>
      <c r="O260" s="13">
        <f t="shared" si="56"/>
        <v>7798.8641499999994</v>
      </c>
      <c r="P260" s="51"/>
      <c r="Q260" s="399">
        <f t="shared" ref="Q260" si="82">R260*$Q$9</f>
        <v>5570.6172500000002</v>
      </c>
      <c r="R260" s="371">
        <v>5064.1975000000002</v>
      </c>
      <c r="S260" s="303">
        <v>3492.55</v>
      </c>
      <c r="T260" s="289">
        <v>0</v>
      </c>
      <c r="U260" s="277"/>
      <c r="V260" s="208"/>
      <c r="W260" s="208"/>
      <c r="X260" s="208"/>
      <c r="Y260" s="208">
        <v>0</v>
      </c>
      <c r="Z260" s="208">
        <v>0</v>
      </c>
      <c r="AA260" s="208">
        <v>0</v>
      </c>
      <c r="AB260" s="208">
        <v>0</v>
      </c>
      <c r="AC260" s="190"/>
      <c r="AD260" s="312"/>
    </row>
    <row r="261" spans="1:31" ht="15" customHeight="1" x14ac:dyDescent="0.25">
      <c r="D261" s="136"/>
      <c r="E261" s="138"/>
      <c r="F261" s="139"/>
      <c r="K261" s="202">
        <f t="shared" si="53"/>
        <v>0</v>
      </c>
      <c r="L261" s="202">
        <f t="shared" si="54"/>
        <v>0</v>
      </c>
      <c r="M261" s="51"/>
      <c r="N261" s="13">
        <f t="shared" si="55"/>
        <v>0</v>
      </c>
      <c r="O261" s="13">
        <f t="shared" si="56"/>
        <v>0</v>
      </c>
      <c r="P261" s="51"/>
      <c r="Q261" s="399"/>
      <c r="R261" s="371"/>
      <c r="S261" s="300"/>
      <c r="T261" s="289"/>
      <c r="U261" s="277"/>
      <c r="V261" s="208"/>
      <c r="W261" s="208"/>
      <c r="X261" s="208"/>
      <c r="Y261" s="208"/>
      <c r="Z261" s="208"/>
      <c r="AA261" s="208"/>
      <c r="AB261" s="208"/>
      <c r="AC261" s="190"/>
      <c r="AD261" s="312"/>
    </row>
    <row r="262" spans="1:31" ht="23.1" customHeight="1" x14ac:dyDescent="0.25">
      <c r="D262" s="615" t="s">
        <v>3</v>
      </c>
      <c r="E262" s="615"/>
      <c r="F262" s="615"/>
      <c r="G262" s="615"/>
      <c r="H262" s="615"/>
      <c r="I262" s="615"/>
      <c r="J262" s="34"/>
      <c r="K262" s="202">
        <f>N262*$K$8</f>
        <v>0</v>
      </c>
      <c r="L262" s="202">
        <f>O262*$L$8</f>
        <v>0</v>
      </c>
      <c r="M262" s="2"/>
      <c r="N262" s="13">
        <f>Q262*2.2</f>
        <v>0</v>
      </c>
      <c r="O262" s="13">
        <f>Q262*1.4</f>
        <v>0</v>
      </c>
      <c r="P262" s="2"/>
      <c r="Q262" s="399"/>
      <c r="R262" s="333"/>
      <c r="S262" s="333"/>
      <c r="T262" s="330"/>
      <c r="U262" s="280"/>
      <c r="V262" s="331"/>
      <c r="W262" s="331"/>
      <c r="X262" s="208">
        <v>1043.5332599999999</v>
      </c>
      <c r="Y262" s="208">
        <v>1043.5332599999999</v>
      </c>
      <c r="Z262" s="208">
        <v>1043.5332599999999</v>
      </c>
      <c r="AA262" s="208">
        <v>1043.5332599999999</v>
      </c>
      <c r="AB262" s="208">
        <v>941.13749999999993</v>
      </c>
      <c r="AC262" s="191">
        <v>752.91</v>
      </c>
      <c r="AD262" s="312"/>
    </row>
    <row r="263" spans="1:31" ht="23.1" customHeight="1" x14ac:dyDescent="0.25">
      <c r="A263" s="2" t="s">
        <v>251</v>
      </c>
      <c r="B263" s="2">
        <v>2003</v>
      </c>
      <c r="C263" s="2" t="s">
        <v>765</v>
      </c>
      <c r="D263" s="4" t="s">
        <v>764</v>
      </c>
      <c r="E263" s="116">
        <f t="shared" ref="E263:F264" si="83">MROUND(K263+4.7,10)</f>
        <v>3820</v>
      </c>
      <c r="F263" s="117">
        <f t="shared" si="83"/>
        <v>2430</v>
      </c>
      <c r="G263" s="101"/>
      <c r="K263" s="202">
        <f>N263*$K$8</f>
        <v>3816.8445700000007</v>
      </c>
      <c r="L263" s="202">
        <f>O263*$L$8</f>
        <v>2428.9010899999998</v>
      </c>
      <c r="M263" s="51"/>
      <c r="N263" s="13">
        <f>Q263*2.2</f>
        <v>3816.8445700000007</v>
      </c>
      <c r="O263" s="13">
        <f>Q263*1.4</f>
        <v>2428.9010899999998</v>
      </c>
      <c r="P263" s="51"/>
      <c r="Q263" s="399">
        <f>R263*$Q$9</f>
        <v>1734.9293500000001</v>
      </c>
      <c r="R263" s="371">
        <v>1577.2085</v>
      </c>
      <c r="S263" s="305">
        <v>1087.73</v>
      </c>
      <c r="T263" s="289">
        <v>1450</v>
      </c>
      <c r="U263" s="277">
        <v>1160</v>
      </c>
      <c r="V263" s="263">
        <v>1160</v>
      </c>
      <c r="W263" s="263"/>
      <c r="X263" s="208">
        <v>1043.5332599999999</v>
      </c>
      <c r="Y263" s="208">
        <v>1043.5332599999999</v>
      </c>
      <c r="Z263" s="208">
        <v>1043.5332599999999</v>
      </c>
      <c r="AA263" s="208">
        <v>1043.5332599999999</v>
      </c>
      <c r="AB263" s="208">
        <v>941.13749999999993</v>
      </c>
      <c r="AC263" s="191">
        <v>752.91</v>
      </c>
      <c r="AD263" s="312"/>
    </row>
    <row r="264" spans="1:31" ht="23.1" customHeight="1" x14ac:dyDescent="0.25">
      <c r="A264" s="2" t="s">
        <v>251</v>
      </c>
      <c r="B264" s="2">
        <v>2003</v>
      </c>
      <c r="C264" s="2" t="s">
        <v>465</v>
      </c>
      <c r="D264" s="4" t="s">
        <v>163</v>
      </c>
      <c r="E264" s="116">
        <f t="shared" si="83"/>
        <v>4770</v>
      </c>
      <c r="F264" s="117">
        <f t="shared" si="83"/>
        <v>3040</v>
      </c>
      <c r="G264" s="101"/>
      <c r="K264" s="202">
        <f t="shared" ref="K264" si="84">N264*$K$8</f>
        <v>4766.8857500000004</v>
      </c>
      <c r="L264" s="202">
        <f t="shared" ref="L264" si="85">O264*$L$8</f>
        <v>3033.4727499999999</v>
      </c>
      <c r="M264" s="51"/>
      <c r="N264" s="13">
        <f t="shared" ref="N264" si="86">Q264*2.2</f>
        <v>4766.8857500000004</v>
      </c>
      <c r="O264" s="13">
        <f t="shared" ref="O264" si="87">Q264*1.4</f>
        <v>3033.4727499999999</v>
      </c>
      <c r="P264" s="51"/>
      <c r="Q264" s="399">
        <f t="shared" ref="Q264:Q271" si="88">R264*$Q$9</f>
        <v>2166.7662500000001</v>
      </c>
      <c r="R264" s="368">
        <v>1969.7874999999999</v>
      </c>
      <c r="S264" s="305">
        <v>1575.83</v>
      </c>
      <c r="T264" s="289">
        <v>1450</v>
      </c>
      <c r="U264" s="277">
        <v>1160</v>
      </c>
      <c r="V264" s="263">
        <v>1160</v>
      </c>
      <c r="W264" s="263">
        <v>1160</v>
      </c>
      <c r="X264" s="208">
        <v>1043.5332599999999</v>
      </c>
      <c r="Y264" s="208">
        <v>1043.5332599999999</v>
      </c>
      <c r="Z264" s="208">
        <v>1043.5332599999999</v>
      </c>
      <c r="AA264" s="208">
        <v>1043.5332599999999</v>
      </c>
      <c r="AB264" s="208">
        <v>941.13749999999993</v>
      </c>
      <c r="AC264" s="191">
        <v>752.91</v>
      </c>
      <c r="AD264" s="312"/>
    </row>
    <row r="265" spans="1:31" ht="15" customHeight="1" x14ac:dyDescent="0.25">
      <c r="D265" s="136"/>
      <c r="E265" s="138"/>
      <c r="F265" s="139"/>
      <c r="G265" s="101"/>
      <c r="K265" s="202">
        <f>N265*$K$8</f>
        <v>0</v>
      </c>
      <c r="L265" s="202">
        <f>O265*$L$8</f>
        <v>0</v>
      </c>
      <c r="M265" s="51"/>
      <c r="N265" s="13">
        <f>Q265*2.2</f>
        <v>0</v>
      </c>
      <c r="O265" s="13">
        <f>Q265*1.4</f>
        <v>0</v>
      </c>
      <c r="P265" s="51"/>
      <c r="Q265" s="399"/>
      <c r="R265" s="371"/>
      <c r="S265" s="300"/>
      <c r="T265" s="289">
        <v>0</v>
      </c>
      <c r="U265" s="277"/>
      <c r="V265" s="208"/>
      <c r="W265" s="208"/>
      <c r="X265" s="208">
        <v>0</v>
      </c>
      <c r="Y265" s="208">
        <v>0</v>
      </c>
      <c r="Z265" s="208">
        <v>0</v>
      </c>
      <c r="AA265" s="208">
        <v>0</v>
      </c>
      <c r="AB265" s="208">
        <v>0</v>
      </c>
      <c r="AC265" s="54"/>
      <c r="AD265" s="312"/>
    </row>
    <row r="266" spans="1:31" s="66" customFormat="1" ht="23.1" customHeight="1" x14ac:dyDescent="0.25">
      <c r="A266" s="2"/>
      <c r="B266" s="2"/>
      <c r="C266" s="2"/>
      <c r="D266" s="615" t="s">
        <v>27</v>
      </c>
      <c r="E266" s="615"/>
      <c r="F266" s="615"/>
      <c r="G266" s="615"/>
      <c r="H266" s="615"/>
      <c r="I266" s="615"/>
      <c r="J266" s="71"/>
      <c r="K266" s="202"/>
      <c r="L266" s="202"/>
      <c r="M266" s="51"/>
      <c r="N266" s="13"/>
      <c r="O266" s="13"/>
      <c r="P266" s="63"/>
      <c r="Q266" s="399"/>
      <c r="R266" s="367"/>
      <c r="S266" s="303"/>
      <c r="T266" s="289"/>
      <c r="U266" s="277"/>
      <c r="V266" s="263"/>
      <c r="W266" s="263"/>
      <c r="X266" s="208"/>
      <c r="Y266" s="208"/>
      <c r="Z266" s="208"/>
      <c r="AA266" s="208"/>
      <c r="AB266" s="208"/>
      <c r="AC266" s="191"/>
      <c r="AD266" s="312"/>
      <c r="AE266" s="144"/>
    </row>
    <row r="267" spans="1:31" s="66" customFormat="1" ht="23.1" customHeight="1" x14ac:dyDescent="0.25">
      <c r="A267" s="2" t="s">
        <v>290</v>
      </c>
      <c r="B267" s="2">
        <v>202</v>
      </c>
      <c r="C267" s="2" t="s">
        <v>304</v>
      </c>
      <c r="D267" s="4" t="s">
        <v>766</v>
      </c>
      <c r="E267" s="116">
        <f t="shared" si="35"/>
        <v>650</v>
      </c>
      <c r="F267" s="117">
        <f t="shared" si="35"/>
        <v>420</v>
      </c>
      <c r="G267" s="101"/>
      <c r="H267" s="2"/>
      <c r="I267" s="2"/>
      <c r="J267" s="71"/>
      <c r="K267" s="202">
        <f t="shared" si="53"/>
        <v>647.09469000000013</v>
      </c>
      <c r="L267" s="202">
        <f t="shared" si="54"/>
        <v>411.78753</v>
      </c>
      <c r="M267" s="51"/>
      <c r="N267" s="13">
        <f t="shared" si="55"/>
        <v>647.09469000000013</v>
      </c>
      <c r="O267" s="13">
        <f t="shared" si="56"/>
        <v>411.78753</v>
      </c>
      <c r="P267" s="63"/>
      <c r="Q267" s="399">
        <f t="shared" si="88"/>
        <v>294.13395000000003</v>
      </c>
      <c r="R267" s="371">
        <v>267.39449999999999</v>
      </c>
      <c r="S267" s="303">
        <v>184.41</v>
      </c>
      <c r="T267" s="289">
        <v>638.29999999999995</v>
      </c>
      <c r="U267" s="277">
        <v>510.64</v>
      </c>
      <c r="V267" s="263">
        <v>510.64</v>
      </c>
      <c r="W267" s="263">
        <v>510.64</v>
      </c>
      <c r="X267" s="208">
        <v>455.93855999999994</v>
      </c>
      <c r="Y267" s="208">
        <v>455.93855999999994</v>
      </c>
      <c r="Z267" s="208">
        <v>455.93855999999994</v>
      </c>
      <c r="AA267" s="208">
        <v>455.93855999999994</v>
      </c>
      <c r="AB267" s="208">
        <v>411.2</v>
      </c>
      <c r="AC267" s="191">
        <v>328.96</v>
      </c>
      <c r="AD267" s="312"/>
      <c r="AE267" s="144"/>
    </row>
    <row r="268" spans="1:31" ht="23.1" customHeight="1" x14ac:dyDescent="0.25">
      <c r="A268" s="2" t="s">
        <v>290</v>
      </c>
      <c r="B268" s="2">
        <v>203</v>
      </c>
      <c r="C268" s="2" t="s">
        <v>305</v>
      </c>
      <c r="D268" s="4" t="s">
        <v>65</v>
      </c>
      <c r="E268" s="116">
        <f t="shared" si="35"/>
        <v>2240</v>
      </c>
      <c r="F268" s="117">
        <f t="shared" si="35"/>
        <v>1430</v>
      </c>
      <c r="K268" s="202">
        <f t="shared" si="53"/>
        <v>2239.7946999999999</v>
      </c>
      <c r="L268" s="202">
        <f t="shared" si="54"/>
        <v>1425.3238999999999</v>
      </c>
      <c r="M268" s="51"/>
      <c r="N268" s="13">
        <f t="shared" si="55"/>
        <v>2239.7946999999999</v>
      </c>
      <c r="O268" s="13">
        <f t="shared" si="56"/>
        <v>1425.3238999999999</v>
      </c>
      <c r="P268" s="51"/>
      <c r="Q268" s="399">
        <f t="shared" si="88"/>
        <v>1018.0885</v>
      </c>
      <c r="R268" s="371">
        <v>925.53499999999985</v>
      </c>
      <c r="S268" s="303">
        <v>638.29999999999995</v>
      </c>
      <c r="T268" s="289">
        <v>891.25</v>
      </c>
      <c r="U268" s="277">
        <v>713</v>
      </c>
      <c r="V268" s="263">
        <v>713</v>
      </c>
      <c r="W268" s="263">
        <v>713</v>
      </c>
      <c r="X268" s="208">
        <v>636.6175199999999</v>
      </c>
      <c r="Y268" s="208">
        <v>636.6175199999999</v>
      </c>
      <c r="Z268" s="208">
        <v>636.6175199999999</v>
      </c>
      <c r="AA268" s="208">
        <v>636.6175199999999</v>
      </c>
      <c r="AB268" s="208">
        <v>574.15</v>
      </c>
      <c r="AC268" s="191">
        <v>459.32</v>
      </c>
      <c r="AD268" s="312"/>
    </row>
    <row r="269" spans="1:31" ht="23.1" customHeight="1" x14ac:dyDescent="0.25">
      <c r="A269" s="2" t="s">
        <v>290</v>
      </c>
      <c r="B269" s="2">
        <v>203</v>
      </c>
      <c r="C269" s="2" t="s">
        <v>305</v>
      </c>
      <c r="D269" s="4" t="s">
        <v>66</v>
      </c>
      <c r="E269" s="116">
        <f t="shared" si="35"/>
        <v>3130</v>
      </c>
      <c r="F269" s="117">
        <f t="shared" si="35"/>
        <v>1990</v>
      </c>
      <c r="K269" s="202">
        <f t="shared" si="53"/>
        <v>3127.3962500000002</v>
      </c>
      <c r="L269" s="202">
        <f t="shared" si="54"/>
        <v>1990.1612499999999</v>
      </c>
      <c r="M269" s="51"/>
      <c r="N269" s="13">
        <f t="shared" si="55"/>
        <v>3127.3962500000002</v>
      </c>
      <c r="O269" s="13">
        <f t="shared" si="56"/>
        <v>1990.1612499999999</v>
      </c>
      <c r="P269" s="51"/>
      <c r="Q269" s="399">
        <f t="shared" si="88"/>
        <v>1421.54375</v>
      </c>
      <c r="R269" s="371">
        <v>1292.3125</v>
      </c>
      <c r="S269" s="303">
        <v>891.25</v>
      </c>
      <c r="T269" s="289">
        <v>891.25</v>
      </c>
      <c r="U269" s="277">
        <v>713</v>
      </c>
      <c r="V269" s="263">
        <v>713</v>
      </c>
      <c r="W269" s="263">
        <v>713</v>
      </c>
      <c r="X269" s="208">
        <v>636.6175199999999</v>
      </c>
      <c r="Y269" s="208">
        <v>636.6175199999999</v>
      </c>
      <c r="Z269" s="208">
        <v>636.6175199999999</v>
      </c>
      <c r="AA269" s="208">
        <v>636.6175199999999</v>
      </c>
      <c r="AB269" s="208">
        <v>574.15</v>
      </c>
      <c r="AC269" s="191">
        <v>459.32</v>
      </c>
      <c r="AD269" s="312"/>
    </row>
    <row r="270" spans="1:31" ht="23.1" customHeight="1" x14ac:dyDescent="0.25">
      <c r="A270" s="2" t="s">
        <v>290</v>
      </c>
      <c r="B270" s="2">
        <v>204</v>
      </c>
      <c r="C270" s="2" t="s">
        <v>306</v>
      </c>
      <c r="D270" s="4" t="s">
        <v>67</v>
      </c>
      <c r="E270" s="116">
        <f t="shared" si="35"/>
        <v>4240</v>
      </c>
      <c r="F270" s="117">
        <f t="shared" si="35"/>
        <v>2700</v>
      </c>
      <c r="K270" s="202">
        <f t="shared" si="53"/>
        <v>4231.5469625000005</v>
      </c>
      <c r="L270" s="202">
        <f t="shared" si="54"/>
        <v>2692.8026124999997</v>
      </c>
      <c r="M270" s="51"/>
      <c r="N270" s="13">
        <f t="shared" si="55"/>
        <v>4231.5469625000005</v>
      </c>
      <c r="O270" s="13">
        <f t="shared" si="56"/>
        <v>2692.8026124999997</v>
      </c>
      <c r="P270" s="51"/>
      <c r="Q270" s="399">
        <f t="shared" si="88"/>
        <v>1923.4304374999999</v>
      </c>
      <c r="R270" s="371">
        <v>1748.5731249999999</v>
      </c>
      <c r="S270" s="303">
        <v>1205.9124999999999</v>
      </c>
      <c r="T270" s="289">
        <v>1205.9124999999999</v>
      </c>
      <c r="U270" s="277">
        <v>964.73</v>
      </c>
      <c r="V270" s="263">
        <v>964.73</v>
      </c>
      <c r="W270" s="263">
        <v>964.73</v>
      </c>
      <c r="X270" s="208">
        <v>862.24446</v>
      </c>
      <c r="Y270" s="208">
        <v>862.24446</v>
      </c>
      <c r="Z270" s="208">
        <v>862.24446</v>
      </c>
      <c r="AA270" s="208">
        <v>862.24446</v>
      </c>
      <c r="AB270" s="208">
        <v>777.63750000000005</v>
      </c>
      <c r="AC270" s="191">
        <v>622.11</v>
      </c>
      <c r="AD270" s="312"/>
    </row>
    <row r="271" spans="1:31" ht="23.1" customHeight="1" x14ac:dyDescent="0.25">
      <c r="A271" s="2" t="s">
        <v>290</v>
      </c>
      <c r="B271" s="2">
        <v>204</v>
      </c>
      <c r="C271" s="2" t="s">
        <v>725</v>
      </c>
      <c r="D271" s="4" t="s">
        <v>724</v>
      </c>
      <c r="E271" s="116">
        <f t="shared" si="35"/>
        <v>5080</v>
      </c>
      <c r="F271" s="117">
        <f t="shared" si="35"/>
        <v>3240</v>
      </c>
      <c r="K271" s="202">
        <f t="shared" si="53"/>
        <v>5076.6106600000012</v>
      </c>
      <c r="L271" s="202">
        <f t="shared" si="54"/>
        <v>3230.5704200000005</v>
      </c>
      <c r="M271" s="51"/>
      <c r="N271" s="13">
        <f t="shared" si="55"/>
        <v>5076.6106600000012</v>
      </c>
      <c r="O271" s="13">
        <f t="shared" si="56"/>
        <v>3230.5704200000005</v>
      </c>
      <c r="P271" s="51"/>
      <c r="Q271" s="399">
        <f t="shared" si="88"/>
        <v>2307.5503000000003</v>
      </c>
      <c r="R271" s="371">
        <v>2097.7730000000001</v>
      </c>
      <c r="S271" s="303">
        <v>1446.74</v>
      </c>
      <c r="T271" s="289">
        <v>1205.9124999999999</v>
      </c>
      <c r="U271" s="277">
        <v>964.73</v>
      </c>
      <c r="V271" s="263">
        <v>964.73</v>
      </c>
      <c r="W271" s="263">
        <v>964.73</v>
      </c>
      <c r="X271" s="208">
        <v>862.24446</v>
      </c>
      <c r="Y271" s="208">
        <v>862.24446</v>
      </c>
      <c r="Z271" s="208">
        <v>862.24446</v>
      </c>
      <c r="AA271" s="208">
        <v>862.24446</v>
      </c>
      <c r="AB271" s="208">
        <v>777.63750000000005</v>
      </c>
      <c r="AC271" s="191">
        <v>622.11</v>
      </c>
      <c r="AD271" s="312"/>
    </row>
    <row r="272" spans="1:31" ht="23.1" customHeight="1" x14ac:dyDescent="0.25">
      <c r="A272" s="2" t="s">
        <v>256</v>
      </c>
      <c r="B272" s="2">
        <v>409</v>
      </c>
      <c r="C272" s="2" t="s">
        <v>353</v>
      </c>
      <c r="D272" s="4" t="s">
        <v>219</v>
      </c>
      <c r="E272" s="116">
        <f t="shared" si="35"/>
        <v>2720</v>
      </c>
      <c r="F272" s="117">
        <f t="shared" si="35"/>
        <v>1730</v>
      </c>
      <c r="K272" s="202">
        <f t="shared" si="53"/>
        <v>2713.2348751199997</v>
      </c>
      <c r="L272" s="202">
        <f t="shared" si="54"/>
        <v>1726.6040114399996</v>
      </c>
      <c r="M272" s="51"/>
      <c r="N272" s="13">
        <f t="shared" si="55"/>
        <v>2713.2348751199997</v>
      </c>
      <c r="O272" s="13">
        <f t="shared" si="56"/>
        <v>1726.6040114399996</v>
      </c>
      <c r="P272" s="51"/>
      <c r="Q272" s="409">
        <v>1233.2885795999998</v>
      </c>
      <c r="R272" s="370">
        <v>1063.1798099999999</v>
      </c>
      <c r="S272" s="300">
        <v>850.54384799999991</v>
      </c>
      <c r="T272" s="289">
        <v>850.54384799999991</v>
      </c>
      <c r="U272" s="277">
        <v>680.43507839999995</v>
      </c>
      <c r="V272" s="263">
        <v>680.43507839999995</v>
      </c>
      <c r="W272" s="263">
        <v>680.43507839999995</v>
      </c>
      <c r="X272" s="208">
        <v>567.02923199999998</v>
      </c>
      <c r="Y272" s="208">
        <v>567.02923199999998</v>
      </c>
      <c r="Z272" s="208">
        <v>567.02923199999998</v>
      </c>
      <c r="AA272" s="208">
        <v>567.02923199999998</v>
      </c>
      <c r="AB272" s="208">
        <v>511.39000000000004</v>
      </c>
      <c r="AC272" s="190">
        <v>409.11200000000002</v>
      </c>
      <c r="AD272" s="312"/>
    </row>
    <row r="273" spans="1:37" ht="23.1" customHeight="1" x14ac:dyDescent="0.25">
      <c r="A273" s="2" t="s">
        <v>256</v>
      </c>
      <c r="B273" s="2">
        <v>410</v>
      </c>
      <c r="C273" s="2" t="s">
        <v>354</v>
      </c>
      <c r="D273" s="4" t="s">
        <v>220</v>
      </c>
      <c r="E273" s="116">
        <f t="shared" si="35"/>
        <v>4000</v>
      </c>
      <c r="F273" s="117">
        <f t="shared" si="35"/>
        <v>2550</v>
      </c>
      <c r="K273" s="202">
        <f t="shared" si="53"/>
        <v>3998.5051490999999</v>
      </c>
      <c r="L273" s="202">
        <f t="shared" si="54"/>
        <v>2544.5032766999993</v>
      </c>
      <c r="M273" s="51"/>
      <c r="N273" s="13">
        <f t="shared" si="55"/>
        <v>3998.5051490999999</v>
      </c>
      <c r="O273" s="13">
        <f t="shared" si="56"/>
        <v>2544.5032766999993</v>
      </c>
      <c r="P273" s="51"/>
      <c r="Q273" s="409">
        <v>1817.5023404999997</v>
      </c>
      <c r="R273" s="370">
        <v>1566.8123624999998</v>
      </c>
      <c r="S273" s="300">
        <v>1253.4498899999999</v>
      </c>
      <c r="T273" s="289">
        <v>1253.4498899999999</v>
      </c>
      <c r="U273" s="277">
        <v>1002.759912</v>
      </c>
      <c r="V273" s="263">
        <v>1002.759912</v>
      </c>
      <c r="W273" s="263">
        <v>1002.759912</v>
      </c>
      <c r="X273" s="208">
        <v>835.63326000000006</v>
      </c>
      <c r="Y273" s="208">
        <v>835.63326000000006</v>
      </c>
      <c r="Z273" s="208">
        <v>835.63326000000006</v>
      </c>
      <c r="AA273" s="208">
        <v>835.63326000000006</v>
      </c>
      <c r="AB273" s="208">
        <v>753.63750000000005</v>
      </c>
      <c r="AC273" s="190">
        <v>602.91000000000008</v>
      </c>
      <c r="AD273" s="312"/>
    </row>
    <row r="274" spans="1:37" ht="23.1" customHeight="1" x14ac:dyDescent="0.25">
      <c r="A274" s="2" t="s">
        <v>256</v>
      </c>
      <c r="B274" s="2">
        <v>411</v>
      </c>
      <c r="C274" s="2" t="s">
        <v>355</v>
      </c>
      <c r="D274" s="4" t="s">
        <v>221</v>
      </c>
      <c r="E274" s="116">
        <f t="shared" si="35"/>
        <v>4370</v>
      </c>
      <c r="F274" s="117">
        <f t="shared" si="35"/>
        <v>2780</v>
      </c>
      <c r="K274" s="202">
        <f t="shared" si="53"/>
        <v>4367.1321609300003</v>
      </c>
      <c r="L274" s="202">
        <f t="shared" si="54"/>
        <v>2779.0841024099996</v>
      </c>
      <c r="M274" s="51"/>
      <c r="N274" s="13">
        <f t="shared" si="55"/>
        <v>4367.1321609300003</v>
      </c>
      <c r="O274" s="13">
        <f t="shared" si="56"/>
        <v>2779.0841024099996</v>
      </c>
      <c r="P274" s="51"/>
      <c r="Q274" s="409">
        <v>1985.0600731499999</v>
      </c>
      <c r="R274" s="370">
        <v>1711.25868375</v>
      </c>
      <c r="S274" s="300">
        <v>1369.0069470000001</v>
      </c>
      <c r="T274" s="289">
        <v>1369.0069470000001</v>
      </c>
      <c r="U274" s="277">
        <v>1095.2055576</v>
      </c>
      <c r="V274" s="263">
        <v>1095.2055576</v>
      </c>
      <c r="W274" s="263">
        <v>1095.2055576</v>
      </c>
      <c r="X274" s="208">
        <v>912.67129799999998</v>
      </c>
      <c r="Y274" s="208">
        <v>912.67129799999998</v>
      </c>
      <c r="Z274" s="208">
        <v>912.67129799999998</v>
      </c>
      <c r="AA274" s="208">
        <v>912.67129799999998</v>
      </c>
      <c r="AB274" s="208">
        <v>823.11625000000004</v>
      </c>
      <c r="AC274" s="190">
        <v>658.49300000000005</v>
      </c>
      <c r="AD274" s="312"/>
    </row>
    <row r="275" spans="1:37" ht="15" customHeight="1" x14ac:dyDescent="0.25">
      <c r="D275" s="136"/>
      <c r="E275" s="138"/>
      <c r="F275" s="139"/>
      <c r="J275" s="34"/>
      <c r="K275" s="202"/>
      <c r="L275" s="202"/>
      <c r="M275" s="2"/>
      <c r="N275" s="13"/>
      <c r="O275" s="13"/>
      <c r="P275" s="2"/>
      <c r="Q275" s="403"/>
      <c r="R275" s="340"/>
      <c r="S275" s="333"/>
      <c r="T275" s="330"/>
      <c r="U275" s="280"/>
      <c r="V275" s="331"/>
      <c r="W275" s="331"/>
      <c r="X275" s="237"/>
      <c r="Y275" s="237"/>
      <c r="Z275" s="237"/>
      <c r="AA275" s="237"/>
      <c r="AB275" s="237"/>
      <c r="AC275" s="197"/>
      <c r="AD275" s="312"/>
    </row>
    <row r="276" spans="1:37" s="66" customFormat="1" ht="23.1" customHeight="1" x14ac:dyDescent="0.25">
      <c r="A276" s="2"/>
      <c r="B276" s="2"/>
      <c r="C276" s="2"/>
      <c r="D276" s="615" t="s">
        <v>796</v>
      </c>
      <c r="E276" s="615"/>
      <c r="F276" s="615"/>
      <c r="G276" s="615"/>
      <c r="H276" s="615"/>
      <c r="I276" s="615"/>
      <c r="J276" s="71"/>
      <c r="K276" s="202">
        <f t="shared" si="53"/>
        <v>0</v>
      </c>
      <c r="L276" s="202">
        <f t="shared" si="54"/>
        <v>0</v>
      </c>
      <c r="M276" s="51"/>
      <c r="N276" s="13">
        <f t="shared" si="55"/>
        <v>0</v>
      </c>
      <c r="O276" s="13">
        <f t="shared" si="56"/>
        <v>0</v>
      </c>
      <c r="P276" s="63"/>
      <c r="Q276" s="403"/>
      <c r="R276" s="370"/>
      <c r="S276" s="305"/>
      <c r="T276" s="289"/>
      <c r="U276" s="277">
        <v>199</v>
      </c>
      <c r="V276" s="263">
        <v>199</v>
      </c>
      <c r="W276" s="263">
        <v>199</v>
      </c>
      <c r="X276" s="208">
        <v>187.06841999999997</v>
      </c>
      <c r="Y276" s="208">
        <v>187.06841999999997</v>
      </c>
      <c r="Z276" s="208">
        <v>187.06841999999997</v>
      </c>
      <c r="AA276" s="208">
        <v>187.06841999999997</v>
      </c>
      <c r="AB276" s="208">
        <v>168.71250000000001</v>
      </c>
      <c r="AC276" s="191">
        <v>134.97</v>
      </c>
      <c r="AD276" s="312"/>
      <c r="AE276" s="144"/>
    </row>
    <row r="277" spans="1:37" s="66" customFormat="1" ht="23.1" customHeight="1" x14ac:dyDescent="0.25">
      <c r="A277" s="2" t="s">
        <v>254</v>
      </c>
      <c r="B277" s="2">
        <v>402</v>
      </c>
      <c r="C277" s="2" t="s">
        <v>349</v>
      </c>
      <c r="D277" s="91" t="s">
        <v>197</v>
      </c>
      <c r="E277" s="116">
        <f t="shared" ref="E277:F277" si="89">MROUND(K277+4.7,10)</f>
        <v>840</v>
      </c>
      <c r="F277" s="117">
        <f t="shared" si="89"/>
        <v>540</v>
      </c>
      <c r="G277" s="101"/>
      <c r="H277" s="45"/>
      <c r="I277" s="2"/>
      <c r="J277" s="71"/>
      <c r="K277" s="202">
        <f t="shared" si="53"/>
        <v>839.54200000000014</v>
      </c>
      <c r="L277" s="202">
        <f t="shared" si="54"/>
        <v>534.25400000000002</v>
      </c>
      <c r="M277" s="51"/>
      <c r="N277" s="13">
        <f t="shared" si="55"/>
        <v>839.54200000000014</v>
      </c>
      <c r="O277" s="13">
        <f t="shared" si="56"/>
        <v>534.25400000000002</v>
      </c>
      <c r="P277" s="63"/>
      <c r="Q277" s="409">
        <v>381.61</v>
      </c>
      <c r="R277" s="370">
        <v>328.97500000000002</v>
      </c>
      <c r="S277" s="305">
        <v>263.18</v>
      </c>
      <c r="T277" s="289">
        <v>248.75</v>
      </c>
      <c r="U277" s="277">
        <v>199</v>
      </c>
      <c r="V277" s="263">
        <v>199</v>
      </c>
      <c r="W277" s="263">
        <v>199</v>
      </c>
      <c r="X277" s="208">
        <v>187.06841999999997</v>
      </c>
      <c r="Y277" s="208">
        <v>187.06841999999997</v>
      </c>
      <c r="Z277" s="208">
        <v>187.06841999999997</v>
      </c>
      <c r="AA277" s="208">
        <v>187.06841999999997</v>
      </c>
      <c r="AB277" s="208">
        <v>168.71250000000001</v>
      </c>
      <c r="AC277" s="191">
        <v>134.97</v>
      </c>
      <c r="AD277" s="312"/>
      <c r="AE277" s="144"/>
    </row>
    <row r="278" spans="1:37" ht="23.1" customHeight="1" x14ac:dyDescent="0.25">
      <c r="B278" s="2">
        <v>403</v>
      </c>
      <c r="C278" s="2" t="s">
        <v>350</v>
      </c>
      <c r="D278" s="91" t="s">
        <v>198</v>
      </c>
      <c r="E278" s="116">
        <f t="shared" si="35"/>
        <v>1480</v>
      </c>
      <c r="F278" s="117">
        <f t="shared" si="35"/>
        <v>940</v>
      </c>
      <c r="K278" s="202">
        <f t="shared" si="53"/>
        <v>1472.3060000000003</v>
      </c>
      <c r="L278" s="202">
        <f t="shared" si="54"/>
        <v>936.92199999999991</v>
      </c>
      <c r="M278" s="51"/>
      <c r="N278" s="13">
        <f t="shared" si="55"/>
        <v>1472.3060000000003</v>
      </c>
      <c r="O278" s="13">
        <f t="shared" si="56"/>
        <v>936.92199999999991</v>
      </c>
      <c r="P278" s="51"/>
      <c r="Q278" s="409">
        <v>669.23</v>
      </c>
      <c r="R278" s="370">
        <v>576.92500000000007</v>
      </c>
      <c r="S278" s="305">
        <v>461.54</v>
      </c>
      <c r="T278" s="289">
        <v>436.25</v>
      </c>
      <c r="U278" s="277">
        <v>349</v>
      </c>
      <c r="V278" s="263">
        <v>349</v>
      </c>
      <c r="W278" s="263">
        <v>349</v>
      </c>
      <c r="X278" s="208">
        <v>320.24915999999996</v>
      </c>
      <c r="Y278" s="208">
        <v>320.24915999999996</v>
      </c>
      <c r="Z278" s="208">
        <v>320.24915999999996</v>
      </c>
      <c r="AA278" s="208">
        <v>320.24915999999996</v>
      </c>
      <c r="AB278" s="208">
        <v>288.82499999999999</v>
      </c>
      <c r="AC278" s="191">
        <v>231.06</v>
      </c>
      <c r="AD278" s="312"/>
    </row>
    <row r="279" spans="1:37" ht="23.1" customHeight="1" x14ac:dyDescent="0.25">
      <c r="B279" s="2">
        <v>404</v>
      </c>
      <c r="C279" s="2" t="s">
        <v>351</v>
      </c>
      <c r="D279" s="91" t="s">
        <v>199</v>
      </c>
      <c r="E279" s="116">
        <f t="shared" si="35"/>
        <v>1900</v>
      </c>
      <c r="F279" s="117">
        <f t="shared" si="35"/>
        <v>1210</v>
      </c>
      <c r="K279" s="202">
        <f t="shared" si="53"/>
        <v>1894.2220000000002</v>
      </c>
      <c r="L279" s="202">
        <f t="shared" si="54"/>
        <v>1205.414</v>
      </c>
      <c r="M279" s="51"/>
      <c r="N279" s="13">
        <f t="shared" si="55"/>
        <v>1894.2220000000002</v>
      </c>
      <c r="O279" s="13">
        <f t="shared" si="56"/>
        <v>1205.414</v>
      </c>
      <c r="P279" s="51"/>
      <c r="Q279" s="409">
        <v>861.01</v>
      </c>
      <c r="R279" s="370">
        <v>742.25</v>
      </c>
      <c r="S279" s="305">
        <v>593.79999999999995</v>
      </c>
      <c r="T279" s="289">
        <v>561.25</v>
      </c>
      <c r="U279" s="277">
        <v>449</v>
      </c>
      <c r="V279" s="263">
        <v>449</v>
      </c>
      <c r="W279" s="263">
        <v>449</v>
      </c>
      <c r="X279" s="208">
        <v>436.47911999999997</v>
      </c>
      <c r="Y279" s="208">
        <v>436.47911999999997</v>
      </c>
      <c r="Z279" s="208">
        <v>436.47911999999997</v>
      </c>
      <c r="AA279" s="208">
        <v>436.47911999999997</v>
      </c>
      <c r="AB279" s="208">
        <v>393.65000000000003</v>
      </c>
      <c r="AC279" s="191">
        <v>314.92</v>
      </c>
      <c r="AD279" s="312"/>
    </row>
    <row r="280" spans="1:37" ht="23.1" customHeight="1" x14ac:dyDescent="0.25">
      <c r="B280" s="2">
        <v>405</v>
      </c>
      <c r="C280" s="2" t="s">
        <v>352</v>
      </c>
      <c r="D280" s="91" t="s">
        <v>200</v>
      </c>
      <c r="E280" s="116">
        <f t="shared" si="35"/>
        <v>2540</v>
      </c>
      <c r="F280" s="117">
        <f t="shared" si="35"/>
        <v>1620</v>
      </c>
      <c r="K280" s="202">
        <f t="shared" si="53"/>
        <v>2531.2539999999999</v>
      </c>
      <c r="L280" s="202">
        <f t="shared" si="54"/>
        <v>1610.7979999999998</v>
      </c>
      <c r="M280" s="51"/>
      <c r="N280" s="13">
        <f t="shared" si="55"/>
        <v>2531.2539999999999</v>
      </c>
      <c r="O280" s="13">
        <f t="shared" si="56"/>
        <v>1610.7979999999998</v>
      </c>
      <c r="P280" s="51"/>
      <c r="Q280" s="409">
        <v>1150.57</v>
      </c>
      <c r="R280" s="370">
        <v>991.875</v>
      </c>
      <c r="S280" s="305">
        <v>793.5</v>
      </c>
      <c r="T280" s="289">
        <v>750</v>
      </c>
      <c r="U280" s="277">
        <v>600</v>
      </c>
      <c r="V280" s="263">
        <v>600</v>
      </c>
      <c r="W280" s="263">
        <v>600</v>
      </c>
      <c r="X280" s="208">
        <v>487.26215999999999</v>
      </c>
      <c r="Y280" s="208">
        <v>487.26215999999999</v>
      </c>
      <c r="Z280" s="208">
        <v>487.26215999999999</v>
      </c>
      <c r="AA280" s="208">
        <v>487.26215999999999</v>
      </c>
      <c r="AB280" s="208">
        <v>439.45</v>
      </c>
      <c r="AC280" s="191">
        <v>351.56</v>
      </c>
      <c r="AD280" s="312"/>
    </row>
    <row r="281" spans="1:37" s="144" customFormat="1" ht="23.1" customHeight="1" x14ac:dyDescent="0.25">
      <c r="A281" s="2"/>
      <c r="B281" s="2"/>
      <c r="C281" s="2"/>
      <c r="D281" s="91" t="s">
        <v>704</v>
      </c>
      <c r="E281" s="116">
        <f t="shared" ref="E281:F283" si="90">MROUND(K281+4.7,10)</f>
        <v>24900</v>
      </c>
      <c r="F281" s="117">
        <f t="shared" si="90"/>
        <v>15840</v>
      </c>
      <c r="G281" s="99"/>
      <c r="H281" s="2"/>
      <c r="I281" s="2"/>
      <c r="J281" s="33"/>
      <c r="K281" s="202">
        <f t="shared" si="53"/>
        <v>24890.800000000003</v>
      </c>
      <c r="L281" s="202">
        <f t="shared" si="54"/>
        <v>15839.599999999999</v>
      </c>
      <c r="M281" s="51"/>
      <c r="N281" s="13">
        <f t="shared" si="55"/>
        <v>24890.800000000003</v>
      </c>
      <c r="O281" s="13">
        <f t="shared" si="56"/>
        <v>15839.599999999999</v>
      </c>
      <c r="P281" s="51"/>
      <c r="Q281" s="409">
        <v>11314</v>
      </c>
      <c r="R281" s="370">
        <v>9753.4</v>
      </c>
      <c r="S281" s="305">
        <v>7802.72</v>
      </c>
      <c r="T281" s="294">
        <v>7375</v>
      </c>
      <c r="U281" s="277">
        <v>5900</v>
      </c>
      <c r="V281" s="263">
        <v>5900</v>
      </c>
      <c r="W281" s="263">
        <v>5900</v>
      </c>
      <c r="X281" s="208"/>
      <c r="Y281" s="208"/>
      <c r="Z281" s="208"/>
      <c r="AA281" s="208"/>
      <c r="AB281" s="208"/>
      <c r="AC281" s="191"/>
      <c r="AD281" s="312"/>
      <c r="AF281" s="34"/>
      <c r="AG281" s="34"/>
      <c r="AH281" s="34"/>
      <c r="AI281" s="34"/>
      <c r="AJ281" s="34"/>
      <c r="AK281" s="34"/>
    </row>
    <row r="282" spans="1:37" s="144" customFormat="1" ht="23.1" customHeight="1" x14ac:dyDescent="0.25">
      <c r="A282" s="2"/>
      <c r="B282" s="2">
        <v>405</v>
      </c>
      <c r="C282" s="2" t="s">
        <v>703</v>
      </c>
      <c r="D282" s="91" t="s">
        <v>672</v>
      </c>
      <c r="E282" s="116">
        <f t="shared" si="90"/>
        <v>38820</v>
      </c>
      <c r="F282" s="117">
        <f t="shared" si="90"/>
        <v>24700</v>
      </c>
      <c r="G282" s="99"/>
      <c r="H282" s="2"/>
      <c r="I282" s="2"/>
      <c r="J282" s="33"/>
      <c r="K282" s="202">
        <f t="shared" si="53"/>
        <v>38812.707999999999</v>
      </c>
      <c r="L282" s="202">
        <f t="shared" si="54"/>
        <v>24698.995999999999</v>
      </c>
      <c r="M282" s="51"/>
      <c r="N282" s="13">
        <f t="shared" si="55"/>
        <v>38812.707999999999</v>
      </c>
      <c r="O282" s="13">
        <f t="shared" si="56"/>
        <v>24698.995999999999</v>
      </c>
      <c r="P282" s="51"/>
      <c r="Q282" s="409">
        <v>17642.14</v>
      </c>
      <c r="R282" s="370">
        <v>15208.75</v>
      </c>
      <c r="S282" s="306">
        <v>12167</v>
      </c>
      <c r="T282" s="295">
        <v>11500</v>
      </c>
      <c r="U282" s="278">
        <v>9200</v>
      </c>
      <c r="V282" s="268">
        <v>9200</v>
      </c>
      <c r="W282" s="268">
        <v>9200</v>
      </c>
      <c r="X282" s="248">
        <v>7080</v>
      </c>
      <c r="Y282" s="249" t="s">
        <v>689</v>
      </c>
      <c r="Z282" s="208"/>
      <c r="AA282" s="208"/>
      <c r="AB282" s="208"/>
      <c r="AC282" s="191"/>
      <c r="AD282" s="312"/>
      <c r="AF282" s="34"/>
      <c r="AG282" s="34"/>
      <c r="AH282" s="34"/>
      <c r="AI282" s="34"/>
      <c r="AJ282" s="34"/>
      <c r="AK282" s="34"/>
    </row>
    <row r="283" spans="1:37" s="144" customFormat="1" ht="23.1" customHeight="1" x14ac:dyDescent="0.25">
      <c r="A283" s="2"/>
      <c r="B283" s="2">
        <v>405</v>
      </c>
      <c r="C283" s="2"/>
      <c r="D283" s="91" t="s">
        <v>688</v>
      </c>
      <c r="E283" s="116">
        <f t="shared" si="90"/>
        <v>52320</v>
      </c>
      <c r="F283" s="117">
        <f t="shared" si="90"/>
        <v>33290</v>
      </c>
      <c r="G283" s="99"/>
      <c r="H283" s="2"/>
      <c r="I283" s="2"/>
      <c r="J283" s="33"/>
      <c r="K283" s="202">
        <f t="shared" si="53"/>
        <v>52312.810000000005</v>
      </c>
      <c r="L283" s="202">
        <f t="shared" si="54"/>
        <v>33289.969999999994</v>
      </c>
      <c r="M283" s="51"/>
      <c r="N283" s="13">
        <f t="shared" si="55"/>
        <v>52312.810000000005</v>
      </c>
      <c r="O283" s="13">
        <f t="shared" si="56"/>
        <v>33289.969999999994</v>
      </c>
      <c r="P283" s="51"/>
      <c r="Q283" s="409">
        <v>23778.55</v>
      </c>
      <c r="R283" s="370">
        <v>20498.75</v>
      </c>
      <c r="S283" s="306">
        <v>16399</v>
      </c>
      <c r="T283" s="295">
        <v>15500</v>
      </c>
      <c r="U283" s="278">
        <v>12400</v>
      </c>
      <c r="V283" s="268">
        <v>12400</v>
      </c>
      <c r="W283" s="268">
        <v>12400</v>
      </c>
      <c r="X283" s="248">
        <v>12000</v>
      </c>
      <c r="Y283" s="249" t="s">
        <v>689</v>
      </c>
      <c r="Z283" s="208"/>
      <c r="AA283" s="208"/>
      <c r="AB283" s="208"/>
      <c r="AC283" s="191"/>
      <c r="AD283" s="312"/>
      <c r="AF283" s="34"/>
      <c r="AG283" s="34"/>
      <c r="AH283" s="34"/>
      <c r="AI283" s="34"/>
      <c r="AJ283" s="34"/>
      <c r="AK283" s="34"/>
    </row>
    <row r="284" spans="1:37" s="144" customFormat="1" ht="23.1" hidden="1" customHeight="1" x14ac:dyDescent="0.25">
      <c r="A284" s="2"/>
      <c r="B284" s="2"/>
      <c r="C284" s="2"/>
      <c r="D284" s="2"/>
      <c r="E284" s="138"/>
      <c r="F284" s="139"/>
      <c r="G284" s="99"/>
      <c r="H284" s="2"/>
      <c r="I284" s="2"/>
      <c r="J284" s="34"/>
      <c r="K284" s="202">
        <f t="shared" si="53"/>
        <v>0</v>
      </c>
      <c r="L284" s="202">
        <f t="shared" si="54"/>
        <v>0</v>
      </c>
      <c r="M284" s="2"/>
      <c r="N284" s="13">
        <f t="shared" si="55"/>
        <v>0</v>
      </c>
      <c r="O284" s="13">
        <f t="shared" si="56"/>
        <v>0</v>
      </c>
      <c r="P284" s="2"/>
      <c r="Q284" s="403">
        <f t="shared" ref="Q284:Q298" si="91">S284*1.25</f>
        <v>0</v>
      </c>
      <c r="R284" s="370">
        <v>0</v>
      </c>
      <c r="S284" s="333"/>
      <c r="T284" s="330">
        <v>0</v>
      </c>
      <c r="U284" s="280"/>
      <c r="V284" s="337"/>
      <c r="W284" s="337"/>
      <c r="X284" s="337"/>
      <c r="Y284" s="237"/>
      <c r="Z284" s="237"/>
      <c r="AA284" s="237"/>
      <c r="AB284" s="237"/>
      <c r="AC284" s="197"/>
      <c r="AD284" s="312"/>
      <c r="AF284" s="34"/>
      <c r="AG284" s="34"/>
      <c r="AH284" s="34"/>
      <c r="AI284" s="34"/>
      <c r="AJ284" s="34"/>
      <c r="AK284" s="34"/>
    </row>
    <row r="285" spans="1:37" s="144" customFormat="1" ht="23.1" customHeight="1" x14ac:dyDescent="0.25">
      <c r="A285" s="2"/>
      <c r="B285" s="2"/>
      <c r="C285" s="2"/>
      <c r="D285" s="615" t="s">
        <v>34</v>
      </c>
      <c r="E285" s="615"/>
      <c r="F285" s="615"/>
      <c r="G285" s="615"/>
      <c r="H285" s="615"/>
      <c r="I285" s="615"/>
      <c r="J285" s="34"/>
      <c r="K285" s="202"/>
      <c r="L285" s="202"/>
      <c r="M285" s="2"/>
      <c r="N285" s="13"/>
      <c r="O285" s="13"/>
      <c r="P285" s="2"/>
      <c r="Q285" s="403"/>
      <c r="R285" s="340"/>
      <c r="S285" s="333"/>
      <c r="T285" s="330"/>
      <c r="U285" s="280"/>
      <c r="V285" s="337"/>
      <c r="W285" s="337"/>
      <c r="X285" s="337"/>
      <c r="Y285" s="237"/>
      <c r="Z285" s="237"/>
      <c r="AA285" s="237"/>
      <c r="AB285" s="237"/>
      <c r="AC285" s="197"/>
      <c r="AD285" s="312"/>
      <c r="AF285" s="34"/>
      <c r="AG285" s="34"/>
      <c r="AH285" s="34"/>
      <c r="AI285" s="34"/>
      <c r="AJ285" s="34"/>
      <c r="AK285" s="34"/>
    </row>
    <row r="286" spans="1:37" s="144" customFormat="1" ht="23.1" customHeight="1" x14ac:dyDescent="0.25">
      <c r="A286" s="2"/>
      <c r="B286" s="2"/>
      <c r="C286" s="2" t="s">
        <v>779</v>
      </c>
      <c r="D286" s="4" t="s">
        <v>35</v>
      </c>
      <c r="E286" s="116">
        <f t="shared" ref="E286:F298" si="92">MROUND(K286+4.7,10)</f>
        <v>150</v>
      </c>
      <c r="F286" s="117">
        <f t="shared" si="92"/>
        <v>100</v>
      </c>
      <c r="G286" s="101"/>
      <c r="H286" s="2"/>
      <c r="I286" s="2"/>
      <c r="J286" s="33"/>
      <c r="K286" s="202">
        <f t="shared" ref="K286:K318" si="93">N286*$K$8</f>
        <v>149.86400000000003</v>
      </c>
      <c r="L286" s="202">
        <f t="shared" ref="L286:L318" si="94">O286*$L$8</f>
        <v>95.367999999999995</v>
      </c>
      <c r="M286" s="51"/>
      <c r="N286" s="13">
        <f t="shared" ref="N286:N318" si="95">Q286*2.2</f>
        <v>149.86400000000003</v>
      </c>
      <c r="O286" s="13">
        <f t="shared" ref="O286:O318" si="96">Q286*1.4</f>
        <v>95.367999999999995</v>
      </c>
      <c r="P286" s="51"/>
      <c r="Q286" s="409">
        <v>68.12</v>
      </c>
      <c r="R286" s="370">
        <v>42.55</v>
      </c>
      <c r="S286" s="305">
        <v>34.04</v>
      </c>
      <c r="T286" s="289">
        <v>39.162499999999994</v>
      </c>
      <c r="U286" s="277">
        <f t="shared" ref="U286:U288" si="97">AD286*1.43</f>
        <v>0</v>
      </c>
      <c r="V286" s="263">
        <f t="shared" ref="V286:V291" si="98">AD286*1.43</f>
        <v>0</v>
      </c>
      <c r="W286" s="263">
        <v>35.249499999999998</v>
      </c>
      <c r="X286" s="205">
        <v>35.249499999999998</v>
      </c>
      <c r="Y286" s="205">
        <v>35.249499999999998</v>
      </c>
      <c r="Z286" s="205">
        <v>35.249499999999998</v>
      </c>
      <c r="AA286" s="205">
        <v>35.249499999999998</v>
      </c>
      <c r="AB286" s="208">
        <v>30.8125</v>
      </c>
      <c r="AC286" s="191">
        <v>24.65</v>
      </c>
      <c r="AD286" s="312"/>
      <c r="AF286" s="34"/>
      <c r="AG286" s="34"/>
      <c r="AH286" s="34"/>
      <c r="AI286" s="34"/>
      <c r="AJ286" s="34"/>
      <c r="AK286" s="34"/>
    </row>
    <row r="287" spans="1:37" s="144" customFormat="1" ht="23.1" customHeight="1" x14ac:dyDescent="0.25">
      <c r="A287" s="2" t="s">
        <v>303</v>
      </c>
      <c r="B287" s="2"/>
      <c r="C287" s="2" t="s">
        <v>779</v>
      </c>
      <c r="D287" s="4" t="s">
        <v>36</v>
      </c>
      <c r="E287" s="116">
        <f t="shared" si="92"/>
        <v>270</v>
      </c>
      <c r="F287" s="117">
        <f t="shared" si="92"/>
        <v>170</v>
      </c>
      <c r="G287" s="99"/>
      <c r="H287" s="2"/>
      <c r="I287" s="2"/>
      <c r="J287" s="33"/>
      <c r="K287" s="202">
        <f t="shared" si="93"/>
        <v>264.08800000000002</v>
      </c>
      <c r="L287" s="202">
        <f t="shared" si="94"/>
        <v>168.05600000000001</v>
      </c>
      <c r="M287" s="51"/>
      <c r="N287" s="13">
        <f t="shared" si="95"/>
        <v>264.08800000000002</v>
      </c>
      <c r="O287" s="13">
        <f t="shared" si="96"/>
        <v>168.05600000000001</v>
      </c>
      <c r="P287" s="51"/>
      <c r="Q287" s="409">
        <v>120.04</v>
      </c>
      <c r="R287" s="370">
        <v>75</v>
      </c>
      <c r="S287" s="305">
        <v>60</v>
      </c>
      <c r="T287" s="289">
        <v>39.162499999999994</v>
      </c>
      <c r="U287" s="277">
        <f t="shared" si="97"/>
        <v>0</v>
      </c>
      <c r="V287" s="263">
        <f t="shared" si="98"/>
        <v>0</v>
      </c>
      <c r="W287" s="263">
        <v>61.847499999999997</v>
      </c>
      <c r="X287" s="205">
        <v>61.847499999999997</v>
      </c>
      <c r="Y287" s="205">
        <v>61.847499999999997</v>
      </c>
      <c r="Z287" s="205">
        <v>61.847499999999997</v>
      </c>
      <c r="AA287" s="205">
        <v>61.847499999999997</v>
      </c>
      <c r="AB287" s="208">
        <v>54.0625</v>
      </c>
      <c r="AC287" s="191">
        <v>43.25</v>
      </c>
      <c r="AD287" s="312"/>
      <c r="AF287" s="34"/>
      <c r="AG287" s="34"/>
      <c r="AH287" s="34"/>
      <c r="AI287" s="34"/>
      <c r="AJ287" s="34"/>
      <c r="AK287" s="34"/>
    </row>
    <row r="288" spans="1:37" s="144" customFormat="1" ht="23.1" customHeight="1" x14ac:dyDescent="0.25">
      <c r="A288" s="2"/>
      <c r="B288" s="2"/>
      <c r="C288" s="2" t="s">
        <v>779</v>
      </c>
      <c r="D288" s="4" t="s">
        <v>737</v>
      </c>
      <c r="E288" s="116">
        <f t="shared" si="92"/>
        <v>290</v>
      </c>
      <c r="F288" s="117">
        <f t="shared" si="92"/>
        <v>190</v>
      </c>
      <c r="G288" s="99"/>
      <c r="H288" s="2"/>
      <c r="I288" s="2"/>
      <c r="J288" s="33"/>
      <c r="K288" s="202">
        <f t="shared" si="93"/>
        <v>284.96600000000001</v>
      </c>
      <c r="L288" s="202">
        <f t="shared" si="94"/>
        <v>181.34199999999998</v>
      </c>
      <c r="M288" s="51"/>
      <c r="N288" s="13">
        <f t="shared" si="95"/>
        <v>284.96600000000001</v>
      </c>
      <c r="O288" s="13">
        <f t="shared" si="96"/>
        <v>181.34199999999998</v>
      </c>
      <c r="P288" s="51"/>
      <c r="Q288" s="409">
        <v>129.53</v>
      </c>
      <c r="R288" s="370">
        <v>80.924999999999997</v>
      </c>
      <c r="S288" s="305">
        <v>64.739999999999995</v>
      </c>
      <c r="T288" s="289">
        <v>39.162499999999994</v>
      </c>
      <c r="U288" s="277">
        <f t="shared" si="97"/>
        <v>0</v>
      </c>
      <c r="V288" s="263">
        <f t="shared" si="98"/>
        <v>0</v>
      </c>
      <c r="W288" s="263">
        <v>64.492999999999995</v>
      </c>
      <c r="X288" s="205">
        <v>64.492999999999995</v>
      </c>
      <c r="Y288" s="205">
        <v>64.492999999999995</v>
      </c>
      <c r="Z288" s="205">
        <v>64.492999999999995</v>
      </c>
      <c r="AA288" s="205">
        <v>64.492999999999995</v>
      </c>
      <c r="AB288" s="208">
        <v>56.375</v>
      </c>
      <c r="AC288" s="191">
        <v>45.1</v>
      </c>
      <c r="AD288" s="312"/>
      <c r="AF288" s="34"/>
      <c r="AG288" s="34"/>
      <c r="AH288" s="34"/>
      <c r="AI288" s="34"/>
      <c r="AJ288" s="34"/>
      <c r="AK288" s="34"/>
    </row>
    <row r="289" spans="1:37" s="144" customFormat="1" ht="23.1" customHeight="1" x14ac:dyDescent="0.25">
      <c r="A289" s="2"/>
      <c r="B289" s="2"/>
      <c r="C289" s="2" t="s">
        <v>779</v>
      </c>
      <c r="D289" s="4" t="s">
        <v>38</v>
      </c>
      <c r="E289" s="116">
        <f t="shared" si="92"/>
        <v>380</v>
      </c>
      <c r="F289" s="117">
        <f t="shared" si="92"/>
        <v>240</v>
      </c>
      <c r="G289" s="99"/>
      <c r="H289" s="2"/>
      <c r="I289" s="2"/>
      <c r="J289" s="33"/>
      <c r="K289" s="202">
        <f t="shared" si="93"/>
        <v>372.37200000000001</v>
      </c>
      <c r="L289" s="202">
        <f t="shared" si="94"/>
        <v>236.96399999999997</v>
      </c>
      <c r="M289" s="51"/>
      <c r="N289" s="13">
        <f t="shared" si="95"/>
        <v>372.37200000000001</v>
      </c>
      <c r="O289" s="13">
        <f t="shared" si="96"/>
        <v>236.96399999999997</v>
      </c>
      <c r="P289" s="51"/>
      <c r="Q289" s="409">
        <v>169.26</v>
      </c>
      <c r="R289" s="370">
        <v>105.75</v>
      </c>
      <c r="S289" s="305">
        <v>84.6</v>
      </c>
      <c r="T289" s="289">
        <v>45.037500000000001</v>
      </c>
      <c r="U289" s="277">
        <v>36.03</v>
      </c>
      <c r="V289" s="263">
        <f t="shared" si="98"/>
        <v>0</v>
      </c>
      <c r="W289" s="263">
        <v>83.798000000000002</v>
      </c>
      <c r="X289" s="205">
        <v>83.798000000000002</v>
      </c>
      <c r="Y289" s="205">
        <v>83.798000000000002</v>
      </c>
      <c r="Z289" s="205">
        <v>83.798000000000002</v>
      </c>
      <c r="AA289" s="205">
        <v>83.798000000000002</v>
      </c>
      <c r="AB289" s="208">
        <v>73.25</v>
      </c>
      <c r="AC289" s="191">
        <v>58.6</v>
      </c>
      <c r="AD289" s="312"/>
      <c r="AF289" s="34"/>
      <c r="AG289" s="34"/>
      <c r="AH289" s="34"/>
      <c r="AI289" s="34"/>
      <c r="AJ289" s="34"/>
      <c r="AK289" s="34"/>
    </row>
    <row r="290" spans="1:37" s="144" customFormat="1" ht="23.1" customHeight="1" x14ac:dyDescent="0.25">
      <c r="A290" s="2"/>
      <c r="B290" s="2"/>
      <c r="C290" s="2" t="s">
        <v>779</v>
      </c>
      <c r="D290" s="4" t="s">
        <v>605</v>
      </c>
      <c r="E290" s="116">
        <f t="shared" si="92"/>
        <v>190</v>
      </c>
      <c r="F290" s="117">
        <f t="shared" si="92"/>
        <v>120</v>
      </c>
      <c r="G290" s="99"/>
      <c r="H290" s="2"/>
      <c r="I290" s="2"/>
      <c r="J290" s="33"/>
      <c r="K290" s="202">
        <f t="shared" si="93"/>
        <v>180.66400000000002</v>
      </c>
      <c r="L290" s="202">
        <f t="shared" si="94"/>
        <v>114.968</v>
      </c>
      <c r="M290" s="51"/>
      <c r="N290" s="13">
        <f t="shared" si="95"/>
        <v>180.66400000000002</v>
      </c>
      <c r="O290" s="13">
        <f t="shared" si="96"/>
        <v>114.968</v>
      </c>
      <c r="P290" s="51"/>
      <c r="Q290" s="409">
        <v>82.12</v>
      </c>
      <c r="R290" s="370">
        <v>51.325000000000003</v>
      </c>
      <c r="S290" s="305">
        <v>41.06</v>
      </c>
      <c r="T290" s="289">
        <v>22.212499999999999</v>
      </c>
      <c r="U290" s="277">
        <v>17.77</v>
      </c>
      <c r="V290" s="263">
        <f t="shared" si="98"/>
        <v>0</v>
      </c>
      <c r="W290" s="263">
        <v>41.326999999999998</v>
      </c>
      <c r="X290" s="205">
        <v>41.326999999999998</v>
      </c>
      <c r="Y290" s="205">
        <v>41.326999999999998</v>
      </c>
      <c r="Z290" s="205">
        <v>41.326999999999998</v>
      </c>
      <c r="AA290" s="205">
        <v>41.326999999999998</v>
      </c>
      <c r="AB290" s="208">
        <v>36.125</v>
      </c>
      <c r="AC290" s="191">
        <v>28.9</v>
      </c>
      <c r="AD290" s="312"/>
      <c r="AF290" s="34"/>
      <c r="AG290" s="34"/>
      <c r="AH290" s="34"/>
      <c r="AI290" s="34"/>
      <c r="AJ290" s="34"/>
      <c r="AK290" s="34"/>
    </row>
    <row r="291" spans="1:37" s="144" customFormat="1" ht="23.1" customHeight="1" x14ac:dyDescent="0.25">
      <c r="A291" s="2"/>
      <c r="B291" s="2"/>
      <c r="C291" s="2" t="s">
        <v>779</v>
      </c>
      <c r="D291" s="4" t="s">
        <v>606</v>
      </c>
      <c r="E291" s="116">
        <f t="shared" si="92"/>
        <v>290</v>
      </c>
      <c r="F291" s="117">
        <f t="shared" si="92"/>
        <v>190</v>
      </c>
      <c r="G291" s="99"/>
      <c r="H291" s="2"/>
      <c r="I291" s="2"/>
      <c r="J291" s="33"/>
      <c r="K291" s="202">
        <f t="shared" si="93"/>
        <v>284.59200000000004</v>
      </c>
      <c r="L291" s="202">
        <f t="shared" si="94"/>
        <v>181.10400000000001</v>
      </c>
      <c r="M291" s="51"/>
      <c r="N291" s="13">
        <f t="shared" si="95"/>
        <v>284.59200000000004</v>
      </c>
      <c r="O291" s="13">
        <f t="shared" si="96"/>
        <v>181.10400000000001</v>
      </c>
      <c r="P291" s="51"/>
      <c r="Q291" s="409">
        <v>129.36000000000001</v>
      </c>
      <c r="R291" s="370">
        <v>80.824999999999989</v>
      </c>
      <c r="S291" s="305">
        <v>64.66</v>
      </c>
      <c r="T291" s="289">
        <v>35.362499999999997</v>
      </c>
      <c r="U291" s="277">
        <v>28.29</v>
      </c>
      <c r="V291" s="263">
        <f t="shared" si="98"/>
        <v>0</v>
      </c>
      <c r="W291" s="263">
        <v>65.78</v>
      </c>
      <c r="X291" s="205">
        <v>65.78</v>
      </c>
      <c r="Y291" s="205">
        <v>65.78</v>
      </c>
      <c r="Z291" s="205">
        <v>65.78</v>
      </c>
      <c r="AA291" s="205">
        <v>65.78</v>
      </c>
      <c r="AB291" s="208">
        <v>57.5</v>
      </c>
      <c r="AC291" s="191">
        <v>46</v>
      </c>
      <c r="AD291" s="312"/>
      <c r="AF291" s="34"/>
      <c r="AG291" s="34"/>
      <c r="AH291" s="34"/>
      <c r="AI291" s="34"/>
      <c r="AJ291" s="34"/>
      <c r="AK291" s="34"/>
    </row>
    <row r="292" spans="1:37" s="144" customFormat="1" ht="9" customHeight="1" x14ac:dyDescent="0.25">
      <c r="A292" s="2"/>
      <c r="B292" s="2"/>
      <c r="C292" s="2"/>
      <c r="D292" s="136"/>
      <c r="E292" s="138"/>
      <c r="F292" s="139"/>
      <c r="G292" s="99"/>
      <c r="H292" s="2"/>
      <c r="I292" s="2"/>
      <c r="J292" s="33"/>
      <c r="K292" s="202"/>
      <c r="L292" s="202"/>
      <c r="M292" s="51"/>
      <c r="N292" s="13"/>
      <c r="O292" s="13"/>
      <c r="P292" s="51"/>
      <c r="Q292" s="403"/>
      <c r="R292" s="370"/>
      <c r="S292" s="317"/>
      <c r="T292" s="315"/>
      <c r="U292" s="316"/>
      <c r="V292" s="318"/>
      <c r="W292" s="318"/>
      <c r="X292" s="204"/>
      <c r="Y292" s="204"/>
      <c r="Z292" s="204"/>
      <c r="AA292" s="204"/>
      <c r="AB292" s="209"/>
      <c r="AC292" s="191"/>
      <c r="AD292" s="312"/>
      <c r="AF292" s="34"/>
      <c r="AG292" s="34"/>
      <c r="AH292" s="34"/>
      <c r="AI292" s="34"/>
      <c r="AJ292" s="34"/>
      <c r="AK292" s="34"/>
    </row>
    <row r="293" spans="1:37" s="144" customFormat="1" ht="23.1" customHeight="1" x14ac:dyDescent="0.25">
      <c r="A293" s="2"/>
      <c r="B293" s="2"/>
      <c r="C293" s="2"/>
      <c r="D293" s="615" t="s">
        <v>597</v>
      </c>
      <c r="E293" s="615"/>
      <c r="F293" s="615"/>
      <c r="G293" s="615"/>
      <c r="H293" s="615"/>
      <c r="I293" s="615"/>
      <c r="J293" s="34"/>
      <c r="K293" s="202"/>
      <c r="L293" s="202"/>
      <c r="M293" s="2"/>
      <c r="N293" s="13"/>
      <c r="O293" s="13"/>
      <c r="P293" s="2"/>
      <c r="Q293" s="403"/>
      <c r="R293" s="340"/>
      <c r="S293" s="342"/>
      <c r="T293" s="322"/>
      <c r="U293" s="316"/>
      <c r="V293" s="318"/>
      <c r="W293" s="318"/>
      <c r="X293" s="204"/>
      <c r="Y293" s="204"/>
      <c r="Z293" s="204"/>
      <c r="AA293" s="204"/>
      <c r="AB293" s="209"/>
      <c r="AC293" s="191"/>
      <c r="AD293" s="312"/>
      <c r="AF293" s="34"/>
      <c r="AG293" s="34"/>
      <c r="AH293" s="34"/>
      <c r="AI293" s="34"/>
      <c r="AJ293" s="34"/>
      <c r="AK293" s="34"/>
    </row>
    <row r="294" spans="1:37" s="144" customFormat="1" ht="23.1" customHeight="1" x14ac:dyDescent="0.25">
      <c r="A294" s="2"/>
      <c r="B294" s="2"/>
      <c r="C294" s="2" t="s">
        <v>779</v>
      </c>
      <c r="D294" s="120" t="s">
        <v>665</v>
      </c>
      <c r="E294" s="116">
        <f t="shared" si="92"/>
        <v>2640</v>
      </c>
      <c r="F294" s="117">
        <f t="shared" si="92"/>
        <v>1680</v>
      </c>
      <c r="G294" s="101"/>
      <c r="H294" s="2"/>
      <c r="I294" s="2"/>
      <c r="J294" s="33"/>
      <c r="K294" s="202">
        <f t="shared" si="93"/>
        <v>2631.75</v>
      </c>
      <c r="L294" s="202">
        <f t="shared" si="94"/>
        <v>1674.75</v>
      </c>
      <c r="M294" s="51"/>
      <c r="N294" s="13">
        <f t="shared" si="95"/>
        <v>2631.75</v>
      </c>
      <c r="O294" s="13">
        <f t="shared" si="96"/>
        <v>1674.75</v>
      </c>
      <c r="P294" s="51"/>
      <c r="Q294" s="409">
        <v>1196.25</v>
      </c>
      <c r="R294" s="370">
        <v>747.65625</v>
      </c>
      <c r="S294" s="300">
        <v>598.125</v>
      </c>
      <c r="T294" s="289">
        <v>598.125</v>
      </c>
      <c r="U294" s="277">
        <v>478.5</v>
      </c>
      <c r="V294" s="263">
        <v>478.5</v>
      </c>
      <c r="W294" s="263">
        <v>478.5</v>
      </c>
      <c r="X294" s="205">
        <v>478.5</v>
      </c>
      <c r="Y294" s="205">
        <v>478.5</v>
      </c>
      <c r="Z294" s="205">
        <v>478.5</v>
      </c>
      <c r="AA294" s="205">
        <v>478.5</v>
      </c>
      <c r="AB294" s="208">
        <v>745</v>
      </c>
      <c r="AC294" s="54"/>
      <c r="AD294" s="312">
        <f>R294*1.6</f>
        <v>1196.25</v>
      </c>
      <c r="AF294" s="34"/>
      <c r="AG294" s="34"/>
      <c r="AH294" s="34"/>
      <c r="AI294" s="34"/>
      <c r="AJ294" s="34"/>
      <c r="AK294" s="34"/>
    </row>
    <row r="295" spans="1:37" s="144" customFormat="1" ht="23.1" customHeight="1" x14ac:dyDescent="0.25">
      <c r="A295" s="2"/>
      <c r="B295" s="2"/>
      <c r="C295" s="2" t="s">
        <v>779</v>
      </c>
      <c r="D295" s="145" t="s">
        <v>738</v>
      </c>
      <c r="E295" s="116">
        <f t="shared" si="92"/>
        <v>2100</v>
      </c>
      <c r="F295" s="117">
        <f t="shared" si="92"/>
        <v>1340</v>
      </c>
      <c r="G295" s="99"/>
      <c r="H295" s="2"/>
      <c r="I295" s="2"/>
      <c r="J295" s="33"/>
      <c r="K295" s="202">
        <f t="shared" si="93"/>
        <v>2097.3480000000004</v>
      </c>
      <c r="L295" s="202">
        <f t="shared" si="94"/>
        <v>1334.6759999999999</v>
      </c>
      <c r="M295" s="51"/>
      <c r="N295" s="13">
        <f t="shared" si="95"/>
        <v>2097.3480000000004</v>
      </c>
      <c r="O295" s="13">
        <f t="shared" si="96"/>
        <v>1334.6759999999999</v>
      </c>
      <c r="P295" s="51"/>
      <c r="Q295" s="409">
        <v>953.34</v>
      </c>
      <c r="R295" s="370">
        <v>566.66250000000002</v>
      </c>
      <c r="S295" s="305">
        <v>453.33</v>
      </c>
      <c r="T295" s="289">
        <v>1396</v>
      </c>
      <c r="U295" s="277">
        <v>1116.8</v>
      </c>
      <c r="V295" s="263">
        <v>1116.8</v>
      </c>
      <c r="W295" s="263"/>
      <c r="X295" s="205">
        <v>1116.8</v>
      </c>
      <c r="Y295" s="205">
        <v>1116.8</v>
      </c>
      <c r="Z295" s="205">
        <v>1116.8</v>
      </c>
      <c r="AA295" s="205">
        <v>1116.8</v>
      </c>
      <c r="AB295" s="208"/>
      <c r="AC295" s="54"/>
      <c r="AD295" s="312">
        <f>Q295/R295</f>
        <v>1.6823770763020316</v>
      </c>
      <c r="AF295" s="34"/>
      <c r="AG295" s="34"/>
      <c r="AH295" s="34"/>
      <c r="AI295" s="34"/>
      <c r="AJ295" s="34"/>
      <c r="AK295" s="34"/>
    </row>
    <row r="296" spans="1:37" s="144" customFormat="1" ht="23.1" customHeight="1" x14ac:dyDescent="0.25">
      <c r="A296" s="2"/>
      <c r="B296" s="2"/>
      <c r="C296" s="2" t="s">
        <v>779</v>
      </c>
      <c r="D296" s="145" t="s">
        <v>495</v>
      </c>
      <c r="E296" s="116">
        <f t="shared" si="92"/>
        <v>3500</v>
      </c>
      <c r="F296" s="117">
        <f t="shared" si="92"/>
        <v>2230</v>
      </c>
      <c r="G296" s="99"/>
      <c r="H296" s="2"/>
      <c r="I296" s="2"/>
      <c r="J296" s="33"/>
      <c r="K296" s="202">
        <f t="shared" si="93"/>
        <v>3498.0660000000003</v>
      </c>
      <c r="L296" s="202">
        <f t="shared" si="94"/>
        <v>2226.0419999999999</v>
      </c>
      <c r="M296" s="51"/>
      <c r="N296" s="13">
        <f t="shared" si="95"/>
        <v>3498.0660000000003</v>
      </c>
      <c r="O296" s="13">
        <f t="shared" si="96"/>
        <v>2226.0419999999999</v>
      </c>
      <c r="P296" s="51"/>
      <c r="Q296" s="409">
        <v>1590.03</v>
      </c>
      <c r="R296" s="370">
        <v>994.77500000000009</v>
      </c>
      <c r="S296" s="305">
        <v>795.82</v>
      </c>
      <c r="T296" s="289">
        <v>1396</v>
      </c>
      <c r="U296" s="277">
        <v>1116.8</v>
      </c>
      <c r="V296" s="263">
        <v>1116.8</v>
      </c>
      <c r="W296" s="263">
        <v>1116.8</v>
      </c>
      <c r="X296" s="205">
        <v>1116.8</v>
      </c>
      <c r="Y296" s="205">
        <v>1116.8</v>
      </c>
      <c r="Z296" s="205">
        <v>1116.8</v>
      </c>
      <c r="AA296" s="205">
        <v>1116.8</v>
      </c>
      <c r="AB296" s="208"/>
      <c r="AC296" s="54"/>
      <c r="AD296" s="312">
        <f t="shared" ref="AD296:AD298" si="99">Q296/R296</f>
        <v>1.5983815435651276</v>
      </c>
      <c r="AF296" s="34"/>
      <c r="AG296" s="34"/>
      <c r="AH296" s="34"/>
      <c r="AI296" s="34"/>
      <c r="AJ296" s="34"/>
      <c r="AK296" s="34"/>
    </row>
    <row r="297" spans="1:37" ht="23.1" customHeight="1" x14ac:dyDescent="0.25">
      <c r="C297" s="2" t="s">
        <v>779</v>
      </c>
      <c r="D297" s="145" t="s">
        <v>667</v>
      </c>
      <c r="E297" s="116">
        <f t="shared" si="92"/>
        <v>9410</v>
      </c>
      <c r="F297" s="117">
        <f t="shared" si="92"/>
        <v>5990</v>
      </c>
      <c r="K297" s="202">
        <f t="shared" si="93"/>
        <v>9405</v>
      </c>
      <c r="L297" s="202">
        <f t="shared" si="94"/>
        <v>5985</v>
      </c>
      <c r="M297" s="51"/>
      <c r="N297" s="13">
        <f t="shared" si="95"/>
        <v>9405</v>
      </c>
      <c r="O297" s="13">
        <f t="shared" si="96"/>
        <v>5985</v>
      </c>
      <c r="P297" s="51"/>
      <c r="Q297" s="409">
        <v>4275</v>
      </c>
      <c r="R297" s="370">
        <v>1382.1375</v>
      </c>
      <c r="S297" s="305">
        <v>1105.71</v>
      </c>
      <c r="T297" s="289">
        <v>1396</v>
      </c>
      <c r="U297" s="277">
        <v>1116.8</v>
      </c>
      <c r="V297" s="263">
        <v>1116.8</v>
      </c>
      <c r="W297" s="263">
        <v>1116.8</v>
      </c>
      <c r="X297" s="205">
        <v>1116.8</v>
      </c>
      <c r="Y297" s="205">
        <v>1116.8</v>
      </c>
      <c r="Z297" s="205">
        <v>1116.8</v>
      </c>
      <c r="AA297" s="205">
        <v>1116.8</v>
      </c>
      <c r="AB297" s="208"/>
      <c r="AC297" s="54"/>
      <c r="AD297" s="312">
        <f t="shared" si="99"/>
        <v>3.0930352443226523</v>
      </c>
    </row>
    <row r="298" spans="1:37" ht="23.1" customHeight="1" x14ac:dyDescent="0.25">
      <c r="C298" s="2" t="s">
        <v>779</v>
      </c>
      <c r="D298" s="145" t="s">
        <v>666</v>
      </c>
      <c r="E298" s="116">
        <f t="shared" si="92"/>
        <v>5280</v>
      </c>
      <c r="F298" s="117">
        <f t="shared" si="92"/>
        <v>3360</v>
      </c>
      <c r="K298" s="202">
        <f t="shared" si="93"/>
        <v>5280</v>
      </c>
      <c r="L298" s="202">
        <f t="shared" si="94"/>
        <v>3360</v>
      </c>
      <c r="M298" s="51"/>
      <c r="N298" s="13">
        <f t="shared" si="95"/>
        <v>5280</v>
      </c>
      <c r="O298" s="13">
        <f t="shared" si="96"/>
        <v>3360</v>
      </c>
      <c r="P298" s="51"/>
      <c r="Q298" s="409">
        <f t="shared" si="91"/>
        <v>2400</v>
      </c>
      <c r="R298" s="370">
        <v>2400</v>
      </c>
      <c r="S298" s="305">
        <v>1920</v>
      </c>
      <c r="T298" s="289">
        <v>2330.625</v>
      </c>
      <c r="U298" s="277">
        <v>1864.5</v>
      </c>
      <c r="V298" s="263">
        <v>1864.5</v>
      </c>
      <c r="W298" s="263">
        <v>1864.5</v>
      </c>
      <c r="X298" s="205">
        <v>1864.5</v>
      </c>
      <c r="Y298" s="205">
        <v>1864.5</v>
      </c>
      <c r="Z298" s="205">
        <v>1864.5</v>
      </c>
      <c r="AA298" s="205">
        <v>1864.5</v>
      </c>
      <c r="AB298" s="208">
        <v>1350</v>
      </c>
      <c r="AC298" s="54"/>
      <c r="AD298" s="312">
        <f t="shared" si="99"/>
        <v>1</v>
      </c>
    </row>
    <row r="299" spans="1:37" ht="9" customHeight="1" x14ac:dyDescent="0.25">
      <c r="D299" s="136"/>
      <c r="E299" s="138"/>
      <c r="F299" s="139"/>
      <c r="J299" s="34"/>
      <c r="K299" s="202">
        <f t="shared" si="93"/>
        <v>0</v>
      </c>
      <c r="L299" s="202">
        <f t="shared" si="94"/>
        <v>0</v>
      </c>
      <c r="M299" s="51"/>
      <c r="N299" s="13">
        <f t="shared" si="95"/>
        <v>0</v>
      </c>
      <c r="O299" s="13">
        <f t="shared" si="96"/>
        <v>0</v>
      </c>
      <c r="P299" s="2"/>
      <c r="Q299" s="398"/>
      <c r="R299" s="333"/>
      <c r="S299" s="333"/>
      <c r="T299" s="330"/>
      <c r="U299" s="279"/>
      <c r="V299" s="211"/>
      <c r="W299" s="211"/>
      <c r="X299" s="211"/>
      <c r="Y299" s="211"/>
      <c r="Z299" s="211"/>
      <c r="AA299" s="211"/>
      <c r="AB299" s="211"/>
      <c r="AC299" s="131"/>
      <c r="AD299" s="312"/>
    </row>
    <row r="300" spans="1:37" ht="23.1" customHeight="1" x14ac:dyDescent="0.25">
      <c r="D300" s="615" t="s">
        <v>61</v>
      </c>
      <c r="E300" s="615"/>
      <c r="F300" s="615"/>
      <c r="G300" s="615"/>
      <c r="H300" s="615"/>
      <c r="I300" s="615"/>
      <c r="J300" s="34"/>
      <c r="K300" s="202"/>
      <c r="L300" s="202"/>
      <c r="M300" s="2"/>
      <c r="N300" s="13"/>
      <c r="O300" s="13"/>
      <c r="P300" s="2"/>
      <c r="Q300" s="404"/>
      <c r="R300" s="338"/>
      <c r="S300" s="338"/>
      <c r="T300" s="330"/>
      <c r="U300" s="280"/>
      <c r="V300" s="237"/>
      <c r="W300" s="237"/>
      <c r="X300" s="237"/>
      <c r="Y300" s="237"/>
      <c r="Z300" s="237"/>
      <c r="AA300" s="237"/>
      <c r="AB300" s="237"/>
      <c r="AC300" s="131"/>
      <c r="AD300" s="312"/>
    </row>
    <row r="301" spans="1:37" s="66" customFormat="1" ht="23.1" customHeight="1" x14ac:dyDescent="0.25">
      <c r="A301" s="2" t="s">
        <v>238</v>
      </c>
      <c r="B301" s="2">
        <v>2045</v>
      </c>
      <c r="C301" s="2" t="s">
        <v>491</v>
      </c>
      <c r="D301" s="91" t="s">
        <v>194</v>
      </c>
      <c r="E301" s="116">
        <f t="shared" ref="E301:F307" si="100">MROUND(K301+4.7,10)</f>
        <v>16480</v>
      </c>
      <c r="F301" s="117">
        <f t="shared" si="100"/>
        <v>10490</v>
      </c>
      <c r="G301" s="101"/>
      <c r="H301" s="45"/>
      <c r="I301" s="45"/>
      <c r="J301" s="71"/>
      <c r="K301" s="202">
        <f t="shared" ref="K301:K307" si="101">N301*$K$8</f>
        <v>16479.716000000004</v>
      </c>
      <c r="L301" s="202">
        <f t="shared" ref="L301:L307" si="102">O301*$L$8</f>
        <v>10487.092000000001</v>
      </c>
      <c r="M301" s="51"/>
      <c r="N301" s="13">
        <f t="shared" ref="N301:N307" si="103">Q301*2.2</f>
        <v>16479.716000000004</v>
      </c>
      <c r="O301" s="13">
        <f t="shared" ref="O301:O307" si="104">Q301*1.4</f>
        <v>10487.092000000001</v>
      </c>
      <c r="P301" s="63"/>
      <c r="Q301" s="409">
        <v>7490.7800000000007</v>
      </c>
      <c r="R301" s="368">
        <v>6809.8</v>
      </c>
      <c r="S301" s="305">
        <v>5447.84</v>
      </c>
      <c r="T301" s="289">
        <v>4824.9450000674997</v>
      </c>
      <c r="U301" s="277">
        <v>3859.9560000539996</v>
      </c>
      <c r="V301" s="263">
        <v>3859.9560000539996</v>
      </c>
      <c r="W301" s="263">
        <v>3859.9560000539996</v>
      </c>
      <c r="X301" s="208">
        <v>3473.9951399999995</v>
      </c>
      <c r="Y301" s="208">
        <v>3473.9951399999995</v>
      </c>
      <c r="Z301" s="208">
        <v>3473.9951399999995</v>
      </c>
      <c r="AA301" s="208">
        <v>3473.9951399999995</v>
      </c>
      <c r="AB301" s="208">
        <v>3133.1124999999997</v>
      </c>
      <c r="AC301" s="191">
        <v>2506.4899999999998</v>
      </c>
      <c r="AD301" s="312"/>
      <c r="AE301" s="144"/>
    </row>
    <row r="302" spans="1:37" ht="23.1" customHeight="1" x14ac:dyDescent="0.25">
      <c r="B302" s="2">
        <v>2046</v>
      </c>
      <c r="C302" s="2" t="s">
        <v>493</v>
      </c>
      <c r="D302" s="91" t="s">
        <v>196</v>
      </c>
      <c r="E302" s="116">
        <f t="shared" si="100"/>
        <v>8720</v>
      </c>
      <c r="F302" s="117">
        <f t="shared" si="100"/>
        <v>5550</v>
      </c>
      <c r="K302" s="202">
        <f t="shared" si="101"/>
        <v>8719.5322500000002</v>
      </c>
      <c r="L302" s="202">
        <f t="shared" si="102"/>
        <v>5548.7932499999997</v>
      </c>
      <c r="M302" s="51"/>
      <c r="N302" s="13">
        <f t="shared" si="103"/>
        <v>8719.5322500000002</v>
      </c>
      <c r="O302" s="13">
        <f t="shared" si="104"/>
        <v>5548.7932499999997</v>
      </c>
      <c r="P302" s="51"/>
      <c r="Q302" s="409">
        <v>3963.4237499999999</v>
      </c>
      <c r="R302" s="368">
        <v>3603.1124999999997</v>
      </c>
      <c r="S302" s="305">
        <v>2882.49</v>
      </c>
      <c r="T302" s="289">
        <v>2487.4751249999999</v>
      </c>
      <c r="U302" s="277">
        <v>1989.9801</v>
      </c>
      <c r="V302" s="263">
        <v>1989.9801</v>
      </c>
      <c r="W302" s="263">
        <v>1989.9801</v>
      </c>
      <c r="X302" s="208">
        <v>1791</v>
      </c>
      <c r="Y302" s="234">
        <v>1791</v>
      </c>
      <c r="Z302" s="208">
        <v>1985.1400799999999</v>
      </c>
      <c r="AA302" s="208">
        <v>1985.1400799999999</v>
      </c>
      <c r="AB302" s="208">
        <v>1790.35</v>
      </c>
      <c r="AC302" s="191">
        <v>1432.28</v>
      </c>
      <c r="AD302" s="312"/>
    </row>
    <row r="303" spans="1:37" ht="23.1" customHeight="1" thickBot="1" x14ac:dyDescent="0.3">
      <c r="B303" s="2">
        <v>2047</v>
      </c>
      <c r="C303" s="2" t="s">
        <v>492</v>
      </c>
      <c r="D303" s="217" t="s">
        <v>195</v>
      </c>
      <c r="E303" s="215">
        <f t="shared" si="100"/>
        <v>4980</v>
      </c>
      <c r="F303" s="216">
        <f t="shared" si="100"/>
        <v>3170</v>
      </c>
      <c r="K303" s="202">
        <f t="shared" si="101"/>
        <v>4971.7387500000013</v>
      </c>
      <c r="L303" s="202">
        <f t="shared" si="102"/>
        <v>3163.8337500000002</v>
      </c>
      <c r="M303" s="51"/>
      <c r="N303" s="13">
        <f t="shared" si="103"/>
        <v>4971.7387500000013</v>
      </c>
      <c r="O303" s="13">
        <f t="shared" si="104"/>
        <v>3163.8337500000002</v>
      </c>
      <c r="P303" s="51"/>
      <c r="Q303" s="409">
        <v>2259.8812500000004</v>
      </c>
      <c r="R303" s="368">
        <v>2054.4375</v>
      </c>
      <c r="S303" s="305">
        <v>1643.55</v>
      </c>
      <c r="T303" s="289">
        <v>1418.041375</v>
      </c>
      <c r="U303" s="277">
        <v>1134.4331</v>
      </c>
      <c r="V303" s="263">
        <v>1134.4331</v>
      </c>
      <c r="W303" s="263">
        <v>1134.4331</v>
      </c>
      <c r="X303" s="208">
        <v>1021</v>
      </c>
      <c r="Y303" s="234">
        <v>1021</v>
      </c>
      <c r="Z303" s="208">
        <v>1131.8907599999998</v>
      </c>
      <c r="AA303" s="208">
        <v>1131.8907599999998</v>
      </c>
      <c r="AB303" s="208">
        <v>1020.8249999999999</v>
      </c>
      <c r="AC303" s="191">
        <v>816.66</v>
      </c>
      <c r="AD303" s="312"/>
    </row>
    <row r="304" spans="1:37" ht="23.1" customHeight="1" x14ac:dyDescent="0.25">
      <c r="D304" s="80" t="s">
        <v>552</v>
      </c>
      <c r="E304" s="149">
        <f t="shared" si="100"/>
        <v>1900</v>
      </c>
      <c r="F304" s="186">
        <f t="shared" si="100"/>
        <v>1210</v>
      </c>
      <c r="K304" s="202">
        <f t="shared" si="101"/>
        <v>1893.6940000000002</v>
      </c>
      <c r="L304" s="202">
        <f t="shared" si="102"/>
        <v>1205.078</v>
      </c>
      <c r="M304" s="51"/>
      <c r="N304" s="13">
        <f t="shared" si="103"/>
        <v>1893.6940000000002</v>
      </c>
      <c r="O304" s="13">
        <f t="shared" si="104"/>
        <v>1205.078</v>
      </c>
      <c r="P304" s="51"/>
      <c r="Q304" s="409">
        <v>860.77</v>
      </c>
      <c r="R304" s="368">
        <v>785.375</v>
      </c>
      <c r="S304" s="305">
        <v>628.29999999999995</v>
      </c>
      <c r="T304" s="289">
        <v>673.97426019</v>
      </c>
      <c r="U304" s="277">
        <v>539.17940815199995</v>
      </c>
      <c r="V304" s="263">
        <v>539.17940815199995</v>
      </c>
      <c r="W304" s="263">
        <v>539.17940815199995</v>
      </c>
      <c r="X304" s="208">
        <v>485.26631999999995</v>
      </c>
      <c r="Y304" s="208">
        <v>485.26631999999995</v>
      </c>
      <c r="Z304" s="208">
        <v>485.26631999999995</v>
      </c>
      <c r="AA304" s="208">
        <v>485.26631999999995</v>
      </c>
      <c r="AB304" s="208">
        <v>437.65</v>
      </c>
      <c r="AC304" s="191">
        <v>350.12</v>
      </c>
      <c r="AD304" s="312"/>
    </row>
    <row r="305" spans="1:30" ht="23.1" customHeight="1" x14ac:dyDescent="0.25">
      <c r="D305" s="91" t="s">
        <v>551</v>
      </c>
      <c r="E305" s="116">
        <f t="shared" si="100"/>
        <v>680</v>
      </c>
      <c r="F305" s="117">
        <f t="shared" si="100"/>
        <v>440</v>
      </c>
      <c r="K305" s="202">
        <f t="shared" si="101"/>
        <v>679.88800000000015</v>
      </c>
      <c r="L305" s="202">
        <f t="shared" si="102"/>
        <v>432.65600000000001</v>
      </c>
      <c r="M305" s="51"/>
      <c r="N305" s="13">
        <f t="shared" si="103"/>
        <v>679.88800000000015</v>
      </c>
      <c r="O305" s="13">
        <f t="shared" si="104"/>
        <v>432.65600000000001</v>
      </c>
      <c r="P305" s="51"/>
      <c r="Q305" s="409">
        <v>309.04000000000002</v>
      </c>
      <c r="R305" s="368">
        <v>281.97500000000002</v>
      </c>
      <c r="S305" s="305">
        <v>225.58</v>
      </c>
      <c r="T305" s="289">
        <v>269.59355403749998</v>
      </c>
      <c r="U305" s="277">
        <v>215.67484322999999</v>
      </c>
      <c r="V305" s="263">
        <v>215.67484322999999</v>
      </c>
      <c r="W305" s="263">
        <v>215.67484322999999</v>
      </c>
      <c r="X305" s="208">
        <v>194.10929999999999</v>
      </c>
      <c r="Y305" s="208">
        <v>194.10929999999999</v>
      </c>
      <c r="Z305" s="208">
        <v>194.10929999999999</v>
      </c>
      <c r="AA305" s="208">
        <v>194.10929999999999</v>
      </c>
      <c r="AB305" s="208">
        <v>175.0625</v>
      </c>
      <c r="AC305" s="191">
        <v>140.05000000000001</v>
      </c>
      <c r="AD305" s="312"/>
    </row>
    <row r="306" spans="1:30" ht="23.1" hidden="1" customHeight="1" x14ac:dyDescent="0.25">
      <c r="B306" s="2">
        <v>2046</v>
      </c>
      <c r="C306" s="2" t="s">
        <v>657</v>
      </c>
      <c r="D306" s="91" t="s">
        <v>732</v>
      </c>
      <c r="E306" s="116">
        <f t="shared" si="100"/>
        <v>5680</v>
      </c>
      <c r="F306" s="117">
        <f t="shared" si="100"/>
        <v>3620</v>
      </c>
      <c r="K306" s="202">
        <f t="shared" si="101"/>
        <v>5675.362000000001</v>
      </c>
      <c r="L306" s="202">
        <f t="shared" si="102"/>
        <v>3611.5939999999996</v>
      </c>
      <c r="M306" s="51"/>
      <c r="N306" s="13">
        <f t="shared" si="103"/>
        <v>5675.362000000001</v>
      </c>
      <c r="O306" s="13">
        <f t="shared" si="104"/>
        <v>3611.5939999999996</v>
      </c>
      <c r="P306" s="51"/>
      <c r="Q306" s="400">
        <v>2579.71</v>
      </c>
      <c r="R306" s="367">
        <v>2579.71</v>
      </c>
      <c r="S306" s="303">
        <v>2579.71</v>
      </c>
      <c r="T306" s="289">
        <v>2487.4751249999999</v>
      </c>
      <c r="U306" s="277">
        <v>1989.9801</v>
      </c>
      <c r="V306" s="263">
        <v>1989.9801</v>
      </c>
      <c r="W306" s="263">
        <v>1989.9801</v>
      </c>
      <c r="X306" s="208">
        <v>1791</v>
      </c>
      <c r="Y306" s="234">
        <v>1791</v>
      </c>
      <c r="Z306" s="208">
        <v>1985.1400799999999</v>
      </c>
      <c r="AA306" s="208">
        <v>1985.1400799999999</v>
      </c>
      <c r="AB306" s="208">
        <v>1790.35</v>
      </c>
      <c r="AC306" s="191">
        <v>1432.28</v>
      </c>
      <c r="AD306" s="312"/>
    </row>
    <row r="307" spans="1:30" ht="23.1" hidden="1" customHeight="1" x14ac:dyDescent="0.25">
      <c r="B307" s="2">
        <v>2047</v>
      </c>
      <c r="C307" s="2" t="s">
        <v>657</v>
      </c>
      <c r="D307" s="91" t="s">
        <v>733</v>
      </c>
      <c r="E307" s="116">
        <f t="shared" si="100"/>
        <v>3130</v>
      </c>
      <c r="F307" s="117">
        <f t="shared" si="100"/>
        <v>1990</v>
      </c>
      <c r="K307" s="202">
        <f t="shared" si="101"/>
        <v>3124.3080000000004</v>
      </c>
      <c r="L307" s="202">
        <f t="shared" si="102"/>
        <v>1988.1959999999999</v>
      </c>
      <c r="M307" s="51"/>
      <c r="N307" s="13">
        <f t="shared" si="103"/>
        <v>3124.3080000000004</v>
      </c>
      <c r="O307" s="13">
        <f t="shared" si="104"/>
        <v>1988.1959999999999</v>
      </c>
      <c r="P307" s="51"/>
      <c r="Q307" s="400">
        <v>1420.14</v>
      </c>
      <c r="R307" s="367">
        <v>1420.14</v>
      </c>
      <c r="S307" s="303">
        <v>1420.14</v>
      </c>
      <c r="T307" s="289">
        <v>1418.041375</v>
      </c>
      <c r="U307" s="277">
        <v>1134.4331</v>
      </c>
      <c r="V307" s="263">
        <v>1134.4331</v>
      </c>
      <c r="W307" s="263">
        <v>1134.4331</v>
      </c>
      <c r="X307" s="208">
        <v>1021</v>
      </c>
      <c r="Y307" s="234">
        <v>1021</v>
      </c>
      <c r="Z307" s="208">
        <v>1131.8907599999998</v>
      </c>
      <c r="AA307" s="208">
        <v>1131.8907599999998</v>
      </c>
      <c r="AB307" s="208">
        <v>1020.8249999999999</v>
      </c>
      <c r="AC307" s="191">
        <v>816.66</v>
      </c>
      <c r="AD307" s="312"/>
    </row>
    <row r="308" spans="1:30" ht="9" customHeight="1" x14ac:dyDescent="0.25">
      <c r="E308" s="138"/>
      <c r="F308" s="139"/>
      <c r="K308" s="202"/>
      <c r="L308" s="202"/>
      <c r="M308" s="51"/>
      <c r="N308" s="13"/>
      <c r="O308" s="13"/>
      <c r="P308" s="51"/>
      <c r="Q308" s="400"/>
      <c r="R308" s="367"/>
      <c r="S308" s="303"/>
      <c r="T308" s="289"/>
      <c r="U308" s="277"/>
      <c r="V308" s="263"/>
      <c r="W308" s="263"/>
      <c r="X308" s="208"/>
      <c r="Y308" s="234"/>
      <c r="Z308" s="208"/>
      <c r="AA308" s="208"/>
      <c r="AB308" s="208"/>
      <c r="AC308" s="191"/>
      <c r="AD308" s="312"/>
    </row>
    <row r="309" spans="1:30" ht="23.1" customHeight="1" x14ac:dyDescent="0.25">
      <c r="D309" s="615" t="s">
        <v>525</v>
      </c>
      <c r="E309" s="615"/>
      <c r="F309" s="615"/>
      <c r="G309" s="615"/>
      <c r="H309" s="615"/>
      <c r="I309" s="615"/>
      <c r="J309" s="34"/>
      <c r="K309" s="202"/>
      <c r="L309" s="202"/>
      <c r="M309" s="2"/>
      <c r="N309" s="13"/>
      <c r="O309" s="13"/>
      <c r="P309" s="2"/>
      <c r="Q309" s="398"/>
      <c r="R309" s="333"/>
      <c r="S309" s="333"/>
      <c r="T309" s="330"/>
      <c r="U309" s="277"/>
      <c r="V309" s="208"/>
      <c r="W309" s="208"/>
      <c r="X309" s="208"/>
      <c r="Y309" s="208"/>
      <c r="Z309" s="208"/>
      <c r="AA309" s="208"/>
      <c r="AB309" s="208"/>
      <c r="AC309" s="53"/>
      <c r="AD309" s="312"/>
    </row>
    <row r="310" spans="1:30" ht="23.1" customHeight="1" x14ac:dyDescent="0.25">
      <c r="A310" s="2" t="s">
        <v>519</v>
      </c>
      <c r="B310" s="2">
        <v>1859</v>
      </c>
      <c r="C310" s="2" t="s">
        <v>400</v>
      </c>
      <c r="D310" s="4" t="s">
        <v>526</v>
      </c>
      <c r="E310" s="116">
        <f t="shared" ref="E310:F313" si="105">MROUND(K310+4.7,10)</f>
        <v>510</v>
      </c>
      <c r="F310" s="117">
        <f t="shared" si="105"/>
        <v>320</v>
      </c>
      <c r="G310" s="101"/>
      <c r="K310" s="202">
        <f t="shared" si="93"/>
        <v>501.2122500000001</v>
      </c>
      <c r="L310" s="202">
        <f t="shared" si="94"/>
        <v>318.95325000000003</v>
      </c>
      <c r="M310" s="51"/>
      <c r="N310" s="13">
        <f t="shared" si="95"/>
        <v>501.2122500000001</v>
      </c>
      <c r="O310" s="13">
        <f t="shared" si="96"/>
        <v>318.95325000000003</v>
      </c>
      <c r="P310" s="51"/>
      <c r="Q310" s="409">
        <v>227.82375000000002</v>
      </c>
      <c r="R310" s="367">
        <v>207.11250000000001</v>
      </c>
      <c r="S310" s="303">
        <v>165.69</v>
      </c>
      <c r="T310" s="289">
        <v>149.51325485249998</v>
      </c>
      <c r="U310" s="277">
        <v>119.61060388199999</v>
      </c>
      <c r="V310" s="263">
        <v>119.61060388199999</v>
      </c>
      <c r="W310" s="263">
        <v>119.61060388199999</v>
      </c>
      <c r="X310" s="208">
        <v>107.65061999999999</v>
      </c>
      <c r="Y310" s="208">
        <v>107.65061999999999</v>
      </c>
      <c r="Z310" s="208">
        <v>107.65061999999999</v>
      </c>
      <c r="AA310" s="208">
        <v>107.65061999999999</v>
      </c>
      <c r="AB310" s="208">
        <v>97.087500000000006</v>
      </c>
      <c r="AC310" s="53">
        <v>77.67</v>
      </c>
      <c r="AD310" s="312"/>
    </row>
    <row r="311" spans="1:30" ht="23.1" customHeight="1" x14ac:dyDescent="0.25">
      <c r="B311" s="2">
        <v>1860</v>
      </c>
      <c r="C311" s="2" t="s">
        <v>401</v>
      </c>
      <c r="D311" s="4" t="s">
        <v>527</v>
      </c>
      <c r="E311" s="116">
        <f t="shared" si="105"/>
        <v>290</v>
      </c>
      <c r="F311" s="117">
        <f t="shared" si="105"/>
        <v>180</v>
      </c>
      <c r="K311" s="202">
        <f t="shared" si="93"/>
        <v>282.89800000000002</v>
      </c>
      <c r="L311" s="202">
        <f t="shared" si="94"/>
        <v>180.02599999999998</v>
      </c>
      <c r="M311" s="51"/>
      <c r="N311" s="13">
        <f t="shared" si="95"/>
        <v>282.89800000000002</v>
      </c>
      <c r="O311" s="13">
        <f t="shared" si="96"/>
        <v>180.02599999999998</v>
      </c>
      <c r="P311" s="51"/>
      <c r="Q311" s="409">
        <v>128.59</v>
      </c>
      <c r="R311" s="367">
        <v>116.89999999999999</v>
      </c>
      <c r="S311" s="303">
        <v>93.52</v>
      </c>
      <c r="T311" s="289">
        <v>84.391156080000002</v>
      </c>
      <c r="U311" s="277">
        <v>67.512924863999999</v>
      </c>
      <c r="V311" s="263">
        <v>67.512924863999999</v>
      </c>
      <c r="W311" s="263">
        <v>67.512924863999999</v>
      </c>
      <c r="X311" s="208">
        <v>60.762239999999998</v>
      </c>
      <c r="Y311" s="208">
        <v>60.762239999999998</v>
      </c>
      <c r="Z311" s="208">
        <v>60.762239999999998</v>
      </c>
      <c r="AA311" s="208">
        <v>60.762239999999998</v>
      </c>
      <c r="AB311" s="208">
        <v>54.800000000000004</v>
      </c>
      <c r="AC311" s="53">
        <v>43.84</v>
      </c>
      <c r="AD311" s="312"/>
    </row>
    <row r="312" spans="1:30" ht="23.1" customHeight="1" x14ac:dyDescent="0.25">
      <c r="D312" s="4" t="s">
        <v>528</v>
      </c>
      <c r="E312" s="116">
        <f t="shared" si="105"/>
        <v>160</v>
      </c>
      <c r="F312" s="117">
        <f t="shared" si="105"/>
        <v>100</v>
      </c>
      <c r="G312" s="106"/>
      <c r="K312" s="202">
        <f t="shared" si="93"/>
        <v>156.87650000000002</v>
      </c>
      <c r="L312" s="202">
        <f t="shared" si="94"/>
        <v>99.830500000000001</v>
      </c>
      <c r="M312" s="51"/>
      <c r="N312" s="13">
        <f t="shared" si="95"/>
        <v>156.87650000000002</v>
      </c>
      <c r="O312" s="13">
        <f t="shared" si="96"/>
        <v>99.830500000000001</v>
      </c>
      <c r="P312" s="51"/>
      <c r="Q312" s="409">
        <v>71.307500000000005</v>
      </c>
      <c r="R312" s="367">
        <v>64.825000000000003</v>
      </c>
      <c r="S312" s="303">
        <v>51.86</v>
      </c>
      <c r="T312" s="289">
        <v>46.757782417499996</v>
      </c>
      <c r="U312" s="277">
        <v>37.406225933999998</v>
      </c>
      <c r="V312" s="263">
        <v>37.406225933999998</v>
      </c>
      <c r="W312" s="263">
        <v>37.406225933999998</v>
      </c>
      <c r="X312" s="208">
        <v>33.665939999999999</v>
      </c>
      <c r="Y312" s="208">
        <v>33.665939999999999</v>
      </c>
      <c r="Z312" s="208">
        <v>33.665939999999999</v>
      </c>
      <c r="AA312" s="208">
        <v>33.665939999999999</v>
      </c>
      <c r="AB312" s="208">
        <v>30.362499999999997</v>
      </c>
      <c r="AC312" s="53">
        <v>24.29</v>
      </c>
      <c r="AD312" s="312"/>
    </row>
    <row r="313" spans="1:30" ht="23.1" customHeight="1" x14ac:dyDescent="0.25">
      <c r="D313" s="4" t="s">
        <v>781</v>
      </c>
      <c r="E313" s="116">
        <f t="shared" si="105"/>
        <v>30</v>
      </c>
      <c r="F313" s="117">
        <f t="shared" si="105"/>
        <v>20</v>
      </c>
      <c r="K313" s="202">
        <f t="shared" si="93"/>
        <v>29.947500000000005</v>
      </c>
      <c r="L313" s="202">
        <f t="shared" si="94"/>
        <v>19.057500000000001</v>
      </c>
      <c r="M313" s="51"/>
      <c r="N313" s="13">
        <f t="shared" si="95"/>
        <v>29.947500000000005</v>
      </c>
      <c r="O313" s="13">
        <f t="shared" si="96"/>
        <v>19.057500000000001</v>
      </c>
      <c r="P313" s="51"/>
      <c r="Q313" s="409">
        <v>13.612500000000001</v>
      </c>
      <c r="R313" s="367">
        <v>12.375</v>
      </c>
      <c r="S313" s="303">
        <v>9.9</v>
      </c>
      <c r="T313" s="289">
        <v>7.6999230000000001</v>
      </c>
      <c r="U313" s="277">
        <v>6.1599383999999997</v>
      </c>
      <c r="V313" s="263">
        <v>6.1599383999999997</v>
      </c>
      <c r="W313" s="263">
        <v>6.1599383999999997</v>
      </c>
      <c r="X313" s="208">
        <v>5.5439999999999996</v>
      </c>
      <c r="Y313" s="208">
        <v>5.5439999999999996</v>
      </c>
      <c r="Z313" s="208">
        <v>5.5439999999999996</v>
      </c>
      <c r="AA313" s="208">
        <v>5.5439999999999996</v>
      </c>
      <c r="AB313" s="208">
        <v>5</v>
      </c>
      <c r="AC313" s="53">
        <v>4</v>
      </c>
      <c r="AD313" s="312"/>
    </row>
    <row r="314" spans="1:30" ht="9" customHeight="1" x14ac:dyDescent="0.25">
      <c r="D314" s="136"/>
      <c r="E314" s="138"/>
      <c r="F314" s="139"/>
      <c r="K314" s="202"/>
      <c r="L314" s="202"/>
      <c r="M314" s="51"/>
      <c r="N314" s="13"/>
      <c r="O314" s="13"/>
      <c r="P314" s="51"/>
      <c r="Q314" s="400"/>
      <c r="R314" s="367"/>
      <c r="S314" s="303"/>
      <c r="T314" s="289"/>
      <c r="U314" s="277"/>
      <c r="V314" s="263"/>
      <c r="W314" s="263"/>
      <c r="X314" s="208"/>
      <c r="Y314" s="208"/>
      <c r="Z314" s="208"/>
      <c r="AA314" s="208"/>
      <c r="AB314" s="208"/>
      <c r="AC314" s="53"/>
      <c r="AD314" s="312"/>
    </row>
    <row r="315" spans="1:30" ht="23.1" customHeight="1" x14ac:dyDescent="0.25">
      <c r="D315" s="615" t="s">
        <v>13</v>
      </c>
      <c r="E315" s="615"/>
      <c r="F315" s="615"/>
      <c r="G315" s="615"/>
      <c r="H315" s="615"/>
      <c r="I315" s="615"/>
      <c r="J315" s="34"/>
      <c r="K315" s="202"/>
      <c r="L315" s="202"/>
      <c r="M315" s="2"/>
      <c r="N315" s="13"/>
      <c r="O315" s="13"/>
      <c r="P315" s="2"/>
      <c r="Q315" s="400"/>
      <c r="R315" s="332"/>
      <c r="S315" s="338"/>
      <c r="T315" s="330"/>
      <c r="U315" s="277"/>
      <c r="V315" s="272"/>
      <c r="W315" s="263"/>
      <c r="X315" s="208"/>
      <c r="Y315" s="208"/>
      <c r="Z315" s="208"/>
      <c r="AA315" s="208"/>
      <c r="AB315" s="208"/>
      <c r="AC315" s="190"/>
      <c r="AD315" s="312"/>
    </row>
    <row r="316" spans="1:30" ht="23.1" customHeight="1" x14ac:dyDescent="0.25">
      <c r="A316" s="2" t="s">
        <v>301</v>
      </c>
      <c r="B316" s="2">
        <v>450</v>
      </c>
      <c r="C316" s="2" t="s">
        <v>368</v>
      </c>
      <c r="D316" s="4" t="s">
        <v>739</v>
      </c>
      <c r="E316" s="116">
        <f t="shared" ref="E316:F318" si="106">MROUND(K316+4.7,10)</f>
        <v>4680</v>
      </c>
      <c r="F316" s="117">
        <f t="shared" si="106"/>
        <v>2980</v>
      </c>
      <c r="G316" s="101"/>
      <c r="K316" s="202">
        <f t="shared" si="93"/>
        <v>4678.652</v>
      </c>
      <c r="L316" s="202">
        <f t="shared" si="94"/>
        <v>2977.3239999999996</v>
      </c>
      <c r="M316" s="51"/>
      <c r="N316" s="13">
        <f t="shared" si="95"/>
        <v>4678.652</v>
      </c>
      <c r="O316" s="13">
        <f t="shared" si="96"/>
        <v>2977.3239999999996</v>
      </c>
      <c r="P316" s="51"/>
      <c r="Q316" s="409">
        <v>2126.66</v>
      </c>
      <c r="R316" s="367">
        <v>1432.2874999999999</v>
      </c>
      <c r="S316" s="306">
        <v>1145.83</v>
      </c>
      <c r="T316" s="289">
        <v>987.5</v>
      </c>
      <c r="U316" s="277">
        <v>790</v>
      </c>
      <c r="V316" s="272">
        <v>790</v>
      </c>
      <c r="W316" s="263">
        <v>859.77737999999999</v>
      </c>
      <c r="X316" s="208">
        <v>859.77737999999999</v>
      </c>
      <c r="Y316" s="208">
        <v>859.77737999999999</v>
      </c>
      <c r="Z316" s="208">
        <v>859.77737999999999</v>
      </c>
      <c r="AA316" s="208">
        <v>859.77737999999999</v>
      </c>
      <c r="AB316" s="208">
        <v>775.41250000000002</v>
      </c>
      <c r="AC316" s="190">
        <v>620.33000000000004</v>
      </c>
      <c r="AD316" s="312"/>
    </row>
    <row r="317" spans="1:30" ht="23.1" customHeight="1" x14ac:dyDescent="0.25">
      <c r="B317" s="2">
        <v>451</v>
      </c>
      <c r="C317" s="2" t="s">
        <v>369</v>
      </c>
      <c r="D317" s="4" t="s">
        <v>740</v>
      </c>
      <c r="E317" s="116">
        <f t="shared" si="106"/>
        <v>45420</v>
      </c>
      <c r="F317" s="117">
        <f t="shared" si="106"/>
        <v>28900</v>
      </c>
      <c r="K317" s="202">
        <f t="shared" si="93"/>
        <v>45413.808000000005</v>
      </c>
      <c r="L317" s="202">
        <f t="shared" si="94"/>
        <v>28899.695999999996</v>
      </c>
      <c r="M317" s="51"/>
      <c r="N317" s="13">
        <f t="shared" si="95"/>
        <v>45413.808000000005</v>
      </c>
      <c r="O317" s="13">
        <f t="shared" si="96"/>
        <v>28899.695999999996</v>
      </c>
      <c r="P317" s="51"/>
      <c r="Q317" s="409">
        <v>20642.64</v>
      </c>
      <c r="R317" s="367">
        <v>13902.637500000001</v>
      </c>
      <c r="S317" s="306">
        <v>11122.11</v>
      </c>
      <c r="T317" s="289"/>
      <c r="U317" s="277"/>
      <c r="V317" s="263">
        <f t="shared" ref="V317" si="107">AD317*$Q$6</f>
        <v>0</v>
      </c>
      <c r="W317" s="263">
        <v>8265.4525799999992</v>
      </c>
      <c r="X317" s="208">
        <v>8265.4525799999992</v>
      </c>
      <c r="Y317" s="208">
        <v>8265.4525799999992</v>
      </c>
      <c r="Z317" s="208">
        <v>8265.4525799999992</v>
      </c>
      <c r="AA317" s="208">
        <v>8265.4525799999992</v>
      </c>
      <c r="AB317" s="208">
        <v>7454.4124999999995</v>
      </c>
      <c r="AC317" s="190">
        <v>5963.53</v>
      </c>
      <c r="AD317" s="312"/>
    </row>
    <row r="318" spans="1:30" ht="23.1" customHeight="1" x14ac:dyDescent="0.25">
      <c r="D318" s="4" t="s">
        <v>741</v>
      </c>
      <c r="E318" s="116">
        <f t="shared" si="106"/>
        <v>30020</v>
      </c>
      <c r="F318" s="117">
        <f t="shared" si="106"/>
        <v>19100</v>
      </c>
      <c r="K318" s="202">
        <f t="shared" si="93"/>
        <v>30014.666000000005</v>
      </c>
      <c r="L318" s="202">
        <f t="shared" si="94"/>
        <v>19100.241999999998</v>
      </c>
      <c r="M318" s="51"/>
      <c r="N318" s="13">
        <f t="shared" si="95"/>
        <v>30014.666000000005</v>
      </c>
      <c r="O318" s="13">
        <f t="shared" si="96"/>
        <v>19100.241999999998</v>
      </c>
      <c r="P318" s="51"/>
      <c r="Q318" s="409">
        <v>13643.03</v>
      </c>
      <c r="R318" s="367">
        <v>9188.4625000000015</v>
      </c>
      <c r="S318" s="306">
        <v>7350.77</v>
      </c>
      <c r="T318" s="289">
        <v>0</v>
      </c>
      <c r="U318" s="277"/>
      <c r="V318" s="208"/>
      <c r="W318" s="208"/>
      <c r="X318" s="208">
        <v>0</v>
      </c>
      <c r="Y318" s="208">
        <v>0</v>
      </c>
      <c r="Z318" s="208">
        <v>0</v>
      </c>
      <c r="AA318" s="208">
        <v>0</v>
      </c>
      <c r="AB318" s="208">
        <v>0</v>
      </c>
      <c r="AC318" s="54"/>
      <c r="AD318" s="312"/>
    </row>
    <row r="319" spans="1:30" ht="9" customHeight="1" x14ac:dyDescent="0.25">
      <c r="D319" s="136"/>
      <c r="E319" s="138"/>
      <c r="F319" s="139"/>
      <c r="J319" s="34"/>
      <c r="K319" s="202"/>
      <c r="L319" s="202"/>
      <c r="M319" s="2"/>
      <c r="N319" s="13"/>
      <c r="O319" s="13"/>
      <c r="P319" s="2"/>
      <c r="Q319" s="400"/>
      <c r="R319" s="332"/>
      <c r="S319" s="338"/>
      <c r="T319" s="330"/>
      <c r="U319" s="280"/>
      <c r="V319" s="237"/>
      <c r="W319" s="237"/>
      <c r="X319" s="237"/>
      <c r="Y319" s="237"/>
      <c r="Z319" s="237"/>
      <c r="AA319" s="237"/>
      <c r="AB319" s="237"/>
      <c r="AC319" s="131"/>
      <c r="AD319" s="312"/>
    </row>
    <row r="320" spans="1:30" ht="23.1" customHeight="1" x14ac:dyDescent="0.25">
      <c r="D320" s="615" t="s">
        <v>11</v>
      </c>
      <c r="E320" s="615"/>
      <c r="F320" s="615"/>
      <c r="G320" s="615"/>
      <c r="H320" s="615"/>
      <c r="I320" s="615"/>
      <c r="K320" s="202"/>
      <c r="L320" s="202"/>
      <c r="M320" s="51"/>
      <c r="N320" s="13"/>
      <c r="O320" s="13"/>
      <c r="P320" s="51"/>
      <c r="Q320" s="400"/>
      <c r="R320" s="367"/>
      <c r="S320" s="305"/>
      <c r="T320" s="289"/>
      <c r="U320" s="277"/>
      <c r="V320" s="263"/>
      <c r="W320" s="263"/>
      <c r="X320" s="208"/>
      <c r="Y320" s="208"/>
      <c r="Z320" s="208"/>
      <c r="AA320" s="208"/>
      <c r="AB320" s="208"/>
      <c r="AC320" s="191"/>
      <c r="AD320" s="312"/>
    </row>
    <row r="321" spans="1:31" ht="23.1" customHeight="1" x14ac:dyDescent="0.25">
      <c r="A321" s="2" t="s">
        <v>599</v>
      </c>
      <c r="B321" s="2">
        <v>1946</v>
      </c>
      <c r="C321" s="2" t="s">
        <v>445</v>
      </c>
      <c r="D321" s="4" t="s">
        <v>555</v>
      </c>
      <c r="E321" s="116">
        <f>MROUND(K321+4.7,10)</f>
        <v>760</v>
      </c>
      <c r="F321" s="117">
        <f>MROUND(L321+4.7,10)</f>
        <v>490</v>
      </c>
      <c r="G321" s="101"/>
      <c r="K321" s="202">
        <f>N321*$K$8</f>
        <v>756.976</v>
      </c>
      <c r="L321" s="202">
        <f>O321*$L$8</f>
        <v>481.71199999999993</v>
      </c>
      <c r="M321" s="51"/>
      <c r="N321" s="13">
        <f>Q321*2.2</f>
        <v>756.976</v>
      </c>
      <c r="O321" s="13">
        <f>Q321*1.4</f>
        <v>481.71199999999993</v>
      </c>
      <c r="P321" s="51"/>
      <c r="Q321" s="409">
        <v>344.08</v>
      </c>
      <c r="R321" s="367">
        <v>332.875</v>
      </c>
      <c r="S321" s="305">
        <v>266.3</v>
      </c>
      <c r="T321" s="289">
        <v>218.38750000000002</v>
      </c>
      <c r="U321" s="277">
        <v>174.71</v>
      </c>
      <c r="V321" s="263">
        <v>174.71</v>
      </c>
      <c r="W321" s="263">
        <v>174.71</v>
      </c>
      <c r="X321" s="208">
        <v>172.95893999999998</v>
      </c>
      <c r="Y321" s="208">
        <v>172.95893999999998</v>
      </c>
      <c r="Z321" s="208">
        <v>172.95893999999998</v>
      </c>
      <c r="AA321" s="208">
        <v>172.95893999999998</v>
      </c>
      <c r="AB321" s="208">
        <v>155.98750000000001</v>
      </c>
      <c r="AC321" s="191">
        <v>124.79</v>
      </c>
      <c r="AD321" s="312"/>
    </row>
    <row r="322" spans="1:31" s="66" customFormat="1" ht="23.1" customHeight="1" x14ac:dyDescent="0.25">
      <c r="A322" s="2" t="s">
        <v>599</v>
      </c>
      <c r="B322" s="2">
        <v>1946</v>
      </c>
      <c r="C322" s="2" t="s">
        <v>445</v>
      </c>
      <c r="D322" s="4" t="s">
        <v>554</v>
      </c>
      <c r="E322" s="116">
        <f t="shared" ref="E322:F322" si="108">MROUND(K322+4.7,10)</f>
        <v>550</v>
      </c>
      <c r="F322" s="117">
        <f t="shared" si="108"/>
        <v>350</v>
      </c>
      <c r="G322" s="101"/>
      <c r="H322" s="2"/>
      <c r="I322" s="2"/>
      <c r="J322" s="71"/>
      <c r="K322" s="202">
        <f>N322*$K$8</f>
        <v>550</v>
      </c>
      <c r="L322" s="202">
        <f>O322*$L$8</f>
        <v>350</v>
      </c>
      <c r="M322" s="51"/>
      <c r="N322" s="13">
        <f>Q322*2.2</f>
        <v>550</v>
      </c>
      <c r="O322" s="13">
        <f>Q322*1.4</f>
        <v>350</v>
      </c>
      <c r="P322" s="63"/>
      <c r="Q322" s="409">
        <v>250</v>
      </c>
      <c r="R322" s="367">
        <v>215.625</v>
      </c>
      <c r="S322" s="305">
        <v>172.5</v>
      </c>
      <c r="T322" s="289">
        <v>141.16250000000002</v>
      </c>
      <c r="U322" s="277">
        <v>112.93</v>
      </c>
      <c r="V322" s="263">
        <v>112.93</v>
      </c>
      <c r="W322" s="263">
        <v>112.93</v>
      </c>
      <c r="X322" s="208">
        <v>102.56399999999999</v>
      </c>
      <c r="Y322" s="208">
        <v>102.56399999999999</v>
      </c>
      <c r="Z322" s="208">
        <v>102.56399999999999</v>
      </c>
      <c r="AA322" s="208">
        <v>102.56399999999999</v>
      </c>
      <c r="AB322" s="208">
        <v>92.5</v>
      </c>
      <c r="AC322" s="191">
        <v>74</v>
      </c>
      <c r="AD322" s="312"/>
      <c r="AE322" s="144"/>
    </row>
    <row r="323" spans="1:31" ht="23.1" customHeight="1" x14ac:dyDescent="0.25">
      <c r="D323" s="619" t="s">
        <v>661</v>
      </c>
      <c r="E323" s="620"/>
      <c r="F323" s="620"/>
      <c r="G323" s="620"/>
      <c r="H323" s="620"/>
      <c r="I323" s="621"/>
      <c r="J323" s="34"/>
      <c r="K323" s="202"/>
      <c r="L323" s="202"/>
      <c r="M323" s="2"/>
      <c r="N323" s="13"/>
      <c r="O323" s="13"/>
      <c r="P323" s="2"/>
      <c r="Q323" s="400"/>
      <c r="R323" s="332"/>
      <c r="S323" s="333"/>
      <c r="T323" s="330"/>
      <c r="U323" s="277">
        <f>AD323*1.25</f>
        <v>0</v>
      </c>
      <c r="V323" s="208">
        <f>AD323*1.25</f>
        <v>0</v>
      </c>
      <c r="W323" s="208"/>
      <c r="X323" s="208">
        <v>0</v>
      </c>
      <c r="Y323" s="208">
        <v>0</v>
      </c>
      <c r="Z323" s="208">
        <v>0</v>
      </c>
      <c r="AA323" s="208">
        <v>0</v>
      </c>
      <c r="AB323" s="208">
        <v>0</v>
      </c>
      <c r="AC323" s="191"/>
      <c r="AD323" s="312"/>
    </row>
    <row r="324" spans="1:31" ht="23.1" customHeight="1" x14ac:dyDescent="0.25">
      <c r="D324" s="241"/>
      <c r="E324" s="238"/>
      <c r="F324" s="239"/>
      <c r="G324" s="101"/>
      <c r="H324" s="45"/>
      <c r="I324" s="45"/>
      <c r="J324" s="34"/>
      <c r="K324" s="202"/>
      <c r="L324" s="202"/>
      <c r="M324" s="2"/>
      <c r="N324" s="13"/>
      <c r="O324" s="13"/>
      <c r="P324" s="2"/>
      <c r="Q324" s="400"/>
      <c r="R324" s="332"/>
      <c r="S324" s="333"/>
      <c r="T324" s="330"/>
      <c r="U324" s="280"/>
      <c r="V324" s="237"/>
      <c r="W324" s="237"/>
      <c r="X324" s="237"/>
      <c r="Y324" s="237"/>
      <c r="Z324" s="237"/>
      <c r="AA324" s="237"/>
      <c r="AB324" s="237"/>
      <c r="AC324" s="197"/>
      <c r="AD324" s="312"/>
    </row>
    <row r="325" spans="1:31" ht="23.1" customHeight="1" x14ac:dyDescent="0.25">
      <c r="A325" s="2" t="s">
        <v>257</v>
      </c>
      <c r="B325" s="2">
        <v>1459</v>
      </c>
      <c r="C325" s="2" t="s">
        <v>377</v>
      </c>
      <c r="D325" s="91" t="s">
        <v>258</v>
      </c>
      <c r="E325" s="116">
        <f t="shared" ref="E325:F382" si="109">MROUND(K325+4.7,10)</f>
        <v>2450</v>
      </c>
      <c r="F325" s="117">
        <f t="shared" si="109"/>
        <v>1560</v>
      </c>
      <c r="G325" s="308" t="s">
        <v>660</v>
      </c>
      <c r="H325" s="109"/>
      <c r="I325" s="309"/>
      <c r="K325" s="202">
        <f t="shared" ref="K325:K342" si="110">N325*$K$8</f>
        <v>2449.9639999999999</v>
      </c>
      <c r="L325" s="202">
        <f t="shared" ref="L325:L342" si="111">O325*$L$8</f>
        <v>1559.0679999999998</v>
      </c>
      <c r="M325" s="51"/>
      <c r="N325" s="13">
        <f t="shared" ref="N325:N349" si="112">Q325*2.2</f>
        <v>2449.9639999999999</v>
      </c>
      <c r="O325" s="13">
        <f t="shared" ref="O325:O382" si="113">Q325*1.4</f>
        <v>1559.0679999999998</v>
      </c>
      <c r="P325" s="51"/>
      <c r="Q325" s="409">
        <v>1113.6199999999999</v>
      </c>
      <c r="R325" s="367">
        <v>994.30000000000007</v>
      </c>
      <c r="S325" s="305">
        <v>795.44</v>
      </c>
      <c r="T325" s="289">
        <v>864.61250000000007</v>
      </c>
      <c r="U325" s="277">
        <v>691.69</v>
      </c>
      <c r="V325" s="263">
        <v>691.69</v>
      </c>
      <c r="W325" s="263">
        <v>691.69</v>
      </c>
      <c r="X325" s="208">
        <v>576.41250000000002</v>
      </c>
      <c r="Y325" s="208">
        <v>576.41250000000002</v>
      </c>
      <c r="Z325" s="208">
        <v>576.41250000000002</v>
      </c>
      <c r="AA325" s="208">
        <v>576.41250000000002</v>
      </c>
      <c r="AB325" s="208">
        <v>576.41250000000002</v>
      </c>
      <c r="AC325" s="191">
        <v>461.13</v>
      </c>
      <c r="AD325" s="312"/>
    </row>
    <row r="326" spans="1:31" ht="23.1" customHeight="1" x14ac:dyDescent="0.25">
      <c r="A326" s="2" t="s">
        <v>257</v>
      </c>
      <c r="B326" s="2">
        <v>1460</v>
      </c>
      <c r="C326" s="2" t="s">
        <v>378</v>
      </c>
      <c r="D326" s="91" t="s">
        <v>259</v>
      </c>
      <c r="E326" s="116">
        <f t="shared" si="109"/>
        <v>3800</v>
      </c>
      <c r="F326" s="117">
        <f t="shared" si="109"/>
        <v>2420</v>
      </c>
      <c r="G326" s="107"/>
      <c r="I326" s="97"/>
      <c r="K326" s="202">
        <f t="shared" si="110"/>
        <v>3793.9660000000003</v>
      </c>
      <c r="L326" s="202">
        <f t="shared" si="111"/>
        <v>2414.3419999999996</v>
      </c>
      <c r="M326" s="51"/>
      <c r="N326" s="13">
        <f t="shared" si="112"/>
        <v>3793.9660000000003</v>
      </c>
      <c r="O326" s="13">
        <f t="shared" si="113"/>
        <v>2414.3419999999996</v>
      </c>
      <c r="P326" s="51"/>
      <c r="Q326" s="409">
        <v>1724.53</v>
      </c>
      <c r="R326" s="367">
        <v>1540.2</v>
      </c>
      <c r="S326" s="305">
        <v>1232.1600000000001</v>
      </c>
      <c r="T326" s="289">
        <v>1338.9250000000002</v>
      </c>
      <c r="U326" s="277">
        <v>1071.1400000000001</v>
      </c>
      <c r="V326" s="263">
        <v>1071.1400000000001</v>
      </c>
      <c r="W326" s="263">
        <v>1071.1400000000001</v>
      </c>
      <c r="X326" s="208">
        <v>892.61250000000007</v>
      </c>
      <c r="Y326" s="208">
        <v>892.61250000000007</v>
      </c>
      <c r="Z326" s="208">
        <v>892.61250000000007</v>
      </c>
      <c r="AA326" s="208">
        <v>892.61250000000007</v>
      </c>
      <c r="AB326" s="208">
        <v>892.61250000000007</v>
      </c>
      <c r="AC326" s="191">
        <v>714.09</v>
      </c>
      <c r="AD326" s="312"/>
    </row>
    <row r="327" spans="1:31" ht="23.1" customHeight="1" x14ac:dyDescent="0.25">
      <c r="A327" s="2" t="s">
        <v>257</v>
      </c>
      <c r="B327" s="2">
        <v>1461</v>
      </c>
      <c r="C327" s="2" t="s">
        <v>379</v>
      </c>
      <c r="D327" s="91" t="s">
        <v>297</v>
      </c>
      <c r="E327" s="116">
        <f t="shared" si="109"/>
        <v>3930</v>
      </c>
      <c r="F327" s="117">
        <f t="shared" si="109"/>
        <v>2500</v>
      </c>
      <c r="G327" s="107"/>
      <c r="I327" s="97"/>
      <c r="K327" s="202">
        <f t="shared" si="110"/>
        <v>3925.1520000000005</v>
      </c>
      <c r="L327" s="202">
        <f t="shared" si="111"/>
        <v>2497.8240000000001</v>
      </c>
      <c r="M327" s="51"/>
      <c r="N327" s="13">
        <f t="shared" si="112"/>
        <v>3925.1520000000005</v>
      </c>
      <c r="O327" s="13">
        <f t="shared" si="113"/>
        <v>2497.8240000000001</v>
      </c>
      <c r="P327" s="51"/>
      <c r="Q327" s="409">
        <v>1784.16</v>
      </c>
      <c r="R327" s="367">
        <v>1593.0125</v>
      </c>
      <c r="S327" s="305">
        <v>1274.4100000000001</v>
      </c>
      <c r="T327" s="289">
        <v>1385.2250000000001</v>
      </c>
      <c r="U327" s="277">
        <v>1108.18</v>
      </c>
      <c r="V327" s="263">
        <v>1108.18</v>
      </c>
      <c r="W327" s="263">
        <v>1108.18</v>
      </c>
      <c r="X327" s="208">
        <v>923.48749999999995</v>
      </c>
      <c r="Y327" s="208">
        <v>923.48749999999995</v>
      </c>
      <c r="Z327" s="208">
        <v>923.48749999999995</v>
      </c>
      <c r="AA327" s="208">
        <v>923.48749999999995</v>
      </c>
      <c r="AB327" s="208">
        <v>923.48749999999995</v>
      </c>
      <c r="AC327" s="191">
        <v>738.79</v>
      </c>
      <c r="AD327" s="312"/>
    </row>
    <row r="328" spans="1:31" ht="23.1" customHeight="1" x14ac:dyDescent="0.25">
      <c r="A328" s="2" t="s">
        <v>257</v>
      </c>
      <c r="B328" s="2">
        <v>1462</v>
      </c>
      <c r="C328" s="2" t="s">
        <v>380</v>
      </c>
      <c r="D328" s="91" t="s">
        <v>260</v>
      </c>
      <c r="E328" s="116">
        <f t="shared" si="109"/>
        <v>9440</v>
      </c>
      <c r="F328" s="117">
        <f t="shared" si="109"/>
        <v>6010</v>
      </c>
      <c r="G328" s="125"/>
      <c r="H328" s="96"/>
      <c r="I328" s="126"/>
      <c r="K328" s="202">
        <f t="shared" si="110"/>
        <v>9430.8279999999995</v>
      </c>
      <c r="L328" s="202">
        <f t="shared" si="111"/>
        <v>6001.4359999999997</v>
      </c>
      <c r="M328" s="51"/>
      <c r="N328" s="13">
        <f t="shared" si="112"/>
        <v>9430.8279999999995</v>
      </c>
      <c r="O328" s="13">
        <f t="shared" si="113"/>
        <v>6001.4359999999997</v>
      </c>
      <c r="P328" s="51"/>
      <c r="Q328" s="409">
        <v>4286.74</v>
      </c>
      <c r="R328" s="367">
        <v>3831.95</v>
      </c>
      <c r="S328" s="305">
        <v>3065.56</v>
      </c>
      <c r="T328" s="289">
        <v>3328.2125000000001</v>
      </c>
      <c r="U328" s="277">
        <v>2662.57</v>
      </c>
      <c r="V328" s="263">
        <v>2662.57</v>
      </c>
      <c r="W328" s="263">
        <v>2662.57</v>
      </c>
      <c r="X328" s="208">
        <v>2218.8000000000002</v>
      </c>
      <c r="Y328" s="208">
        <v>2218.8000000000002</v>
      </c>
      <c r="Z328" s="208">
        <v>2218.8000000000002</v>
      </c>
      <c r="AA328" s="208">
        <v>2218.8000000000002</v>
      </c>
      <c r="AB328" s="208">
        <v>2218.8000000000002</v>
      </c>
      <c r="AC328" s="191">
        <v>1775.04</v>
      </c>
      <c r="AD328" s="312"/>
    </row>
    <row r="329" spans="1:31" ht="23.1" customHeight="1" x14ac:dyDescent="0.25">
      <c r="E329" s="138"/>
      <c r="F329" s="139"/>
      <c r="J329" s="34"/>
      <c r="K329" s="202"/>
      <c r="L329" s="202"/>
      <c r="M329" s="2"/>
      <c r="N329" s="13"/>
      <c r="O329" s="13"/>
      <c r="P329" s="2"/>
      <c r="Q329" s="400"/>
      <c r="R329" s="332"/>
      <c r="S329" s="329"/>
      <c r="T329" s="330"/>
      <c r="U329" s="277"/>
      <c r="V329" s="263"/>
      <c r="W329" s="263"/>
      <c r="X329" s="208"/>
      <c r="Y329" s="208"/>
      <c r="Z329" s="208"/>
      <c r="AA329" s="208"/>
      <c r="AB329" s="208"/>
      <c r="AC329" s="191"/>
      <c r="AD329" s="312"/>
    </row>
    <row r="330" spans="1:31" s="66" customFormat="1" ht="23.1" customHeight="1" x14ac:dyDescent="0.25">
      <c r="A330" s="60" t="s">
        <v>257</v>
      </c>
      <c r="B330" s="60">
        <v>1481</v>
      </c>
      <c r="C330" s="2" t="s">
        <v>381</v>
      </c>
      <c r="D330" s="4" t="s">
        <v>563</v>
      </c>
      <c r="E330" s="116">
        <f t="shared" si="109"/>
        <v>4250</v>
      </c>
      <c r="F330" s="117">
        <f t="shared" si="109"/>
        <v>2710</v>
      </c>
      <c r="G330" s="308" t="s">
        <v>564</v>
      </c>
      <c r="H330" s="109"/>
      <c r="I330" s="309"/>
      <c r="J330" s="71"/>
      <c r="K330" s="202">
        <f t="shared" si="110"/>
        <v>4249.8500000000004</v>
      </c>
      <c r="L330" s="202">
        <f t="shared" si="111"/>
        <v>2704.45</v>
      </c>
      <c r="M330" s="63"/>
      <c r="N330" s="13">
        <f t="shared" si="112"/>
        <v>4249.8500000000004</v>
      </c>
      <c r="O330" s="13">
        <f t="shared" si="113"/>
        <v>2704.45</v>
      </c>
      <c r="P330" s="63"/>
      <c r="Q330" s="409">
        <v>1931.75</v>
      </c>
      <c r="R330" s="367">
        <v>1724.7749999999999</v>
      </c>
      <c r="S330" s="305">
        <v>1379.82</v>
      </c>
      <c r="T330" s="289">
        <v>1499.8</v>
      </c>
      <c r="U330" s="277">
        <v>1199.8399999999999</v>
      </c>
      <c r="V330" s="263">
        <v>1199.8399999999999</v>
      </c>
      <c r="W330" s="263">
        <v>1199.8399999999999</v>
      </c>
      <c r="X330" s="208">
        <v>999.86249999999995</v>
      </c>
      <c r="Y330" s="208">
        <v>999.86249999999995</v>
      </c>
      <c r="Z330" s="208">
        <v>999.86249999999995</v>
      </c>
      <c r="AA330" s="208">
        <v>999.86249999999995</v>
      </c>
      <c r="AB330" s="208">
        <v>999.86249999999995</v>
      </c>
      <c r="AC330" s="191">
        <v>799.89</v>
      </c>
      <c r="AD330" s="312">
        <f>Q330/R330</f>
        <v>1.1200011595715385</v>
      </c>
      <c r="AE330" s="144"/>
    </row>
    <row r="331" spans="1:31" s="66" customFormat="1" ht="23.1" customHeight="1" x14ac:dyDescent="0.25">
      <c r="A331" s="60" t="s">
        <v>257</v>
      </c>
      <c r="B331" s="60">
        <v>1481</v>
      </c>
      <c r="C331" s="2" t="s">
        <v>381</v>
      </c>
      <c r="D331" s="4" t="s">
        <v>298</v>
      </c>
      <c r="E331" s="116">
        <f t="shared" si="109"/>
        <v>4250</v>
      </c>
      <c r="F331" s="117">
        <f t="shared" si="109"/>
        <v>2710</v>
      </c>
      <c r="G331" s="187"/>
      <c r="H331" s="2"/>
      <c r="I331" s="97"/>
      <c r="J331" s="71"/>
      <c r="K331" s="202">
        <f t="shared" si="110"/>
        <v>4249.8500000000004</v>
      </c>
      <c r="L331" s="202">
        <f t="shared" si="111"/>
        <v>2704.45</v>
      </c>
      <c r="M331" s="63"/>
      <c r="N331" s="13">
        <f t="shared" si="112"/>
        <v>4249.8500000000004</v>
      </c>
      <c r="O331" s="13">
        <f t="shared" si="113"/>
        <v>2704.45</v>
      </c>
      <c r="P331" s="63"/>
      <c r="Q331" s="409">
        <v>1931.75</v>
      </c>
      <c r="R331" s="367">
        <v>1724.7749999999999</v>
      </c>
      <c r="S331" s="305">
        <v>1379.82</v>
      </c>
      <c r="T331" s="289">
        <v>1499.8</v>
      </c>
      <c r="U331" s="277">
        <v>1199.8399999999999</v>
      </c>
      <c r="V331" s="263">
        <v>1199.8399999999999</v>
      </c>
      <c r="W331" s="263">
        <v>1199.8399999999999</v>
      </c>
      <c r="X331" s="208">
        <v>1008.2625</v>
      </c>
      <c r="Y331" s="208">
        <v>1008.2625</v>
      </c>
      <c r="Z331" s="208">
        <v>1008.2625</v>
      </c>
      <c r="AA331" s="208">
        <v>1008.2625</v>
      </c>
      <c r="AB331" s="208">
        <v>1008.2625</v>
      </c>
      <c r="AC331" s="192">
        <v>806.61</v>
      </c>
      <c r="AD331" s="312">
        <f t="shared" ref="AD331:AD337" si="114">Q331/R331</f>
        <v>1.1200011595715385</v>
      </c>
      <c r="AE331" s="144"/>
    </row>
    <row r="332" spans="1:31" ht="23.1" customHeight="1" x14ac:dyDescent="0.25">
      <c r="A332" s="2" t="s">
        <v>257</v>
      </c>
      <c r="B332" s="60">
        <v>1482</v>
      </c>
      <c r="C332" s="60" t="s">
        <v>382</v>
      </c>
      <c r="D332" s="4" t="s">
        <v>300</v>
      </c>
      <c r="E332" s="116">
        <f t="shared" si="109"/>
        <v>4920</v>
      </c>
      <c r="F332" s="117">
        <f t="shared" si="109"/>
        <v>3140</v>
      </c>
      <c r="G332" s="107"/>
      <c r="I332" s="97"/>
      <c r="K332" s="202">
        <f t="shared" si="110"/>
        <v>4920.1680000000006</v>
      </c>
      <c r="L332" s="202">
        <f t="shared" si="111"/>
        <v>3131.0160000000001</v>
      </c>
      <c r="M332" s="51"/>
      <c r="N332" s="13">
        <f t="shared" si="112"/>
        <v>4920.1680000000006</v>
      </c>
      <c r="O332" s="13">
        <f t="shared" si="113"/>
        <v>3131.0160000000001</v>
      </c>
      <c r="P332" s="51"/>
      <c r="Q332" s="409">
        <v>2236.44</v>
      </c>
      <c r="R332" s="367">
        <v>1997.9624999999999</v>
      </c>
      <c r="S332" s="305">
        <v>1598.37</v>
      </c>
      <c r="T332" s="289">
        <v>1750</v>
      </c>
      <c r="U332" s="269">
        <v>1400</v>
      </c>
      <c r="V332" s="263">
        <v>1389.89</v>
      </c>
      <c r="W332" s="263">
        <v>1389.89</v>
      </c>
      <c r="X332" s="208">
        <v>1296.4750000000001</v>
      </c>
      <c r="Y332" s="208">
        <v>1296.4750000000001</v>
      </c>
      <c r="Z332" s="208">
        <v>1296.4750000000001</v>
      </c>
      <c r="AA332" s="208">
        <v>1296.4750000000001</v>
      </c>
      <c r="AB332" s="208">
        <v>1296.4750000000001</v>
      </c>
      <c r="AC332" s="191">
        <v>1037.18</v>
      </c>
      <c r="AD332" s="312">
        <f t="shared" si="114"/>
        <v>1.1193603483548866</v>
      </c>
    </row>
    <row r="333" spans="1:31" ht="23.1" customHeight="1" x14ac:dyDescent="0.25">
      <c r="A333" s="2" t="s">
        <v>257</v>
      </c>
      <c r="B333" s="60">
        <v>1483</v>
      </c>
      <c r="C333" s="60" t="s">
        <v>383</v>
      </c>
      <c r="D333" s="4" t="s">
        <v>299</v>
      </c>
      <c r="E333" s="116">
        <f t="shared" si="109"/>
        <v>6410</v>
      </c>
      <c r="F333" s="117">
        <f t="shared" si="109"/>
        <v>4080</v>
      </c>
      <c r="G333" s="107"/>
      <c r="I333" s="97"/>
      <c r="K333" s="202">
        <f t="shared" si="110"/>
        <v>6404.2000000000007</v>
      </c>
      <c r="L333" s="202">
        <f t="shared" si="111"/>
        <v>4075.3999999999996</v>
      </c>
      <c r="M333" s="51"/>
      <c r="N333" s="13">
        <f t="shared" si="112"/>
        <v>6404.2000000000007</v>
      </c>
      <c r="O333" s="13">
        <f t="shared" si="113"/>
        <v>4075.3999999999996</v>
      </c>
      <c r="P333" s="51"/>
      <c r="Q333" s="409">
        <v>2911</v>
      </c>
      <c r="R333" s="367">
        <v>2597.6625000000004</v>
      </c>
      <c r="S333" s="305">
        <v>2078.13</v>
      </c>
      <c r="T333" s="289">
        <v>2261.25</v>
      </c>
      <c r="U333" s="269">
        <v>1809</v>
      </c>
      <c r="V333" s="263">
        <v>1808.07</v>
      </c>
      <c r="W333" s="263">
        <v>1808.07</v>
      </c>
      <c r="X333" s="208">
        <v>1506.7250000000001</v>
      </c>
      <c r="Y333" s="208">
        <v>1506.7250000000001</v>
      </c>
      <c r="Z333" s="208">
        <v>1506.7250000000001</v>
      </c>
      <c r="AA333" s="208">
        <v>1506.7250000000001</v>
      </c>
      <c r="AB333" s="208">
        <v>1506.7250000000001</v>
      </c>
      <c r="AC333" s="191">
        <v>1205.3800000000001</v>
      </c>
      <c r="AD333" s="312">
        <f t="shared" si="114"/>
        <v>1.1206228676743031</v>
      </c>
    </row>
    <row r="334" spans="1:31" ht="23.1" customHeight="1" x14ac:dyDescent="0.25">
      <c r="A334" s="2" t="s">
        <v>257</v>
      </c>
      <c r="B334" s="60">
        <v>1484</v>
      </c>
      <c r="C334" s="60" t="s">
        <v>384</v>
      </c>
      <c r="D334" s="4" t="s">
        <v>263</v>
      </c>
      <c r="E334" s="116">
        <f t="shared" si="109"/>
        <v>6920</v>
      </c>
      <c r="F334" s="117">
        <f t="shared" si="109"/>
        <v>4410</v>
      </c>
      <c r="G334" s="107"/>
      <c r="I334" s="97"/>
      <c r="K334" s="202">
        <f t="shared" si="110"/>
        <v>6915.9860000000008</v>
      </c>
      <c r="L334" s="202">
        <f t="shared" si="111"/>
        <v>4401.0819999999994</v>
      </c>
      <c r="M334" s="51"/>
      <c r="N334" s="13">
        <f t="shared" si="112"/>
        <v>6915.9860000000008</v>
      </c>
      <c r="O334" s="13">
        <f t="shared" si="113"/>
        <v>4401.0819999999994</v>
      </c>
      <c r="P334" s="51"/>
      <c r="Q334" s="409">
        <v>3143.63</v>
      </c>
      <c r="R334" s="367">
        <v>2806.8249999999998</v>
      </c>
      <c r="S334" s="305">
        <v>2245.46</v>
      </c>
      <c r="T334" s="289">
        <v>2450</v>
      </c>
      <c r="U334" s="269">
        <v>1960</v>
      </c>
      <c r="V334" s="263">
        <v>1952.57</v>
      </c>
      <c r="W334" s="263">
        <v>1952.57</v>
      </c>
      <c r="X334" s="208">
        <v>1627.1375</v>
      </c>
      <c r="Y334" s="208">
        <v>1627.1375</v>
      </c>
      <c r="Z334" s="208">
        <v>1627.1375</v>
      </c>
      <c r="AA334" s="208">
        <v>1627.1375</v>
      </c>
      <c r="AB334" s="208">
        <v>1627.1375</v>
      </c>
      <c r="AC334" s="191">
        <v>1301.71</v>
      </c>
      <c r="AD334" s="312">
        <f t="shared" si="114"/>
        <v>1.1199950121578652</v>
      </c>
    </row>
    <row r="335" spans="1:31" ht="23.1" customHeight="1" x14ac:dyDescent="0.25">
      <c r="A335" s="2" t="s">
        <v>257</v>
      </c>
      <c r="B335" s="60">
        <v>1485</v>
      </c>
      <c r="C335" s="60" t="s">
        <v>385</v>
      </c>
      <c r="D335" s="4" t="s">
        <v>264</v>
      </c>
      <c r="E335" s="116">
        <f t="shared" si="109"/>
        <v>7550</v>
      </c>
      <c r="F335" s="117">
        <f t="shared" si="109"/>
        <v>4800</v>
      </c>
      <c r="G335" s="107"/>
      <c r="I335" s="97"/>
      <c r="K335" s="202">
        <f t="shared" si="110"/>
        <v>7541.6880000000001</v>
      </c>
      <c r="L335" s="202">
        <f>O335*$L$8</f>
        <v>4799.2559999999994</v>
      </c>
      <c r="M335" s="51"/>
      <c r="N335" s="13">
        <f t="shared" si="112"/>
        <v>7541.6880000000001</v>
      </c>
      <c r="O335" s="13">
        <f t="shared" si="113"/>
        <v>4799.2559999999994</v>
      </c>
      <c r="P335" s="51"/>
      <c r="Q335" s="409">
        <v>3428.04</v>
      </c>
      <c r="R335" s="367">
        <v>3060.75</v>
      </c>
      <c r="S335" s="305">
        <v>2448.6</v>
      </c>
      <c r="T335" s="289">
        <v>2662.5</v>
      </c>
      <c r="U335" s="269">
        <v>2130</v>
      </c>
      <c r="V335" s="263">
        <v>2129.2199999999998</v>
      </c>
      <c r="W335" s="263">
        <v>2129.2199999999998</v>
      </c>
      <c r="X335" s="208">
        <v>1774.35</v>
      </c>
      <c r="Y335" s="208">
        <v>1774.35</v>
      </c>
      <c r="Z335" s="208">
        <v>1774.35</v>
      </c>
      <c r="AA335" s="208">
        <v>1774.35</v>
      </c>
      <c r="AB335" s="208">
        <v>1774.35</v>
      </c>
      <c r="AC335" s="191">
        <v>1419.48</v>
      </c>
      <c r="AD335" s="312">
        <f t="shared" si="114"/>
        <v>1.1199999999999999</v>
      </c>
    </row>
    <row r="336" spans="1:31" ht="23.1" customHeight="1" x14ac:dyDescent="0.25">
      <c r="A336" s="2" t="s">
        <v>257</v>
      </c>
      <c r="B336" s="60">
        <v>1486</v>
      </c>
      <c r="C336" s="60" t="s">
        <v>386</v>
      </c>
      <c r="D336" s="4" t="s">
        <v>265</v>
      </c>
      <c r="E336" s="116">
        <f t="shared" si="109"/>
        <v>9620</v>
      </c>
      <c r="F336" s="117">
        <f t="shared" si="109"/>
        <v>6130</v>
      </c>
      <c r="G336" s="107"/>
      <c r="I336" s="97"/>
      <c r="K336" s="202">
        <f t="shared" si="110"/>
        <v>9619.2580000000016</v>
      </c>
      <c r="L336" s="202">
        <f t="shared" si="111"/>
        <v>6121.3460000000005</v>
      </c>
      <c r="M336" s="51"/>
      <c r="N336" s="13">
        <f t="shared" si="112"/>
        <v>9619.2580000000016</v>
      </c>
      <c r="O336" s="13">
        <f t="shared" si="113"/>
        <v>6121.3460000000005</v>
      </c>
      <c r="P336" s="51"/>
      <c r="Q336" s="409">
        <v>4372.3900000000003</v>
      </c>
      <c r="R336" s="367">
        <v>3903.9249999999997</v>
      </c>
      <c r="S336" s="305">
        <v>3123.14</v>
      </c>
      <c r="T336" s="289">
        <v>3394.7125000000001</v>
      </c>
      <c r="U336" s="277">
        <v>2715.77</v>
      </c>
      <c r="V336" s="263">
        <v>2715.77</v>
      </c>
      <c r="W336" s="263">
        <v>2715.77</v>
      </c>
      <c r="X336" s="208">
        <v>2263.125</v>
      </c>
      <c r="Y336" s="208">
        <v>2263.125</v>
      </c>
      <c r="Z336" s="208">
        <v>2263.125</v>
      </c>
      <c r="AA336" s="208">
        <v>2263.125</v>
      </c>
      <c r="AB336" s="208">
        <v>2263.125</v>
      </c>
      <c r="AC336" s="191">
        <v>1810.5</v>
      </c>
      <c r="AD336" s="312">
        <f t="shared" si="114"/>
        <v>1.1199984630852284</v>
      </c>
    </row>
    <row r="337" spans="1:33" ht="23.1" customHeight="1" x14ac:dyDescent="0.25">
      <c r="A337" s="2" t="s">
        <v>257</v>
      </c>
      <c r="B337" s="60">
        <v>1487</v>
      </c>
      <c r="C337" s="60" t="s">
        <v>387</v>
      </c>
      <c r="D337" s="4" t="s">
        <v>266</v>
      </c>
      <c r="E337" s="116">
        <f t="shared" si="109"/>
        <v>10080</v>
      </c>
      <c r="F337" s="117">
        <f t="shared" si="109"/>
        <v>6410</v>
      </c>
      <c r="G337" s="125"/>
      <c r="H337" s="96"/>
      <c r="I337" s="126"/>
      <c r="K337" s="202">
        <f t="shared" si="110"/>
        <v>10072.704179999999</v>
      </c>
      <c r="L337" s="202">
        <f t="shared" si="111"/>
        <v>6409.9026599999988</v>
      </c>
      <c r="M337" s="51"/>
      <c r="N337" s="13">
        <f t="shared" si="112"/>
        <v>10072.704179999999</v>
      </c>
      <c r="O337" s="13">
        <f t="shared" si="113"/>
        <v>6409.9026599999988</v>
      </c>
      <c r="P337" s="51"/>
      <c r="Q337" s="409">
        <v>4578.5018999999993</v>
      </c>
      <c r="R337" s="367">
        <v>4087.948124999999</v>
      </c>
      <c r="S337" s="303">
        <v>3270.3584999999994</v>
      </c>
      <c r="T337" s="289">
        <v>3554.7374999999993</v>
      </c>
      <c r="U337" s="277">
        <v>2843.7899999999995</v>
      </c>
      <c r="V337" s="263">
        <v>2843.7899999999995</v>
      </c>
      <c r="W337" s="263">
        <v>2843.7899999999995</v>
      </c>
      <c r="X337" s="208">
        <v>2369.8249999999998</v>
      </c>
      <c r="Y337" s="208">
        <v>2369.8249999999998</v>
      </c>
      <c r="Z337" s="208">
        <v>2369.8249999999998</v>
      </c>
      <c r="AA337" s="208">
        <v>2369.8249999999998</v>
      </c>
      <c r="AB337" s="208">
        <v>2369.8249999999998</v>
      </c>
      <c r="AC337" s="53">
        <v>1895.86</v>
      </c>
      <c r="AD337" s="312">
        <f t="shared" si="114"/>
        <v>1.1200000000000001</v>
      </c>
      <c r="AE337" s="144">
        <f>R337*1.12</f>
        <v>4578.5018999999993</v>
      </c>
    </row>
    <row r="338" spans="1:33" ht="23.1" customHeight="1" x14ac:dyDescent="0.25">
      <c r="B338" s="60"/>
      <c r="D338" s="136"/>
      <c r="E338" s="138"/>
      <c r="F338" s="139"/>
      <c r="J338" s="34"/>
      <c r="K338" s="202"/>
      <c r="L338" s="202"/>
      <c r="M338" s="2"/>
      <c r="N338" s="13"/>
      <c r="O338" s="13"/>
      <c r="P338" s="2"/>
      <c r="Q338" s="400"/>
      <c r="R338" s="332"/>
      <c r="S338" s="332"/>
      <c r="T338" s="330"/>
      <c r="U338" s="277"/>
      <c r="V338" s="263"/>
      <c r="W338" s="263"/>
      <c r="X338" s="208"/>
      <c r="Y338" s="208"/>
      <c r="Z338" s="208"/>
      <c r="AA338" s="208"/>
      <c r="AB338" s="208"/>
      <c r="AC338" s="54"/>
      <c r="AD338" s="312"/>
    </row>
    <row r="339" spans="1:33" s="66" customFormat="1" ht="23.1" customHeight="1" x14ac:dyDescent="0.25">
      <c r="A339" s="60" t="s">
        <v>257</v>
      </c>
      <c r="B339" s="60">
        <v>1448</v>
      </c>
      <c r="C339" s="2" t="s">
        <v>373</v>
      </c>
      <c r="D339" s="4" t="s">
        <v>567</v>
      </c>
      <c r="E339" s="116">
        <f t="shared" si="109"/>
        <v>2450</v>
      </c>
      <c r="F339" s="117">
        <f t="shared" si="109"/>
        <v>1560</v>
      </c>
      <c r="G339" s="308" t="s">
        <v>283</v>
      </c>
      <c r="H339" s="313"/>
      <c r="I339" s="309"/>
      <c r="J339" s="71"/>
      <c r="K339" s="202">
        <f t="shared" si="110"/>
        <v>2449.9639999999999</v>
      </c>
      <c r="L339" s="202">
        <f t="shared" si="111"/>
        <v>1559.0679999999998</v>
      </c>
      <c r="M339" s="63"/>
      <c r="N339" s="13">
        <f t="shared" si="112"/>
        <v>2449.9639999999999</v>
      </c>
      <c r="O339" s="13">
        <f t="shared" si="113"/>
        <v>1559.0679999999998</v>
      </c>
      <c r="P339" s="63"/>
      <c r="Q339" s="409">
        <v>1113.6199999999999</v>
      </c>
      <c r="R339" s="367">
        <v>994.30000000000007</v>
      </c>
      <c r="S339" s="305">
        <v>795.44</v>
      </c>
      <c r="T339" s="289">
        <v>864.61875000000009</v>
      </c>
      <c r="U339" s="277">
        <v>691.69500000000005</v>
      </c>
      <c r="V339" s="263">
        <v>691.69500000000005</v>
      </c>
      <c r="W339" s="263">
        <v>691.69500000000005</v>
      </c>
      <c r="X339" s="208">
        <v>576.41250000000002</v>
      </c>
      <c r="Y339" s="208">
        <v>576.41250000000002</v>
      </c>
      <c r="Z339" s="208">
        <v>576.41250000000002</v>
      </c>
      <c r="AA339" s="208">
        <v>576.41250000000002</v>
      </c>
      <c r="AB339" s="208">
        <v>576.41250000000002</v>
      </c>
      <c r="AC339" s="191">
        <v>461.13</v>
      </c>
      <c r="AD339" s="312"/>
      <c r="AE339" s="144"/>
    </row>
    <row r="340" spans="1:33" ht="23.1" customHeight="1" x14ac:dyDescent="0.25">
      <c r="A340" s="2" t="s">
        <v>257</v>
      </c>
      <c r="B340" s="2">
        <v>1449</v>
      </c>
      <c r="C340" s="2" t="s">
        <v>374</v>
      </c>
      <c r="D340" s="4" t="s">
        <v>568</v>
      </c>
      <c r="E340" s="116">
        <f t="shared" si="109"/>
        <v>3570</v>
      </c>
      <c r="F340" s="117">
        <f t="shared" si="109"/>
        <v>2280</v>
      </c>
      <c r="G340" s="107"/>
      <c r="I340" s="314"/>
      <c r="K340" s="202">
        <f t="shared" si="110"/>
        <v>3569.9180000000006</v>
      </c>
      <c r="L340" s="202">
        <f t="shared" si="111"/>
        <v>2271.7660000000001</v>
      </c>
      <c r="M340" s="51"/>
      <c r="N340" s="13">
        <f t="shared" si="112"/>
        <v>3569.9180000000006</v>
      </c>
      <c r="O340" s="13">
        <f t="shared" si="113"/>
        <v>2271.7660000000001</v>
      </c>
      <c r="P340" s="51"/>
      <c r="Q340" s="409">
        <v>1622.69</v>
      </c>
      <c r="R340" s="367">
        <v>1448.8374999999999</v>
      </c>
      <c r="S340" s="305">
        <v>1159.07</v>
      </c>
      <c r="T340" s="289">
        <v>1259.8499999999999</v>
      </c>
      <c r="U340" s="277">
        <v>1007.8799999999999</v>
      </c>
      <c r="V340" s="263">
        <v>1007.8799999999999</v>
      </c>
      <c r="W340" s="263">
        <v>1007.8799999999999</v>
      </c>
      <c r="X340" s="208">
        <v>839.9</v>
      </c>
      <c r="Y340" s="208">
        <v>839.9</v>
      </c>
      <c r="Z340" s="208">
        <v>839.9</v>
      </c>
      <c r="AA340" s="208">
        <v>839.9</v>
      </c>
      <c r="AB340" s="208">
        <v>839.9</v>
      </c>
      <c r="AC340" s="191">
        <v>671.92</v>
      </c>
      <c r="AD340" s="312"/>
    </row>
    <row r="341" spans="1:33" ht="23.1" customHeight="1" x14ac:dyDescent="0.25">
      <c r="A341" s="2" t="s">
        <v>257</v>
      </c>
      <c r="B341" s="2">
        <v>1450</v>
      </c>
      <c r="C341" s="2" t="s">
        <v>375</v>
      </c>
      <c r="D341" s="4" t="s">
        <v>565</v>
      </c>
      <c r="E341" s="116">
        <f t="shared" si="109"/>
        <v>3980</v>
      </c>
      <c r="F341" s="117">
        <f t="shared" si="109"/>
        <v>2540</v>
      </c>
      <c r="G341" s="107"/>
      <c r="I341" s="97"/>
      <c r="K341" s="202">
        <f t="shared" si="110"/>
        <v>3976.8740000000007</v>
      </c>
      <c r="L341" s="202">
        <f t="shared" si="111"/>
        <v>2530.7379999999998</v>
      </c>
      <c r="M341" s="51"/>
      <c r="N341" s="13">
        <f t="shared" si="112"/>
        <v>3976.8740000000007</v>
      </c>
      <c r="O341" s="13">
        <f t="shared" si="113"/>
        <v>2530.7379999999998</v>
      </c>
      <c r="P341" s="51"/>
      <c r="Q341" s="409">
        <v>1807.67</v>
      </c>
      <c r="R341" s="367">
        <v>1614</v>
      </c>
      <c r="S341" s="305">
        <v>1291.2</v>
      </c>
      <c r="T341" s="289">
        <v>1403.4937499999999</v>
      </c>
      <c r="U341" s="277">
        <v>1122.7949999999998</v>
      </c>
      <c r="V341" s="263">
        <v>1122.7949999999998</v>
      </c>
      <c r="W341" s="263">
        <v>1122.7949999999998</v>
      </c>
      <c r="X341" s="208">
        <v>935.66249999999991</v>
      </c>
      <c r="Y341" s="208">
        <v>935.66249999999991</v>
      </c>
      <c r="Z341" s="208">
        <v>935.66249999999991</v>
      </c>
      <c r="AA341" s="208">
        <v>935.66249999999991</v>
      </c>
      <c r="AB341" s="208">
        <v>935.66249999999991</v>
      </c>
      <c r="AC341" s="191">
        <v>748.53</v>
      </c>
      <c r="AD341" s="312"/>
    </row>
    <row r="342" spans="1:33" ht="23.1" customHeight="1" x14ac:dyDescent="0.25">
      <c r="A342" s="2" t="s">
        <v>257</v>
      </c>
      <c r="B342" s="2">
        <v>1451</v>
      </c>
      <c r="C342" s="2" t="s">
        <v>376</v>
      </c>
      <c r="D342" s="4" t="s">
        <v>566</v>
      </c>
      <c r="E342" s="116">
        <f t="shared" si="109"/>
        <v>4570</v>
      </c>
      <c r="F342" s="117">
        <f t="shared" si="109"/>
        <v>2910</v>
      </c>
      <c r="G342" s="125"/>
      <c r="H342" s="96"/>
      <c r="I342" s="126"/>
      <c r="K342" s="202">
        <f t="shared" si="110"/>
        <v>4562.6680000000006</v>
      </c>
      <c r="L342" s="202">
        <f t="shared" si="111"/>
        <v>2903.5160000000001</v>
      </c>
      <c r="M342" s="51"/>
      <c r="N342" s="13">
        <f t="shared" si="112"/>
        <v>4562.6680000000006</v>
      </c>
      <c r="O342" s="13">
        <f t="shared" si="113"/>
        <v>2903.5160000000001</v>
      </c>
      <c r="P342" s="51"/>
      <c r="Q342" s="409">
        <v>2073.94</v>
      </c>
      <c r="R342" s="367">
        <v>1851.7250000000001</v>
      </c>
      <c r="S342" s="305">
        <v>1481.38</v>
      </c>
      <c r="T342" s="289">
        <v>1610.1750000000002</v>
      </c>
      <c r="U342" s="277">
        <v>1288.1400000000001</v>
      </c>
      <c r="V342" s="263">
        <v>1288.1400000000001</v>
      </c>
      <c r="W342" s="263">
        <v>1288.1400000000001</v>
      </c>
      <c r="X342" s="208">
        <v>1073.45</v>
      </c>
      <c r="Y342" s="208">
        <v>1073.45</v>
      </c>
      <c r="Z342" s="208">
        <v>1073.45</v>
      </c>
      <c r="AA342" s="208">
        <v>1073.45</v>
      </c>
      <c r="AB342" s="208">
        <v>1073.45</v>
      </c>
      <c r="AC342" s="191">
        <v>858.76</v>
      </c>
      <c r="AD342" s="312"/>
    </row>
    <row r="343" spans="1:33" ht="23.1" customHeight="1" x14ac:dyDescent="0.25">
      <c r="D343" s="136"/>
      <c r="E343" s="138"/>
      <c r="F343" s="139"/>
      <c r="J343" s="34"/>
      <c r="K343" s="202"/>
      <c r="L343" s="202"/>
      <c r="M343" s="2"/>
      <c r="N343" s="13"/>
      <c r="O343" s="13"/>
      <c r="P343" s="2"/>
      <c r="Q343" s="400"/>
      <c r="R343" s="332"/>
      <c r="S343" s="329"/>
      <c r="T343" s="330"/>
      <c r="U343" s="277"/>
      <c r="V343" s="263"/>
      <c r="W343" s="263"/>
      <c r="X343" s="208"/>
      <c r="Y343" s="208"/>
      <c r="Z343" s="208"/>
      <c r="AA343" s="208"/>
      <c r="AB343" s="208"/>
      <c r="AC343" s="191"/>
      <c r="AD343" s="312"/>
    </row>
    <row r="344" spans="1:33" ht="23.1" customHeight="1" x14ac:dyDescent="0.25">
      <c r="A344" s="2" t="s">
        <v>370</v>
      </c>
      <c r="C344" s="2" t="s">
        <v>371</v>
      </c>
      <c r="D344" s="4" t="s">
        <v>742</v>
      </c>
      <c r="E344" s="116">
        <f t="shared" ref="E344:F349" si="115">MROUND(K344+4.7,10)</f>
        <v>4740</v>
      </c>
      <c r="F344" s="117">
        <f t="shared" si="115"/>
        <v>3020</v>
      </c>
      <c r="G344" s="308" t="s">
        <v>662</v>
      </c>
      <c r="H344" s="109"/>
      <c r="I344" s="309"/>
      <c r="K344" s="202">
        <f t="shared" ref="K344:K349" si="116">N344*$K$8</f>
        <v>4740.1860000000006</v>
      </c>
      <c r="L344" s="202">
        <f t="shared" ref="L344:L349" si="117">O344*$L$8</f>
        <v>3016.482</v>
      </c>
      <c r="M344" s="51"/>
      <c r="N344" s="13">
        <f t="shared" si="112"/>
        <v>4740.1860000000006</v>
      </c>
      <c r="O344" s="13">
        <f t="shared" si="113"/>
        <v>3016.482</v>
      </c>
      <c r="P344" s="51"/>
      <c r="Q344" s="409">
        <v>2154.63</v>
      </c>
      <c r="R344" s="367">
        <v>1923.7750000000001</v>
      </c>
      <c r="S344" s="305">
        <v>1539.02</v>
      </c>
      <c r="T344" s="289">
        <v>2002.5</v>
      </c>
      <c r="U344" s="277">
        <v>1602</v>
      </c>
      <c r="V344" s="263">
        <v>1602</v>
      </c>
      <c r="W344" s="263"/>
      <c r="X344" s="208">
        <v>1335</v>
      </c>
      <c r="Y344" s="208">
        <v>1335</v>
      </c>
      <c r="Z344" s="208">
        <v>1335</v>
      </c>
      <c r="AA344" s="208">
        <v>1335</v>
      </c>
      <c r="AB344" s="208">
        <v>1335</v>
      </c>
      <c r="AC344" s="190">
        <v>1068</v>
      </c>
      <c r="AD344" s="312"/>
    </row>
    <row r="345" spans="1:33" ht="23.1" customHeight="1" x14ac:dyDescent="0.25">
      <c r="C345" s="2" t="s">
        <v>372</v>
      </c>
      <c r="D345" s="4" t="s">
        <v>743</v>
      </c>
      <c r="E345" s="116">
        <f t="shared" si="115"/>
        <v>5330</v>
      </c>
      <c r="F345" s="117">
        <f t="shared" si="115"/>
        <v>3400</v>
      </c>
      <c r="G345" s="107"/>
      <c r="I345" s="97"/>
      <c r="K345" s="202">
        <f t="shared" si="116"/>
        <v>5327.652</v>
      </c>
      <c r="L345" s="202">
        <f t="shared" si="117"/>
        <v>3390.3239999999996</v>
      </c>
      <c r="M345" s="51"/>
      <c r="N345" s="13">
        <f t="shared" si="112"/>
        <v>5327.652</v>
      </c>
      <c r="O345" s="13">
        <f t="shared" si="113"/>
        <v>3390.3239999999996</v>
      </c>
      <c r="P345" s="51"/>
      <c r="Q345" s="409">
        <v>2421.66</v>
      </c>
      <c r="R345" s="367">
        <v>2162.1999999999998</v>
      </c>
      <c r="S345" s="305">
        <v>1729.76</v>
      </c>
      <c r="T345" s="289">
        <v>2587.5</v>
      </c>
      <c r="U345" s="277">
        <v>2070</v>
      </c>
      <c r="V345" s="263">
        <v>2070</v>
      </c>
      <c r="W345" s="263"/>
      <c r="X345" s="208">
        <v>1725</v>
      </c>
      <c r="Y345" s="208">
        <v>1725</v>
      </c>
      <c r="Z345" s="208">
        <v>1725</v>
      </c>
      <c r="AA345" s="208">
        <v>1725</v>
      </c>
      <c r="AB345" s="208">
        <v>1725</v>
      </c>
      <c r="AC345" s="190">
        <v>1380</v>
      </c>
      <c r="AD345" s="312"/>
    </row>
    <row r="346" spans="1:33" ht="23.1" customHeight="1" x14ac:dyDescent="0.25">
      <c r="C346" s="2" t="s">
        <v>372</v>
      </c>
      <c r="D346" s="4" t="s">
        <v>744</v>
      </c>
      <c r="E346" s="116">
        <f t="shared" si="115"/>
        <v>7690</v>
      </c>
      <c r="F346" s="117">
        <f t="shared" si="115"/>
        <v>4900</v>
      </c>
      <c r="G346" s="107"/>
      <c r="I346" s="97"/>
      <c r="K346" s="202">
        <f t="shared" si="116"/>
        <v>7690.0560000000005</v>
      </c>
      <c r="L346" s="202">
        <f t="shared" si="117"/>
        <v>4893.6719999999996</v>
      </c>
      <c r="M346" s="51"/>
      <c r="N346" s="13">
        <f t="shared" si="112"/>
        <v>7690.0560000000005</v>
      </c>
      <c r="O346" s="13">
        <f t="shared" si="113"/>
        <v>4893.6719999999996</v>
      </c>
      <c r="P346" s="51"/>
      <c r="Q346" s="409">
        <v>3495.48</v>
      </c>
      <c r="R346" s="367">
        <v>3120.9750000000004</v>
      </c>
      <c r="S346" s="305">
        <v>2496.7800000000002</v>
      </c>
      <c r="T346" s="289">
        <v>2587.5</v>
      </c>
      <c r="U346" s="277">
        <v>2070</v>
      </c>
      <c r="V346" s="263">
        <v>2070</v>
      </c>
      <c r="W346" s="263"/>
      <c r="X346" s="208">
        <v>1725</v>
      </c>
      <c r="Y346" s="208">
        <v>1725</v>
      </c>
      <c r="Z346" s="208">
        <v>1725</v>
      </c>
      <c r="AA346" s="208">
        <v>1725</v>
      </c>
      <c r="AB346" s="208">
        <v>1725</v>
      </c>
      <c r="AC346" s="190">
        <v>1380</v>
      </c>
      <c r="AD346" s="312"/>
    </row>
    <row r="347" spans="1:33" ht="23.1" customHeight="1" x14ac:dyDescent="0.25">
      <c r="C347" s="2" t="s">
        <v>372</v>
      </c>
      <c r="D347" s="4" t="s">
        <v>745</v>
      </c>
      <c r="E347" s="116">
        <f t="shared" si="115"/>
        <v>8320</v>
      </c>
      <c r="F347" s="117">
        <f t="shared" si="115"/>
        <v>5290</v>
      </c>
      <c r="G347" s="107"/>
      <c r="I347" s="97"/>
      <c r="K347" s="202">
        <f t="shared" si="116"/>
        <v>8310.8080000000009</v>
      </c>
      <c r="L347" s="202">
        <f t="shared" si="117"/>
        <v>5288.6959999999999</v>
      </c>
      <c r="M347" s="51"/>
      <c r="N347" s="13">
        <f t="shared" si="112"/>
        <v>8310.8080000000009</v>
      </c>
      <c r="O347" s="13">
        <f t="shared" si="113"/>
        <v>5288.6959999999999</v>
      </c>
      <c r="P347" s="51"/>
      <c r="Q347" s="409">
        <v>3777.64</v>
      </c>
      <c r="R347" s="367">
        <v>3502.2624999999998</v>
      </c>
      <c r="S347" s="305">
        <v>2801.81</v>
      </c>
      <c r="T347" s="289">
        <v>2587.5</v>
      </c>
      <c r="U347" s="277">
        <v>2070</v>
      </c>
      <c r="V347" s="263">
        <v>2070</v>
      </c>
      <c r="W347" s="263"/>
      <c r="X347" s="208">
        <v>1725</v>
      </c>
      <c r="Y347" s="208">
        <v>1725</v>
      </c>
      <c r="Z347" s="208">
        <v>1725</v>
      </c>
      <c r="AA347" s="208">
        <v>1725</v>
      </c>
      <c r="AB347" s="208">
        <v>1725</v>
      </c>
      <c r="AC347" s="190">
        <v>1380</v>
      </c>
      <c r="AD347" s="312"/>
    </row>
    <row r="348" spans="1:33" ht="23.1" customHeight="1" x14ac:dyDescent="0.25">
      <c r="C348" s="2" t="s">
        <v>372</v>
      </c>
      <c r="D348" s="4" t="s">
        <v>601</v>
      </c>
      <c r="E348" s="116">
        <f t="shared" si="115"/>
        <v>21480</v>
      </c>
      <c r="F348" s="117">
        <f t="shared" si="115"/>
        <v>13670</v>
      </c>
      <c r="G348" s="107"/>
      <c r="I348" s="97"/>
      <c r="K348" s="202">
        <f t="shared" si="116"/>
        <v>21478.974000000002</v>
      </c>
      <c r="L348" s="202">
        <f t="shared" si="117"/>
        <v>13668.438</v>
      </c>
      <c r="M348" s="51"/>
      <c r="N348" s="13">
        <f t="shared" si="112"/>
        <v>21478.974000000002</v>
      </c>
      <c r="O348" s="13">
        <f t="shared" si="113"/>
        <v>13668.438</v>
      </c>
      <c r="P348" s="51"/>
      <c r="Q348" s="409">
        <v>9763.17</v>
      </c>
      <c r="R348" s="367">
        <v>8717.1124999999993</v>
      </c>
      <c r="S348" s="305">
        <v>6973.69</v>
      </c>
      <c r="T348" s="289">
        <v>2587.5</v>
      </c>
      <c r="U348" s="277">
        <v>2070</v>
      </c>
      <c r="V348" s="263">
        <v>2070</v>
      </c>
      <c r="W348" s="263"/>
      <c r="X348" s="208">
        <v>1725</v>
      </c>
      <c r="Y348" s="208">
        <v>1725</v>
      </c>
      <c r="Z348" s="208">
        <v>1725</v>
      </c>
      <c r="AA348" s="208">
        <v>1725</v>
      </c>
      <c r="AB348" s="208">
        <v>1725</v>
      </c>
      <c r="AC348" s="190">
        <v>1380</v>
      </c>
      <c r="AD348" s="312"/>
    </row>
    <row r="349" spans="1:33" ht="23.1" customHeight="1" x14ac:dyDescent="0.25">
      <c r="C349" s="2" t="s">
        <v>372</v>
      </c>
      <c r="D349" s="4" t="s">
        <v>602</v>
      </c>
      <c r="E349" s="116">
        <f t="shared" si="115"/>
        <v>21480</v>
      </c>
      <c r="F349" s="117">
        <f t="shared" si="115"/>
        <v>13670</v>
      </c>
      <c r="G349" s="125"/>
      <c r="H349" s="96"/>
      <c r="I349" s="126"/>
      <c r="K349" s="202">
        <f t="shared" si="116"/>
        <v>21478.974000000002</v>
      </c>
      <c r="L349" s="202">
        <f t="shared" si="117"/>
        <v>13668.438</v>
      </c>
      <c r="M349" s="51"/>
      <c r="N349" s="13">
        <f t="shared" si="112"/>
        <v>21478.974000000002</v>
      </c>
      <c r="O349" s="13">
        <f t="shared" si="113"/>
        <v>13668.438</v>
      </c>
      <c r="P349" s="51"/>
      <c r="Q349" s="409">
        <v>9763.17</v>
      </c>
      <c r="R349" s="367">
        <v>8717.1124999999993</v>
      </c>
      <c r="S349" s="305">
        <v>6973.69</v>
      </c>
      <c r="T349" s="289">
        <v>2587.5</v>
      </c>
      <c r="U349" s="277">
        <v>2070</v>
      </c>
      <c r="V349" s="263">
        <v>2070</v>
      </c>
      <c r="W349" s="263"/>
      <c r="X349" s="208">
        <v>1725</v>
      </c>
      <c r="Y349" s="208">
        <v>1725</v>
      </c>
      <c r="Z349" s="208">
        <v>1725</v>
      </c>
      <c r="AA349" s="208">
        <v>1725</v>
      </c>
      <c r="AB349" s="208">
        <v>1725</v>
      </c>
      <c r="AC349" s="190">
        <v>1380</v>
      </c>
      <c r="AD349" s="312"/>
    </row>
    <row r="350" spans="1:33" ht="23.1" customHeight="1" x14ac:dyDescent="0.25">
      <c r="D350" s="136"/>
      <c r="E350" s="138"/>
      <c r="F350" s="139"/>
      <c r="J350" s="34"/>
      <c r="K350" s="202"/>
      <c r="L350" s="202"/>
      <c r="M350" s="2"/>
      <c r="N350" s="13"/>
      <c r="O350" s="13"/>
      <c r="P350" s="2"/>
      <c r="Q350" s="398"/>
      <c r="R350" s="333"/>
      <c r="S350" s="333"/>
      <c r="T350" s="330"/>
      <c r="U350" s="277"/>
      <c r="V350" s="208"/>
      <c r="W350" s="208"/>
      <c r="X350" s="208">
        <v>0</v>
      </c>
      <c r="Y350" s="208">
        <v>0</v>
      </c>
      <c r="Z350" s="208">
        <v>0</v>
      </c>
      <c r="AA350" s="208">
        <v>0</v>
      </c>
      <c r="AB350" s="208">
        <v>0</v>
      </c>
      <c r="AC350" s="197"/>
      <c r="AD350" s="312"/>
    </row>
    <row r="351" spans="1:33" s="144" customFormat="1" ht="23.1" customHeight="1" x14ac:dyDescent="0.25">
      <c r="A351" s="2"/>
      <c r="B351" s="2"/>
      <c r="C351" s="2"/>
      <c r="D351" s="619" t="s">
        <v>797</v>
      </c>
      <c r="E351" s="620"/>
      <c r="F351" s="620"/>
      <c r="G351" s="620"/>
      <c r="H351" s="620"/>
      <c r="I351" s="621"/>
      <c r="J351" s="34"/>
      <c r="K351" s="202"/>
      <c r="L351" s="202"/>
      <c r="M351" s="2"/>
      <c r="N351" s="13"/>
      <c r="O351" s="13"/>
      <c r="P351" s="2"/>
      <c r="Q351" s="398"/>
      <c r="R351" s="333" t="s">
        <v>842</v>
      </c>
      <c r="S351" s="333"/>
      <c r="T351" s="330"/>
      <c r="U351" s="277"/>
      <c r="V351" s="208"/>
      <c r="W351" s="208"/>
      <c r="X351" s="208">
        <v>0</v>
      </c>
      <c r="Y351" s="208">
        <v>0</v>
      </c>
      <c r="Z351" s="208">
        <v>0</v>
      </c>
      <c r="AA351" s="208">
        <v>0</v>
      </c>
      <c r="AB351" s="208">
        <v>0</v>
      </c>
      <c r="AC351" s="190"/>
      <c r="AD351" s="312"/>
      <c r="AF351" s="34"/>
      <c r="AG351" s="34"/>
    </row>
    <row r="352" spans="1:33" s="144" customFormat="1" ht="23.1" customHeight="1" x14ac:dyDescent="0.25">
      <c r="A352" s="2"/>
      <c r="B352" s="2"/>
      <c r="C352" s="2"/>
      <c r="D352" s="284"/>
      <c r="E352" s="238"/>
      <c r="F352" s="239"/>
      <c r="G352" s="101"/>
      <c r="H352" s="45"/>
      <c r="I352" s="45"/>
      <c r="J352" s="34"/>
      <c r="K352" s="202"/>
      <c r="L352" s="202"/>
      <c r="M352" s="2"/>
      <c r="N352" s="307">
        <v>2.2999999999999998</v>
      </c>
      <c r="O352" s="307">
        <v>1.4</v>
      </c>
      <c r="P352" s="2"/>
      <c r="Q352" s="398" t="s">
        <v>843</v>
      </c>
      <c r="R352" s="333" t="s">
        <v>843</v>
      </c>
      <c r="S352" s="333"/>
      <c r="T352" s="330"/>
      <c r="U352" s="280"/>
      <c r="V352" s="237"/>
      <c r="W352" s="237"/>
      <c r="X352" s="237"/>
      <c r="Y352" s="237"/>
      <c r="Z352" s="237"/>
      <c r="AA352" s="237"/>
      <c r="AB352" s="237"/>
      <c r="AC352" s="240"/>
      <c r="AD352" s="312"/>
      <c r="AF352" s="34"/>
      <c r="AG352" s="34"/>
    </row>
    <row r="353" spans="1:33" s="144" customFormat="1" ht="23.1" customHeight="1" x14ac:dyDescent="0.25">
      <c r="A353" s="2"/>
      <c r="B353" s="2"/>
      <c r="C353" s="2"/>
      <c r="D353" s="617" t="s">
        <v>714</v>
      </c>
      <c r="E353" s="617"/>
      <c r="F353" s="617"/>
      <c r="G353" s="617"/>
      <c r="H353" s="617"/>
      <c r="I353" s="618"/>
      <c r="J353" s="34"/>
      <c r="K353" s="202"/>
      <c r="L353" s="202"/>
      <c r="M353" s="2"/>
      <c r="N353" s="13"/>
      <c r="O353" s="13"/>
      <c r="P353" s="2"/>
      <c r="Q353" s="398"/>
      <c r="R353" s="333"/>
      <c r="S353" s="333"/>
      <c r="T353" s="330"/>
      <c r="U353" s="277"/>
      <c r="V353" s="208"/>
      <c r="W353" s="208"/>
      <c r="X353" s="208"/>
      <c r="Y353" s="208"/>
      <c r="Z353" s="208"/>
      <c r="AA353" s="208"/>
      <c r="AB353" s="208"/>
      <c r="AC353" s="190"/>
      <c r="AD353" s="312"/>
      <c r="AF353" s="34"/>
      <c r="AG353" s="34"/>
    </row>
    <row r="354" spans="1:33" s="144" customFormat="1" ht="23.1" customHeight="1" x14ac:dyDescent="0.25">
      <c r="A354" s="2"/>
      <c r="B354" s="2"/>
      <c r="C354" s="2"/>
      <c r="D354" s="353" t="s">
        <v>834</v>
      </c>
      <c r="E354" s="116">
        <f t="shared" ref="E354:F363" si="118">MROUND(K354+4.7,10)</f>
        <v>690</v>
      </c>
      <c r="F354" s="117">
        <f t="shared" si="118"/>
        <v>420</v>
      </c>
      <c r="G354" s="99"/>
      <c r="H354" s="2"/>
      <c r="I354" s="2"/>
      <c r="J354" s="33"/>
      <c r="K354" s="202">
        <f t="shared" ref="K354:K363" si="119">N354*$K$8</f>
        <v>690</v>
      </c>
      <c r="L354" s="202">
        <f t="shared" ref="L354:L363" si="120">O354*$L$8</f>
        <v>420</v>
      </c>
      <c r="M354" s="51"/>
      <c r="N354" s="13">
        <f t="shared" ref="N354:N363" si="121">Q354*2.3</f>
        <v>690</v>
      </c>
      <c r="O354" s="13">
        <f t="shared" ref="O354:O363" si="122">Q354*1.4</f>
        <v>420</v>
      </c>
      <c r="P354" s="51"/>
      <c r="Q354" s="398">
        <v>300</v>
      </c>
      <c r="R354" s="371">
        <v>300</v>
      </c>
      <c r="S354" s="300">
        <v>300</v>
      </c>
      <c r="T354" s="289">
        <v>300</v>
      </c>
      <c r="U354" s="277">
        <v>300</v>
      </c>
      <c r="V354" s="208">
        <v>300</v>
      </c>
      <c r="W354" s="208">
        <v>300</v>
      </c>
      <c r="X354" s="208">
        <v>300</v>
      </c>
      <c r="Y354" s="208">
        <v>300</v>
      </c>
      <c r="Z354" s="208">
        <v>300</v>
      </c>
      <c r="AA354" s="208"/>
      <c r="AB354" s="208"/>
      <c r="AC354" s="190">
        <v>108.173</v>
      </c>
      <c r="AD354" s="312"/>
      <c r="AF354" s="34"/>
      <c r="AG354" s="34"/>
    </row>
    <row r="355" spans="1:33" s="144" customFormat="1" ht="23.1" customHeight="1" x14ac:dyDescent="0.25">
      <c r="A355" s="2"/>
      <c r="B355" s="2"/>
      <c r="C355" s="2"/>
      <c r="D355" s="353" t="s">
        <v>833</v>
      </c>
      <c r="E355" s="116">
        <f>MROUND(K355+4.7,10)</f>
        <v>1040</v>
      </c>
      <c r="F355" s="117">
        <f>MROUND(L355+4.7,10)</f>
        <v>630</v>
      </c>
      <c r="G355" s="99"/>
      <c r="H355" s="2"/>
      <c r="I355" s="2"/>
      <c r="J355" s="33"/>
      <c r="K355" s="202">
        <f t="shared" si="119"/>
        <v>1035</v>
      </c>
      <c r="L355" s="202">
        <f t="shared" si="120"/>
        <v>630</v>
      </c>
      <c r="M355" s="51"/>
      <c r="N355" s="13">
        <f t="shared" si="121"/>
        <v>1035</v>
      </c>
      <c r="O355" s="13">
        <f t="shared" si="122"/>
        <v>630</v>
      </c>
      <c r="P355" s="51"/>
      <c r="Q355" s="398">
        <v>450</v>
      </c>
      <c r="R355" s="371">
        <v>450</v>
      </c>
      <c r="S355" s="300">
        <v>450</v>
      </c>
      <c r="T355" s="289">
        <v>450</v>
      </c>
      <c r="U355" s="277">
        <v>450</v>
      </c>
      <c r="V355" s="208">
        <v>450</v>
      </c>
      <c r="W355" s="208">
        <v>450</v>
      </c>
      <c r="X355" s="208">
        <v>450</v>
      </c>
      <c r="Y355" s="208">
        <v>450</v>
      </c>
      <c r="Z355" s="208">
        <v>450</v>
      </c>
      <c r="AA355" s="208">
        <v>135.21625</v>
      </c>
      <c r="AB355" s="208">
        <v>135.21625</v>
      </c>
      <c r="AC355" s="190">
        <v>108.173</v>
      </c>
      <c r="AD355" s="312"/>
      <c r="AF355" s="34"/>
      <c r="AG355" s="34"/>
    </row>
    <row r="356" spans="1:33" s="144" customFormat="1" ht="23.1" customHeight="1" x14ac:dyDescent="0.25">
      <c r="A356" s="2"/>
      <c r="B356" s="2"/>
      <c r="C356" s="2"/>
      <c r="D356" s="353" t="s">
        <v>832</v>
      </c>
      <c r="E356" s="116">
        <f t="shared" si="118"/>
        <v>920</v>
      </c>
      <c r="F356" s="117">
        <f t="shared" si="118"/>
        <v>560</v>
      </c>
      <c r="G356" s="99"/>
      <c r="H356" s="2"/>
      <c r="I356" s="2"/>
      <c r="J356" s="33"/>
      <c r="K356" s="202">
        <f t="shared" si="119"/>
        <v>919.99999999999989</v>
      </c>
      <c r="L356" s="202">
        <f t="shared" si="120"/>
        <v>560</v>
      </c>
      <c r="M356" s="51"/>
      <c r="N356" s="13">
        <f t="shared" si="121"/>
        <v>919.99999999999989</v>
      </c>
      <c r="O356" s="13">
        <f t="shared" si="122"/>
        <v>560</v>
      </c>
      <c r="P356" s="51"/>
      <c r="Q356" s="398">
        <v>400</v>
      </c>
      <c r="R356" s="371">
        <v>400</v>
      </c>
      <c r="S356" s="300">
        <v>400</v>
      </c>
      <c r="T356" s="289">
        <v>400</v>
      </c>
      <c r="U356" s="277">
        <v>400</v>
      </c>
      <c r="V356" s="208">
        <v>400</v>
      </c>
      <c r="W356" s="208">
        <v>400</v>
      </c>
      <c r="X356" s="208">
        <v>400</v>
      </c>
      <c r="Y356" s="208">
        <v>400</v>
      </c>
      <c r="Z356" s="208">
        <v>400</v>
      </c>
      <c r="AA356" s="208"/>
      <c r="AB356" s="208"/>
      <c r="AC356" s="190">
        <v>162.2595</v>
      </c>
      <c r="AD356" s="312"/>
      <c r="AF356" s="34"/>
      <c r="AG356" s="34"/>
    </row>
    <row r="357" spans="1:33" s="144" customFormat="1" ht="23.1" customHeight="1" x14ac:dyDescent="0.25">
      <c r="A357" s="2"/>
      <c r="B357" s="2"/>
      <c r="C357" s="2"/>
      <c r="D357" s="353" t="s">
        <v>831</v>
      </c>
      <c r="E357" s="116">
        <f>MROUND(K357+4.7,10)</f>
        <v>1380</v>
      </c>
      <c r="F357" s="117">
        <f>MROUND(L357+4.7,10)</f>
        <v>840</v>
      </c>
      <c r="G357" s="99"/>
      <c r="H357" s="2"/>
      <c r="I357" s="2"/>
      <c r="J357" s="33"/>
      <c r="K357" s="202">
        <f t="shared" si="119"/>
        <v>1380</v>
      </c>
      <c r="L357" s="202">
        <f t="shared" si="120"/>
        <v>840</v>
      </c>
      <c r="M357" s="51"/>
      <c r="N357" s="13">
        <f t="shared" si="121"/>
        <v>1380</v>
      </c>
      <c r="O357" s="13">
        <f t="shared" si="122"/>
        <v>840</v>
      </c>
      <c r="P357" s="51"/>
      <c r="Q357" s="398">
        <v>600</v>
      </c>
      <c r="R357" s="371">
        <v>600</v>
      </c>
      <c r="S357" s="300">
        <v>600</v>
      </c>
      <c r="T357" s="289">
        <v>600</v>
      </c>
      <c r="U357" s="277">
        <v>600</v>
      </c>
      <c r="V357" s="208">
        <v>600</v>
      </c>
      <c r="W357" s="208">
        <v>600</v>
      </c>
      <c r="X357" s="208">
        <v>600</v>
      </c>
      <c r="Y357" s="208">
        <v>600</v>
      </c>
      <c r="Z357" s="208">
        <v>600</v>
      </c>
      <c r="AA357" s="208">
        <v>202.824375</v>
      </c>
      <c r="AB357" s="208">
        <v>202.824375</v>
      </c>
      <c r="AC357" s="190">
        <v>162.2595</v>
      </c>
      <c r="AD357" s="312"/>
      <c r="AF357" s="34"/>
      <c r="AG357" s="34"/>
    </row>
    <row r="358" spans="1:33" s="144" customFormat="1" ht="23.1" customHeight="1" x14ac:dyDescent="0.25">
      <c r="A358" s="2"/>
      <c r="B358" s="2"/>
      <c r="C358" s="2"/>
      <c r="D358" s="353" t="s">
        <v>830</v>
      </c>
      <c r="E358" s="116">
        <f t="shared" si="118"/>
        <v>1060</v>
      </c>
      <c r="F358" s="117">
        <f t="shared" si="118"/>
        <v>650</v>
      </c>
      <c r="G358" s="99"/>
      <c r="H358" s="2"/>
      <c r="I358" s="2"/>
      <c r="J358" s="33"/>
      <c r="K358" s="202">
        <f t="shared" si="119"/>
        <v>1058</v>
      </c>
      <c r="L358" s="202">
        <f t="shared" si="120"/>
        <v>644</v>
      </c>
      <c r="M358" s="51"/>
      <c r="N358" s="13">
        <f t="shared" si="121"/>
        <v>1058</v>
      </c>
      <c r="O358" s="13">
        <f t="shared" si="122"/>
        <v>644</v>
      </c>
      <c r="P358" s="51"/>
      <c r="Q358" s="398">
        <v>460</v>
      </c>
      <c r="R358" s="371">
        <v>460</v>
      </c>
      <c r="S358" s="300">
        <v>460</v>
      </c>
      <c r="T358" s="289">
        <v>460</v>
      </c>
      <c r="U358" s="277">
        <v>460</v>
      </c>
      <c r="V358" s="208">
        <v>460</v>
      </c>
      <c r="W358" s="208">
        <v>460</v>
      </c>
      <c r="X358" s="208">
        <v>460</v>
      </c>
      <c r="Y358" s="208">
        <v>460</v>
      </c>
      <c r="Z358" s="208">
        <v>460</v>
      </c>
      <c r="AA358" s="208"/>
      <c r="AB358" s="208"/>
      <c r="AC358" s="190">
        <v>194.71140000000003</v>
      </c>
      <c r="AD358" s="312"/>
      <c r="AF358" s="34"/>
      <c r="AG358" s="34"/>
    </row>
    <row r="359" spans="1:33" s="144" customFormat="1" ht="23.1" customHeight="1" x14ac:dyDescent="0.25">
      <c r="A359" s="2"/>
      <c r="B359" s="2"/>
      <c r="C359" s="2"/>
      <c r="D359" s="353" t="s">
        <v>829</v>
      </c>
      <c r="E359" s="116">
        <f>MROUND(K359+4.7,10)</f>
        <v>1590</v>
      </c>
      <c r="F359" s="117">
        <f>MROUND(L359+4.7,10)</f>
        <v>970</v>
      </c>
      <c r="G359" s="99"/>
      <c r="H359" s="2"/>
      <c r="I359" s="2"/>
      <c r="J359" s="33"/>
      <c r="K359" s="202">
        <f t="shared" si="119"/>
        <v>1586.9999999999998</v>
      </c>
      <c r="L359" s="202">
        <f t="shared" si="120"/>
        <v>965.99999999999989</v>
      </c>
      <c r="M359" s="51"/>
      <c r="N359" s="13">
        <f t="shared" si="121"/>
        <v>1586.9999999999998</v>
      </c>
      <c r="O359" s="13">
        <f t="shared" si="122"/>
        <v>965.99999999999989</v>
      </c>
      <c r="P359" s="51"/>
      <c r="Q359" s="398">
        <v>690</v>
      </c>
      <c r="R359" s="371">
        <v>690</v>
      </c>
      <c r="S359" s="300">
        <v>690</v>
      </c>
      <c r="T359" s="289">
        <v>690</v>
      </c>
      <c r="U359" s="277">
        <v>690</v>
      </c>
      <c r="V359" s="208">
        <v>690</v>
      </c>
      <c r="W359" s="208">
        <v>690</v>
      </c>
      <c r="X359" s="208">
        <v>690</v>
      </c>
      <c r="Y359" s="208">
        <v>690</v>
      </c>
      <c r="Z359" s="208">
        <v>690</v>
      </c>
      <c r="AA359" s="208">
        <v>243.38925000000003</v>
      </c>
      <c r="AB359" s="208">
        <v>243.38925000000003</v>
      </c>
      <c r="AC359" s="190">
        <v>194.71140000000003</v>
      </c>
      <c r="AD359" s="312"/>
      <c r="AF359" s="34"/>
      <c r="AG359" s="34"/>
    </row>
    <row r="360" spans="1:33" s="144" customFormat="1" ht="23.1" customHeight="1" x14ac:dyDescent="0.25">
      <c r="A360" s="2"/>
      <c r="B360" s="2"/>
      <c r="C360" s="2"/>
      <c r="D360" s="353" t="s">
        <v>828</v>
      </c>
      <c r="E360" s="116">
        <f t="shared" si="118"/>
        <v>1150</v>
      </c>
      <c r="F360" s="117">
        <f t="shared" si="118"/>
        <v>700</v>
      </c>
      <c r="G360" s="99"/>
      <c r="H360" s="2"/>
      <c r="I360" s="2"/>
      <c r="J360" s="33"/>
      <c r="K360" s="202">
        <f t="shared" si="119"/>
        <v>1150</v>
      </c>
      <c r="L360" s="202">
        <f t="shared" si="120"/>
        <v>700</v>
      </c>
      <c r="M360" s="51"/>
      <c r="N360" s="13">
        <f t="shared" si="121"/>
        <v>1150</v>
      </c>
      <c r="O360" s="13">
        <f t="shared" si="122"/>
        <v>700</v>
      </c>
      <c r="P360" s="51"/>
      <c r="Q360" s="398">
        <v>500</v>
      </c>
      <c r="R360" s="371">
        <v>500</v>
      </c>
      <c r="S360" s="300">
        <v>500</v>
      </c>
      <c r="T360" s="289">
        <v>500</v>
      </c>
      <c r="U360" s="277">
        <v>500</v>
      </c>
      <c r="V360" s="208">
        <v>500</v>
      </c>
      <c r="W360" s="208">
        <v>500</v>
      </c>
      <c r="X360" s="208">
        <v>500</v>
      </c>
      <c r="Y360" s="208">
        <v>500</v>
      </c>
      <c r="Z360" s="208">
        <v>500</v>
      </c>
      <c r="AA360" s="208"/>
      <c r="AB360" s="208"/>
      <c r="AC360" s="190">
        <v>216.346</v>
      </c>
      <c r="AD360" s="312"/>
      <c r="AF360" s="34"/>
      <c r="AG360" s="34"/>
    </row>
    <row r="361" spans="1:33" s="144" customFormat="1" ht="23.1" customHeight="1" thickBot="1" x14ac:dyDescent="0.3">
      <c r="A361" s="2"/>
      <c r="B361" s="2"/>
      <c r="C361" s="2"/>
      <c r="D361" s="355" t="s">
        <v>827</v>
      </c>
      <c r="E361" s="215">
        <f>MROUND(K361+4.7,10)</f>
        <v>1730</v>
      </c>
      <c r="F361" s="216">
        <f>MROUND(L361+4.7,10)</f>
        <v>1050</v>
      </c>
      <c r="G361" s="99"/>
      <c r="H361" s="2"/>
      <c r="I361" s="2"/>
      <c r="J361" s="33"/>
      <c r="K361" s="202">
        <f t="shared" si="119"/>
        <v>1724.9999999999998</v>
      </c>
      <c r="L361" s="202">
        <f t="shared" si="120"/>
        <v>1050</v>
      </c>
      <c r="M361" s="51"/>
      <c r="N361" s="13">
        <f t="shared" si="121"/>
        <v>1724.9999999999998</v>
      </c>
      <c r="O361" s="13">
        <f t="shared" si="122"/>
        <v>1050</v>
      </c>
      <c r="P361" s="51"/>
      <c r="Q361" s="398">
        <v>750</v>
      </c>
      <c r="R361" s="371">
        <v>750</v>
      </c>
      <c r="S361" s="300">
        <v>750</v>
      </c>
      <c r="T361" s="289">
        <v>750</v>
      </c>
      <c r="U361" s="277">
        <v>750</v>
      </c>
      <c r="V361" s="208">
        <v>750</v>
      </c>
      <c r="W361" s="208">
        <v>750</v>
      </c>
      <c r="X361" s="208">
        <v>750</v>
      </c>
      <c r="Y361" s="208">
        <v>750</v>
      </c>
      <c r="Z361" s="208">
        <v>750</v>
      </c>
      <c r="AA361" s="208">
        <v>270.4325</v>
      </c>
      <c r="AB361" s="208">
        <v>270.4325</v>
      </c>
      <c r="AC361" s="190">
        <v>216.346</v>
      </c>
      <c r="AD361" s="312"/>
      <c r="AF361" s="34"/>
      <c r="AG361" s="34"/>
    </row>
    <row r="362" spans="1:33" s="144" customFormat="1" ht="23.1" customHeight="1" x14ac:dyDescent="0.25">
      <c r="A362" s="2"/>
      <c r="B362" s="2"/>
      <c r="C362" s="2"/>
      <c r="D362" s="354" t="s">
        <v>826</v>
      </c>
      <c r="E362" s="149">
        <f t="shared" si="118"/>
        <v>1840</v>
      </c>
      <c r="F362" s="186">
        <f t="shared" si="118"/>
        <v>1120</v>
      </c>
      <c r="G362" s="99"/>
      <c r="H362" s="2"/>
      <c r="I362" s="2"/>
      <c r="J362" s="33"/>
      <c r="K362" s="202">
        <f t="shared" si="119"/>
        <v>1839.9999999999998</v>
      </c>
      <c r="L362" s="202">
        <f t="shared" si="120"/>
        <v>1120</v>
      </c>
      <c r="M362" s="51"/>
      <c r="N362" s="13">
        <f t="shared" si="121"/>
        <v>1839.9999999999998</v>
      </c>
      <c r="O362" s="13">
        <f t="shared" si="122"/>
        <v>1120</v>
      </c>
      <c r="P362" s="51"/>
      <c r="Q362" s="398">
        <v>800</v>
      </c>
      <c r="R362" s="371">
        <v>800</v>
      </c>
      <c r="S362" s="300">
        <v>800</v>
      </c>
      <c r="T362" s="289">
        <v>800</v>
      </c>
      <c r="U362" s="277">
        <v>800</v>
      </c>
      <c r="V362" s="208">
        <v>800</v>
      </c>
      <c r="W362" s="208">
        <v>800</v>
      </c>
      <c r="X362" s="208">
        <v>800</v>
      </c>
      <c r="Y362" s="208">
        <v>800</v>
      </c>
      <c r="Z362" s="208">
        <v>800</v>
      </c>
      <c r="AA362" s="208"/>
      <c r="AB362" s="208"/>
      <c r="AC362" s="190">
        <v>216.346</v>
      </c>
      <c r="AD362" s="312"/>
      <c r="AF362" s="34"/>
      <c r="AG362" s="34"/>
    </row>
    <row r="363" spans="1:33" s="144" customFormat="1" ht="23.1" customHeight="1" x14ac:dyDescent="0.25">
      <c r="A363" s="2"/>
      <c r="B363" s="2"/>
      <c r="C363" s="2"/>
      <c r="D363" s="353" t="s">
        <v>825</v>
      </c>
      <c r="E363" s="116">
        <f t="shared" si="118"/>
        <v>2760</v>
      </c>
      <c r="F363" s="117">
        <f t="shared" si="118"/>
        <v>1680</v>
      </c>
      <c r="G363" s="99"/>
      <c r="H363" s="2"/>
      <c r="I363" s="2"/>
      <c r="J363" s="33"/>
      <c r="K363" s="202">
        <f t="shared" si="119"/>
        <v>2760</v>
      </c>
      <c r="L363" s="202">
        <f t="shared" si="120"/>
        <v>1680</v>
      </c>
      <c r="M363" s="51"/>
      <c r="N363" s="13">
        <f t="shared" si="121"/>
        <v>2760</v>
      </c>
      <c r="O363" s="13">
        <f t="shared" si="122"/>
        <v>1680</v>
      </c>
      <c r="P363" s="51"/>
      <c r="Q363" s="398">
        <v>1200</v>
      </c>
      <c r="R363" s="371">
        <v>1200</v>
      </c>
      <c r="S363" s="300">
        <v>1200</v>
      </c>
      <c r="T363" s="289">
        <v>1200</v>
      </c>
      <c r="U363" s="277">
        <v>1200</v>
      </c>
      <c r="V363" s="208">
        <v>1200</v>
      </c>
      <c r="W363" s="208">
        <v>1200</v>
      </c>
      <c r="X363" s="208">
        <v>1200</v>
      </c>
      <c r="Y363" s="208">
        <v>1200</v>
      </c>
      <c r="Z363" s="208">
        <v>1200</v>
      </c>
      <c r="AA363" s="208"/>
      <c r="AB363" s="208"/>
      <c r="AC363" s="190">
        <v>216.346</v>
      </c>
      <c r="AD363" s="312"/>
      <c r="AF363" s="34"/>
      <c r="AG363" s="34"/>
    </row>
    <row r="364" spans="1:33" s="144" customFormat="1" ht="20.100000000000001" customHeight="1" x14ac:dyDescent="0.25">
      <c r="A364" s="2"/>
      <c r="B364" s="2"/>
      <c r="C364" s="2"/>
      <c r="D364" s="136"/>
      <c r="E364" s="138"/>
      <c r="F364" s="139"/>
      <c r="G364" s="99"/>
      <c r="H364" s="2"/>
      <c r="I364" s="2"/>
      <c r="J364" s="33"/>
      <c r="K364" s="202"/>
      <c r="L364" s="202"/>
      <c r="M364" s="51"/>
      <c r="N364" s="13"/>
      <c r="O364" s="13"/>
      <c r="P364" s="51"/>
      <c r="Q364" s="398"/>
      <c r="R364" s="371"/>
      <c r="S364" s="300"/>
      <c r="T364" s="289"/>
      <c r="U364" s="277"/>
      <c r="V364" s="208"/>
      <c r="W364" s="208"/>
      <c r="X364" s="208"/>
      <c r="Y364" s="208"/>
      <c r="Z364" s="208"/>
      <c r="AA364" s="208"/>
      <c r="AB364" s="208"/>
      <c r="AC364" s="190"/>
      <c r="AD364" s="312"/>
      <c r="AF364" s="34"/>
      <c r="AG364" s="34"/>
    </row>
    <row r="365" spans="1:33" s="144" customFormat="1" ht="23.1" customHeight="1" x14ac:dyDescent="0.25">
      <c r="A365" s="2"/>
      <c r="B365" s="2"/>
      <c r="C365" s="2"/>
      <c r="D365" s="615" t="s">
        <v>711</v>
      </c>
      <c r="E365" s="615"/>
      <c r="F365" s="615"/>
      <c r="G365" s="615"/>
      <c r="H365" s="615"/>
      <c r="I365" s="622"/>
      <c r="J365" s="34"/>
      <c r="K365" s="202"/>
      <c r="L365" s="202"/>
      <c r="M365" s="2"/>
      <c r="N365" s="13"/>
      <c r="O365" s="13"/>
      <c r="P365" s="2"/>
      <c r="Q365" s="398"/>
      <c r="R365" s="333"/>
      <c r="S365" s="333"/>
      <c r="T365" s="330"/>
      <c r="U365" s="277"/>
      <c r="V365" s="208"/>
      <c r="W365" s="208"/>
      <c r="X365" s="208"/>
      <c r="Y365" s="208"/>
      <c r="Z365" s="208"/>
      <c r="AA365" s="208"/>
      <c r="AB365" s="208"/>
      <c r="AC365" s="53"/>
      <c r="AD365" s="312"/>
      <c r="AF365" s="34"/>
      <c r="AG365" s="34"/>
    </row>
    <row r="366" spans="1:33" s="144" customFormat="1" ht="23.1" customHeight="1" x14ac:dyDescent="0.25">
      <c r="A366" s="2"/>
      <c r="B366" s="2"/>
      <c r="C366" s="2"/>
      <c r="D366" s="352" t="s">
        <v>818</v>
      </c>
      <c r="E366" s="138"/>
      <c r="F366" s="139"/>
      <c r="G366" s="101"/>
      <c r="H366" s="2"/>
      <c r="I366" s="2"/>
      <c r="J366" s="33"/>
      <c r="K366" s="202"/>
      <c r="L366" s="202"/>
      <c r="M366" s="51"/>
      <c r="N366" s="13"/>
      <c r="O366" s="13"/>
      <c r="P366" s="51"/>
      <c r="Q366" s="398"/>
      <c r="R366" s="371"/>
      <c r="S366" s="300"/>
      <c r="T366" s="289"/>
      <c r="U366" s="277"/>
      <c r="V366" s="208"/>
      <c r="W366" s="208"/>
      <c r="X366" s="208"/>
      <c r="Y366" s="208"/>
      <c r="Z366" s="208"/>
      <c r="AA366" s="208"/>
      <c r="AB366" s="208"/>
      <c r="AC366" s="53"/>
      <c r="AD366" s="312"/>
      <c r="AF366" s="34"/>
      <c r="AG366" s="34"/>
    </row>
    <row r="367" spans="1:33" s="144" customFormat="1" ht="23.1" customHeight="1" x14ac:dyDescent="0.25">
      <c r="A367" s="2"/>
      <c r="B367" s="2"/>
      <c r="C367" s="233">
        <v>45196</v>
      </c>
      <c r="D367" s="4" t="s">
        <v>819</v>
      </c>
      <c r="E367" s="116">
        <f t="shared" si="109"/>
        <v>6210</v>
      </c>
      <c r="F367" s="117">
        <f t="shared" si="109"/>
        <v>3780</v>
      </c>
      <c r="G367" s="101"/>
      <c r="H367" s="2" t="e" vm="1">
        <v>#VALUE!</v>
      </c>
      <c r="I367" s="2"/>
      <c r="J367" s="33"/>
      <c r="K367" s="202">
        <f t="shared" ref="K367:K408" si="123">N367*$K$8</f>
        <v>6209.9999999999991</v>
      </c>
      <c r="L367" s="202">
        <f t="shared" ref="L367:L408" si="124">O367*$L$8</f>
        <v>3779.9999999999995</v>
      </c>
      <c r="M367" s="51"/>
      <c r="N367" s="13">
        <f>Q367*2.3</f>
        <v>6209.9999999999991</v>
      </c>
      <c r="O367" s="13">
        <f t="shared" si="113"/>
        <v>3779.9999999999995</v>
      </c>
      <c r="P367" s="51"/>
      <c r="Q367" s="398">
        <v>2700</v>
      </c>
      <c r="R367" s="371">
        <v>2700</v>
      </c>
      <c r="S367" s="300">
        <v>2700</v>
      </c>
      <c r="T367" s="289">
        <v>2700</v>
      </c>
      <c r="U367" s="277">
        <v>2700</v>
      </c>
      <c r="V367" s="208">
        <v>2700</v>
      </c>
      <c r="W367" s="208">
        <v>2700</v>
      </c>
      <c r="X367" s="208">
        <v>2700</v>
      </c>
      <c r="Y367" s="208">
        <v>2700</v>
      </c>
      <c r="Z367" s="208">
        <v>2700</v>
      </c>
      <c r="AA367" s="208"/>
      <c r="AB367" s="208"/>
      <c r="AC367" s="190">
        <v>2249.9983999999999</v>
      </c>
      <c r="AD367" s="312"/>
      <c r="AF367" s="34"/>
      <c r="AG367" s="34"/>
    </row>
    <row r="368" spans="1:33" s="144" customFormat="1" ht="23.1" customHeight="1" x14ac:dyDescent="0.25">
      <c r="A368" s="2"/>
      <c r="B368" s="2"/>
      <c r="C368" s="2"/>
      <c r="D368" s="4" t="s">
        <v>821</v>
      </c>
      <c r="E368" s="116">
        <f t="shared" si="109"/>
        <v>9320</v>
      </c>
      <c r="F368" s="117">
        <f t="shared" si="109"/>
        <v>5670</v>
      </c>
      <c r="G368" s="99"/>
      <c r="H368" s="2" t="e" vm="2">
        <v>#VALUE!</v>
      </c>
      <c r="I368" s="2"/>
      <c r="J368" s="33"/>
      <c r="K368" s="202">
        <f>N368*$K$8</f>
        <v>9315</v>
      </c>
      <c r="L368" s="202">
        <f>O368*$L$8</f>
        <v>5670</v>
      </c>
      <c r="M368" s="51"/>
      <c r="N368" s="13">
        <f>Q368*2.3</f>
        <v>9315</v>
      </c>
      <c r="O368" s="13">
        <f>Q368*1.4</f>
        <v>5670</v>
      </c>
      <c r="P368" s="51"/>
      <c r="Q368" s="398">
        <v>4050</v>
      </c>
      <c r="R368" s="371">
        <v>4050</v>
      </c>
      <c r="S368" s="300">
        <v>4050</v>
      </c>
      <c r="T368" s="289">
        <v>4050</v>
      </c>
      <c r="U368" s="277">
        <v>4050</v>
      </c>
      <c r="V368" s="208">
        <v>4050</v>
      </c>
      <c r="W368" s="208">
        <v>4050</v>
      </c>
      <c r="X368" s="208">
        <v>4050</v>
      </c>
      <c r="Y368" s="208">
        <v>4050</v>
      </c>
      <c r="Z368" s="208">
        <v>4050</v>
      </c>
      <c r="AA368" s="208">
        <v>2812.498</v>
      </c>
      <c r="AB368" s="208">
        <v>2812.498</v>
      </c>
      <c r="AC368" s="190">
        <v>2249.9983999999999</v>
      </c>
      <c r="AD368" s="312"/>
      <c r="AF368" s="34"/>
      <c r="AG368" s="34"/>
    </row>
    <row r="369" spans="1:33" s="144" customFormat="1" ht="23.1" customHeight="1" x14ac:dyDescent="0.25">
      <c r="A369" s="2"/>
      <c r="B369" s="2"/>
      <c r="C369" s="2"/>
      <c r="D369" s="4" t="s">
        <v>820</v>
      </c>
      <c r="E369" s="116">
        <f>MROUND(K369+4.7,10)</f>
        <v>18630</v>
      </c>
      <c r="F369" s="117">
        <f>MROUND(L369+4.7,10)</f>
        <v>11340</v>
      </c>
      <c r="G369" s="99"/>
      <c r="H369" s="2" t="e" vm="3">
        <v>#VALUE!</v>
      </c>
      <c r="I369" s="2"/>
      <c r="J369" s="33"/>
      <c r="K369" s="202">
        <f>N369*$K$8</f>
        <v>18630</v>
      </c>
      <c r="L369" s="202">
        <f>O369*$L$8</f>
        <v>11340</v>
      </c>
      <c r="M369" s="51"/>
      <c r="N369" s="13">
        <f>Q369*2.3</f>
        <v>18630</v>
      </c>
      <c r="O369" s="13">
        <f>Q369*1.4</f>
        <v>11340</v>
      </c>
      <c r="P369" s="51"/>
      <c r="Q369" s="405">
        <v>8100</v>
      </c>
      <c r="R369" s="372">
        <v>8100</v>
      </c>
      <c r="S369" s="301">
        <v>8100</v>
      </c>
      <c r="T369" s="290">
        <v>8100</v>
      </c>
      <c r="U369" s="278">
        <v>8100</v>
      </c>
      <c r="V369" s="208">
        <v>4050</v>
      </c>
      <c r="W369" s="208">
        <v>4050</v>
      </c>
      <c r="X369" s="208">
        <v>4050</v>
      </c>
      <c r="Y369" s="208">
        <v>4050</v>
      </c>
      <c r="Z369" s="208">
        <v>4050</v>
      </c>
      <c r="AA369" s="208">
        <v>2812.498</v>
      </c>
      <c r="AB369" s="208">
        <v>2812.498</v>
      </c>
      <c r="AC369" s="190">
        <v>2249.9983999999999</v>
      </c>
      <c r="AD369" s="312"/>
      <c r="AF369" s="34"/>
      <c r="AG369" s="34"/>
    </row>
    <row r="370" spans="1:33" s="144" customFormat="1" ht="15" customHeight="1" x14ac:dyDescent="0.25">
      <c r="A370" s="2"/>
      <c r="B370" s="2"/>
      <c r="C370" s="2"/>
      <c r="D370" s="136"/>
      <c r="E370" s="138"/>
      <c r="F370" s="139"/>
      <c r="G370" s="101"/>
      <c r="H370" s="2"/>
      <c r="I370" s="2"/>
      <c r="J370" s="33"/>
      <c r="K370" s="202"/>
      <c r="L370" s="202"/>
      <c r="M370" s="51"/>
      <c r="N370" s="13"/>
      <c r="O370" s="13"/>
      <c r="P370" s="51"/>
      <c r="Q370" s="405"/>
      <c r="R370" s="372"/>
      <c r="S370" s="301"/>
      <c r="T370" s="290"/>
      <c r="U370" s="278"/>
      <c r="V370" s="208"/>
      <c r="W370" s="208"/>
      <c r="X370" s="208"/>
      <c r="Y370" s="208"/>
      <c r="Z370" s="208"/>
      <c r="AA370" s="208"/>
      <c r="AB370" s="208"/>
      <c r="AC370" s="190"/>
      <c r="AD370" s="312"/>
      <c r="AF370" s="34"/>
      <c r="AG370" s="34"/>
    </row>
    <row r="371" spans="1:33" s="144" customFormat="1" ht="23.1" customHeight="1" x14ac:dyDescent="0.25">
      <c r="A371" s="2"/>
      <c r="B371" s="2"/>
      <c r="C371" s="2"/>
      <c r="D371" s="352" t="s">
        <v>822</v>
      </c>
      <c r="E371" s="138"/>
      <c r="F371" s="139"/>
      <c r="G371" s="101"/>
      <c r="H371" s="2"/>
      <c r="I371" s="2"/>
      <c r="J371" s="33"/>
      <c r="K371" s="202"/>
      <c r="L371" s="202"/>
      <c r="M371" s="51"/>
      <c r="N371" s="13"/>
      <c r="O371" s="13"/>
      <c r="P371" s="51"/>
      <c r="Q371" s="405"/>
      <c r="R371" s="372"/>
      <c r="S371" s="301"/>
      <c r="T371" s="290"/>
      <c r="U371" s="278"/>
      <c r="V371" s="208"/>
      <c r="W371" s="208"/>
      <c r="X371" s="208"/>
      <c r="Y371" s="208"/>
      <c r="Z371" s="208"/>
      <c r="AA371" s="208"/>
      <c r="AB371" s="208"/>
      <c r="AC371" s="190"/>
      <c r="AD371" s="312"/>
      <c r="AF371" s="34"/>
      <c r="AG371" s="34"/>
    </row>
    <row r="372" spans="1:33" s="144" customFormat="1" ht="23.1" customHeight="1" x14ac:dyDescent="0.25">
      <c r="A372" s="2"/>
      <c r="B372" s="2"/>
      <c r="C372" s="2"/>
      <c r="D372" s="4" t="s">
        <v>819</v>
      </c>
      <c r="E372" s="116">
        <f t="shared" si="109"/>
        <v>9320</v>
      </c>
      <c r="F372" s="117">
        <f t="shared" si="109"/>
        <v>5670</v>
      </c>
      <c r="G372" s="101"/>
      <c r="H372" s="2" t="e" vm="1">
        <v>#VALUE!</v>
      </c>
      <c r="I372" s="196"/>
      <c r="J372" s="33"/>
      <c r="K372" s="202">
        <f t="shared" si="123"/>
        <v>9315</v>
      </c>
      <c r="L372" s="202">
        <f t="shared" si="124"/>
        <v>5670</v>
      </c>
      <c r="M372" s="51"/>
      <c r="N372" s="13">
        <f t="shared" ref="N372:N382" si="125">Q372*2.3</f>
        <v>9315</v>
      </c>
      <c r="O372" s="13">
        <f t="shared" si="113"/>
        <v>5670</v>
      </c>
      <c r="P372" s="51"/>
      <c r="Q372" s="398">
        <v>4050</v>
      </c>
      <c r="R372" s="371">
        <v>4050</v>
      </c>
      <c r="S372" s="300">
        <v>4050</v>
      </c>
      <c r="T372" s="289">
        <v>4050</v>
      </c>
      <c r="U372" s="277">
        <v>4050</v>
      </c>
      <c r="V372" s="208">
        <v>4050</v>
      </c>
      <c r="W372" s="208">
        <v>4050</v>
      </c>
      <c r="X372" s="208">
        <v>4050</v>
      </c>
      <c r="Y372" s="208">
        <v>4050</v>
      </c>
      <c r="Z372" s="208">
        <v>4050</v>
      </c>
      <c r="AA372" s="208"/>
      <c r="AB372" s="208"/>
      <c r="AC372" s="190">
        <v>3374.9976000000001</v>
      </c>
      <c r="AD372" s="312"/>
      <c r="AF372" s="34"/>
      <c r="AG372" s="34"/>
    </row>
    <row r="373" spans="1:33" s="144" customFormat="1" ht="23.1" customHeight="1" x14ac:dyDescent="0.25">
      <c r="A373" s="2"/>
      <c r="B373" s="2"/>
      <c r="C373" s="2"/>
      <c r="D373" s="4" t="s">
        <v>821</v>
      </c>
      <c r="E373" s="116">
        <f>MROUND(K373+4.7,10)</f>
        <v>13980</v>
      </c>
      <c r="F373" s="117">
        <f>MROUND(L373+4.7,10)</f>
        <v>8510</v>
      </c>
      <c r="G373" s="99"/>
      <c r="H373" s="2" t="e" vm="2">
        <v>#VALUE!</v>
      </c>
      <c r="I373" s="196"/>
      <c r="J373" s="33"/>
      <c r="K373" s="202">
        <f>N373*$K$8</f>
        <v>13972.499999999998</v>
      </c>
      <c r="L373" s="202">
        <f>O373*$L$8</f>
        <v>8505</v>
      </c>
      <c r="M373" s="51"/>
      <c r="N373" s="13">
        <f>Q373*2.3</f>
        <v>13972.499999999998</v>
      </c>
      <c r="O373" s="13">
        <f>Q373*1.4</f>
        <v>8505</v>
      </c>
      <c r="P373" s="51"/>
      <c r="Q373" s="398">
        <v>6075</v>
      </c>
      <c r="R373" s="371">
        <v>6075</v>
      </c>
      <c r="S373" s="300">
        <v>6075</v>
      </c>
      <c r="T373" s="289">
        <v>6075</v>
      </c>
      <c r="U373" s="277">
        <v>6075</v>
      </c>
      <c r="V373" s="208">
        <v>6075</v>
      </c>
      <c r="W373" s="208">
        <v>6075</v>
      </c>
      <c r="X373" s="208">
        <v>6075</v>
      </c>
      <c r="Y373" s="208">
        <v>6075</v>
      </c>
      <c r="Z373" s="208">
        <v>6075</v>
      </c>
      <c r="AA373" s="208">
        <v>4218.7470000000003</v>
      </c>
      <c r="AB373" s="208">
        <v>4218.7470000000003</v>
      </c>
      <c r="AC373" s="190">
        <v>3374.9976000000001</v>
      </c>
      <c r="AD373" s="312"/>
      <c r="AF373" s="34"/>
      <c r="AG373" s="34"/>
    </row>
    <row r="374" spans="1:33" s="144" customFormat="1" ht="23.1" customHeight="1" x14ac:dyDescent="0.25">
      <c r="A374" s="2"/>
      <c r="B374" s="2"/>
      <c r="C374" s="2"/>
      <c r="D374" s="4" t="s">
        <v>820</v>
      </c>
      <c r="E374" s="116">
        <f>MROUND(K374+4.7,10)</f>
        <v>27950</v>
      </c>
      <c r="F374" s="117">
        <f>MROUND(L374+4.7,10)</f>
        <v>17010</v>
      </c>
      <c r="G374" s="99"/>
      <c r="H374" s="2" t="e" vm="3">
        <v>#VALUE!</v>
      </c>
      <c r="I374" s="196"/>
      <c r="J374" s="33"/>
      <c r="K374" s="202">
        <f>N374*$K$8</f>
        <v>27944.999999999996</v>
      </c>
      <c r="L374" s="202">
        <f>O374*$L$8</f>
        <v>17010</v>
      </c>
      <c r="M374" s="51"/>
      <c r="N374" s="13">
        <f>Q374*2.3</f>
        <v>27944.999999999996</v>
      </c>
      <c r="O374" s="13">
        <f>Q374*1.4</f>
        <v>17010</v>
      </c>
      <c r="P374" s="51"/>
      <c r="Q374" s="405">
        <v>12150</v>
      </c>
      <c r="R374" s="372">
        <v>12150</v>
      </c>
      <c r="S374" s="301">
        <v>12150</v>
      </c>
      <c r="T374" s="290">
        <v>12150</v>
      </c>
      <c r="U374" s="278">
        <v>12150</v>
      </c>
      <c r="V374" s="208">
        <v>6075</v>
      </c>
      <c r="W374" s="208">
        <v>6075</v>
      </c>
      <c r="X374" s="208">
        <v>6075</v>
      </c>
      <c r="Y374" s="208">
        <v>6075</v>
      </c>
      <c r="Z374" s="208">
        <v>6075</v>
      </c>
      <c r="AA374" s="208">
        <v>4218.7470000000003</v>
      </c>
      <c r="AB374" s="208">
        <v>4218.7470000000003</v>
      </c>
      <c r="AC374" s="190">
        <v>3374.9976000000001</v>
      </c>
      <c r="AD374" s="312"/>
      <c r="AF374" s="34"/>
      <c r="AG374" s="34"/>
    </row>
    <row r="375" spans="1:33" s="144" customFormat="1" ht="15" customHeight="1" x14ac:dyDescent="0.25">
      <c r="A375" s="2"/>
      <c r="B375" s="2"/>
      <c r="C375" s="2"/>
      <c r="D375" s="136"/>
      <c r="E375" s="138"/>
      <c r="F375" s="139"/>
      <c r="G375" s="99"/>
      <c r="H375" s="2"/>
      <c r="I375" s="196"/>
      <c r="J375" s="33"/>
      <c r="K375" s="202"/>
      <c r="L375" s="202"/>
      <c r="M375" s="51"/>
      <c r="N375" s="13"/>
      <c r="O375" s="13"/>
      <c r="P375" s="51"/>
      <c r="Q375" s="405"/>
      <c r="R375" s="372"/>
      <c r="S375" s="301"/>
      <c r="T375" s="290"/>
      <c r="U375" s="278"/>
      <c r="V375" s="208"/>
      <c r="W375" s="208"/>
      <c r="X375" s="208"/>
      <c r="Y375" s="208"/>
      <c r="Z375" s="208"/>
      <c r="AA375" s="208"/>
      <c r="AB375" s="208"/>
      <c r="AC375" s="190"/>
      <c r="AD375" s="312"/>
      <c r="AF375" s="34"/>
      <c r="AG375" s="34"/>
    </row>
    <row r="376" spans="1:33" s="144" customFormat="1" ht="23.1" customHeight="1" x14ac:dyDescent="0.25">
      <c r="A376" s="2"/>
      <c r="B376" s="2"/>
      <c r="C376" s="2"/>
      <c r="D376" s="352" t="s">
        <v>823</v>
      </c>
      <c r="E376" s="138"/>
      <c r="F376" s="139"/>
      <c r="G376" s="99"/>
      <c r="H376" s="2"/>
      <c r="I376" s="196"/>
      <c r="J376" s="33"/>
      <c r="K376" s="202"/>
      <c r="L376" s="202"/>
      <c r="M376" s="51"/>
      <c r="N376" s="13"/>
      <c r="O376" s="13"/>
      <c r="P376" s="51"/>
      <c r="Q376" s="405"/>
      <c r="R376" s="372"/>
      <c r="S376" s="301"/>
      <c r="T376" s="290"/>
      <c r="U376" s="278"/>
      <c r="V376" s="208"/>
      <c r="W376" s="208"/>
      <c r="X376" s="208"/>
      <c r="Y376" s="208"/>
      <c r="Z376" s="208"/>
      <c r="AA376" s="208"/>
      <c r="AB376" s="208"/>
      <c r="AC376" s="190"/>
      <c r="AD376" s="312"/>
      <c r="AF376" s="34"/>
      <c r="AG376" s="34"/>
    </row>
    <row r="377" spans="1:33" s="144" customFormat="1" ht="23.1" customHeight="1" x14ac:dyDescent="0.25">
      <c r="A377" s="2"/>
      <c r="B377" s="2"/>
      <c r="C377" s="2"/>
      <c r="D377" s="4" t="s">
        <v>819</v>
      </c>
      <c r="E377" s="116">
        <f t="shared" si="109"/>
        <v>11180</v>
      </c>
      <c r="F377" s="117">
        <f t="shared" si="109"/>
        <v>6810</v>
      </c>
      <c r="G377" s="101"/>
      <c r="H377" s="2" t="e" vm="1">
        <v>#VALUE!</v>
      </c>
      <c r="I377" s="196"/>
      <c r="J377" s="33"/>
      <c r="K377" s="202">
        <f t="shared" si="123"/>
        <v>11178</v>
      </c>
      <c r="L377" s="202">
        <f t="shared" si="124"/>
        <v>6804</v>
      </c>
      <c r="M377" s="51"/>
      <c r="N377" s="13">
        <f t="shared" si="125"/>
        <v>11178</v>
      </c>
      <c r="O377" s="13">
        <f t="shared" si="113"/>
        <v>6804</v>
      </c>
      <c r="P377" s="51"/>
      <c r="Q377" s="398">
        <v>4860</v>
      </c>
      <c r="R377" s="371">
        <v>4860</v>
      </c>
      <c r="S377" s="300">
        <v>4860</v>
      </c>
      <c r="T377" s="289">
        <v>4860</v>
      </c>
      <c r="U377" s="277">
        <v>4860</v>
      </c>
      <c r="V377" s="208">
        <v>4860</v>
      </c>
      <c r="W377" s="208">
        <v>4860</v>
      </c>
      <c r="X377" s="208">
        <v>4860</v>
      </c>
      <c r="Y377" s="208">
        <v>4860</v>
      </c>
      <c r="Z377" s="208">
        <v>4860</v>
      </c>
      <c r="AA377" s="208"/>
      <c r="AB377" s="208"/>
      <c r="AC377" s="190">
        <v>4049.9971200000005</v>
      </c>
      <c r="AD377" s="312"/>
      <c r="AF377" s="34"/>
      <c r="AG377" s="34"/>
    </row>
    <row r="378" spans="1:33" s="144" customFormat="1" ht="23.1" customHeight="1" x14ac:dyDescent="0.25">
      <c r="A378" s="2"/>
      <c r="B378" s="2"/>
      <c r="C378" s="2"/>
      <c r="D378" s="4" t="s">
        <v>821</v>
      </c>
      <c r="E378" s="116">
        <f>MROUND(K378+4.7,10)</f>
        <v>16770</v>
      </c>
      <c r="F378" s="117">
        <f>MROUND(L378+4.7,10)</f>
        <v>10210</v>
      </c>
      <c r="G378" s="99"/>
      <c r="H378" s="2" t="e" vm="2">
        <v>#VALUE!</v>
      </c>
      <c r="I378" s="196"/>
      <c r="J378" s="33"/>
      <c r="K378" s="202">
        <f>N378*$K$8</f>
        <v>16767</v>
      </c>
      <c r="L378" s="202">
        <f>O378*$L$8</f>
        <v>10206</v>
      </c>
      <c r="M378" s="51"/>
      <c r="N378" s="13">
        <f>Q378*2.3</f>
        <v>16767</v>
      </c>
      <c r="O378" s="13">
        <f>Q378*1.4</f>
        <v>10206</v>
      </c>
      <c r="P378" s="51"/>
      <c r="Q378" s="398">
        <v>7290</v>
      </c>
      <c r="R378" s="371">
        <v>7290</v>
      </c>
      <c r="S378" s="300">
        <v>7290</v>
      </c>
      <c r="T378" s="289">
        <v>7290</v>
      </c>
      <c r="U378" s="277">
        <v>7290</v>
      </c>
      <c r="V378" s="208">
        <v>7290</v>
      </c>
      <c r="W378" s="208">
        <v>7290</v>
      </c>
      <c r="X378" s="208">
        <v>7290</v>
      </c>
      <c r="Y378" s="208">
        <v>7290</v>
      </c>
      <c r="Z378" s="208">
        <v>7290</v>
      </c>
      <c r="AA378" s="208">
        <v>5062.4964000000009</v>
      </c>
      <c r="AB378" s="208">
        <v>5062.4964000000009</v>
      </c>
      <c r="AC378" s="190">
        <v>4049.9971200000005</v>
      </c>
      <c r="AD378" s="312"/>
      <c r="AF378" s="34"/>
      <c r="AG378" s="34"/>
    </row>
    <row r="379" spans="1:33" s="144" customFormat="1" ht="23.1" customHeight="1" x14ac:dyDescent="0.25">
      <c r="A379" s="2"/>
      <c r="B379" s="2"/>
      <c r="C379" s="2"/>
      <c r="D379" s="4" t="s">
        <v>820</v>
      </c>
      <c r="E379" s="116">
        <f>MROUND(K379+4.7,10)</f>
        <v>33540</v>
      </c>
      <c r="F379" s="117">
        <f>MROUND(L379+4.7,10)</f>
        <v>20420</v>
      </c>
      <c r="G379" s="99"/>
      <c r="H379" s="2" t="e" vm="3">
        <v>#VALUE!</v>
      </c>
      <c r="I379" s="196"/>
      <c r="J379" s="33"/>
      <c r="K379" s="202">
        <f>N379*$K$8</f>
        <v>33534</v>
      </c>
      <c r="L379" s="202">
        <f>O379*$L$8</f>
        <v>20412</v>
      </c>
      <c r="M379" s="51"/>
      <c r="N379" s="13">
        <f>Q379*2.3</f>
        <v>33534</v>
      </c>
      <c r="O379" s="13">
        <f>Q379*1.4</f>
        <v>20412</v>
      </c>
      <c r="P379" s="51"/>
      <c r="Q379" s="405">
        <v>14580</v>
      </c>
      <c r="R379" s="372">
        <v>14580</v>
      </c>
      <c r="S379" s="301">
        <v>14580</v>
      </c>
      <c r="T379" s="290">
        <v>14580</v>
      </c>
      <c r="U379" s="278">
        <v>14580</v>
      </c>
      <c r="V379" s="208">
        <v>7290</v>
      </c>
      <c r="W379" s="208">
        <v>7290</v>
      </c>
      <c r="X379" s="208">
        <v>7290</v>
      </c>
      <c r="Y379" s="208">
        <v>7290</v>
      </c>
      <c r="Z379" s="208">
        <v>7290</v>
      </c>
      <c r="AA379" s="208">
        <v>5062.4964000000009</v>
      </c>
      <c r="AB379" s="208">
        <v>5062.4964000000009</v>
      </c>
      <c r="AC379" s="190">
        <v>4049.9971200000005</v>
      </c>
      <c r="AD379" s="312"/>
      <c r="AF379" s="34"/>
      <c r="AG379" s="34"/>
    </row>
    <row r="380" spans="1:33" s="144" customFormat="1" ht="15" customHeight="1" x14ac:dyDescent="0.25">
      <c r="A380" s="2"/>
      <c r="B380" s="2"/>
      <c r="C380" s="2"/>
      <c r="D380" s="136"/>
      <c r="E380" s="138"/>
      <c r="F380" s="139"/>
      <c r="G380" s="99"/>
      <c r="H380" s="2"/>
      <c r="I380" s="196"/>
      <c r="J380" s="33"/>
      <c r="K380" s="202"/>
      <c r="L380" s="202"/>
      <c r="M380" s="51"/>
      <c r="N380" s="13"/>
      <c r="O380" s="13"/>
      <c r="P380" s="51"/>
      <c r="Q380" s="405"/>
      <c r="R380" s="372"/>
      <c r="S380" s="301"/>
      <c r="T380" s="290"/>
      <c r="U380" s="278"/>
      <c r="V380" s="208"/>
      <c r="W380" s="208"/>
      <c r="X380" s="208"/>
      <c r="Y380" s="208"/>
      <c r="Z380" s="208"/>
      <c r="AA380" s="208"/>
      <c r="AB380" s="208"/>
      <c r="AC380" s="190"/>
      <c r="AD380" s="312"/>
      <c r="AF380" s="34"/>
      <c r="AG380" s="34"/>
    </row>
    <row r="381" spans="1:33" s="144" customFormat="1" ht="23.1" customHeight="1" x14ac:dyDescent="0.25">
      <c r="A381" s="2"/>
      <c r="B381" s="2"/>
      <c r="C381" s="2"/>
      <c r="D381" s="352" t="s">
        <v>824</v>
      </c>
      <c r="E381" s="138"/>
      <c r="F381" s="139"/>
      <c r="G381" s="99"/>
      <c r="H381" s="2"/>
      <c r="I381" s="196"/>
      <c r="J381" s="33"/>
      <c r="K381" s="202"/>
      <c r="L381" s="202"/>
      <c r="M381" s="51"/>
      <c r="N381" s="13"/>
      <c r="O381" s="13"/>
      <c r="P381" s="51"/>
      <c r="Q381" s="405"/>
      <c r="R381" s="372"/>
      <c r="S381" s="301"/>
      <c r="T381" s="290"/>
      <c r="U381" s="278"/>
      <c r="V381" s="208"/>
      <c r="W381" s="208"/>
      <c r="X381" s="208"/>
      <c r="Y381" s="208"/>
      <c r="Z381" s="208"/>
      <c r="AA381" s="208"/>
      <c r="AB381" s="208"/>
      <c r="AC381" s="190"/>
      <c r="AD381" s="312"/>
      <c r="AF381" s="34"/>
      <c r="AG381" s="34"/>
    </row>
    <row r="382" spans="1:33" s="144" customFormat="1" ht="23.1" customHeight="1" x14ac:dyDescent="0.25">
      <c r="A382" s="2"/>
      <c r="B382" s="2"/>
      <c r="C382" s="2"/>
      <c r="D382" s="4" t="s">
        <v>819</v>
      </c>
      <c r="E382" s="116">
        <f t="shared" si="109"/>
        <v>12420</v>
      </c>
      <c r="F382" s="117">
        <f t="shared" si="109"/>
        <v>7560</v>
      </c>
      <c r="G382" s="101"/>
      <c r="H382" s="2" t="e" vm="1">
        <v>#VALUE!</v>
      </c>
      <c r="I382" s="2"/>
      <c r="J382" s="33"/>
      <c r="K382" s="202">
        <f t="shared" si="123"/>
        <v>12419.999999999998</v>
      </c>
      <c r="L382" s="202">
        <f t="shared" si="124"/>
        <v>7559.9999999999991</v>
      </c>
      <c r="M382" s="51"/>
      <c r="N382" s="13">
        <f t="shared" si="125"/>
        <v>12419.999999999998</v>
      </c>
      <c r="O382" s="13">
        <f t="shared" si="113"/>
        <v>7559.9999999999991</v>
      </c>
      <c r="P382" s="51"/>
      <c r="Q382" s="398">
        <v>5400</v>
      </c>
      <c r="R382" s="371">
        <v>5400</v>
      </c>
      <c r="S382" s="300">
        <v>5400</v>
      </c>
      <c r="T382" s="289">
        <v>5400</v>
      </c>
      <c r="U382" s="277">
        <v>5400</v>
      </c>
      <c r="V382" s="208">
        <v>5400</v>
      </c>
      <c r="W382" s="208">
        <v>5400</v>
      </c>
      <c r="X382" s="208">
        <v>5400</v>
      </c>
      <c r="Y382" s="208">
        <v>5400</v>
      </c>
      <c r="Z382" s="208">
        <v>5400</v>
      </c>
      <c r="AA382" s="208"/>
      <c r="AB382" s="208"/>
      <c r="AC382" s="190">
        <v>4499.9967999999999</v>
      </c>
      <c r="AD382" s="312"/>
      <c r="AF382" s="34"/>
      <c r="AG382" s="34"/>
    </row>
    <row r="383" spans="1:33" s="144" customFormat="1" ht="23.1" customHeight="1" x14ac:dyDescent="0.25">
      <c r="A383" s="2"/>
      <c r="B383" s="2"/>
      <c r="C383" s="2"/>
      <c r="D383" s="4" t="s">
        <v>821</v>
      </c>
      <c r="E383" s="116">
        <f>MROUND(K383+4.7,10)</f>
        <v>18630</v>
      </c>
      <c r="F383" s="117">
        <f>MROUND(L383+4.7,10)</f>
        <v>11340</v>
      </c>
      <c r="G383" s="99"/>
      <c r="H383" s="2" t="e" vm="2">
        <v>#VALUE!</v>
      </c>
      <c r="I383" s="2"/>
      <c r="J383" s="33"/>
      <c r="K383" s="202">
        <f>N383*$K$8</f>
        <v>18630</v>
      </c>
      <c r="L383" s="202">
        <f>O383*$L$8</f>
        <v>11340</v>
      </c>
      <c r="M383" s="51"/>
      <c r="N383" s="13">
        <f>Q383*2.3</f>
        <v>18630</v>
      </c>
      <c r="O383" s="13">
        <f>Q383*1.4</f>
        <v>11340</v>
      </c>
      <c r="P383" s="51"/>
      <c r="Q383" s="398">
        <v>8100</v>
      </c>
      <c r="R383" s="371">
        <v>8100</v>
      </c>
      <c r="S383" s="300">
        <v>8100</v>
      </c>
      <c r="T383" s="289">
        <v>8100</v>
      </c>
      <c r="U383" s="277">
        <v>8100</v>
      </c>
      <c r="V383" s="208">
        <v>8100</v>
      </c>
      <c r="W383" s="208">
        <v>8100</v>
      </c>
      <c r="X383" s="208">
        <v>8100</v>
      </c>
      <c r="Y383" s="208">
        <v>8100</v>
      </c>
      <c r="Z383" s="208">
        <v>8100</v>
      </c>
      <c r="AA383" s="208">
        <v>5624.9960000000001</v>
      </c>
      <c r="AB383" s="208">
        <v>5624.9960000000001</v>
      </c>
      <c r="AC383" s="190">
        <v>4499.9967999999999</v>
      </c>
      <c r="AD383" s="312"/>
      <c r="AF383" s="34"/>
      <c r="AG383" s="34"/>
    </row>
    <row r="384" spans="1:33" s="144" customFormat="1" ht="23.1" customHeight="1" x14ac:dyDescent="0.25">
      <c r="A384" s="2"/>
      <c r="B384" s="2"/>
      <c r="C384" s="2"/>
      <c r="D384" s="4" t="s">
        <v>820</v>
      </c>
      <c r="E384" s="116">
        <f t="shared" ref="E384:F384" si="126">MROUND(K384+4.7,10)</f>
        <v>37260</v>
      </c>
      <c r="F384" s="117">
        <f t="shared" si="126"/>
        <v>22680</v>
      </c>
      <c r="G384" s="99"/>
      <c r="H384" s="2" t="e" vm="3">
        <v>#VALUE!</v>
      </c>
      <c r="I384" s="2"/>
      <c r="J384" s="33"/>
      <c r="K384" s="202">
        <f>N384*$K$8</f>
        <v>37260</v>
      </c>
      <c r="L384" s="202">
        <f>O384*$L$8</f>
        <v>22680</v>
      </c>
      <c r="M384" s="51"/>
      <c r="N384" s="13">
        <f>Q384*2.3</f>
        <v>37260</v>
      </c>
      <c r="O384" s="13">
        <f>Q384*1.4</f>
        <v>22680</v>
      </c>
      <c r="P384" s="51"/>
      <c r="Q384" s="405">
        <v>16200</v>
      </c>
      <c r="R384" s="372">
        <v>16200</v>
      </c>
      <c r="S384" s="301">
        <v>16200</v>
      </c>
      <c r="T384" s="290">
        <v>16200</v>
      </c>
      <c r="U384" s="278">
        <v>16200</v>
      </c>
      <c r="V384" s="208">
        <v>8100</v>
      </c>
      <c r="W384" s="208">
        <v>8100</v>
      </c>
      <c r="X384" s="208">
        <v>8100</v>
      </c>
      <c r="Y384" s="208">
        <v>8100</v>
      </c>
      <c r="Z384" s="208">
        <v>8100</v>
      </c>
      <c r="AA384" s="208">
        <v>5624.9960000000001</v>
      </c>
      <c r="AB384" s="208">
        <v>5624.9960000000001</v>
      </c>
      <c r="AC384" s="190">
        <v>4499.9967999999999</v>
      </c>
      <c r="AD384" s="312"/>
      <c r="AF384" s="34"/>
      <c r="AG384" s="34"/>
    </row>
    <row r="385" spans="1:33" s="144" customFormat="1" ht="20.100000000000001" customHeight="1" x14ac:dyDescent="0.25">
      <c r="A385" s="2"/>
      <c r="B385" s="2"/>
      <c r="C385" s="2"/>
      <c r="D385" s="136"/>
      <c r="E385" s="138"/>
      <c r="F385" s="139"/>
      <c r="G385" s="99"/>
      <c r="H385" s="2"/>
      <c r="I385" s="2"/>
      <c r="J385" s="33"/>
      <c r="K385" s="202"/>
      <c r="L385" s="202"/>
      <c r="M385" s="51"/>
      <c r="N385" s="13"/>
      <c r="O385" s="13"/>
      <c r="P385" s="51"/>
      <c r="Q385" s="398"/>
      <c r="R385" s="371"/>
      <c r="S385" s="300"/>
      <c r="T385" s="289"/>
      <c r="U385" s="277"/>
      <c r="V385" s="208"/>
      <c r="W385" s="208"/>
      <c r="X385" s="208"/>
      <c r="Y385" s="208"/>
      <c r="Z385" s="208"/>
      <c r="AA385" s="208"/>
      <c r="AB385" s="208"/>
      <c r="AC385" s="190"/>
      <c r="AD385" s="312"/>
      <c r="AF385" s="34"/>
      <c r="AG385" s="34"/>
    </row>
    <row r="386" spans="1:33" s="144" customFormat="1" ht="23.1" customHeight="1" x14ac:dyDescent="0.25">
      <c r="A386" s="2"/>
      <c r="B386" s="2"/>
      <c r="C386" s="2"/>
      <c r="D386" s="617" t="s">
        <v>680</v>
      </c>
      <c r="E386" s="617"/>
      <c r="F386" s="617"/>
      <c r="G386" s="617"/>
      <c r="H386" s="617"/>
      <c r="I386" s="618"/>
      <c r="J386" s="34"/>
      <c r="K386" s="202"/>
      <c r="L386" s="202"/>
      <c r="M386" s="2"/>
      <c r="N386" s="13"/>
      <c r="O386" s="13"/>
      <c r="P386" s="2"/>
      <c r="Q386" s="406"/>
      <c r="R386" s="380"/>
      <c r="S386" s="380"/>
      <c r="T386" s="381"/>
      <c r="U386" s="281"/>
      <c r="V386" s="246">
        <v>45219</v>
      </c>
      <c r="W386" s="246">
        <v>45219</v>
      </c>
      <c r="X386" s="246">
        <v>45219</v>
      </c>
      <c r="Y386" s="237"/>
      <c r="Z386" s="237"/>
      <c r="AA386" s="237"/>
      <c r="AB386" s="237"/>
      <c r="AC386" s="240"/>
      <c r="AD386" s="312"/>
      <c r="AF386" s="34"/>
      <c r="AG386" s="34"/>
    </row>
    <row r="387" spans="1:33" s="144" customFormat="1" ht="23.1" customHeight="1" x14ac:dyDescent="0.25">
      <c r="A387" s="2"/>
      <c r="B387" s="2"/>
      <c r="C387" s="247">
        <v>45219</v>
      </c>
      <c r="D387" s="4" t="s">
        <v>676</v>
      </c>
      <c r="E387" s="116">
        <f t="shared" ref="E387:F398" si="127">MROUND(K387+4.7,10)</f>
        <v>1590</v>
      </c>
      <c r="F387" s="117">
        <f t="shared" si="127"/>
        <v>970</v>
      </c>
      <c r="G387" s="101"/>
      <c r="H387" s="241"/>
      <c r="I387" s="285"/>
      <c r="J387" s="33"/>
      <c r="K387" s="202">
        <f t="shared" ref="K387:K392" si="128">N387*$K$8</f>
        <v>1586.9999999999998</v>
      </c>
      <c r="L387" s="202">
        <f t="shared" ref="L387:L392" si="129">O387*$L$8</f>
        <v>965.99999999999989</v>
      </c>
      <c r="M387" s="51"/>
      <c r="N387" s="13">
        <f t="shared" ref="N387:N398" si="130">Q387*2.3</f>
        <v>1586.9999999999998</v>
      </c>
      <c r="O387" s="13">
        <f>Q387*1.4</f>
        <v>965.99999999999989</v>
      </c>
      <c r="P387" s="51"/>
      <c r="Q387" s="398">
        <v>690</v>
      </c>
      <c r="R387" s="371">
        <v>690</v>
      </c>
      <c r="S387" s="300">
        <v>690</v>
      </c>
      <c r="T387" s="289">
        <v>690</v>
      </c>
      <c r="U387" s="277">
        <v>690</v>
      </c>
      <c r="V387" s="242">
        <v>690</v>
      </c>
      <c r="W387" s="242">
        <v>690</v>
      </c>
      <c r="X387" s="242">
        <v>690</v>
      </c>
      <c r="Y387" s="208">
        <v>1132.3051948051948</v>
      </c>
      <c r="Z387" s="208">
        <v>1132.3051948051948</v>
      </c>
      <c r="AA387" s="208">
        <v>1132.3051948051948</v>
      </c>
      <c r="AB387" s="208">
        <v>1132.3051948051948</v>
      </c>
      <c r="AC387" s="53">
        <v>905.84415584415592</v>
      </c>
      <c r="AD387" s="312"/>
      <c r="AF387" s="34"/>
      <c r="AG387" s="34"/>
    </row>
    <row r="388" spans="1:33" s="144" customFormat="1" ht="23.1" customHeight="1" x14ac:dyDescent="0.25">
      <c r="A388" s="2"/>
      <c r="B388" s="2"/>
      <c r="C388" s="247">
        <v>45219</v>
      </c>
      <c r="D388" s="4" t="s">
        <v>677</v>
      </c>
      <c r="E388" s="116">
        <f t="shared" si="127"/>
        <v>2530</v>
      </c>
      <c r="F388" s="117">
        <f t="shared" si="127"/>
        <v>1540</v>
      </c>
      <c r="G388" s="99"/>
      <c r="H388" s="2"/>
      <c r="I388" s="2"/>
      <c r="J388" s="33"/>
      <c r="K388" s="202">
        <f t="shared" si="128"/>
        <v>2530</v>
      </c>
      <c r="L388" s="202">
        <f t="shared" si="129"/>
        <v>1540</v>
      </c>
      <c r="M388" s="51"/>
      <c r="N388" s="13">
        <f t="shared" si="130"/>
        <v>2530</v>
      </c>
      <c r="O388" s="13">
        <f>Q388*1.4</f>
        <v>1540</v>
      </c>
      <c r="P388" s="51"/>
      <c r="Q388" s="398">
        <v>1100</v>
      </c>
      <c r="R388" s="371">
        <v>1100</v>
      </c>
      <c r="S388" s="300">
        <v>1100</v>
      </c>
      <c r="T388" s="289">
        <v>1100</v>
      </c>
      <c r="U388" s="277">
        <v>1100</v>
      </c>
      <c r="V388" s="242">
        <v>1100</v>
      </c>
      <c r="W388" s="242">
        <v>1100</v>
      </c>
      <c r="X388" s="242">
        <v>1100</v>
      </c>
      <c r="Y388" s="208">
        <v>1507.3051948051948</v>
      </c>
      <c r="Z388" s="208">
        <v>1507.3051948051948</v>
      </c>
      <c r="AA388" s="208">
        <v>1507.3051948051948</v>
      </c>
      <c r="AB388" s="208">
        <v>1507.3051948051948</v>
      </c>
      <c r="AC388" s="53">
        <v>1205.8441558441559</v>
      </c>
      <c r="AD388" s="312"/>
      <c r="AF388" s="34"/>
      <c r="AG388" s="34"/>
    </row>
    <row r="389" spans="1:33" s="144" customFormat="1" ht="23.1" customHeight="1" x14ac:dyDescent="0.25">
      <c r="A389" s="2"/>
      <c r="B389" s="2"/>
      <c r="C389" s="247">
        <v>45219</v>
      </c>
      <c r="D389" s="4" t="s">
        <v>713</v>
      </c>
      <c r="E389" s="116">
        <f t="shared" si="127"/>
        <v>2990</v>
      </c>
      <c r="F389" s="117">
        <f t="shared" si="127"/>
        <v>1820</v>
      </c>
      <c r="G389" s="99"/>
      <c r="H389" s="2"/>
      <c r="I389" s="2"/>
      <c r="J389" s="33"/>
      <c r="K389" s="202">
        <f t="shared" si="128"/>
        <v>2989.9999999999995</v>
      </c>
      <c r="L389" s="202">
        <f t="shared" si="129"/>
        <v>1819.9999999999998</v>
      </c>
      <c r="M389" s="51"/>
      <c r="N389" s="13">
        <f t="shared" si="130"/>
        <v>2989.9999999999995</v>
      </c>
      <c r="O389" s="13">
        <f>Q389*1.4</f>
        <v>1819.9999999999998</v>
      </c>
      <c r="P389" s="51"/>
      <c r="Q389" s="398">
        <v>1300</v>
      </c>
      <c r="R389" s="371">
        <v>1300</v>
      </c>
      <c r="S389" s="300">
        <v>1300</v>
      </c>
      <c r="T389" s="289">
        <v>1300</v>
      </c>
      <c r="U389" s="277">
        <v>1300</v>
      </c>
      <c r="V389" s="242">
        <v>1300</v>
      </c>
      <c r="W389" s="242">
        <v>1300</v>
      </c>
      <c r="X389" s="242">
        <v>1300</v>
      </c>
      <c r="Y389" s="208">
        <v>1507.3051948051948</v>
      </c>
      <c r="Z389" s="208">
        <v>1507.3051948051948</v>
      </c>
      <c r="AA389" s="208">
        <v>1507.3051948051948</v>
      </c>
      <c r="AB389" s="208">
        <v>1507.3051948051948</v>
      </c>
      <c r="AC389" s="53">
        <v>1205.8441558441559</v>
      </c>
      <c r="AD389" s="312"/>
      <c r="AF389" s="34"/>
      <c r="AG389" s="34"/>
    </row>
    <row r="390" spans="1:33" s="144" customFormat="1" ht="23.1" customHeight="1" x14ac:dyDescent="0.25">
      <c r="A390" s="2"/>
      <c r="B390" s="2"/>
      <c r="C390" s="247">
        <v>45219</v>
      </c>
      <c r="D390" s="4" t="s">
        <v>678</v>
      </c>
      <c r="E390" s="116">
        <f t="shared" si="127"/>
        <v>5000</v>
      </c>
      <c r="F390" s="117">
        <f t="shared" si="127"/>
        <v>3500</v>
      </c>
      <c r="G390" s="99"/>
      <c r="H390" s="2"/>
      <c r="I390" s="2"/>
      <c r="J390" s="33"/>
      <c r="K390" s="202">
        <f t="shared" si="128"/>
        <v>4991</v>
      </c>
      <c r="L390" s="202">
        <f t="shared" si="129"/>
        <v>3493.7000000000003</v>
      </c>
      <c r="M390" s="51"/>
      <c r="N390" s="307">
        <f t="shared" si="130"/>
        <v>4991</v>
      </c>
      <c r="O390" s="307">
        <f>Q390*1.61</f>
        <v>3493.7000000000003</v>
      </c>
      <c r="P390" s="51"/>
      <c r="Q390" s="398">
        <v>2170</v>
      </c>
      <c r="R390" s="371">
        <v>2170</v>
      </c>
      <c r="S390" s="300">
        <v>2100</v>
      </c>
      <c r="T390" s="289">
        <v>2100</v>
      </c>
      <c r="U390" s="277">
        <v>2100</v>
      </c>
      <c r="V390" s="242">
        <v>2100</v>
      </c>
      <c r="W390" s="242">
        <v>2100</v>
      </c>
      <c r="X390" s="242">
        <v>2100</v>
      </c>
      <c r="Y390" s="208">
        <v>1507.3051948051948</v>
      </c>
      <c r="Z390" s="208">
        <v>1507.3051948051948</v>
      </c>
      <c r="AA390" s="208">
        <v>1507.3051948051948</v>
      </c>
      <c r="AB390" s="208">
        <v>1507.3051948051948</v>
      </c>
      <c r="AC390" s="53">
        <v>1205.8441558441559</v>
      </c>
      <c r="AD390" s="312"/>
      <c r="AF390" s="34"/>
      <c r="AG390" s="34"/>
    </row>
    <row r="391" spans="1:33" s="144" customFormat="1" ht="23.1" customHeight="1" x14ac:dyDescent="0.25">
      <c r="A391" s="2"/>
      <c r="B391" s="2"/>
      <c r="C391" s="247">
        <v>45277</v>
      </c>
      <c r="D391" s="4" t="s">
        <v>847</v>
      </c>
      <c r="E391" s="116">
        <f t="shared" si="127"/>
        <v>5000</v>
      </c>
      <c r="F391" s="117">
        <f t="shared" si="127"/>
        <v>3500</v>
      </c>
      <c r="G391" s="99"/>
      <c r="H391" s="2"/>
      <c r="I391" s="2"/>
      <c r="J391" s="33"/>
      <c r="K391" s="202">
        <f t="shared" si="128"/>
        <v>4991</v>
      </c>
      <c r="L391" s="202">
        <f t="shared" si="129"/>
        <v>3493.7000000000003</v>
      </c>
      <c r="M391" s="51"/>
      <c r="N391" s="307">
        <f t="shared" si="130"/>
        <v>4991</v>
      </c>
      <c r="O391" s="307">
        <f>Q391*1.61</f>
        <v>3493.7000000000003</v>
      </c>
      <c r="P391" s="51"/>
      <c r="Q391" s="398">
        <v>2170</v>
      </c>
      <c r="R391" s="371">
        <v>2170</v>
      </c>
      <c r="S391" s="300"/>
      <c r="T391" s="289"/>
      <c r="U391" s="277"/>
      <c r="V391" s="242"/>
      <c r="W391" s="242"/>
      <c r="X391" s="242"/>
      <c r="Y391" s="208"/>
      <c r="Z391" s="208"/>
      <c r="AA391" s="208"/>
      <c r="AB391" s="208"/>
      <c r="AC391" s="53"/>
      <c r="AD391" s="312"/>
      <c r="AF391" s="34"/>
      <c r="AG391" s="34"/>
    </row>
    <row r="392" spans="1:33" s="144" customFormat="1" ht="23.1" customHeight="1" x14ac:dyDescent="0.25">
      <c r="A392" s="2"/>
      <c r="B392" s="2"/>
      <c r="C392" s="247"/>
      <c r="D392" s="4" t="s">
        <v>712</v>
      </c>
      <c r="E392" s="116"/>
      <c r="F392" s="117"/>
      <c r="G392" s="99"/>
      <c r="H392" s="2"/>
      <c r="I392" s="2"/>
      <c r="J392" s="33"/>
      <c r="K392" s="202">
        <f t="shared" si="128"/>
        <v>0</v>
      </c>
      <c r="L392" s="202">
        <f t="shared" si="129"/>
        <v>0</v>
      </c>
      <c r="M392" s="51"/>
      <c r="N392" s="13">
        <f t="shared" si="130"/>
        <v>0</v>
      </c>
      <c r="O392" s="13">
        <f>Q392*1.4</f>
        <v>0</v>
      </c>
      <c r="P392" s="51"/>
      <c r="Q392" s="398"/>
      <c r="R392" s="371"/>
      <c r="S392" s="300"/>
      <c r="T392" s="289"/>
      <c r="U392" s="277"/>
      <c r="V392" s="242"/>
      <c r="W392" s="242"/>
      <c r="X392" s="242"/>
      <c r="Y392" s="208"/>
      <c r="Z392" s="208"/>
      <c r="AA392" s="208"/>
      <c r="AB392" s="208"/>
      <c r="AC392" s="53"/>
      <c r="AD392" s="312"/>
      <c r="AF392" s="34"/>
      <c r="AG392" s="34"/>
    </row>
    <row r="393" spans="1:33" s="144" customFormat="1" ht="23.1" customHeight="1" x14ac:dyDescent="0.25">
      <c r="A393" s="2"/>
      <c r="B393" s="2"/>
      <c r="C393" s="247"/>
      <c r="D393" s="136"/>
      <c r="E393" s="138"/>
      <c r="F393" s="139"/>
      <c r="G393" s="99"/>
      <c r="H393" s="2"/>
      <c r="I393" s="2"/>
      <c r="J393" s="33"/>
      <c r="K393" s="202"/>
      <c r="L393" s="202"/>
      <c r="M393" s="51"/>
      <c r="N393" s="13"/>
      <c r="O393" s="13"/>
      <c r="P393" s="51"/>
      <c r="Q393" s="398"/>
      <c r="R393" s="371"/>
      <c r="S393" s="300"/>
      <c r="T393" s="289"/>
      <c r="U393" s="277"/>
      <c r="V393" s="242"/>
      <c r="W393" s="242"/>
      <c r="X393" s="242"/>
      <c r="Y393" s="208"/>
      <c r="Z393" s="208"/>
      <c r="AA393" s="208"/>
      <c r="AB393" s="208"/>
      <c r="AC393" s="53"/>
      <c r="AD393" s="312"/>
      <c r="AF393" s="34"/>
      <c r="AG393" s="34"/>
    </row>
    <row r="394" spans="1:33" s="144" customFormat="1" ht="23.1" customHeight="1" x14ac:dyDescent="0.25">
      <c r="A394" s="2"/>
      <c r="B394" s="2"/>
      <c r="C394" s="247"/>
      <c r="D394" s="617" t="s">
        <v>681</v>
      </c>
      <c r="E394" s="617"/>
      <c r="F394" s="617"/>
      <c r="G394" s="617"/>
      <c r="H394" s="617"/>
      <c r="I394" s="618"/>
      <c r="J394" s="34"/>
      <c r="K394" s="202"/>
      <c r="L394" s="202"/>
      <c r="M394" s="2"/>
      <c r="N394" s="13"/>
      <c r="O394" s="13"/>
      <c r="P394" s="2"/>
      <c r="Q394" s="398"/>
      <c r="R394" s="333"/>
      <c r="S394" s="333"/>
      <c r="T394" s="330"/>
      <c r="U394" s="277"/>
      <c r="V394" s="242"/>
      <c r="W394" s="242"/>
      <c r="X394" s="242"/>
      <c r="Y394" s="208"/>
      <c r="Z394" s="208"/>
      <c r="AA394" s="208"/>
      <c r="AB394" s="208"/>
      <c r="AC394" s="53"/>
      <c r="AD394" s="312"/>
      <c r="AF394" s="34"/>
      <c r="AG394" s="34"/>
    </row>
    <row r="395" spans="1:33" s="144" customFormat="1" ht="23.1" customHeight="1" x14ac:dyDescent="0.25">
      <c r="A395" s="2"/>
      <c r="B395" s="2"/>
      <c r="C395" s="247">
        <v>45219</v>
      </c>
      <c r="D395" s="4" t="s">
        <v>679</v>
      </c>
      <c r="E395" s="116">
        <f t="shared" si="127"/>
        <v>3450</v>
      </c>
      <c r="F395" s="117">
        <f t="shared" si="127"/>
        <v>2100</v>
      </c>
      <c r="G395" s="101"/>
      <c r="H395" s="45"/>
      <c r="I395" s="45"/>
      <c r="J395" s="33"/>
      <c r="K395" s="202">
        <f>N395*$K$8</f>
        <v>3449.9999999999995</v>
      </c>
      <c r="L395" s="202">
        <f>O395*$L$8</f>
        <v>2100</v>
      </c>
      <c r="M395" s="51"/>
      <c r="N395" s="13">
        <f t="shared" si="130"/>
        <v>3449.9999999999995</v>
      </c>
      <c r="O395" s="13">
        <f>Q395*1.4</f>
        <v>2100</v>
      </c>
      <c r="P395" s="51"/>
      <c r="Q395" s="398">
        <v>1500</v>
      </c>
      <c r="R395" s="371">
        <v>1500</v>
      </c>
      <c r="S395" s="300">
        <v>1500</v>
      </c>
      <c r="T395" s="289">
        <v>1500</v>
      </c>
      <c r="U395" s="277">
        <v>1500</v>
      </c>
      <c r="V395" s="242">
        <v>1500</v>
      </c>
      <c r="W395" s="242">
        <v>1500</v>
      </c>
      <c r="X395" s="242">
        <v>1500</v>
      </c>
      <c r="Y395" s="208">
        <v>1075.487012987013</v>
      </c>
      <c r="Z395" s="208">
        <v>1075.487012987013</v>
      </c>
      <c r="AA395" s="208">
        <v>1075.487012987013</v>
      </c>
      <c r="AB395" s="208">
        <v>1075.487012987013</v>
      </c>
      <c r="AC395" s="53">
        <v>860.38961038961043</v>
      </c>
      <c r="AD395" s="312"/>
      <c r="AF395" s="34"/>
      <c r="AG395" s="34"/>
    </row>
    <row r="396" spans="1:33" s="144" customFormat="1" ht="23.1" customHeight="1" x14ac:dyDescent="0.25">
      <c r="A396" s="2"/>
      <c r="B396" s="2"/>
      <c r="C396" s="2"/>
      <c r="D396" s="4" t="s">
        <v>682</v>
      </c>
      <c r="E396" s="116">
        <f t="shared" si="127"/>
        <v>3290</v>
      </c>
      <c r="F396" s="117">
        <f t="shared" si="127"/>
        <v>2010</v>
      </c>
      <c r="G396" s="99"/>
      <c r="H396" s="2"/>
      <c r="I396" s="196"/>
      <c r="J396" s="33"/>
      <c r="K396" s="202">
        <f>N396*$K$8</f>
        <v>3286.6477272727266</v>
      </c>
      <c r="L396" s="202">
        <f>O396*$L$8</f>
        <v>2000.5681818181813</v>
      </c>
      <c r="M396" s="51"/>
      <c r="N396" s="13">
        <f t="shared" si="130"/>
        <v>3286.6477272727266</v>
      </c>
      <c r="O396" s="13">
        <f>Q396*1.4</f>
        <v>2000.5681818181813</v>
      </c>
      <c r="P396" s="51"/>
      <c r="Q396" s="398">
        <v>1428.9772727272725</v>
      </c>
      <c r="R396" s="371">
        <v>1428.9772727272725</v>
      </c>
      <c r="S396" s="300">
        <v>1428.9772727272725</v>
      </c>
      <c r="T396" s="289">
        <v>1428.9772727272725</v>
      </c>
      <c r="U396" s="277">
        <f t="shared" ref="U396:U398" si="131">AD396*1.25</f>
        <v>0</v>
      </c>
      <c r="V396" s="208">
        <f t="shared" ref="V396:V398" si="132">AD396*1.25</f>
        <v>0</v>
      </c>
      <c r="W396" s="208">
        <v>1428.9772727272725</v>
      </c>
      <c r="X396" s="208">
        <v>1428.9772727272725</v>
      </c>
      <c r="Y396" s="208">
        <v>1428.9772727272725</v>
      </c>
      <c r="Z396" s="208">
        <v>1428.9772727272725</v>
      </c>
      <c r="AA396" s="208">
        <v>1428.9772727272725</v>
      </c>
      <c r="AB396" s="208">
        <v>1428.9772727272725</v>
      </c>
      <c r="AC396" s="53">
        <v>1143.181818181818</v>
      </c>
      <c r="AD396" s="312"/>
      <c r="AF396" s="34"/>
      <c r="AG396" s="34"/>
    </row>
    <row r="397" spans="1:33" s="144" customFormat="1" ht="23.1" customHeight="1" x14ac:dyDescent="0.25">
      <c r="A397" s="2"/>
      <c r="B397" s="2"/>
      <c r="C397" s="2"/>
      <c r="D397" s="4" t="s">
        <v>683</v>
      </c>
      <c r="E397" s="116">
        <f t="shared" si="127"/>
        <v>3640</v>
      </c>
      <c r="F397" s="117">
        <f t="shared" si="127"/>
        <v>2220</v>
      </c>
      <c r="G397" s="99"/>
      <c r="H397" s="2"/>
      <c r="I397" s="196"/>
      <c r="J397" s="33"/>
      <c r="K397" s="202">
        <f>N397*$K$8</f>
        <v>3633.8879870129863</v>
      </c>
      <c r="L397" s="202">
        <f>O397*$L$8</f>
        <v>2211.931818181818</v>
      </c>
      <c r="M397" s="51"/>
      <c r="N397" s="13">
        <f t="shared" si="130"/>
        <v>3633.8879870129863</v>
      </c>
      <c r="O397" s="13">
        <f>Q397*1.4</f>
        <v>2211.931818181818</v>
      </c>
      <c r="P397" s="51"/>
      <c r="Q397" s="398">
        <v>1579.9512987012986</v>
      </c>
      <c r="R397" s="371">
        <v>1579.9512987012986</v>
      </c>
      <c r="S397" s="300">
        <v>1579.9512987012986</v>
      </c>
      <c r="T397" s="289">
        <v>1579.9512987012986</v>
      </c>
      <c r="U397" s="277">
        <f t="shared" si="131"/>
        <v>0</v>
      </c>
      <c r="V397" s="208">
        <f t="shared" si="132"/>
        <v>0</v>
      </c>
      <c r="W397" s="208">
        <v>1579.9512987012986</v>
      </c>
      <c r="X397" s="208">
        <v>1579.9512987012986</v>
      </c>
      <c r="Y397" s="208">
        <v>1579.9512987012986</v>
      </c>
      <c r="Z397" s="208">
        <v>1579.9512987012986</v>
      </c>
      <c r="AA397" s="208">
        <v>1579.9512987012986</v>
      </c>
      <c r="AB397" s="208">
        <v>1579.9512987012986</v>
      </c>
      <c r="AC397" s="53">
        <v>1263.9610389610389</v>
      </c>
      <c r="AD397" s="312"/>
      <c r="AF397" s="34"/>
      <c r="AG397" s="34"/>
    </row>
    <row r="398" spans="1:33" s="144" customFormat="1" ht="23.1" customHeight="1" x14ac:dyDescent="0.25">
      <c r="A398" s="2"/>
      <c r="B398" s="2"/>
      <c r="C398" s="2"/>
      <c r="D398" s="4" t="s">
        <v>684</v>
      </c>
      <c r="E398" s="116">
        <f t="shared" si="127"/>
        <v>3950</v>
      </c>
      <c r="F398" s="117">
        <f t="shared" si="127"/>
        <v>2400</v>
      </c>
      <c r="G398" s="99"/>
      <c r="H398" s="2"/>
      <c r="I398" s="2"/>
      <c r="J398" s="33"/>
      <c r="K398" s="202">
        <f>N398*$K$8</f>
        <v>3941.923701298701</v>
      </c>
      <c r="L398" s="202">
        <f>O398*$L$8</f>
        <v>2399.431818181818</v>
      </c>
      <c r="M398" s="51"/>
      <c r="N398" s="13">
        <f t="shared" si="130"/>
        <v>3941.923701298701</v>
      </c>
      <c r="O398" s="13">
        <f>Q398*1.4</f>
        <v>2399.431818181818</v>
      </c>
      <c r="P398" s="51"/>
      <c r="Q398" s="398">
        <v>1713.8798701298701</v>
      </c>
      <c r="R398" s="371">
        <v>1713.8798701298701</v>
      </c>
      <c r="S398" s="300">
        <v>1713.8798701298701</v>
      </c>
      <c r="T398" s="289">
        <v>1713.8798701298701</v>
      </c>
      <c r="U398" s="277">
        <f t="shared" si="131"/>
        <v>0</v>
      </c>
      <c r="V398" s="208">
        <f t="shared" si="132"/>
        <v>0</v>
      </c>
      <c r="W398" s="208">
        <v>1713.8798701298701</v>
      </c>
      <c r="X398" s="208">
        <v>1713.8798701298701</v>
      </c>
      <c r="Y398" s="208">
        <v>1713.8798701298701</v>
      </c>
      <c r="Z398" s="208">
        <v>1713.8798701298701</v>
      </c>
      <c r="AA398" s="208">
        <v>1713.8798701298701</v>
      </c>
      <c r="AB398" s="208">
        <v>1713.8798701298701</v>
      </c>
      <c r="AC398" s="53">
        <v>1371.1038961038962</v>
      </c>
      <c r="AD398" s="312"/>
      <c r="AF398" s="34"/>
      <c r="AG398" s="34"/>
    </row>
    <row r="399" spans="1:33" s="144" customFormat="1" ht="23.1" customHeight="1" x14ac:dyDescent="0.25">
      <c r="A399" s="2"/>
      <c r="B399" s="2"/>
      <c r="C399" s="2"/>
      <c r="D399" s="136"/>
      <c r="E399" s="138"/>
      <c r="F399" s="139"/>
      <c r="G399" s="99"/>
      <c r="H399" s="2"/>
      <c r="I399" s="2"/>
      <c r="J399" s="33"/>
      <c r="K399" s="202"/>
      <c r="L399" s="202"/>
      <c r="M399" s="51"/>
      <c r="N399" s="13"/>
      <c r="O399" s="13"/>
      <c r="P399" s="51"/>
      <c r="Q399" s="398"/>
      <c r="R399" s="371"/>
      <c r="S399" s="300"/>
      <c r="T399" s="289"/>
      <c r="U399" s="277"/>
      <c r="V399" s="208"/>
      <c r="W399" s="208"/>
      <c r="X399" s="208"/>
      <c r="Y399" s="208"/>
      <c r="Z399" s="208"/>
      <c r="AA399" s="208"/>
      <c r="AB399" s="208"/>
      <c r="AC399" s="53"/>
      <c r="AD399" s="312"/>
      <c r="AF399" s="34"/>
      <c r="AG399" s="34"/>
    </row>
    <row r="400" spans="1:33" s="144" customFormat="1" ht="23.1" customHeight="1" x14ac:dyDescent="0.25">
      <c r="A400" s="2"/>
      <c r="B400" s="2"/>
      <c r="C400" s="247"/>
      <c r="D400" s="617" t="s">
        <v>798</v>
      </c>
      <c r="E400" s="617"/>
      <c r="F400" s="617"/>
      <c r="G400" s="617"/>
      <c r="H400" s="617"/>
      <c r="I400" s="618"/>
      <c r="J400" s="34"/>
      <c r="K400" s="202"/>
      <c r="L400" s="202"/>
      <c r="M400" s="2"/>
      <c r="N400" s="383" t="s">
        <v>844</v>
      </c>
      <c r="O400" s="383" t="s">
        <v>845</v>
      </c>
      <c r="P400" s="2"/>
      <c r="Q400" s="398"/>
      <c r="R400" s="333"/>
      <c r="S400" s="333"/>
      <c r="T400" s="330"/>
      <c r="U400" s="277"/>
      <c r="V400" s="242"/>
      <c r="W400" s="242"/>
      <c r="X400" s="242"/>
      <c r="Y400" s="208"/>
      <c r="Z400" s="208"/>
      <c r="AA400" s="208"/>
      <c r="AB400" s="208"/>
      <c r="AC400" s="53"/>
      <c r="AD400" s="312"/>
      <c r="AF400" s="34"/>
      <c r="AG400" s="34"/>
    </row>
    <row r="401" spans="1:37" s="144" customFormat="1" ht="23.1" customHeight="1" x14ac:dyDescent="0.25">
      <c r="A401" s="2"/>
      <c r="B401" s="2"/>
      <c r="C401" s="247">
        <v>45268</v>
      </c>
      <c r="D401" s="4" t="s">
        <v>799</v>
      </c>
      <c r="E401" s="116">
        <f t="shared" ref="E401:F401" si="133">MROUND(K401+4.7,10)</f>
        <v>11880</v>
      </c>
      <c r="F401" s="117">
        <f t="shared" si="133"/>
        <v>7220</v>
      </c>
      <c r="G401" s="101"/>
      <c r="H401" s="45"/>
      <c r="I401" s="45"/>
      <c r="J401" s="33"/>
      <c r="K401" s="202">
        <f>N401*$K$8</f>
        <v>11875</v>
      </c>
      <c r="L401" s="202">
        <f>O401*$L$8</f>
        <v>7220</v>
      </c>
      <c r="M401" s="51"/>
      <c r="N401" s="13">
        <f>Q401*2.5</f>
        <v>11875</v>
      </c>
      <c r="O401" s="13">
        <f>Q401*1.52</f>
        <v>7220</v>
      </c>
      <c r="P401" s="51"/>
      <c r="Q401" s="398">
        <v>4750</v>
      </c>
      <c r="R401" s="371">
        <v>4750</v>
      </c>
      <c r="S401" s="300">
        <v>4750</v>
      </c>
      <c r="T401" s="289"/>
      <c r="U401" s="277"/>
      <c r="V401" s="242"/>
      <c r="W401" s="242"/>
      <c r="X401" s="242"/>
      <c r="Y401" s="208"/>
      <c r="Z401" s="208"/>
      <c r="AA401" s="208"/>
      <c r="AB401" s="208"/>
      <c r="AC401" s="53"/>
      <c r="AD401" s="312"/>
      <c r="AF401" s="34"/>
      <c r="AG401" s="34"/>
    </row>
    <row r="402" spans="1:37" s="144" customFormat="1" ht="23.1" customHeight="1" x14ac:dyDescent="0.25">
      <c r="A402" s="2"/>
      <c r="B402" s="2"/>
      <c r="C402" s="2"/>
      <c r="D402" s="136"/>
      <c r="E402" s="138"/>
      <c r="F402" s="139"/>
      <c r="G402" s="99"/>
      <c r="H402" s="2"/>
      <c r="I402" s="2"/>
      <c r="J402" s="33"/>
      <c r="K402" s="202"/>
      <c r="L402" s="202"/>
      <c r="M402" s="51"/>
      <c r="N402" s="13"/>
      <c r="O402" s="13"/>
      <c r="P402" s="51"/>
      <c r="Q402" s="398"/>
      <c r="R402" s="371"/>
      <c r="S402" s="300"/>
      <c r="T402" s="289"/>
      <c r="U402" s="277"/>
      <c r="V402" s="208"/>
      <c r="W402" s="208"/>
      <c r="X402" s="208"/>
      <c r="Y402" s="208"/>
      <c r="Z402" s="208"/>
      <c r="AA402" s="208"/>
      <c r="AB402" s="208"/>
      <c r="AC402" s="53"/>
      <c r="AD402" s="312"/>
      <c r="AF402" s="34"/>
      <c r="AG402" s="34"/>
    </row>
    <row r="403" spans="1:37" s="144" customFormat="1" ht="23.1" customHeight="1" x14ac:dyDescent="0.25">
      <c r="A403" s="2"/>
      <c r="B403" s="2"/>
      <c r="C403" s="2"/>
      <c r="D403" s="136"/>
      <c r="E403" s="138"/>
      <c r="F403" s="139"/>
      <c r="G403" s="99"/>
      <c r="H403" s="2"/>
      <c r="I403" s="2"/>
      <c r="J403" s="33"/>
      <c r="K403" s="202"/>
      <c r="L403" s="202"/>
      <c r="M403" s="51"/>
      <c r="N403" s="13"/>
      <c r="O403" s="13"/>
      <c r="P403" s="51"/>
      <c r="Q403" s="398"/>
      <c r="R403" s="371"/>
      <c r="S403" s="300"/>
      <c r="T403" s="289"/>
      <c r="U403" s="277"/>
      <c r="V403" s="208"/>
      <c r="W403" s="208"/>
      <c r="X403" s="208"/>
      <c r="Y403" s="208"/>
      <c r="Z403" s="208"/>
      <c r="AA403" s="208"/>
      <c r="AB403" s="208"/>
      <c r="AC403" s="53"/>
      <c r="AD403" s="312"/>
      <c r="AF403" s="34"/>
      <c r="AG403" s="34"/>
    </row>
    <row r="404" spans="1:37" s="144" customFormat="1" ht="23.1" customHeight="1" x14ac:dyDescent="0.25">
      <c r="A404" s="2"/>
      <c r="B404" s="2"/>
      <c r="C404" s="2"/>
      <c r="D404" s="617" t="s">
        <v>690</v>
      </c>
      <c r="E404" s="617"/>
      <c r="F404" s="617"/>
      <c r="G404" s="617"/>
      <c r="H404" s="617"/>
      <c r="I404" s="618"/>
      <c r="J404" s="34"/>
      <c r="K404" s="202"/>
      <c r="L404" s="202"/>
      <c r="M404" s="2"/>
      <c r="N404" s="13"/>
      <c r="O404" s="13"/>
      <c r="P404" s="2"/>
      <c r="Q404" s="407"/>
      <c r="R404" s="378"/>
      <c r="S404" s="378"/>
      <c r="T404" s="379"/>
      <c r="U404" s="282"/>
      <c r="V404" s="260"/>
      <c r="W404" s="260"/>
      <c r="X404" s="260"/>
      <c r="Y404" s="232"/>
      <c r="Z404" s="232"/>
      <c r="AA404" s="208"/>
      <c r="AB404" s="208"/>
      <c r="AC404" s="190"/>
      <c r="AD404" s="312"/>
      <c r="AF404" s="34"/>
      <c r="AG404" s="34"/>
    </row>
    <row r="405" spans="1:37" s="144" customFormat="1" ht="23.1" customHeight="1" x14ac:dyDescent="0.25">
      <c r="A405" s="2"/>
      <c r="B405" s="2"/>
      <c r="C405" s="262">
        <v>45227</v>
      </c>
      <c r="D405" s="4" t="s">
        <v>707</v>
      </c>
      <c r="E405" s="116">
        <f t="shared" ref="E405:F417" si="134">MROUND(K405+4.7,10)</f>
        <v>37150</v>
      </c>
      <c r="F405" s="117">
        <f t="shared" si="134"/>
        <v>22610</v>
      </c>
      <c r="G405" s="101"/>
      <c r="H405" s="45"/>
      <c r="I405" s="45"/>
      <c r="J405" s="33"/>
      <c r="K405" s="202">
        <f t="shared" si="123"/>
        <v>37145</v>
      </c>
      <c r="L405" s="202">
        <f t="shared" si="124"/>
        <v>22610</v>
      </c>
      <c r="M405" s="51"/>
      <c r="N405" s="13">
        <f t="shared" ref="N405:N417" si="135">Q405*2.3</f>
        <v>37145</v>
      </c>
      <c r="O405" s="13">
        <f t="shared" ref="O405:O417" si="136">Q405*1.4</f>
        <v>22610</v>
      </c>
      <c r="P405" s="51"/>
      <c r="Q405" s="407">
        <v>16150</v>
      </c>
      <c r="R405" s="373">
        <v>16150</v>
      </c>
      <c r="S405" s="302">
        <v>16150</v>
      </c>
      <c r="T405" s="291">
        <v>16150</v>
      </c>
      <c r="U405" s="282">
        <v>16150</v>
      </c>
      <c r="V405" s="261">
        <v>16150</v>
      </c>
      <c r="W405" s="261">
        <v>16150</v>
      </c>
      <c r="X405" s="261">
        <v>16150</v>
      </c>
      <c r="Y405" s="232"/>
      <c r="Z405" s="232"/>
      <c r="AA405" s="208"/>
      <c r="AB405" s="208"/>
      <c r="AC405" s="53"/>
      <c r="AD405" s="312"/>
      <c r="AF405" s="34"/>
      <c r="AG405" s="34"/>
    </row>
    <row r="406" spans="1:37" s="144" customFormat="1" ht="23.1" customHeight="1" x14ac:dyDescent="0.25">
      <c r="A406" s="2"/>
      <c r="B406" s="2"/>
      <c r="C406" s="2"/>
      <c r="D406" s="4" t="s">
        <v>708</v>
      </c>
      <c r="E406" s="116">
        <f t="shared" si="134"/>
        <v>41060</v>
      </c>
      <c r="F406" s="117">
        <f t="shared" si="134"/>
        <v>24990</v>
      </c>
      <c r="G406" s="99"/>
      <c r="H406" s="2"/>
      <c r="I406" s="196"/>
      <c r="J406" s="33"/>
      <c r="K406" s="202">
        <f t="shared" si="123"/>
        <v>41055</v>
      </c>
      <c r="L406" s="202">
        <f t="shared" si="124"/>
        <v>24990</v>
      </c>
      <c r="M406" s="51"/>
      <c r="N406" s="13">
        <f t="shared" si="135"/>
        <v>41055</v>
      </c>
      <c r="O406" s="13">
        <f t="shared" si="136"/>
        <v>24990</v>
      </c>
      <c r="P406" s="51"/>
      <c r="Q406" s="407">
        <v>17850</v>
      </c>
      <c r="R406" s="373">
        <v>17850</v>
      </c>
      <c r="S406" s="302">
        <v>17850</v>
      </c>
      <c r="T406" s="291">
        <v>17850</v>
      </c>
      <c r="U406" s="282">
        <v>17850</v>
      </c>
      <c r="V406" s="260">
        <v>17850</v>
      </c>
      <c r="W406" s="260">
        <v>17850</v>
      </c>
      <c r="X406" s="260">
        <v>17850</v>
      </c>
      <c r="Y406" s="232"/>
      <c r="Z406" s="232"/>
      <c r="AA406" s="208"/>
      <c r="AB406" s="208"/>
      <c r="AC406" s="53"/>
      <c r="AD406" s="312"/>
      <c r="AF406" s="34"/>
      <c r="AG406" s="34"/>
    </row>
    <row r="407" spans="1:37" s="144" customFormat="1" ht="23.1" customHeight="1" x14ac:dyDescent="0.25">
      <c r="A407" s="2"/>
      <c r="B407" s="2"/>
      <c r="C407" s="2"/>
      <c r="D407" s="4" t="s">
        <v>709</v>
      </c>
      <c r="E407" s="116">
        <f t="shared" si="134"/>
        <v>48880</v>
      </c>
      <c r="F407" s="117">
        <f t="shared" si="134"/>
        <v>29750</v>
      </c>
      <c r="G407" s="99"/>
      <c r="H407" s="2"/>
      <c r="I407" s="196"/>
      <c r="J407" s="33"/>
      <c r="K407" s="202">
        <f t="shared" si="123"/>
        <v>48874.999999999993</v>
      </c>
      <c r="L407" s="202">
        <f t="shared" si="124"/>
        <v>29749.999999999996</v>
      </c>
      <c r="M407" s="51"/>
      <c r="N407" s="13">
        <f t="shared" si="135"/>
        <v>48874.999999999993</v>
      </c>
      <c r="O407" s="13">
        <f t="shared" si="136"/>
        <v>29749.999999999996</v>
      </c>
      <c r="P407" s="51"/>
      <c r="Q407" s="407">
        <v>21250</v>
      </c>
      <c r="R407" s="373">
        <v>21250</v>
      </c>
      <c r="S407" s="302">
        <v>21250</v>
      </c>
      <c r="T407" s="291">
        <v>21250</v>
      </c>
      <c r="U407" s="282">
        <v>21250</v>
      </c>
      <c r="V407" s="260">
        <v>21250</v>
      </c>
      <c r="W407" s="260">
        <v>21250</v>
      </c>
      <c r="X407" s="260">
        <v>21250</v>
      </c>
      <c r="Y407" s="232"/>
      <c r="Z407" s="232"/>
      <c r="AA407" s="208"/>
      <c r="AB407" s="208"/>
      <c r="AC407" s="53"/>
      <c r="AD407" s="312"/>
      <c r="AF407" s="34"/>
      <c r="AG407" s="34"/>
    </row>
    <row r="408" spans="1:37" s="144" customFormat="1" ht="23.1" customHeight="1" x14ac:dyDescent="0.25">
      <c r="A408" s="2"/>
      <c r="B408" s="2"/>
      <c r="C408" s="2"/>
      <c r="D408" s="4" t="s">
        <v>710</v>
      </c>
      <c r="E408" s="116">
        <f t="shared" si="134"/>
        <v>56700</v>
      </c>
      <c r="F408" s="117">
        <f t="shared" si="134"/>
        <v>34510</v>
      </c>
      <c r="G408" s="99"/>
      <c r="H408" s="2"/>
      <c r="I408" s="2"/>
      <c r="J408" s="33"/>
      <c r="K408" s="202">
        <f t="shared" si="123"/>
        <v>56694.999999999993</v>
      </c>
      <c r="L408" s="202">
        <f t="shared" si="124"/>
        <v>34510</v>
      </c>
      <c r="M408" s="51"/>
      <c r="N408" s="13">
        <f t="shared" si="135"/>
        <v>56694.999999999993</v>
      </c>
      <c r="O408" s="13">
        <f t="shared" si="136"/>
        <v>34510</v>
      </c>
      <c r="P408" s="51"/>
      <c r="Q408" s="407">
        <v>24650</v>
      </c>
      <c r="R408" s="373">
        <v>24650</v>
      </c>
      <c r="S408" s="302">
        <v>24650</v>
      </c>
      <c r="T408" s="291">
        <v>24650</v>
      </c>
      <c r="U408" s="282">
        <v>24650</v>
      </c>
      <c r="V408" s="260">
        <v>24650</v>
      </c>
      <c r="W408" s="260">
        <v>24650</v>
      </c>
      <c r="X408" s="260">
        <v>24650</v>
      </c>
      <c r="Y408" s="232"/>
      <c r="Z408" s="232"/>
      <c r="AA408" s="208"/>
      <c r="AB408" s="208"/>
      <c r="AC408" s="53"/>
      <c r="AD408" s="312"/>
      <c r="AF408" s="34"/>
      <c r="AG408" s="34"/>
    </row>
    <row r="409" spans="1:37" s="144" customFormat="1" ht="23.1" customHeight="1" x14ac:dyDescent="0.25">
      <c r="A409" s="2"/>
      <c r="B409" s="2"/>
      <c r="C409" s="2"/>
      <c r="D409" s="136"/>
      <c r="E409" s="138"/>
      <c r="F409" s="139"/>
      <c r="G409" s="99"/>
      <c r="H409" s="2"/>
      <c r="I409" s="2"/>
      <c r="J409" s="33"/>
      <c r="K409" s="202"/>
      <c r="L409" s="202"/>
      <c r="M409" s="51"/>
      <c r="N409" s="13"/>
      <c r="O409" s="13"/>
      <c r="P409" s="51"/>
      <c r="Q409" s="407"/>
      <c r="R409" s="373"/>
      <c r="S409" s="302"/>
      <c r="T409" s="291"/>
      <c r="U409" s="282"/>
      <c r="V409" s="260"/>
      <c r="W409" s="260"/>
      <c r="X409" s="260"/>
      <c r="Y409" s="232"/>
      <c r="Z409" s="232"/>
      <c r="AA409" s="208"/>
      <c r="AB409" s="208"/>
      <c r="AC409" s="53"/>
      <c r="AD409" s="312"/>
      <c r="AF409" s="34"/>
      <c r="AG409" s="34"/>
    </row>
    <row r="410" spans="1:37" s="144" customFormat="1" ht="23.1" customHeight="1" x14ac:dyDescent="0.25">
      <c r="A410" s="2"/>
      <c r="B410" s="2"/>
      <c r="C410" s="2"/>
      <c r="D410" s="617" t="s">
        <v>715</v>
      </c>
      <c r="E410" s="617"/>
      <c r="F410" s="617"/>
      <c r="G410" s="617"/>
      <c r="H410" s="617"/>
      <c r="I410" s="618"/>
      <c r="J410" s="34"/>
      <c r="K410" s="202"/>
      <c r="L410" s="202"/>
      <c r="M410" s="2"/>
      <c r="N410" s="13"/>
      <c r="O410" s="13"/>
      <c r="P410" s="2"/>
      <c r="Q410" s="407"/>
      <c r="R410" s="378"/>
      <c r="S410" s="378"/>
      <c r="T410" s="379"/>
      <c r="U410" s="282"/>
      <c r="V410" s="260"/>
      <c r="W410" s="260"/>
      <c r="X410" s="260"/>
      <c r="Y410" s="232"/>
      <c r="Z410" s="232"/>
      <c r="AA410" s="208"/>
      <c r="AB410" s="208"/>
      <c r="AC410" s="53"/>
      <c r="AD410" s="312"/>
      <c r="AF410" s="34"/>
      <c r="AH410" s="34"/>
    </row>
    <row r="411" spans="1:37" s="144" customFormat="1" ht="23.1" customHeight="1" x14ac:dyDescent="0.25">
      <c r="A411" s="2"/>
      <c r="B411" s="2"/>
      <c r="C411" s="283">
        <v>45257</v>
      </c>
      <c r="D411" s="4" t="s">
        <v>716</v>
      </c>
      <c r="E411" s="116">
        <f t="shared" si="134"/>
        <v>690</v>
      </c>
      <c r="F411" s="117">
        <f t="shared" si="134"/>
        <v>420</v>
      </c>
      <c r="G411" s="99"/>
      <c r="H411" s="2"/>
      <c r="I411" s="2"/>
      <c r="J411" s="33"/>
      <c r="K411" s="202">
        <f t="shared" ref="K411:K417" si="137">N411*$K$8</f>
        <v>690</v>
      </c>
      <c r="L411" s="202">
        <f t="shared" ref="L411:L417" si="138">O411*$L$8</f>
        <v>420</v>
      </c>
      <c r="M411" s="51"/>
      <c r="N411" s="13">
        <f t="shared" si="135"/>
        <v>690</v>
      </c>
      <c r="O411" s="13">
        <f t="shared" si="136"/>
        <v>420</v>
      </c>
      <c r="P411" s="51"/>
      <c r="Q411" s="408">
        <v>300</v>
      </c>
      <c r="R411" s="374">
        <v>300</v>
      </c>
      <c r="S411" s="310">
        <v>300</v>
      </c>
      <c r="T411" s="289">
        <v>280</v>
      </c>
      <c r="U411" s="269"/>
      <c r="V411" s="208">
        <v>300</v>
      </c>
      <c r="W411" s="208">
        <v>300</v>
      </c>
      <c r="X411" s="208">
        <v>300</v>
      </c>
      <c r="Y411" s="208">
        <v>300</v>
      </c>
      <c r="Z411" s="208">
        <v>300</v>
      </c>
      <c r="AA411" s="208"/>
      <c r="AB411" s="208"/>
      <c r="AC411" s="190">
        <v>108.173</v>
      </c>
      <c r="AD411" s="312"/>
      <c r="AF411" s="34"/>
      <c r="AH411" s="34"/>
      <c r="AI411" s="144" t="s">
        <v>755</v>
      </c>
    </row>
    <row r="412" spans="1:37" s="144" customFormat="1" ht="23.1" customHeight="1" x14ac:dyDescent="0.25">
      <c r="A412" s="2"/>
      <c r="B412" s="2"/>
      <c r="C412" s="2"/>
      <c r="D412" s="4" t="s">
        <v>717</v>
      </c>
      <c r="E412" s="116">
        <f t="shared" si="134"/>
        <v>780</v>
      </c>
      <c r="F412" s="117">
        <f t="shared" si="134"/>
        <v>480</v>
      </c>
      <c r="G412" s="99"/>
      <c r="H412" s="2"/>
      <c r="I412" s="2"/>
      <c r="J412" s="33"/>
      <c r="K412" s="202">
        <f t="shared" si="137"/>
        <v>772.8</v>
      </c>
      <c r="L412" s="202">
        <f t="shared" si="138"/>
        <v>470.4</v>
      </c>
      <c r="M412" s="51"/>
      <c r="N412" s="13">
        <f t="shared" si="135"/>
        <v>772.8</v>
      </c>
      <c r="O412" s="13">
        <f t="shared" si="136"/>
        <v>470.4</v>
      </c>
      <c r="P412" s="51"/>
      <c r="Q412" s="408">
        <v>336</v>
      </c>
      <c r="R412" s="374">
        <v>336</v>
      </c>
      <c r="S412" s="310">
        <v>336</v>
      </c>
      <c r="T412" s="289">
        <v>310</v>
      </c>
      <c r="U412" s="269"/>
      <c r="V412" s="208">
        <v>400</v>
      </c>
      <c r="W412" s="208">
        <v>400</v>
      </c>
      <c r="X412" s="208">
        <v>400</v>
      </c>
      <c r="Y412" s="208">
        <v>400</v>
      </c>
      <c r="Z412" s="208">
        <v>400</v>
      </c>
      <c r="AA412" s="208"/>
      <c r="AB412" s="208"/>
      <c r="AC412" s="190">
        <v>162.2595</v>
      </c>
      <c r="AD412" s="312"/>
      <c r="AF412" s="34"/>
      <c r="AH412" s="34"/>
      <c r="AI412" s="144" t="s">
        <v>756</v>
      </c>
      <c r="AJ412" s="144" t="s">
        <v>757</v>
      </c>
      <c r="AK412" s="144" t="s">
        <v>758</v>
      </c>
    </row>
    <row r="413" spans="1:37" s="144" customFormat="1" ht="23.1" customHeight="1" x14ac:dyDescent="0.25">
      <c r="A413" s="2"/>
      <c r="B413" s="2"/>
      <c r="C413" s="2"/>
      <c r="D413" s="4" t="s">
        <v>718</v>
      </c>
      <c r="E413" s="116">
        <f t="shared" si="134"/>
        <v>830</v>
      </c>
      <c r="F413" s="117">
        <f t="shared" si="134"/>
        <v>510</v>
      </c>
      <c r="G413" s="99"/>
      <c r="H413" s="2"/>
      <c r="I413" s="2"/>
      <c r="J413" s="33"/>
      <c r="K413" s="202">
        <f t="shared" si="137"/>
        <v>827.99999999999989</v>
      </c>
      <c r="L413" s="202">
        <f t="shared" si="138"/>
        <v>503.99999999999994</v>
      </c>
      <c r="M413" s="51"/>
      <c r="N413" s="13">
        <f t="shared" si="135"/>
        <v>827.99999999999989</v>
      </c>
      <c r="O413" s="13">
        <f t="shared" si="136"/>
        <v>503.99999999999994</v>
      </c>
      <c r="P413" s="51"/>
      <c r="Q413" s="408">
        <v>360</v>
      </c>
      <c r="R413" s="374">
        <v>360</v>
      </c>
      <c r="S413" s="310">
        <v>360</v>
      </c>
      <c r="T413" s="289">
        <v>330</v>
      </c>
      <c r="U413" s="269"/>
      <c r="V413" s="208">
        <v>460</v>
      </c>
      <c r="W413" s="208">
        <v>460</v>
      </c>
      <c r="X413" s="208">
        <v>460</v>
      </c>
      <c r="Y413" s="208">
        <v>460</v>
      </c>
      <c r="Z413" s="208">
        <v>460</v>
      </c>
      <c r="AA413" s="208"/>
      <c r="AB413" s="208"/>
      <c r="AC413" s="190">
        <v>194.71140000000003</v>
      </c>
      <c r="AD413" s="312"/>
      <c r="AF413" s="34"/>
      <c r="AH413" s="34"/>
      <c r="AI413" s="144" t="s">
        <v>759</v>
      </c>
      <c r="AJ413" s="144">
        <v>300</v>
      </c>
      <c r="AK413" s="144">
        <v>3000</v>
      </c>
    </row>
    <row r="414" spans="1:37" s="144" customFormat="1" ht="23.1" customHeight="1" x14ac:dyDescent="0.25">
      <c r="A414" s="2"/>
      <c r="B414" s="2"/>
      <c r="C414" s="2"/>
      <c r="D414" s="4" t="s">
        <v>762</v>
      </c>
      <c r="E414" s="116">
        <f t="shared" si="134"/>
        <v>890</v>
      </c>
      <c r="F414" s="117">
        <f t="shared" si="134"/>
        <v>540</v>
      </c>
      <c r="G414" s="99"/>
      <c r="H414" s="2"/>
      <c r="I414" s="2"/>
      <c r="J414" s="33"/>
      <c r="K414" s="202">
        <f t="shared" si="137"/>
        <v>883.19999999999993</v>
      </c>
      <c r="L414" s="202">
        <f t="shared" si="138"/>
        <v>537.59999999999991</v>
      </c>
      <c r="M414" s="51"/>
      <c r="N414" s="13">
        <f t="shared" si="135"/>
        <v>883.19999999999993</v>
      </c>
      <c r="O414" s="13">
        <f t="shared" si="136"/>
        <v>537.59999999999991</v>
      </c>
      <c r="P414" s="51"/>
      <c r="Q414" s="408">
        <v>384</v>
      </c>
      <c r="R414" s="374">
        <v>384</v>
      </c>
      <c r="S414" s="310">
        <v>384</v>
      </c>
      <c r="T414" s="289">
        <v>550</v>
      </c>
      <c r="U414" s="269"/>
      <c r="V414" s="208">
        <v>500</v>
      </c>
      <c r="W414" s="208">
        <v>500</v>
      </c>
      <c r="X414" s="208">
        <v>500</v>
      </c>
      <c r="Y414" s="208">
        <v>500</v>
      </c>
      <c r="Z414" s="208">
        <v>500</v>
      </c>
      <c r="AA414" s="208"/>
      <c r="AB414" s="208"/>
      <c r="AC414" s="190">
        <v>216.346</v>
      </c>
      <c r="AD414" s="312"/>
      <c r="AF414" s="34"/>
      <c r="AH414" s="34"/>
      <c r="AI414" s="144" t="s">
        <v>760</v>
      </c>
      <c r="AJ414" s="144">
        <v>336</v>
      </c>
      <c r="AK414" s="144">
        <v>3360</v>
      </c>
    </row>
    <row r="415" spans="1:37" s="144" customFormat="1" ht="23.1" customHeight="1" x14ac:dyDescent="0.25">
      <c r="A415" s="2"/>
      <c r="B415" s="2"/>
      <c r="C415" s="2"/>
      <c r="D415" s="4" t="s">
        <v>763</v>
      </c>
      <c r="E415" s="116">
        <f t="shared" si="134"/>
        <v>1330</v>
      </c>
      <c r="F415" s="117">
        <f t="shared" si="134"/>
        <v>810</v>
      </c>
      <c r="G415" s="99"/>
      <c r="H415" s="2"/>
      <c r="I415" s="2"/>
      <c r="J415" s="33"/>
      <c r="K415" s="202">
        <f t="shared" si="137"/>
        <v>1324.8</v>
      </c>
      <c r="L415" s="202">
        <f t="shared" si="138"/>
        <v>806.4</v>
      </c>
      <c r="M415" s="51"/>
      <c r="N415" s="13">
        <f t="shared" si="135"/>
        <v>1324.8</v>
      </c>
      <c r="O415" s="13">
        <f t="shared" si="136"/>
        <v>806.4</v>
      </c>
      <c r="P415" s="51"/>
      <c r="Q415" s="408">
        <v>576</v>
      </c>
      <c r="R415" s="374">
        <v>576</v>
      </c>
      <c r="S415" s="310">
        <v>576</v>
      </c>
      <c r="T415" s="289">
        <v>580</v>
      </c>
      <c r="U415" s="269"/>
      <c r="V415" s="208">
        <v>800</v>
      </c>
      <c r="W415" s="208">
        <v>800</v>
      </c>
      <c r="X415" s="208">
        <v>800</v>
      </c>
      <c r="Y415" s="208">
        <v>800</v>
      </c>
      <c r="Z415" s="208">
        <v>800</v>
      </c>
      <c r="AA415" s="208"/>
      <c r="AB415" s="208"/>
      <c r="AC415" s="190">
        <v>216.346</v>
      </c>
      <c r="AD415" s="312"/>
      <c r="AF415" s="34"/>
      <c r="AH415" s="34"/>
      <c r="AI415" s="144" t="s">
        <v>761</v>
      </c>
      <c r="AJ415" s="144">
        <v>360</v>
      </c>
      <c r="AK415" s="144">
        <v>3600</v>
      </c>
    </row>
    <row r="416" spans="1:37" s="144" customFormat="1" ht="23.1" customHeight="1" x14ac:dyDescent="0.25">
      <c r="A416" s="2"/>
      <c r="B416" s="2"/>
      <c r="C416" s="2"/>
      <c r="D416" s="4" t="s">
        <v>719</v>
      </c>
      <c r="E416" s="116">
        <f t="shared" si="134"/>
        <v>1470</v>
      </c>
      <c r="F416" s="117">
        <f t="shared" si="134"/>
        <v>900</v>
      </c>
      <c r="G416" s="99"/>
      <c r="H416" s="2"/>
      <c r="I416" s="2"/>
      <c r="J416" s="33"/>
      <c r="K416" s="202">
        <f t="shared" si="137"/>
        <v>1462.8</v>
      </c>
      <c r="L416" s="202">
        <f t="shared" si="138"/>
        <v>890.4</v>
      </c>
      <c r="M416" s="51"/>
      <c r="N416" s="13">
        <f t="shared" si="135"/>
        <v>1462.8</v>
      </c>
      <c r="O416" s="13">
        <f t="shared" si="136"/>
        <v>890.4</v>
      </c>
      <c r="P416" s="51"/>
      <c r="Q416" s="408">
        <v>636</v>
      </c>
      <c r="R416" s="374">
        <v>636</v>
      </c>
      <c r="S416" s="310">
        <v>636</v>
      </c>
      <c r="T416" s="289">
        <v>550</v>
      </c>
      <c r="U416" s="269"/>
      <c r="V416" s="208">
        <v>500</v>
      </c>
      <c r="W416" s="208">
        <v>500</v>
      </c>
      <c r="X416" s="208">
        <v>500</v>
      </c>
      <c r="Y416" s="208">
        <v>500</v>
      </c>
      <c r="Z416" s="208">
        <v>500</v>
      </c>
      <c r="AA416" s="208"/>
      <c r="AB416" s="208"/>
      <c r="AC416" s="190">
        <v>216.346</v>
      </c>
      <c r="AD416" s="312"/>
      <c r="AF416" s="34"/>
      <c r="AH416" s="34"/>
    </row>
    <row r="417" spans="1:36" s="144" customFormat="1" ht="23.1" customHeight="1" x14ac:dyDescent="0.25">
      <c r="A417" s="2"/>
      <c r="B417" s="2"/>
      <c r="C417" s="2"/>
      <c r="D417" s="4" t="s">
        <v>720</v>
      </c>
      <c r="E417" s="116">
        <f t="shared" si="134"/>
        <v>1610</v>
      </c>
      <c r="F417" s="117">
        <f t="shared" si="134"/>
        <v>980</v>
      </c>
      <c r="G417" s="99"/>
      <c r="H417" s="2"/>
      <c r="I417" s="2"/>
      <c r="J417" s="33"/>
      <c r="K417" s="202">
        <f t="shared" si="137"/>
        <v>1600.8</v>
      </c>
      <c r="L417" s="202">
        <f t="shared" si="138"/>
        <v>974.4</v>
      </c>
      <c r="M417" s="51"/>
      <c r="N417" s="13">
        <f t="shared" si="135"/>
        <v>1600.8</v>
      </c>
      <c r="O417" s="13">
        <f t="shared" si="136"/>
        <v>974.4</v>
      </c>
      <c r="P417" s="51"/>
      <c r="Q417" s="408">
        <v>696</v>
      </c>
      <c r="R417" s="374">
        <v>696</v>
      </c>
      <c r="S417" s="310">
        <v>696</v>
      </c>
      <c r="T417" s="289">
        <v>580</v>
      </c>
      <c r="U417" s="269"/>
      <c r="V417" s="208">
        <v>800</v>
      </c>
      <c r="W417" s="208">
        <v>800</v>
      </c>
      <c r="X417" s="208">
        <v>800</v>
      </c>
      <c r="Y417" s="208">
        <v>800</v>
      </c>
      <c r="Z417" s="208">
        <v>800</v>
      </c>
      <c r="AA417" s="208"/>
      <c r="AB417" s="208"/>
      <c r="AC417" s="190">
        <v>216.346</v>
      </c>
      <c r="AD417" s="312"/>
      <c r="AF417" s="34"/>
      <c r="AH417" s="34"/>
    </row>
    <row r="418" spans="1:36" s="144" customFormat="1" ht="23.1" customHeight="1" x14ac:dyDescent="0.25">
      <c r="A418" s="2"/>
      <c r="B418" s="2"/>
      <c r="C418" s="2"/>
      <c r="D418" s="136"/>
      <c r="E418" s="138"/>
      <c r="F418" s="139"/>
      <c r="G418" s="99"/>
      <c r="H418" s="2"/>
      <c r="I418" s="2"/>
      <c r="J418" s="34"/>
      <c r="K418" s="202"/>
      <c r="L418" s="202"/>
      <c r="M418" s="2"/>
      <c r="N418" s="13"/>
      <c r="O418" s="13"/>
      <c r="P418" s="2"/>
      <c r="Q418" s="408"/>
      <c r="R418" s="356"/>
      <c r="S418" s="356"/>
      <c r="T418" s="330"/>
      <c r="U418" s="357"/>
      <c r="V418" s="237"/>
      <c r="W418" s="237"/>
      <c r="X418" s="237"/>
      <c r="Y418" s="237"/>
      <c r="Z418" s="237"/>
      <c r="AA418" s="237"/>
      <c r="AB418" s="237"/>
      <c r="AC418" s="240"/>
      <c r="AD418" s="312"/>
      <c r="AF418" s="34"/>
      <c r="AH418" s="34"/>
    </row>
    <row r="419" spans="1:36" s="144" customFormat="1" ht="23.1" customHeight="1" x14ac:dyDescent="0.25">
      <c r="A419" s="2"/>
      <c r="B419" s="2"/>
      <c r="C419" s="2"/>
      <c r="D419" s="617" t="s">
        <v>721</v>
      </c>
      <c r="E419" s="617"/>
      <c r="F419" s="617"/>
      <c r="G419" s="617"/>
      <c r="H419" s="617"/>
      <c r="I419" s="618"/>
      <c r="J419" s="33"/>
      <c r="K419" s="202"/>
      <c r="L419" s="202"/>
      <c r="M419" s="51"/>
      <c r="N419" s="13"/>
      <c r="O419" s="13"/>
      <c r="P419" s="51"/>
      <c r="Q419" s="407"/>
      <c r="R419" s="373"/>
      <c r="S419" s="302"/>
      <c r="T419" s="291"/>
      <c r="U419" s="282"/>
      <c r="V419" s="260"/>
      <c r="W419" s="260"/>
      <c r="X419" s="260"/>
      <c r="Y419" s="232"/>
      <c r="Z419" s="232"/>
      <c r="AA419" s="208"/>
      <c r="AB419" s="208"/>
      <c r="AC419" s="53"/>
      <c r="AD419" s="312"/>
      <c r="AF419" s="34"/>
      <c r="AH419" s="34"/>
      <c r="AI419" s="144">
        <v>120</v>
      </c>
      <c r="AJ419" s="144">
        <v>576</v>
      </c>
    </row>
    <row r="420" spans="1:36" s="144" customFormat="1" ht="23.1" customHeight="1" x14ac:dyDescent="0.25">
      <c r="A420" s="2"/>
      <c r="B420" s="2" t="s">
        <v>723</v>
      </c>
      <c r="C420" s="283">
        <v>45246</v>
      </c>
      <c r="D420" s="4" t="s">
        <v>722</v>
      </c>
      <c r="E420" s="116">
        <v>850</v>
      </c>
      <c r="F420" s="117">
        <v>550</v>
      </c>
      <c r="G420" s="99"/>
      <c r="H420" s="2"/>
      <c r="I420" s="2"/>
      <c r="J420" s="33"/>
      <c r="K420" s="202">
        <f t="shared" ref="K420:K421" si="139">N420*$K$8</f>
        <v>644</v>
      </c>
      <c r="L420" s="202">
        <f t="shared" ref="L420:L421" si="140">O420*$L$8</f>
        <v>392</v>
      </c>
      <c r="M420" s="51"/>
      <c r="N420" s="13">
        <f t="shared" ref="N420:N421" si="141">Q420*2.3</f>
        <v>644</v>
      </c>
      <c r="O420" s="13">
        <f t="shared" ref="O420:O421" si="142">Q420*1.4</f>
        <v>392</v>
      </c>
      <c r="P420" s="51"/>
      <c r="Q420" s="398">
        <v>280</v>
      </c>
      <c r="R420" s="371">
        <v>280</v>
      </c>
      <c r="S420" s="300">
        <v>280</v>
      </c>
      <c r="T420" s="289">
        <v>280</v>
      </c>
      <c r="U420" s="269"/>
      <c r="V420" s="208">
        <v>300</v>
      </c>
      <c r="W420" s="208">
        <v>300</v>
      </c>
      <c r="X420" s="208">
        <v>300</v>
      </c>
      <c r="Y420" s="208">
        <v>300</v>
      </c>
      <c r="Z420" s="208">
        <v>300</v>
      </c>
      <c r="AA420" s="208"/>
      <c r="AB420" s="208"/>
      <c r="AC420" s="190">
        <v>108.173</v>
      </c>
      <c r="AD420" s="312"/>
      <c r="AF420" s="34"/>
      <c r="AH420" s="34"/>
      <c r="AI420" s="144">
        <v>140</v>
      </c>
      <c r="AJ420" s="144">
        <v>636</v>
      </c>
    </row>
    <row r="421" spans="1:36" s="144" customFormat="1" ht="23.1" customHeight="1" x14ac:dyDescent="0.25">
      <c r="A421" s="2"/>
      <c r="B421" s="2"/>
      <c r="C421" s="2"/>
      <c r="D421" s="4"/>
      <c r="E421" s="116"/>
      <c r="F421" s="117"/>
      <c r="G421" s="99"/>
      <c r="H421" s="2"/>
      <c r="I421" s="2"/>
      <c r="J421" s="33"/>
      <c r="K421" s="202">
        <f t="shared" si="139"/>
        <v>0</v>
      </c>
      <c r="L421" s="202">
        <f t="shared" si="140"/>
        <v>0</v>
      </c>
      <c r="M421" s="51"/>
      <c r="N421" s="13">
        <f t="shared" si="141"/>
        <v>0</v>
      </c>
      <c r="O421" s="13">
        <f t="shared" si="142"/>
        <v>0</v>
      </c>
      <c r="P421" s="51"/>
      <c r="Q421" s="398"/>
      <c r="R421" s="371"/>
      <c r="S421" s="300"/>
      <c r="T421" s="289"/>
      <c r="U421" s="269"/>
      <c r="V421" s="208">
        <v>400</v>
      </c>
      <c r="W421" s="208">
        <v>400</v>
      </c>
      <c r="X421" s="208">
        <v>400</v>
      </c>
      <c r="Y421" s="208">
        <v>400</v>
      </c>
      <c r="Z421" s="208">
        <v>400</v>
      </c>
      <c r="AA421" s="208"/>
      <c r="AB421" s="208"/>
      <c r="AC421" s="190">
        <v>162.2595</v>
      </c>
      <c r="AD421" s="312"/>
      <c r="AF421" s="34"/>
      <c r="AH421" s="34"/>
      <c r="AI421" s="144">
        <v>160</v>
      </c>
      <c r="AJ421" s="144">
        <v>696</v>
      </c>
    </row>
    <row r="422" spans="1:36" s="144" customFormat="1" ht="23.1" customHeight="1" x14ac:dyDescent="0.25">
      <c r="A422" s="2"/>
      <c r="B422" s="2"/>
      <c r="C422" s="2"/>
      <c r="D422" s="136"/>
      <c r="E422" s="138"/>
      <c r="F422" s="139"/>
      <c r="G422" s="99"/>
      <c r="H422" s="2"/>
      <c r="I422" s="2"/>
      <c r="J422" s="33"/>
      <c r="K422" s="202"/>
      <c r="L422" s="202"/>
      <c r="M422" s="51"/>
      <c r="N422" s="13"/>
      <c r="O422" s="13"/>
      <c r="P422" s="51"/>
      <c r="Q422" s="398"/>
      <c r="R422" s="371"/>
      <c r="S422" s="300"/>
      <c r="T422" s="289"/>
      <c r="U422" s="269"/>
      <c r="V422" s="208"/>
      <c r="W422" s="208"/>
      <c r="X422" s="208"/>
      <c r="Y422" s="208"/>
      <c r="Z422" s="208"/>
      <c r="AA422" s="208"/>
      <c r="AB422" s="208"/>
      <c r="AC422" s="190"/>
      <c r="AD422" s="312"/>
      <c r="AF422" s="34"/>
      <c r="AH422" s="34"/>
    </row>
    <row r="423" spans="1:36" ht="23.1" customHeight="1" x14ac:dyDescent="0.25">
      <c r="D423" s="615" t="s">
        <v>14</v>
      </c>
      <c r="E423" s="615"/>
      <c r="F423" s="615"/>
      <c r="G423" s="615"/>
      <c r="H423" s="615"/>
      <c r="I423" s="622"/>
      <c r="J423" s="34"/>
      <c r="K423" s="202"/>
      <c r="L423" s="202"/>
      <c r="M423" s="2"/>
      <c r="N423" s="13"/>
      <c r="O423" s="13"/>
      <c r="P423" s="2"/>
      <c r="Q423" s="398"/>
      <c r="R423" s="333"/>
      <c r="S423" s="333"/>
      <c r="T423" s="330"/>
      <c r="U423" s="277"/>
      <c r="V423" s="242"/>
      <c r="W423" s="242"/>
      <c r="X423" s="242"/>
      <c r="Y423" s="208"/>
      <c r="Z423" s="208"/>
      <c r="AA423" s="208"/>
      <c r="AB423" s="208"/>
      <c r="AC423" s="190"/>
      <c r="AD423" s="312"/>
    </row>
    <row r="424" spans="1:36" ht="23.1" customHeight="1" x14ac:dyDescent="0.25">
      <c r="A424" s="2" t="s">
        <v>519</v>
      </c>
      <c r="B424" s="2">
        <v>1859</v>
      </c>
      <c r="C424" s="2" t="s">
        <v>400</v>
      </c>
      <c r="D424" s="4" t="s">
        <v>15</v>
      </c>
      <c r="E424" s="116">
        <f>MROUND(K424+4.7,10)</f>
        <v>4840</v>
      </c>
      <c r="F424" s="117">
        <f>MROUND(L424+4.7,10)</f>
        <v>3080</v>
      </c>
      <c r="G424" s="101"/>
      <c r="K424" s="202">
        <f>N424*$K$8</f>
        <v>4840</v>
      </c>
      <c r="L424" s="202">
        <f>O424*$L$8</f>
        <v>3080</v>
      </c>
      <c r="M424" s="51"/>
      <c r="N424" s="13">
        <f>Q424*2.2</f>
        <v>4840</v>
      </c>
      <c r="O424" s="13">
        <f>Q424*1.4</f>
        <v>3080</v>
      </c>
      <c r="P424" s="51"/>
      <c r="Q424" s="398">
        <v>2200</v>
      </c>
      <c r="R424" s="371">
        <v>2200</v>
      </c>
      <c r="S424" s="300">
        <v>2200</v>
      </c>
      <c r="T424" s="289">
        <v>2200</v>
      </c>
      <c r="U424" s="277">
        <v>1760</v>
      </c>
      <c r="V424" s="242">
        <v>1760</v>
      </c>
      <c r="W424" s="242">
        <v>1760</v>
      </c>
      <c r="X424" s="242">
        <v>1760</v>
      </c>
      <c r="Y424" s="208">
        <v>1875</v>
      </c>
      <c r="Z424" s="208">
        <v>1875</v>
      </c>
      <c r="AA424" s="208">
        <v>1875</v>
      </c>
      <c r="AB424" s="208">
        <v>1875</v>
      </c>
      <c r="AC424" s="190">
        <v>1500</v>
      </c>
      <c r="AD424" s="312"/>
    </row>
    <row r="425" spans="1:36" ht="23.1" customHeight="1" x14ac:dyDescent="0.25">
      <c r="B425" s="2">
        <v>1860</v>
      </c>
      <c r="C425" s="2" t="s">
        <v>401</v>
      </c>
      <c r="D425" s="4" t="s">
        <v>16</v>
      </c>
      <c r="E425" s="116">
        <f>MROUND(K425+4.7,10)</f>
        <v>5850</v>
      </c>
      <c r="F425" s="117">
        <f>MROUND(L425+4.7,10)</f>
        <v>3720</v>
      </c>
      <c r="K425" s="202">
        <f>N425*$K$8</f>
        <v>5843.7500000000009</v>
      </c>
      <c r="L425" s="202">
        <f>O425*$L$8</f>
        <v>3718.7499999999995</v>
      </c>
      <c r="M425" s="51"/>
      <c r="N425" s="13">
        <f>Q425*2.2</f>
        <v>5843.7500000000009</v>
      </c>
      <c r="O425" s="13">
        <f>Q425*1.4</f>
        <v>3718.7499999999995</v>
      </c>
      <c r="P425" s="51"/>
      <c r="Q425" s="398">
        <v>2656.25</v>
      </c>
      <c r="R425" s="371">
        <v>2656.25</v>
      </c>
      <c r="S425" s="300">
        <v>2656.25</v>
      </c>
      <c r="T425" s="289">
        <v>2656.25</v>
      </c>
      <c r="U425" s="277">
        <v>2125</v>
      </c>
      <c r="V425" s="208">
        <f>AD425*1.25</f>
        <v>0</v>
      </c>
      <c r="W425" s="208">
        <v>2125</v>
      </c>
      <c r="X425" s="208">
        <v>2125</v>
      </c>
      <c r="Y425" s="208">
        <v>2125</v>
      </c>
      <c r="Z425" s="208">
        <v>2125</v>
      </c>
      <c r="AA425" s="208">
        <v>2125</v>
      </c>
      <c r="AB425" s="208">
        <v>2125</v>
      </c>
      <c r="AC425" s="190">
        <v>1700</v>
      </c>
      <c r="AD425" s="312"/>
    </row>
    <row r="426" spans="1:36" ht="23.1" customHeight="1" x14ac:dyDescent="0.25">
      <c r="D426" s="136"/>
      <c r="E426" s="138"/>
      <c r="F426" s="139"/>
      <c r="J426" s="34"/>
      <c r="K426" s="202"/>
      <c r="L426" s="202"/>
      <c r="M426" s="2"/>
      <c r="N426" s="13"/>
      <c r="O426" s="13"/>
      <c r="P426" s="2"/>
      <c r="Q426" s="398"/>
      <c r="R426" s="371"/>
      <c r="S426" s="300"/>
      <c r="T426" s="289"/>
      <c r="U426" s="277"/>
      <c r="V426" s="208"/>
      <c r="W426" s="208"/>
      <c r="X426" s="208">
        <v>0</v>
      </c>
      <c r="Y426" s="208">
        <v>0</v>
      </c>
      <c r="Z426" s="208">
        <v>0</v>
      </c>
      <c r="AA426" s="208">
        <v>0</v>
      </c>
      <c r="AB426" s="208">
        <v>0</v>
      </c>
      <c r="AC426" s="197"/>
      <c r="AD426" s="312"/>
    </row>
    <row r="427" spans="1:36" ht="23.1" customHeight="1" x14ac:dyDescent="0.25">
      <c r="D427" s="615" t="s">
        <v>598</v>
      </c>
      <c r="E427" s="615"/>
      <c r="F427" s="615"/>
      <c r="G427" s="615"/>
      <c r="H427" s="615"/>
      <c r="I427" s="615"/>
      <c r="J427" s="34"/>
      <c r="K427" s="202"/>
      <c r="L427" s="202"/>
      <c r="M427" s="51"/>
      <c r="N427" s="13"/>
      <c r="O427" s="13"/>
      <c r="P427" s="2"/>
      <c r="Q427" s="398"/>
      <c r="R427" s="333"/>
      <c r="S427" s="333"/>
      <c r="T427" s="330"/>
      <c r="U427" s="277"/>
      <c r="V427" s="208"/>
      <c r="W427" s="208"/>
      <c r="X427" s="208"/>
      <c r="Y427" s="208"/>
      <c r="Z427" s="208"/>
      <c r="AA427" s="208"/>
      <c r="AB427" s="208"/>
      <c r="AC427" s="190"/>
      <c r="AD427" s="312"/>
    </row>
    <row r="428" spans="1:36" ht="23.1" customHeight="1" x14ac:dyDescent="0.25">
      <c r="B428" s="2">
        <v>1841</v>
      </c>
      <c r="C428" s="2" t="s">
        <v>398</v>
      </c>
      <c r="D428" s="193" t="s">
        <v>664</v>
      </c>
      <c r="E428" s="116">
        <f t="shared" ref="E428:F432" si="143">MROUND(K428+4.7,10)</f>
        <v>7740</v>
      </c>
      <c r="F428" s="117">
        <f t="shared" si="143"/>
        <v>4930</v>
      </c>
      <c r="G428" s="101"/>
      <c r="J428" s="34"/>
      <c r="K428" s="202">
        <f t="shared" ref="K428:K432" si="144">N428*$K$8</f>
        <v>7734.3750000000009</v>
      </c>
      <c r="L428" s="202">
        <f t="shared" ref="L428:L432" si="145">O428*$L$8</f>
        <v>4921.875</v>
      </c>
      <c r="M428" s="51"/>
      <c r="N428" s="13">
        <f t="shared" ref="N428:N432" si="146">Q428*2.2</f>
        <v>7734.3750000000009</v>
      </c>
      <c r="O428" s="13">
        <f t="shared" ref="O428:O432" si="147">Q428*1.4</f>
        <v>4921.875</v>
      </c>
      <c r="P428" s="2"/>
      <c r="Q428" s="398">
        <v>3515.625</v>
      </c>
      <c r="R428" s="371">
        <v>3515.625</v>
      </c>
      <c r="S428" s="300">
        <v>3515.625</v>
      </c>
      <c r="T428" s="289">
        <v>3515.625</v>
      </c>
      <c r="U428" s="277">
        <v>2812.5</v>
      </c>
      <c r="V428" s="208">
        <f>AD428*1.25</f>
        <v>0</v>
      </c>
      <c r="W428" s="208">
        <v>2812.5</v>
      </c>
      <c r="X428" s="208">
        <v>2812.5</v>
      </c>
      <c r="Y428" s="208">
        <v>2812.5</v>
      </c>
      <c r="Z428" s="208">
        <v>2812.5</v>
      </c>
      <c r="AA428" s="208">
        <v>2812.5</v>
      </c>
      <c r="AB428" s="208">
        <v>2812.5</v>
      </c>
      <c r="AC428" s="190">
        <v>2250</v>
      </c>
      <c r="AD428" s="312"/>
    </row>
    <row r="429" spans="1:36" ht="23.1" customHeight="1" x14ac:dyDescent="0.25">
      <c r="D429" s="4" t="s">
        <v>663</v>
      </c>
      <c r="E429" s="116">
        <f t="shared" si="143"/>
        <v>8320</v>
      </c>
      <c r="F429" s="117">
        <f t="shared" si="143"/>
        <v>5290</v>
      </c>
      <c r="G429" s="101"/>
      <c r="J429" s="34"/>
      <c r="K429" s="202">
        <f t="shared" si="144"/>
        <v>8311.875</v>
      </c>
      <c r="L429" s="202">
        <f t="shared" si="145"/>
        <v>5289.375</v>
      </c>
      <c r="M429" s="51"/>
      <c r="N429" s="13">
        <f t="shared" si="146"/>
        <v>8311.875</v>
      </c>
      <c r="O429" s="13">
        <f t="shared" si="147"/>
        <v>5289.375</v>
      </c>
      <c r="P429" s="2"/>
      <c r="Q429" s="398">
        <v>3778.125</v>
      </c>
      <c r="R429" s="371">
        <v>3778.125</v>
      </c>
      <c r="S429" s="300">
        <v>3778.125</v>
      </c>
      <c r="T429" s="289">
        <v>3778.125</v>
      </c>
      <c r="U429" s="277">
        <v>3022.5</v>
      </c>
      <c r="V429" s="208">
        <f>AD429*1.25</f>
        <v>0</v>
      </c>
      <c r="W429" s="208">
        <v>3022.5</v>
      </c>
      <c r="X429" s="208">
        <v>3022.5</v>
      </c>
      <c r="Y429" s="208">
        <v>3022.5</v>
      </c>
      <c r="Z429" s="208">
        <v>3022.5</v>
      </c>
      <c r="AA429" s="208">
        <v>3022.5</v>
      </c>
      <c r="AB429" s="208">
        <v>3022.5</v>
      </c>
      <c r="AC429" s="190">
        <v>2418</v>
      </c>
      <c r="AD429" s="312"/>
    </row>
    <row r="430" spans="1:36" ht="23.1" customHeight="1" x14ac:dyDescent="0.25">
      <c r="D430" s="4" t="s">
        <v>685</v>
      </c>
      <c r="E430" s="116">
        <f t="shared" si="143"/>
        <v>8870</v>
      </c>
      <c r="F430" s="117">
        <f t="shared" si="143"/>
        <v>5650</v>
      </c>
      <c r="G430" s="101"/>
      <c r="J430" s="34"/>
      <c r="K430" s="202">
        <f t="shared" si="144"/>
        <v>8868.75</v>
      </c>
      <c r="L430" s="202">
        <f t="shared" si="145"/>
        <v>5643.75</v>
      </c>
      <c r="M430" s="51"/>
      <c r="N430" s="13">
        <f t="shared" si="146"/>
        <v>8868.75</v>
      </c>
      <c r="O430" s="13">
        <f t="shared" si="147"/>
        <v>5643.75</v>
      </c>
      <c r="P430" s="2"/>
      <c r="Q430" s="398">
        <v>4031.25</v>
      </c>
      <c r="R430" s="371">
        <v>4031.25</v>
      </c>
      <c r="S430" s="300">
        <v>4031.25</v>
      </c>
      <c r="T430" s="289">
        <v>4031.25</v>
      </c>
      <c r="U430" s="277">
        <v>3225</v>
      </c>
      <c r="V430" s="208">
        <v>3225</v>
      </c>
      <c r="W430" s="208">
        <v>3225</v>
      </c>
      <c r="X430" s="208">
        <v>3225</v>
      </c>
      <c r="Y430" s="208"/>
      <c r="Z430" s="208"/>
      <c r="AA430" s="208"/>
      <c r="AB430" s="208"/>
      <c r="AC430" s="190"/>
      <c r="AD430" s="312"/>
    </row>
    <row r="431" spans="1:36" ht="23.1" customHeight="1" x14ac:dyDescent="0.25">
      <c r="D431" s="4" t="s">
        <v>686</v>
      </c>
      <c r="E431" s="116">
        <f t="shared" si="143"/>
        <v>9630</v>
      </c>
      <c r="F431" s="117">
        <f t="shared" si="143"/>
        <v>6130</v>
      </c>
      <c r="G431" s="101"/>
      <c r="J431" s="34"/>
      <c r="K431" s="202">
        <f t="shared" si="144"/>
        <v>9625</v>
      </c>
      <c r="L431" s="202">
        <f t="shared" si="145"/>
        <v>6125</v>
      </c>
      <c r="M431" s="51"/>
      <c r="N431" s="13">
        <f t="shared" si="146"/>
        <v>9625</v>
      </c>
      <c r="O431" s="13">
        <f t="shared" si="147"/>
        <v>6125</v>
      </c>
      <c r="P431" s="2"/>
      <c r="Q431" s="398">
        <v>4375</v>
      </c>
      <c r="R431" s="371">
        <v>4375</v>
      </c>
      <c r="S431" s="300">
        <v>4375</v>
      </c>
      <c r="T431" s="289">
        <v>4375</v>
      </c>
      <c r="U431" s="277">
        <v>3500</v>
      </c>
      <c r="V431" s="208">
        <v>3500</v>
      </c>
      <c r="W431" s="208">
        <v>3500</v>
      </c>
      <c r="X431" s="208">
        <v>3500</v>
      </c>
      <c r="Y431" s="208"/>
      <c r="Z431" s="208"/>
      <c r="AA431" s="208"/>
      <c r="AB431" s="208"/>
      <c r="AC431" s="190"/>
      <c r="AD431" s="312"/>
    </row>
    <row r="432" spans="1:36" ht="23.1" customHeight="1" x14ac:dyDescent="0.25">
      <c r="D432" s="4" t="s">
        <v>687</v>
      </c>
      <c r="E432" s="116">
        <f t="shared" si="143"/>
        <v>10390</v>
      </c>
      <c r="F432" s="117">
        <f t="shared" si="143"/>
        <v>6610</v>
      </c>
      <c r="G432" s="101"/>
      <c r="J432" s="34"/>
      <c r="K432" s="202">
        <f t="shared" si="144"/>
        <v>10381.25</v>
      </c>
      <c r="L432" s="202">
        <f t="shared" si="145"/>
        <v>6606.25</v>
      </c>
      <c r="M432" s="51"/>
      <c r="N432" s="13">
        <f t="shared" si="146"/>
        <v>10381.25</v>
      </c>
      <c r="O432" s="13">
        <f t="shared" si="147"/>
        <v>6606.25</v>
      </c>
      <c r="P432" s="2"/>
      <c r="Q432" s="398">
        <v>4718.75</v>
      </c>
      <c r="R432" s="371">
        <v>4718.75</v>
      </c>
      <c r="S432" s="300">
        <v>4718.75</v>
      </c>
      <c r="T432" s="289">
        <v>4718.75</v>
      </c>
      <c r="U432" s="277">
        <v>3775</v>
      </c>
      <c r="V432" s="208">
        <v>3775</v>
      </c>
      <c r="W432" s="208">
        <v>3775</v>
      </c>
      <c r="X432" s="208">
        <v>3775</v>
      </c>
      <c r="Y432" s="208"/>
      <c r="Z432" s="208"/>
      <c r="AA432" s="208"/>
      <c r="AB432" s="208"/>
      <c r="AC432" s="190"/>
      <c r="AD432" s="312"/>
    </row>
    <row r="434" spans="1:37" s="144" customFormat="1" ht="23.1" customHeight="1" x14ac:dyDescent="0.25">
      <c r="A434" s="2"/>
      <c r="B434" s="2"/>
      <c r="C434" s="2"/>
      <c r="D434" s="617" t="s">
        <v>846</v>
      </c>
      <c r="E434" s="617"/>
      <c r="F434" s="617"/>
      <c r="G434" s="617"/>
      <c r="H434" s="617"/>
      <c r="I434" s="618"/>
      <c r="J434" s="34"/>
      <c r="K434" s="202"/>
      <c r="L434" s="202"/>
      <c r="M434" s="2"/>
      <c r="N434" s="13"/>
      <c r="O434" s="13"/>
      <c r="P434" s="2"/>
      <c r="Q434" s="407"/>
      <c r="R434" s="378"/>
      <c r="S434" s="378"/>
      <c r="T434" s="379"/>
      <c r="U434" s="282"/>
      <c r="V434" s="260"/>
      <c r="W434" s="260"/>
      <c r="X434" s="260"/>
      <c r="Y434" s="232"/>
      <c r="Z434" s="232"/>
      <c r="AA434" s="208"/>
      <c r="AB434" s="208"/>
      <c r="AC434" s="53"/>
      <c r="AD434" s="312"/>
      <c r="AF434" s="34"/>
      <c r="AH434" s="34"/>
    </row>
    <row r="435" spans="1:37" s="144" customFormat="1" ht="23.1" customHeight="1" x14ac:dyDescent="0.25">
      <c r="A435" s="2"/>
      <c r="B435" s="2"/>
      <c r="C435" s="283">
        <v>45257</v>
      </c>
      <c r="D435" s="4" t="s">
        <v>716</v>
      </c>
      <c r="E435" s="116">
        <f t="shared" ref="E435:F441" si="148">MROUND(K435+4.7,10)</f>
        <v>690</v>
      </c>
      <c r="F435" s="117">
        <f t="shared" si="148"/>
        <v>420</v>
      </c>
      <c r="G435" s="99"/>
      <c r="H435" s="2"/>
      <c r="I435" s="2"/>
      <c r="J435" s="33"/>
      <c r="K435" s="202">
        <f t="shared" ref="K435:K441" si="149">N435*$K$8</f>
        <v>690</v>
      </c>
      <c r="L435" s="202">
        <f t="shared" ref="L435:L441" si="150">O435*$L$8</f>
        <v>420</v>
      </c>
      <c r="M435" s="51"/>
      <c r="N435" s="13">
        <f t="shared" ref="N435:N441" si="151">Q435*2.3</f>
        <v>690</v>
      </c>
      <c r="O435" s="13">
        <f t="shared" ref="O435:O441" si="152">Q435*1.4</f>
        <v>420</v>
      </c>
      <c r="P435" s="51"/>
      <c r="Q435" s="408">
        <v>300</v>
      </c>
      <c r="R435" s="374">
        <v>300</v>
      </c>
      <c r="S435" s="310">
        <v>300</v>
      </c>
      <c r="T435" s="289">
        <v>280</v>
      </c>
      <c r="U435" s="269"/>
      <c r="V435" s="208">
        <v>300</v>
      </c>
      <c r="W435" s="208">
        <v>300</v>
      </c>
      <c r="X435" s="208">
        <v>300</v>
      </c>
      <c r="Y435" s="208">
        <v>300</v>
      </c>
      <c r="Z435" s="208">
        <v>300</v>
      </c>
      <c r="AA435" s="208"/>
      <c r="AB435" s="208"/>
      <c r="AC435" s="190">
        <v>108.173</v>
      </c>
      <c r="AD435" s="312"/>
      <c r="AF435" s="34"/>
      <c r="AH435" s="34"/>
      <c r="AI435" s="144" t="s">
        <v>755</v>
      </c>
    </row>
    <row r="436" spans="1:37" s="144" customFormat="1" ht="23.1" customHeight="1" x14ac:dyDescent="0.25">
      <c r="A436" s="2"/>
      <c r="B436" s="2"/>
      <c r="C436" s="2"/>
      <c r="D436" s="4" t="s">
        <v>717</v>
      </c>
      <c r="E436" s="116">
        <f t="shared" si="148"/>
        <v>780</v>
      </c>
      <c r="F436" s="117">
        <f t="shared" si="148"/>
        <v>480</v>
      </c>
      <c r="G436" s="99"/>
      <c r="H436" s="2"/>
      <c r="I436" s="2"/>
      <c r="J436" s="33"/>
      <c r="K436" s="202">
        <f t="shared" si="149"/>
        <v>772.8</v>
      </c>
      <c r="L436" s="202">
        <f t="shared" si="150"/>
        <v>470.4</v>
      </c>
      <c r="M436" s="51"/>
      <c r="N436" s="13">
        <f t="shared" si="151"/>
        <v>772.8</v>
      </c>
      <c r="O436" s="13">
        <f t="shared" si="152"/>
        <v>470.4</v>
      </c>
      <c r="P436" s="51"/>
      <c r="Q436" s="408">
        <v>336</v>
      </c>
      <c r="R436" s="374">
        <v>336</v>
      </c>
      <c r="S436" s="310">
        <v>336</v>
      </c>
      <c r="T436" s="289">
        <v>310</v>
      </c>
      <c r="U436" s="269"/>
      <c r="V436" s="208">
        <v>400</v>
      </c>
      <c r="W436" s="208">
        <v>400</v>
      </c>
      <c r="X436" s="208">
        <v>400</v>
      </c>
      <c r="Y436" s="208">
        <v>400</v>
      </c>
      <c r="Z436" s="208">
        <v>400</v>
      </c>
      <c r="AA436" s="208"/>
      <c r="AB436" s="208"/>
      <c r="AC436" s="190">
        <v>162.2595</v>
      </c>
      <c r="AD436" s="312"/>
      <c r="AF436" s="34"/>
      <c r="AH436" s="34"/>
      <c r="AI436" s="144" t="s">
        <v>756</v>
      </c>
      <c r="AJ436" s="144" t="s">
        <v>757</v>
      </c>
      <c r="AK436" s="144" t="s">
        <v>758</v>
      </c>
    </row>
    <row r="437" spans="1:37" s="144" customFormat="1" ht="23.1" customHeight="1" x14ac:dyDescent="0.25">
      <c r="A437" s="2"/>
      <c r="B437" s="2"/>
      <c r="C437" s="2"/>
      <c r="D437" s="4" t="s">
        <v>718</v>
      </c>
      <c r="E437" s="116">
        <f t="shared" si="148"/>
        <v>830</v>
      </c>
      <c r="F437" s="117">
        <f t="shared" si="148"/>
        <v>510</v>
      </c>
      <c r="G437" s="99"/>
      <c r="H437" s="2"/>
      <c r="I437" s="2"/>
      <c r="J437" s="33"/>
      <c r="K437" s="202">
        <f t="shared" si="149"/>
        <v>827.99999999999989</v>
      </c>
      <c r="L437" s="202">
        <f t="shared" si="150"/>
        <v>503.99999999999994</v>
      </c>
      <c r="M437" s="51"/>
      <c r="N437" s="13">
        <f t="shared" si="151"/>
        <v>827.99999999999989</v>
      </c>
      <c r="O437" s="13">
        <f t="shared" si="152"/>
        <v>503.99999999999994</v>
      </c>
      <c r="P437" s="51"/>
      <c r="Q437" s="408">
        <v>360</v>
      </c>
      <c r="R437" s="374">
        <v>360</v>
      </c>
      <c r="S437" s="310">
        <v>360</v>
      </c>
      <c r="T437" s="289">
        <v>330</v>
      </c>
      <c r="U437" s="269"/>
      <c r="V437" s="208">
        <v>460</v>
      </c>
      <c r="W437" s="208">
        <v>460</v>
      </c>
      <c r="X437" s="208">
        <v>460</v>
      </c>
      <c r="Y437" s="208">
        <v>460</v>
      </c>
      <c r="Z437" s="208">
        <v>460</v>
      </c>
      <c r="AA437" s="208"/>
      <c r="AB437" s="208"/>
      <c r="AC437" s="190">
        <v>194.71140000000003</v>
      </c>
      <c r="AD437" s="312"/>
      <c r="AF437" s="34"/>
      <c r="AH437" s="34"/>
      <c r="AI437" s="144" t="s">
        <v>759</v>
      </c>
      <c r="AJ437" s="144">
        <v>300</v>
      </c>
      <c r="AK437" s="144">
        <v>3000</v>
      </c>
    </row>
    <row r="438" spans="1:37" s="144" customFormat="1" ht="23.1" customHeight="1" x14ac:dyDescent="0.25">
      <c r="A438" s="2"/>
      <c r="B438" s="2"/>
      <c r="C438" s="2"/>
      <c r="D438" s="4" t="s">
        <v>762</v>
      </c>
      <c r="E438" s="116">
        <f t="shared" si="148"/>
        <v>890</v>
      </c>
      <c r="F438" s="117">
        <f t="shared" si="148"/>
        <v>540</v>
      </c>
      <c r="G438" s="99"/>
      <c r="H438" s="2"/>
      <c r="I438" s="2"/>
      <c r="J438" s="33"/>
      <c r="K438" s="202">
        <f t="shared" si="149"/>
        <v>883.19999999999993</v>
      </c>
      <c r="L438" s="202">
        <f t="shared" si="150"/>
        <v>537.59999999999991</v>
      </c>
      <c r="M438" s="51"/>
      <c r="N438" s="13">
        <f t="shared" si="151"/>
        <v>883.19999999999993</v>
      </c>
      <c r="O438" s="13">
        <f t="shared" si="152"/>
        <v>537.59999999999991</v>
      </c>
      <c r="P438" s="51"/>
      <c r="Q438" s="408">
        <v>384</v>
      </c>
      <c r="R438" s="374">
        <v>384</v>
      </c>
      <c r="S438" s="310">
        <v>384</v>
      </c>
      <c r="T438" s="289">
        <v>550</v>
      </c>
      <c r="U438" s="269"/>
      <c r="V438" s="208">
        <v>500</v>
      </c>
      <c r="W438" s="208">
        <v>500</v>
      </c>
      <c r="X438" s="208">
        <v>500</v>
      </c>
      <c r="Y438" s="208">
        <v>500</v>
      </c>
      <c r="Z438" s="208">
        <v>500</v>
      </c>
      <c r="AA438" s="208"/>
      <c r="AB438" s="208"/>
      <c r="AC438" s="190">
        <v>216.346</v>
      </c>
      <c r="AD438" s="312"/>
      <c r="AF438" s="34"/>
      <c r="AH438" s="34"/>
      <c r="AI438" s="144" t="s">
        <v>760</v>
      </c>
      <c r="AJ438" s="144">
        <v>336</v>
      </c>
      <c r="AK438" s="144">
        <v>3360</v>
      </c>
    </row>
    <row r="439" spans="1:37" s="144" customFormat="1" ht="23.1" customHeight="1" x14ac:dyDescent="0.25">
      <c r="A439" s="2"/>
      <c r="B439" s="2"/>
      <c r="C439" s="2"/>
      <c r="D439" s="4" t="s">
        <v>763</v>
      </c>
      <c r="E439" s="116">
        <f t="shared" si="148"/>
        <v>1330</v>
      </c>
      <c r="F439" s="117">
        <f t="shared" si="148"/>
        <v>810</v>
      </c>
      <c r="G439" s="99"/>
      <c r="H439" s="2"/>
      <c r="I439" s="2"/>
      <c r="J439" s="33"/>
      <c r="K439" s="202">
        <f t="shared" si="149"/>
        <v>1324.8</v>
      </c>
      <c r="L439" s="202">
        <f t="shared" si="150"/>
        <v>806.4</v>
      </c>
      <c r="M439" s="51"/>
      <c r="N439" s="13">
        <f t="shared" si="151"/>
        <v>1324.8</v>
      </c>
      <c r="O439" s="13">
        <f t="shared" si="152"/>
        <v>806.4</v>
      </c>
      <c r="P439" s="51"/>
      <c r="Q439" s="408">
        <v>576</v>
      </c>
      <c r="R439" s="374">
        <v>576</v>
      </c>
      <c r="S439" s="310">
        <v>576</v>
      </c>
      <c r="T439" s="289">
        <v>580</v>
      </c>
      <c r="U439" s="269"/>
      <c r="V439" s="208">
        <v>800</v>
      </c>
      <c r="W439" s="208">
        <v>800</v>
      </c>
      <c r="X439" s="208">
        <v>800</v>
      </c>
      <c r="Y439" s="208">
        <v>800</v>
      </c>
      <c r="Z439" s="208">
        <v>800</v>
      </c>
      <c r="AA439" s="208"/>
      <c r="AB439" s="208"/>
      <c r="AC439" s="190">
        <v>216.346</v>
      </c>
      <c r="AD439" s="312"/>
      <c r="AF439" s="34"/>
      <c r="AH439" s="34"/>
      <c r="AI439" s="144" t="s">
        <v>761</v>
      </c>
      <c r="AJ439" s="144">
        <v>360</v>
      </c>
      <c r="AK439" s="144">
        <v>3600</v>
      </c>
    </row>
    <row r="440" spans="1:37" s="144" customFormat="1" ht="23.1" customHeight="1" x14ac:dyDescent="0.25">
      <c r="A440" s="2"/>
      <c r="B440" s="2"/>
      <c r="C440" s="2"/>
      <c r="D440" s="4" t="s">
        <v>719</v>
      </c>
      <c r="E440" s="116">
        <f t="shared" si="148"/>
        <v>1470</v>
      </c>
      <c r="F440" s="117">
        <f t="shared" si="148"/>
        <v>900</v>
      </c>
      <c r="G440" s="99"/>
      <c r="H440" s="2"/>
      <c r="I440" s="2"/>
      <c r="J440" s="33"/>
      <c r="K440" s="202">
        <f t="shared" si="149"/>
        <v>1462.8</v>
      </c>
      <c r="L440" s="202">
        <f t="shared" si="150"/>
        <v>890.4</v>
      </c>
      <c r="M440" s="51"/>
      <c r="N440" s="13">
        <f t="shared" si="151"/>
        <v>1462.8</v>
      </c>
      <c r="O440" s="13">
        <f t="shared" si="152"/>
        <v>890.4</v>
      </c>
      <c r="P440" s="51"/>
      <c r="Q440" s="408">
        <v>636</v>
      </c>
      <c r="R440" s="374">
        <v>636</v>
      </c>
      <c r="S440" s="310">
        <v>636</v>
      </c>
      <c r="T440" s="289">
        <v>550</v>
      </c>
      <c r="U440" s="269"/>
      <c r="V440" s="208">
        <v>500</v>
      </c>
      <c r="W440" s="208">
        <v>500</v>
      </c>
      <c r="X440" s="208">
        <v>500</v>
      </c>
      <c r="Y440" s="208">
        <v>500</v>
      </c>
      <c r="Z440" s="208">
        <v>500</v>
      </c>
      <c r="AA440" s="208"/>
      <c r="AB440" s="208"/>
      <c r="AC440" s="190">
        <v>216.346</v>
      </c>
      <c r="AD440" s="312"/>
      <c r="AF440" s="34"/>
      <c r="AH440" s="34"/>
    </row>
    <row r="441" spans="1:37" s="144" customFormat="1" ht="23.1" customHeight="1" x14ac:dyDescent="0.25">
      <c r="A441" s="2"/>
      <c r="B441" s="2"/>
      <c r="C441" s="2"/>
      <c r="D441" s="4" t="s">
        <v>720</v>
      </c>
      <c r="E441" s="116">
        <f t="shared" si="148"/>
        <v>1610</v>
      </c>
      <c r="F441" s="117">
        <f t="shared" si="148"/>
        <v>980</v>
      </c>
      <c r="G441" s="99"/>
      <c r="H441" s="2"/>
      <c r="I441" s="2"/>
      <c r="J441" s="33"/>
      <c r="K441" s="202">
        <f t="shared" si="149"/>
        <v>1600.8</v>
      </c>
      <c r="L441" s="202">
        <f t="shared" si="150"/>
        <v>974.4</v>
      </c>
      <c r="M441" s="51"/>
      <c r="N441" s="13">
        <f t="shared" si="151"/>
        <v>1600.8</v>
      </c>
      <c r="O441" s="13">
        <f t="shared" si="152"/>
        <v>974.4</v>
      </c>
      <c r="P441" s="51"/>
      <c r="Q441" s="408">
        <v>696</v>
      </c>
      <c r="R441" s="374">
        <v>696</v>
      </c>
      <c r="S441" s="310">
        <v>696</v>
      </c>
      <c r="T441" s="289">
        <v>580</v>
      </c>
      <c r="U441" s="269"/>
      <c r="V441" s="208">
        <v>800</v>
      </c>
      <c r="W441" s="208">
        <v>800</v>
      </c>
      <c r="X441" s="208">
        <v>800</v>
      </c>
      <c r="Y441" s="208">
        <v>800</v>
      </c>
      <c r="Z441" s="208">
        <v>800</v>
      </c>
      <c r="AA441" s="208"/>
      <c r="AB441" s="208"/>
      <c r="AC441" s="190">
        <v>216.346</v>
      </c>
      <c r="AD441" s="312"/>
      <c r="AF441" s="34"/>
      <c r="AH441" s="34"/>
    </row>
    <row r="442" spans="1:37" s="144" customFormat="1" ht="23.1" customHeight="1" x14ac:dyDescent="0.25">
      <c r="A442" s="2"/>
      <c r="B442" s="2"/>
      <c r="C442" s="2"/>
      <c r="D442" s="136"/>
      <c r="E442" s="138"/>
      <c r="F442" s="139"/>
      <c r="G442" s="99"/>
      <c r="H442" s="2"/>
      <c r="I442" s="2"/>
      <c r="J442" s="34"/>
      <c r="K442" s="202"/>
      <c r="L442" s="202"/>
      <c r="M442" s="2"/>
      <c r="N442" s="13"/>
      <c r="O442" s="13"/>
      <c r="P442" s="2"/>
      <c r="Q442" s="408"/>
      <c r="R442" s="356"/>
      <c r="S442" s="356"/>
      <c r="T442" s="330"/>
      <c r="U442" s="357"/>
      <c r="V442" s="237"/>
      <c r="W442" s="237"/>
      <c r="X442" s="237"/>
      <c r="Y442" s="237"/>
      <c r="Z442" s="237"/>
      <c r="AA442" s="237"/>
      <c r="AB442" s="237"/>
      <c r="AC442" s="240"/>
      <c r="AD442" s="312"/>
      <c r="AF442" s="34"/>
      <c r="AH442" s="34"/>
    </row>
  </sheetData>
  <mergeCells count="47">
    <mergeCell ref="D410:I410"/>
    <mergeCell ref="D419:I419"/>
    <mergeCell ref="D423:I423"/>
    <mergeCell ref="D427:I427"/>
    <mergeCell ref="D434:I434"/>
    <mergeCell ref="D404:I404"/>
    <mergeCell ref="D300:I300"/>
    <mergeCell ref="D309:I309"/>
    <mergeCell ref="D315:I315"/>
    <mergeCell ref="D320:I320"/>
    <mergeCell ref="D323:I323"/>
    <mergeCell ref="D351:I351"/>
    <mergeCell ref="D353:I353"/>
    <mergeCell ref="D365:I365"/>
    <mergeCell ref="D386:I386"/>
    <mergeCell ref="D394:I394"/>
    <mergeCell ref="D400:I400"/>
    <mergeCell ref="D293:I293"/>
    <mergeCell ref="D177:I177"/>
    <mergeCell ref="D183:I183"/>
    <mergeCell ref="D194:I194"/>
    <mergeCell ref="D217:I217"/>
    <mergeCell ref="D230:I230"/>
    <mergeCell ref="D239:I239"/>
    <mergeCell ref="D256:I256"/>
    <mergeCell ref="D262:I262"/>
    <mergeCell ref="D266:I266"/>
    <mergeCell ref="D276:I276"/>
    <mergeCell ref="D285:I285"/>
    <mergeCell ref="D166:I166"/>
    <mergeCell ref="D86:I86"/>
    <mergeCell ref="D94:I94"/>
    <mergeCell ref="D103:I103"/>
    <mergeCell ref="D109:I109"/>
    <mergeCell ref="D115:I115"/>
    <mergeCell ref="D121:I121"/>
    <mergeCell ref="D131:I131"/>
    <mergeCell ref="D137:I137"/>
    <mergeCell ref="D143:I143"/>
    <mergeCell ref="D152:I152"/>
    <mergeCell ref="D160:I160"/>
    <mergeCell ref="D81:I81"/>
    <mergeCell ref="D27:I27"/>
    <mergeCell ref="D42:I42"/>
    <mergeCell ref="D54:I54"/>
    <mergeCell ref="D65:I65"/>
    <mergeCell ref="D76:I76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rowBreaks count="2" manualBreakCount="2">
    <brk id="322" max="16383" man="1"/>
    <brk id="350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  <pageSetUpPr fitToPage="1"/>
  </sheetPr>
  <dimension ref="A1:AL444"/>
  <sheetViews>
    <sheetView topLeftCell="D335" zoomScaleNormal="100" workbookViewId="0">
      <selection activeCell="G344" sqref="G344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customWidth="1"/>
    <col min="3" max="3" width="14.7109375" style="2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18" width="14.85546875" style="392" customWidth="1"/>
    <col min="19" max="19" width="14.85546875" style="363" customWidth="1"/>
    <col min="20" max="20" width="14.85546875" style="297" hidden="1" customWidth="1"/>
    <col min="21" max="21" width="14.85546875" style="286" hidden="1" customWidth="1"/>
    <col min="22" max="22" width="14.85546875" style="273" hidden="1" customWidth="1"/>
    <col min="23" max="29" width="14.85546875" style="199" hidden="1" customWidth="1"/>
    <col min="30" max="30" width="14.85546875" style="11" hidden="1" customWidth="1"/>
    <col min="31" max="31" width="11.42578125" style="285" customWidth="1"/>
    <col min="32" max="32" width="14.7109375" style="144" customWidth="1"/>
    <col min="33" max="34" width="11.42578125" style="34" customWidth="1"/>
    <col min="35" max="16384" width="11.42578125" style="34"/>
  </cols>
  <sheetData>
    <row r="1" spans="1:38" ht="23.1" customHeight="1" x14ac:dyDescent="0.25">
      <c r="R1" s="392" t="s">
        <v>853</v>
      </c>
    </row>
    <row r="2" spans="1:38" ht="23.1" customHeight="1" x14ac:dyDescent="0.25">
      <c r="R2" s="392" t="s">
        <v>848</v>
      </c>
    </row>
    <row r="3" spans="1:38" ht="23.1" customHeight="1" x14ac:dyDescent="0.25">
      <c r="R3" s="392" t="s">
        <v>852</v>
      </c>
    </row>
    <row r="4" spans="1:38" s="144" customFormat="1" ht="23.1" customHeight="1" x14ac:dyDescent="0.25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203"/>
      <c r="M4" s="34"/>
      <c r="N4" s="11" t="s">
        <v>288</v>
      </c>
      <c r="O4" s="11"/>
      <c r="P4" s="34"/>
      <c r="Q4" s="392"/>
      <c r="R4" s="392" t="s">
        <v>854</v>
      </c>
      <c r="S4" s="363" t="s">
        <v>839</v>
      </c>
      <c r="T4" s="297" t="s">
        <v>691</v>
      </c>
      <c r="U4" s="286" t="s">
        <v>659</v>
      </c>
      <c r="V4" s="273" t="s">
        <v>706</v>
      </c>
      <c r="W4" s="270" t="s">
        <v>705</v>
      </c>
      <c r="X4" s="264" t="s">
        <v>691</v>
      </c>
      <c r="Y4" s="243" t="s">
        <v>669</v>
      </c>
      <c r="Z4" s="235" t="s">
        <v>669</v>
      </c>
      <c r="AA4" s="222" t="s">
        <v>669</v>
      </c>
      <c r="AB4" s="218" t="s">
        <v>668</v>
      </c>
      <c r="AC4" s="199" t="s">
        <v>659</v>
      </c>
      <c r="AD4" s="245" t="s">
        <v>675</v>
      </c>
      <c r="AE4" s="285"/>
      <c r="AG4" s="34"/>
      <c r="AH4" s="34"/>
      <c r="AI4" s="34"/>
      <c r="AJ4" s="34"/>
      <c r="AK4" s="34"/>
      <c r="AL4" s="34"/>
    </row>
    <row r="5" spans="1:38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421" t="s">
        <v>639</v>
      </c>
      <c r="R5" s="393"/>
      <c r="S5" s="364">
        <v>45274</v>
      </c>
      <c r="T5" s="298">
        <v>45253</v>
      </c>
      <c r="U5" s="287">
        <v>45254</v>
      </c>
      <c r="V5" s="274">
        <v>45246</v>
      </c>
      <c r="W5" s="265">
        <v>45233</v>
      </c>
      <c r="X5" s="265">
        <v>45225</v>
      </c>
      <c r="Y5" s="244">
        <v>45218</v>
      </c>
      <c r="Z5" s="236">
        <v>45195</v>
      </c>
      <c r="AA5" s="223">
        <v>45183</v>
      </c>
      <c r="AB5" s="219">
        <v>45166</v>
      </c>
      <c r="AC5" s="203">
        <v>45155</v>
      </c>
      <c r="AD5" s="11"/>
      <c r="AE5" s="285"/>
      <c r="AG5" s="34"/>
      <c r="AH5" s="34"/>
      <c r="AI5" s="34"/>
      <c r="AJ5" s="34"/>
      <c r="AK5" s="34"/>
      <c r="AL5" s="34"/>
    </row>
    <row r="6" spans="1:38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422">
        <v>45317</v>
      </c>
      <c r="R6" s="394">
        <v>45295</v>
      </c>
      <c r="S6" s="365">
        <v>45274</v>
      </c>
      <c r="T6" s="304">
        <v>45267</v>
      </c>
      <c r="U6" s="288"/>
      <c r="V6" s="275"/>
      <c r="W6" s="266"/>
      <c r="X6" s="266">
        <v>1.3859999999999999</v>
      </c>
      <c r="Y6" s="220"/>
      <c r="Z6" s="220"/>
      <c r="AA6" s="220"/>
      <c r="AB6" s="220">
        <v>1.3859999999999999</v>
      </c>
      <c r="AC6" s="206"/>
      <c r="AD6" s="36"/>
      <c r="AE6" s="285"/>
      <c r="AG6" s="34"/>
      <c r="AH6" s="34"/>
      <c r="AI6" s="34"/>
      <c r="AJ6" s="34"/>
      <c r="AK6" s="34"/>
      <c r="AL6" s="34"/>
    </row>
    <row r="7" spans="1:38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2.2000000000000002</v>
      </c>
      <c r="O7" s="12">
        <v>1.4</v>
      </c>
      <c r="P7" s="41"/>
      <c r="Q7" s="423" t="s">
        <v>235</v>
      </c>
      <c r="R7" s="395" t="s">
        <v>235</v>
      </c>
      <c r="S7" s="366" t="s">
        <v>235</v>
      </c>
      <c r="T7" s="299" t="s">
        <v>235</v>
      </c>
      <c r="U7" s="296" t="s">
        <v>235</v>
      </c>
      <c r="V7" s="276" t="s">
        <v>235</v>
      </c>
      <c r="W7" s="271" t="s">
        <v>235</v>
      </c>
      <c r="X7" s="267" t="s">
        <v>235</v>
      </c>
      <c r="Y7" s="221" t="s">
        <v>235</v>
      </c>
      <c r="Z7" s="221" t="s">
        <v>235</v>
      </c>
      <c r="AA7" s="221" t="s">
        <v>235</v>
      </c>
      <c r="AB7" s="221" t="s">
        <v>235</v>
      </c>
      <c r="AC7" s="207" t="s">
        <v>235</v>
      </c>
      <c r="AD7" s="42" t="s">
        <v>235</v>
      </c>
      <c r="AE7" s="285"/>
      <c r="AG7" s="34"/>
      <c r="AH7" s="34"/>
      <c r="AI7" s="34"/>
      <c r="AJ7" s="34"/>
      <c r="AK7" s="34"/>
      <c r="AL7" s="34"/>
    </row>
    <row r="8" spans="1:38" s="144" customFormat="1" ht="9.9499999999999993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>
        <v>1</v>
      </c>
      <c r="L8" s="345">
        <v>1</v>
      </c>
      <c r="M8" s="346"/>
      <c r="N8" s="347">
        <v>2.2000000000000002</v>
      </c>
      <c r="O8" s="347">
        <v>1.4</v>
      </c>
      <c r="P8" s="346"/>
      <c r="Q8" s="423"/>
      <c r="R8" s="396" t="s">
        <v>840</v>
      </c>
      <c r="S8" s="377" t="s">
        <v>840</v>
      </c>
      <c r="T8" s="348"/>
      <c r="U8" s="349"/>
      <c r="V8" s="350"/>
      <c r="W8" s="351"/>
      <c r="X8" s="351"/>
      <c r="Y8" s="207"/>
      <c r="Z8" s="207"/>
      <c r="AA8" s="207"/>
      <c r="AB8" s="207"/>
      <c r="AC8" s="207"/>
      <c r="AD8" s="10"/>
      <c r="AE8" s="285"/>
      <c r="AG8" s="34"/>
      <c r="AH8" s="34"/>
      <c r="AI8" s="34"/>
      <c r="AJ8" s="34"/>
      <c r="AK8" s="34"/>
      <c r="AL8" s="34"/>
    </row>
    <row r="9" spans="1:38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397"/>
      <c r="R9" s="397">
        <v>1.1000000000000001</v>
      </c>
      <c r="S9" s="375">
        <v>1.45</v>
      </c>
      <c r="T9" s="321"/>
      <c r="U9" s="322"/>
      <c r="V9" s="279"/>
      <c r="W9" s="323"/>
      <c r="X9" s="323"/>
      <c r="Y9" s="211"/>
      <c r="Z9" s="211"/>
      <c r="AA9" s="211"/>
      <c r="AB9" s="211"/>
      <c r="AC9" s="211"/>
      <c r="AD9" s="197"/>
      <c r="AE9" s="312"/>
      <c r="AG9" s="34"/>
      <c r="AH9" s="34"/>
      <c r="AI9" s="34"/>
      <c r="AJ9" s="34"/>
      <c r="AK9" s="34"/>
      <c r="AL9" s="34"/>
    </row>
    <row r="10" spans="1:38" s="144" customFormat="1" ht="23.1" customHeight="1" x14ac:dyDescent="0.25">
      <c r="A10" s="2" t="s">
        <v>236</v>
      </c>
      <c r="B10" s="2">
        <v>4756</v>
      </c>
      <c r="C10" s="2" t="s">
        <v>505</v>
      </c>
      <c r="D10" s="3" t="s">
        <v>95</v>
      </c>
      <c r="E10" s="116">
        <f>MROUND(K10+4.7,10)</f>
        <v>140</v>
      </c>
      <c r="F10" s="117">
        <f>MROUND(L10+4.7,10)</f>
        <v>90</v>
      </c>
      <c r="G10" s="101"/>
      <c r="H10" s="2"/>
      <c r="I10" s="2"/>
      <c r="J10" s="47"/>
      <c r="K10" s="202">
        <f t="shared" ref="K10:K52" si="0">N10*$K$8</f>
        <v>137.4212125</v>
      </c>
      <c r="L10" s="202">
        <f t="shared" ref="L10:L52" si="1">O10*$L$8</f>
        <v>87.449862499999981</v>
      </c>
      <c r="M10" s="51"/>
      <c r="N10" s="13">
        <f t="shared" ref="N10:N52" si="2">Q10*2.2</f>
        <v>137.4212125</v>
      </c>
      <c r="O10" s="13">
        <f t="shared" ref="O10:O52" si="3">Q10*1.4</f>
        <v>87.449862499999981</v>
      </c>
      <c r="P10" s="51"/>
      <c r="Q10" s="399">
        <v>62.464187499999994</v>
      </c>
      <c r="R10" s="399">
        <v>62.464187499999994</v>
      </c>
      <c r="S10" s="371">
        <v>56.785624999999989</v>
      </c>
      <c r="T10" s="303">
        <v>39.162499999999994</v>
      </c>
      <c r="U10" s="289">
        <v>39.162499999999994</v>
      </c>
      <c r="V10" s="277">
        <v>31.33</v>
      </c>
      <c r="W10" s="263">
        <v>31.33</v>
      </c>
      <c r="X10" s="263">
        <v>31.33</v>
      </c>
      <c r="Y10" s="208">
        <v>27.983339999999998</v>
      </c>
      <c r="Z10" s="208">
        <v>27.983339999999998</v>
      </c>
      <c r="AA10" s="208">
        <v>27.983339999999998</v>
      </c>
      <c r="AB10" s="208">
        <v>27.983339999999998</v>
      </c>
      <c r="AC10" s="208">
        <v>25.237500000000001</v>
      </c>
      <c r="AD10" s="190">
        <v>20.190000000000001</v>
      </c>
      <c r="AE10" s="312"/>
      <c r="AG10" s="34"/>
      <c r="AH10" s="34"/>
      <c r="AI10" s="34"/>
      <c r="AJ10" s="34"/>
      <c r="AK10" s="34"/>
      <c r="AL10" s="34"/>
    </row>
    <row r="11" spans="1:38" s="144" customFormat="1" ht="23.1" customHeight="1" x14ac:dyDescent="0.25">
      <c r="A11" s="2" t="s">
        <v>236</v>
      </c>
      <c r="B11" s="2">
        <v>4756</v>
      </c>
      <c r="C11" s="2" t="s">
        <v>505</v>
      </c>
      <c r="D11" s="3" t="s">
        <v>856</v>
      </c>
      <c r="E11" s="116">
        <f>MROUND(K11+4.7,10)</f>
        <v>150</v>
      </c>
      <c r="F11" s="117">
        <f>MROUND(L11+4.7,10)</f>
        <v>90</v>
      </c>
      <c r="G11" s="101"/>
      <c r="H11" s="2"/>
      <c r="I11" s="2"/>
      <c r="J11" s="47"/>
      <c r="K11" s="202">
        <f t="shared" si="0"/>
        <v>140.58000000000001</v>
      </c>
      <c r="L11" s="202">
        <f t="shared" si="1"/>
        <v>89.46</v>
      </c>
      <c r="M11" s="51"/>
      <c r="N11" s="13">
        <f t="shared" si="2"/>
        <v>140.58000000000001</v>
      </c>
      <c r="O11" s="13">
        <f t="shared" si="3"/>
        <v>89.46</v>
      </c>
      <c r="P11" s="51"/>
      <c r="Q11" s="411">
        <v>63.9</v>
      </c>
      <c r="R11" s="411">
        <v>63.9</v>
      </c>
      <c r="S11" s="371">
        <v>56.785624999999989</v>
      </c>
      <c r="T11" s="303">
        <v>39.162499999999994</v>
      </c>
      <c r="U11" s="289">
        <v>39.162499999999994</v>
      </c>
      <c r="V11" s="277">
        <v>31.33</v>
      </c>
      <c r="W11" s="263">
        <v>31.33</v>
      </c>
      <c r="X11" s="263">
        <v>31.33</v>
      </c>
      <c r="Y11" s="208">
        <v>27.983339999999998</v>
      </c>
      <c r="Z11" s="208">
        <v>27.983339999999998</v>
      </c>
      <c r="AA11" s="208">
        <v>27.983339999999998</v>
      </c>
      <c r="AB11" s="208">
        <v>27.983339999999998</v>
      </c>
      <c r="AC11" s="208">
        <v>25.237500000000001</v>
      </c>
      <c r="AD11" s="190">
        <v>20.190000000000001</v>
      </c>
      <c r="AE11" s="312"/>
      <c r="AG11" s="34"/>
      <c r="AH11" s="34"/>
      <c r="AI11" s="34"/>
      <c r="AJ11" s="34"/>
      <c r="AK11" s="34"/>
      <c r="AL11" s="34"/>
    </row>
    <row r="12" spans="1:38" s="144" customFormat="1" ht="23.1" customHeight="1" x14ac:dyDescent="0.25">
      <c r="A12" s="2" t="s">
        <v>236</v>
      </c>
      <c r="B12" s="2">
        <v>4757</v>
      </c>
      <c r="C12" s="2" t="s">
        <v>506</v>
      </c>
      <c r="D12" s="3" t="s">
        <v>96</v>
      </c>
      <c r="E12" s="116">
        <f t="shared" ref="E12:F30" si="4">MROUND(K12+4.7,10)</f>
        <v>230</v>
      </c>
      <c r="F12" s="117">
        <f t="shared" si="4"/>
        <v>150</v>
      </c>
      <c r="G12" s="99"/>
      <c r="H12" s="2"/>
      <c r="I12" s="196"/>
      <c r="J12" s="47"/>
      <c r="K12" s="202">
        <f t="shared" si="0"/>
        <v>221.94425000000001</v>
      </c>
      <c r="L12" s="202">
        <f t="shared" si="1"/>
        <v>141.23724999999999</v>
      </c>
      <c r="M12" s="51"/>
      <c r="N12" s="13">
        <f t="shared" si="2"/>
        <v>221.94425000000001</v>
      </c>
      <c r="O12" s="13">
        <f t="shared" si="3"/>
        <v>141.23724999999999</v>
      </c>
      <c r="P12" s="51"/>
      <c r="Q12" s="399">
        <v>100.88374999999999</v>
      </c>
      <c r="R12" s="399">
        <v>100.88374999999999</v>
      </c>
      <c r="S12" s="371">
        <v>91.712499999999991</v>
      </c>
      <c r="T12" s="303">
        <v>63.25</v>
      </c>
      <c r="U12" s="289">
        <v>63.25</v>
      </c>
      <c r="V12" s="277">
        <v>50.6</v>
      </c>
      <c r="W12" s="263">
        <v>50.6</v>
      </c>
      <c r="X12" s="263">
        <v>50.6</v>
      </c>
      <c r="Y12" s="208">
        <v>42.397739999999999</v>
      </c>
      <c r="Z12" s="208">
        <v>42.397739999999999</v>
      </c>
      <c r="AA12" s="208">
        <v>42.397739999999999</v>
      </c>
      <c r="AB12" s="208">
        <v>42.397739999999999</v>
      </c>
      <c r="AC12" s="208">
        <v>38.237499999999997</v>
      </c>
      <c r="AD12" s="190">
        <v>30.59</v>
      </c>
      <c r="AE12" s="312"/>
      <c r="AG12" s="34"/>
      <c r="AH12" s="34"/>
      <c r="AI12" s="34"/>
      <c r="AJ12" s="34"/>
      <c r="AK12" s="34"/>
      <c r="AL12" s="34"/>
    </row>
    <row r="13" spans="1:38" s="144" customFormat="1" ht="23.1" customHeight="1" x14ac:dyDescent="0.25">
      <c r="A13" s="2" t="s">
        <v>236</v>
      </c>
      <c r="B13" s="2">
        <v>4758</v>
      </c>
      <c r="C13" s="2" t="s">
        <v>507</v>
      </c>
      <c r="D13" s="3" t="s">
        <v>97</v>
      </c>
      <c r="E13" s="116">
        <f t="shared" si="4"/>
        <v>310</v>
      </c>
      <c r="F13" s="117">
        <f t="shared" si="4"/>
        <v>200</v>
      </c>
      <c r="G13" s="99"/>
      <c r="H13" s="2"/>
      <c r="I13" s="2"/>
      <c r="J13" s="47"/>
      <c r="K13" s="202">
        <f t="shared" si="0"/>
        <v>306.55501250000003</v>
      </c>
      <c r="L13" s="202">
        <f t="shared" si="1"/>
        <v>195.08046249999998</v>
      </c>
      <c r="M13" s="51"/>
      <c r="N13" s="13">
        <f t="shared" si="2"/>
        <v>306.55501250000003</v>
      </c>
      <c r="O13" s="13">
        <f t="shared" si="3"/>
        <v>195.08046249999998</v>
      </c>
      <c r="P13" s="51"/>
      <c r="Q13" s="399">
        <v>139.3431875</v>
      </c>
      <c r="R13" s="399">
        <v>139.3431875</v>
      </c>
      <c r="S13" s="371">
        <v>126.675625</v>
      </c>
      <c r="T13" s="303">
        <v>87.362499999999997</v>
      </c>
      <c r="U13" s="289">
        <v>87.362499999999997</v>
      </c>
      <c r="V13" s="277">
        <v>69.89</v>
      </c>
      <c r="W13" s="263">
        <v>69.89</v>
      </c>
      <c r="X13" s="263">
        <v>69.89</v>
      </c>
      <c r="Y13" s="208">
        <v>62.39772</v>
      </c>
      <c r="Z13" s="208">
        <v>62.39772</v>
      </c>
      <c r="AA13" s="208">
        <v>62.39772</v>
      </c>
      <c r="AB13" s="208">
        <v>62.39772</v>
      </c>
      <c r="AC13" s="208">
        <v>56.275000000000006</v>
      </c>
      <c r="AD13" s="190">
        <v>45.02</v>
      </c>
      <c r="AE13" s="312"/>
      <c r="AG13" s="34"/>
      <c r="AH13" s="34"/>
      <c r="AI13" s="34"/>
      <c r="AJ13" s="34"/>
      <c r="AK13" s="34"/>
      <c r="AL13" s="34"/>
    </row>
    <row r="14" spans="1:38" s="144" customFormat="1" ht="23.1" customHeight="1" x14ac:dyDescent="0.25">
      <c r="A14" s="2" t="s">
        <v>236</v>
      </c>
      <c r="B14" s="2">
        <v>4758</v>
      </c>
      <c r="C14" s="2" t="s">
        <v>507</v>
      </c>
      <c r="D14" s="3" t="s">
        <v>857</v>
      </c>
      <c r="E14" s="116">
        <f t="shared" si="4"/>
        <v>380</v>
      </c>
      <c r="F14" s="117">
        <f t="shared" si="4"/>
        <v>240</v>
      </c>
      <c r="G14" s="99"/>
      <c r="H14" s="2"/>
      <c r="I14" s="2"/>
      <c r="J14" s="47"/>
      <c r="K14" s="202">
        <f t="shared" si="0"/>
        <v>376.20000000000005</v>
      </c>
      <c r="L14" s="202">
        <f t="shared" si="1"/>
        <v>239.39999999999998</v>
      </c>
      <c r="M14" s="51"/>
      <c r="N14" s="13">
        <f t="shared" si="2"/>
        <v>376.20000000000005</v>
      </c>
      <c r="O14" s="13">
        <f t="shared" si="3"/>
        <v>239.39999999999998</v>
      </c>
      <c r="P14" s="51"/>
      <c r="Q14" s="411">
        <v>171</v>
      </c>
      <c r="R14" s="411">
        <v>171</v>
      </c>
      <c r="S14" s="371">
        <v>126.675625</v>
      </c>
      <c r="T14" s="303">
        <v>87.362499999999997</v>
      </c>
      <c r="U14" s="289">
        <v>87.362499999999997</v>
      </c>
      <c r="V14" s="277">
        <v>69.89</v>
      </c>
      <c r="W14" s="263">
        <v>69.89</v>
      </c>
      <c r="X14" s="263">
        <v>69.89</v>
      </c>
      <c r="Y14" s="208">
        <v>62.39772</v>
      </c>
      <c r="Z14" s="208">
        <v>62.39772</v>
      </c>
      <c r="AA14" s="208">
        <v>62.39772</v>
      </c>
      <c r="AB14" s="208">
        <v>62.39772</v>
      </c>
      <c r="AC14" s="208">
        <v>56.275000000000006</v>
      </c>
      <c r="AD14" s="190">
        <v>45.02</v>
      </c>
      <c r="AE14" s="312"/>
      <c r="AG14" s="34"/>
      <c r="AH14" s="34"/>
      <c r="AI14" s="34"/>
      <c r="AJ14" s="34"/>
      <c r="AK14" s="34"/>
      <c r="AL14" s="34"/>
    </row>
    <row r="15" spans="1:38" s="144" customFormat="1" ht="23.1" customHeight="1" x14ac:dyDescent="0.25">
      <c r="A15" s="2" t="s">
        <v>236</v>
      </c>
      <c r="B15" s="2">
        <v>4759</v>
      </c>
      <c r="C15" s="2" t="s">
        <v>508</v>
      </c>
      <c r="D15" s="3" t="s">
        <v>98</v>
      </c>
      <c r="E15" s="116">
        <f t="shared" si="4"/>
        <v>420</v>
      </c>
      <c r="F15" s="117">
        <f t="shared" si="4"/>
        <v>270</v>
      </c>
      <c r="G15" s="99"/>
      <c r="H15" s="2"/>
      <c r="I15" s="2"/>
      <c r="J15" s="47"/>
      <c r="K15" s="202">
        <f t="shared" si="0"/>
        <v>411.60570000000013</v>
      </c>
      <c r="L15" s="202">
        <f t="shared" si="1"/>
        <v>261.93090000000001</v>
      </c>
      <c r="M15" s="51"/>
      <c r="N15" s="13">
        <f t="shared" si="2"/>
        <v>411.60570000000013</v>
      </c>
      <c r="O15" s="13">
        <f t="shared" si="3"/>
        <v>261.93090000000001</v>
      </c>
      <c r="P15" s="51"/>
      <c r="Q15" s="399">
        <v>187.09350000000003</v>
      </c>
      <c r="R15" s="399">
        <v>187.09350000000003</v>
      </c>
      <c r="S15" s="371">
        <v>170.08500000000001</v>
      </c>
      <c r="T15" s="303">
        <v>117.30000000000001</v>
      </c>
      <c r="U15" s="289">
        <v>117.30000000000001</v>
      </c>
      <c r="V15" s="277">
        <v>93.84</v>
      </c>
      <c r="W15" s="263">
        <v>93.84</v>
      </c>
      <c r="X15" s="263">
        <v>93.84</v>
      </c>
      <c r="Y15" s="208">
        <v>83.783699999999996</v>
      </c>
      <c r="Z15" s="208">
        <v>83.783699999999996</v>
      </c>
      <c r="AA15" s="208">
        <v>83.783699999999996</v>
      </c>
      <c r="AB15" s="208">
        <v>83.783699999999996</v>
      </c>
      <c r="AC15" s="208">
        <v>75.5625</v>
      </c>
      <c r="AD15" s="190">
        <v>60.45</v>
      </c>
      <c r="AE15" s="312"/>
      <c r="AG15" s="34"/>
      <c r="AH15" s="34"/>
      <c r="AI15" s="34"/>
      <c r="AJ15" s="34"/>
      <c r="AK15" s="34"/>
      <c r="AL15" s="34"/>
    </row>
    <row r="16" spans="1:38" s="144" customFormat="1" ht="23.1" customHeight="1" x14ac:dyDescent="0.25">
      <c r="A16" s="2" t="s">
        <v>236</v>
      </c>
      <c r="B16" s="2">
        <v>4760</v>
      </c>
      <c r="C16" s="2" t="s">
        <v>509</v>
      </c>
      <c r="D16" s="3" t="s">
        <v>99</v>
      </c>
      <c r="E16" s="116">
        <f t="shared" si="4"/>
        <v>450</v>
      </c>
      <c r="F16" s="117">
        <f t="shared" si="4"/>
        <v>290</v>
      </c>
      <c r="G16" s="99"/>
      <c r="H16" s="2"/>
      <c r="I16" s="2"/>
      <c r="J16" s="47"/>
      <c r="K16" s="202">
        <f t="shared" si="0"/>
        <v>442.59017000000006</v>
      </c>
      <c r="L16" s="202">
        <f t="shared" si="1"/>
        <v>281.64829000000003</v>
      </c>
      <c r="M16" s="51"/>
      <c r="N16" s="13">
        <f t="shared" si="2"/>
        <v>442.59017000000006</v>
      </c>
      <c r="O16" s="13">
        <f t="shared" si="3"/>
        <v>281.64829000000003</v>
      </c>
      <c r="P16" s="51"/>
      <c r="Q16" s="399">
        <v>201.17735000000002</v>
      </c>
      <c r="R16" s="399">
        <v>201.17735000000002</v>
      </c>
      <c r="S16" s="371">
        <v>182.88849999999999</v>
      </c>
      <c r="T16" s="303">
        <v>126.13</v>
      </c>
      <c r="U16" s="289">
        <v>175</v>
      </c>
      <c r="V16" s="277">
        <v>140</v>
      </c>
      <c r="W16" s="269">
        <v>140</v>
      </c>
      <c r="X16" s="263">
        <v>100.9</v>
      </c>
      <c r="Y16" s="208">
        <v>90.076139999999981</v>
      </c>
      <c r="Z16" s="208">
        <v>90.076139999999981</v>
      </c>
      <c r="AA16" s="208">
        <v>90.076139999999981</v>
      </c>
      <c r="AB16" s="208">
        <v>90.076139999999981</v>
      </c>
      <c r="AC16" s="208">
        <v>81.237499999999997</v>
      </c>
      <c r="AD16" s="190">
        <v>64.989999999999995</v>
      </c>
      <c r="AE16" s="312"/>
      <c r="AG16" s="34"/>
      <c r="AH16" s="34"/>
      <c r="AI16" s="34"/>
      <c r="AJ16" s="34"/>
      <c r="AK16" s="34"/>
      <c r="AL16" s="34"/>
    </row>
    <row r="17" spans="1:38" s="144" customFormat="1" ht="23.1" customHeight="1" x14ac:dyDescent="0.25">
      <c r="A17" s="2" t="s">
        <v>236</v>
      </c>
      <c r="B17" s="2">
        <v>4761</v>
      </c>
      <c r="C17" s="2" t="s">
        <v>510</v>
      </c>
      <c r="D17" s="3" t="s">
        <v>100</v>
      </c>
      <c r="E17" s="116">
        <f t="shared" si="4"/>
        <v>560</v>
      </c>
      <c r="F17" s="117">
        <f t="shared" si="4"/>
        <v>360</v>
      </c>
      <c r="G17" s="99"/>
      <c r="H17" s="2"/>
      <c r="I17" s="2"/>
      <c r="J17" s="47"/>
      <c r="K17" s="202">
        <f t="shared" si="0"/>
        <v>560.08026250000012</v>
      </c>
      <c r="L17" s="202">
        <f t="shared" si="1"/>
        <v>356.41471250000001</v>
      </c>
      <c r="M17" s="51"/>
      <c r="N17" s="13">
        <f t="shared" si="2"/>
        <v>560.08026250000012</v>
      </c>
      <c r="O17" s="13">
        <f t="shared" si="3"/>
        <v>356.41471250000001</v>
      </c>
      <c r="P17" s="51"/>
      <c r="Q17" s="399">
        <v>254.58193750000004</v>
      </c>
      <c r="R17" s="399">
        <v>254.58193750000004</v>
      </c>
      <c r="S17" s="371">
        <v>231.43812500000001</v>
      </c>
      <c r="T17" s="303">
        <v>159.61250000000001</v>
      </c>
      <c r="U17" s="289">
        <v>159.61250000000001</v>
      </c>
      <c r="V17" s="277">
        <v>127.69</v>
      </c>
      <c r="W17" s="263">
        <v>127.69</v>
      </c>
      <c r="X17" s="263">
        <v>127.69</v>
      </c>
      <c r="Y17" s="208">
        <v>114.01236</v>
      </c>
      <c r="Z17" s="208">
        <v>114.01236</v>
      </c>
      <c r="AA17" s="208">
        <v>114.01236</v>
      </c>
      <c r="AB17" s="208">
        <v>114.01236</v>
      </c>
      <c r="AC17" s="208">
        <v>102.825</v>
      </c>
      <c r="AD17" s="190">
        <v>82.26</v>
      </c>
      <c r="AE17" s="312"/>
      <c r="AG17" s="34"/>
      <c r="AH17" s="34"/>
      <c r="AI17" s="34"/>
      <c r="AJ17" s="34"/>
      <c r="AK17" s="34"/>
      <c r="AL17" s="34"/>
    </row>
    <row r="18" spans="1:38" s="144" customFormat="1" ht="23.1" customHeight="1" x14ac:dyDescent="0.25">
      <c r="A18" s="2" t="s">
        <v>236</v>
      </c>
      <c r="B18" s="2">
        <v>4762</v>
      </c>
      <c r="C18" s="2" t="s">
        <v>511</v>
      </c>
      <c r="D18" s="3" t="s">
        <v>101</v>
      </c>
      <c r="E18" s="116">
        <f t="shared" si="4"/>
        <v>630</v>
      </c>
      <c r="F18" s="117">
        <f t="shared" si="4"/>
        <v>400</v>
      </c>
      <c r="G18" s="99"/>
      <c r="H18" s="2"/>
      <c r="I18" s="2"/>
      <c r="J18" s="47"/>
      <c r="K18" s="202">
        <f t="shared" si="0"/>
        <v>628.37417500000015</v>
      </c>
      <c r="L18" s="202">
        <f t="shared" si="1"/>
        <v>399.87447500000002</v>
      </c>
      <c r="M18" s="51"/>
      <c r="N18" s="13">
        <f t="shared" si="2"/>
        <v>628.37417500000015</v>
      </c>
      <c r="O18" s="13">
        <f t="shared" si="3"/>
        <v>399.87447500000002</v>
      </c>
      <c r="P18" s="51"/>
      <c r="Q18" s="399">
        <v>285.62462500000004</v>
      </c>
      <c r="R18" s="399">
        <v>285.62462500000004</v>
      </c>
      <c r="S18" s="371">
        <v>259.65875</v>
      </c>
      <c r="T18" s="303">
        <v>179.07499999999999</v>
      </c>
      <c r="U18" s="289">
        <v>179.07499999999999</v>
      </c>
      <c r="V18" s="277">
        <v>143.26</v>
      </c>
      <c r="W18" s="263">
        <v>143.26</v>
      </c>
      <c r="X18" s="263">
        <v>143.26</v>
      </c>
      <c r="Y18" s="208">
        <v>140</v>
      </c>
      <c r="Z18" s="234">
        <v>140</v>
      </c>
      <c r="AA18" s="208">
        <v>127.90007999999999</v>
      </c>
      <c r="AB18" s="208">
        <v>127.90007999999999</v>
      </c>
      <c r="AC18" s="208">
        <v>115.35</v>
      </c>
      <c r="AD18" s="190">
        <v>92.28</v>
      </c>
      <c r="AE18" s="312"/>
      <c r="AG18" s="34"/>
      <c r="AH18" s="34"/>
      <c r="AI18" s="34"/>
      <c r="AJ18" s="34"/>
      <c r="AK18" s="34"/>
      <c r="AL18" s="34"/>
    </row>
    <row r="19" spans="1:38" s="144" customFormat="1" ht="23.1" customHeight="1" x14ac:dyDescent="0.25">
      <c r="A19" s="2" t="s">
        <v>236</v>
      </c>
      <c r="B19" s="2">
        <v>4763</v>
      </c>
      <c r="C19" s="2" t="s">
        <v>512</v>
      </c>
      <c r="D19" s="3" t="s">
        <v>102</v>
      </c>
      <c r="E19" s="116">
        <f t="shared" si="4"/>
        <v>730</v>
      </c>
      <c r="F19" s="117">
        <f t="shared" si="4"/>
        <v>470</v>
      </c>
      <c r="G19" s="99"/>
      <c r="H19" s="2"/>
      <c r="I19" s="2"/>
      <c r="J19" s="47"/>
      <c r="K19" s="202">
        <f t="shared" si="0"/>
        <v>724.60850000000016</v>
      </c>
      <c r="L19" s="202">
        <f t="shared" si="1"/>
        <v>461.11450000000008</v>
      </c>
      <c r="M19" s="51"/>
      <c r="N19" s="13">
        <f t="shared" si="2"/>
        <v>724.60850000000016</v>
      </c>
      <c r="O19" s="13">
        <f t="shared" si="3"/>
        <v>461.11450000000008</v>
      </c>
      <c r="P19" s="51"/>
      <c r="Q19" s="399">
        <v>329.36750000000006</v>
      </c>
      <c r="R19" s="399">
        <v>329.36750000000006</v>
      </c>
      <c r="S19" s="371">
        <v>299.42500000000001</v>
      </c>
      <c r="T19" s="303">
        <v>206.5</v>
      </c>
      <c r="U19" s="289">
        <v>206.5</v>
      </c>
      <c r="V19" s="277">
        <v>165.2</v>
      </c>
      <c r="W19" s="263">
        <v>165.2</v>
      </c>
      <c r="X19" s="263">
        <v>165.2</v>
      </c>
      <c r="Y19" s="208">
        <v>147.49812</v>
      </c>
      <c r="Z19" s="208">
        <v>147.49812</v>
      </c>
      <c r="AA19" s="208">
        <v>147.49812</v>
      </c>
      <c r="AB19" s="208">
        <v>147.49812</v>
      </c>
      <c r="AC19" s="208">
        <v>133.02500000000001</v>
      </c>
      <c r="AD19" s="190">
        <v>106.42</v>
      </c>
      <c r="AE19" s="312"/>
      <c r="AG19" s="34"/>
      <c r="AH19" s="34"/>
      <c r="AI19" s="34"/>
      <c r="AJ19" s="34"/>
      <c r="AK19" s="34"/>
      <c r="AL19" s="34"/>
    </row>
    <row r="20" spans="1:38" s="144" customFormat="1" ht="23.1" customHeight="1" x14ac:dyDescent="0.25">
      <c r="A20" s="2" t="s">
        <v>236</v>
      </c>
      <c r="B20" s="2">
        <v>4764</v>
      </c>
      <c r="C20" s="2" t="s">
        <v>513</v>
      </c>
      <c r="D20" s="3" t="s">
        <v>103</v>
      </c>
      <c r="E20" s="116">
        <f t="shared" si="4"/>
        <v>1100</v>
      </c>
      <c r="F20" s="117">
        <f t="shared" si="4"/>
        <v>700</v>
      </c>
      <c r="G20" s="99"/>
      <c r="H20" s="2"/>
      <c r="I20" s="2"/>
      <c r="J20" s="47"/>
      <c r="K20" s="202">
        <f t="shared" si="0"/>
        <v>1091.1674125000004</v>
      </c>
      <c r="L20" s="202">
        <f t="shared" si="1"/>
        <v>694.3792625000001</v>
      </c>
      <c r="M20" s="51"/>
      <c r="N20" s="13">
        <f t="shared" si="2"/>
        <v>1091.1674125000004</v>
      </c>
      <c r="O20" s="13">
        <f t="shared" si="3"/>
        <v>694.3792625000001</v>
      </c>
      <c r="P20" s="51"/>
      <c r="Q20" s="399">
        <v>495.98518750000011</v>
      </c>
      <c r="R20" s="399">
        <v>495.98518750000011</v>
      </c>
      <c r="S20" s="371">
        <v>450.89562500000005</v>
      </c>
      <c r="T20" s="303">
        <v>310.96250000000003</v>
      </c>
      <c r="U20" s="289">
        <v>310.96250000000003</v>
      </c>
      <c r="V20" s="277">
        <v>248.77</v>
      </c>
      <c r="W20" s="263">
        <v>248.77</v>
      </c>
      <c r="X20" s="263">
        <v>248.77</v>
      </c>
      <c r="Y20" s="208">
        <v>222.13422</v>
      </c>
      <c r="Z20" s="208">
        <v>222.13422</v>
      </c>
      <c r="AA20" s="208">
        <v>222.13422</v>
      </c>
      <c r="AB20" s="208">
        <v>222.13422</v>
      </c>
      <c r="AC20" s="208">
        <v>200.33750000000001</v>
      </c>
      <c r="AD20" s="190">
        <v>160.27000000000001</v>
      </c>
      <c r="AE20" s="312"/>
      <c r="AG20" s="34"/>
      <c r="AH20" s="34"/>
      <c r="AI20" s="34"/>
      <c r="AJ20" s="34"/>
      <c r="AK20" s="34"/>
      <c r="AL20" s="34"/>
    </row>
    <row r="21" spans="1:38" s="144" customFormat="1" ht="23.1" customHeight="1" x14ac:dyDescent="0.25">
      <c r="A21" s="2" t="s">
        <v>236</v>
      </c>
      <c r="B21" s="2">
        <v>4765</v>
      </c>
      <c r="C21" s="2" t="s">
        <v>514</v>
      </c>
      <c r="D21" s="3" t="s">
        <v>104</v>
      </c>
      <c r="E21" s="116">
        <f t="shared" si="4"/>
        <v>1440</v>
      </c>
      <c r="F21" s="117">
        <f t="shared" si="4"/>
        <v>920</v>
      </c>
      <c r="G21" s="99"/>
      <c r="H21" s="2"/>
      <c r="I21" s="2"/>
      <c r="J21" s="47"/>
      <c r="K21" s="202">
        <f t="shared" si="0"/>
        <v>1436.672325</v>
      </c>
      <c r="L21" s="202">
        <f t="shared" si="1"/>
        <v>914.24602499999992</v>
      </c>
      <c r="M21" s="51"/>
      <c r="N21" s="13">
        <f t="shared" si="2"/>
        <v>1436.672325</v>
      </c>
      <c r="O21" s="13">
        <f t="shared" si="3"/>
        <v>914.24602499999992</v>
      </c>
      <c r="P21" s="51"/>
      <c r="Q21" s="399">
        <v>653.03287499999999</v>
      </c>
      <c r="R21" s="399">
        <v>653.03287499999999</v>
      </c>
      <c r="S21" s="371">
        <v>593.66624999999999</v>
      </c>
      <c r="T21" s="303">
        <v>409.42500000000001</v>
      </c>
      <c r="U21" s="289">
        <v>409.42500000000001</v>
      </c>
      <c r="V21" s="277">
        <v>327.54000000000002</v>
      </c>
      <c r="W21" s="263">
        <v>327.54000000000002</v>
      </c>
      <c r="X21" s="263">
        <v>327.54000000000002</v>
      </c>
      <c r="Y21" s="208">
        <v>292.44599999999997</v>
      </c>
      <c r="Z21" s="208">
        <v>292.44599999999997</v>
      </c>
      <c r="AA21" s="208">
        <v>292.44599999999997</v>
      </c>
      <c r="AB21" s="208">
        <v>292.44599999999997</v>
      </c>
      <c r="AC21" s="208">
        <v>263.75</v>
      </c>
      <c r="AD21" s="190">
        <v>211</v>
      </c>
      <c r="AE21" s="312"/>
      <c r="AG21" s="34"/>
      <c r="AH21" s="34"/>
      <c r="AI21" s="34"/>
      <c r="AJ21" s="34"/>
      <c r="AK21" s="34"/>
      <c r="AL21" s="34"/>
    </row>
    <row r="22" spans="1:38" s="144" customFormat="1" ht="23.1" customHeight="1" x14ac:dyDescent="0.25">
      <c r="A22" s="2" t="s">
        <v>236</v>
      </c>
      <c r="B22" s="2">
        <v>4766</v>
      </c>
      <c r="C22" s="2" t="s">
        <v>515</v>
      </c>
      <c r="D22" s="3" t="s">
        <v>105</v>
      </c>
      <c r="E22" s="116">
        <f t="shared" si="4"/>
        <v>1670</v>
      </c>
      <c r="F22" s="117">
        <f t="shared" si="4"/>
        <v>1060</v>
      </c>
      <c r="G22" s="99"/>
      <c r="H22" s="2"/>
      <c r="I22" s="2"/>
      <c r="J22" s="47"/>
      <c r="K22" s="202">
        <f t="shared" si="0"/>
        <v>1663.9678000000001</v>
      </c>
      <c r="L22" s="202">
        <f t="shared" si="1"/>
        <v>1058.8886</v>
      </c>
      <c r="M22" s="51"/>
      <c r="N22" s="13">
        <f t="shared" si="2"/>
        <v>1663.9678000000001</v>
      </c>
      <c r="O22" s="13">
        <f t="shared" si="3"/>
        <v>1058.8886</v>
      </c>
      <c r="P22" s="51"/>
      <c r="Q22" s="399">
        <v>756.34900000000005</v>
      </c>
      <c r="R22" s="399">
        <v>756.34900000000005</v>
      </c>
      <c r="S22" s="371">
        <v>687.59</v>
      </c>
      <c r="T22" s="303">
        <v>474.20000000000005</v>
      </c>
      <c r="U22" s="289">
        <v>474.20000000000005</v>
      </c>
      <c r="V22" s="277">
        <v>379.36</v>
      </c>
      <c r="W22" s="263">
        <v>379.36</v>
      </c>
      <c r="X22" s="263">
        <v>379.36</v>
      </c>
      <c r="Y22" s="208">
        <v>338.71067999999997</v>
      </c>
      <c r="Z22" s="208">
        <v>338.71067999999997</v>
      </c>
      <c r="AA22" s="208">
        <v>338.71067999999997</v>
      </c>
      <c r="AB22" s="208">
        <v>338.71067999999997</v>
      </c>
      <c r="AC22" s="208">
        <v>305.47500000000002</v>
      </c>
      <c r="AD22" s="190">
        <v>244.38</v>
      </c>
      <c r="AE22" s="312"/>
      <c r="AG22" s="34"/>
      <c r="AH22" s="34"/>
      <c r="AI22" s="34"/>
      <c r="AJ22" s="34"/>
      <c r="AK22" s="34"/>
      <c r="AL22" s="34"/>
    </row>
    <row r="23" spans="1:38" s="144" customFormat="1" ht="23.1" customHeight="1" x14ac:dyDescent="0.25">
      <c r="A23" s="2" t="s">
        <v>236</v>
      </c>
      <c r="B23" s="2">
        <v>4767</v>
      </c>
      <c r="C23" s="2" t="s">
        <v>516</v>
      </c>
      <c r="D23" s="3" t="s">
        <v>106</v>
      </c>
      <c r="E23" s="116">
        <f t="shared" si="4"/>
        <v>2240</v>
      </c>
      <c r="F23" s="117">
        <f t="shared" si="4"/>
        <v>1420</v>
      </c>
      <c r="G23" s="99"/>
      <c r="H23" s="2"/>
      <c r="I23" s="2"/>
      <c r="J23" s="47"/>
      <c r="K23" s="202">
        <f t="shared" si="0"/>
        <v>2231.1099250000007</v>
      </c>
      <c r="L23" s="202">
        <f t="shared" si="1"/>
        <v>1419.7972250000003</v>
      </c>
      <c r="M23" s="51"/>
      <c r="N23" s="13">
        <f t="shared" si="2"/>
        <v>2231.1099250000007</v>
      </c>
      <c r="O23" s="13">
        <f t="shared" si="3"/>
        <v>1419.7972250000003</v>
      </c>
      <c r="P23" s="51"/>
      <c r="Q23" s="399">
        <v>1014.1408750000002</v>
      </c>
      <c r="R23" s="399">
        <v>1014.1408750000002</v>
      </c>
      <c r="S23" s="371">
        <v>921.94625000000008</v>
      </c>
      <c r="T23" s="303">
        <v>635.82500000000005</v>
      </c>
      <c r="U23" s="289">
        <v>635.82500000000005</v>
      </c>
      <c r="V23" s="277">
        <v>508.66</v>
      </c>
      <c r="W23" s="263">
        <v>508.66</v>
      </c>
      <c r="X23" s="263">
        <v>508.66</v>
      </c>
      <c r="Y23" s="208">
        <v>454.15062</v>
      </c>
      <c r="Z23" s="208">
        <v>454.15062</v>
      </c>
      <c r="AA23" s="208">
        <v>454.15062</v>
      </c>
      <c r="AB23" s="208">
        <v>454.15062</v>
      </c>
      <c r="AC23" s="208">
        <v>409.58750000000003</v>
      </c>
      <c r="AD23" s="190">
        <v>327.67</v>
      </c>
      <c r="AE23" s="312"/>
      <c r="AG23" s="34"/>
      <c r="AH23" s="34"/>
      <c r="AI23" s="34"/>
      <c r="AJ23" s="34"/>
      <c r="AK23" s="34"/>
      <c r="AL23" s="34"/>
    </row>
    <row r="24" spans="1:38" s="144" customFormat="1" ht="23.1" customHeight="1" x14ac:dyDescent="0.25">
      <c r="A24" s="2" t="s">
        <v>236</v>
      </c>
      <c r="B24" s="2">
        <v>4768</v>
      </c>
      <c r="C24" s="2" t="s">
        <v>517</v>
      </c>
      <c r="D24" s="3" t="s">
        <v>107</v>
      </c>
      <c r="E24" s="116">
        <f t="shared" si="4"/>
        <v>4340</v>
      </c>
      <c r="F24" s="117">
        <f t="shared" si="4"/>
        <v>2760</v>
      </c>
      <c r="G24" s="99"/>
      <c r="H24" s="2"/>
      <c r="I24" s="2"/>
      <c r="J24" s="47"/>
      <c r="K24" s="202">
        <f t="shared" si="0"/>
        <v>4333.3079625</v>
      </c>
      <c r="L24" s="202">
        <f t="shared" si="1"/>
        <v>2757.5596124999997</v>
      </c>
      <c r="M24" s="51"/>
      <c r="N24" s="13">
        <f t="shared" si="2"/>
        <v>4333.3079625</v>
      </c>
      <c r="O24" s="13">
        <f t="shared" si="3"/>
        <v>2757.5596124999997</v>
      </c>
      <c r="P24" s="51"/>
      <c r="Q24" s="399">
        <v>1969.6854375</v>
      </c>
      <c r="R24" s="399">
        <v>1969.6854375</v>
      </c>
      <c r="S24" s="371">
        <v>1790.6231249999998</v>
      </c>
      <c r="T24" s="303">
        <v>1234.9124999999999</v>
      </c>
      <c r="U24" s="289">
        <v>1234.9124999999999</v>
      </c>
      <c r="V24" s="277">
        <v>987.93</v>
      </c>
      <c r="W24" s="263">
        <v>987.93</v>
      </c>
      <c r="X24" s="263">
        <v>987.93</v>
      </c>
      <c r="Y24" s="208">
        <v>882.0781199999999</v>
      </c>
      <c r="Z24" s="208">
        <v>882.0781199999999</v>
      </c>
      <c r="AA24" s="208">
        <v>882.0781199999999</v>
      </c>
      <c r="AB24" s="208">
        <v>882.0781199999999</v>
      </c>
      <c r="AC24" s="208">
        <v>795.52499999999998</v>
      </c>
      <c r="AD24" s="190">
        <v>636.41999999999996</v>
      </c>
      <c r="AE24" s="312"/>
      <c r="AG24" s="34"/>
      <c r="AH24" s="34"/>
      <c r="AI24" s="34"/>
      <c r="AJ24" s="34"/>
      <c r="AK24" s="34"/>
      <c r="AL24" s="34"/>
    </row>
    <row r="25" spans="1:38" s="144" customFormat="1" ht="23.1" customHeight="1" x14ac:dyDescent="0.25">
      <c r="A25" s="2" t="s">
        <v>236</v>
      </c>
      <c r="B25" s="2">
        <v>4769</v>
      </c>
      <c r="C25" s="2" t="s">
        <v>518</v>
      </c>
      <c r="D25" s="3" t="s">
        <v>108</v>
      </c>
      <c r="E25" s="116">
        <f t="shared" si="4"/>
        <v>6750</v>
      </c>
      <c r="F25" s="117">
        <f t="shared" si="4"/>
        <v>4290</v>
      </c>
      <c r="G25" s="103"/>
      <c r="H25" s="67"/>
      <c r="I25" s="67"/>
      <c r="J25" s="47"/>
      <c r="K25" s="202">
        <f t="shared" si="0"/>
        <v>6740.9205875000007</v>
      </c>
      <c r="L25" s="202">
        <f t="shared" si="1"/>
        <v>4289.6767374999999</v>
      </c>
      <c r="M25" s="51"/>
      <c r="N25" s="13">
        <f t="shared" si="2"/>
        <v>6740.9205875000007</v>
      </c>
      <c r="O25" s="13">
        <f t="shared" si="3"/>
        <v>4289.6767374999999</v>
      </c>
      <c r="P25" s="51"/>
      <c r="Q25" s="399">
        <v>3064.0548125</v>
      </c>
      <c r="R25" s="399">
        <v>3064.0548125</v>
      </c>
      <c r="S25" s="371">
        <v>2785.504375</v>
      </c>
      <c r="T25" s="303">
        <v>1921.0374999999999</v>
      </c>
      <c r="U25" s="289">
        <v>1921.0374999999999</v>
      </c>
      <c r="V25" s="277">
        <v>1536.83</v>
      </c>
      <c r="W25" s="263">
        <v>1536.83</v>
      </c>
      <c r="X25" s="263">
        <v>1536.83</v>
      </c>
      <c r="Y25" s="208">
        <v>1372.1677199999999</v>
      </c>
      <c r="Z25" s="208">
        <v>1372.1677199999999</v>
      </c>
      <c r="AA25" s="208">
        <v>1372.1677199999999</v>
      </c>
      <c r="AB25" s="208">
        <v>1372.1677199999999</v>
      </c>
      <c r="AC25" s="208">
        <v>1237.5250000000001</v>
      </c>
      <c r="AD25" s="190">
        <v>990.02</v>
      </c>
      <c r="AE25" s="312"/>
      <c r="AG25" s="34"/>
      <c r="AH25" s="34"/>
      <c r="AI25" s="34"/>
      <c r="AJ25" s="34"/>
      <c r="AK25" s="34"/>
      <c r="AL25" s="34"/>
    </row>
    <row r="26" spans="1:38" s="144" customFormat="1" ht="9.9499999999999993" customHeight="1" x14ac:dyDescent="0.25">
      <c r="A26" s="2"/>
      <c r="B26" s="2"/>
      <c r="C26" s="2"/>
      <c r="D26" s="320"/>
      <c r="E26" s="138"/>
      <c r="F26" s="139"/>
      <c r="G26" s="103"/>
      <c r="H26" s="67"/>
      <c r="I26" s="67"/>
      <c r="J26" s="2"/>
      <c r="K26" s="202"/>
      <c r="L26" s="202"/>
      <c r="M26" s="2"/>
      <c r="N26" s="13"/>
      <c r="O26" s="13"/>
      <c r="P26" s="2"/>
      <c r="Q26" s="399"/>
      <c r="R26" s="399"/>
      <c r="S26" s="333"/>
      <c r="T26" s="332"/>
      <c r="U26" s="330"/>
      <c r="V26" s="280"/>
      <c r="W26" s="331"/>
      <c r="X26" s="331"/>
      <c r="Y26" s="208"/>
      <c r="Z26" s="208"/>
      <c r="AA26" s="208"/>
      <c r="AB26" s="208"/>
      <c r="AC26" s="208"/>
      <c r="AD26" s="190"/>
      <c r="AE26" s="312"/>
      <c r="AG26" s="34"/>
      <c r="AH26" s="34"/>
      <c r="AI26" s="34"/>
      <c r="AJ26" s="34"/>
      <c r="AK26" s="34"/>
      <c r="AL26" s="34"/>
    </row>
    <row r="27" spans="1:38" s="144" customFormat="1" ht="23.1" customHeight="1" x14ac:dyDescent="0.25">
      <c r="A27" s="2"/>
      <c r="B27" s="2"/>
      <c r="C27" s="2"/>
      <c r="D27" s="615" t="s">
        <v>293</v>
      </c>
      <c r="E27" s="615"/>
      <c r="F27" s="615"/>
      <c r="G27" s="615"/>
      <c r="H27" s="615"/>
      <c r="I27" s="615"/>
      <c r="J27" s="2"/>
      <c r="K27" s="202"/>
      <c r="L27" s="202"/>
      <c r="M27" s="2"/>
      <c r="N27" s="13"/>
      <c r="O27" s="13"/>
      <c r="P27" s="2"/>
      <c r="Q27" s="399"/>
      <c r="R27" s="399"/>
      <c r="S27" s="333"/>
      <c r="T27" s="332"/>
      <c r="U27" s="330"/>
      <c r="V27" s="280"/>
      <c r="W27" s="331"/>
      <c r="X27" s="331"/>
      <c r="Y27" s="208"/>
      <c r="Z27" s="208"/>
      <c r="AA27" s="208"/>
      <c r="AB27" s="208"/>
      <c r="AC27" s="208"/>
      <c r="AD27" s="190"/>
      <c r="AE27" s="312"/>
      <c r="AG27" s="34"/>
      <c r="AH27" s="34"/>
      <c r="AI27" s="34"/>
      <c r="AJ27" s="34"/>
      <c r="AK27" s="34"/>
      <c r="AL27" s="34"/>
    </row>
    <row r="28" spans="1:38" s="144" customFormat="1" ht="23.1" customHeight="1" x14ac:dyDescent="0.25">
      <c r="A28" s="2" t="s">
        <v>290</v>
      </c>
      <c r="B28" s="2">
        <v>226</v>
      </c>
      <c r="C28" s="2" t="s">
        <v>310</v>
      </c>
      <c r="D28" s="3" t="s">
        <v>71</v>
      </c>
      <c r="E28" s="116">
        <f t="shared" si="4"/>
        <v>730</v>
      </c>
      <c r="F28" s="117">
        <f t="shared" si="4"/>
        <v>470</v>
      </c>
      <c r="G28" s="101"/>
      <c r="H28" s="2"/>
      <c r="I28" s="2"/>
      <c r="J28" s="47"/>
      <c r="K28" s="202">
        <f t="shared" si="0"/>
        <v>729.17020000000014</v>
      </c>
      <c r="L28" s="202">
        <f t="shared" si="1"/>
        <v>464.01740000000001</v>
      </c>
      <c r="M28" s="51"/>
      <c r="N28" s="13">
        <f t="shared" si="2"/>
        <v>729.17020000000014</v>
      </c>
      <c r="O28" s="13">
        <f t="shared" si="3"/>
        <v>464.01740000000001</v>
      </c>
      <c r="P28" s="51"/>
      <c r="Q28" s="399">
        <v>331.44100000000003</v>
      </c>
      <c r="R28" s="399">
        <v>331.44100000000003</v>
      </c>
      <c r="S28" s="371">
        <v>301.31</v>
      </c>
      <c r="T28" s="303">
        <v>207.8</v>
      </c>
      <c r="U28" s="289">
        <v>207.8</v>
      </c>
      <c r="V28" s="277">
        <v>166.24</v>
      </c>
      <c r="W28" s="263">
        <v>166.24</v>
      </c>
      <c r="X28" s="263">
        <v>166.24</v>
      </c>
      <c r="Y28" s="208">
        <v>148.44059999999999</v>
      </c>
      <c r="Z28" s="208">
        <v>148.44059999999999</v>
      </c>
      <c r="AA28" s="208">
        <v>148.44059999999999</v>
      </c>
      <c r="AB28" s="208">
        <v>148.44059999999999</v>
      </c>
      <c r="AC28" s="208">
        <v>133.875</v>
      </c>
      <c r="AD28" s="190">
        <v>107.1</v>
      </c>
      <c r="AE28" s="312"/>
      <c r="AG28" s="34"/>
      <c r="AH28" s="34"/>
      <c r="AI28" s="34"/>
      <c r="AJ28" s="34"/>
      <c r="AK28" s="34"/>
      <c r="AL28" s="34"/>
    </row>
    <row r="29" spans="1:38" s="144" customFormat="1" ht="23.1" customHeight="1" x14ac:dyDescent="0.25">
      <c r="A29" s="2" t="s">
        <v>290</v>
      </c>
      <c r="B29" s="2">
        <v>226</v>
      </c>
      <c r="C29" s="2" t="s">
        <v>311</v>
      </c>
      <c r="D29" s="3" t="s">
        <v>72</v>
      </c>
      <c r="E29" s="116">
        <f t="shared" si="4"/>
        <v>1040</v>
      </c>
      <c r="F29" s="117">
        <f t="shared" si="4"/>
        <v>660</v>
      </c>
      <c r="G29" s="99"/>
      <c r="H29" s="2"/>
      <c r="I29" s="2"/>
      <c r="J29" s="47"/>
      <c r="K29" s="202">
        <f t="shared" si="0"/>
        <v>1034.8918250000002</v>
      </c>
      <c r="L29" s="202">
        <f t="shared" si="1"/>
        <v>658.56752500000005</v>
      </c>
      <c r="M29" s="51"/>
      <c r="N29" s="13">
        <f t="shared" si="2"/>
        <v>1034.8918250000002</v>
      </c>
      <c r="O29" s="13">
        <f t="shared" si="3"/>
        <v>658.56752500000005</v>
      </c>
      <c r="P29" s="51"/>
      <c r="Q29" s="399">
        <v>470.40537500000005</v>
      </c>
      <c r="R29" s="399">
        <v>470.40537500000005</v>
      </c>
      <c r="S29" s="371">
        <v>427.64125000000001</v>
      </c>
      <c r="T29" s="303">
        <v>294.92500000000001</v>
      </c>
      <c r="U29" s="289">
        <v>294.92500000000001</v>
      </c>
      <c r="V29" s="277">
        <v>235.94</v>
      </c>
      <c r="W29" s="263">
        <v>235.94</v>
      </c>
      <c r="X29" s="263">
        <v>235.94</v>
      </c>
      <c r="Y29" s="208">
        <v>210.65814</v>
      </c>
      <c r="Z29" s="208">
        <v>210.65814</v>
      </c>
      <c r="AA29" s="208">
        <v>210.65814</v>
      </c>
      <c r="AB29" s="208">
        <v>210.65814</v>
      </c>
      <c r="AC29" s="208">
        <v>189.98750000000001</v>
      </c>
      <c r="AD29" s="190">
        <v>151.99</v>
      </c>
      <c r="AE29" s="312"/>
      <c r="AG29" s="34"/>
      <c r="AH29" s="34"/>
      <c r="AI29" s="34"/>
      <c r="AJ29" s="34"/>
      <c r="AK29" s="34"/>
      <c r="AL29" s="34"/>
    </row>
    <row r="30" spans="1:38" s="144" customFormat="1" ht="23.1" customHeight="1" x14ac:dyDescent="0.25">
      <c r="A30" s="2" t="s">
        <v>290</v>
      </c>
      <c r="B30" s="2">
        <v>226</v>
      </c>
      <c r="C30" s="2" t="s">
        <v>312</v>
      </c>
      <c r="D30" s="3" t="s">
        <v>73</v>
      </c>
      <c r="E30" s="116">
        <f t="shared" si="4"/>
        <v>1370</v>
      </c>
      <c r="F30" s="117">
        <f t="shared" si="4"/>
        <v>880</v>
      </c>
      <c r="G30" s="99"/>
      <c r="H30" s="2"/>
      <c r="I30" s="2"/>
      <c r="J30" s="47"/>
      <c r="K30" s="202">
        <f t="shared" si="0"/>
        <v>1369.1240749999999</v>
      </c>
      <c r="L30" s="202">
        <f t="shared" si="1"/>
        <v>871.26077499999997</v>
      </c>
      <c r="M30" s="51"/>
      <c r="N30" s="13">
        <f t="shared" si="2"/>
        <v>1369.1240749999999</v>
      </c>
      <c r="O30" s="13">
        <f t="shared" si="3"/>
        <v>871.26077499999997</v>
      </c>
      <c r="P30" s="51"/>
      <c r="Q30" s="399">
        <v>622.32912499999998</v>
      </c>
      <c r="R30" s="399">
        <v>622.32912499999998</v>
      </c>
      <c r="S30" s="371">
        <v>565.75374999999997</v>
      </c>
      <c r="T30" s="303">
        <v>390.17499999999995</v>
      </c>
      <c r="U30" s="289">
        <v>390.17499999999995</v>
      </c>
      <c r="V30" s="277">
        <v>312.14</v>
      </c>
      <c r="W30" s="263">
        <v>312.14</v>
      </c>
      <c r="X30" s="263">
        <v>312.14</v>
      </c>
      <c r="Y30" s="208">
        <v>278.69688000000002</v>
      </c>
      <c r="Z30" s="208">
        <v>278.69688000000002</v>
      </c>
      <c r="AA30" s="208">
        <v>278.69688000000002</v>
      </c>
      <c r="AB30" s="208">
        <v>278.69688000000002</v>
      </c>
      <c r="AC30" s="208">
        <v>251.35000000000002</v>
      </c>
      <c r="AD30" s="190">
        <v>201.08</v>
      </c>
      <c r="AE30" s="312"/>
      <c r="AG30" s="34"/>
      <c r="AH30" s="34"/>
      <c r="AI30" s="34"/>
      <c r="AJ30" s="34"/>
      <c r="AK30" s="34"/>
      <c r="AL30" s="34"/>
    </row>
    <row r="31" spans="1:38" s="144" customFormat="1" ht="23.1" customHeight="1" x14ac:dyDescent="0.25">
      <c r="A31" s="2" t="s">
        <v>290</v>
      </c>
      <c r="B31" s="2">
        <v>226</v>
      </c>
      <c r="C31" s="2" t="s">
        <v>313</v>
      </c>
      <c r="D31" s="3" t="s">
        <v>74</v>
      </c>
      <c r="E31" s="116">
        <f t="shared" ref="E31:F48" si="5">MROUND(K31+4.7,10)</f>
        <v>1790</v>
      </c>
      <c r="F31" s="117">
        <f t="shared" si="5"/>
        <v>1140</v>
      </c>
      <c r="G31" s="99"/>
      <c r="H31" s="2"/>
      <c r="I31" s="2"/>
      <c r="J31" s="47"/>
      <c r="K31" s="202">
        <f t="shared" si="0"/>
        <v>1780.6420500000004</v>
      </c>
      <c r="L31" s="202">
        <f t="shared" si="1"/>
        <v>1133.1358500000001</v>
      </c>
      <c r="M31" s="51"/>
      <c r="N31" s="13">
        <f t="shared" si="2"/>
        <v>1780.6420500000004</v>
      </c>
      <c r="O31" s="13">
        <f t="shared" si="3"/>
        <v>1133.1358500000001</v>
      </c>
      <c r="P31" s="51"/>
      <c r="Q31" s="399">
        <v>809.3827500000001</v>
      </c>
      <c r="R31" s="399">
        <v>809.3827500000001</v>
      </c>
      <c r="S31" s="371">
        <v>735.80250000000001</v>
      </c>
      <c r="T31" s="303">
        <v>507.45</v>
      </c>
      <c r="U31" s="289">
        <v>579.75</v>
      </c>
      <c r="V31" s="277">
        <v>463.8</v>
      </c>
      <c r="W31" s="263">
        <v>463.8</v>
      </c>
      <c r="X31" s="263">
        <v>463.8</v>
      </c>
      <c r="Y31" s="208">
        <v>362.46671999999995</v>
      </c>
      <c r="Z31" s="208">
        <v>362.46671999999995</v>
      </c>
      <c r="AA31" s="208">
        <v>362.46671999999995</v>
      </c>
      <c r="AB31" s="208">
        <v>362.46671999999995</v>
      </c>
      <c r="AC31" s="208">
        <v>326.89999999999998</v>
      </c>
      <c r="AD31" s="190">
        <v>261.52</v>
      </c>
      <c r="AE31" s="312"/>
      <c r="AG31" s="34"/>
      <c r="AH31" s="34"/>
      <c r="AI31" s="34"/>
      <c r="AJ31" s="34"/>
      <c r="AK31" s="34"/>
      <c r="AL31" s="34"/>
    </row>
    <row r="32" spans="1:38" s="144" customFormat="1" ht="23.1" customHeight="1" x14ac:dyDescent="0.25">
      <c r="A32" s="2" t="s">
        <v>290</v>
      </c>
      <c r="B32" s="2">
        <v>226</v>
      </c>
      <c r="C32" s="2" t="s">
        <v>314</v>
      </c>
      <c r="D32" s="3" t="s">
        <v>75</v>
      </c>
      <c r="E32" s="116">
        <f t="shared" si="5"/>
        <v>2040</v>
      </c>
      <c r="F32" s="117">
        <f t="shared" si="5"/>
        <v>1300</v>
      </c>
      <c r="G32" s="99"/>
      <c r="H32" s="2"/>
      <c r="I32" s="2"/>
      <c r="J32" s="47"/>
      <c r="K32" s="202">
        <f t="shared" si="0"/>
        <v>2034.34275</v>
      </c>
      <c r="L32" s="202">
        <f t="shared" si="1"/>
        <v>1294.5817499999998</v>
      </c>
      <c r="M32" s="51"/>
      <c r="N32" s="13">
        <f t="shared" si="2"/>
        <v>2034.34275</v>
      </c>
      <c r="O32" s="13">
        <f t="shared" si="3"/>
        <v>1294.5817499999998</v>
      </c>
      <c r="P32" s="51"/>
      <c r="Q32" s="399">
        <v>924.70124999999996</v>
      </c>
      <c r="R32" s="399">
        <v>924.70124999999996</v>
      </c>
      <c r="S32" s="371">
        <v>840.63749999999993</v>
      </c>
      <c r="T32" s="303">
        <v>579.75</v>
      </c>
      <c r="U32" s="289">
        <v>579.75</v>
      </c>
      <c r="V32" s="277">
        <v>463.8</v>
      </c>
      <c r="W32" s="263">
        <v>463.8</v>
      </c>
      <c r="X32" s="263">
        <v>463.8</v>
      </c>
      <c r="Y32" s="208">
        <v>414.10907999999995</v>
      </c>
      <c r="Z32" s="208">
        <v>414.10907999999995</v>
      </c>
      <c r="AA32" s="208">
        <v>414.10907999999995</v>
      </c>
      <c r="AB32" s="208">
        <v>414.10907999999995</v>
      </c>
      <c r="AC32" s="208">
        <v>373.47499999999997</v>
      </c>
      <c r="AD32" s="190">
        <v>298.77999999999997</v>
      </c>
      <c r="AE32" s="312"/>
      <c r="AG32" s="34"/>
      <c r="AH32" s="34"/>
      <c r="AI32" s="34"/>
      <c r="AJ32" s="34"/>
      <c r="AK32" s="34"/>
      <c r="AL32" s="34"/>
    </row>
    <row r="33" spans="1:38" s="144" customFormat="1" ht="23.1" customHeight="1" x14ac:dyDescent="0.25">
      <c r="A33" s="2" t="s">
        <v>290</v>
      </c>
      <c r="B33" s="2">
        <v>226</v>
      </c>
      <c r="C33" s="2" t="s">
        <v>315</v>
      </c>
      <c r="D33" s="3" t="s">
        <v>76</v>
      </c>
      <c r="E33" s="116">
        <f t="shared" si="5"/>
        <v>2400</v>
      </c>
      <c r="F33" s="117">
        <f t="shared" si="5"/>
        <v>1530</v>
      </c>
      <c r="G33" s="99"/>
      <c r="H33" s="2"/>
      <c r="I33" s="2"/>
      <c r="J33" s="47"/>
      <c r="K33" s="202">
        <f t="shared" si="0"/>
        <v>2395.199537500001</v>
      </c>
      <c r="L33" s="202">
        <f t="shared" si="1"/>
        <v>1524.2178875000004</v>
      </c>
      <c r="M33" s="51"/>
      <c r="N33" s="13">
        <f t="shared" si="2"/>
        <v>2395.199537500001</v>
      </c>
      <c r="O33" s="13">
        <f t="shared" si="3"/>
        <v>1524.2178875000004</v>
      </c>
      <c r="P33" s="51"/>
      <c r="Q33" s="399">
        <v>1088.7270625000003</v>
      </c>
      <c r="R33" s="399">
        <v>1088.7270625000003</v>
      </c>
      <c r="S33" s="371">
        <v>989.75187500000015</v>
      </c>
      <c r="T33" s="303">
        <v>682.58750000000009</v>
      </c>
      <c r="U33" s="289">
        <v>682.58750000000009</v>
      </c>
      <c r="V33" s="277">
        <v>546.07000000000005</v>
      </c>
      <c r="W33" s="263">
        <v>546.07000000000005</v>
      </c>
      <c r="X33" s="263">
        <v>546.07000000000005</v>
      </c>
      <c r="Y33" s="208">
        <v>487.56707999999992</v>
      </c>
      <c r="Z33" s="208">
        <v>487.56707999999992</v>
      </c>
      <c r="AA33" s="208">
        <v>487.56707999999992</v>
      </c>
      <c r="AB33" s="208">
        <v>487.56707999999992</v>
      </c>
      <c r="AC33" s="208">
        <v>439.72499999999997</v>
      </c>
      <c r="AD33" s="190">
        <v>351.78</v>
      </c>
      <c r="AE33" s="312"/>
      <c r="AG33" s="34"/>
      <c r="AH33" s="34"/>
      <c r="AI33" s="34"/>
      <c r="AJ33" s="34"/>
      <c r="AK33" s="34"/>
      <c r="AL33" s="34"/>
    </row>
    <row r="34" spans="1:38" s="144" customFormat="1" ht="23.1" customHeight="1" x14ac:dyDescent="0.25">
      <c r="A34" s="2" t="s">
        <v>290</v>
      </c>
      <c r="B34" s="2">
        <v>226</v>
      </c>
      <c r="C34" s="2" t="s">
        <v>316</v>
      </c>
      <c r="D34" s="3" t="s">
        <v>77</v>
      </c>
      <c r="E34" s="116">
        <f t="shared" si="5"/>
        <v>4460</v>
      </c>
      <c r="F34" s="117">
        <f t="shared" si="5"/>
        <v>2840</v>
      </c>
      <c r="G34" s="99"/>
      <c r="H34" s="2"/>
      <c r="I34" s="2"/>
      <c r="J34" s="47"/>
      <c r="K34" s="202">
        <f t="shared" si="0"/>
        <v>4454.4123250000002</v>
      </c>
      <c r="L34" s="202">
        <f t="shared" si="1"/>
        <v>2834.626025</v>
      </c>
      <c r="M34" s="51"/>
      <c r="N34" s="13">
        <f t="shared" si="2"/>
        <v>4454.4123250000002</v>
      </c>
      <c r="O34" s="13">
        <f t="shared" si="3"/>
        <v>2834.626025</v>
      </c>
      <c r="P34" s="51"/>
      <c r="Q34" s="399">
        <v>2024.7328750000001</v>
      </c>
      <c r="R34" s="399">
        <v>2024.7328750000001</v>
      </c>
      <c r="S34" s="371">
        <v>1840.66625</v>
      </c>
      <c r="T34" s="303">
        <v>1269.425</v>
      </c>
      <c r="U34" s="289">
        <v>1269.425</v>
      </c>
      <c r="V34" s="277">
        <v>1015.54</v>
      </c>
      <c r="W34" s="263">
        <v>1015.54</v>
      </c>
      <c r="X34" s="263">
        <v>1015.54</v>
      </c>
      <c r="Y34" s="208">
        <v>906.73505999999998</v>
      </c>
      <c r="Z34" s="208">
        <v>906.73505999999998</v>
      </c>
      <c r="AA34" s="208">
        <v>906.73505999999998</v>
      </c>
      <c r="AB34" s="208">
        <v>906.73505999999998</v>
      </c>
      <c r="AC34" s="208">
        <v>817.76250000000005</v>
      </c>
      <c r="AD34" s="190">
        <v>654.21</v>
      </c>
      <c r="AE34" s="312"/>
      <c r="AG34" s="34"/>
      <c r="AH34" s="34"/>
      <c r="AI34" s="34"/>
      <c r="AJ34" s="34"/>
      <c r="AK34" s="34"/>
      <c r="AL34" s="34"/>
    </row>
    <row r="35" spans="1:38" s="144" customFormat="1" ht="23.1" customHeight="1" x14ac:dyDescent="0.25">
      <c r="A35" s="2" t="s">
        <v>290</v>
      </c>
      <c r="B35" s="2">
        <v>226</v>
      </c>
      <c r="C35" s="2" t="s">
        <v>317</v>
      </c>
      <c r="D35" s="3" t="s">
        <v>78</v>
      </c>
      <c r="E35" s="116">
        <f t="shared" si="5"/>
        <v>5620</v>
      </c>
      <c r="F35" s="117">
        <f t="shared" si="5"/>
        <v>3580</v>
      </c>
      <c r="G35" s="99"/>
      <c r="H35" s="2"/>
      <c r="I35" s="2"/>
      <c r="J35" s="47"/>
      <c r="K35" s="202">
        <f t="shared" si="0"/>
        <v>5611.3471700000009</v>
      </c>
      <c r="L35" s="202">
        <f t="shared" si="1"/>
        <v>3570.8572900000004</v>
      </c>
      <c r="M35" s="51"/>
      <c r="N35" s="13">
        <f t="shared" si="2"/>
        <v>5611.3471700000009</v>
      </c>
      <c r="O35" s="13">
        <f t="shared" si="3"/>
        <v>3570.8572900000004</v>
      </c>
      <c r="P35" s="51"/>
      <c r="Q35" s="399">
        <v>2550.6123500000003</v>
      </c>
      <c r="R35" s="399">
        <v>2550.6123500000003</v>
      </c>
      <c r="S35" s="371">
        <v>2318.7384999999999</v>
      </c>
      <c r="T35" s="303">
        <v>1599.13</v>
      </c>
      <c r="U35" s="289">
        <v>1612.5</v>
      </c>
      <c r="V35" s="269">
        <v>1290</v>
      </c>
      <c r="W35" s="263">
        <v>1279.3</v>
      </c>
      <c r="X35" s="263">
        <v>1279.3</v>
      </c>
      <c r="Y35" s="208">
        <v>1142.2303199999999</v>
      </c>
      <c r="Z35" s="208">
        <v>1142.2303199999999</v>
      </c>
      <c r="AA35" s="208">
        <v>1142.2303199999999</v>
      </c>
      <c r="AB35" s="208">
        <v>1142.2303199999999</v>
      </c>
      <c r="AC35" s="208">
        <v>1030.1500000000001</v>
      </c>
      <c r="AD35" s="190">
        <v>824.12</v>
      </c>
      <c r="AE35" s="312"/>
      <c r="AG35" s="34"/>
      <c r="AH35" s="34"/>
      <c r="AI35" s="34"/>
      <c r="AJ35" s="34"/>
      <c r="AK35" s="34"/>
      <c r="AL35" s="34"/>
    </row>
    <row r="36" spans="1:38" s="144" customFormat="1" ht="23.1" customHeight="1" x14ac:dyDescent="0.25">
      <c r="A36" s="2" t="s">
        <v>290</v>
      </c>
      <c r="B36" s="2">
        <v>226</v>
      </c>
      <c r="C36" s="2" t="s">
        <v>318</v>
      </c>
      <c r="D36" s="3" t="s">
        <v>79</v>
      </c>
      <c r="E36" s="116">
        <f t="shared" si="5"/>
        <v>9060</v>
      </c>
      <c r="F36" s="117">
        <f t="shared" si="5"/>
        <v>5770</v>
      </c>
      <c r="G36" s="99"/>
      <c r="H36" s="2"/>
      <c r="I36" s="2"/>
      <c r="J36" s="47"/>
      <c r="K36" s="202">
        <f t="shared" si="0"/>
        <v>9053.5358100000012</v>
      </c>
      <c r="L36" s="202">
        <f t="shared" si="1"/>
        <v>5761.3409700000002</v>
      </c>
      <c r="M36" s="51"/>
      <c r="N36" s="13">
        <f t="shared" si="2"/>
        <v>9053.5358100000012</v>
      </c>
      <c r="O36" s="13">
        <f t="shared" si="3"/>
        <v>5761.3409700000002</v>
      </c>
      <c r="P36" s="51"/>
      <c r="Q36" s="399">
        <v>4115.2435500000001</v>
      </c>
      <c r="R36" s="399">
        <v>4115.2435500000001</v>
      </c>
      <c r="S36" s="371">
        <v>3741.1305000000002</v>
      </c>
      <c r="T36" s="303">
        <v>2580.09</v>
      </c>
      <c r="U36" s="289">
        <v>2582.5</v>
      </c>
      <c r="V36" s="269">
        <v>2066</v>
      </c>
      <c r="W36" s="263">
        <v>2064.0700000000002</v>
      </c>
      <c r="X36" s="263">
        <v>2064.0700000000002</v>
      </c>
      <c r="Y36" s="208">
        <v>1842.9226200000001</v>
      </c>
      <c r="Z36" s="208">
        <v>1842.9226200000001</v>
      </c>
      <c r="AA36" s="208">
        <v>1842.9226200000001</v>
      </c>
      <c r="AB36" s="208">
        <v>1842.9226200000001</v>
      </c>
      <c r="AC36" s="208">
        <v>1662.0875000000001</v>
      </c>
      <c r="AD36" s="190">
        <v>1329.67</v>
      </c>
      <c r="AE36" s="312"/>
      <c r="AG36" s="34"/>
      <c r="AH36" s="34"/>
      <c r="AI36" s="34"/>
      <c r="AJ36" s="34"/>
      <c r="AK36" s="34"/>
      <c r="AL36" s="34"/>
    </row>
    <row r="37" spans="1:38" s="144" customFormat="1" ht="23.1" customHeight="1" x14ac:dyDescent="0.25">
      <c r="A37" s="2" t="s">
        <v>290</v>
      </c>
      <c r="B37" s="2">
        <v>226</v>
      </c>
      <c r="C37" s="2" t="s">
        <v>319</v>
      </c>
      <c r="D37" s="3" t="s">
        <v>80</v>
      </c>
      <c r="E37" s="116">
        <f t="shared" si="5"/>
        <v>11160</v>
      </c>
      <c r="F37" s="117">
        <f t="shared" si="5"/>
        <v>7100</v>
      </c>
      <c r="G37" s="99"/>
      <c r="H37" s="2"/>
      <c r="I37" s="2"/>
      <c r="J37" s="47"/>
      <c r="K37" s="202">
        <f t="shared" si="0"/>
        <v>11157.321670000001</v>
      </c>
      <c r="L37" s="202">
        <f t="shared" si="1"/>
        <v>7100.1137900000003</v>
      </c>
      <c r="M37" s="51"/>
      <c r="N37" s="13">
        <f t="shared" si="2"/>
        <v>11157.321670000001</v>
      </c>
      <c r="O37" s="13">
        <f t="shared" si="3"/>
        <v>7100.1137900000003</v>
      </c>
      <c r="P37" s="51"/>
      <c r="Q37" s="399">
        <v>5071.5098500000004</v>
      </c>
      <c r="R37" s="399">
        <v>5071.5098500000004</v>
      </c>
      <c r="S37" s="371">
        <v>4610.4634999999998</v>
      </c>
      <c r="T37" s="303">
        <v>3179.63</v>
      </c>
      <c r="U37" s="289">
        <v>3187.5</v>
      </c>
      <c r="V37" s="269">
        <v>2550</v>
      </c>
      <c r="W37" s="263">
        <v>2543.6999999999998</v>
      </c>
      <c r="X37" s="263">
        <v>2543.6999999999998</v>
      </c>
      <c r="Y37" s="208">
        <v>2271.1689000000001</v>
      </c>
      <c r="Z37" s="208">
        <v>2271.1689000000001</v>
      </c>
      <c r="AA37" s="208">
        <v>2271.1689000000001</v>
      </c>
      <c r="AB37" s="208">
        <v>2271.1689000000001</v>
      </c>
      <c r="AC37" s="208">
        <v>2048.3125</v>
      </c>
      <c r="AD37" s="190">
        <v>1638.65</v>
      </c>
      <c r="AE37" s="312"/>
      <c r="AG37" s="34"/>
      <c r="AH37" s="34"/>
      <c r="AI37" s="34"/>
      <c r="AJ37" s="34"/>
      <c r="AK37" s="34"/>
      <c r="AL37" s="34"/>
    </row>
    <row r="38" spans="1:38" ht="23.1" customHeight="1" x14ac:dyDescent="0.25">
      <c r="A38" s="2" t="s">
        <v>290</v>
      </c>
      <c r="B38" s="2">
        <v>226</v>
      </c>
      <c r="C38" s="2" t="s">
        <v>320</v>
      </c>
      <c r="D38" s="3" t="s">
        <v>81</v>
      </c>
      <c r="E38" s="116">
        <f t="shared" si="5"/>
        <v>16080</v>
      </c>
      <c r="F38" s="117">
        <f t="shared" si="5"/>
        <v>10240</v>
      </c>
      <c r="J38" s="47"/>
      <c r="K38" s="202">
        <f t="shared" si="0"/>
        <v>16077.992370000002</v>
      </c>
      <c r="L38" s="202">
        <f t="shared" si="1"/>
        <v>10231.449689999999</v>
      </c>
      <c r="M38" s="51"/>
      <c r="N38" s="13">
        <f t="shared" si="2"/>
        <v>16077.992370000002</v>
      </c>
      <c r="O38" s="13">
        <f t="shared" si="3"/>
        <v>10231.449689999999</v>
      </c>
      <c r="P38" s="51"/>
      <c r="Q38" s="399">
        <v>7308.1783500000001</v>
      </c>
      <c r="R38" s="399">
        <v>7308.1783500000001</v>
      </c>
      <c r="S38" s="371">
        <v>6643.7984999999999</v>
      </c>
      <c r="T38" s="303">
        <v>4581.93</v>
      </c>
      <c r="U38" s="289">
        <v>4587.5</v>
      </c>
      <c r="V38" s="269">
        <v>3670</v>
      </c>
      <c r="W38" s="263">
        <v>3665.54</v>
      </c>
      <c r="X38" s="263">
        <v>3665.54</v>
      </c>
      <c r="Y38" s="208">
        <v>3272.8033799999998</v>
      </c>
      <c r="Z38" s="208">
        <v>3272.8033799999998</v>
      </c>
      <c r="AA38" s="208">
        <v>3272.8033799999998</v>
      </c>
      <c r="AB38" s="208">
        <v>3272.8033799999998</v>
      </c>
      <c r="AC38" s="208">
        <v>2951.6624999999999</v>
      </c>
      <c r="AD38" s="190">
        <v>2361.33</v>
      </c>
      <c r="AE38" s="312"/>
    </row>
    <row r="39" spans="1:38" ht="23.1" customHeight="1" x14ac:dyDescent="0.25">
      <c r="A39" s="2" t="s">
        <v>290</v>
      </c>
      <c r="B39" s="2">
        <v>226</v>
      </c>
      <c r="C39" s="2" t="s">
        <v>321</v>
      </c>
      <c r="D39" s="3" t="s">
        <v>82</v>
      </c>
      <c r="E39" s="116">
        <f t="shared" si="5"/>
        <v>24950</v>
      </c>
      <c r="F39" s="117">
        <f t="shared" si="5"/>
        <v>15880</v>
      </c>
      <c r="J39" s="47"/>
      <c r="K39" s="202">
        <f t="shared" si="0"/>
        <v>24949.604075000007</v>
      </c>
      <c r="L39" s="202">
        <f t="shared" si="1"/>
        <v>15877.020775000001</v>
      </c>
      <c r="M39" s="51"/>
      <c r="N39" s="13">
        <f t="shared" si="2"/>
        <v>24949.604075000007</v>
      </c>
      <c r="O39" s="13">
        <f t="shared" si="3"/>
        <v>15877.020775000001</v>
      </c>
      <c r="P39" s="51"/>
      <c r="Q39" s="399">
        <v>11340.729125000002</v>
      </c>
      <c r="R39" s="399">
        <v>11340.729125000002</v>
      </c>
      <c r="S39" s="371">
        <v>10309.75375</v>
      </c>
      <c r="T39" s="303">
        <v>7110.1750000000002</v>
      </c>
      <c r="U39" s="289">
        <v>7110.1750000000002</v>
      </c>
      <c r="V39" s="277">
        <v>5688.14</v>
      </c>
      <c r="W39" s="263">
        <v>5688.14</v>
      </c>
      <c r="X39" s="263">
        <v>5688.14</v>
      </c>
      <c r="Y39" s="208">
        <v>5078.6920799999998</v>
      </c>
      <c r="Z39" s="208">
        <v>5078.6920799999998</v>
      </c>
      <c r="AA39" s="208">
        <v>5078.6920799999998</v>
      </c>
      <c r="AB39" s="208">
        <v>5078.6920799999998</v>
      </c>
      <c r="AC39" s="208">
        <v>4580.3500000000004</v>
      </c>
      <c r="AD39" s="190">
        <v>3664.28</v>
      </c>
      <c r="AE39" s="312"/>
    </row>
    <row r="40" spans="1:38" ht="23.1" customHeight="1" x14ac:dyDescent="0.25">
      <c r="A40" s="2" t="s">
        <v>290</v>
      </c>
      <c r="B40" s="2">
        <v>226</v>
      </c>
      <c r="C40" s="2" t="s">
        <v>322</v>
      </c>
      <c r="D40" s="3" t="s">
        <v>83</v>
      </c>
      <c r="E40" s="116">
        <f t="shared" si="5"/>
        <v>28200</v>
      </c>
      <c r="F40" s="117">
        <f t="shared" si="5"/>
        <v>17940</v>
      </c>
      <c r="G40" s="103"/>
      <c r="H40" s="67"/>
      <c r="I40" s="67"/>
      <c r="J40" s="47"/>
      <c r="K40" s="202">
        <f t="shared" si="0"/>
        <v>28190.911237500004</v>
      </c>
      <c r="L40" s="202">
        <f t="shared" si="1"/>
        <v>17939.670787499999</v>
      </c>
      <c r="M40" s="51"/>
      <c r="N40" s="13">
        <f t="shared" si="2"/>
        <v>28190.911237500004</v>
      </c>
      <c r="O40" s="13">
        <f t="shared" si="3"/>
        <v>17939.670787499999</v>
      </c>
      <c r="P40" s="51"/>
      <c r="Q40" s="399">
        <v>12814.050562500001</v>
      </c>
      <c r="R40" s="399">
        <v>12814.050562500001</v>
      </c>
      <c r="S40" s="371">
        <v>11649.136875</v>
      </c>
      <c r="T40" s="303">
        <v>8033.8874999999998</v>
      </c>
      <c r="U40" s="289">
        <v>8033.8874999999998</v>
      </c>
      <c r="V40" s="277">
        <v>6427.11</v>
      </c>
      <c r="W40" s="263">
        <v>6427.11</v>
      </c>
      <c r="X40" s="263">
        <v>6427.11</v>
      </c>
      <c r="Y40" s="208">
        <v>5738.4973799999998</v>
      </c>
      <c r="Z40" s="208">
        <v>5738.4973799999998</v>
      </c>
      <c r="AA40" s="208">
        <v>5738.4973799999998</v>
      </c>
      <c r="AB40" s="208">
        <v>5738.4973799999998</v>
      </c>
      <c r="AC40" s="208">
        <v>5175.4125000000004</v>
      </c>
      <c r="AD40" s="190">
        <v>4140.33</v>
      </c>
      <c r="AE40" s="312"/>
    </row>
    <row r="41" spans="1:38" ht="9.9499999999999993" customHeight="1" x14ac:dyDescent="0.25">
      <c r="D41" s="320"/>
      <c r="E41" s="138"/>
      <c r="F41" s="139"/>
      <c r="G41" s="103"/>
      <c r="H41" s="67"/>
      <c r="I41" s="67"/>
      <c r="J41" s="2"/>
      <c r="K41" s="202"/>
      <c r="L41" s="202"/>
      <c r="M41" s="2"/>
      <c r="N41" s="13"/>
      <c r="O41" s="13"/>
      <c r="P41" s="2"/>
      <c r="Q41" s="409" t="s">
        <v>851</v>
      </c>
      <c r="R41" s="409" t="s">
        <v>851</v>
      </c>
      <c r="S41" s="237" t="s">
        <v>841</v>
      </c>
      <c r="T41" s="332"/>
      <c r="U41" s="330"/>
      <c r="V41" s="280"/>
      <c r="W41" s="331"/>
      <c r="X41" s="331"/>
      <c r="Y41" s="208"/>
      <c r="Z41" s="208"/>
      <c r="AA41" s="208"/>
      <c r="AB41" s="208"/>
      <c r="AC41" s="208"/>
      <c r="AD41" s="190"/>
      <c r="AE41" s="312"/>
    </row>
    <row r="42" spans="1:38" s="66" customFormat="1" ht="23.1" customHeight="1" x14ac:dyDescent="0.25">
      <c r="A42" s="60"/>
      <c r="B42" s="60"/>
      <c r="C42" s="2"/>
      <c r="D42" s="615" t="s">
        <v>54</v>
      </c>
      <c r="E42" s="615"/>
      <c r="F42" s="615"/>
      <c r="G42" s="615"/>
      <c r="H42" s="615"/>
      <c r="I42" s="615"/>
      <c r="J42" s="60"/>
      <c r="K42" s="202">
        <f t="shared" ref="K42" si="6">N42*$K$8</f>
        <v>2.4200000000000004</v>
      </c>
      <c r="L42" s="202">
        <f t="shared" ref="L42" si="7">O42*$L$8</f>
        <v>1.54</v>
      </c>
      <c r="M42" s="2"/>
      <c r="N42" s="13">
        <f t="shared" ref="N42" si="8">Q42*2.2</f>
        <v>2.4200000000000004</v>
      </c>
      <c r="O42" s="13">
        <f t="shared" ref="O42" si="9">Q42*1.4</f>
        <v>1.54</v>
      </c>
      <c r="P42" s="60"/>
      <c r="Q42" s="409">
        <v>1.1000000000000001</v>
      </c>
      <c r="R42" s="409">
        <v>1.1000000000000001</v>
      </c>
      <c r="S42" s="237">
        <v>1.25</v>
      </c>
      <c r="T42" s="332"/>
      <c r="U42" s="330"/>
      <c r="V42" s="280"/>
      <c r="W42" s="331"/>
      <c r="X42" s="331"/>
      <c r="Y42" s="208">
        <v>190.21464</v>
      </c>
      <c r="Z42" s="208">
        <v>190.21464</v>
      </c>
      <c r="AA42" s="208">
        <v>190.21464</v>
      </c>
      <c r="AB42" s="208">
        <v>190.21464</v>
      </c>
      <c r="AC42" s="208">
        <v>171.55</v>
      </c>
      <c r="AD42" s="192">
        <v>137.24</v>
      </c>
      <c r="AE42" s="312"/>
      <c r="AF42" s="144"/>
      <c r="AH42" s="34"/>
    </row>
    <row r="43" spans="1:38" s="66" customFormat="1" ht="23.1" customHeight="1" x14ac:dyDescent="0.25">
      <c r="A43" s="60" t="s">
        <v>238</v>
      </c>
      <c r="B43" s="60">
        <v>161</v>
      </c>
      <c r="C43" s="2" t="s">
        <v>422</v>
      </c>
      <c r="D43" s="3" t="s">
        <v>129</v>
      </c>
      <c r="E43" s="116">
        <f t="shared" si="5"/>
        <v>840</v>
      </c>
      <c r="F43" s="117">
        <f t="shared" si="5"/>
        <v>540</v>
      </c>
      <c r="G43" s="101"/>
      <c r="H43" s="45"/>
      <c r="I43" s="45"/>
      <c r="J43" s="62"/>
      <c r="K43" s="202">
        <f t="shared" si="0"/>
        <v>835.52406901702204</v>
      </c>
      <c r="L43" s="202">
        <f t="shared" si="1"/>
        <v>531.69713482901398</v>
      </c>
      <c r="M43" s="51"/>
      <c r="N43" s="13">
        <f t="shared" si="2"/>
        <v>835.52406901702204</v>
      </c>
      <c r="O43" s="13">
        <f t="shared" si="3"/>
        <v>531.69713482901398</v>
      </c>
      <c r="P43" s="63"/>
      <c r="Q43" s="409">
        <v>379.78366773501</v>
      </c>
      <c r="R43" s="409">
        <v>379.78366773501</v>
      </c>
      <c r="S43" s="367">
        <v>345.25787975909998</v>
      </c>
      <c r="T43" s="303">
        <v>276.20630380727999</v>
      </c>
      <c r="U43" s="289">
        <v>264.16058129999999</v>
      </c>
      <c r="V43" s="277">
        <v>211.32846504</v>
      </c>
      <c r="W43" s="263">
        <v>211.32846504</v>
      </c>
      <c r="X43" s="263">
        <v>211.32846504</v>
      </c>
      <c r="Y43" s="208">
        <v>190.21464</v>
      </c>
      <c r="Z43" s="208">
        <v>190.21464</v>
      </c>
      <c r="AA43" s="208">
        <v>190.21464</v>
      </c>
      <c r="AB43" s="208">
        <v>190.21464</v>
      </c>
      <c r="AC43" s="208">
        <v>171.55</v>
      </c>
      <c r="AD43" s="192">
        <v>137.24</v>
      </c>
      <c r="AE43" s="312"/>
      <c r="AF43" s="144"/>
      <c r="AH43" s="34"/>
    </row>
    <row r="44" spans="1:38" ht="23.1" customHeight="1" x14ac:dyDescent="0.25">
      <c r="A44" s="2" t="s">
        <v>238</v>
      </c>
      <c r="B44" s="2">
        <v>162</v>
      </c>
      <c r="C44" s="2" t="s">
        <v>423</v>
      </c>
      <c r="D44" s="3" t="s">
        <v>130</v>
      </c>
      <c r="E44" s="116">
        <f t="shared" si="5"/>
        <v>1190</v>
      </c>
      <c r="F44" s="117">
        <f t="shared" si="5"/>
        <v>760</v>
      </c>
      <c r="J44" s="47"/>
      <c r="K44" s="202">
        <f t="shared" si="0"/>
        <v>1187.5960371841336</v>
      </c>
      <c r="L44" s="202">
        <f t="shared" si="1"/>
        <v>755.74293275353943</v>
      </c>
      <c r="M44" s="51"/>
      <c r="N44" s="13">
        <f t="shared" si="2"/>
        <v>1187.5960371841336</v>
      </c>
      <c r="O44" s="13">
        <f t="shared" si="3"/>
        <v>755.74293275353943</v>
      </c>
      <c r="P44" s="51"/>
      <c r="Q44" s="409">
        <v>539.81638053824247</v>
      </c>
      <c r="R44" s="409">
        <v>539.81638053824247</v>
      </c>
      <c r="S44" s="367">
        <v>490.74216412567495</v>
      </c>
      <c r="T44" s="303">
        <v>392.59373130053996</v>
      </c>
      <c r="U44" s="289">
        <v>375.47219902499995</v>
      </c>
      <c r="V44" s="277">
        <v>300.37775921999997</v>
      </c>
      <c r="W44" s="263">
        <v>300.37775921999997</v>
      </c>
      <c r="X44" s="263">
        <v>300.37775921999997</v>
      </c>
      <c r="Y44" s="208">
        <v>270.36701999999997</v>
      </c>
      <c r="Z44" s="208">
        <v>270.36701999999997</v>
      </c>
      <c r="AA44" s="208">
        <v>270.36701999999997</v>
      </c>
      <c r="AB44" s="208">
        <v>270.36701999999997</v>
      </c>
      <c r="AC44" s="208">
        <v>243.83749999999998</v>
      </c>
      <c r="AD44" s="190">
        <v>195.07</v>
      </c>
      <c r="AE44" s="312"/>
    </row>
    <row r="45" spans="1:38" ht="23.1" customHeight="1" x14ac:dyDescent="0.25">
      <c r="A45" s="2" t="s">
        <v>238</v>
      </c>
      <c r="B45" s="2">
        <v>163</v>
      </c>
      <c r="C45" s="2" t="s">
        <v>424</v>
      </c>
      <c r="D45" s="3" t="s">
        <v>640</v>
      </c>
      <c r="E45" s="116">
        <f t="shared" si="5"/>
        <v>1190</v>
      </c>
      <c r="F45" s="117">
        <f t="shared" si="5"/>
        <v>760</v>
      </c>
      <c r="J45" s="47"/>
      <c r="K45" s="202">
        <f t="shared" si="0"/>
        <v>1190.213898956775</v>
      </c>
      <c r="L45" s="202">
        <f t="shared" si="1"/>
        <v>757.40884479067483</v>
      </c>
      <c r="M45" s="51"/>
      <c r="N45" s="13">
        <f t="shared" si="2"/>
        <v>1190.213898956775</v>
      </c>
      <c r="O45" s="13">
        <f t="shared" si="3"/>
        <v>757.40884479067483</v>
      </c>
      <c r="P45" s="51"/>
      <c r="Q45" s="420">
        <v>541.00631770762493</v>
      </c>
      <c r="R45" s="409">
        <v>541.00631770762493</v>
      </c>
      <c r="S45" s="367">
        <v>491.82392518874991</v>
      </c>
      <c r="T45" s="303">
        <v>393.45914015099993</v>
      </c>
      <c r="U45" s="289">
        <v>376.29986624999992</v>
      </c>
      <c r="V45" s="277">
        <v>301.03989299999995</v>
      </c>
      <c r="W45" s="263">
        <v>301.03989299999995</v>
      </c>
      <c r="X45" s="263">
        <v>301.03989299999995</v>
      </c>
      <c r="Y45" s="208">
        <v>270.96299999999997</v>
      </c>
      <c r="Z45" s="208">
        <v>270.96299999999997</v>
      </c>
      <c r="AA45" s="208">
        <v>270.96299999999997</v>
      </c>
      <c r="AB45" s="208">
        <v>270.96299999999997</v>
      </c>
      <c r="AC45" s="208">
        <v>244.375</v>
      </c>
      <c r="AD45" s="190">
        <v>195.5</v>
      </c>
      <c r="AE45" s="312"/>
    </row>
    <row r="46" spans="1:38" ht="23.1" customHeight="1" x14ac:dyDescent="0.25">
      <c r="A46" s="2" t="s">
        <v>238</v>
      </c>
      <c r="B46" s="2">
        <v>164</v>
      </c>
      <c r="C46" s="2" t="s">
        <v>425</v>
      </c>
      <c r="D46" s="3" t="s">
        <v>226</v>
      </c>
      <c r="E46" s="116">
        <f t="shared" si="5"/>
        <v>1620</v>
      </c>
      <c r="F46" s="117">
        <f t="shared" si="5"/>
        <v>1030</v>
      </c>
      <c r="J46" s="47"/>
      <c r="K46" s="202">
        <f t="shared" si="0"/>
        <v>1617.8994559987877</v>
      </c>
      <c r="L46" s="202">
        <f t="shared" si="1"/>
        <v>1029.5723810901375</v>
      </c>
      <c r="M46" s="51"/>
      <c r="N46" s="13">
        <f t="shared" si="2"/>
        <v>1617.8994559987877</v>
      </c>
      <c r="O46" s="13">
        <f t="shared" si="3"/>
        <v>1029.5723810901375</v>
      </c>
      <c r="P46" s="51"/>
      <c r="Q46" s="409">
        <v>735.40884363581256</v>
      </c>
      <c r="R46" s="409">
        <v>735.40884363581256</v>
      </c>
      <c r="S46" s="367">
        <v>668.55349421437495</v>
      </c>
      <c r="T46" s="303">
        <v>534.84279537149996</v>
      </c>
      <c r="U46" s="289">
        <v>511.51759312499996</v>
      </c>
      <c r="V46" s="277">
        <v>409.21407449999998</v>
      </c>
      <c r="W46" s="263">
        <v>409.21407449999998</v>
      </c>
      <c r="X46" s="263">
        <v>409.21407449999998</v>
      </c>
      <c r="Y46" s="208">
        <v>368.3295</v>
      </c>
      <c r="Z46" s="208">
        <v>368.3295</v>
      </c>
      <c r="AA46" s="208">
        <v>368.3295</v>
      </c>
      <c r="AB46" s="208">
        <v>368.3295</v>
      </c>
      <c r="AC46" s="208">
        <v>332.1875</v>
      </c>
      <c r="AD46" s="190">
        <v>265.75</v>
      </c>
      <c r="AE46" s="312"/>
    </row>
    <row r="47" spans="1:38" ht="23.1" customHeight="1" x14ac:dyDescent="0.25">
      <c r="A47" s="2" t="s">
        <v>238</v>
      </c>
      <c r="B47" s="2">
        <v>165</v>
      </c>
      <c r="C47" s="2" t="s">
        <v>426</v>
      </c>
      <c r="D47" s="3" t="s">
        <v>227</v>
      </c>
      <c r="E47" s="116">
        <f t="shared" si="5"/>
        <v>1780</v>
      </c>
      <c r="F47" s="117">
        <f t="shared" si="5"/>
        <v>1130</v>
      </c>
      <c r="J47" s="47"/>
      <c r="K47" s="202">
        <f t="shared" si="0"/>
        <v>1772.0488980529335</v>
      </c>
      <c r="L47" s="202">
        <f t="shared" si="1"/>
        <v>1127.6674805791392</v>
      </c>
      <c r="M47" s="51"/>
      <c r="N47" s="13">
        <f t="shared" si="2"/>
        <v>1772.0488980529335</v>
      </c>
      <c r="O47" s="13">
        <f t="shared" si="3"/>
        <v>1127.6674805791392</v>
      </c>
      <c r="P47" s="51"/>
      <c r="Q47" s="409">
        <v>805.47677184224244</v>
      </c>
      <c r="R47" s="409">
        <v>805.47677184224244</v>
      </c>
      <c r="S47" s="367">
        <v>732.25161076567485</v>
      </c>
      <c r="T47" s="303">
        <v>585.80128861253991</v>
      </c>
      <c r="U47" s="289">
        <v>560.2537190249999</v>
      </c>
      <c r="V47" s="277">
        <v>448.20297521999993</v>
      </c>
      <c r="W47" s="263">
        <v>448.20297521999993</v>
      </c>
      <c r="X47" s="263">
        <v>448.20297521999993</v>
      </c>
      <c r="Y47" s="208">
        <v>403.42301999999995</v>
      </c>
      <c r="Z47" s="208">
        <v>403.42301999999995</v>
      </c>
      <c r="AA47" s="208">
        <v>403.42301999999995</v>
      </c>
      <c r="AB47" s="208">
        <v>403.42301999999995</v>
      </c>
      <c r="AC47" s="208">
        <v>363.83749999999998</v>
      </c>
      <c r="AD47" s="190">
        <v>291.07</v>
      </c>
      <c r="AE47" s="312"/>
    </row>
    <row r="48" spans="1:38" ht="23.1" customHeight="1" x14ac:dyDescent="0.25">
      <c r="A48" s="2" t="s">
        <v>238</v>
      </c>
      <c r="B48" s="2">
        <v>166</v>
      </c>
      <c r="C48" s="2" t="s">
        <v>427</v>
      </c>
      <c r="D48" s="3" t="s">
        <v>228</v>
      </c>
      <c r="E48" s="116">
        <f t="shared" si="5"/>
        <v>1960</v>
      </c>
      <c r="F48" s="117">
        <f t="shared" si="5"/>
        <v>1250</v>
      </c>
      <c r="J48" s="47"/>
      <c r="K48" s="202">
        <f t="shared" si="0"/>
        <v>1951.1593477066849</v>
      </c>
      <c r="L48" s="202">
        <f t="shared" si="1"/>
        <v>1241.6468576315265</v>
      </c>
      <c r="M48" s="51"/>
      <c r="N48" s="13">
        <f t="shared" si="2"/>
        <v>1951.1593477066849</v>
      </c>
      <c r="O48" s="13">
        <f t="shared" si="3"/>
        <v>1241.6468576315265</v>
      </c>
      <c r="P48" s="51"/>
      <c r="Q48" s="409">
        <v>886.89061259394759</v>
      </c>
      <c r="R48" s="409">
        <v>886.89061259394759</v>
      </c>
      <c r="S48" s="367">
        <v>806.26419326722498</v>
      </c>
      <c r="T48" s="303">
        <v>645.01135461377999</v>
      </c>
      <c r="U48" s="289">
        <v>616.88155567499996</v>
      </c>
      <c r="V48" s="277">
        <v>493.50524453999998</v>
      </c>
      <c r="W48" s="263">
        <v>493.50524453999998</v>
      </c>
      <c r="X48" s="263">
        <v>493.50524453999998</v>
      </c>
      <c r="Y48" s="208">
        <v>444.19914</v>
      </c>
      <c r="Z48" s="208">
        <v>444.19914</v>
      </c>
      <c r="AA48" s="208">
        <v>444.19914</v>
      </c>
      <c r="AB48" s="208">
        <v>444.19914</v>
      </c>
      <c r="AC48" s="208">
        <v>400.61250000000001</v>
      </c>
      <c r="AD48" s="190">
        <v>320.49</v>
      </c>
      <c r="AE48" s="312"/>
    </row>
    <row r="49" spans="1:31" ht="23.1" customHeight="1" x14ac:dyDescent="0.25">
      <c r="A49" s="2" t="s">
        <v>238</v>
      </c>
      <c r="B49" s="2">
        <v>167</v>
      </c>
      <c r="C49" s="2" t="s">
        <v>428</v>
      </c>
      <c r="D49" s="3" t="s">
        <v>131</v>
      </c>
      <c r="E49" s="116">
        <f t="shared" ref="E49:F52" si="10">MROUND(K49+4.7,10)</f>
        <v>3560</v>
      </c>
      <c r="F49" s="117">
        <f t="shared" si="10"/>
        <v>2260</v>
      </c>
      <c r="J49" s="47"/>
      <c r="K49" s="202">
        <f t="shared" si="0"/>
        <v>3550.8</v>
      </c>
      <c r="L49" s="202">
        <f t="shared" si="1"/>
        <v>2259.6</v>
      </c>
      <c r="M49" s="51"/>
      <c r="N49" s="13">
        <f t="shared" si="2"/>
        <v>3550.8</v>
      </c>
      <c r="O49" s="13">
        <f t="shared" si="3"/>
        <v>2259.6</v>
      </c>
      <c r="P49" s="51"/>
      <c r="Q49" s="420">
        <v>1614</v>
      </c>
      <c r="R49" s="409">
        <v>1613.2</v>
      </c>
      <c r="S49" s="367">
        <v>1472.1329149999999</v>
      </c>
      <c r="T49" s="303">
        <v>1177.706332</v>
      </c>
      <c r="U49" s="289">
        <v>1126.345</v>
      </c>
      <c r="V49" s="277">
        <v>901.07600000000002</v>
      </c>
      <c r="W49" s="263">
        <v>901.07600000000002</v>
      </c>
      <c r="X49" s="263">
        <v>901.07600000000002</v>
      </c>
      <c r="Y49" s="208">
        <v>810.96245999999996</v>
      </c>
      <c r="Z49" s="208">
        <v>810.96245999999996</v>
      </c>
      <c r="AA49" s="208">
        <v>810.96245999999996</v>
      </c>
      <c r="AB49" s="208">
        <v>810.96245999999996</v>
      </c>
      <c r="AC49" s="208">
        <v>731.38750000000005</v>
      </c>
      <c r="AD49" s="190">
        <v>585.11</v>
      </c>
      <c r="AE49" s="312"/>
    </row>
    <row r="50" spans="1:31" ht="23.1" customHeight="1" x14ac:dyDescent="0.25">
      <c r="A50" s="2" t="s">
        <v>238</v>
      </c>
      <c r="B50" s="2">
        <v>168</v>
      </c>
      <c r="C50" s="2" t="s">
        <v>429</v>
      </c>
      <c r="D50" s="3" t="s">
        <v>132</v>
      </c>
      <c r="E50" s="116">
        <f t="shared" si="10"/>
        <v>6050</v>
      </c>
      <c r="F50" s="117">
        <f t="shared" si="10"/>
        <v>3850</v>
      </c>
      <c r="J50" s="47"/>
      <c r="K50" s="202">
        <f t="shared" si="0"/>
        <v>6048.3280000000004</v>
      </c>
      <c r="L50" s="202">
        <f t="shared" si="1"/>
        <v>3848.9359999999992</v>
      </c>
      <c r="M50" s="51"/>
      <c r="N50" s="13">
        <f t="shared" si="2"/>
        <v>6048.3280000000004</v>
      </c>
      <c r="O50" s="13">
        <f t="shared" si="3"/>
        <v>3848.9359999999992</v>
      </c>
      <c r="P50" s="51"/>
      <c r="Q50" s="409">
        <v>2749.24</v>
      </c>
      <c r="R50" s="409">
        <v>2749.24</v>
      </c>
      <c r="S50" s="367">
        <v>2508.4250000000002</v>
      </c>
      <c r="T50" s="303">
        <v>2006.74</v>
      </c>
      <c r="U50" s="289">
        <v>3187.5</v>
      </c>
      <c r="V50" s="277">
        <v>2550</v>
      </c>
      <c r="W50" s="272">
        <v>2550</v>
      </c>
      <c r="X50" s="263">
        <v>1535.6000000000001</v>
      </c>
      <c r="Y50" s="208">
        <v>1382.03604</v>
      </c>
      <c r="Z50" s="208">
        <v>1382.03604</v>
      </c>
      <c r="AA50" s="208">
        <v>1382.03604</v>
      </c>
      <c r="AB50" s="208">
        <v>1382.03604</v>
      </c>
      <c r="AC50" s="208">
        <v>1246.425</v>
      </c>
      <c r="AD50" s="190">
        <v>997.14</v>
      </c>
      <c r="AE50" s="312"/>
    </row>
    <row r="51" spans="1:31" ht="23.1" customHeight="1" x14ac:dyDescent="0.25">
      <c r="A51" s="2" t="s">
        <v>238</v>
      </c>
      <c r="B51" s="2">
        <v>169</v>
      </c>
      <c r="C51" s="2" t="s">
        <v>430</v>
      </c>
      <c r="D51" s="3" t="s">
        <v>133</v>
      </c>
      <c r="E51" s="116">
        <f t="shared" si="10"/>
        <v>8220</v>
      </c>
      <c r="F51" s="117">
        <f t="shared" si="10"/>
        <v>5230</v>
      </c>
      <c r="G51" s="103"/>
      <c r="H51" s="67"/>
      <c r="I51" s="67"/>
      <c r="J51" s="47"/>
      <c r="K51" s="202">
        <f t="shared" si="0"/>
        <v>8217.5500000000011</v>
      </c>
      <c r="L51" s="202">
        <f t="shared" si="1"/>
        <v>5229.3499999999995</v>
      </c>
      <c r="M51" s="51"/>
      <c r="N51" s="13">
        <f t="shared" si="2"/>
        <v>8217.5500000000011</v>
      </c>
      <c r="O51" s="13">
        <f t="shared" si="3"/>
        <v>5229.3499999999995</v>
      </c>
      <c r="P51" s="51"/>
      <c r="Q51" s="409">
        <v>3735.25</v>
      </c>
      <c r="R51" s="409">
        <v>3735.25</v>
      </c>
      <c r="S51" s="367">
        <v>3408.5890162500004</v>
      </c>
      <c r="T51" s="303">
        <v>2726.8712130000004</v>
      </c>
      <c r="U51" s="289">
        <v>4186.25</v>
      </c>
      <c r="V51" s="277">
        <v>3349</v>
      </c>
      <c r="W51" s="272">
        <v>3349</v>
      </c>
      <c r="X51" s="263">
        <v>2086.3590000000004</v>
      </c>
      <c r="Y51" s="208">
        <v>1877.7112199999999</v>
      </c>
      <c r="Z51" s="208">
        <v>1877.7112199999999</v>
      </c>
      <c r="AA51" s="208">
        <v>1877.7112199999999</v>
      </c>
      <c r="AB51" s="208">
        <v>1877.7112199999999</v>
      </c>
      <c r="AC51" s="208">
        <v>1693.4625000000001</v>
      </c>
      <c r="AD51" s="190">
        <v>1354.77</v>
      </c>
      <c r="AE51" s="312"/>
    </row>
    <row r="52" spans="1:31" ht="23.1" customHeight="1" x14ac:dyDescent="0.25">
      <c r="A52" s="2" t="s">
        <v>238</v>
      </c>
      <c r="B52" s="2">
        <v>170</v>
      </c>
      <c r="C52" s="2" t="s">
        <v>431</v>
      </c>
      <c r="D52" s="3" t="s">
        <v>134</v>
      </c>
      <c r="E52" s="116">
        <f t="shared" si="10"/>
        <v>10700</v>
      </c>
      <c r="F52" s="117">
        <f t="shared" si="10"/>
        <v>6810</v>
      </c>
      <c r="G52" s="103"/>
      <c r="H52" s="67"/>
      <c r="I52" s="67"/>
      <c r="J52" s="47"/>
      <c r="K52" s="202">
        <f t="shared" si="0"/>
        <v>10694.266</v>
      </c>
      <c r="L52" s="202">
        <f t="shared" si="1"/>
        <v>6805.4419999999991</v>
      </c>
      <c r="M52" s="51"/>
      <c r="N52" s="13">
        <f t="shared" si="2"/>
        <v>10694.266</v>
      </c>
      <c r="O52" s="13">
        <f t="shared" si="3"/>
        <v>6805.4419999999991</v>
      </c>
      <c r="P52" s="51"/>
      <c r="Q52" s="409">
        <v>4861.03</v>
      </c>
      <c r="R52" s="409">
        <v>4861.03</v>
      </c>
      <c r="S52" s="367">
        <v>4435.25</v>
      </c>
      <c r="T52" s="305">
        <v>3548.2</v>
      </c>
      <c r="U52" s="289">
        <v>6570</v>
      </c>
      <c r="V52" s="277">
        <v>5256</v>
      </c>
      <c r="W52" s="272">
        <v>5256</v>
      </c>
      <c r="X52" s="263">
        <v>2571.1620000000003</v>
      </c>
      <c r="Y52" s="208">
        <v>2313.9269999999997</v>
      </c>
      <c r="Z52" s="208">
        <v>2313.9269999999997</v>
      </c>
      <c r="AA52" s="208">
        <v>2313.9269999999997</v>
      </c>
      <c r="AB52" s="208">
        <v>2313.9269999999997</v>
      </c>
      <c r="AC52" s="208">
        <v>2086.875</v>
      </c>
      <c r="AD52" s="190">
        <v>1669.5</v>
      </c>
      <c r="AE52" s="312"/>
    </row>
    <row r="53" spans="1:31" ht="23.1" customHeight="1" x14ac:dyDescent="0.25">
      <c r="D53" s="320"/>
      <c r="E53" s="138"/>
      <c r="F53" s="139"/>
      <c r="G53" s="103"/>
      <c r="H53" s="67"/>
      <c r="I53" s="67"/>
      <c r="J53" s="2"/>
      <c r="K53" s="202"/>
      <c r="L53" s="202"/>
      <c r="M53" s="2"/>
      <c r="N53" s="13"/>
      <c r="O53" s="13"/>
      <c r="P53" s="2"/>
      <c r="Q53" s="400"/>
      <c r="R53" s="400"/>
      <c r="S53" s="332"/>
      <c r="T53" s="342"/>
      <c r="U53" s="322"/>
      <c r="V53" s="279"/>
      <c r="W53" s="343"/>
      <c r="X53" s="323"/>
      <c r="Y53" s="209"/>
      <c r="Z53" s="209"/>
      <c r="AA53" s="209"/>
      <c r="AB53" s="209"/>
      <c r="AC53" s="209"/>
      <c r="AD53" s="191"/>
      <c r="AE53" s="312"/>
    </row>
    <row r="54" spans="1:31" ht="23.1" customHeight="1" x14ac:dyDescent="0.25">
      <c r="D54" s="615" t="s">
        <v>44</v>
      </c>
      <c r="E54" s="615"/>
      <c r="F54" s="615"/>
      <c r="G54" s="615"/>
      <c r="H54" s="615"/>
      <c r="I54" s="615"/>
      <c r="J54" s="2"/>
      <c r="K54" s="202"/>
      <c r="L54" s="202"/>
      <c r="M54" s="2"/>
      <c r="N54" s="13"/>
      <c r="O54" s="13"/>
      <c r="P54" s="2"/>
      <c r="Q54" s="400"/>
      <c r="R54" s="400"/>
      <c r="S54" s="332"/>
      <c r="T54" s="342"/>
      <c r="U54" s="322"/>
      <c r="V54" s="279"/>
      <c r="W54" s="343"/>
      <c r="X54" s="323"/>
      <c r="Y54" s="209"/>
      <c r="Z54" s="209"/>
      <c r="AA54" s="209"/>
      <c r="AB54" s="209"/>
      <c r="AC54" s="209"/>
      <c r="AD54" s="191"/>
      <c r="AE54" s="312"/>
    </row>
    <row r="55" spans="1:31" ht="23.1" customHeight="1" x14ac:dyDescent="0.25">
      <c r="A55" s="2" t="s">
        <v>254</v>
      </c>
      <c r="B55" s="2">
        <v>422</v>
      </c>
      <c r="C55" s="2" t="s">
        <v>359</v>
      </c>
      <c r="D55" s="4" t="s">
        <v>562</v>
      </c>
      <c r="E55" s="116">
        <f t="shared" ref="E55:F63" si="11">MROUND(K55+4.7,10)</f>
        <v>760</v>
      </c>
      <c r="F55" s="117">
        <f t="shared" si="11"/>
        <v>490</v>
      </c>
      <c r="G55" s="101"/>
      <c r="K55" s="202">
        <f t="shared" ref="K55:K63" si="12">N55*$K$8</f>
        <v>759.37400000000014</v>
      </c>
      <c r="L55" s="202">
        <f t="shared" ref="L55:L63" si="13">O55*$L$8</f>
        <v>483.238</v>
      </c>
      <c r="M55" s="51"/>
      <c r="N55" s="13">
        <f t="shared" ref="N55:N63" si="14">Q55*2.2</f>
        <v>759.37400000000014</v>
      </c>
      <c r="O55" s="13">
        <f t="shared" ref="O55:O63" si="15">Q55*1.4</f>
        <v>483.238</v>
      </c>
      <c r="P55" s="51"/>
      <c r="Q55" s="409">
        <v>345.17</v>
      </c>
      <c r="R55" s="409">
        <v>345.17</v>
      </c>
      <c r="S55" s="367">
        <v>297.5625</v>
      </c>
      <c r="T55" s="311">
        <v>257.08999999999997</v>
      </c>
      <c r="U55" s="289">
        <v>243</v>
      </c>
      <c r="V55" s="277">
        <v>194.4</v>
      </c>
      <c r="W55" s="263">
        <v>194.4</v>
      </c>
      <c r="X55" s="263">
        <v>194.4</v>
      </c>
      <c r="Y55" s="208">
        <v>186.19523999999998</v>
      </c>
      <c r="Z55" s="208">
        <v>186.19523999999998</v>
      </c>
      <c r="AA55" s="208">
        <v>186.19523999999998</v>
      </c>
      <c r="AB55" s="208">
        <v>186.19523999999998</v>
      </c>
      <c r="AC55" s="208">
        <v>167.92500000000001</v>
      </c>
      <c r="AD55" s="191">
        <v>134.34</v>
      </c>
      <c r="AE55" s="312"/>
    </row>
    <row r="56" spans="1:31" ht="23.1" customHeight="1" x14ac:dyDescent="0.25">
      <c r="A56" s="2" t="s">
        <v>254</v>
      </c>
      <c r="B56" s="2">
        <v>423</v>
      </c>
      <c r="C56" s="2" t="s">
        <v>360</v>
      </c>
      <c r="D56" s="4" t="s">
        <v>561</v>
      </c>
      <c r="E56" s="116">
        <f t="shared" si="11"/>
        <v>900</v>
      </c>
      <c r="F56" s="117">
        <f t="shared" si="11"/>
        <v>570</v>
      </c>
      <c r="K56" s="202">
        <f t="shared" si="12"/>
        <v>893.75000000000011</v>
      </c>
      <c r="L56" s="202">
        <f t="shared" si="13"/>
        <v>568.75</v>
      </c>
      <c r="M56" s="51"/>
      <c r="N56" s="13">
        <f t="shared" si="14"/>
        <v>893.75000000000011</v>
      </c>
      <c r="O56" s="13">
        <f t="shared" si="15"/>
        <v>568.75</v>
      </c>
      <c r="P56" s="51"/>
      <c r="Q56" s="409">
        <v>406.25</v>
      </c>
      <c r="R56" s="409">
        <v>406.25</v>
      </c>
      <c r="S56" s="367">
        <v>321.36249999999995</v>
      </c>
      <c r="T56" s="311">
        <v>238.05</v>
      </c>
      <c r="U56" s="289">
        <v>225</v>
      </c>
      <c r="V56" s="277">
        <v>180</v>
      </c>
      <c r="W56" s="263">
        <v>180</v>
      </c>
      <c r="X56" s="263">
        <v>180</v>
      </c>
      <c r="Y56" s="208">
        <v>169.27217999999999</v>
      </c>
      <c r="Z56" s="208">
        <v>169.27217999999999</v>
      </c>
      <c r="AA56" s="208">
        <v>169.27217999999999</v>
      </c>
      <c r="AB56" s="208">
        <v>169.27217999999999</v>
      </c>
      <c r="AC56" s="208">
        <v>152.66249999999999</v>
      </c>
      <c r="AD56" s="191">
        <v>122.13</v>
      </c>
      <c r="AE56" s="312"/>
    </row>
    <row r="57" spans="1:31" ht="23.1" customHeight="1" x14ac:dyDescent="0.25">
      <c r="A57" s="2" t="s">
        <v>254</v>
      </c>
      <c r="B57" s="2">
        <v>424</v>
      </c>
      <c r="C57" s="2" t="s">
        <v>362</v>
      </c>
      <c r="D57" s="4" t="s">
        <v>560</v>
      </c>
      <c r="E57" s="116">
        <f t="shared" si="11"/>
        <v>1020</v>
      </c>
      <c r="F57" s="117">
        <f t="shared" si="11"/>
        <v>650</v>
      </c>
      <c r="K57" s="202">
        <f t="shared" si="12"/>
        <v>1012.5060000000001</v>
      </c>
      <c r="L57" s="202">
        <f t="shared" si="13"/>
        <v>644.322</v>
      </c>
      <c r="M57" s="51"/>
      <c r="N57" s="13">
        <f t="shared" si="14"/>
        <v>1012.5060000000001</v>
      </c>
      <c r="O57" s="13">
        <f t="shared" si="15"/>
        <v>644.322</v>
      </c>
      <c r="P57" s="51"/>
      <c r="Q57" s="409">
        <v>460.23</v>
      </c>
      <c r="R57" s="409">
        <v>460.23</v>
      </c>
      <c r="S57" s="367">
        <v>396.75</v>
      </c>
      <c r="T57" s="311">
        <v>317.39999999999998</v>
      </c>
      <c r="U57" s="289">
        <v>300</v>
      </c>
      <c r="V57" s="277">
        <v>240</v>
      </c>
      <c r="W57" s="263">
        <v>240</v>
      </c>
      <c r="X57" s="263">
        <v>240</v>
      </c>
      <c r="Y57" s="208">
        <v>207.05453999999997</v>
      </c>
      <c r="Z57" s="208">
        <v>207.05453999999997</v>
      </c>
      <c r="AA57" s="208">
        <v>207.05453999999997</v>
      </c>
      <c r="AB57" s="208">
        <v>207.05453999999997</v>
      </c>
      <c r="AC57" s="208">
        <v>186.73749999999998</v>
      </c>
      <c r="AD57" s="191">
        <v>149.38999999999999</v>
      </c>
      <c r="AE57" s="312"/>
    </row>
    <row r="58" spans="1:31" ht="23.1" customHeight="1" x14ac:dyDescent="0.25">
      <c r="A58" s="2" t="s">
        <v>254</v>
      </c>
      <c r="B58" s="2">
        <v>425</v>
      </c>
      <c r="C58" s="2" t="s">
        <v>364</v>
      </c>
      <c r="D58" s="4" t="s">
        <v>559</v>
      </c>
      <c r="E58" s="116">
        <f t="shared" si="11"/>
        <v>1350</v>
      </c>
      <c r="F58" s="117">
        <f t="shared" si="11"/>
        <v>860</v>
      </c>
      <c r="K58" s="202">
        <f t="shared" si="12"/>
        <v>1349.9860000000001</v>
      </c>
      <c r="L58" s="202">
        <f t="shared" si="13"/>
        <v>859.08199999999999</v>
      </c>
      <c r="M58" s="51"/>
      <c r="N58" s="13">
        <f t="shared" si="14"/>
        <v>1349.9860000000001</v>
      </c>
      <c r="O58" s="13">
        <f t="shared" si="15"/>
        <v>859.08199999999999</v>
      </c>
      <c r="P58" s="51"/>
      <c r="Q58" s="409">
        <v>613.63</v>
      </c>
      <c r="R58" s="409">
        <v>613.63</v>
      </c>
      <c r="S58" s="367">
        <v>529</v>
      </c>
      <c r="T58" s="311">
        <v>423.2</v>
      </c>
      <c r="U58" s="289">
        <v>400</v>
      </c>
      <c r="V58" s="277">
        <v>320</v>
      </c>
      <c r="W58" s="263">
        <v>320</v>
      </c>
      <c r="X58" s="263">
        <v>320</v>
      </c>
      <c r="Y58" s="208">
        <v>266.07041999999996</v>
      </c>
      <c r="Z58" s="208">
        <v>266.07041999999996</v>
      </c>
      <c r="AA58" s="208">
        <v>266.07041999999996</v>
      </c>
      <c r="AB58" s="208">
        <v>266.07041999999996</v>
      </c>
      <c r="AC58" s="208">
        <v>239.96250000000001</v>
      </c>
      <c r="AD58" s="191">
        <v>191.97</v>
      </c>
      <c r="AE58" s="312"/>
    </row>
    <row r="59" spans="1:31" ht="23.1" customHeight="1" x14ac:dyDescent="0.25">
      <c r="A59" s="2" t="s">
        <v>254</v>
      </c>
      <c r="B59" s="2">
        <v>426</v>
      </c>
      <c r="C59" s="2" t="s">
        <v>365</v>
      </c>
      <c r="D59" s="4" t="s">
        <v>558</v>
      </c>
      <c r="E59" s="116">
        <f t="shared" si="11"/>
        <v>1820</v>
      </c>
      <c r="F59" s="117">
        <f t="shared" si="11"/>
        <v>1160</v>
      </c>
      <c r="K59" s="202">
        <f t="shared" si="12"/>
        <v>1814.0540000000003</v>
      </c>
      <c r="L59" s="202">
        <f t="shared" si="13"/>
        <v>1154.3979999999999</v>
      </c>
      <c r="M59" s="51"/>
      <c r="N59" s="13">
        <f t="shared" si="14"/>
        <v>1814.0540000000003</v>
      </c>
      <c r="O59" s="13">
        <f t="shared" si="15"/>
        <v>1154.3979999999999</v>
      </c>
      <c r="P59" s="51"/>
      <c r="Q59" s="409">
        <v>824.57</v>
      </c>
      <c r="R59" s="409">
        <v>824.57</v>
      </c>
      <c r="S59" s="367">
        <v>710.84999999999991</v>
      </c>
      <c r="T59" s="311">
        <v>568.67999999999995</v>
      </c>
      <c r="U59" s="289">
        <v>537.5</v>
      </c>
      <c r="V59" s="277">
        <v>430</v>
      </c>
      <c r="W59" s="263">
        <v>430</v>
      </c>
      <c r="X59" s="263">
        <v>430</v>
      </c>
      <c r="Y59" s="208">
        <v>341.37180000000001</v>
      </c>
      <c r="Z59" s="208">
        <v>341.37180000000001</v>
      </c>
      <c r="AA59" s="208">
        <v>341.37180000000001</v>
      </c>
      <c r="AB59" s="208">
        <v>341.37180000000001</v>
      </c>
      <c r="AC59" s="208">
        <v>307.875</v>
      </c>
      <c r="AD59" s="191">
        <v>246.3</v>
      </c>
      <c r="AE59" s="312"/>
    </row>
    <row r="60" spans="1:31" ht="23.1" customHeight="1" x14ac:dyDescent="0.25">
      <c r="A60" s="2" t="s">
        <v>254</v>
      </c>
      <c r="B60" s="2">
        <v>427</v>
      </c>
      <c r="C60" s="2" t="s">
        <v>366</v>
      </c>
      <c r="D60" s="4" t="s">
        <v>557</v>
      </c>
      <c r="E60" s="116">
        <f t="shared" si="11"/>
        <v>2200</v>
      </c>
      <c r="F60" s="117">
        <f t="shared" si="11"/>
        <v>1400</v>
      </c>
      <c r="K60" s="202">
        <f t="shared" si="12"/>
        <v>2193.752</v>
      </c>
      <c r="L60" s="202">
        <f t="shared" si="13"/>
        <v>1396.0239999999999</v>
      </c>
      <c r="M60" s="51"/>
      <c r="N60" s="13">
        <f t="shared" si="14"/>
        <v>2193.752</v>
      </c>
      <c r="O60" s="13">
        <f t="shared" si="15"/>
        <v>1396.0239999999999</v>
      </c>
      <c r="P60" s="51"/>
      <c r="Q60" s="409">
        <v>997.16</v>
      </c>
      <c r="R60" s="409">
        <v>997.16</v>
      </c>
      <c r="S60" s="367">
        <v>859.625</v>
      </c>
      <c r="T60" s="311">
        <v>687.7</v>
      </c>
      <c r="U60" s="289">
        <v>650</v>
      </c>
      <c r="V60" s="277">
        <v>520</v>
      </c>
      <c r="W60" s="263">
        <v>520</v>
      </c>
      <c r="X60" s="263">
        <v>520</v>
      </c>
      <c r="Y60" s="208">
        <v>422.72999999999996</v>
      </c>
      <c r="Z60" s="208">
        <v>422.72999999999996</v>
      </c>
      <c r="AA60" s="208">
        <v>422.72999999999996</v>
      </c>
      <c r="AB60" s="208">
        <v>422.72999999999996</v>
      </c>
      <c r="AC60" s="208">
        <v>381.25</v>
      </c>
      <c r="AD60" s="191">
        <v>305</v>
      </c>
      <c r="AE60" s="312"/>
    </row>
    <row r="61" spans="1:31" ht="23.1" customHeight="1" x14ac:dyDescent="0.25">
      <c r="A61" s="2" t="s">
        <v>254</v>
      </c>
      <c r="B61" s="2">
        <v>428</v>
      </c>
      <c r="C61" s="2" t="s">
        <v>367</v>
      </c>
      <c r="D61" s="4" t="s">
        <v>556</v>
      </c>
      <c r="E61" s="116">
        <f t="shared" si="11"/>
        <v>2620</v>
      </c>
      <c r="F61" s="117">
        <f t="shared" si="11"/>
        <v>1670</v>
      </c>
      <c r="K61" s="202">
        <f t="shared" si="12"/>
        <v>2615.6460000000002</v>
      </c>
      <c r="L61" s="202">
        <f t="shared" si="13"/>
        <v>1664.502</v>
      </c>
      <c r="M61" s="51"/>
      <c r="N61" s="13">
        <f t="shared" si="14"/>
        <v>2615.6460000000002</v>
      </c>
      <c r="O61" s="13">
        <f t="shared" si="15"/>
        <v>1664.502</v>
      </c>
      <c r="P61" s="51"/>
      <c r="Q61" s="409">
        <v>1188.93</v>
      </c>
      <c r="R61" s="409">
        <v>1188.93</v>
      </c>
      <c r="S61" s="367">
        <v>1024.9375</v>
      </c>
      <c r="T61" s="311">
        <v>819.95</v>
      </c>
      <c r="U61" s="289">
        <v>775</v>
      </c>
      <c r="V61" s="277">
        <v>620</v>
      </c>
      <c r="W61" s="263">
        <v>620</v>
      </c>
      <c r="X61" s="263">
        <v>620</v>
      </c>
      <c r="Y61" s="208">
        <v>480.52619999999996</v>
      </c>
      <c r="Z61" s="208">
        <v>480.52619999999996</v>
      </c>
      <c r="AA61" s="208">
        <v>480.52619999999996</v>
      </c>
      <c r="AB61" s="208">
        <v>480.52619999999996</v>
      </c>
      <c r="AC61" s="208">
        <v>433.375</v>
      </c>
      <c r="AD61" s="191">
        <v>346.7</v>
      </c>
      <c r="AE61" s="312"/>
    </row>
    <row r="62" spans="1:31" ht="23.1" customHeight="1" x14ac:dyDescent="0.25">
      <c r="A62" s="2" t="s">
        <v>254</v>
      </c>
      <c r="B62" s="2">
        <v>429</v>
      </c>
      <c r="C62" s="2" t="s">
        <v>361</v>
      </c>
      <c r="D62" s="4" t="s">
        <v>203</v>
      </c>
      <c r="E62" s="116">
        <f t="shared" si="11"/>
        <v>1130</v>
      </c>
      <c r="F62" s="117">
        <f t="shared" si="11"/>
        <v>720</v>
      </c>
      <c r="K62" s="202">
        <f t="shared" si="12"/>
        <v>1126.8620000000001</v>
      </c>
      <c r="L62" s="202">
        <f t="shared" si="13"/>
        <v>717.09400000000005</v>
      </c>
      <c r="M62" s="51"/>
      <c r="N62" s="13">
        <f t="shared" si="14"/>
        <v>1126.8620000000001</v>
      </c>
      <c r="O62" s="13">
        <f t="shared" si="15"/>
        <v>717.09400000000005</v>
      </c>
      <c r="P62" s="51"/>
      <c r="Q62" s="409">
        <v>512.21</v>
      </c>
      <c r="R62" s="409">
        <v>512.21</v>
      </c>
      <c r="S62" s="367">
        <v>405.08749999999998</v>
      </c>
      <c r="T62" s="311">
        <v>324.07</v>
      </c>
      <c r="U62" s="289">
        <v>321.625</v>
      </c>
      <c r="V62" s="277">
        <v>257.3</v>
      </c>
      <c r="W62" s="263">
        <v>257.3</v>
      </c>
      <c r="X62" s="263">
        <v>257.3</v>
      </c>
      <c r="Y62" s="208">
        <v>247.49801999999997</v>
      </c>
      <c r="Z62" s="208">
        <v>247.49801999999997</v>
      </c>
      <c r="AA62" s="208">
        <v>247.49801999999997</v>
      </c>
      <c r="AB62" s="208">
        <v>247.49801999999997</v>
      </c>
      <c r="AC62" s="208">
        <v>223.21249999999998</v>
      </c>
      <c r="AD62" s="191">
        <v>178.57</v>
      </c>
      <c r="AE62" s="312"/>
    </row>
    <row r="63" spans="1:31" ht="23.1" customHeight="1" x14ac:dyDescent="0.25">
      <c r="A63" s="2" t="s">
        <v>254</v>
      </c>
      <c r="B63" s="2">
        <v>430</v>
      </c>
      <c r="C63" s="2" t="s">
        <v>363</v>
      </c>
      <c r="D63" s="4" t="s">
        <v>205</v>
      </c>
      <c r="E63" s="116">
        <f t="shared" si="11"/>
        <v>1800</v>
      </c>
      <c r="F63" s="117">
        <f t="shared" si="11"/>
        <v>1150</v>
      </c>
      <c r="K63" s="202">
        <f t="shared" si="12"/>
        <v>1798.9180000000003</v>
      </c>
      <c r="L63" s="202">
        <f t="shared" si="13"/>
        <v>1144.7660000000001</v>
      </c>
      <c r="M63" s="51"/>
      <c r="N63" s="13">
        <f t="shared" si="14"/>
        <v>1798.9180000000003</v>
      </c>
      <c r="O63" s="13">
        <f t="shared" si="15"/>
        <v>1144.7660000000001</v>
      </c>
      <c r="P63" s="51"/>
      <c r="Q63" s="409">
        <v>817.69</v>
      </c>
      <c r="R63" s="409">
        <v>817.69</v>
      </c>
      <c r="S63" s="367">
        <v>590.45000000000005</v>
      </c>
      <c r="T63" s="311">
        <v>472.36</v>
      </c>
      <c r="U63" s="289">
        <v>513.4375</v>
      </c>
      <c r="V63" s="277">
        <v>410.75</v>
      </c>
      <c r="W63" s="263">
        <v>410.75</v>
      </c>
      <c r="X63" s="263">
        <v>410.75</v>
      </c>
      <c r="Y63" s="208">
        <v>395.09315999999995</v>
      </c>
      <c r="Z63" s="208">
        <v>395.09315999999995</v>
      </c>
      <c r="AA63" s="208">
        <v>395.09315999999995</v>
      </c>
      <c r="AB63" s="208">
        <v>395.09315999999995</v>
      </c>
      <c r="AC63" s="208">
        <v>356.32499999999999</v>
      </c>
      <c r="AD63" s="191">
        <v>285.06</v>
      </c>
      <c r="AE63" s="312"/>
    </row>
    <row r="64" spans="1:31" ht="23.1" customHeight="1" x14ac:dyDescent="0.25">
      <c r="D64" s="136"/>
      <c r="E64" s="138"/>
      <c r="F64" s="139"/>
      <c r="J64" s="34"/>
      <c r="K64" s="202"/>
      <c r="L64" s="202"/>
      <c r="M64" s="2"/>
      <c r="N64" s="13"/>
      <c r="O64" s="13"/>
      <c r="P64" s="2"/>
      <c r="Q64" s="400"/>
      <c r="R64" s="400"/>
      <c r="S64" s="332"/>
      <c r="T64" s="340"/>
      <c r="U64" s="330"/>
      <c r="V64" s="280"/>
      <c r="W64" s="331"/>
      <c r="X64" s="331"/>
      <c r="Y64" s="208"/>
      <c r="Z64" s="208"/>
      <c r="AA64" s="208"/>
      <c r="AB64" s="208"/>
      <c r="AC64" s="208"/>
      <c r="AD64" s="191"/>
      <c r="AE64" s="312"/>
    </row>
    <row r="65" spans="1:38" ht="23.1" customHeight="1" x14ac:dyDescent="0.25">
      <c r="D65" s="615" t="s">
        <v>281</v>
      </c>
      <c r="E65" s="615"/>
      <c r="F65" s="615"/>
      <c r="G65" s="615"/>
      <c r="H65" s="615"/>
      <c r="I65" s="615"/>
      <c r="J65" s="34"/>
      <c r="K65" s="202"/>
      <c r="L65" s="202"/>
      <c r="M65" s="2"/>
      <c r="N65" s="13"/>
      <c r="O65" s="13"/>
      <c r="P65" s="2"/>
      <c r="Q65" s="400">
        <v>1.1000000000000001</v>
      </c>
      <c r="R65" s="400">
        <v>1.1000000000000001</v>
      </c>
      <c r="S65" s="332"/>
      <c r="T65" s="340"/>
      <c r="U65" s="330"/>
      <c r="V65" s="280"/>
      <c r="W65" s="331"/>
      <c r="X65" s="331"/>
      <c r="Y65" s="208"/>
      <c r="Z65" s="208"/>
      <c r="AA65" s="208"/>
      <c r="AB65" s="208"/>
      <c r="AC65" s="208"/>
      <c r="AD65" s="191"/>
      <c r="AE65" s="312"/>
    </row>
    <row r="66" spans="1:38" s="66" customFormat="1" ht="23.1" customHeight="1" x14ac:dyDescent="0.25">
      <c r="A66" s="2" t="s">
        <v>255</v>
      </c>
      <c r="B66" s="2">
        <v>1618</v>
      </c>
      <c r="C66" s="2" t="s">
        <v>388</v>
      </c>
      <c r="D66" s="4" t="s">
        <v>210</v>
      </c>
      <c r="E66" s="116">
        <f t="shared" ref="E66:F74" si="16">MROUND(K66+4.7,10)</f>
        <v>350</v>
      </c>
      <c r="F66" s="117">
        <f t="shared" si="16"/>
        <v>230</v>
      </c>
      <c r="G66" s="101"/>
      <c r="H66" s="2"/>
      <c r="I66" s="2"/>
      <c r="J66" s="71"/>
      <c r="K66" s="202">
        <f t="shared" ref="K66:K75" si="17">N66*$K$8</f>
        <v>348.71265804375008</v>
      </c>
      <c r="L66" s="202">
        <f t="shared" ref="L66:L75" si="18">O66*$L$8</f>
        <v>221.90805511875001</v>
      </c>
      <c r="M66" s="51"/>
      <c r="N66" s="13">
        <f t="shared" ref="N66:N75" si="19">Q66*2.2</f>
        <v>348.71265804375008</v>
      </c>
      <c r="O66" s="13">
        <f t="shared" ref="O66:O75" si="20">Q66*1.4</f>
        <v>221.90805511875001</v>
      </c>
      <c r="P66" s="63"/>
      <c r="Q66" s="410">
        <v>158.50575365625002</v>
      </c>
      <c r="R66" s="410">
        <v>158.50575365625002</v>
      </c>
      <c r="S66" s="367">
        <v>144.0961396875</v>
      </c>
      <c r="T66" s="300">
        <v>115.27691175000001</v>
      </c>
      <c r="U66" s="289">
        <v>115.27691175000001</v>
      </c>
      <c r="V66" s="277">
        <v>92.221529400000009</v>
      </c>
      <c r="W66" s="263">
        <v>92.221529400000009</v>
      </c>
      <c r="X66" s="263">
        <v>92.221529400000009</v>
      </c>
      <c r="Y66" s="208">
        <v>83.837754000000004</v>
      </c>
      <c r="Z66" s="208">
        <v>83.837754000000004</v>
      </c>
      <c r="AA66" s="208">
        <v>83.837754000000004</v>
      </c>
      <c r="AB66" s="208">
        <v>83.837754000000004</v>
      </c>
      <c r="AC66" s="208">
        <v>75.611250000000013</v>
      </c>
      <c r="AD66" s="192">
        <v>60.489000000000004</v>
      </c>
      <c r="AE66" s="312"/>
      <c r="AF66" s="144"/>
    </row>
    <row r="67" spans="1:38" ht="23.1" customHeight="1" x14ac:dyDescent="0.25">
      <c r="B67" s="2">
        <v>1619</v>
      </c>
      <c r="C67" s="2" t="s">
        <v>389</v>
      </c>
      <c r="D67" s="4" t="s">
        <v>211</v>
      </c>
      <c r="E67" s="116">
        <f t="shared" si="16"/>
        <v>580</v>
      </c>
      <c r="F67" s="117">
        <f t="shared" si="16"/>
        <v>370</v>
      </c>
      <c r="K67" s="202">
        <f t="shared" si="17"/>
        <v>576.05124307500012</v>
      </c>
      <c r="L67" s="202">
        <f t="shared" si="18"/>
        <v>366.57806377500003</v>
      </c>
      <c r="M67" s="51"/>
      <c r="N67" s="13">
        <f t="shared" si="19"/>
        <v>576.05124307500012</v>
      </c>
      <c r="O67" s="13">
        <f t="shared" si="20"/>
        <v>366.57806377500003</v>
      </c>
      <c r="P67" s="51"/>
      <c r="Q67" s="410">
        <v>261.84147412500005</v>
      </c>
      <c r="R67" s="410">
        <v>261.84147412500005</v>
      </c>
      <c r="S67" s="367">
        <v>238.03770375000002</v>
      </c>
      <c r="T67" s="300">
        <v>190.43016300000002</v>
      </c>
      <c r="U67" s="289">
        <v>190.43016300000002</v>
      </c>
      <c r="V67" s="277">
        <v>152.34413040000001</v>
      </c>
      <c r="W67" s="263">
        <v>152.34413040000001</v>
      </c>
      <c r="X67" s="263">
        <v>152.34413040000001</v>
      </c>
      <c r="Y67" s="208">
        <v>138.494664</v>
      </c>
      <c r="Z67" s="208">
        <v>138.494664</v>
      </c>
      <c r="AA67" s="208">
        <v>138.494664</v>
      </c>
      <c r="AB67" s="208">
        <v>138.494664</v>
      </c>
      <c r="AC67" s="208">
        <v>124.905</v>
      </c>
      <c r="AD67" s="190">
        <v>99.924000000000007</v>
      </c>
      <c r="AE67" s="312"/>
    </row>
    <row r="68" spans="1:38" ht="23.1" customHeight="1" x14ac:dyDescent="0.25">
      <c r="B68" s="2">
        <v>1620</v>
      </c>
      <c r="C68" s="2" t="s">
        <v>390</v>
      </c>
      <c r="D68" s="4" t="s">
        <v>212</v>
      </c>
      <c r="E68" s="116">
        <f t="shared" si="16"/>
        <v>770</v>
      </c>
      <c r="F68" s="117">
        <f t="shared" si="16"/>
        <v>490</v>
      </c>
      <c r="K68" s="202">
        <f t="shared" si="17"/>
        <v>767.24394429375002</v>
      </c>
      <c r="L68" s="202">
        <f t="shared" si="18"/>
        <v>488.24614636874992</v>
      </c>
      <c r="M68" s="51"/>
      <c r="N68" s="13">
        <f t="shared" si="19"/>
        <v>767.24394429375002</v>
      </c>
      <c r="O68" s="13">
        <f t="shared" si="20"/>
        <v>488.24614636874992</v>
      </c>
      <c r="P68" s="51"/>
      <c r="Q68" s="410">
        <v>348.74724740624998</v>
      </c>
      <c r="R68" s="410">
        <v>348.74724740624998</v>
      </c>
      <c r="S68" s="367">
        <v>317.04295218749996</v>
      </c>
      <c r="T68" s="300">
        <v>253.63436174999998</v>
      </c>
      <c r="U68" s="289">
        <v>253.63436174999998</v>
      </c>
      <c r="V68" s="277">
        <v>202.90748939999997</v>
      </c>
      <c r="W68" s="263">
        <v>202.90748939999997</v>
      </c>
      <c r="X68" s="263">
        <v>202.90748939999997</v>
      </c>
      <c r="Y68" s="208">
        <v>184.46135399999997</v>
      </c>
      <c r="Z68" s="208">
        <v>184.46135399999997</v>
      </c>
      <c r="AA68" s="208">
        <v>184.46135399999997</v>
      </c>
      <c r="AB68" s="208">
        <v>184.46135399999997</v>
      </c>
      <c r="AC68" s="208">
        <v>166.36124999999998</v>
      </c>
      <c r="AD68" s="190">
        <v>133.089</v>
      </c>
      <c r="AE68" s="312"/>
    </row>
    <row r="69" spans="1:38" ht="23.1" customHeight="1" x14ac:dyDescent="0.25">
      <c r="B69" s="2">
        <v>1621</v>
      </c>
      <c r="C69" s="2" t="s">
        <v>391</v>
      </c>
      <c r="D69" s="4" t="s">
        <v>213</v>
      </c>
      <c r="E69" s="116">
        <f t="shared" si="16"/>
        <v>1080</v>
      </c>
      <c r="F69" s="117">
        <f t="shared" si="16"/>
        <v>690</v>
      </c>
      <c r="K69" s="202">
        <f t="shared" si="17"/>
        <v>1074.5473705312502</v>
      </c>
      <c r="L69" s="202">
        <f t="shared" si="18"/>
        <v>683.80287215625003</v>
      </c>
      <c r="M69" s="51"/>
      <c r="N69" s="13">
        <f t="shared" si="19"/>
        <v>1074.5473705312502</v>
      </c>
      <c r="O69" s="13">
        <f t="shared" si="20"/>
        <v>683.80287215625003</v>
      </c>
      <c r="P69" s="51"/>
      <c r="Q69" s="410">
        <v>488.43062296875001</v>
      </c>
      <c r="R69" s="410">
        <v>488.43062296875001</v>
      </c>
      <c r="S69" s="367">
        <v>444.02783906249999</v>
      </c>
      <c r="T69" s="300">
        <v>355.22227125000001</v>
      </c>
      <c r="U69" s="289">
        <v>355.22227125000001</v>
      </c>
      <c r="V69" s="277">
        <v>284.177817</v>
      </c>
      <c r="W69" s="263">
        <v>284.177817</v>
      </c>
      <c r="X69" s="263">
        <v>284.177817</v>
      </c>
      <c r="Y69" s="208">
        <v>258.34346999999997</v>
      </c>
      <c r="Z69" s="208">
        <v>258.34346999999997</v>
      </c>
      <c r="AA69" s="208">
        <v>258.34346999999997</v>
      </c>
      <c r="AB69" s="208">
        <v>258.34346999999997</v>
      </c>
      <c r="AC69" s="208">
        <v>232.99375000000001</v>
      </c>
      <c r="AD69" s="190">
        <v>186.39500000000001</v>
      </c>
      <c r="AE69" s="312"/>
    </row>
    <row r="70" spans="1:38" s="144" customFormat="1" ht="23.1" customHeight="1" x14ac:dyDescent="0.25">
      <c r="A70" s="2"/>
      <c r="B70" s="2">
        <v>1622</v>
      </c>
      <c r="C70" s="2" t="s">
        <v>392</v>
      </c>
      <c r="D70" s="4" t="s">
        <v>214</v>
      </c>
      <c r="E70" s="116">
        <f t="shared" si="16"/>
        <v>1500</v>
      </c>
      <c r="F70" s="117">
        <f t="shared" si="16"/>
        <v>960</v>
      </c>
      <c r="G70" s="99"/>
      <c r="H70" s="2"/>
      <c r="I70" s="2"/>
      <c r="J70" s="33"/>
      <c r="K70" s="202">
        <f t="shared" si="17"/>
        <v>1496.2493483437504</v>
      </c>
      <c r="L70" s="202">
        <f t="shared" si="18"/>
        <v>952.1586762187502</v>
      </c>
      <c r="M70" s="51"/>
      <c r="N70" s="13">
        <f t="shared" si="19"/>
        <v>1496.2493483437504</v>
      </c>
      <c r="O70" s="13">
        <f t="shared" si="20"/>
        <v>952.1586762187502</v>
      </c>
      <c r="P70" s="51"/>
      <c r="Q70" s="410">
        <v>680.11334015625016</v>
      </c>
      <c r="R70" s="410">
        <v>680.11334015625016</v>
      </c>
      <c r="S70" s="367">
        <v>618.28485468750011</v>
      </c>
      <c r="T70" s="300">
        <v>494.62788375000008</v>
      </c>
      <c r="U70" s="289">
        <v>494.62788375000008</v>
      </c>
      <c r="V70" s="277">
        <v>395.70230700000008</v>
      </c>
      <c r="W70" s="263">
        <v>395.70230700000008</v>
      </c>
      <c r="X70" s="263">
        <v>395.70230700000008</v>
      </c>
      <c r="Y70" s="208">
        <v>359.72937000000002</v>
      </c>
      <c r="Z70" s="208">
        <v>359.72937000000002</v>
      </c>
      <c r="AA70" s="208">
        <v>359.72937000000002</v>
      </c>
      <c r="AB70" s="208">
        <v>359.72937000000002</v>
      </c>
      <c r="AC70" s="208">
        <v>324.43125000000003</v>
      </c>
      <c r="AD70" s="190">
        <v>259.54500000000002</v>
      </c>
      <c r="AE70" s="312"/>
      <c r="AG70" s="34"/>
      <c r="AH70" s="34"/>
      <c r="AI70" s="34"/>
      <c r="AJ70" s="34"/>
      <c r="AK70" s="34"/>
      <c r="AL70" s="34"/>
    </row>
    <row r="71" spans="1:38" s="144" customFormat="1" ht="23.1" customHeight="1" x14ac:dyDescent="0.25">
      <c r="A71" s="2"/>
      <c r="B71" s="2">
        <v>1623</v>
      </c>
      <c r="C71" s="2" t="s">
        <v>393</v>
      </c>
      <c r="D71" s="4" t="s">
        <v>215</v>
      </c>
      <c r="E71" s="116">
        <f t="shared" si="16"/>
        <v>1880</v>
      </c>
      <c r="F71" s="117">
        <f t="shared" si="16"/>
        <v>1200</v>
      </c>
      <c r="G71" s="99"/>
      <c r="H71" s="2"/>
      <c r="I71" s="2"/>
      <c r="J71" s="33"/>
      <c r="K71" s="202">
        <f t="shared" si="17"/>
        <v>1879.9030274062504</v>
      </c>
      <c r="L71" s="202">
        <f t="shared" si="18"/>
        <v>1196.30192653125</v>
      </c>
      <c r="M71" s="51"/>
      <c r="N71" s="13">
        <f t="shared" si="19"/>
        <v>1879.9030274062504</v>
      </c>
      <c r="O71" s="13">
        <f t="shared" si="20"/>
        <v>1196.30192653125</v>
      </c>
      <c r="P71" s="51"/>
      <c r="Q71" s="410">
        <v>854.50137609375008</v>
      </c>
      <c r="R71" s="410">
        <v>854.50137609375008</v>
      </c>
      <c r="S71" s="367">
        <v>776.81943281250005</v>
      </c>
      <c r="T71" s="300">
        <v>621.45554625</v>
      </c>
      <c r="U71" s="289">
        <v>621.45554625</v>
      </c>
      <c r="V71" s="277">
        <v>497.16443700000002</v>
      </c>
      <c r="W71" s="263">
        <v>497.16443700000002</v>
      </c>
      <c r="X71" s="263">
        <v>497.16443700000002</v>
      </c>
      <c r="Y71" s="208">
        <v>451.96767</v>
      </c>
      <c r="Z71" s="208">
        <v>451.96767</v>
      </c>
      <c r="AA71" s="208">
        <v>451.96767</v>
      </c>
      <c r="AB71" s="208">
        <v>451.96767</v>
      </c>
      <c r="AC71" s="208">
        <v>407.61875000000003</v>
      </c>
      <c r="AD71" s="190">
        <v>326.09500000000003</v>
      </c>
      <c r="AE71" s="312"/>
      <c r="AG71" s="34"/>
      <c r="AH71" s="34"/>
      <c r="AI71" s="34"/>
      <c r="AJ71" s="34"/>
      <c r="AK71" s="34"/>
      <c r="AL71" s="34"/>
    </row>
    <row r="72" spans="1:38" s="144" customFormat="1" ht="23.1" customHeight="1" x14ac:dyDescent="0.25">
      <c r="A72" s="2"/>
      <c r="B72" s="2">
        <v>1624</v>
      </c>
      <c r="C72" s="2" t="s">
        <v>394</v>
      </c>
      <c r="D72" s="4" t="s">
        <v>216</v>
      </c>
      <c r="E72" s="116">
        <f t="shared" si="16"/>
        <v>3230</v>
      </c>
      <c r="F72" s="117">
        <f t="shared" si="16"/>
        <v>2060</v>
      </c>
      <c r="G72" s="101"/>
      <c r="H72" s="2"/>
      <c r="I72" s="2"/>
      <c r="J72" s="33"/>
      <c r="K72" s="202">
        <f t="shared" si="17"/>
        <v>3223.2616286062512</v>
      </c>
      <c r="L72" s="202">
        <f t="shared" si="18"/>
        <v>2051.1664909312503</v>
      </c>
      <c r="M72" s="51"/>
      <c r="N72" s="13">
        <f t="shared" si="19"/>
        <v>3223.2616286062512</v>
      </c>
      <c r="O72" s="13">
        <f t="shared" si="20"/>
        <v>2051.1664909312503</v>
      </c>
      <c r="P72" s="51"/>
      <c r="Q72" s="410">
        <v>1465.1189220937504</v>
      </c>
      <c r="R72" s="410">
        <v>1465.1189220937504</v>
      </c>
      <c r="S72" s="367">
        <v>1331.9262928125002</v>
      </c>
      <c r="T72" s="300">
        <v>1065.5410342500002</v>
      </c>
      <c r="U72" s="289">
        <v>1065.5410342500002</v>
      </c>
      <c r="V72" s="277">
        <v>852.43282740000006</v>
      </c>
      <c r="W72" s="263">
        <v>852.43282740000006</v>
      </c>
      <c r="X72" s="263">
        <v>852.43282740000006</v>
      </c>
      <c r="Y72" s="208">
        <v>774.93893400000002</v>
      </c>
      <c r="Z72" s="208">
        <v>774.93893400000002</v>
      </c>
      <c r="AA72" s="208">
        <v>774.93893400000002</v>
      </c>
      <c r="AB72" s="208">
        <v>774.93893400000002</v>
      </c>
      <c r="AC72" s="208">
        <v>698.89875000000006</v>
      </c>
      <c r="AD72" s="190">
        <v>559.11900000000003</v>
      </c>
      <c r="AE72" s="312"/>
      <c r="AG72" s="34"/>
      <c r="AH72" s="34"/>
      <c r="AI72" s="34"/>
      <c r="AJ72" s="34"/>
      <c r="AK72" s="34"/>
      <c r="AL72" s="34"/>
    </row>
    <row r="73" spans="1:38" s="144" customFormat="1" ht="23.1" customHeight="1" x14ac:dyDescent="0.25">
      <c r="A73" s="2"/>
      <c r="B73" s="2">
        <v>1625</v>
      </c>
      <c r="C73" s="2" t="s">
        <v>395</v>
      </c>
      <c r="D73" s="4" t="s">
        <v>217</v>
      </c>
      <c r="E73" s="116">
        <f t="shared" si="16"/>
        <v>4990</v>
      </c>
      <c r="F73" s="117">
        <f t="shared" si="16"/>
        <v>3180</v>
      </c>
      <c r="G73" s="101"/>
      <c r="H73" s="2"/>
      <c r="I73" s="2"/>
      <c r="J73" s="33"/>
      <c r="K73" s="202">
        <f t="shared" si="17"/>
        <v>4988.3856214500001</v>
      </c>
      <c r="L73" s="202">
        <f t="shared" si="18"/>
        <v>3174.4272136499999</v>
      </c>
      <c r="M73" s="51"/>
      <c r="N73" s="13">
        <f t="shared" si="19"/>
        <v>4988.3856214500001</v>
      </c>
      <c r="O73" s="13">
        <f t="shared" si="20"/>
        <v>3174.4272136499999</v>
      </c>
      <c r="P73" s="51"/>
      <c r="Q73" s="410">
        <v>2267.44800975</v>
      </c>
      <c r="R73" s="410">
        <v>2267.44800975</v>
      </c>
      <c r="S73" s="367">
        <v>2061.3163724999999</v>
      </c>
      <c r="T73" s="300">
        <v>1649.0530979999999</v>
      </c>
      <c r="U73" s="289">
        <v>1649.0530979999999</v>
      </c>
      <c r="V73" s="277">
        <v>1319.2424784</v>
      </c>
      <c r="W73" s="263">
        <v>1319.2424784</v>
      </c>
      <c r="X73" s="263">
        <v>1319.2424784</v>
      </c>
      <c r="Y73" s="208">
        <v>1199.311344</v>
      </c>
      <c r="Z73" s="208">
        <v>1199.311344</v>
      </c>
      <c r="AA73" s="208">
        <v>1199.311344</v>
      </c>
      <c r="AB73" s="208">
        <v>1199.311344</v>
      </c>
      <c r="AC73" s="208">
        <v>1081.6300000000001</v>
      </c>
      <c r="AD73" s="190">
        <v>865.30400000000009</v>
      </c>
      <c r="AE73" s="312"/>
      <c r="AG73" s="34"/>
      <c r="AH73" s="34"/>
      <c r="AI73" s="34"/>
      <c r="AJ73" s="34"/>
      <c r="AK73" s="34"/>
      <c r="AL73" s="34"/>
    </row>
    <row r="74" spans="1:38" s="144" customFormat="1" ht="23.1" customHeight="1" x14ac:dyDescent="0.25">
      <c r="A74" s="2"/>
      <c r="B74" s="2">
        <v>1626</v>
      </c>
      <c r="C74" s="2" t="s">
        <v>396</v>
      </c>
      <c r="D74" s="4" t="s">
        <v>218</v>
      </c>
      <c r="E74" s="116">
        <f t="shared" si="16"/>
        <v>7300</v>
      </c>
      <c r="F74" s="117">
        <f t="shared" si="16"/>
        <v>4640</v>
      </c>
      <c r="G74" s="99"/>
      <c r="H74" s="2"/>
      <c r="I74" s="2"/>
      <c r="J74" s="33"/>
      <c r="K74" s="202">
        <f t="shared" si="17"/>
        <v>7290.3711096562529</v>
      </c>
      <c r="L74" s="202">
        <f t="shared" si="18"/>
        <v>4639.3270697812513</v>
      </c>
      <c r="M74" s="51"/>
      <c r="N74" s="13">
        <f t="shared" si="19"/>
        <v>7290.3711096562529</v>
      </c>
      <c r="O74" s="13">
        <f t="shared" si="20"/>
        <v>4639.3270697812513</v>
      </c>
      <c r="P74" s="51"/>
      <c r="Q74" s="410">
        <v>3313.805049843751</v>
      </c>
      <c r="R74" s="410">
        <v>3313.805049843751</v>
      </c>
      <c r="S74" s="367">
        <v>3012.5500453125005</v>
      </c>
      <c r="T74" s="300">
        <v>2410.0400362500004</v>
      </c>
      <c r="U74" s="289">
        <v>2410.0400362500004</v>
      </c>
      <c r="V74" s="277">
        <v>1928.0320290000004</v>
      </c>
      <c r="W74" s="263">
        <v>1928.0320290000004</v>
      </c>
      <c r="X74" s="263">
        <v>1928.0320290000004</v>
      </c>
      <c r="Y74" s="208">
        <v>1752.7563900000002</v>
      </c>
      <c r="Z74" s="208">
        <v>1752.7563900000002</v>
      </c>
      <c r="AA74" s="208">
        <v>1752.7563900000002</v>
      </c>
      <c r="AB74" s="208">
        <v>1752.7563900000002</v>
      </c>
      <c r="AC74" s="208">
        <v>1580.7687500000002</v>
      </c>
      <c r="AD74" s="190">
        <v>1264.6150000000002</v>
      </c>
      <c r="AE74" s="312"/>
      <c r="AG74" s="34"/>
      <c r="AH74" s="34"/>
      <c r="AI74" s="34"/>
      <c r="AJ74" s="34"/>
      <c r="AK74" s="34"/>
      <c r="AL74" s="34"/>
    </row>
    <row r="75" spans="1:38" s="144" customFormat="1" ht="20.100000000000001" customHeight="1" x14ac:dyDescent="0.25">
      <c r="A75" s="2"/>
      <c r="B75" s="2"/>
      <c r="C75" s="2"/>
      <c r="D75" s="136"/>
      <c r="E75" s="138"/>
      <c r="F75" s="139"/>
      <c r="G75" s="99"/>
      <c r="H75" s="2"/>
      <c r="I75" s="2"/>
      <c r="J75" s="34"/>
      <c r="K75" s="202">
        <f t="shared" si="17"/>
        <v>0</v>
      </c>
      <c r="L75" s="202">
        <f t="shared" si="18"/>
        <v>0</v>
      </c>
      <c r="M75" s="2"/>
      <c r="N75" s="13">
        <f t="shared" si="19"/>
        <v>0</v>
      </c>
      <c r="O75" s="13">
        <f t="shared" si="20"/>
        <v>0</v>
      </c>
      <c r="P75" s="2"/>
      <c r="Q75" s="400"/>
      <c r="R75" s="400"/>
      <c r="S75" s="332"/>
      <c r="T75" s="341"/>
      <c r="U75" s="322">
        <v>0</v>
      </c>
      <c r="V75" s="279"/>
      <c r="W75" s="211"/>
      <c r="X75" s="211"/>
      <c r="Y75" s="209"/>
      <c r="Z75" s="209"/>
      <c r="AA75" s="209"/>
      <c r="AB75" s="209"/>
      <c r="AC75" s="209"/>
      <c r="AD75" s="191"/>
      <c r="AE75" s="312"/>
      <c r="AG75" s="34"/>
      <c r="AH75" s="34"/>
      <c r="AI75" s="34"/>
      <c r="AJ75" s="34"/>
      <c r="AK75" s="34"/>
      <c r="AL75" s="34"/>
    </row>
    <row r="76" spans="1:38" s="144" customFormat="1" ht="23.1" customHeight="1" x14ac:dyDescent="0.25">
      <c r="A76" s="2"/>
      <c r="B76" s="2"/>
      <c r="C76" s="2"/>
      <c r="D76" s="615" t="s">
        <v>57</v>
      </c>
      <c r="E76" s="615"/>
      <c r="F76" s="615"/>
      <c r="G76" s="615"/>
      <c r="H76" s="615"/>
      <c r="I76" s="615"/>
      <c r="J76" s="34"/>
      <c r="K76" s="202"/>
      <c r="L76" s="202"/>
      <c r="M76" s="2"/>
      <c r="N76" s="13"/>
      <c r="O76" s="13"/>
      <c r="P76" s="2"/>
      <c r="Q76" s="400"/>
      <c r="R76" s="400"/>
      <c r="S76" s="332"/>
      <c r="T76" s="341"/>
      <c r="U76" s="322"/>
      <c r="V76" s="279"/>
      <c r="W76" s="211"/>
      <c r="X76" s="211"/>
      <c r="Y76" s="209"/>
      <c r="Z76" s="209"/>
      <c r="AA76" s="209"/>
      <c r="AB76" s="209"/>
      <c r="AC76" s="209"/>
      <c r="AD76" s="191"/>
      <c r="AE76" s="312"/>
      <c r="AG76" s="34"/>
      <c r="AH76" s="34"/>
      <c r="AI76" s="34"/>
      <c r="AJ76" s="34"/>
      <c r="AK76" s="34"/>
      <c r="AL76" s="34"/>
    </row>
    <row r="77" spans="1:38" s="144" customFormat="1" ht="23.1" customHeight="1" x14ac:dyDescent="0.25">
      <c r="A77" s="2"/>
      <c r="B77" s="2">
        <v>1903</v>
      </c>
      <c r="C77" s="2" t="s">
        <v>419</v>
      </c>
      <c r="D77" s="4" t="s">
        <v>126</v>
      </c>
      <c r="E77" s="116">
        <f t="shared" ref="E77:F280" si="21">MROUND(K77+4.7,10)</f>
        <v>2840</v>
      </c>
      <c r="F77" s="117">
        <f t="shared" si="21"/>
        <v>1810</v>
      </c>
      <c r="G77" s="101"/>
      <c r="H77" s="2"/>
      <c r="I77" s="2"/>
      <c r="J77" s="33"/>
      <c r="K77" s="202">
        <f t="shared" ref="K77:K154" si="22">N77*$K$8</f>
        <v>2830.4540000000002</v>
      </c>
      <c r="L77" s="202">
        <f t="shared" ref="L77:L154" si="23">O77*$L$8</f>
        <v>1801.1979999999999</v>
      </c>
      <c r="M77" s="51"/>
      <c r="N77" s="13">
        <f t="shared" ref="N77:N154" si="24">Q77*2.2</f>
        <v>2830.4540000000002</v>
      </c>
      <c r="O77" s="13">
        <f t="shared" ref="O77:O154" si="25">Q77*1.4</f>
        <v>1801.1979999999999</v>
      </c>
      <c r="P77" s="51"/>
      <c r="Q77" s="409">
        <v>1286.57</v>
      </c>
      <c r="R77" s="409">
        <v>1286.57</v>
      </c>
      <c r="S77" s="367">
        <v>1173.875</v>
      </c>
      <c r="T77" s="305">
        <v>939.1</v>
      </c>
      <c r="U77" s="289">
        <v>898.27375000000006</v>
      </c>
      <c r="V77" s="277">
        <v>718.61900000000003</v>
      </c>
      <c r="W77" s="263">
        <v>718.61900000000003</v>
      </c>
      <c r="X77" s="263">
        <v>718.61900000000003</v>
      </c>
      <c r="Y77" s="208">
        <v>646.76303999999993</v>
      </c>
      <c r="Z77" s="208">
        <v>646.76303999999993</v>
      </c>
      <c r="AA77" s="208">
        <v>646.76303999999993</v>
      </c>
      <c r="AB77" s="208">
        <v>646.76303999999993</v>
      </c>
      <c r="AC77" s="208">
        <v>583.29999999999995</v>
      </c>
      <c r="AD77" s="191">
        <v>466.64</v>
      </c>
      <c r="AE77" s="312"/>
      <c r="AG77" s="34"/>
      <c r="AH77" s="34"/>
      <c r="AI77" s="34"/>
      <c r="AJ77" s="34"/>
      <c r="AK77" s="34"/>
      <c r="AL77" s="34"/>
    </row>
    <row r="78" spans="1:38" s="144" customFormat="1" ht="23.1" customHeight="1" x14ac:dyDescent="0.25">
      <c r="A78" s="2"/>
      <c r="B78" s="2">
        <v>1904</v>
      </c>
      <c r="C78" s="2" t="s">
        <v>420</v>
      </c>
      <c r="D78" s="4" t="s">
        <v>127</v>
      </c>
      <c r="E78" s="116">
        <f t="shared" si="21"/>
        <v>2910</v>
      </c>
      <c r="F78" s="117">
        <f t="shared" si="21"/>
        <v>1850</v>
      </c>
      <c r="G78" s="99"/>
      <c r="H78" s="2"/>
      <c r="I78" s="2"/>
      <c r="J78" s="33"/>
      <c r="K78" s="202">
        <f t="shared" si="22"/>
        <v>2905.8919999999998</v>
      </c>
      <c r="L78" s="202">
        <f t="shared" si="23"/>
        <v>1849.2039999999997</v>
      </c>
      <c r="M78" s="51"/>
      <c r="N78" s="13">
        <f t="shared" si="24"/>
        <v>2905.8919999999998</v>
      </c>
      <c r="O78" s="13">
        <f t="shared" si="25"/>
        <v>1849.2039999999997</v>
      </c>
      <c r="P78" s="51"/>
      <c r="Q78" s="409">
        <v>1320.86</v>
      </c>
      <c r="R78" s="409">
        <v>1320.86</v>
      </c>
      <c r="S78" s="367">
        <v>1205.1624999999999</v>
      </c>
      <c r="T78" s="305">
        <v>964.13</v>
      </c>
      <c r="U78" s="289">
        <v>922.21250000000009</v>
      </c>
      <c r="V78" s="277">
        <v>737.7700000000001</v>
      </c>
      <c r="W78" s="263">
        <v>737.7700000000001</v>
      </c>
      <c r="X78" s="263">
        <v>737.7700000000001</v>
      </c>
      <c r="Y78" s="208">
        <v>663.99101999999993</v>
      </c>
      <c r="Z78" s="208">
        <v>663.99101999999993</v>
      </c>
      <c r="AA78" s="208">
        <v>663.99101999999993</v>
      </c>
      <c r="AB78" s="208">
        <v>663.99101999999993</v>
      </c>
      <c r="AC78" s="208">
        <v>598.83749999999998</v>
      </c>
      <c r="AD78" s="191">
        <v>479.07</v>
      </c>
      <c r="AE78" s="312"/>
      <c r="AG78" s="34"/>
      <c r="AH78" s="34"/>
      <c r="AI78" s="34"/>
      <c r="AJ78" s="34"/>
      <c r="AK78" s="34"/>
      <c r="AL78" s="34"/>
    </row>
    <row r="79" spans="1:38" s="144" customFormat="1" ht="23.1" customHeight="1" x14ac:dyDescent="0.25">
      <c r="A79" s="2"/>
      <c r="B79" s="2">
        <v>1905</v>
      </c>
      <c r="C79" s="2" t="s">
        <v>421</v>
      </c>
      <c r="D79" s="4" t="s">
        <v>128</v>
      </c>
      <c r="E79" s="116">
        <f t="shared" si="21"/>
        <v>4420</v>
      </c>
      <c r="F79" s="117">
        <f t="shared" si="21"/>
        <v>2820</v>
      </c>
      <c r="G79" s="99"/>
      <c r="H79" s="2"/>
      <c r="I79" s="2"/>
      <c r="J79" s="33"/>
      <c r="K79" s="202">
        <f t="shared" si="22"/>
        <v>4416.6980000000003</v>
      </c>
      <c r="L79" s="202">
        <f t="shared" si="23"/>
        <v>2810.6259999999997</v>
      </c>
      <c r="M79" s="51"/>
      <c r="N79" s="13">
        <f t="shared" si="24"/>
        <v>4416.6980000000003</v>
      </c>
      <c r="O79" s="13">
        <f t="shared" si="25"/>
        <v>2810.6259999999997</v>
      </c>
      <c r="P79" s="51"/>
      <c r="Q79" s="409">
        <v>2007.59</v>
      </c>
      <c r="R79" s="409">
        <v>2007.59</v>
      </c>
      <c r="S79" s="367">
        <v>1831.75</v>
      </c>
      <c r="T79" s="305">
        <v>1465.4</v>
      </c>
      <c r="U79" s="289">
        <v>1401.7025000000001</v>
      </c>
      <c r="V79" s="277">
        <v>1121.3620000000001</v>
      </c>
      <c r="W79" s="263">
        <v>1121.3620000000001</v>
      </c>
      <c r="X79" s="263">
        <v>1121.3620000000001</v>
      </c>
      <c r="Y79" s="208">
        <v>1009.2158999999999</v>
      </c>
      <c r="Z79" s="208">
        <v>1009.2158999999999</v>
      </c>
      <c r="AA79" s="208">
        <v>1009.2158999999999</v>
      </c>
      <c r="AB79" s="208">
        <v>1009.2158999999999</v>
      </c>
      <c r="AC79" s="208">
        <v>910.1875</v>
      </c>
      <c r="AD79" s="191">
        <v>728.15</v>
      </c>
      <c r="AE79" s="312"/>
      <c r="AG79" s="34"/>
      <c r="AH79" s="34"/>
      <c r="AI79" s="34"/>
      <c r="AJ79" s="34"/>
      <c r="AK79" s="34"/>
      <c r="AL79" s="34"/>
    </row>
    <row r="80" spans="1:38" s="144" customFormat="1" ht="20.100000000000001" customHeight="1" x14ac:dyDescent="0.25">
      <c r="A80" s="2"/>
      <c r="B80" s="2"/>
      <c r="C80" s="2"/>
      <c r="D80" s="136"/>
      <c r="E80" s="138"/>
      <c r="F80" s="139"/>
      <c r="G80" s="99"/>
      <c r="H80" s="2"/>
      <c r="I80" s="2"/>
      <c r="J80" s="34"/>
      <c r="K80" s="202"/>
      <c r="L80" s="202"/>
      <c r="M80" s="2"/>
      <c r="N80" s="13"/>
      <c r="O80" s="13"/>
      <c r="P80" s="2"/>
      <c r="Q80" s="401"/>
      <c r="R80" s="401"/>
      <c r="S80" s="329"/>
      <c r="T80" s="329"/>
      <c r="U80" s="330"/>
      <c r="V80" s="280"/>
      <c r="W80" s="331"/>
      <c r="X80" s="331"/>
      <c r="Y80" s="208"/>
      <c r="Z80" s="208"/>
      <c r="AA80" s="208"/>
      <c r="AB80" s="208"/>
      <c r="AC80" s="208"/>
      <c r="AD80" s="191"/>
      <c r="AE80" s="312"/>
      <c r="AG80" s="34"/>
      <c r="AH80" s="34"/>
      <c r="AI80" s="34"/>
      <c r="AJ80" s="34"/>
      <c r="AK80" s="34"/>
      <c r="AL80" s="34"/>
    </row>
    <row r="81" spans="1:38" s="144" customFormat="1" ht="23.1" customHeight="1" x14ac:dyDescent="0.25">
      <c r="A81" s="2"/>
      <c r="B81" s="2"/>
      <c r="C81" s="2"/>
      <c r="D81" s="615" t="s">
        <v>275</v>
      </c>
      <c r="E81" s="615"/>
      <c r="F81" s="615"/>
      <c r="G81" s="615"/>
      <c r="H81" s="615"/>
      <c r="I81" s="615"/>
      <c r="J81" s="34"/>
      <c r="K81" s="202"/>
      <c r="L81" s="202"/>
      <c r="M81" s="2"/>
      <c r="N81" s="13"/>
      <c r="O81" s="13"/>
      <c r="P81" s="2"/>
      <c r="Q81" s="401"/>
      <c r="R81" s="401"/>
      <c r="S81" s="329"/>
      <c r="T81" s="329"/>
      <c r="U81" s="330"/>
      <c r="V81" s="280"/>
      <c r="W81" s="331"/>
      <c r="X81" s="331"/>
      <c r="Y81" s="208"/>
      <c r="Z81" s="234"/>
      <c r="AA81" s="208"/>
      <c r="AB81" s="208"/>
      <c r="AC81" s="208"/>
      <c r="AD81" s="191"/>
      <c r="AE81" s="312"/>
      <c r="AG81" s="34"/>
      <c r="AH81" s="34"/>
      <c r="AI81" s="34"/>
      <c r="AJ81" s="34"/>
      <c r="AK81" s="34"/>
      <c r="AL81" s="34"/>
    </row>
    <row r="82" spans="1:38" s="144" customFormat="1" ht="23.1" customHeight="1" x14ac:dyDescent="0.25">
      <c r="A82" s="2"/>
      <c r="B82" s="2">
        <v>211</v>
      </c>
      <c r="C82" s="2" t="s">
        <v>307</v>
      </c>
      <c r="D82" s="4" t="s">
        <v>68</v>
      </c>
      <c r="E82" s="116">
        <f t="shared" si="21"/>
        <v>4780</v>
      </c>
      <c r="F82" s="117">
        <f t="shared" si="21"/>
        <v>3040</v>
      </c>
      <c r="G82" s="101"/>
      <c r="H82" s="2"/>
      <c r="I82" s="2"/>
      <c r="J82" s="33"/>
      <c r="K82" s="202">
        <f t="shared" si="22"/>
        <v>4776.4508000000005</v>
      </c>
      <c r="L82" s="202">
        <f t="shared" si="23"/>
        <v>3039.5596</v>
      </c>
      <c r="M82" s="51"/>
      <c r="N82" s="13">
        <f t="shared" si="24"/>
        <v>4776.4508000000005</v>
      </c>
      <c r="O82" s="13">
        <f t="shared" si="25"/>
        <v>3039.5596</v>
      </c>
      <c r="P82" s="51"/>
      <c r="Q82" s="399">
        <v>2171.114</v>
      </c>
      <c r="R82" s="399">
        <v>2171.114</v>
      </c>
      <c r="S82" s="371">
        <v>1973.74</v>
      </c>
      <c r="T82" s="303">
        <v>1361.2</v>
      </c>
      <c r="U82" s="289">
        <v>1361.2</v>
      </c>
      <c r="V82" s="277">
        <v>1088.96</v>
      </c>
      <c r="W82" s="263">
        <v>1088.96</v>
      </c>
      <c r="X82" s="263">
        <v>1088.96</v>
      </c>
      <c r="Y82" s="208">
        <v>972.29285999999991</v>
      </c>
      <c r="Z82" s="208">
        <v>972.29285999999991</v>
      </c>
      <c r="AA82" s="208">
        <v>972.29285999999991</v>
      </c>
      <c r="AB82" s="208">
        <v>972.29285999999991</v>
      </c>
      <c r="AC82" s="208">
        <v>876.88750000000005</v>
      </c>
      <c r="AD82" s="191">
        <v>701.51</v>
      </c>
      <c r="AE82" s="312"/>
      <c r="AG82" s="34"/>
      <c r="AH82" s="34"/>
      <c r="AI82" s="34"/>
      <c r="AJ82" s="34"/>
      <c r="AK82" s="34"/>
      <c r="AL82" s="34"/>
    </row>
    <row r="83" spans="1:38" s="144" customFormat="1" ht="23.1" customHeight="1" x14ac:dyDescent="0.25">
      <c r="A83" s="2"/>
      <c r="B83" s="2">
        <v>212</v>
      </c>
      <c r="C83" s="2" t="s">
        <v>308</v>
      </c>
      <c r="D83" s="4" t="s">
        <v>69</v>
      </c>
      <c r="E83" s="116">
        <f t="shared" si="21"/>
        <v>7170</v>
      </c>
      <c r="F83" s="117">
        <f t="shared" si="21"/>
        <v>4560</v>
      </c>
      <c r="G83" s="99"/>
      <c r="H83" s="2"/>
      <c r="I83" s="2"/>
      <c r="J83" s="33"/>
      <c r="K83" s="202">
        <f t="shared" si="22"/>
        <v>7162.614662500001</v>
      </c>
      <c r="L83" s="202">
        <f t="shared" si="23"/>
        <v>4558.0275124999998</v>
      </c>
      <c r="M83" s="51"/>
      <c r="N83" s="13">
        <f t="shared" si="24"/>
        <v>7162.614662500001</v>
      </c>
      <c r="O83" s="13">
        <f t="shared" si="25"/>
        <v>4558.0275124999998</v>
      </c>
      <c r="P83" s="51"/>
      <c r="Q83" s="399">
        <v>3255.7339375000001</v>
      </c>
      <c r="R83" s="399">
        <v>3255.7339375000001</v>
      </c>
      <c r="S83" s="371">
        <v>2959.7581249999998</v>
      </c>
      <c r="T83" s="303">
        <v>2041.2125000000001</v>
      </c>
      <c r="U83" s="289">
        <v>2041.2125000000001</v>
      </c>
      <c r="V83" s="277">
        <v>1632.97</v>
      </c>
      <c r="W83" s="263">
        <v>1632.97</v>
      </c>
      <c r="X83" s="263">
        <v>1632.97</v>
      </c>
      <c r="Y83" s="208">
        <v>1458.01656</v>
      </c>
      <c r="Z83" s="208">
        <v>1458.01656</v>
      </c>
      <c r="AA83" s="208">
        <v>1458.01656</v>
      </c>
      <c r="AB83" s="208">
        <v>1458.01656</v>
      </c>
      <c r="AC83" s="208">
        <v>1314.95</v>
      </c>
      <c r="AD83" s="191">
        <v>1051.96</v>
      </c>
      <c r="AE83" s="312"/>
      <c r="AG83" s="34"/>
      <c r="AH83" s="34"/>
      <c r="AI83" s="34"/>
      <c r="AJ83" s="34"/>
      <c r="AK83" s="34"/>
      <c r="AL83" s="34"/>
    </row>
    <row r="84" spans="1:38" s="144" customFormat="1" ht="23.1" customHeight="1" x14ac:dyDescent="0.25">
      <c r="A84" s="2"/>
      <c r="B84" s="2">
        <v>213</v>
      </c>
      <c r="C84" s="2" t="s">
        <v>309</v>
      </c>
      <c r="D84" s="4" t="s">
        <v>70</v>
      </c>
      <c r="E84" s="116">
        <f t="shared" si="21"/>
        <v>9030</v>
      </c>
      <c r="F84" s="117">
        <f t="shared" si="21"/>
        <v>5750</v>
      </c>
      <c r="G84" s="99"/>
      <c r="H84" s="2"/>
      <c r="I84" s="2"/>
      <c r="J84" s="33"/>
      <c r="K84" s="202">
        <f t="shared" si="22"/>
        <v>9026.0691124999994</v>
      </c>
      <c r="L84" s="202">
        <f t="shared" si="23"/>
        <v>5743.8621624999996</v>
      </c>
      <c r="M84" s="51"/>
      <c r="N84" s="13">
        <f t="shared" si="24"/>
        <v>9026.0691124999994</v>
      </c>
      <c r="O84" s="13">
        <f t="shared" si="25"/>
        <v>5743.8621624999996</v>
      </c>
      <c r="P84" s="51"/>
      <c r="Q84" s="399">
        <v>4102.7586874999997</v>
      </c>
      <c r="R84" s="399">
        <v>4102.7586874999997</v>
      </c>
      <c r="S84" s="371">
        <v>3729.7806249999994</v>
      </c>
      <c r="T84" s="303">
        <v>2572.2624999999998</v>
      </c>
      <c r="U84" s="289">
        <v>2572.2624999999998</v>
      </c>
      <c r="V84" s="277">
        <v>2057.81</v>
      </c>
      <c r="W84" s="263">
        <v>2057.81</v>
      </c>
      <c r="X84" s="263">
        <v>2057.81</v>
      </c>
      <c r="Y84" s="208">
        <v>1837.3231800000001</v>
      </c>
      <c r="Z84" s="208">
        <v>1837.3231800000001</v>
      </c>
      <c r="AA84" s="208">
        <v>1837.3231800000001</v>
      </c>
      <c r="AB84" s="208">
        <v>1837.3231800000001</v>
      </c>
      <c r="AC84" s="208">
        <v>1657.0375000000001</v>
      </c>
      <c r="AD84" s="191">
        <v>1325.63</v>
      </c>
      <c r="AE84" s="312"/>
      <c r="AG84" s="34"/>
      <c r="AH84" s="34"/>
      <c r="AI84" s="34"/>
      <c r="AJ84" s="34"/>
      <c r="AK84" s="34"/>
      <c r="AL84" s="34"/>
    </row>
    <row r="85" spans="1:38" s="144" customFormat="1" ht="20.100000000000001" customHeight="1" x14ac:dyDescent="0.25">
      <c r="A85" s="2"/>
      <c r="B85" s="2"/>
      <c r="C85" s="2"/>
      <c r="D85" s="136"/>
      <c r="E85" s="138"/>
      <c r="F85" s="139"/>
      <c r="G85" s="99"/>
      <c r="H85" s="2"/>
      <c r="I85" s="2"/>
      <c r="J85" s="34"/>
      <c r="K85" s="202"/>
      <c r="L85" s="202"/>
      <c r="M85" s="2"/>
      <c r="N85" s="13"/>
      <c r="O85" s="13"/>
      <c r="P85" s="2"/>
      <c r="Q85" s="400"/>
      <c r="R85" s="400"/>
      <c r="S85" s="332"/>
      <c r="T85" s="332"/>
      <c r="U85" s="330"/>
      <c r="V85" s="280"/>
      <c r="W85" s="331"/>
      <c r="X85" s="331"/>
      <c r="Y85" s="208"/>
      <c r="Z85" s="208"/>
      <c r="AA85" s="208"/>
      <c r="AB85" s="208"/>
      <c r="AC85" s="208"/>
      <c r="AD85" s="191"/>
      <c r="AE85" s="312"/>
      <c r="AG85" s="34"/>
      <c r="AH85" s="34"/>
      <c r="AI85" s="34"/>
      <c r="AJ85" s="34"/>
      <c r="AK85" s="34"/>
      <c r="AL85" s="34"/>
    </row>
    <row r="86" spans="1:38" s="144" customFormat="1" ht="23.1" customHeight="1" x14ac:dyDescent="0.25">
      <c r="A86" s="2"/>
      <c r="B86" s="2"/>
      <c r="C86" s="2"/>
      <c r="D86" s="615" t="s">
        <v>277</v>
      </c>
      <c r="E86" s="615"/>
      <c r="F86" s="615"/>
      <c r="G86" s="615"/>
      <c r="H86" s="615"/>
      <c r="I86" s="615"/>
      <c r="J86" s="34"/>
      <c r="K86" s="202"/>
      <c r="L86" s="202"/>
      <c r="M86" s="2"/>
      <c r="N86" s="13"/>
      <c r="O86" s="13"/>
      <c r="P86" s="2"/>
      <c r="Q86" s="400"/>
      <c r="R86" s="400"/>
      <c r="S86" s="332"/>
      <c r="T86" s="332"/>
      <c r="U86" s="330"/>
      <c r="V86" s="280"/>
      <c r="W86" s="331"/>
      <c r="X86" s="331"/>
      <c r="Y86" s="208"/>
      <c r="Z86" s="208"/>
      <c r="AA86" s="208"/>
      <c r="AB86" s="208"/>
      <c r="AC86" s="208"/>
      <c r="AD86" s="191"/>
      <c r="AE86" s="312"/>
      <c r="AG86" s="34"/>
      <c r="AH86" s="34"/>
      <c r="AI86" s="34"/>
      <c r="AJ86" s="34"/>
      <c r="AK86" s="34"/>
      <c r="AL86" s="34"/>
    </row>
    <row r="87" spans="1:38" s="144" customFormat="1" ht="23.1" customHeight="1" x14ac:dyDescent="0.25">
      <c r="A87" s="2"/>
      <c r="B87" s="2">
        <v>1921</v>
      </c>
      <c r="C87" s="2" t="s">
        <v>436</v>
      </c>
      <c r="D87" s="4" t="s">
        <v>138</v>
      </c>
      <c r="E87" s="116">
        <f t="shared" ref="E87:F92" si="26">MROUND(K87+4.7,10)</f>
        <v>2380</v>
      </c>
      <c r="F87" s="117">
        <f t="shared" si="26"/>
        <v>1520</v>
      </c>
      <c r="G87" s="101"/>
      <c r="H87" s="2"/>
      <c r="I87" s="2"/>
      <c r="J87" s="33"/>
      <c r="K87" s="202">
        <f t="shared" ref="K87:K92" si="27">N87*$K$8</f>
        <v>2378.3980000000001</v>
      </c>
      <c r="L87" s="202">
        <f t="shared" ref="L87:L92" si="28">O87*$L$8</f>
        <v>1513.5259999999998</v>
      </c>
      <c r="M87" s="51"/>
      <c r="N87" s="13">
        <f t="shared" ref="N87:N92" si="29">Q87*2.2</f>
        <v>2378.3980000000001</v>
      </c>
      <c r="O87" s="13">
        <f t="shared" ref="O87:O92" si="30">Q87*1.4</f>
        <v>1513.5259999999998</v>
      </c>
      <c r="P87" s="51"/>
      <c r="Q87" s="409">
        <v>1081.0899999999999</v>
      </c>
      <c r="R87" s="409">
        <v>1081.0899999999999</v>
      </c>
      <c r="S87" s="368">
        <v>986.4</v>
      </c>
      <c r="T87" s="305">
        <v>789.12</v>
      </c>
      <c r="U87" s="289">
        <v>754.8062500000002</v>
      </c>
      <c r="V87" s="277">
        <v>603.84500000000014</v>
      </c>
      <c r="W87" s="263">
        <v>603.84500000000014</v>
      </c>
      <c r="X87" s="263">
        <v>603.84500000000014</v>
      </c>
      <c r="Y87" s="208">
        <v>543.46446000000003</v>
      </c>
      <c r="Z87" s="208">
        <v>543.46446000000003</v>
      </c>
      <c r="AA87" s="208">
        <v>543.46446000000003</v>
      </c>
      <c r="AB87" s="208">
        <v>543.46446000000003</v>
      </c>
      <c r="AC87" s="208">
        <v>490.13750000000005</v>
      </c>
      <c r="AD87" s="191">
        <v>392.11</v>
      </c>
      <c r="AE87" s="312"/>
      <c r="AG87" s="34"/>
      <c r="AH87" s="34"/>
      <c r="AI87" s="34"/>
      <c r="AJ87" s="34"/>
      <c r="AK87" s="34"/>
      <c r="AL87" s="34"/>
    </row>
    <row r="88" spans="1:38" s="144" customFormat="1" ht="23.1" customHeight="1" x14ac:dyDescent="0.25">
      <c r="A88" s="2"/>
      <c r="B88" s="2">
        <v>1922</v>
      </c>
      <c r="C88" s="2" t="s">
        <v>437</v>
      </c>
      <c r="D88" s="4" t="s">
        <v>139</v>
      </c>
      <c r="E88" s="116">
        <f t="shared" si="26"/>
        <v>4280</v>
      </c>
      <c r="F88" s="117">
        <f t="shared" si="26"/>
        <v>2720</v>
      </c>
      <c r="G88" s="99"/>
      <c r="H88" s="2"/>
      <c r="I88" s="2"/>
      <c r="J88" s="33"/>
      <c r="K88" s="202">
        <f t="shared" si="27"/>
        <v>4271.1460000000006</v>
      </c>
      <c r="L88" s="202">
        <f t="shared" si="28"/>
        <v>2718.002</v>
      </c>
      <c r="M88" s="51"/>
      <c r="N88" s="13">
        <f t="shared" si="29"/>
        <v>4271.1460000000006</v>
      </c>
      <c r="O88" s="13">
        <f t="shared" si="30"/>
        <v>2718.002</v>
      </c>
      <c r="P88" s="51"/>
      <c r="Q88" s="409">
        <v>1941.43</v>
      </c>
      <c r="R88" s="409">
        <v>1941.43</v>
      </c>
      <c r="S88" s="368">
        <v>1771.375</v>
      </c>
      <c r="T88" s="305">
        <v>1417.1</v>
      </c>
      <c r="U88" s="289">
        <v>1355.48875</v>
      </c>
      <c r="V88" s="277">
        <v>1084.3910000000001</v>
      </c>
      <c r="W88" s="263">
        <v>1084.3910000000001</v>
      </c>
      <c r="X88" s="263">
        <v>1084.3910000000001</v>
      </c>
      <c r="Y88" s="208">
        <v>975.95189999999991</v>
      </c>
      <c r="Z88" s="208">
        <v>975.95189999999991</v>
      </c>
      <c r="AA88" s="208">
        <v>975.95189999999991</v>
      </c>
      <c r="AB88" s="208">
        <v>975.95189999999991</v>
      </c>
      <c r="AC88" s="208">
        <v>880.1875</v>
      </c>
      <c r="AD88" s="191">
        <v>704.15</v>
      </c>
      <c r="AE88" s="312"/>
      <c r="AG88" s="34"/>
      <c r="AH88" s="34"/>
      <c r="AI88" s="34"/>
      <c r="AJ88" s="34"/>
      <c r="AK88" s="34"/>
      <c r="AL88" s="34"/>
    </row>
    <row r="89" spans="1:38" s="144" customFormat="1" ht="23.1" customHeight="1" x14ac:dyDescent="0.25">
      <c r="A89" s="2"/>
      <c r="B89" s="2">
        <v>1923</v>
      </c>
      <c r="C89" s="2" t="s">
        <v>438</v>
      </c>
      <c r="D89" s="4" t="s">
        <v>140</v>
      </c>
      <c r="E89" s="116">
        <f t="shared" si="26"/>
        <v>9100</v>
      </c>
      <c r="F89" s="117">
        <f t="shared" si="26"/>
        <v>5790</v>
      </c>
      <c r="G89" s="99"/>
      <c r="H89" s="2"/>
      <c r="I89" s="2"/>
      <c r="J89" s="33"/>
      <c r="K89" s="202">
        <f t="shared" si="27"/>
        <v>9093.5020000000004</v>
      </c>
      <c r="L89" s="202">
        <f t="shared" si="28"/>
        <v>5786.7739999999994</v>
      </c>
      <c r="M89" s="51"/>
      <c r="N89" s="13">
        <f t="shared" si="29"/>
        <v>9093.5020000000004</v>
      </c>
      <c r="O89" s="13">
        <f t="shared" si="30"/>
        <v>5786.7739999999994</v>
      </c>
      <c r="P89" s="51"/>
      <c r="Q89" s="409">
        <v>4133.41</v>
      </c>
      <c r="R89" s="409">
        <v>4133.41</v>
      </c>
      <c r="S89" s="368">
        <v>3771.3625000000002</v>
      </c>
      <c r="T89" s="305">
        <v>3017.09</v>
      </c>
      <c r="U89" s="289">
        <v>2774.9150000000004</v>
      </c>
      <c r="V89" s="277">
        <v>2219.9320000000002</v>
      </c>
      <c r="W89" s="263">
        <v>2219.9320000000002</v>
      </c>
      <c r="X89" s="263">
        <v>2219.9320000000002</v>
      </c>
      <c r="Y89" s="208">
        <v>1997.9328599999999</v>
      </c>
      <c r="Z89" s="208">
        <v>1997.9328599999999</v>
      </c>
      <c r="AA89" s="208">
        <v>1997.9328599999999</v>
      </c>
      <c r="AB89" s="208">
        <v>1997.9328599999999</v>
      </c>
      <c r="AC89" s="208">
        <v>1801.8875</v>
      </c>
      <c r="AD89" s="191">
        <v>1441.51</v>
      </c>
      <c r="AE89" s="312"/>
      <c r="AG89" s="34"/>
      <c r="AH89" s="34"/>
      <c r="AI89" s="34"/>
      <c r="AJ89" s="34"/>
      <c r="AK89" s="34"/>
      <c r="AL89" s="34"/>
    </row>
    <row r="90" spans="1:38" s="144" customFormat="1" ht="23.1" customHeight="1" x14ac:dyDescent="0.25">
      <c r="A90" s="2"/>
      <c r="B90" s="2">
        <v>1924</v>
      </c>
      <c r="C90" s="2" t="s">
        <v>439</v>
      </c>
      <c r="D90" s="4" t="s">
        <v>141</v>
      </c>
      <c r="E90" s="116">
        <f t="shared" si="26"/>
        <v>9580</v>
      </c>
      <c r="F90" s="117">
        <f t="shared" si="26"/>
        <v>6100</v>
      </c>
      <c r="G90" s="99"/>
      <c r="H90" s="2"/>
      <c r="I90" s="2"/>
      <c r="J90" s="33"/>
      <c r="K90" s="202">
        <f t="shared" si="27"/>
        <v>9578.9760000000006</v>
      </c>
      <c r="L90" s="202">
        <f t="shared" si="28"/>
        <v>6095.7119999999995</v>
      </c>
      <c r="M90" s="51"/>
      <c r="N90" s="13">
        <f t="shared" si="29"/>
        <v>9578.9760000000006</v>
      </c>
      <c r="O90" s="13">
        <f t="shared" si="30"/>
        <v>6095.7119999999995</v>
      </c>
      <c r="P90" s="51"/>
      <c r="Q90" s="409">
        <v>4354.08</v>
      </c>
      <c r="R90" s="409">
        <v>4354.08</v>
      </c>
      <c r="S90" s="368">
        <v>3972.7</v>
      </c>
      <c r="T90" s="305">
        <v>3178.16</v>
      </c>
      <c r="U90" s="289">
        <v>2923.0575000000003</v>
      </c>
      <c r="V90" s="277">
        <v>2338.4460000000004</v>
      </c>
      <c r="W90" s="263">
        <v>2338.4460000000004</v>
      </c>
      <c r="X90" s="263">
        <v>2338.4460000000004</v>
      </c>
      <c r="Y90" s="208">
        <v>2104.59942</v>
      </c>
      <c r="Z90" s="208">
        <v>2104.59942</v>
      </c>
      <c r="AA90" s="208">
        <v>2104.59942</v>
      </c>
      <c r="AB90" s="208">
        <v>2104.59942</v>
      </c>
      <c r="AC90" s="208">
        <v>1898.0875000000001</v>
      </c>
      <c r="AD90" s="191">
        <v>1518.47</v>
      </c>
      <c r="AE90" s="312"/>
      <c r="AG90" s="34"/>
      <c r="AH90" s="34"/>
      <c r="AI90" s="34"/>
      <c r="AJ90" s="34"/>
      <c r="AK90" s="34"/>
      <c r="AL90" s="34"/>
    </row>
    <row r="91" spans="1:38" s="144" customFormat="1" ht="23.1" customHeight="1" x14ac:dyDescent="0.25">
      <c r="A91" s="2"/>
      <c r="B91" s="2">
        <v>1925</v>
      </c>
      <c r="C91" s="2" t="s">
        <v>441</v>
      </c>
      <c r="D91" s="4" t="s">
        <v>142</v>
      </c>
      <c r="E91" s="116">
        <f t="shared" si="26"/>
        <v>11570</v>
      </c>
      <c r="F91" s="117">
        <f t="shared" si="26"/>
        <v>7370</v>
      </c>
      <c r="G91" s="99"/>
      <c r="H91" s="2"/>
      <c r="I91" s="2"/>
      <c r="J91" s="33"/>
      <c r="K91" s="202">
        <f t="shared" si="27"/>
        <v>11567.005999999999</v>
      </c>
      <c r="L91" s="202">
        <f t="shared" si="28"/>
        <v>7360.8219999999992</v>
      </c>
      <c r="M91" s="51"/>
      <c r="N91" s="13">
        <f t="shared" si="29"/>
        <v>11567.005999999999</v>
      </c>
      <c r="O91" s="13">
        <f t="shared" si="30"/>
        <v>7360.8219999999992</v>
      </c>
      <c r="P91" s="51"/>
      <c r="Q91" s="409">
        <v>5257.73</v>
      </c>
      <c r="R91" s="409">
        <v>5257.73</v>
      </c>
      <c r="S91" s="368">
        <v>4797.2000000000007</v>
      </c>
      <c r="T91" s="305">
        <v>3837.76</v>
      </c>
      <c r="U91" s="289">
        <v>3529.7075</v>
      </c>
      <c r="V91" s="277">
        <v>2823.7660000000001</v>
      </c>
      <c r="W91" s="263">
        <v>2823.7660000000001</v>
      </c>
      <c r="X91" s="263">
        <v>2823.7660000000001</v>
      </c>
      <c r="Y91" s="208">
        <v>2541.3973199999996</v>
      </c>
      <c r="Z91" s="208">
        <v>2541.3973199999996</v>
      </c>
      <c r="AA91" s="208">
        <v>2541.3973199999996</v>
      </c>
      <c r="AB91" s="208">
        <v>2541.3973199999996</v>
      </c>
      <c r="AC91" s="208">
        <v>2292.0249999999996</v>
      </c>
      <c r="AD91" s="191">
        <v>1833.62</v>
      </c>
      <c r="AE91" s="312"/>
      <c r="AG91" s="34"/>
      <c r="AH91" s="34"/>
      <c r="AI91" s="34"/>
      <c r="AJ91" s="34"/>
      <c r="AK91" s="34"/>
      <c r="AL91" s="34"/>
    </row>
    <row r="92" spans="1:38" s="144" customFormat="1" ht="23.1" customHeight="1" x14ac:dyDescent="0.25">
      <c r="A92" s="2"/>
      <c r="B92" s="2">
        <v>1926</v>
      </c>
      <c r="C92" s="2" t="s">
        <v>440</v>
      </c>
      <c r="D92" s="91" t="s">
        <v>55</v>
      </c>
      <c r="E92" s="116">
        <f t="shared" si="26"/>
        <v>19630</v>
      </c>
      <c r="F92" s="117">
        <f t="shared" si="26"/>
        <v>12490</v>
      </c>
      <c r="G92" s="99"/>
      <c r="H92" s="2"/>
      <c r="I92" s="2"/>
      <c r="J92" s="33"/>
      <c r="K92" s="202">
        <f t="shared" si="27"/>
        <v>19624.550000000003</v>
      </c>
      <c r="L92" s="202">
        <f t="shared" si="28"/>
        <v>12488.349999999999</v>
      </c>
      <c r="M92" s="51"/>
      <c r="N92" s="13">
        <f t="shared" si="29"/>
        <v>19624.550000000003</v>
      </c>
      <c r="O92" s="13">
        <f t="shared" si="30"/>
        <v>12488.349999999999</v>
      </c>
      <c r="P92" s="51"/>
      <c r="Q92" s="409">
        <v>8920.25</v>
      </c>
      <c r="R92" s="409">
        <v>8920.25</v>
      </c>
      <c r="S92" s="368">
        <v>8138.9125000000004</v>
      </c>
      <c r="T92" s="305">
        <v>6511.13</v>
      </c>
      <c r="U92" s="289">
        <v>5988.4962500000001</v>
      </c>
      <c r="V92" s="277">
        <v>4790.7970000000005</v>
      </c>
      <c r="W92" s="263">
        <v>4790.7970000000005</v>
      </c>
      <c r="X92" s="263">
        <v>4790.7970000000005</v>
      </c>
      <c r="Y92" s="208">
        <v>4311.7212599999993</v>
      </c>
      <c r="Z92" s="208">
        <v>4311.7212599999993</v>
      </c>
      <c r="AA92" s="208">
        <v>4311.7212599999993</v>
      </c>
      <c r="AB92" s="208">
        <v>4311.7212599999993</v>
      </c>
      <c r="AC92" s="208">
        <v>3888.6374999999998</v>
      </c>
      <c r="AD92" s="191">
        <v>3110.91</v>
      </c>
      <c r="AE92" s="312"/>
      <c r="AG92" s="34"/>
      <c r="AH92" s="34"/>
      <c r="AI92" s="34"/>
      <c r="AJ92" s="34"/>
      <c r="AK92" s="34"/>
      <c r="AL92" s="34"/>
    </row>
    <row r="93" spans="1:38" s="144" customFormat="1" ht="20.100000000000001" customHeight="1" x14ac:dyDescent="0.25">
      <c r="A93" s="2"/>
      <c r="B93" s="2"/>
      <c r="C93" s="2"/>
      <c r="D93" s="2"/>
      <c r="E93" s="138"/>
      <c r="F93" s="139"/>
      <c r="G93" s="99"/>
      <c r="H93" s="2"/>
      <c r="I93" s="2"/>
      <c r="J93" s="34"/>
      <c r="K93" s="202"/>
      <c r="L93" s="202"/>
      <c r="M93" s="2"/>
      <c r="N93" s="13"/>
      <c r="O93" s="13"/>
      <c r="P93" s="2"/>
      <c r="Q93" s="401"/>
      <c r="R93" s="401"/>
      <c r="S93" s="329"/>
      <c r="T93" s="329"/>
      <c r="U93" s="330"/>
      <c r="V93" s="280"/>
      <c r="W93" s="331"/>
      <c r="X93" s="331"/>
      <c r="Y93" s="208"/>
      <c r="Z93" s="208"/>
      <c r="AA93" s="208"/>
      <c r="AB93" s="208"/>
      <c r="AC93" s="208"/>
      <c r="AD93" s="191"/>
      <c r="AE93" s="312"/>
      <c r="AG93" s="34"/>
      <c r="AH93" s="34"/>
      <c r="AI93" s="34"/>
      <c r="AJ93" s="34"/>
      <c r="AK93" s="34"/>
      <c r="AL93" s="34"/>
    </row>
    <row r="94" spans="1:38" s="144" customFormat="1" ht="23.1" customHeight="1" x14ac:dyDescent="0.25">
      <c r="A94" s="2"/>
      <c r="B94" s="2"/>
      <c r="C94" s="2"/>
      <c r="D94" s="615" t="s">
        <v>272</v>
      </c>
      <c r="E94" s="615"/>
      <c r="F94" s="615"/>
      <c r="G94" s="615"/>
      <c r="H94" s="615"/>
      <c r="I94" s="615"/>
      <c r="J94" s="34"/>
      <c r="K94" s="202"/>
      <c r="L94" s="202"/>
      <c r="M94" s="2"/>
      <c r="N94" s="13"/>
      <c r="O94" s="13"/>
      <c r="P94" s="2"/>
      <c r="Q94" s="401"/>
      <c r="R94" s="401"/>
      <c r="S94" s="329"/>
      <c r="T94" s="329"/>
      <c r="U94" s="330"/>
      <c r="V94" s="280"/>
      <c r="W94" s="331"/>
      <c r="X94" s="331"/>
      <c r="Y94" s="208"/>
      <c r="Z94" s="208"/>
      <c r="AA94" s="208"/>
      <c r="AB94" s="208"/>
      <c r="AC94" s="208"/>
      <c r="AD94" s="191"/>
      <c r="AE94" s="312"/>
      <c r="AG94" s="34"/>
      <c r="AH94" s="34"/>
      <c r="AI94" s="34"/>
      <c r="AJ94" s="34"/>
      <c r="AK94" s="34"/>
      <c r="AL94" s="34"/>
    </row>
    <row r="95" spans="1:38" s="144" customFormat="1" ht="23.1" customHeight="1" x14ac:dyDescent="0.25">
      <c r="A95" s="2" t="s">
        <v>245</v>
      </c>
      <c r="B95" s="2">
        <v>4744</v>
      </c>
      <c r="C95" s="2" t="s">
        <v>496</v>
      </c>
      <c r="D95" s="91" t="s">
        <v>90</v>
      </c>
      <c r="E95" s="116">
        <f t="shared" si="21"/>
        <v>490</v>
      </c>
      <c r="F95" s="117">
        <f t="shared" si="21"/>
        <v>320</v>
      </c>
      <c r="G95" s="101"/>
      <c r="H95" s="45"/>
      <c r="I95" s="45"/>
      <c r="J95" s="33"/>
      <c r="K95" s="202">
        <f t="shared" si="22"/>
        <v>488.93528750000013</v>
      </c>
      <c r="L95" s="202">
        <f t="shared" si="23"/>
        <v>311.14063750000003</v>
      </c>
      <c r="M95" s="51"/>
      <c r="N95" s="13">
        <f t="shared" si="24"/>
        <v>488.93528750000013</v>
      </c>
      <c r="O95" s="13">
        <f t="shared" si="25"/>
        <v>311.14063750000003</v>
      </c>
      <c r="P95" s="51"/>
      <c r="Q95" s="399">
        <v>222.24331250000003</v>
      </c>
      <c r="R95" s="399">
        <v>222.24331250000003</v>
      </c>
      <c r="S95" s="371">
        <v>202.03937500000001</v>
      </c>
      <c r="T95" s="303">
        <v>139.33750000000001</v>
      </c>
      <c r="U95" s="289">
        <v>139.33750000000001</v>
      </c>
      <c r="V95" s="277">
        <v>111.47</v>
      </c>
      <c r="W95" s="263">
        <v>111.47</v>
      </c>
      <c r="X95" s="263">
        <v>111.47</v>
      </c>
      <c r="Y95" s="208">
        <v>99.528660000000002</v>
      </c>
      <c r="Z95" s="208">
        <v>99.528660000000002</v>
      </c>
      <c r="AA95" s="208">
        <v>99.528660000000002</v>
      </c>
      <c r="AB95" s="208">
        <v>99.528660000000002</v>
      </c>
      <c r="AC95" s="208">
        <v>89.762500000000003</v>
      </c>
      <c r="AD95" s="191">
        <v>71.81</v>
      </c>
      <c r="AE95" s="312"/>
      <c r="AG95" s="34"/>
      <c r="AH95" s="34"/>
      <c r="AI95" s="34"/>
      <c r="AJ95" s="34"/>
      <c r="AK95" s="34"/>
      <c r="AL95" s="34"/>
    </row>
    <row r="96" spans="1:38" s="144" customFormat="1" ht="23.1" customHeight="1" x14ac:dyDescent="0.25">
      <c r="A96" s="2" t="s">
        <v>245</v>
      </c>
      <c r="B96" s="2">
        <v>4744</v>
      </c>
      <c r="C96" s="2" t="s">
        <v>497</v>
      </c>
      <c r="D96" s="4" t="s">
        <v>91</v>
      </c>
      <c r="E96" s="116">
        <f t="shared" si="21"/>
        <v>520</v>
      </c>
      <c r="F96" s="117">
        <f t="shared" si="21"/>
        <v>330</v>
      </c>
      <c r="G96" s="99"/>
      <c r="H96" s="2"/>
      <c r="I96" s="2"/>
      <c r="J96" s="33"/>
      <c r="K96" s="202">
        <f t="shared" si="22"/>
        <v>518.73387500000001</v>
      </c>
      <c r="L96" s="202">
        <f t="shared" si="23"/>
        <v>330.10337499999997</v>
      </c>
      <c r="M96" s="51"/>
      <c r="N96" s="13">
        <f t="shared" si="24"/>
        <v>518.73387500000001</v>
      </c>
      <c r="O96" s="13">
        <f t="shared" si="25"/>
        <v>330.10337499999997</v>
      </c>
      <c r="P96" s="51"/>
      <c r="Q96" s="399">
        <v>235.78812500000001</v>
      </c>
      <c r="R96" s="399">
        <v>235.78812500000001</v>
      </c>
      <c r="S96" s="371">
        <v>235.78812500000001</v>
      </c>
      <c r="T96" s="303">
        <v>162.61250000000001</v>
      </c>
      <c r="U96" s="289">
        <v>162.61250000000001</v>
      </c>
      <c r="V96" s="277">
        <v>130.09</v>
      </c>
      <c r="W96" s="263">
        <v>130.09</v>
      </c>
      <c r="X96" s="263">
        <v>130.09</v>
      </c>
      <c r="Y96" s="208">
        <v>116.16065999999999</v>
      </c>
      <c r="Z96" s="208">
        <v>116.16065999999999</v>
      </c>
      <c r="AA96" s="208">
        <v>116.16065999999999</v>
      </c>
      <c r="AB96" s="208">
        <v>116.16065999999999</v>
      </c>
      <c r="AC96" s="208">
        <v>104.7625</v>
      </c>
      <c r="AD96" s="191">
        <v>83.81</v>
      </c>
      <c r="AE96" s="312"/>
      <c r="AG96" s="34"/>
      <c r="AH96" s="34"/>
      <c r="AI96" s="34"/>
      <c r="AJ96" s="34"/>
      <c r="AK96" s="34"/>
      <c r="AL96" s="34"/>
    </row>
    <row r="97" spans="1:38" s="144" customFormat="1" ht="23.1" customHeight="1" x14ac:dyDescent="0.25">
      <c r="A97" s="2" t="s">
        <v>245</v>
      </c>
      <c r="B97" s="2">
        <v>4744</v>
      </c>
      <c r="C97" s="2" t="s">
        <v>498</v>
      </c>
      <c r="D97" s="4" t="s">
        <v>92</v>
      </c>
      <c r="E97" s="116">
        <f t="shared" si="21"/>
        <v>700</v>
      </c>
      <c r="F97" s="117">
        <f t="shared" si="21"/>
        <v>450</v>
      </c>
      <c r="G97" s="99"/>
      <c r="H97" s="2"/>
      <c r="I97" s="2"/>
      <c r="J97" s="33"/>
      <c r="K97" s="202">
        <f t="shared" si="22"/>
        <v>692.84600000000012</v>
      </c>
      <c r="L97" s="202">
        <f t="shared" si="23"/>
        <v>440.90199999999999</v>
      </c>
      <c r="M97" s="51"/>
      <c r="N97" s="13">
        <f t="shared" si="24"/>
        <v>692.84600000000012</v>
      </c>
      <c r="O97" s="13">
        <f t="shared" si="25"/>
        <v>440.90199999999999</v>
      </c>
      <c r="P97" s="51"/>
      <c r="Q97" s="420">
        <v>314.93</v>
      </c>
      <c r="R97" s="399">
        <v>273.85062500000004</v>
      </c>
      <c r="S97" s="371">
        <v>273.85062500000004</v>
      </c>
      <c r="T97" s="303">
        <v>188.86250000000001</v>
      </c>
      <c r="U97" s="289">
        <v>188.86250000000001</v>
      </c>
      <c r="V97" s="277">
        <v>151.09</v>
      </c>
      <c r="W97" s="263">
        <v>151.09</v>
      </c>
      <c r="X97" s="263">
        <v>151.09</v>
      </c>
      <c r="Y97" s="208">
        <v>134.91324</v>
      </c>
      <c r="Z97" s="208">
        <v>134.91324</v>
      </c>
      <c r="AA97" s="208">
        <v>134.91324</v>
      </c>
      <c r="AB97" s="208">
        <v>134.91324</v>
      </c>
      <c r="AC97" s="208">
        <v>121.67500000000001</v>
      </c>
      <c r="AD97" s="191">
        <v>97.34</v>
      </c>
      <c r="AE97" s="312">
        <f>Q97/R97</f>
        <v>1.1500065044584067</v>
      </c>
      <c r="AG97" s="34"/>
      <c r="AH97" s="34"/>
      <c r="AI97" s="34"/>
      <c r="AJ97" s="34"/>
      <c r="AK97" s="34"/>
      <c r="AL97" s="34"/>
    </row>
    <row r="98" spans="1:38" s="144" customFormat="1" ht="23.1" customHeight="1" x14ac:dyDescent="0.25">
      <c r="A98" s="2" t="s">
        <v>245</v>
      </c>
      <c r="B98" s="2">
        <v>4744</v>
      </c>
      <c r="C98" s="2" t="s">
        <v>499</v>
      </c>
      <c r="D98" s="4" t="s">
        <v>93</v>
      </c>
      <c r="E98" s="116">
        <f t="shared" si="21"/>
        <v>1080</v>
      </c>
      <c r="F98" s="117">
        <f t="shared" si="21"/>
        <v>690</v>
      </c>
      <c r="G98" s="99"/>
      <c r="H98" s="2"/>
      <c r="I98" s="2"/>
      <c r="J98" s="33"/>
      <c r="K98" s="202">
        <f t="shared" si="22"/>
        <v>1071.321625</v>
      </c>
      <c r="L98" s="202">
        <f t="shared" si="23"/>
        <v>681.75012500000003</v>
      </c>
      <c r="M98" s="51"/>
      <c r="N98" s="13">
        <f t="shared" si="24"/>
        <v>1071.321625</v>
      </c>
      <c r="O98" s="13">
        <f t="shared" si="25"/>
        <v>681.75012500000003</v>
      </c>
      <c r="P98" s="51"/>
      <c r="Q98" s="399">
        <v>486.96437500000002</v>
      </c>
      <c r="R98" s="399">
        <v>486.96437500000002</v>
      </c>
      <c r="S98" s="371">
        <v>486.96437500000002</v>
      </c>
      <c r="T98" s="303">
        <v>335.83750000000003</v>
      </c>
      <c r="U98" s="289">
        <v>335.83750000000003</v>
      </c>
      <c r="V98" s="277">
        <v>268.67</v>
      </c>
      <c r="W98" s="263">
        <v>268.67</v>
      </c>
      <c r="X98" s="263">
        <v>268.67</v>
      </c>
      <c r="Y98" s="208">
        <v>239.87501999999998</v>
      </c>
      <c r="Z98" s="208">
        <v>239.87501999999998</v>
      </c>
      <c r="AA98" s="208">
        <v>239.87501999999998</v>
      </c>
      <c r="AB98" s="208">
        <v>239.87501999999998</v>
      </c>
      <c r="AC98" s="208">
        <v>216.33749999999998</v>
      </c>
      <c r="AD98" s="191">
        <v>173.07</v>
      </c>
      <c r="AE98" s="312"/>
      <c r="AG98" s="34"/>
      <c r="AH98" s="34"/>
      <c r="AI98" s="34"/>
      <c r="AJ98" s="34"/>
      <c r="AK98" s="34"/>
      <c r="AL98" s="34"/>
    </row>
    <row r="99" spans="1:38" s="144" customFormat="1" ht="23.1" customHeight="1" x14ac:dyDescent="0.25">
      <c r="A99" s="2" t="s">
        <v>245</v>
      </c>
      <c r="B99" s="2">
        <v>4744</v>
      </c>
      <c r="C99" s="2" t="s">
        <v>500</v>
      </c>
      <c r="D99" s="4" t="s">
        <v>94</v>
      </c>
      <c r="E99" s="116">
        <f t="shared" si="21"/>
        <v>2010</v>
      </c>
      <c r="F99" s="117">
        <f t="shared" si="21"/>
        <v>1280</v>
      </c>
      <c r="G99" s="99"/>
      <c r="H99" s="2"/>
      <c r="I99" s="2"/>
      <c r="J99" s="33"/>
      <c r="K99" s="202">
        <f t="shared" si="22"/>
        <v>2009.0221250000002</v>
      </c>
      <c r="L99" s="202">
        <f t="shared" si="23"/>
        <v>1278.468625</v>
      </c>
      <c r="M99" s="51"/>
      <c r="N99" s="13">
        <f t="shared" si="24"/>
        <v>2009.0221250000002</v>
      </c>
      <c r="O99" s="13">
        <f t="shared" si="25"/>
        <v>1278.468625</v>
      </c>
      <c r="P99" s="51"/>
      <c r="Q99" s="399">
        <v>913.19187499999998</v>
      </c>
      <c r="R99" s="399">
        <v>913.19187499999998</v>
      </c>
      <c r="S99" s="371">
        <v>913.19187499999998</v>
      </c>
      <c r="T99" s="303">
        <v>629.78750000000002</v>
      </c>
      <c r="U99" s="289">
        <v>629.78750000000002</v>
      </c>
      <c r="V99" s="277">
        <v>503.83</v>
      </c>
      <c r="W99" s="263">
        <v>503.83</v>
      </c>
      <c r="X99" s="263">
        <v>503.83</v>
      </c>
      <c r="Y99" s="208">
        <v>449.85401999999993</v>
      </c>
      <c r="Z99" s="208">
        <v>449.85401999999993</v>
      </c>
      <c r="AA99" s="208">
        <v>449.85401999999993</v>
      </c>
      <c r="AB99" s="208">
        <v>449.85401999999993</v>
      </c>
      <c r="AC99" s="208">
        <v>405.71249999999998</v>
      </c>
      <c r="AD99" s="191">
        <v>324.57</v>
      </c>
      <c r="AE99" s="312"/>
      <c r="AG99" s="34"/>
      <c r="AH99" s="34"/>
      <c r="AI99" s="34"/>
      <c r="AJ99" s="34"/>
      <c r="AK99" s="34"/>
      <c r="AL99" s="34"/>
    </row>
    <row r="100" spans="1:38" s="144" customFormat="1" ht="23.1" customHeight="1" x14ac:dyDescent="0.25">
      <c r="A100" s="2"/>
      <c r="B100" s="2">
        <v>403</v>
      </c>
      <c r="C100" s="2" t="s">
        <v>350</v>
      </c>
      <c r="D100" s="91" t="s">
        <v>790</v>
      </c>
      <c r="E100" s="116">
        <f>MROUND(K100+4.7,10)</f>
        <v>1910</v>
      </c>
      <c r="F100" s="117">
        <f>MROUND(L100+4.7,10)</f>
        <v>1220</v>
      </c>
      <c r="G100" s="99"/>
      <c r="H100" s="2"/>
      <c r="I100" s="2"/>
      <c r="J100" s="33"/>
      <c r="K100" s="202">
        <f>N100*$K$8</f>
        <v>1902.6480000000001</v>
      </c>
      <c r="L100" s="202">
        <f>O100*$L$8</f>
        <v>1210.7760000000001</v>
      </c>
      <c r="M100" s="51"/>
      <c r="N100" s="13">
        <f>Q100*2.2</f>
        <v>1902.6480000000001</v>
      </c>
      <c r="O100" s="13">
        <f>Q100*1.4</f>
        <v>1210.7760000000001</v>
      </c>
      <c r="P100" s="51"/>
      <c r="Q100" s="409">
        <v>864.84</v>
      </c>
      <c r="R100" s="409">
        <v>864.84</v>
      </c>
      <c r="S100" s="376">
        <v>745.55000000000007</v>
      </c>
      <c r="T100" s="305">
        <v>596.44000000000005</v>
      </c>
      <c r="U100" s="289">
        <v>436.25</v>
      </c>
      <c r="V100" s="277">
        <v>349</v>
      </c>
      <c r="W100" s="263">
        <v>349</v>
      </c>
      <c r="X100" s="263"/>
      <c r="Y100" s="208">
        <v>320.24915999999996</v>
      </c>
      <c r="Z100" s="208">
        <v>320.24915999999996</v>
      </c>
      <c r="AA100" s="208">
        <v>320.24915999999996</v>
      </c>
      <c r="AB100" s="208">
        <v>320.24915999999996</v>
      </c>
      <c r="AC100" s="208">
        <v>288.82499999999999</v>
      </c>
      <c r="AD100" s="191">
        <v>231.06</v>
      </c>
      <c r="AE100" s="312"/>
      <c r="AG100" s="34"/>
      <c r="AH100" s="34"/>
      <c r="AI100" s="34"/>
      <c r="AJ100" s="34"/>
      <c r="AK100" s="34"/>
      <c r="AL100" s="34"/>
    </row>
    <row r="101" spans="1:38" s="144" customFormat="1" ht="23.1" customHeight="1" x14ac:dyDescent="0.25">
      <c r="A101" s="2"/>
      <c r="B101" s="2">
        <v>404</v>
      </c>
      <c r="C101" s="2" t="s">
        <v>351</v>
      </c>
      <c r="D101" s="91" t="s">
        <v>791</v>
      </c>
      <c r="E101" s="116">
        <f>MROUND(K101+4.7,10)</f>
        <v>2200</v>
      </c>
      <c r="F101" s="117">
        <f>MROUND(L101+4.7,10)</f>
        <v>1400</v>
      </c>
      <c r="G101" s="99"/>
      <c r="H101" s="2"/>
      <c r="I101" s="2"/>
      <c r="J101" s="33"/>
      <c r="K101" s="202">
        <f>N101*$K$8</f>
        <v>2193.752</v>
      </c>
      <c r="L101" s="202">
        <f>O101*$L$8</f>
        <v>1396.0239999999999</v>
      </c>
      <c r="M101" s="51"/>
      <c r="N101" s="13">
        <f>Q101*2.2</f>
        <v>2193.752</v>
      </c>
      <c r="O101" s="13">
        <f>Q101*1.4</f>
        <v>1396.0239999999999</v>
      </c>
      <c r="P101" s="51"/>
      <c r="Q101" s="409">
        <v>997.16</v>
      </c>
      <c r="R101" s="409">
        <v>997.16</v>
      </c>
      <c r="S101" s="376">
        <v>859.625</v>
      </c>
      <c r="T101" s="305">
        <v>687.7</v>
      </c>
      <c r="U101" s="289">
        <v>561.25</v>
      </c>
      <c r="V101" s="277">
        <v>449</v>
      </c>
      <c r="W101" s="263">
        <v>449</v>
      </c>
      <c r="X101" s="263"/>
      <c r="Y101" s="208">
        <v>436.47911999999997</v>
      </c>
      <c r="Z101" s="208">
        <v>436.47911999999997</v>
      </c>
      <c r="AA101" s="208">
        <v>436.47911999999997</v>
      </c>
      <c r="AB101" s="208">
        <v>436.47911999999997</v>
      </c>
      <c r="AC101" s="208">
        <v>393.65000000000003</v>
      </c>
      <c r="AD101" s="191">
        <v>314.92</v>
      </c>
      <c r="AE101" s="312"/>
      <c r="AG101" s="34"/>
      <c r="AH101" s="34"/>
      <c r="AI101" s="34"/>
      <c r="AJ101" s="34"/>
      <c r="AK101" s="34"/>
      <c r="AL101" s="34"/>
    </row>
    <row r="102" spans="1:38" ht="20.100000000000001" customHeight="1" x14ac:dyDescent="0.25">
      <c r="D102" s="136"/>
      <c r="E102" s="138"/>
      <c r="F102" s="139"/>
      <c r="J102" s="34"/>
      <c r="K102" s="202"/>
      <c r="L102" s="202"/>
      <c r="M102" s="2"/>
      <c r="N102" s="13"/>
      <c r="O102" s="13"/>
      <c r="P102" s="2"/>
      <c r="Q102" s="401"/>
      <c r="R102" s="401"/>
      <c r="S102" s="329"/>
      <c r="T102" s="332"/>
      <c r="U102" s="330"/>
      <c r="V102" s="280"/>
      <c r="W102" s="331"/>
      <c r="X102" s="331"/>
      <c r="Y102" s="208"/>
      <c r="Z102" s="208"/>
      <c r="AA102" s="208"/>
      <c r="AB102" s="208"/>
      <c r="AC102" s="208"/>
      <c r="AD102" s="191"/>
      <c r="AE102" s="312"/>
    </row>
    <row r="103" spans="1:38" ht="23.1" customHeight="1" x14ac:dyDescent="0.25">
      <c r="D103" s="615" t="s">
        <v>734</v>
      </c>
      <c r="E103" s="615"/>
      <c r="F103" s="615"/>
      <c r="G103" s="615"/>
      <c r="H103" s="615"/>
      <c r="I103" s="615"/>
      <c r="J103" s="34"/>
      <c r="K103" s="202"/>
      <c r="L103" s="202"/>
      <c r="M103" s="2"/>
      <c r="N103" s="13"/>
      <c r="O103" s="13"/>
      <c r="P103" s="2"/>
      <c r="Q103" s="401"/>
      <c r="R103" s="401"/>
      <c r="S103" s="329"/>
      <c r="T103" s="332"/>
      <c r="U103" s="330"/>
      <c r="V103" s="280"/>
      <c r="W103" s="331"/>
      <c r="X103" s="331"/>
      <c r="Y103" s="208"/>
      <c r="Z103" s="208"/>
      <c r="AA103" s="208"/>
      <c r="AB103" s="208"/>
      <c r="AC103" s="208"/>
      <c r="AD103" s="191"/>
      <c r="AE103" s="312"/>
    </row>
    <row r="104" spans="1:38" ht="23.1" customHeight="1" x14ac:dyDescent="0.25">
      <c r="A104" s="2" t="s">
        <v>251</v>
      </c>
      <c r="B104" s="2">
        <v>1887</v>
      </c>
      <c r="C104" s="2" t="s">
        <v>405</v>
      </c>
      <c r="D104" s="4" t="s">
        <v>792</v>
      </c>
      <c r="E104" s="116">
        <f t="shared" si="21"/>
        <v>1720</v>
      </c>
      <c r="F104" s="117">
        <f t="shared" si="21"/>
        <v>1100</v>
      </c>
      <c r="G104" s="101"/>
      <c r="I104" s="45"/>
      <c r="K104" s="202">
        <f t="shared" si="22"/>
        <v>1716.8360000000002</v>
      </c>
      <c r="L104" s="202">
        <f t="shared" si="23"/>
        <v>1092.5319999999999</v>
      </c>
      <c r="M104" s="51"/>
      <c r="N104" s="13">
        <f t="shared" si="24"/>
        <v>1716.8360000000002</v>
      </c>
      <c r="O104" s="13">
        <f t="shared" si="25"/>
        <v>1092.5319999999999</v>
      </c>
      <c r="P104" s="51"/>
      <c r="Q104" s="409">
        <v>780.38</v>
      </c>
      <c r="R104" s="409">
        <v>780.38</v>
      </c>
      <c r="S104" s="376">
        <v>711.71249999999998</v>
      </c>
      <c r="T104" s="305">
        <v>569.37</v>
      </c>
      <c r="U104" s="289">
        <v>567.88875000000007</v>
      </c>
      <c r="V104" s="277">
        <v>454.31100000000004</v>
      </c>
      <c r="W104" s="263">
        <v>454.31100000000004</v>
      </c>
      <c r="X104" s="263">
        <v>454.31100000000004</v>
      </c>
      <c r="Y104" s="208">
        <v>408.86999999999995</v>
      </c>
      <c r="Z104" s="208">
        <v>408.86999999999995</v>
      </c>
      <c r="AA104" s="208">
        <v>408.86999999999995</v>
      </c>
      <c r="AB104" s="208">
        <v>408.86999999999995</v>
      </c>
      <c r="AC104" s="208">
        <v>368.75</v>
      </c>
      <c r="AD104" s="191">
        <v>295</v>
      </c>
      <c r="AE104" s="312"/>
    </row>
    <row r="105" spans="1:38" ht="23.1" customHeight="1" x14ac:dyDescent="0.25">
      <c r="A105" s="2" t="s">
        <v>251</v>
      </c>
      <c r="B105" s="2">
        <v>1888</v>
      </c>
      <c r="C105" s="2" t="s">
        <v>406</v>
      </c>
      <c r="D105" s="4" t="s">
        <v>793</v>
      </c>
      <c r="E105" s="116">
        <f t="shared" si="21"/>
        <v>2160</v>
      </c>
      <c r="F105" s="117">
        <f t="shared" si="21"/>
        <v>1370</v>
      </c>
      <c r="K105" s="202">
        <f t="shared" si="22"/>
        <v>2151.16</v>
      </c>
      <c r="L105" s="202">
        <f t="shared" si="23"/>
        <v>1368.9199999999998</v>
      </c>
      <c r="M105" s="51"/>
      <c r="N105" s="13">
        <f t="shared" si="24"/>
        <v>2151.16</v>
      </c>
      <c r="O105" s="13">
        <f t="shared" si="25"/>
        <v>1368.9199999999998</v>
      </c>
      <c r="P105" s="51"/>
      <c r="Q105" s="409">
        <v>977.8</v>
      </c>
      <c r="R105" s="409">
        <v>977.8</v>
      </c>
      <c r="S105" s="376">
        <v>892.15000000000009</v>
      </c>
      <c r="T105" s="305">
        <v>713.72</v>
      </c>
      <c r="U105" s="289">
        <v>682.68750000000011</v>
      </c>
      <c r="V105" s="277">
        <v>546.15000000000009</v>
      </c>
      <c r="W105" s="263">
        <v>546.15000000000009</v>
      </c>
      <c r="X105" s="263">
        <v>546.15000000000009</v>
      </c>
      <c r="Y105" s="208">
        <v>491.53103999999996</v>
      </c>
      <c r="Z105" s="208">
        <v>491.53103999999996</v>
      </c>
      <c r="AA105" s="208">
        <v>491.53103999999996</v>
      </c>
      <c r="AB105" s="208">
        <v>491.53103999999996</v>
      </c>
      <c r="AC105" s="208">
        <v>443.29999999999995</v>
      </c>
      <c r="AD105" s="191">
        <v>354.64</v>
      </c>
      <c r="AE105" s="312"/>
    </row>
    <row r="106" spans="1:38" ht="23.1" customHeight="1" x14ac:dyDescent="0.25">
      <c r="A106" s="2" t="s">
        <v>251</v>
      </c>
      <c r="B106" s="2">
        <v>1890</v>
      </c>
      <c r="C106" s="2" t="s">
        <v>408</v>
      </c>
      <c r="D106" s="4" t="s">
        <v>794</v>
      </c>
      <c r="E106" s="116">
        <f t="shared" si="21"/>
        <v>2720</v>
      </c>
      <c r="F106" s="117">
        <f t="shared" si="21"/>
        <v>1730</v>
      </c>
      <c r="K106" s="202">
        <f t="shared" si="22"/>
        <v>2711.6979999999999</v>
      </c>
      <c r="L106" s="202">
        <f t="shared" si="23"/>
        <v>1725.6259999999997</v>
      </c>
      <c r="M106" s="51"/>
      <c r="N106" s="13">
        <f t="shared" si="24"/>
        <v>2711.6979999999999</v>
      </c>
      <c r="O106" s="13">
        <f t="shared" si="25"/>
        <v>1725.6259999999997</v>
      </c>
      <c r="P106" s="51"/>
      <c r="Q106" s="409">
        <v>1232.5899999999999</v>
      </c>
      <c r="R106" s="409">
        <v>1232.5899999999999</v>
      </c>
      <c r="S106" s="376">
        <v>1124.625</v>
      </c>
      <c r="T106" s="305">
        <v>899.7</v>
      </c>
      <c r="U106" s="289">
        <v>860.58500000000004</v>
      </c>
      <c r="V106" s="277">
        <v>688.46800000000007</v>
      </c>
      <c r="W106" s="263">
        <v>688.46800000000007</v>
      </c>
      <c r="X106" s="263">
        <v>688.46800000000007</v>
      </c>
      <c r="Y106" s="208">
        <v>619.61129999999991</v>
      </c>
      <c r="Z106" s="208">
        <v>619.61129999999991</v>
      </c>
      <c r="AA106" s="208">
        <v>619.61129999999991</v>
      </c>
      <c r="AB106" s="208">
        <v>619.61129999999991</v>
      </c>
      <c r="AC106" s="208">
        <v>558.8125</v>
      </c>
      <c r="AD106" s="191">
        <v>447.05</v>
      </c>
      <c r="AE106" s="312"/>
    </row>
    <row r="107" spans="1:38" ht="23.1" customHeight="1" x14ac:dyDescent="0.25">
      <c r="A107" s="2" t="s">
        <v>251</v>
      </c>
      <c r="B107" s="2">
        <v>1891</v>
      </c>
      <c r="C107" s="2" t="s">
        <v>409</v>
      </c>
      <c r="D107" s="4" t="s">
        <v>795</v>
      </c>
      <c r="E107" s="116">
        <f t="shared" si="21"/>
        <v>3080</v>
      </c>
      <c r="F107" s="117">
        <f t="shared" si="21"/>
        <v>1960</v>
      </c>
      <c r="K107" s="202">
        <f t="shared" si="22"/>
        <v>3076.15</v>
      </c>
      <c r="L107" s="202">
        <f t="shared" si="23"/>
        <v>1957.55</v>
      </c>
      <c r="M107" s="51"/>
      <c r="N107" s="13">
        <f t="shared" si="24"/>
        <v>3076.15</v>
      </c>
      <c r="O107" s="13">
        <f t="shared" si="25"/>
        <v>1957.55</v>
      </c>
      <c r="P107" s="51"/>
      <c r="Q107" s="409">
        <v>1398.25</v>
      </c>
      <c r="R107" s="409">
        <v>1398.25</v>
      </c>
      <c r="S107" s="376">
        <v>1275.7750000000001</v>
      </c>
      <c r="T107" s="305">
        <v>1020.62</v>
      </c>
      <c r="U107" s="289">
        <v>976.23625000000004</v>
      </c>
      <c r="V107" s="277">
        <v>780.98900000000003</v>
      </c>
      <c r="W107" s="263">
        <v>780.98900000000003</v>
      </c>
      <c r="X107" s="263">
        <v>780.98900000000003</v>
      </c>
      <c r="Y107" s="208">
        <v>702.89603999999997</v>
      </c>
      <c r="Z107" s="208">
        <v>702.89603999999997</v>
      </c>
      <c r="AA107" s="208">
        <v>702.89603999999997</v>
      </c>
      <c r="AB107" s="208">
        <v>702.89603999999997</v>
      </c>
      <c r="AC107" s="208">
        <v>633.92499999999995</v>
      </c>
      <c r="AD107" s="191">
        <v>507.14</v>
      </c>
      <c r="AE107" s="312"/>
    </row>
    <row r="108" spans="1:38" ht="23.1" customHeight="1" x14ac:dyDescent="0.25">
      <c r="E108" s="138"/>
      <c r="F108" s="139"/>
      <c r="J108" s="34"/>
      <c r="K108" s="202"/>
      <c r="L108" s="202"/>
      <c r="M108" s="2"/>
      <c r="N108" s="13"/>
      <c r="O108" s="13"/>
      <c r="P108" s="2"/>
      <c r="Q108" s="401"/>
      <c r="R108" s="401"/>
      <c r="S108" s="329"/>
      <c r="T108" s="329"/>
      <c r="U108" s="330"/>
      <c r="V108" s="280"/>
      <c r="W108" s="331"/>
      <c r="X108" s="331"/>
      <c r="Y108" s="237"/>
      <c r="Z108" s="237"/>
      <c r="AA108" s="237"/>
      <c r="AB108" s="237"/>
      <c r="AC108" s="237"/>
      <c r="AD108" s="197"/>
      <c r="AE108" s="312"/>
    </row>
    <row r="109" spans="1:38" ht="23.1" customHeight="1" x14ac:dyDescent="0.25">
      <c r="D109" s="615" t="s">
        <v>280</v>
      </c>
      <c r="E109" s="615"/>
      <c r="F109" s="615"/>
      <c r="G109" s="615"/>
      <c r="H109" s="615"/>
      <c r="I109" s="615"/>
      <c r="K109" s="202">
        <f>N109*$K$8</f>
        <v>0</v>
      </c>
      <c r="L109" s="202">
        <f>O109*$L$8</f>
        <v>0</v>
      </c>
      <c r="M109" s="51"/>
      <c r="N109" s="13">
        <f>Q109*2.2</f>
        <v>0</v>
      </c>
      <c r="O109" s="13">
        <f>Q109*1.4</f>
        <v>0</v>
      </c>
      <c r="P109" s="51"/>
      <c r="Q109" s="401"/>
      <c r="R109" s="401"/>
      <c r="S109" s="329"/>
      <c r="T109" s="300"/>
      <c r="U109" s="289"/>
      <c r="V109" s="277"/>
      <c r="W109" s="208"/>
      <c r="X109" s="208"/>
      <c r="Y109" s="208"/>
      <c r="Z109" s="208"/>
      <c r="AA109" s="208"/>
      <c r="AB109" s="208"/>
      <c r="AC109" s="208"/>
      <c r="AD109" s="191"/>
      <c r="AE109" s="312"/>
    </row>
    <row r="110" spans="1:38" s="66" customFormat="1" ht="23.1" customHeight="1" x14ac:dyDescent="0.25">
      <c r="A110" s="60" t="s">
        <v>238</v>
      </c>
      <c r="B110" s="60">
        <v>1938</v>
      </c>
      <c r="C110" s="2" t="s">
        <v>442</v>
      </c>
      <c r="D110" s="91" t="s">
        <v>143</v>
      </c>
      <c r="E110" s="116">
        <f t="shared" ref="E110:F113" si="31">MROUND(K110+4.7,10)</f>
        <v>1740</v>
      </c>
      <c r="F110" s="117">
        <f t="shared" si="31"/>
        <v>1110</v>
      </c>
      <c r="G110" s="101"/>
      <c r="H110" s="45"/>
      <c r="I110" s="2"/>
      <c r="J110" s="71"/>
      <c r="K110" s="202">
        <f>N110*$K$8</f>
        <v>1739.3860000000002</v>
      </c>
      <c r="L110" s="202">
        <f>O110*$L$8</f>
        <v>1106.8819999999998</v>
      </c>
      <c r="M110" s="51"/>
      <c r="N110" s="13">
        <f>Q110*2.2</f>
        <v>1739.3860000000002</v>
      </c>
      <c r="O110" s="13">
        <f>Q110*1.4</f>
        <v>1106.8819999999998</v>
      </c>
      <c r="P110" s="63"/>
      <c r="Q110" s="409">
        <v>790.63</v>
      </c>
      <c r="R110" s="409">
        <v>790.63</v>
      </c>
      <c r="S110" s="376">
        <v>721.375</v>
      </c>
      <c r="T110" s="305">
        <v>577.1</v>
      </c>
      <c r="U110" s="289">
        <v>530.77750000000003</v>
      </c>
      <c r="V110" s="277">
        <v>424.62200000000001</v>
      </c>
      <c r="W110" s="263">
        <v>424.62200000000001</v>
      </c>
      <c r="X110" s="263">
        <v>424.62200000000001</v>
      </c>
      <c r="Y110" s="208">
        <v>382.16178000000002</v>
      </c>
      <c r="Z110" s="208">
        <v>382.16178000000002</v>
      </c>
      <c r="AA110" s="208">
        <v>382.16178000000002</v>
      </c>
      <c r="AB110" s="208">
        <v>382.16178000000002</v>
      </c>
      <c r="AC110" s="208">
        <v>344.66250000000002</v>
      </c>
      <c r="AD110" s="192">
        <v>275.73</v>
      </c>
      <c r="AE110" s="312"/>
      <c r="AF110" s="144"/>
    </row>
    <row r="111" spans="1:38" ht="23.1" customHeight="1" x14ac:dyDescent="0.25">
      <c r="B111" s="2">
        <v>1939</v>
      </c>
      <c r="C111" s="2" t="s">
        <v>443</v>
      </c>
      <c r="D111" s="91" t="s">
        <v>43</v>
      </c>
      <c r="E111" s="116">
        <f t="shared" si="31"/>
        <v>2270</v>
      </c>
      <c r="F111" s="117">
        <f t="shared" si="31"/>
        <v>1440</v>
      </c>
      <c r="K111" s="202">
        <f>N111*$K$8</f>
        <v>2263.1840000000002</v>
      </c>
      <c r="L111" s="202">
        <f>O111*$L$8</f>
        <v>1440.2079999999999</v>
      </c>
      <c r="M111" s="51"/>
      <c r="N111" s="13">
        <f>Q111*2.2</f>
        <v>2263.1840000000002</v>
      </c>
      <c r="O111" s="13">
        <f>Q111*1.4</f>
        <v>1440.2079999999999</v>
      </c>
      <c r="P111" s="51"/>
      <c r="Q111" s="409">
        <v>1028.72</v>
      </c>
      <c r="R111" s="409">
        <v>1028.72</v>
      </c>
      <c r="S111" s="376">
        <v>938.61249999999995</v>
      </c>
      <c r="T111" s="305">
        <v>750.89</v>
      </c>
      <c r="U111" s="289">
        <v>690.62125000000015</v>
      </c>
      <c r="V111" s="277">
        <v>552.49700000000007</v>
      </c>
      <c r="W111" s="263">
        <v>552.49700000000007</v>
      </c>
      <c r="X111" s="263">
        <v>552.49700000000007</v>
      </c>
      <c r="Y111" s="208">
        <v>497.24135999999993</v>
      </c>
      <c r="Z111" s="208">
        <v>497.24135999999993</v>
      </c>
      <c r="AA111" s="208">
        <v>497.24135999999993</v>
      </c>
      <c r="AB111" s="208">
        <v>497.24135999999993</v>
      </c>
      <c r="AC111" s="208">
        <v>448.45</v>
      </c>
      <c r="AD111" s="191">
        <v>358.76</v>
      </c>
      <c r="AE111" s="312"/>
    </row>
    <row r="112" spans="1:38" ht="23.1" customHeight="1" x14ac:dyDescent="0.25">
      <c r="B112" s="2">
        <v>1940</v>
      </c>
      <c r="C112" s="2" t="s">
        <v>444</v>
      </c>
      <c r="D112" s="91" t="s">
        <v>41</v>
      </c>
      <c r="E112" s="116">
        <f t="shared" si="31"/>
        <v>3340</v>
      </c>
      <c r="F112" s="117">
        <f t="shared" si="31"/>
        <v>2130</v>
      </c>
      <c r="K112" s="202">
        <f>N112*$K$8</f>
        <v>3332.4500000000003</v>
      </c>
      <c r="L112" s="202">
        <f>O112*$L$8</f>
        <v>2120.65</v>
      </c>
      <c r="M112" s="51"/>
      <c r="N112" s="13">
        <f>Q112*2.2</f>
        <v>3332.4500000000003</v>
      </c>
      <c r="O112" s="13">
        <f>Q112*1.4</f>
        <v>2120.65</v>
      </c>
      <c r="P112" s="51"/>
      <c r="Q112" s="409">
        <v>1514.75</v>
      </c>
      <c r="R112" s="409">
        <v>1514.75</v>
      </c>
      <c r="S112" s="376">
        <v>1382.075</v>
      </c>
      <c r="T112" s="305">
        <v>1105.6600000000001</v>
      </c>
      <c r="U112" s="289">
        <v>1016.9087500000002</v>
      </c>
      <c r="V112" s="277">
        <v>813.52700000000016</v>
      </c>
      <c r="W112" s="263">
        <v>813.52700000000016</v>
      </c>
      <c r="X112" s="263">
        <v>813.52700000000016</v>
      </c>
      <c r="Y112" s="208">
        <v>661</v>
      </c>
      <c r="Z112" s="234">
        <v>661</v>
      </c>
      <c r="AA112" s="208">
        <v>732.18221999999992</v>
      </c>
      <c r="AB112" s="208">
        <v>732.18221999999992</v>
      </c>
      <c r="AC112" s="208">
        <v>660.33749999999998</v>
      </c>
      <c r="AD112" s="191">
        <v>528.27</v>
      </c>
      <c r="AE112" s="312"/>
    </row>
    <row r="113" spans="2:31" ht="23.1" customHeight="1" x14ac:dyDescent="0.25">
      <c r="B113" s="2">
        <v>1940</v>
      </c>
      <c r="C113" s="2" t="s">
        <v>849</v>
      </c>
      <c r="D113" s="91" t="s">
        <v>850</v>
      </c>
      <c r="E113" s="116">
        <f t="shared" si="31"/>
        <v>5190</v>
      </c>
      <c r="F113" s="117">
        <f t="shared" si="31"/>
        <v>3300</v>
      </c>
      <c r="K113" s="202">
        <f>N113*$K$8</f>
        <v>5182.9139999999998</v>
      </c>
      <c r="L113" s="202">
        <f>O113*$L$8</f>
        <v>3298.2179999999998</v>
      </c>
      <c r="M113" s="51"/>
      <c r="N113" s="13">
        <f>Q113*2.2</f>
        <v>5182.9139999999998</v>
      </c>
      <c r="O113" s="13">
        <f>Q113*1.4</f>
        <v>3298.2179999999998</v>
      </c>
      <c r="P113" s="51"/>
      <c r="Q113" s="409">
        <v>2355.87</v>
      </c>
      <c r="R113" s="409">
        <v>2355.87</v>
      </c>
      <c r="S113" s="376">
        <v>1382.075</v>
      </c>
      <c r="T113" s="305">
        <v>1105.6600000000001</v>
      </c>
      <c r="U113" s="289">
        <v>1016.9087500000002</v>
      </c>
      <c r="V113" s="277">
        <v>813.52700000000016</v>
      </c>
      <c r="W113" s="263">
        <v>813.52700000000016</v>
      </c>
      <c r="X113" s="263">
        <v>813.52700000000016</v>
      </c>
      <c r="Y113" s="208">
        <v>661</v>
      </c>
      <c r="Z113" s="234">
        <v>661</v>
      </c>
      <c r="AA113" s="208">
        <v>732.18221999999992</v>
      </c>
      <c r="AB113" s="208">
        <v>732.18221999999992</v>
      </c>
      <c r="AC113" s="208">
        <v>660.33749999999998</v>
      </c>
      <c r="AD113" s="191">
        <v>528.27</v>
      </c>
      <c r="AE113" s="312"/>
    </row>
    <row r="114" spans="2:31" ht="23.1" customHeight="1" x14ac:dyDescent="0.25">
      <c r="E114" s="138"/>
      <c r="F114" s="139"/>
      <c r="J114" s="34"/>
      <c r="K114" s="202"/>
      <c r="L114" s="202"/>
      <c r="M114" s="2"/>
      <c r="N114" s="13"/>
      <c r="O114" s="13"/>
      <c r="P114" s="2"/>
      <c r="Q114" s="401"/>
      <c r="R114" s="401"/>
      <c r="S114" s="329"/>
      <c r="T114" s="329"/>
      <c r="U114" s="330"/>
      <c r="V114" s="280"/>
      <c r="W114" s="331"/>
      <c r="X114" s="331"/>
      <c r="Y114" s="237"/>
      <c r="Z114" s="334"/>
      <c r="AA114" s="237"/>
      <c r="AB114" s="237"/>
      <c r="AC114" s="237"/>
      <c r="AD114" s="197"/>
      <c r="AE114" s="312"/>
    </row>
    <row r="115" spans="2:31" ht="23.1" customHeight="1" x14ac:dyDescent="0.25">
      <c r="D115" s="615" t="s">
        <v>273</v>
      </c>
      <c r="E115" s="615"/>
      <c r="F115" s="615"/>
      <c r="G115" s="615"/>
      <c r="H115" s="615"/>
      <c r="I115" s="615"/>
      <c r="K115" s="202"/>
      <c r="L115" s="202"/>
      <c r="M115" s="51"/>
      <c r="N115" s="13"/>
      <c r="O115" s="13"/>
      <c r="P115" s="51"/>
      <c r="Q115" s="401"/>
      <c r="R115" s="401"/>
      <c r="S115" s="376"/>
      <c r="T115" s="305"/>
      <c r="U115" s="289"/>
      <c r="V115" s="277"/>
      <c r="W115" s="263"/>
      <c r="X115" s="263"/>
      <c r="Y115" s="208"/>
      <c r="Z115" s="208"/>
      <c r="AA115" s="208"/>
      <c r="AB115" s="208"/>
      <c r="AC115" s="208"/>
      <c r="AD115" s="191"/>
      <c r="AE115" s="312"/>
    </row>
    <row r="116" spans="2:31" ht="23.1" customHeight="1" x14ac:dyDescent="0.25">
      <c r="B116" s="2">
        <v>1917</v>
      </c>
      <c r="C116" s="2" t="s">
        <v>432</v>
      </c>
      <c r="D116" s="4" t="s">
        <v>135</v>
      </c>
      <c r="E116" s="116">
        <f t="shared" si="21"/>
        <v>2380</v>
      </c>
      <c r="F116" s="117">
        <f t="shared" si="21"/>
        <v>1520</v>
      </c>
      <c r="G116" s="101"/>
      <c r="H116" s="45"/>
      <c r="K116" s="202">
        <f t="shared" si="22"/>
        <v>2375.7580000000003</v>
      </c>
      <c r="L116" s="202">
        <f t="shared" si="23"/>
        <v>1511.846</v>
      </c>
      <c r="M116" s="51"/>
      <c r="N116" s="13">
        <f t="shared" si="24"/>
        <v>2375.7580000000003</v>
      </c>
      <c r="O116" s="13">
        <f t="shared" si="25"/>
        <v>1511.846</v>
      </c>
      <c r="P116" s="51"/>
      <c r="Q116" s="409">
        <v>1079.8900000000001</v>
      </c>
      <c r="R116" s="409">
        <v>1079.8900000000001</v>
      </c>
      <c r="S116" s="376">
        <v>985.3</v>
      </c>
      <c r="T116" s="305">
        <v>788.24</v>
      </c>
      <c r="U116" s="289">
        <v>724.96875</v>
      </c>
      <c r="V116" s="277">
        <v>579.97500000000002</v>
      </c>
      <c r="W116" s="263">
        <v>579.97500000000002</v>
      </c>
      <c r="X116" s="263">
        <v>579.97500000000002</v>
      </c>
      <c r="Y116" s="208">
        <v>521.98145999999997</v>
      </c>
      <c r="Z116" s="208">
        <v>521.98145999999997</v>
      </c>
      <c r="AA116" s="208">
        <v>521.98145999999997</v>
      </c>
      <c r="AB116" s="208">
        <v>521.98145999999997</v>
      </c>
      <c r="AC116" s="208">
        <v>470.76250000000005</v>
      </c>
      <c r="AD116" s="191">
        <v>376.61</v>
      </c>
      <c r="AE116" s="312"/>
    </row>
    <row r="117" spans="2:31" ht="23.1" customHeight="1" x14ac:dyDescent="0.25">
      <c r="B117" s="2">
        <v>1918</v>
      </c>
      <c r="C117" s="2" t="s">
        <v>433</v>
      </c>
      <c r="D117" s="4" t="s">
        <v>136</v>
      </c>
      <c r="E117" s="116">
        <f t="shared" si="21"/>
        <v>4320</v>
      </c>
      <c r="F117" s="117">
        <f t="shared" si="21"/>
        <v>2750</v>
      </c>
      <c r="K117" s="202">
        <f t="shared" si="22"/>
        <v>4319.8760000000002</v>
      </c>
      <c r="L117" s="202">
        <f t="shared" si="23"/>
        <v>2749.0119999999997</v>
      </c>
      <c r="M117" s="51"/>
      <c r="N117" s="13">
        <f t="shared" si="24"/>
        <v>4319.8760000000002</v>
      </c>
      <c r="O117" s="13">
        <f t="shared" si="25"/>
        <v>2749.0119999999997</v>
      </c>
      <c r="P117" s="51"/>
      <c r="Q117" s="409">
        <v>1963.58</v>
      </c>
      <c r="R117" s="409">
        <v>1963.58</v>
      </c>
      <c r="S117" s="376">
        <v>1791.5875000000001</v>
      </c>
      <c r="T117" s="305">
        <v>1433.27</v>
      </c>
      <c r="U117" s="289">
        <v>1318.2125000000001</v>
      </c>
      <c r="V117" s="277">
        <v>1054.5700000000002</v>
      </c>
      <c r="W117" s="263">
        <v>1054.5700000000002</v>
      </c>
      <c r="X117" s="263">
        <v>1054.5700000000002</v>
      </c>
      <c r="Y117" s="208">
        <v>949.11893999999984</v>
      </c>
      <c r="Z117" s="208">
        <v>949.11893999999984</v>
      </c>
      <c r="AA117" s="208">
        <v>949.11893999999984</v>
      </c>
      <c r="AB117" s="208">
        <v>949.11893999999984</v>
      </c>
      <c r="AC117" s="208">
        <v>855.98749999999995</v>
      </c>
      <c r="AD117" s="191">
        <v>684.79</v>
      </c>
      <c r="AE117" s="312"/>
    </row>
    <row r="118" spans="2:31" ht="23.1" customHeight="1" x14ac:dyDescent="0.25">
      <c r="B118" s="2">
        <v>1919</v>
      </c>
      <c r="C118" s="2" t="s">
        <v>434</v>
      </c>
      <c r="D118" s="4" t="s">
        <v>253</v>
      </c>
      <c r="E118" s="116">
        <f t="shared" si="21"/>
        <v>9040</v>
      </c>
      <c r="F118" s="117">
        <f t="shared" si="21"/>
        <v>5750</v>
      </c>
      <c r="K118" s="202">
        <f t="shared" si="22"/>
        <v>9033.6840000000011</v>
      </c>
      <c r="L118" s="202">
        <f t="shared" si="23"/>
        <v>5748.7079999999996</v>
      </c>
      <c r="M118" s="51"/>
      <c r="N118" s="13">
        <f t="shared" si="24"/>
        <v>9033.6840000000011</v>
      </c>
      <c r="O118" s="13">
        <f t="shared" si="25"/>
        <v>5748.7079999999996</v>
      </c>
      <c r="P118" s="51"/>
      <c r="Q118" s="409">
        <v>4106.22</v>
      </c>
      <c r="R118" s="409">
        <v>4106.22</v>
      </c>
      <c r="S118" s="376">
        <v>3746.5499999999997</v>
      </c>
      <c r="T118" s="305">
        <v>2997.24</v>
      </c>
      <c r="U118" s="289">
        <v>2866.9162500000002</v>
      </c>
      <c r="V118" s="277">
        <v>2293.5330000000004</v>
      </c>
      <c r="W118" s="263">
        <v>2293.5330000000004</v>
      </c>
      <c r="X118" s="263">
        <v>2293.5330000000004</v>
      </c>
      <c r="Y118" s="208">
        <v>2064.1836599999997</v>
      </c>
      <c r="Z118" s="208">
        <v>2064.1836599999997</v>
      </c>
      <c r="AA118" s="208">
        <v>2064.1836599999997</v>
      </c>
      <c r="AB118" s="208">
        <v>2064.1836599999997</v>
      </c>
      <c r="AC118" s="208">
        <v>1861.6374999999998</v>
      </c>
      <c r="AD118" s="191">
        <v>1489.31</v>
      </c>
      <c r="AE118" s="312"/>
    </row>
    <row r="119" spans="2:31" ht="23.1" customHeight="1" x14ac:dyDescent="0.25">
      <c r="B119" s="2">
        <v>1920</v>
      </c>
      <c r="C119" s="2" t="s">
        <v>435</v>
      </c>
      <c r="D119" s="4" t="s">
        <v>137</v>
      </c>
      <c r="E119" s="116">
        <f t="shared" si="21"/>
        <v>12110</v>
      </c>
      <c r="F119" s="117">
        <f t="shared" si="21"/>
        <v>7710</v>
      </c>
      <c r="K119" s="202">
        <f t="shared" si="22"/>
        <v>12109.746000000001</v>
      </c>
      <c r="L119" s="202">
        <f t="shared" si="23"/>
        <v>7706.2020000000002</v>
      </c>
      <c r="M119" s="51"/>
      <c r="N119" s="13">
        <f t="shared" si="24"/>
        <v>12109.746000000001</v>
      </c>
      <c r="O119" s="13">
        <f t="shared" si="25"/>
        <v>7706.2020000000002</v>
      </c>
      <c r="P119" s="51"/>
      <c r="Q119" s="409">
        <v>5504.43</v>
      </c>
      <c r="R119" s="409">
        <v>5504.43</v>
      </c>
      <c r="S119" s="376">
        <v>5022.2875000000004</v>
      </c>
      <c r="T119" s="305">
        <v>4017.83</v>
      </c>
      <c r="U119" s="289">
        <v>3695.3262500000005</v>
      </c>
      <c r="V119" s="277">
        <v>2956.2610000000004</v>
      </c>
      <c r="W119" s="263">
        <v>2956.2610000000004</v>
      </c>
      <c r="X119" s="263">
        <v>2956.2610000000004</v>
      </c>
      <c r="Y119" s="208">
        <v>2361.9519</v>
      </c>
      <c r="Z119" s="208">
        <v>2361.9519</v>
      </c>
      <c r="AA119" s="208">
        <v>2361.9519</v>
      </c>
      <c r="AB119" s="208">
        <v>2361.9519</v>
      </c>
      <c r="AC119" s="208">
        <v>2130.1875</v>
      </c>
      <c r="AD119" s="191">
        <v>1704.15</v>
      </c>
      <c r="AE119" s="312"/>
    </row>
    <row r="120" spans="2:31" ht="23.1" customHeight="1" x14ac:dyDescent="0.25">
      <c r="D120" s="136"/>
      <c r="E120" s="138"/>
      <c r="F120" s="139"/>
      <c r="J120" s="34"/>
      <c r="K120" s="202"/>
      <c r="L120" s="202"/>
      <c r="M120" s="2"/>
      <c r="N120" s="13"/>
      <c r="O120" s="13"/>
      <c r="P120" s="2"/>
      <c r="Q120" s="401"/>
      <c r="R120" s="401"/>
      <c r="S120" s="329"/>
      <c r="T120" s="329"/>
      <c r="U120" s="330"/>
      <c r="V120" s="280"/>
      <c r="W120" s="331"/>
      <c r="X120" s="331"/>
      <c r="Y120" s="237"/>
      <c r="Z120" s="237"/>
      <c r="AA120" s="237"/>
      <c r="AB120" s="237"/>
      <c r="AC120" s="237"/>
      <c r="AD120" s="197"/>
      <c r="AE120" s="312"/>
    </row>
    <row r="121" spans="2:31" ht="23.1" customHeight="1" x14ac:dyDescent="0.25">
      <c r="D121" s="615" t="s">
        <v>276</v>
      </c>
      <c r="E121" s="615"/>
      <c r="F121" s="615"/>
      <c r="G121" s="615"/>
      <c r="H121" s="615"/>
      <c r="I121" s="615"/>
      <c r="J121" s="34"/>
      <c r="K121" s="202"/>
      <c r="L121" s="202"/>
      <c r="M121" s="2"/>
      <c r="N121" s="13"/>
      <c r="O121" s="13"/>
      <c r="P121" s="2"/>
      <c r="Q121" s="401"/>
      <c r="R121" s="401"/>
      <c r="S121" s="329"/>
      <c r="T121" s="329"/>
      <c r="U121" s="330"/>
      <c r="V121" s="280"/>
      <c r="W121" s="331"/>
      <c r="X121" s="331"/>
      <c r="Y121" s="237"/>
      <c r="Z121" s="237"/>
      <c r="AA121" s="237"/>
      <c r="AB121" s="237"/>
      <c r="AC121" s="237"/>
      <c r="AD121" s="197"/>
      <c r="AE121" s="312"/>
    </row>
    <row r="122" spans="2:31" ht="23.1" customHeight="1" x14ac:dyDescent="0.25">
      <c r="B122" s="2">
        <v>1980</v>
      </c>
      <c r="C122" s="2" t="s">
        <v>453</v>
      </c>
      <c r="D122" s="4" t="s">
        <v>151</v>
      </c>
      <c r="E122" s="116">
        <f t="shared" si="21"/>
        <v>490</v>
      </c>
      <c r="F122" s="117">
        <f t="shared" si="21"/>
        <v>310</v>
      </c>
      <c r="G122" s="101"/>
      <c r="K122" s="202">
        <f t="shared" si="22"/>
        <v>482.63600000000002</v>
      </c>
      <c r="L122" s="202">
        <f t="shared" si="23"/>
        <v>307.13199999999995</v>
      </c>
      <c r="M122" s="51"/>
      <c r="N122" s="13">
        <f t="shared" si="24"/>
        <v>482.63600000000002</v>
      </c>
      <c r="O122" s="13">
        <f t="shared" si="25"/>
        <v>307.13199999999995</v>
      </c>
      <c r="P122" s="51"/>
      <c r="Q122" s="409">
        <v>219.38</v>
      </c>
      <c r="R122" s="409">
        <v>219.38</v>
      </c>
      <c r="S122" s="376">
        <v>200.16249999999999</v>
      </c>
      <c r="T122" s="305">
        <v>160.13</v>
      </c>
      <c r="U122" s="289">
        <v>153.13768469999997</v>
      </c>
      <c r="V122" s="277">
        <v>122.51014775999998</v>
      </c>
      <c r="W122" s="263">
        <v>122.51014775999998</v>
      </c>
      <c r="X122" s="263">
        <v>122.51014775999998</v>
      </c>
      <c r="Y122" s="208">
        <v>110.27015999999999</v>
      </c>
      <c r="Z122" s="208">
        <v>110.27015999999999</v>
      </c>
      <c r="AA122" s="208">
        <v>110.27015999999999</v>
      </c>
      <c r="AB122" s="208">
        <v>110.27015999999999</v>
      </c>
      <c r="AC122" s="208">
        <v>99.45</v>
      </c>
      <c r="AD122" s="190">
        <v>79.56</v>
      </c>
      <c r="AE122" s="312"/>
    </row>
    <row r="123" spans="2:31" ht="23.1" customHeight="1" x14ac:dyDescent="0.25">
      <c r="B123" s="2">
        <v>1981</v>
      </c>
      <c r="C123" s="2" t="s">
        <v>454</v>
      </c>
      <c r="D123" s="4" t="s">
        <v>152</v>
      </c>
      <c r="E123" s="116">
        <f t="shared" si="21"/>
        <v>500</v>
      </c>
      <c r="F123" s="117">
        <f t="shared" si="21"/>
        <v>320</v>
      </c>
      <c r="G123" s="101"/>
      <c r="K123" s="202">
        <f t="shared" si="22"/>
        <v>499.75200000000001</v>
      </c>
      <c r="L123" s="202">
        <f t="shared" si="23"/>
        <v>318.024</v>
      </c>
      <c r="M123" s="51"/>
      <c r="N123" s="13">
        <f t="shared" si="24"/>
        <v>499.75200000000001</v>
      </c>
      <c r="O123" s="13">
        <f t="shared" si="25"/>
        <v>318.024</v>
      </c>
      <c r="P123" s="51"/>
      <c r="Q123" s="409">
        <v>227.16</v>
      </c>
      <c r="R123" s="409">
        <v>227.16</v>
      </c>
      <c r="S123" s="376">
        <v>207.26249999999999</v>
      </c>
      <c r="T123" s="305">
        <v>165.81</v>
      </c>
      <c r="U123" s="289">
        <v>158.58488992499997</v>
      </c>
      <c r="V123" s="277">
        <v>126.86791193999998</v>
      </c>
      <c r="W123" s="263">
        <v>126.86791193999998</v>
      </c>
      <c r="X123" s="263">
        <v>126.86791193999998</v>
      </c>
      <c r="Y123" s="208">
        <v>114.19253999999999</v>
      </c>
      <c r="Z123" s="208">
        <v>114.19253999999999</v>
      </c>
      <c r="AA123" s="208">
        <v>114.19253999999999</v>
      </c>
      <c r="AB123" s="208">
        <v>114.19253999999999</v>
      </c>
      <c r="AC123" s="208">
        <v>102.9875</v>
      </c>
      <c r="AD123" s="190">
        <v>82.39</v>
      </c>
      <c r="AE123" s="312"/>
    </row>
    <row r="124" spans="2:31" ht="23.1" customHeight="1" x14ac:dyDescent="0.25">
      <c r="C124" s="2" t="s">
        <v>455</v>
      </c>
      <c r="D124" s="4" t="s">
        <v>153</v>
      </c>
      <c r="E124" s="116">
        <f t="shared" si="21"/>
        <v>810</v>
      </c>
      <c r="F124" s="117">
        <f t="shared" si="21"/>
        <v>520</v>
      </c>
      <c r="K124" s="202">
        <f t="shared" si="22"/>
        <v>808.91800000000001</v>
      </c>
      <c r="L124" s="202">
        <f t="shared" si="23"/>
        <v>514.76599999999996</v>
      </c>
      <c r="M124" s="51"/>
      <c r="N124" s="13">
        <f t="shared" si="24"/>
        <v>808.91800000000001</v>
      </c>
      <c r="O124" s="13">
        <f t="shared" si="25"/>
        <v>514.76599999999996</v>
      </c>
      <c r="P124" s="51"/>
      <c r="Q124" s="409">
        <v>367.69</v>
      </c>
      <c r="R124" s="409">
        <v>367.69</v>
      </c>
      <c r="S124" s="376">
        <v>335.48749999999995</v>
      </c>
      <c r="T124" s="305">
        <v>268.39</v>
      </c>
      <c r="U124" s="289">
        <v>256.71249999999998</v>
      </c>
      <c r="V124" s="277">
        <v>205.37</v>
      </c>
      <c r="W124" s="263">
        <v>205.37</v>
      </c>
      <c r="X124" s="263">
        <v>205.37</v>
      </c>
      <c r="Y124" s="208">
        <v>184.82309999999998</v>
      </c>
      <c r="Z124" s="208">
        <v>184.82309999999998</v>
      </c>
      <c r="AA124" s="208">
        <v>184.82309999999998</v>
      </c>
      <c r="AB124" s="208">
        <v>184.82309999999998</v>
      </c>
      <c r="AC124" s="208">
        <v>166.6875</v>
      </c>
      <c r="AD124" s="191">
        <v>133.35</v>
      </c>
      <c r="AE124" s="312"/>
    </row>
    <row r="125" spans="2:31" ht="23.1" customHeight="1" x14ac:dyDescent="0.25">
      <c r="C125" s="2" t="s">
        <v>456</v>
      </c>
      <c r="D125" s="4" t="s">
        <v>154</v>
      </c>
      <c r="E125" s="116">
        <f t="shared" si="21"/>
        <v>1230</v>
      </c>
      <c r="F125" s="117">
        <f t="shared" si="21"/>
        <v>790</v>
      </c>
      <c r="K125" s="202">
        <f t="shared" si="22"/>
        <v>1227.0940000000001</v>
      </c>
      <c r="L125" s="202">
        <f t="shared" si="23"/>
        <v>780.87799999999993</v>
      </c>
      <c r="M125" s="51"/>
      <c r="N125" s="13">
        <f t="shared" si="24"/>
        <v>1227.0940000000001</v>
      </c>
      <c r="O125" s="13">
        <f t="shared" si="25"/>
        <v>780.87799999999993</v>
      </c>
      <c r="P125" s="51"/>
      <c r="Q125" s="409">
        <v>557.77</v>
      </c>
      <c r="R125" s="409">
        <v>557.77</v>
      </c>
      <c r="S125" s="376">
        <v>508.91250000000002</v>
      </c>
      <c r="T125" s="305">
        <v>407.13</v>
      </c>
      <c r="U125" s="289">
        <v>389.44125000000008</v>
      </c>
      <c r="V125" s="277">
        <v>311.55300000000005</v>
      </c>
      <c r="W125" s="263">
        <v>311.55300000000005</v>
      </c>
      <c r="X125" s="263">
        <v>311.55300000000005</v>
      </c>
      <c r="Y125" s="208">
        <v>280.38779999999997</v>
      </c>
      <c r="Z125" s="208">
        <v>280.38779999999997</v>
      </c>
      <c r="AA125" s="208">
        <v>280.38779999999997</v>
      </c>
      <c r="AB125" s="208">
        <v>280.38779999999997</v>
      </c>
      <c r="AC125" s="208">
        <v>252.875</v>
      </c>
      <c r="AD125" s="191">
        <v>202.3</v>
      </c>
      <c r="AE125" s="312"/>
    </row>
    <row r="126" spans="2:31" ht="23.1" customHeight="1" x14ac:dyDescent="0.25">
      <c r="C126" s="2" t="s">
        <v>457</v>
      </c>
      <c r="D126" s="4" t="s">
        <v>155</v>
      </c>
      <c r="E126" s="116">
        <f t="shared" si="21"/>
        <v>1960</v>
      </c>
      <c r="F126" s="117">
        <f t="shared" si="21"/>
        <v>1250</v>
      </c>
      <c r="K126" s="202">
        <f t="shared" si="22"/>
        <v>1960.0680000000002</v>
      </c>
      <c r="L126" s="202">
        <f t="shared" si="23"/>
        <v>1247.316</v>
      </c>
      <c r="M126" s="51"/>
      <c r="N126" s="13">
        <f t="shared" si="24"/>
        <v>1960.0680000000002</v>
      </c>
      <c r="O126" s="13">
        <f t="shared" si="25"/>
        <v>1247.316</v>
      </c>
      <c r="P126" s="51"/>
      <c r="Q126" s="409">
        <v>890.94</v>
      </c>
      <c r="R126" s="409">
        <v>890.94</v>
      </c>
      <c r="S126" s="376">
        <v>812.90000000000009</v>
      </c>
      <c r="T126" s="305">
        <v>650.32000000000005</v>
      </c>
      <c r="U126" s="289">
        <v>598.12500000000011</v>
      </c>
      <c r="V126" s="277">
        <v>478.50000000000006</v>
      </c>
      <c r="W126" s="263">
        <v>478.50000000000006</v>
      </c>
      <c r="X126" s="263">
        <v>478.50000000000006</v>
      </c>
      <c r="Y126" s="208">
        <v>430.64405999999997</v>
      </c>
      <c r="Z126" s="208">
        <v>430.64405999999997</v>
      </c>
      <c r="AA126" s="208">
        <v>430.64405999999997</v>
      </c>
      <c r="AB126" s="208">
        <v>430.64405999999997</v>
      </c>
      <c r="AC126" s="208">
        <v>388.38749999999999</v>
      </c>
      <c r="AD126" s="191">
        <v>310.70999999999998</v>
      </c>
      <c r="AE126" s="312"/>
    </row>
    <row r="127" spans="2:31" ht="23.1" customHeight="1" x14ac:dyDescent="0.25">
      <c r="C127" s="2" t="s">
        <v>458</v>
      </c>
      <c r="D127" s="4" t="s">
        <v>156</v>
      </c>
      <c r="E127" s="116">
        <f t="shared" si="21"/>
        <v>2140</v>
      </c>
      <c r="F127" s="117">
        <f t="shared" si="21"/>
        <v>1370</v>
      </c>
      <c r="K127" s="202">
        <f t="shared" si="22"/>
        <v>2140.0940000000001</v>
      </c>
      <c r="L127" s="202">
        <f t="shared" si="23"/>
        <v>1361.8779999999999</v>
      </c>
      <c r="M127" s="51"/>
      <c r="N127" s="13">
        <f t="shared" si="24"/>
        <v>2140.0940000000001</v>
      </c>
      <c r="O127" s="13">
        <f t="shared" si="25"/>
        <v>1361.8779999999999</v>
      </c>
      <c r="P127" s="51"/>
      <c r="Q127" s="409">
        <v>972.77</v>
      </c>
      <c r="R127" s="409">
        <v>972.77</v>
      </c>
      <c r="S127" s="376">
        <v>887.5625</v>
      </c>
      <c r="T127" s="305">
        <v>710.05</v>
      </c>
      <c r="U127" s="289">
        <v>653.05625000000009</v>
      </c>
      <c r="V127" s="277">
        <v>522.44500000000005</v>
      </c>
      <c r="W127" s="263">
        <v>522.44500000000005</v>
      </c>
      <c r="X127" s="263">
        <v>522.44500000000005</v>
      </c>
      <c r="Y127" s="208">
        <v>470.20049999999998</v>
      </c>
      <c r="Z127" s="208">
        <v>470.20049999999998</v>
      </c>
      <c r="AA127" s="208">
        <v>470.20049999999998</v>
      </c>
      <c r="AB127" s="208">
        <v>470.20049999999998</v>
      </c>
      <c r="AC127" s="208">
        <v>424.0625</v>
      </c>
      <c r="AD127" s="191">
        <v>339.25</v>
      </c>
      <c r="AE127" s="312"/>
    </row>
    <row r="128" spans="2:31" ht="23.1" customHeight="1" x14ac:dyDescent="0.25">
      <c r="C128" s="2" t="s">
        <v>459</v>
      </c>
      <c r="D128" s="4" t="s">
        <v>157</v>
      </c>
      <c r="E128" s="116">
        <f t="shared" si="21"/>
        <v>2920</v>
      </c>
      <c r="F128" s="117">
        <f t="shared" si="21"/>
        <v>1860</v>
      </c>
      <c r="K128" s="202">
        <f t="shared" si="22"/>
        <v>2917.3980000000001</v>
      </c>
      <c r="L128" s="202">
        <f t="shared" si="23"/>
        <v>1856.5259999999998</v>
      </c>
      <c r="M128" s="51"/>
      <c r="N128" s="13">
        <f t="shared" si="24"/>
        <v>2917.3980000000001</v>
      </c>
      <c r="O128" s="13">
        <f t="shared" si="25"/>
        <v>1856.5259999999998</v>
      </c>
      <c r="P128" s="51"/>
      <c r="Q128" s="409">
        <v>1326.09</v>
      </c>
      <c r="R128" s="409">
        <v>1326.09</v>
      </c>
      <c r="S128" s="376">
        <v>1209.9375</v>
      </c>
      <c r="T128" s="305">
        <v>967.95</v>
      </c>
      <c r="U128" s="289">
        <v>927.10750000000007</v>
      </c>
      <c r="V128" s="277">
        <v>741.68600000000004</v>
      </c>
      <c r="W128" s="263">
        <v>741.68600000000004</v>
      </c>
      <c r="X128" s="263">
        <v>741.68600000000004</v>
      </c>
      <c r="Y128" s="208">
        <v>640.98342000000002</v>
      </c>
      <c r="Z128" s="208">
        <v>640.98342000000002</v>
      </c>
      <c r="AA128" s="208">
        <v>640.98342000000002</v>
      </c>
      <c r="AB128" s="208">
        <v>640.98342000000002</v>
      </c>
      <c r="AC128" s="208">
        <v>578.08750000000009</v>
      </c>
      <c r="AD128" s="191">
        <v>462.47</v>
      </c>
      <c r="AE128" s="312"/>
    </row>
    <row r="129" spans="1:34" ht="23.1" customHeight="1" x14ac:dyDescent="0.25">
      <c r="C129" s="2" t="s">
        <v>460</v>
      </c>
      <c r="D129" s="91" t="s">
        <v>158</v>
      </c>
      <c r="E129" s="116">
        <f t="shared" si="21"/>
        <v>7340</v>
      </c>
      <c r="F129" s="117">
        <f t="shared" si="21"/>
        <v>4670</v>
      </c>
      <c r="K129" s="202">
        <f t="shared" si="22"/>
        <v>7330.3120000000008</v>
      </c>
      <c r="L129" s="202">
        <f t="shared" si="23"/>
        <v>4664.7439999999997</v>
      </c>
      <c r="M129" s="51"/>
      <c r="N129" s="13">
        <f t="shared" si="24"/>
        <v>7330.3120000000008</v>
      </c>
      <c r="O129" s="13">
        <f t="shared" si="25"/>
        <v>4664.7439999999997</v>
      </c>
      <c r="P129" s="51"/>
      <c r="Q129" s="409">
        <v>3331.96</v>
      </c>
      <c r="R129" s="409">
        <v>3331.96</v>
      </c>
      <c r="S129" s="376">
        <v>3040.1125000000002</v>
      </c>
      <c r="T129" s="305">
        <v>2432.09</v>
      </c>
      <c r="U129" s="289">
        <v>2154.02</v>
      </c>
      <c r="V129" s="277">
        <v>1723.2160000000001</v>
      </c>
      <c r="W129" s="263">
        <v>1723.2160000000001</v>
      </c>
      <c r="X129" s="263">
        <v>1723.2160000000001</v>
      </c>
      <c r="Y129" s="208">
        <v>1550.8924199999999</v>
      </c>
      <c r="Z129" s="208">
        <v>1550.8924199999999</v>
      </c>
      <c r="AA129" s="208">
        <v>1550.8924199999999</v>
      </c>
      <c r="AB129" s="208">
        <v>1550.8924199999999</v>
      </c>
      <c r="AC129" s="208">
        <v>1398.7125000000001</v>
      </c>
      <c r="AD129" s="191">
        <v>1118.97</v>
      </c>
      <c r="AE129" s="312"/>
    </row>
    <row r="130" spans="1:34" ht="23.1" customHeight="1" x14ac:dyDescent="0.25">
      <c r="E130" s="138"/>
      <c r="F130" s="139"/>
      <c r="J130" s="34"/>
      <c r="K130" s="202"/>
      <c r="L130" s="202"/>
      <c r="M130" s="2"/>
      <c r="N130" s="13"/>
      <c r="O130" s="13"/>
      <c r="P130" s="2"/>
      <c r="Q130" s="401"/>
      <c r="R130" s="401"/>
      <c r="S130" s="329"/>
      <c r="T130" s="329"/>
      <c r="U130" s="330"/>
      <c r="V130" s="280"/>
      <c r="W130" s="331"/>
      <c r="X130" s="331"/>
      <c r="Y130" s="237"/>
      <c r="Z130" s="237"/>
      <c r="AA130" s="237"/>
      <c r="AB130" s="237"/>
      <c r="AC130" s="237"/>
      <c r="AD130" s="197"/>
      <c r="AE130" s="312"/>
    </row>
    <row r="131" spans="1:34" ht="23.1" customHeight="1" x14ac:dyDescent="0.25">
      <c r="D131" s="616" t="s">
        <v>278</v>
      </c>
      <c r="E131" s="616"/>
      <c r="F131" s="616"/>
      <c r="G131" s="616"/>
      <c r="H131" s="616"/>
      <c r="I131" s="616"/>
      <c r="J131" s="34"/>
      <c r="K131" s="202"/>
      <c r="L131" s="202"/>
      <c r="M131" s="2"/>
      <c r="N131" s="13"/>
      <c r="O131" s="13"/>
      <c r="P131" s="2"/>
      <c r="Q131" s="401"/>
      <c r="R131" s="401"/>
      <c r="S131" s="329"/>
      <c r="T131" s="329"/>
      <c r="U131" s="330"/>
      <c r="V131" s="280"/>
      <c r="W131" s="331"/>
      <c r="X131" s="331"/>
      <c r="Y131" s="237"/>
      <c r="Z131" s="237"/>
      <c r="AA131" s="237"/>
      <c r="AB131" s="237"/>
      <c r="AC131" s="237"/>
      <c r="AD131" s="197"/>
      <c r="AE131" s="312"/>
    </row>
    <row r="132" spans="1:34" s="66" customFormat="1" ht="23.1" customHeight="1" x14ac:dyDescent="0.25">
      <c r="A132" s="2"/>
      <c r="B132" s="2">
        <v>153</v>
      </c>
      <c r="C132" s="2" t="s">
        <v>415</v>
      </c>
      <c r="D132" s="4" t="s">
        <v>122</v>
      </c>
      <c r="E132" s="116">
        <f t="shared" si="21"/>
        <v>510</v>
      </c>
      <c r="F132" s="117">
        <f t="shared" si="21"/>
        <v>330</v>
      </c>
      <c r="G132" s="335"/>
      <c r="H132" s="336"/>
      <c r="I132" s="336"/>
      <c r="J132" s="71"/>
      <c r="K132" s="202">
        <f t="shared" si="22"/>
        <v>509.21200000000005</v>
      </c>
      <c r="L132" s="202">
        <f t="shared" si="23"/>
        <v>324.04399999999998</v>
      </c>
      <c r="M132" s="51"/>
      <c r="N132" s="13">
        <f t="shared" si="24"/>
        <v>509.21200000000005</v>
      </c>
      <c r="O132" s="13">
        <f t="shared" si="25"/>
        <v>324.04399999999998</v>
      </c>
      <c r="P132" s="63"/>
      <c r="Q132" s="409">
        <v>231.46</v>
      </c>
      <c r="R132" s="409">
        <v>231.46</v>
      </c>
      <c r="S132" s="376">
        <v>211.1875</v>
      </c>
      <c r="T132" s="305">
        <v>168.95</v>
      </c>
      <c r="U132" s="289">
        <v>161.60375000000002</v>
      </c>
      <c r="V132" s="277">
        <v>129.28300000000002</v>
      </c>
      <c r="W132" s="263">
        <v>129.28300000000002</v>
      </c>
      <c r="X132" s="263">
        <v>129.28300000000002</v>
      </c>
      <c r="Y132" s="208">
        <v>116.35469999999999</v>
      </c>
      <c r="Z132" s="208">
        <v>116.35469999999999</v>
      </c>
      <c r="AA132" s="208">
        <v>116.35469999999999</v>
      </c>
      <c r="AB132" s="208">
        <v>116.35469999999999</v>
      </c>
      <c r="AC132" s="208">
        <v>104.9375</v>
      </c>
      <c r="AD132" s="191">
        <v>83.95</v>
      </c>
      <c r="AE132" s="312"/>
      <c r="AF132" s="144"/>
      <c r="AH132" s="34"/>
    </row>
    <row r="133" spans="1:34" ht="23.1" customHeight="1" x14ac:dyDescent="0.25">
      <c r="C133" s="2" t="s">
        <v>416</v>
      </c>
      <c r="D133" s="4" t="s">
        <v>123</v>
      </c>
      <c r="E133" s="116">
        <f t="shared" si="21"/>
        <v>700</v>
      </c>
      <c r="F133" s="117">
        <f t="shared" si="21"/>
        <v>450</v>
      </c>
      <c r="K133" s="202">
        <f t="shared" si="22"/>
        <v>694.45200000000011</v>
      </c>
      <c r="L133" s="202">
        <f t="shared" si="23"/>
        <v>441.92400000000004</v>
      </c>
      <c r="M133" s="51"/>
      <c r="N133" s="13">
        <f t="shared" si="24"/>
        <v>694.45200000000011</v>
      </c>
      <c r="O133" s="13">
        <f t="shared" si="25"/>
        <v>441.92400000000004</v>
      </c>
      <c r="P133" s="51"/>
      <c r="Q133" s="409">
        <v>315.66000000000003</v>
      </c>
      <c r="R133" s="409">
        <v>315.66000000000003</v>
      </c>
      <c r="S133" s="376">
        <v>288.01249999999999</v>
      </c>
      <c r="T133" s="305">
        <v>230.41</v>
      </c>
      <c r="U133" s="289">
        <v>220.39875000000001</v>
      </c>
      <c r="V133" s="277">
        <v>176.31900000000002</v>
      </c>
      <c r="W133" s="263">
        <v>176.31900000000002</v>
      </c>
      <c r="X133" s="263">
        <v>176.31900000000002</v>
      </c>
      <c r="Y133" s="208">
        <v>159.30683999999999</v>
      </c>
      <c r="Z133" s="208">
        <v>159.30683999999999</v>
      </c>
      <c r="AA133" s="208">
        <v>159.30683999999999</v>
      </c>
      <c r="AB133" s="208">
        <v>159.30683999999999</v>
      </c>
      <c r="AC133" s="208">
        <v>143.67500000000001</v>
      </c>
      <c r="AD133" s="191">
        <v>114.94</v>
      </c>
      <c r="AE133" s="312"/>
    </row>
    <row r="134" spans="1:34" ht="23.1" customHeight="1" x14ac:dyDescent="0.25">
      <c r="C134" s="2" t="s">
        <v>417</v>
      </c>
      <c r="D134" s="4" t="s">
        <v>124</v>
      </c>
      <c r="E134" s="116">
        <f t="shared" si="21"/>
        <v>1290</v>
      </c>
      <c r="F134" s="117">
        <f t="shared" si="21"/>
        <v>820</v>
      </c>
      <c r="K134" s="202">
        <f t="shared" si="22"/>
        <v>1280.9280000000001</v>
      </c>
      <c r="L134" s="202">
        <f t="shared" si="23"/>
        <v>815.13599999999997</v>
      </c>
      <c r="M134" s="51"/>
      <c r="N134" s="13">
        <f t="shared" si="24"/>
        <v>1280.9280000000001</v>
      </c>
      <c r="O134" s="13">
        <f t="shared" si="25"/>
        <v>815.13599999999997</v>
      </c>
      <c r="P134" s="51"/>
      <c r="Q134" s="409">
        <v>582.24</v>
      </c>
      <c r="R134" s="409">
        <v>582.24</v>
      </c>
      <c r="S134" s="376">
        <v>531.23749999999995</v>
      </c>
      <c r="T134" s="305">
        <v>424.99</v>
      </c>
      <c r="U134" s="289">
        <v>406.51874999999995</v>
      </c>
      <c r="V134" s="277">
        <v>325.21499999999997</v>
      </c>
      <c r="W134" s="263">
        <v>325.21499999999997</v>
      </c>
      <c r="X134" s="263">
        <v>325.21499999999997</v>
      </c>
      <c r="Y134" s="208">
        <v>292.69547999999998</v>
      </c>
      <c r="Z134" s="208">
        <v>292.69547999999998</v>
      </c>
      <c r="AA134" s="208">
        <v>292.69547999999998</v>
      </c>
      <c r="AB134" s="208">
        <v>292.69547999999998</v>
      </c>
      <c r="AC134" s="208">
        <v>263.97500000000002</v>
      </c>
      <c r="AD134" s="191">
        <v>211.18</v>
      </c>
      <c r="AE134" s="312"/>
    </row>
    <row r="135" spans="1:34" ht="23.1" customHeight="1" x14ac:dyDescent="0.25">
      <c r="C135" s="2" t="s">
        <v>418</v>
      </c>
      <c r="D135" s="4" t="s">
        <v>125</v>
      </c>
      <c r="E135" s="116">
        <f t="shared" si="21"/>
        <v>1640</v>
      </c>
      <c r="F135" s="117">
        <f t="shared" si="21"/>
        <v>1050</v>
      </c>
      <c r="K135" s="202">
        <f t="shared" si="22"/>
        <v>1636.5360000000001</v>
      </c>
      <c r="L135" s="202">
        <f t="shared" si="23"/>
        <v>1041.432</v>
      </c>
      <c r="M135" s="51"/>
      <c r="N135" s="13">
        <f t="shared" si="24"/>
        <v>1636.5360000000001</v>
      </c>
      <c r="O135" s="13">
        <f t="shared" si="25"/>
        <v>1041.432</v>
      </c>
      <c r="P135" s="51"/>
      <c r="Q135" s="409">
        <v>743.88</v>
      </c>
      <c r="R135" s="409">
        <v>743.88</v>
      </c>
      <c r="S135" s="376">
        <v>678.72500000000002</v>
      </c>
      <c r="T135" s="305">
        <v>542.98</v>
      </c>
      <c r="U135" s="289">
        <v>519.36500000000012</v>
      </c>
      <c r="V135" s="277">
        <v>415.49200000000008</v>
      </c>
      <c r="W135" s="263">
        <v>415.49200000000008</v>
      </c>
      <c r="X135" s="263">
        <v>415.49200000000008</v>
      </c>
      <c r="Y135" s="208">
        <v>372.83399999999995</v>
      </c>
      <c r="Z135" s="208">
        <v>372.83399999999995</v>
      </c>
      <c r="AA135" s="208">
        <v>372.83399999999995</v>
      </c>
      <c r="AB135" s="208">
        <v>372.83399999999995</v>
      </c>
      <c r="AC135" s="208">
        <v>336.25</v>
      </c>
      <c r="AD135" s="191">
        <v>269</v>
      </c>
      <c r="AE135" s="312"/>
    </row>
    <row r="136" spans="1:34" ht="23.1" customHeight="1" x14ac:dyDescent="0.25">
      <c r="D136" s="136"/>
      <c r="E136" s="138"/>
      <c r="F136" s="139"/>
      <c r="J136" s="34"/>
      <c r="K136" s="202"/>
      <c r="L136" s="202"/>
      <c r="M136" s="2"/>
      <c r="N136" s="13"/>
      <c r="O136" s="13"/>
      <c r="P136" s="2"/>
      <c r="Q136" s="401"/>
      <c r="R136" s="401"/>
      <c r="S136" s="329"/>
      <c r="T136" s="329"/>
      <c r="U136" s="330"/>
      <c r="V136" s="280"/>
      <c r="W136" s="331"/>
      <c r="X136" s="331"/>
      <c r="Y136" s="208"/>
      <c r="Z136" s="208"/>
      <c r="AA136" s="208"/>
      <c r="AB136" s="208"/>
      <c r="AC136" s="208"/>
      <c r="AD136" s="191"/>
      <c r="AE136" s="312"/>
    </row>
    <row r="137" spans="1:34" ht="23.1" customHeight="1" x14ac:dyDescent="0.25">
      <c r="D137" s="615" t="s">
        <v>285</v>
      </c>
      <c r="E137" s="615"/>
      <c r="F137" s="615"/>
      <c r="G137" s="615"/>
      <c r="H137" s="615"/>
      <c r="I137" s="615"/>
      <c r="J137" s="34"/>
      <c r="K137" s="202"/>
      <c r="L137" s="202"/>
      <c r="M137" s="2"/>
      <c r="N137" s="13"/>
      <c r="O137" s="13"/>
      <c r="P137" s="2"/>
      <c r="Q137" s="400"/>
      <c r="R137" s="400"/>
      <c r="S137" s="332"/>
      <c r="T137" s="332"/>
      <c r="U137" s="330"/>
      <c r="V137" s="280"/>
      <c r="W137" s="331"/>
      <c r="X137" s="331"/>
      <c r="Y137" s="237"/>
      <c r="Z137" s="237"/>
      <c r="AA137" s="237"/>
      <c r="AB137" s="237"/>
      <c r="AC137" s="237"/>
      <c r="AD137" s="197"/>
      <c r="AE137" s="312"/>
    </row>
    <row r="138" spans="1:34" s="66" customFormat="1" ht="23.1" customHeight="1" x14ac:dyDescent="0.25">
      <c r="A138" s="2"/>
      <c r="B138" s="2">
        <v>227</v>
      </c>
      <c r="C138" s="2" t="s">
        <v>323</v>
      </c>
      <c r="D138" s="4" t="s">
        <v>22</v>
      </c>
      <c r="E138" s="116">
        <f t="shared" ref="E138:F141" si="32">MROUND(K138+4.7,10)</f>
        <v>1020</v>
      </c>
      <c r="F138" s="117">
        <f t="shared" si="32"/>
        <v>650</v>
      </c>
      <c r="G138" s="101"/>
      <c r="H138" s="2"/>
      <c r="I138" s="2"/>
      <c r="J138" s="71"/>
      <c r="K138" s="202">
        <f>N138*$K$8</f>
        <v>1015.1887900000003</v>
      </c>
      <c r="L138" s="202">
        <f>O138*$L$8</f>
        <v>646.0292300000001</v>
      </c>
      <c r="M138" s="51"/>
      <c r="N138" s="13">
        <f>Q138*2.2</f>
        <v>1015.1887900000003</v>
      </c>
      <c r="O138" s="13">
        <f>Q138*1.4</f>
        <v>646.0292300000001</v>
      </c>
      <c r="P138" s="63"/>
      <c r="Q138" s="399">
        <v>461.44945000000007</v>
      </c>
      <c r="R138" s="399">
        <v>461.44945000000007</v>
      </c>
      <c r="S138" s="371">
        <v>419.49950000000001</v>
      </c>
      <c r="T138" s="303">
        <v>289.31</v>
      </c>
      <c r="U138" s="289">
        <v>327.69982000000005</v>
      </c>
      <c r="V138" s="277">
        <v>262.15985600000005</v>
      </c>
      <c r="W138" s="263">
        <v>262.15985600000005</v>
      </c>
      <c r="X138" s="263">
        <v>262.15985600000005</v>
      </c>
      <c r="Y138" s="208">
        <v>234.07130000000001</v>
      </c>
      <c r="Z138" s="210">
        <v>234.07130000000001</v>
      </c>
      <c r="AA138" s="210">
        <v>234.07130000000001</v>
      </c>
      <c r="AB138" s="210">
        <v>234.07130000000001</v>
      </c>
      <c r="AC138" s="208">
        <v>186.36250000000001</v>
      </c>
      <c r="AD138" s="191">
        <v>149.09</v>
      </c>
      <c r="AE138" s="312"/>
      <c r="AF138" s="144"/>
    </row>
    <row r="139" spans="1:34" ht="23.1" customHeight="1" x14ac:dyDescent="0.25">
      <c r="B139" s="2">
        <v>228</v>
      </c>
      <c r="C139" s="2" t="s">
        <v>324</v>
      </c>
      <c r="D139" s="4" t="s">
        <v>23</v>
      </c>
      <c r="E139" s="116">
        <f t="shared" si="32"/>
        <v>1630</v>
      </c>
      <c r="F139" s="117">
        <f t="shared" si="32"/>
        <v>1040</v>
      </c>
      <c r="K139" s="202">
        <f>N139*$K$8</f>
        <v>1624.7722699999999</v>
      </c>
      <c r="L139" s="202">
        <f>O139*$L$8</f>
        <v>1033.9459899999999</v>
      </c>
      <c r="M139" s="51"/>
      <c r="N139" s="13">
        <f>Q139*2.2</f>
        <v>1624.7722699999999</v>
      </c>
      <c r="O139" s="13">
        <f>Q139*1.4</f>
        <v>1033.9459899999999</v>
      </c>
      <c r="P139" s="51"/>
      <c r="Q139" s="399">
        <v>738.53284999999994</v>
      </c>
      <c r="R139" s="399">
        <v>738.53284999999994</v>
      </c>
      <c r="S139" s="371">
        <v>671.3934999999999</v>
      </c>
      <c r="T139" s="303">
        <v>463.03</v>
      </c>
      <c r="U139" s="289">
        <v>524.5087400000001</v>
      </c>
      <c r="V139" s="277">
        <v>419.6069920000001</v>
      </c>
      <c r="W139" s="263">
        <v>419.6069920000001</v>
      </c>
      <c r="X139" s="263">
        <v>419.6069920000001</v>
      </c>
      <c r="Y139" s="208">
        <v>374.64910000000003</v>
      </c>
      <c r="Z139" s="210">
        <v>374.64910000000003</v>
      </c>
      <c r="AA139" s="210">
        <v>374.64910000000003</v>
      </c>
      <c r="AB139" s="210">
        <v>374.64910000000003</v>
      </c>
      <c r="AC139" s="208">
        <v>298.28750000000002</v>
      </c>
      <c r="AD139" s="191">
        <v>238.63</v>
      </c>
      <c r="AE139" s="312"/>
    </row>
    <row r="140" spans="1:34" ht="23.1" customHeight="1" x14ac:dyDescent="0.25">
      <c r="B140" s="2">
        <v>229</v>
      </c>
      <c r="C140" s="2" t="s">
        <v>325</v>
      </c>
      <c r="D140" s="4" t="s">
        <v>24</v>
      </c>
      <c r="E140" s="116">
        <f t="shared" si="32"/>
        <v>2900</v>
      </c>
      <c r="F140" s="117">
        <f t="shared" si="32"/>
        <v>1850</v>
      </c>
      <c r="K140" s="202">
        <f>N140*$K$8</f>
        <v>2892.8546900000001</v>
      </c>
      <c r="L140" s="202">
        <f>O140*$L$8</f>
        <v>1840.9075299999997</v>
      </c>
      <c r="M140" s="51"/>
      <c r="N140" s="13">
        <f>Q140*2.2</f>
        <v>2892.8546900000001</v>
      </c>
      <c r="O140" s="13">
        <f>Q140*1.4</f>
        <v>1840.9075299999997</v>
      </c>
      <c r="P140" s="51"/>
      <c r="Q140" s="399">
        <v>1314.9339499999999</v>
      </c>
      <c r="R140" s="399">
        <v>1314.9339499999999</v>
      </c>
      <c r="S140" s="371">
        <v>1195.3944999999999</v>
      </c>
      <c r="T140" s="303">
        <v>824.41</v>
      </c>
      <c r="U140" s="289">
        <v>824.46</v>
      </c>
      <c r="V140" s="277">
        <v>659.56799999999998</v>
      </c>
      <c r="W140" s="263">
        <v>659.56799999999998</v>
      </c>
      <c r="X140" s="263">
        <v>659.56799999999998</v>
      </c>
      <c r="Y140" s="208">
        <v>588.9</v>
      </c>
      <c r="Z140" s="205">
        <v>588.9</v>
      </c>
      <c r="AA140" s="205">
        <v>588.9</v>
      </c>
      <c r="AB140" s="205">
        <v>588.9</v>
      </c>
      <c r="AC140" s="208">
        <v>470.61250000000001</v>
      </c>
      <c r="AD140" s="191">
        <v>376.49</v>
      </c>
      <c r="AE140" s="312"/>
    </row>
    <row r="141" spans="1:34" ht="23.1" customHeight="1" x14ac:dyDescent="0.25">
      <c r="B141" s="2">
        <v>230</v>
      </c>
      <c r="C141" s="2" t="s">
        <v>326</v>
      </c>
      <c r="D141" s="4" t="s">
        <v>25</v>
      </c>
      <c r="E141" s="116">
        <f t="shared" si="32"/>
        <v>5280</v>
      </c>
      <c r="F141" s="117">
        <f t="shared" si="32"/>
        <v>3360</v>
      </c>
      <c r="K141" s="202">
        <f>N141*$K$8</f>
        <v>5279.9572100000005</v>
      </c>
      <c r="L141" s="202">
        <f>O141*$L$8</f>
        <v>3359.9727700000003</v>
      </c>
      <c r="M141" s="51"/>
      <c r="N141" s="13">
        <f>Q141*2.2</f>
        <v>5279.9572100000005</v>
      </c>
      <c r="O141" s="13">
        <f>Q141*1.4</f>
        <v>3359.9727700000003</v>
      </c>
      <c r="P141" s="51"/>
      <c r="Q141" s="399">
        <v>2399.9805500000002</v>
      </c>
      <c r="R141" s="399">
        <v>2399.9805500000002</v>
      </c>
      <c r="S141" s="371">
        <v>2181.8004999999998</v>
      </c>
      <c r="T141" s="303">
        <v>1504.69</v>
      </c>
      <c r="U141" s="289">
        <v>1504.5800000000004</v>
      </c>
      <c r="V141" s="277">
        <v>1203.6640000000002</v>
      </c>
      <c r="W141" s="263">
        <v>1203.6640000000002</v>
      </c>
      <c r="X141" s="263">
        <v>1203.6640000000002</v>
      </c>
      <c r="Y141" s="208">
        <v>1074.7</v>
      </c>
      <c r="Z141" s="205">
        <v>1074.7</v>
      </c>
      <c r="AA141" s="205">
        <v>1074.7</v>
      </c>
      <c r="AB141" s="205">
        <v>1074.7</v>
      </c>
      <c r="AC141" s="208">
        <v>840.38749999999993</v>
      </c>
      <c r="AD141" s="191">
        <v>672.31</v>
      </c>
      <c r="AE141" s="312"/>
    </row>
    <row r="142" spans="1:34" ht="23.1" hidden="1" customHeight="1" x14ac:dyDescent="0.25">
      <c r="D142" s="136"/>
      <c r="E142" s="138"/>
      <c r="F142" s="139"/>
      <c r="J142" s="34"/>
      <c r="K142" s="202">
        <f>N142*$K$8</f>
        <v>0</v>
      </c>
      <c r="L142" s="202">
        <f>O142*$L$8</f>
        <v>0</v>
      </c>
      <c r="M142" s="2"/>
      <c r="N142" s="13">
        <f>Q142*2.2</f>
        <v>0</v>
      </c>
      <c r="O142" s="13">
        <f>Q142*1.4</f>
        <v>0</v>
      </c>
      <c r="P142" s="2"/>
      <c r="Q142" s="399"/>
      <c r="R142" s="399"/>
      <c r="S142" s="333"/>
      <c r="T142" s="333"/>
      <c r="U142" s="330"/>
      <c r="V142" s="280"/>
      <c r="W142" s="340"/>
      <c r="X142" s="340"/>
      <c r="Y142" s="205"/>
      <c r="Z142" s="205"/>
      <c r="AA142" s="205"/>
      <c r="AB142" s="205"/>
      <c r="AC142" s="208"/>
      <c r="AD142" s="191"/>
      <c r="AE142" s="312"/>
    </row>
    <row r="143" spans="1:34" ht="23.1" customHeight="1" x14ac:dyDescent="0.25">
      <c r="D143" s="615" t="s">
        <v>538</v>
      </c>
      <c r="E143" s="615"/>
      <c r="F143" s="615"/>
      <c r="G143" s="615"/>
      <c r="H143" s="615"/>
      <c r="I143" s="615"/>
      <c r="J143" s="34"/>
      <c r="K143" s="202"/>
      <c r="L143" s="202"/>
      <c r="M143" s="2"/>
      <c r="N143" s="13"/>
      <c r="O143" s="13"/>
      <c r="P143" s="2"/>
      <c r="Q143" s="399"/>
      <c r="R143" s="399"/>
      <c r="S143" s="333"/>
      <c r="T143" s="329"/>
      <c r="U143" s="330"/>
      <c r="V143" s="280"/>
      <c r="W143" s="331"/>
      <c r="X143" s="331"/>
      <c r="Y143" s="237"/>
      <c r="Z143" s="237"/>
      <c r="AA143" s="237"/>
      <c r="AB143" s="237"/>
      <c r="AC143" s="237"/>
      <c r="AD143" s="197"/>
      <c r="AE143" s="312"/>
    </row>
    <row r="144" spans="1:34" s="66" customFormat="1" ht="23.1" customHeight="1" x14ac:dyDescent="0.25">
      <c r="A144" s="2" t="s">
        <v>290</v>
      </c>
      <c r="B144" s="2">
        <v>283</v>
      </c>
      <c r="C144" s="2" t="s">
        <v>342</v>
      </c>
      <c r="D144" s="4" t="s">
        <v>531</v>
      </c>
      <c r="E144" s="116">
        <f t="shared" si="21"/>
        <v>1060</v>
      </c>
      <c r="F144" s="117">
        <f t="shared" si="21"/>
        <v>670</v>
      </c>
      <c r="G144" s="101"/>
      <c r="H144" s="2"/>
      <c r="I144" s="2"/>
      <c r="J144" s="71"/>
      <c r="K144" s="202">
        <f t="shared" si="22"/>
        <v>1050.7261875000002</v>
      </c>
      <c r="L144" s="202">
        <f t="shared" si="23"/>
        <v>668.64393749999999</v>
      </c>
      <c r="M144" s="51"/>
      <c r="N144" s="13">
        <f t="shared" si="24"/>
        <v>1050.7261875000002</v>
      </c>
      <c r="O144" s="13">
        <f t="shared" si="25"/>
        <v>668.64393749999999</v>
      </c>
      <c r="P144" s="63"/>
      <c r="Q144" s="399">
        <v>477.60281250000003</v>
      </c>
      <c r="R144" s="399">
        <v>477.60281250000003</v>
      </c>
      <c r="S144" s="371">
        <v>434.18437499999999</v>
      </c>
      <c r="T144" s="303">
        <v>299.4375</v>
      </c>
      <c r="U144" s="289">
        <v>299.4375</v>
      </c>
      <c r="V144" s="277">
        <v>239.55</v>
      </c>
      <c r="W144" s="263">
        <v>239.55</v>
      </c>
      <c r="X144" s="263">
        <v>239.55</v>
      </c>
      <c r="Y144" s="208">
        <v>213.88751999999997</v>
      </c>
      <c r="Z144" s="208">
        <v>213.88751999999997</v>
      </c>
      <c r="AA144" s="208">
        <v>213.88751999999997</v>
      </c>
      <c r="AB144" s="208">
        <v>213.88751999999997</v>
      </c>
      <c r="AC144" s="208">
        <v>192.89999999999998</v>
      </c>
      <c r="AD144" s="191">
        <v>154.32</v>
      </c>
      <c r="AE144" s="312"/>
      <c r="AF144" s="144"/>
      <c r="AH144" s="34"/>
    </row>
    <row r="145" spans="1:34" ht="23.1" customHeight="1" x14ac:dyDescent="0.25">
      <c r="C145" s="2" t="s">
        <v>343</v>
      </c>
      <c r="D145" s="4" t="s">
        <v>532</v>
      </c>
      <c r="E145" s="116">
        <f t="shared" si="21"/>
        <v>1720</v>
      </c>
      <c r="F145" s="117">
        <f t="shared" si="21"/>
        <v>1090</v>
      </c>
      <c r="K145" s="202">
        <f t="shared" si="22"/>
        <v>1712.8481700000002</v>
      </c>
      <c r="L145" s="202">
        <f t="shared" si="23"/>
        <v>1089.9942899999999</v>
      </c>
      <c r="M145" s="51"/>
      <c r="N145" s="13">
        <f t="shared" si="24"/>
        <v>1712.8481700000002</v>
      </c>
      <c r="O145" s="13">
        <f t="shared" si="25"/>
        <v>1089.9942899999999</v>
      </c>
      <c r="P145" s="51"/>
      <c r="Q145" s="399">
        <v>778.56735000000003</v>
      </c>
      <c r="R145" s="399">
        <v>778.56735000000003</v>
      </c>
      <c r="S145" s="371">
        <v>707.7885</v>
      </c>
      <c r="T145" s="303">
        <v>488.13</v>
      </c>
      <c r="U145" s="289">
        <v>488.75</v>
      </c>
      <c r="V145" s="269">
        <v>391</v>
      </c>
      <c r="W145" s="263">
        <v>390.5</v>
      </c>
      <c r="X145" s="263">
        <v>390.5</v>
      </c>
      <c r="Y145" s="205">
        <v>348.66215999999997</v>
      </c>
      <c r="Z145" s="205">
        <v>348.66215999999997</v>
      </c>
      <c r="AA145" s="205">
        <v>348.66215999999997</v>
      </c>
      <c r="AB145" s="205">
        <v>348.66215999999997</v>
      </c>
      <c r="AC145" s="208">
        <v>314.45</v>
      </c>
      <c r="AD145" s="191">
        <v>251.56</v>
      </c>
      <c r="AE145" s="312"/>
    </row>
    <row r="146" spans="1:34" ht="23.1" customHeight="1" x14ac:dyDescent="0.25">
      <c r="C146" s="2" t="s">
        <v>344</v>
      </c>
      <c r="D146" s="4" t="s">
        <v>533</v>
      </c>
      <c r="E146" s="116">
        <f t="shared" si="21"/>
        <v>2730</v>
      </c>
      <c r="F146" s="117">
        <f t="shared" si="21"/>
        <v>1740</v>
      </c>
      <c r="K146" s="202">
        <f t="shared" si="22"/>
        <v>2724.7385000000004</v>
      </c>
      <c r="L146" s="202">
        <f t="shared" si="23"/>
        <v>1733.9245000000001</v>
      </c>
      <c r="M146" s="51"/>
      <c r="N146" s="13">
        <f t="shared" si="24"/>
        <v>2724.7385000000004</v>
      </c>
      <c r="O146" s="13">
        <f t="shared" si="25"/>
        <v>1733.9245000000001</v>
      </c>
      <c r="P146" s="51"/>
      <c r="Q146" s="399">
        <v>1238.5175000000002</v>
      </c>
      <c r="R146" s="399">
        <v>1238.5175000000002</v>
      </c>
      <c r="S146" s="371">
        <v>1125.925</v>
      </c>
      <c r="T146" s="303">
        <v>776.5</v>
      </c>
      <c r="U146" s="289">
        <v>776.5</v>
      </c>
      <c r="V146" s="277">
        <v>621.20000000000005</v>
      </c>
      <c r="W146" s="263">
        <v>621.20000000000005</v>
      </c>
      <c r="X146" s="263">
        <v>621.20000000000005</v>
      </c>
      <c r="Y146" s="205">
        <v>554.63562000000002</v>
      </c>
      <c r="Z146" s="205">
        <v>554.63562000000002</v>
      </c>
      <c r="AA146" s="205">
        <v>554.63562000000002</v>
      </c>
      <c r="AB146" s="205">
        <v>554.63562000000002</v>
      </c>
      <c r="AC146" s="208">
        <v>500.21250000000003</v>
      </c>
      <c r="AD146" s="191">
        <v>400.17</v>
      </c>
      <c r="AE146" s="312"/>
    </row>
    <row r="147" spans="1:34" ht="23.1" customHeight="1" x14ac:dyDescent="0.25">
      <c r="C147" s="2" t="s">
        <v>345</v>
      </c>
      <c r="D147" s="4" t="s">
        <v>534</v>
      </c>
      <c r="E147" s="116">
        <f t="shared" si="21"/>
        <v>3740</v>
      </c>
      <c r="F147" s="117">
        <f t="shared" si="21"/>
        <v>2380</v>
      </c>
      <c r="K147" s="202">
        <f t="shared" si="22"/>
        <v>3737.0148200000008</v>
      </c>
      <c r="L147" s="202">
        <f t="shared" si="23"/>
        <v>2378.10034</v>
      </c>
      <c r="M147" s="51"/>
      <c r="N147" s="13">
        <f t="shared" si="24"/>
        <v>3737.0148200000008</v>
      </c>
      <c r="O147" s="13">
        <f t="shared" si="25"/>
        <v>2378.10034</v>
      </c>
      <c r="P147" s="51"/>
      <c r="Q147" s="399">
        <v>1698.6431000000002</v>
      </c>
      <c r="R147" s="399">
        <v>1698.6431000000002</v>
      </c>
      <c r="S147" s="371">
        <v>1544.221</v>
      </c>
      <c r="T147" s="303">
        <v>1064.98</v>
      </c>
      <c r="U147" s="289">
        <v>1730.3999999999999</v>
      </c>
      <c r="V147" s="277">
        <v>1384.32</v>
      </c>
      <c r="W147" s="263">
        <v>1384.32</v>
      </c>
      <c r="X147" s="263">
        <v>1384.32</v>
      </c>
      <c r="Y147" s="205">
        <v>760.69223999999997</v>
      </c>
      <c r="Z147" s="205">
        <v>760.69223999999997</v>
      </c>
      <c r="AA147" s="205">
        <v>760.69223999999997</v>
      </c>
      <c r="AB147" s="205">
        <v>760.69223999999997</v>
      </c>
      <c r="AC147" s="208">
        <v>686.05000000000007</v>
      </c>
      <c r="AD147" s="191">
        <v>548.84</v>
      </c>
      <c r="AE147" s="312"/>
    </row>
    <row r="148" spans="1:34" ht="23.1" customHeight="1" x14ac:dyDescent="0.25">
      <c r="C148" s="2" t="s">
        <v>346</v>
      </c>
      <c r="D148" s="4" t="s">
        <v>535</v>
      </c>
      <c r="E148" s="116">
        <f t="shared" si="21"/>
        <v>6080</v>
      </c>
      <c r="F148" s="117">
        <f t="shared" si="21"/>
        <v>3870</v>
      </c>
      <c r="K148" s="202">
        <f t="shared" si="22"/>
        <v>6071.9736000000012</v>
      </c>
      <c r="L148" s="202">
        <f t="shared" si="23"/>
        <v>3863.9832000000001</v>
      </c>
      <c r="M148" s="51"/>
      <c r="N148" s="13">
        <f t="shared" si="24"/>
        <v>6071.9736000000012</v>
      </c>
      <c r="O148" s="13">
        <f t="shared" si="25"/>
        <v>3863.9832000000001</v>
      </c>
      <c r="P148" s="51"/>
      <c r="Q148" s="399">
        <v>2759.9880000000003</v>
      </c>
      <c r="R148" s="399">
        <v>2759.9880000000003</v>
      </c>
      <c r="S148" s="371">
        <v>2509.08</v>
      </c>
      <c r="T148" s="303">
        <v>1730.4</v>
      </c>
      <c r="U148" s="289">
        <v>1743.75</v>
      </c>
      <c r="V148" s="269">
        <v>1395</v>
      </c>
      <c r="W148" s="263">
        <v>1384.32</v>
      </c>
      <c r="X148" s="263">
        <v>1384.32</v>
      </c>
      <c r="Y148" s="205">
        <v>1236.0070799999999</v>
      </c>
      <c r="Z148" s="205">
        <v>1236.0070799999999</v>
      </c>
      <c r="AA148" s="205">
        <v>1236.0070799999999</v>
      </c>
      <c r="AB148" s="205">
        <v>1236.0070799999999</v>
      </c>
      <c r="AC148" s="208">
        <v>1114.7249999999999</v>
      </c>
      <c r="AD148" s="191">
        <v>891.78</v>
      </c>
      <c r="AE148" s="312"/>
    </row>
    <row r="149" spans="1:34" ht="23.1" customHeight="1" x14ac:dyDescent="0.25">
      <c r="C149" s="2" t="s">
        <v>347</v>
      </c>
      <c r="D149" s="4" t="s">
        <v>536</v>
      </c>
      <c r="E149" s="116">
        <f t="shared" si="21"/>
        <v>11060</v>
      </c>
      <c r="F149" s="117">
        <f t="shared" si="21"/>
        <v>7040</v>
      </c>
      <c r="K149" s="202">
        <f t="shared" si="22"/>
        <v>11054.893960000003</v>
      </c>
      <c r="L149" s="202">
        <f t="shared" si="23"/>
        <v>7034.9325200000003</v>
      </c>
      <c r="M149" s="51"/>
      <c r="N149" s="13">
        <f t="shared" si="24"/>
        <v>11054.893960000003</v>
      </c>
      <c r="O149" s="13">
        <f t="shared" si="25"/>
        <v>7034.9325200000003</v>
      </c>
      <c r="P149" s="51"/>
      <c r="Q149" s="399">
        <v>5024.9518000000007</v>
      </c>
      <c r="R149" s="399">
        <v>5024.9518000000007</v>
      </c>
      <c r="S149" s="371">
        <v>4568.1379999999999</v>
      </c>
      <c r="T149" s="303">
        <v>3150.44</v>
      </c>
      <c r="U149" s="289">
        <v>3151.25</v>
      </c>
      <c r="V149" s="269">
        <v>2521</v>
      </c>
      <c r="W149" s="263">
        <v>2520.35</v>
      </c>
      <c r="X149" s="263">
        <v>2520.35</v>
      </c>
      <c r="Y149" s="205">
        <v>2250.3095999999996</v>
      </c>
      <c r="Z149" s="205">
        <v>2250.3095999999996</v>
      </c>
      <c r="AA149" s="205">
        <v>2250.3095999999996</v>
      </c>
      <c r="AB149" s="205">
        <v>2250.3095999999996</v>
      </c>
      <c r="AC149" s="208">
        <v>2029.5</v>
      </c>
      <c r="AD149" s="191">
        <v>1623.6</v>
      </c>
      <c r="AE149" s="312"/>
    </row>
    <row r="150" spans="1:34" ht="23.1" customHeight="1" x14ac:dyDescent="0.25">
      <c r="B150" s="2">
        <v>289</v>
      </c>
      <c r="C150" s="2" t="s">
        <v>348</v>
      </c>
      <c r="D150" s="4" t="s">
        <v>537</v>
      </c>
      <c r="E150" s="116">
        <f t="shared" si="21"/>
        <v>19980</v>
      </c>
      <c r="F150" s="117">
        <f t="shared" si="21"/>
        <v>12720</v>
      </c>
      <c r="K150" s="202">
        <f t="shared" si="22"/>
        <v>19975.201812500003</v>
      </c>
      <c r="L150" s="202">
        <f t="shared" si="23"/>
        <v>12711.4920625</v>
      </c>
      <c r="M150" s="51"/>
      <c r="N150" s="13">
        <f t="shared" si="24"/>
        <v>19975.201812500003</v>
      </c>
      <c r="O150" s="13">
        <f t="shared" si="25"/>
        <v>12711.4920625</v>
      </c>
      <c r="P150" s="51"/>
      <c r="Q150" s="399">
        <v>9079.6371875000004</v>
      </c>
      <c r="R150" s="399">
        <v>9079.6371875000004</v>
      </c>
      <c r="S150" s="371">
        <v>8254.2156249999989</v>
      </c>
      <c r="T150" s="303">
        <v>5692.5625</v>
      </c>
      <c r="U150" s="289">
        <v>5692.5625</v>
      </c>
      <c r="V150" s="277">
        <v>4554.05</v>
      </c>
      <c r="W150" s="263">
        <v>4554.05</v>
      </c>
      <c r="X150" s="263">
        <v>4554.05</v>
      </c>
      <c r="Y150" s="208">
        <v>4066.1220599999997</v>
      </c>
      <c r="Z150" s="208">
        <v>4066.1220599999997</v>
      </c>
      <c r="AA150" s="208">
        <v>4066.1220599999997</v>
      </c>
      <c r="AB150" s="208">
        <v>4066.1220599999997</v>
      </c>
      <c r="AC150" s="208">
        <v>3667.1374999999998</v>
      </c>
      <c r="AD150" s="191">
        <v>2933.71</v>
      </c>
      <c r="AE150" s="312"/>
    </row>
    <row r="151" spans="1:34" ht="18" customHeight="1" x14ac:dyDescent="0.25">
      <c r="D151" s="136"/>
      <c r="E151" s="138"/>
      <c r="F151" s="139"/>
      <c r="J151" s="34"/>
      <c r="K151" s="202"/>
      <c r="L151" s="202"/>
      <c r="M151" s="2"/>
      <c r="N151" s="13"/>
      <c r="O151" s="13"/>
      <c r="P151" s="2"/>
      <c r="Q151" s="399"/>
      <c r="R151" s="399"/>
      <c r="S151" s="332"/>
      <c r="T151" s="332"/>
      <c r="U151" s="330"/>
      <c r="V151" s="280"/>
      <c r="W151" s="331"/>
      <c r="X151" s="331"/>
      <c r="Y151" s="237"/>
      <c r="Z151" s="237"/>
      <c r="AA151" s="237"/>
      <c r="AB151" s="237"/>
      <c r="AC151" s="237"/>
      <c r="AD151" s="197"/>
      <c r="AE151" s="312"/>
    </row>
    <row r="152" spans="1:34" ht="23.1" customHeight="1" x14ac:dyDescent="0.25">
      <c r="D152" s="615" t="s">
        <v>286</v>
      </c>
      <c r="E152" s="615"/>
      <c r="F152" s="615"/>
      <c r="G152" s="615"/>
      <c r="H152" s="615"/>
      <c r="I152" s="615"/>
      <c r="J152" s="34"/>
      <c r="K152" s="202"/>
      <c r="L152" s="202"/>
      <c r="M152" s="2"/>
      <c r="N152" s="13"/>
      <c r="O152" s="13"/>
      <c r="P152" s="2"/>
      <c r="Q152" s="399"/>
      <c r="R152" s="399"/>
      <c r="S152" s="332"/>
      <c r="T152" s="332"/>
      <c r="U152" s="330"/>
      <c r="V152" s="280"/>
      <c r="W152" s="331"/>
      <c r="X152" s="331"/>
      <c r="Y152" s="237"/>
      <c r="Z152" s="237"/>
      <c r="AA152" s="237"/>
      <c r="AB152" s="237"/>
      <c r="AC152" s="237"/>
      <c r="AD152" s="197"/>
      <c r="AE152" s="312"/>
    </row>
    <row r="153" spans="1:34" s="66" customFormat="1" ht="23.1" customHeight="1" x14ac:dyDescent="0.25">
      <c r="A153" s="2"/>
      <c r="B153" s="2">
        <v>231</v>
      </c>
      <c r="C153" s="2" t="s">
        <v>327</v>
      </c>
      <c r="D153" s="4" t="s">
        <v>19</v>
      </c>
      <c r="E153" s="116">
        <f t="shared" si="21"/>
        <v>1650</v>
      </c>
      <c r="F153" s="117">
        <f t="shared" si="21"/>
        <v>1050</v>
      </c>
      <c r="G153" s="101"/>
      <c r="H153" s="2"/>
      <c r="I153" s="2"/>
      <c r="J153" s="71"/>
      <c r="K153" s="202">
        <f t="shared" si="22"/>
        <v>1648.0018500000006</v>
      </c>
      <c r="L153" s="202">
        <f t="shared" si="23"/>
        <v>1048.7284500000001</v>
      </c>
      <c r="M153" s="51"/>
      <c r="N153" s="13">
        <f t="shared" si="24"/>
        <v>1648.0018500000006</v>
      </c>
      <c r="O153" s="13">
        <f t="shared" si="25"/>
        <v>1048.7284500000001</v>
      </c>
      <c r="P153" s="63"/>
      <c r="Q153" s="399">
        <v>749.09175000000016</v>
      </c>
      <c r="R153" s="399">
        <v>749.09175000000016</v>
      </c>
      <c r="S153" s="371">
        <v>680.99250000000006</v>
      </c>
      <c r="T153" s="303">
        <v>469.65000000000003</v>
      </c>
      <c r="U153" s="289">
        <v>469.65000000000003</v>
      </c>
      <c r="V153" s="277">
        <v>375.72</v>
      </c>
      <c r="W153" s="263">
        <v>375.72</v>
      </c>
      <c r="X153" s="263">
        <v>375.72</v>
      </c>
      <c r="Y153" s="208">
        <v>335.45357999999999</v>
      </c>
      <c r="Z153" s="208">
        <v>335.45357999999999</v>
      </c>
      <c r="AA153" s="208">
        <v>335.45357999999999</v>
      </c>
      <c r="AB153" s="208">
        <v>335.45357999999999</v>
      </c>
      <c r="AC153" s="208">
        <v>302.53750000000002</v>
      </c>
      <c r="AD153" s="191">
        <v>242.03</v>
      </c>
      <c r="AE153" s="312"/>
      <c r="AF153" s="144"/>
      <c r="AH153" s="34"/>
    </row>
    <row r="154" spans="1:34" ht="23.1" customHeight="1" x14ac:dyDescent="0.25">
      <c r="B154" s="2">
        <v>232</v>
      </c>
      <c r="C154" s="2" t="s">
        <v>328</v>
      </c>
      <c r="D154" s="4" t="s">
        <v>20</v>
      </c>
      <c r="E154" s="116">
        <f t="shared" si="21"/>
        <v>2570</v>
      </c>
      <c r="F154" s="117">
        <f t="shared" si="21"/>
        <v>1640</v>
      </c>
      <c r="K154" s="202">
        <f t="shared" si="22"/>
        <v>2563.4999500000004</v>
      </c>
      <c r="L154" s="202">
        <f t="shared" si="23"/>
        <v>1631.3181500000001</v>
      </c>
      <c r="M154" s="51"/>
      <c r="N154" s="13">
        <f t="shared" si="24"/>
        <v>2563.4999500000004</v>
      </c>
      <c r="O154" s="13">
        <f t="shared" si="25"/>
        <v>1631.3181500000001</v>
      </c>
      <c r="P154" s="51"/>
      <c r="Q154" s="399">
        <v>1165.2272500000001</v>
      </c>
      <c r="R154" s="399">
        <v>1165.2272500000001</v>
      </c>
      <c r="S154" s="371">
        <v>1059.2975000000001</v>
      </c>
      <c r="T154" s="303">
        <v>730.55000000000007</v>
      </c>
      <c r="U154" s="289">
        <v>730.55000000000007</v>
      </c>
      <c r="V154" s="277">
        <v>584.44000000000005</v>
      </c>
      <c r="W154" s="263">
        <v>584.44000000000005</v>
      </c>
      <c r="X154" s="263">
        <v>584.44000000000005</v>
      </c>
      <c r="Y154" s="208">
        <v>521.81513999999993</v>
      </c>
      <c r="Z154" s="208">
        <v>521.81513999999993</v>
      </c>
      <c r="AA154" s="208">
        <v>521.81513999999993</v>
      </c>
      <c r="AB154" s="208">
        <v>521.81513999999993</v>
      </c>
      <c r="AC154" s="208">
        <v>470.61250000000001</v>
      </c>
      <c r="AD154" s="191">
        <v>376.49</v>
      </c>
      <c r="AE154" s="312"/>
    </row>
    <row r="155" spans="1:34" ht="23.1" customHeight="1" x14ac:dyDescent="0.25">
      <c r="B155" s="2">
        <v>233</v>
      </c>
      <c r="C155" s="2" t="s">
        <v>638</v>
      </c>
      <c r="D155" s="4" t="s">
        <v>637</v>
      </c>
      <c r="E155" s="116">
        <f t="shared" si="21"/>
        <v>4200</v>
      </c>
      <c r="F155" s="117">
        <f t="shared" si="21"/>
        <v>2670</v>
      </c>
      <c r="K155" s="202">
        <f t="shared" ref="K155:K284" si="33">N155*$K$8</f>
        <v>4193.5620375000008</v>
      </c>
      <c r="L155" s="202">
        <f t="shared" ref="L155:L284" si="34">O155*$L$8</f>
        <v>2668.6303875000003</v>
      </c>
      <c r="M155" s="51"/>
      <c r="N155" s="13">
        <f t="shared" ref="N155:N284" si="35">Q155*2.2</f>
        <v>4193.5620375000008</v>
      </c>
      <c r="O155" s="13">
        <f t="shared" ref="O155:O284" si="36">Q155*1.4</f>
        <v>2668.6303875000003</v>
      </c>
      <c r="P155" s="51"/>
      <c r="Q155" s="399">
        <v>1906.1645625000003</v>
      </c>
      <c r="R155" s="399">
        <v>1906.1645625000003</v>
      </c>
      <c r="S155" s="371">
        <v>1732.8768750000002</v>
      </c>
      <c r="T155" s="303">
        <v>1195.0875000000001</v>
      </c>
      <c r="U155" s="289">
        <v>1195.0875000000001</v>
      </c>
      <c r="V155" s="277">
        <v>956.07</v>
      </c>
      <c r="W155" s="263">
        <v>956.07</v>
      </c>
      <c r="X155" s="263">
        <v>956.07</v>
      </c>
      <c r="Y155" s="208">
        <v>931.82165999999984</v>
      </c>
      <c r="Z155" s="208">
        <v>931.82165999999984</v>
      </c>
      <c r="AA155" s="208">
        <v>931.82165999999984</v>
      </c>
      <c r="AB155" s="208">
        <v>931.82165999999984</v>
      </c>
      <c r="AC155" s="208">
        <v>840.38749999999993</v>
      </c>
      <c r="AD155" s="191">
        <v>672.31</v>
      </c>
      <c r="AE155" s="312"/>
    </row>
    <row r="156" spans="1:34" ht="23.1" customHeight="1" x14ac:dyDescent="0.25">
      <c r="B156" s="2">
        <v>233</v>
      </c>
      <c r="C156" s="2" t="s">
        <v>329</v>
      </c>
      <c r="D156" s="4" t="s">
        <v>21</v>
      </c>
      <c r="E156" s="116">
        <f t="shared" si="21"/>
        <v>4580</v>
      </c>
      <c r="F156" s="117">
        <f t="shared" si="21"/>
        <v>2920</v>
      </c>
      <c r="K156" s="202">
        <f t="shared" si="33"/>
        <v>4577.6659500000014</v>
      </c>
      <c r="L156" s="202">
        <f t="shared" si="34"/>
        <v>2913.0601500000007</v>
      </c>
      <c r="M156" s="51"/>
      <c r="N156" s="13">
        <f t="shared" si="35"/>
        <v>4577.6659500000014</v>
      </c>
      <c r="O156" s="13">
        <f t="shared" si="36"/>
        <v>2913.0601500000007</v>
      </c>
      <c r="P156" s="51"/>
      <c r="Q156" s="399">
        <v>2080.7572500000006</v>
      </c>
      <c r="R156" s="399">
        <v>2080.7572500000006</v>
      </c>
      <c r="S156" s="371">
        <v>1891.5975000000003</v>
      </c>
      <c r="T156" s="303">
        <v>1304.5500000000002</v>
      </c>
      <c r="U156" s="289">
        <v>1304.5500000000002</v>
      </c>
      <c r="V156" s="277">
        <v>1043.6400000000001</v>
      </c>
      <c r="W156" s="263">
        <v>1043.6400000000001</v>
      </c>
      <c r="X156" s="263">
        <v>1043.6400000000001</v>
      </c>
      <c r="Y156" s="208">
        <v>853.63739999999996</v>
      </c>
      <c r="Z156" s="208">
        <v>853.63739999999996</v>
      </c>
      <c r="AA156" s="208">
        <v>853.63739999999996</v>
      </c>
      <c r="AB156" s="208">
        <v>853.63739999999996</v>
      </c>
      <c r="AC156" s="208">
        <v>769.875</v>
      </c>
      <c r="AD156" s="191">
        <v>615.9</v>
      </c>
      <c r="AE156" s="312"/>
    </row>
    <row r="157" spans="1:34" ht="23.1" customHeight="1" x14ac:dyDescent="0.25">
      <c r="B157" s="2">
        <v>234</v>
      </c>
      <c r="C157" s="2" t="s">
        <v>330</v>
      </c>
      <c r="D157" s="4" t="s">
        <v>636</v>
      </c>
      <c r="E157" s="116">
        <f t="shared" si="21"/>
        <v>5530</v>
      </c>
      <c r="F157" s="117">
        <f t="shared" si="21"/>
        <v>3520</v>
      </c>
      <c r="K157" s="202">
        <f t="shared" si="33"/>
        <v>5521.7624000000014</v>
      </c>
      <c r="L157" s="202">
        <f t="shared" si="34"/>
        <v>3513.8488000000002</v>
      </c>
      <c r="M157" s="51"/>
      <c r="N157" s="13">
        <f t="shared" si="35"/>
        <v>5521.7624000000014</v>
      </c>
      <c r="O157" s="13">
        <f t="shared" si="36"/>
        <v>3513.8488000000002</v>
      </c>
      <c r="P157" s="51"/>
      <c r="Q157" s="399">
        <v>2509.8920000000003</v>
      </c>
      <c r="R157" s="399">
        <v>2509.8920000000003</v>
      </c>
      <c r="S157" s="371">
        <v>2281.7200000000003</v>
      </c>
      <c r="T157" s="303">
        <v>1573.6000000000001</v>
      </c>
      <c r="U157" s="289">
        <v>1573.6000000000001</v>
      </c>
      <c r="V157" s="277">
        <v>1258.8800000000001</v>
      </c>
      <c r="W157" s="263">
        <v>1258.8800000000001</v>
      </c>
      <c r="X157" s="263">
        <v>1258.8800000000001</v>
      </c>
      <c r="Y157" s="208">
        <v>1124</v>
      </c>
      <c r="Z157" s="224">
        <v>1124</v>
      </c>
      <c r="AA157" s="224">
        <v>1124</v>
      </c>
      <c r="AB157" s="208">
        <v>1384.6139999999998</v>
      </c>
      <c r="AC157" s="208">
        <v>1248.75</v>
      </c>
      <c r="AD157" s="54">
        <v>999</v>
      </c>
      <c r="AE157" s="312"/>
    </row>
    <row r="158" spans="1:34" ht="23.1" customHeight="1" x14ac:dyDescent="0.25">
      <c r="B158" s="2">
        <v>234</v>
      </c>
      <c r="C158" s="2" t="s">
        <v>331</v>
      </c>
      <c r="D158" s="4" t="s">
        <v>18</v>
      </c>
      <c r="E158" s="116">
        <f t="shared" si="21"/>
        <v>6960</v>
      </c>
      <c r="F158" s="117">
        <f t="shared" si="21"/>
        <v>4430</v>
      </c>
      <c r="K158" s="202">
        <f t="shared" si="33"/>
        <v>6957.9961000000003</v>
      </c>
      <c r="L158" s="202">
        <f t="shared" si="34"/>
        <v>4427.8157000000001</v>
      </c>
      <c r="M158" s="51"/>
      <c r="N158" s="13">
        <f t="shared" si="35"/>
        <v>6957.9961000000003</v>
      </c>
      <c r="O158" s="13">
        <f t="shared" si="36"/>
        <v>4427.8157000000001</v>
      </c>
      <c r="P158" s="51"/>
      <c r="Q158" s="399">
        <v>3162.7255</v>
      </c>
      <c r="R158" s="399">
        <v>3162.7255</v>
      </c>
      <c r="S158" s="371">
        <v>2875.2049999999999</v>
      </c>
      <c r="T158" s="303">
        <v>1982.8999999999999</v>
      </c>
      <c r="U158" s="289">
        <v>1982.8999999999999</v>
      </c>
      <c r="V158" s="277">
        <v>1586.32</v>
      </c>
      <c r="W158" s="263">
        <v>1586.32</v>
      </c>
      <c r="X158" s="263">
        <v>1586.32</v>
      </c>
      <c r="Y158" s="208">
        <v>1416.3534</v>
      </c>
      <c r="Z158" s="208">
        <v>1416.3534</v>
      </c>
      <c r="AA158" s="208">
        <v>1416.3534</v>
      </c>
      <c r="AB158" s="208">
        <v>1416.3534</v>
      </c>
      <c r="AC158" s="208">
        <v>1277.375</v>
      </c>
      <c r="AD158" s="191">
        <v>1021.9</v>
      </c>
      <c r="AE158" s="312"/>
    </row>
    <row r="159" spans="1:34" ht="18" customHeight="1" x14ac:dyDescent="0.25">
      <c r="D159" s="136"/>
      <c r="E159" s="138"/>
      <c r="F159" s="139"/>
      <c r="J159" s="34"/>
      <c r="K159" s="202"/>
      <c r="L159" s="202"/>
      <c r="M159" s="2"/>
      <c r="N159" s="13"/>
      <c r="O159" s="13"/>
      <c r="P159" s="2"/>
      <c r="Q159" s="399"/>
      <c r="R159" s="399"/>
      <c r="S159" s="332"/>
      <c r="T159" s="332"/>
      <c r="U159" s="330"/>
      <c r="V159" s="280"/>
      <c r="W159" s="331"/>
      <c r="X159" s="331"/>
      <c r="Y159" s="237"/>
      <c r="Z159" s="237"/>
      <c r="AA159" s="237"/>
      <c r="AB159" s="237"/>
      <c r="AC159" s="237"/>
      <c r="AD159" s="197"/>
      <c r="AE159" s="312"/>
    </row>
    <row r="160" spans="1:34" ht="23.1" customHeight="1" x14ac:dyDescent="0.25">
      <c r="D160" s="615" t="s">
        <v>10</v>
      </c>
      <c r="E160" s="615"/>
      <c r="F160" s="615"/>
      <c r="G160" s="615"/>
      <c r="H160" s="615"/>
      <c r="I160" s="615"/>
      <c r="J160" s="34"/>
      <c r="K160" s="202"/>
      <c r="L160" s="202"/>
      <c r="M160" s="2"/>
      <c r="N160" s="13"/>
      <c r="O160" s="13"/>
      <c r="P160" s="2"/>
      <c r="Q160" s="399"/>
      <c r="R160" s="399"/>
      <c r="S160" s="332"/>
      <c r="T160" s="332"/>
      <c r="U160" s="330"/>
      <c r="V160" s="280"/>
      <c r="W160" s="331"/>
      <c r="X160" s="331"/>
      <c r="Y160" s="237"/>
      <c r="Z160" s="237"/>
      <c r="AA160" s="237"/>
      <c r="AB160" s="237"/>
      <c r="AC160" s="237"/>
      <c r="AD160" s="197"/>
      <c r="AE160" s="312"/>
    </row>
    <row r="161" spans="1:38" s="66" customFormat="1" ht="23.1" customHeight="1" x14ac:dyDescent="0.25">
      <c r="A161" s="2" t="s">
        <v>290</v>
      </c>
      <c r="B161" s="2">
        <v>236</v>
      </c>
      <c r="C161" s="2" t="s">
        <v>332</v>
      </c>
      <c r="D161" s="4" t="s">
        <v>84</v>
      </c>
      <c r="E161" s="116">
        <f t="shared" ref="E161:F164" si="37">MROUND(K161+4.7,10)</f>
        <v>1170</v>
      </c>
      <c r="F161" s="117">
        <f t="shared" si="37"/>
        <v>750</v>
      </c>
      <c r="G161" s="101"/>
      <c r="H161" s="2"/>
      <c r="I161" s="2"/>
      <c r="J161" s="71"/>
      <c r="K161" s="202">
        <f>N161*$K$8</f>
        <v>1167.9267875</v>
      </c>
      <c r="L161" s="202">
        <f>O161*$L$8</f>
        <v>743.22613749999982</v>
      </c>
      <c r="M161" s="51"/>
      <c r="N161" s="13">
        <f>Q161*2.2</f>
        <v>1167.9267875</v>
      </c>
      <c r="O161" s="13">
        <f>Q161*1.4</f>
        <v>743.22613749999982</v>
      </c>
      <c r="P161" s="63"/>
      <c r="Q161" s="399">
        <v>530.87581249999994</v>
      </c>
      <c r="R161" s="399">
        <v>530.87581249999994</v>
      </c>
      <c r="S161" s="371">
        <v>482.61437499999994</v>
      </c>
      <c r="T161" s="303">
        <v>332.83749999999998</v>
      </c>
      <c r="U161" s="289">
        <v>332.83749999999998</v>
      </c>
      <c r="V161" s="277">
        <v>266.27</v>
      </c>
      <c r="W161" s="263">
        <v>266.27</v>
      </c>
      <c r="X161" s="263">
        <v>266.27</v>
      </c>
      <c r="Y161" s="208">
        <v>237.74057999999999</v>
      </c>
      <c r="Z161" s="208">
        <v>237.74057999999999</v>
      </c>
      <c r="AA161" s="208">
        <v>237.74057999999999</v>
      </c>
      <c r="AB161" s="208">
        <v>237.74057999999999</v>
      </c>
      <c r="AC161" s="208">
        <v>214.41249999999999</v>
      </c>
      <c r="AD161" s="191">
        <v>171.53</v>
      </c>
      <c r="AE161" s="312"/>
      <c r="AF161" s="144"/>
      <c r="AH161" s="34"/>
    </row>
    <row r="162" spans="1:38" ht="23.1" customHeight="1" x14ac:dyDescent="0.25">
      <c r="B162" s="2">
        <v>237</v>
      </c>
      <c r="C162" s="2" t="s">
        <v>333</v>
      </c>
      <c r="D162" s="4" t="s">
        <v>85</v>
      </c>
      <c r="E162" s="116">
        <f t="shared" si="37"/>
        <v>1870</v>
      </c>
      <c r="F162" s="117">
        <f t="shared" si="37"/>
        <v>1190</v>
      </c>
      <c r="K162" s="202">
        <f>N162*$K$8</f>
        <v>1868.4986375000001</v>
      </c>
      <c r="L162" s="202">
        <f>O162*$L$8</f>
        <v>1189.0445875</v>
      </c>
      <c r="M162" s="51"/>
      <c r="N162" s="13">
        <f>Q162*2.2</f>
        <v>1868.4986375000001</v>
      </c>
      <c r="O162" s="13">
        <f>Q162*1.4</f>
        <v>1189.0445875</v>
      </c>
      <c r="P162" s="51"/>
      <c r="Q162" s="399">
        <v>849.31756250000001</v>
      </c>
      <c r="R162" s="399">
        <v>849.31756250000001</v>
      </c>
      <c r="S162" s="371">
        <v>772.10687499999995</v>
      </c>
      <c r="T162" s="303">
        <v>532.48749999999995</v>
      </c>
      <c r="U162" s="289">
        <v>532.48749999999995</v>
      </c>
      <c r="V162" s="277">
        <v>425.99</v>
      </c>
      <c r="W162" s="263">
        <v>425.99</v>
      </c>
      <c r="X162" s="263">
        <v>425.99</v>
      </c>
      <c r="Y162" s="208">
        <v>380.34611999999998</v>
      </c>
      <c r="Z162" s="208">
        <v>380.34611999999998</v>
      </c>
      <c r="AA162" s="208">
        <v>380.34611999999998</v>
      </c>
      <c r="AB162" s="208">
        <v>380.34611999999998</v>
      </c>
      <c r="AC162" s="208">
        <v>343.02500000000003</v>
      </c>
      <c r="AD162" s="191">
        <v>274.42</v>
      </c>
      <c r="AE162" s="312"/>
    </row>
    <row r="163" spans="1:38" ht="23.1" customHeight="1" x14ac:dyDescent="0.25">
      <c r="B163" s="2">
        <v>238</v>
      </c>
      <c r="C163" s="2" t="s">
        <v>334</v>
      </c>
      <c r="D163" s="4" t="s">
        <v>86</v>
      </c>
      <c r="E163" s="116">
        <f t="shared" si="37"/>
        <v>3270</v>
      </c>
      <c r="F163" s="117">
        <f t="shared" si="37"/>
        <v>2090</v>
      </c>
      <c r="K163" s="202">
        <f>N163*$K$8</f>
        <v>3269.3353000000002</v>
      </c>
      <c r="L163" s="202">
        <f>O163*$L$8</f>
        <v>2080.4861000000001</v>
      </c>
      <c r="M163" s="51"/>
      <c r="N163" s="13">
        <f>Q163*2.2</f>
        <v>3269.3353000000002</v>
      </c>
      <c r="O163" s="13">
        <f>Q163*1.4</f>
        <v>2080.4861000000001</v>
      </c>
      <c r="P163" s="51"/>
      <c r="Q163" s="399">
        <v>1486.0615</v>
      </c>
      <c r="R163" s="399">
        <v>1486.0615</v>
      </c>
      <c r="S163" s="371">
        <v>1350.9649999999999</v>
      </c>
      <c r="T163" s="303">
        <v>931.7</v>
      </c>
      <c r="U163" s="289">
        <v>932.5</v>
      </c>
      <c r="V163" s="269">
        <v>746</v>
      </c>
      <c r="W163" s="263">
        <v>745.36</v>
      </c>
      <c r="X163" s="263">
        <v>745.36</v>
      </c>
      <c r="Y163" s="208">
        <v>665.50175999999999</v>
      </c>
      <c r="Z163" s="208">
        <v>665.50175999999999</v>
      </c>
      <c r="AA163" s="208">
        <v>665.50175999999999</v>
      </c>
      <c r="AB163" s="208">
        <v>665.50175999999999</v>
      </c>
      <c r="AC163" s="208">
        <v>600.20000000000005</v>
      </c>
      <c r="AD163" s="191">
        <v>480.16</v>
      </c>
      <c r="AE163" s="312"/>
    </row>
    <row r="164" spans="1:38" ht="23.1" customHeight="1" x14ac:dyDescent="0.25">
      <c r="B164" s="2">
        <v>239</v>
      </c>
      <c r="C164" s="2" t="s">
        <v>335</v>
      </c>
      <c r="D164" s="4" t="s">
        <v>87</v>
      </c>
      <c r="E164" s="116">
        <f t="shared" si="37"/>
        <v>6080</v>
      </c>
      <c r="F164" s="117">
        <f t="shared" si="37"/>
        <v>3870</v>
      </c>
      <c r="K164" s="202">
        <f>N164*$K$8</f>
        <v>6071.9736000000012</v>
      </c>
      <c r="L164" s="202">
        <f>O164*$L$8</f>
        <v>3863.9832000000001</v>
      </c>
      <c r="M164" s="51"/>
      <c r="N164" s="13">
        <f>Q164*2.2</f>
        <v>6071.9736000000012</v>
      </c>
      <c r="O164" s="13">
        <f>Q164*1.4</f>
        <v>3863.9832000000001</v>
      </c>
      <c r="P164" s="51"/>
      <c r="Q164" s="399">
        <v>2759.9880000000003</v>
      </c>
      <c r="R164" s="399">
        <v>2759.9880000000003</v>
      </c>
      <c r="S164" s="371">
        <v>2509.08</v>
      </c>
      <c r="T164" s="303">
        <v>1730.3999999999999</v>
      </c>
      <c r="U164" s="289">
        <v>1730.3999999999999</v>
      </c>
      <c r="V164" s="277">
        <v>1384.32</v>
      </c>
      <c r="W164" s="263">
        <v>1384.32</v>
      </c>
      <c r="X164" s="263">
        <v>1384.32</v>
      </c>
      <c r="Y164" s="208">
        <v>1236.0070799999999</v>
      </c>
      <c r="Z164" s="208">
        <v>1236.0070799999999</v>
      </c>
      <c r="AA164" s="208">
        <v>1236.0070799999999</v>
      </c>
      <c r="AB164" s="208">
        <v>1236.0070799999999</v>
      </c>
      <c r="AC164" s="208">
        <v>1114.7249999999999</v>
      </c>
      <c r="AD164" s="191">
        <v>891.78</v>
      </c>
      <c r="AE164" s="312"/>
    </row>
    <row r="165" spans="1:38" ht="18" customHeight="1" x14ac:dyDescent="0.25">
      <c r="D165" s="136"/>
      <c r="E165" s="138"/>
      <c r="F165" s="139"/>
      <c r="J165" s="34"/>
      <c r="K165" s="202"/>
      <c r="L165" s="202"/>
      <c r="M165" s="2"/>
      <c r="N165" s="13"/>
      <c r="O165" s="13"/>
      <c r="P165" s="2"/>
      <c r="Q165" s="399"/>
      <c r="R165" s="399"/>
      <c r="S165" s="332"/>
      <c r="T165" s="332"/>
      <c r="U165" s="330"/>
      <c r="V165" s="280"/>
      <c r="W165" s="331"/>
      <c r="X165" s="331"/>
      <c r="Y165" s="237"/>
      <c r="Z165" s="237"/>
      <c r="AA165" s="237"/>
      <c r="AB165" s="237"/>
      <c r="AC165" s="237"/>
      <c r="AD165" s="197"/>
      <c r="AE165" s="312"/>
    </row>
    <row r="166" spans="1:38" ht="23.1" customHeight="1" x14ac:dyDescent="0.25">
      <c r="D166" s="615" t="s">
        <v>274</v>
      </c>
      <c r="E166" s="615"/>
      <c r="F166" s="615"/>
      <c r="G166" s="615"/>
      <c r="H166" s="615"/>
      <c r="I166" s="615"/>
      <c r="J166" s="34"/>
      <c r="K166" s="202"/>
      <c r="L166" s="202"/>
      <c r="M166" s="2"/>
      <c r="N166" s="13"/>
      <c r="O166" s="13"/>
      <c r="P166" s="2"/>
      <c r="Q166" s="401"/>
      <c r="R166" s="401"/>
      <c r="S166" s="329"/>
      <c r="T166" s="329"/>
      <c r="U166" s="330"/>
      <c r="V166" s="280"/>
      <c r="W166" s="331"/>
      <c r="X166" s="331"/>
      <c r="Y166" s="208"/>
      <c r="Z166" s="208"/>
      <c r="AA166" s="208"/>
      <c r="AB166" s="208"/>
      <c r="AC166" s="208"/>
      <c r="AD166" s="191"/>
      <c r="AE166" s="312"/>
    </row>
    <row r="167" spans="1:38" s="144" customFormat="1" ht="23.1" customHeight="1" x14ac:dyDescent="0.25">
      <c r="A167" s="2"/>
      <c r="B167" s="2">
        <v>1995</v>
      </c>
      <c r="C167" s="2" t="s">
        <v>461</v>
      </c>
      <c r="D167" s="4" t="s">
        <v>159</v>
      </c>
      <c r="E167" s="116">
        <f t="shared" ref="E167:F170" si="38">MROUND(K167+4.7,10)</f>
        <v>2710</v>
      </c>
      <c r="F167" s="117">
        <f t="shared" si="38"/>
        <v>1730</v>
      </c>
      <c r="G167" s="101"/>
      <c r="H167" s="45"/>
      <c r="I167" s="2"/>
      <c r="J167" s="33"/>
      <c r="K167" s="202">
        <f>N167*$K$8</f>
        <v>2706.3960000000002</v>
      </c>
      <c r="L167" s="202">
        <f>O167*$L$8</f>
        <v>1722.252</v>
      </c>
      <c r="M167" s="51"/>
      <c r="N167" s="13">
        <f>Q167*2.2</f>
        <v>2706.3960000000002</v>
      </c>
      <c r="O167" s="13">
        <f>Q167*1.4</f>
        <v>1722.252</v>
      </c>
      <c r="P167" s="51"/>
      <c r="Q167" s="409">
        <v>1230.18</v>
      </c>
      <c r="R167" s="409">
        <v>1230.18</v>
      </c>
      <c r="S167" s="368">
        <v>1122.4250000000002</v>
      </c>
      <c r="T167" s="305">
        <v>897.94</v>
      </c>
      <c r="U167" s="289">
        <v>825.85249999999996</v>
      </c>
      <c r="V167" s="277">
        <v>660.68200000000002</v>
      </c>
      <c r="W167" s="263">
        <v>660.68200000000002</v>
      </c>
      <c r="X167" s="263">
        <v>660.68200000000002</v>
      </c>
      <c r="Y167" s="208">
        <v>594.60785999999996</v>
      </c>
      <c r="Z167" s="208">
        <v>594.60785999999996</v>
      </c>
      <c r="AA167" s="208">
        <v>594.60785999999996</v>
      </c>
      <c r="AB167" s="208">
        <v>594.60785999999996</v>
      </c>
      <c r="AC167" s="208">
        <v>536.26250000000005</v>
      </c>
      <c r="AD167" s="191">
        <v>429.01</v>
      </c>
      <c r="AE167" s="312"/>
      <c r="AG167" s="34"/>
      <c r="AH167" s="34"/>
      <c r="AI167" s="34"/>
      <c r="AJ167" s="34"/>
      <c r="AK167" s="34"/>
      <c r="AL167" s="34"/>
    </row>
    <row r="168" spans="1:38" s="144" customFormat="1" ht="23.1" customHeight="1" x14ac:dyDescent="0.25">
      <c r="A168" s="2"/>
      <c r="B168" s="2">
        <v>1996</v>
      </c>
      <c r="C168" s="2" t="s">
        <v>462</v>
      </c>
      <c r="D168" s="4" t="s">
        <v>160</v>
      </c>
      <c r="E168" s="116">
        <f t="shared" si="38"/>
        <v>4200</v>
      </c>
      <c r="F168" s="117">
        <f t="shared" si="38"/>
        <v>2680</v>
      </c>
      <c r="G168" s="99"/>
      <c r="H168" s="2"/>
      <c r="I168" s="2"/>
      <c r="J168" s="33"/>
      <c r="K168" s="202">
        <f>N168*$K$8</f>
        <v>4196.3240000000005</v>
      </c>
      <c r="L168" s="202">
        <f>O168*$L$8</f>
        <v>2670.3879999999999</v>
      </c>
      <c r="M168" s="51"/>
      <c r="N168" s="13">
        <f>Q168*2.2</f>
        <v>4196.3240000000005</v>
      </c>
      <c r="O168" s="13">
        <f>Q168*1.4</f>
        <v>2670.3879999999999</v>
      </c>
      <c r="P168" s="51"/>
      <c r="Q168" s="409">
        <v>1907.42</v>
      </c>
      <c r="R168" s="409">
        <v>1907.42</v>
      </c>
      <c r="S168" s="368">
        <v>1740.35</v>
      </c>
      <c r="T168" s="305">
        <v>1392.28</v>
      </c>
      <c r="U168" s="289">
        <v>1280.5237500000001</v>
      </c>
      <c r="V168" s="277">
        <v>1024.4190000000001</v>
      </c>
      <c r="W168" s="263">
        <v>1024.4190000000001</v>
      </c>
      <c r="X168" s="263">
        <v>1024.4190000000001</v>
      </c>
      <c r="Y168" s="208">
        <v>921.98105999999996</v>
      </c>
      <c r="Z168" s="208">
        <v>921.98105999999996</v>
      </c>
      <c r="AA168" s="208">
        <v>921.98105999999996</v>
      </c>
      <c r="AB168" s="208">
        <v>921.98105999999996</v>
      </c>
      <c r="AC168" s="208">
        <v>831.51250000000005</v>
      </c>
      <c r="AD168" s="191">
        <v>665.21</v>
      </c>
      <c r="AE168" s="312"/>
      <c r="AG168" s="34"/>
      <c r="AH168" s="34"/>
      <c r="AI168" s="34"/>
      <c r="AJ168" s="34"/>
      <c r="AK168" s="34"/>
      <c r="AL168" s="34"/>
    </row>
    <row r="169" spans="1:38" s="144" customFormat="1" ht="23.1" customHeight="1" x14ac:dyDescent="0.25">
      <c r="A169" s="2"/>
      <c r="B169" s="2">
        <v>1997</v>
      </c>
      <c r="C169" s="2" t="s">
        <v>463</v>
      </c>
      <c r="D169" s="4" t="s">
        <v>161</v>
      </c>
      <c r="E169" s="116">
        <f t="shared" si="38"/>
        <v>5750</v>
      </c>
      <c r="F169" s="117">
        <f t="shared" si="38"/>
        <v>3660</v>
      </c>
      <c r="G169" s="99"/>
      <c r="H169" s="2"/>
      <c r="I169" s="2"/>
      <c r="J169" s="33"/>
      <c r="K169" s="202">
        <f>N169*$K$8</f>
        <v>5747.3680000000004</v>
      </c>
      <c r="L169" s="202">
        <f>O169*$L$8</f>
        <v>3657.4159999999997</v>
      </c>
      <c r="M169" s="51"/>
      <c r="N169" s="13">
        <f>Q169*2.2</f>
        <v>5747.3680000000004</v>
      </c>
      <c r="O169" s="13">
        <f>Q169*1.4</f>
        <v>3657.4159999999997</v>
      </c>
      <c r="P169" s="51"/>
      <c r="Q169" s="409">
        <v>2612.44</v>
      </c>
      <c r="R169" s="409">
        <v>2612.44</v>
      </c>
      <c r="S169" s="368">
        <v>2383.6125000000002</v>
      </c>
      <c r="T169" s="305">
        <v>1906.89</v>
      </c>
      <c r="U169" s="289">
        <v>1753.8262500000001</v>
      </c>
      <c r="V169" s="277">
        <v>1403.0610000000001</v>
      </c>
      <c r="W169" s="263">
        <v>1403.0610000000001</v>
      </c>
      <c r="X169" s="263">
        <v>1403.0610000000001</v>
      </c>
      <c r="Y169" s="208">
        <v>1262.7568799999999</v>
      </c>
      <c r="Z169" s="208">
        <v>1262.7568799999999</v>
      </c>
      <c r="AA169" s="208">
        <v>1262.7568799999999</v>
      </c>
      <c r="AB169" s="208">
        <v>1262.7568799999999</v>
      </c>
      <c r="AC169" s="208">
        <v>1138.8500000000001</v>
      </c>
      <c r="AD169" s="191">
        <v>911.08</v>
      </c>
      <c r="AE169" s="312"/>
      <c r="AG169" s="34"/>
      <c r="AH169" s="34"/>
      <c r="AI169" s="34"/>
      <c r="AJ169" s="34"/>
      <c r="AK169" s="34"/>
      <c r="AL169" s="34"/>
    </row>
    <row r="170" spans="1:38" s="144" customFormat="1" ht="23.1" customHeight="1" x14ac:dyDescent="0.25">
      <c r="A170" s="2"/>
      <c r="B170" s="2">
        <v>1998</v>
      </c>
      <c r="C170" s="2" t="s">
        <v>464</v>
      </c>
      <c r="D170" s="4" t="s">
        <v>162</v>
      </c>
      <c r="E170" s="116">
        <f t="shared" si="38"/>
        <v>16040</v>
      </c>
      <c r="F170" s="117">
        <f t="shared" si="38"/>
        <v>10210</v>
      </c>
      <c r="G170" s="99"/>
      <c r="H170" s="2"/>
      <c r="I170" s="2"/>
      <c r="J170" s="33"/>
      <c r="K170" s="202">
        <f>N170*$K$8</f>
        <v>16034.986000000001</v>
      </c>
      <c r="L170" s="202">
        <f>O170*$L$8</f>
        <v>10204.082</v>
      </c>
      <c r="M170" s="51"/>
      <c r="N170" s="13">
        <f>Q170*2.2</f>
        <v>16034.986000000001</v>
      </c>
      <c r="O170" s="13">
        <f>Q170*1.4</f>
        <v>10204.082</v>
      </c>
      <c r="P170" s="51"/>
      <c r="Q170" s="409">
        <v>7288.63</v>
      </c>
      <c r="R170" s="409">
        <v>7288.63</v>
      </c>
      <c r="S170" s="368">
        <v>6650.2124999999996</v>
      </c>
      <c r="T170" s="305">
        <v>5320.17</v>
      </c>
      <c r="U170" s="289">
        <v>4893.1162500000009</v>
      </c>
      <c r="V170" s="277">
        <v>3914.4930000000004</v>
      </c>
      <c r="W170" s="263">
        <v>3914.4930000000004</v>
      </c>
      <c r="X170" s="263">
        <v>3914.4930000000004</v>
      </c>
      <c r="Y170" s="208">
        <v>3523.0456799999997</v>
      </c>
      <c r="Z170" s="208">
        <v>3523.0456799999997</v>
      </c>
      <c r="AA170" s="208">
        <v>3523.0456799999997</v>
      </c>
      <c r="AB170" s="208">
        <v>3523.0456799999997</v>
      </c>
      <c r="AC170" s="208">
        <v>3177.3500000000004</v>
      </c>
      <c r="AD170" s="191">
        <v>2541.88</v>
      </c>
      <c r="AE170" s="312"/>
      <c r="AG170" s="34"/>
      <c r="AH170" s="34"/>
      <c r="AI170" s="34"/>
      <c r="AJ170" s="34"/>
      <c r="AK170" s="34"/>
      <c r="AL170" s="34"/>
    </row>
    <row r="171" spans="1:38" s="144" customFormat="1" ht="18" customHeight="1" x14ac:dyDescent="0.25">
      <c r="A171" s="2"/>
      <c r="B171" s="2"/>
      <c r="C171" s="2"/>
      <c r="D171" s="136"/>
      <c r="E171" s="138"/>
      <c r="F171" s="139"/>
      <c r="G171" s="99"/>
      <c r="H171" s="2"/>
      <c r="I171" s="2"/>
      <c r="J171" s="34"/>
      <c r="K171" s="202"/>
      <c r="L171" s="202"/>
      <c r="M171" s="2"/>
      <c r="N171" s="13"/>
      <c r="O171" s="13"/>
      <c r="P171" s="2"/>
      <c r="Q171" s="401"/>
      <c r="R171" s="401"/>
      <c r="S171" s="329"/>
      <c r="T171" s="329"/>
      <c r="U171" s="330"/>
      <c r="V171" s="280"/>
      <c r="W171" s="331"/>
      <c r="X171" s="331"/>
      <c r="Y171" s="237"/>
      <c r="Z171" s="237"/>
      <c r="AA171" s="237"/>
      <c r="AB171" s="237"/>
      <c r="AC171" s="237"/>
      <c r="AD171" s="197"/>
      <c r="AE171" s="312"/>
      <c r="AG171" s="34"/>
      <c r="AH171" s="34"/>
      <c r="AI171" s="34"/>
      <c r="AJ171" s="34"/>
      <c r="AK171" s="34"/>
      <c r="AL171" s="34"/>
    </row>
    <row r="172" spans="1:38" s="144" customFormat="1" ht="23.1" hidden="1" customHeight="1" x14ac:dyDescent="0.25">
      <c r="A172" s="2"/>
      <c r="B172" s="2"/>
      <c r="C172" s="2"/>
      <c r="D172" s="136"/>
      <c r="E172" s="138"/>
      <c r="F172" s="139"/>
      <c r="G172" s="194" t="s">
        <v>780</v>
      </c>
      <c r="H172" s="182"/>
      <c r="I172" s="182"/>
      <c r="J172" s="33"/>
      <c r="K172" s="202">
        <f>N172*$K$8</f>
        <v>0</v>
      </c>
      <c r="L172" s="202">
        <f>O172*$L$8</f>
        <v>0</v>
      </c>
      <c r="M172" s="51"/>
      <c r="N172" s="13">
        <f>Q172*2.2</f>
        <v>0</v>
      </c>
      <c r="O172" s="13">
        <f>Q172*1.4</f>
        <v>0</v>
      </c>
      <c r="P172" s="51"/>
      <c r="Q172" s="401"/>
      <c r="R172" s="401"/>
      <c r="S172" s="329"/>
      <c r="T172" s="300"/>
      <c r="U172" s="289">
        <v>536.70000000000005</v>
      </c>
      <c r="V172" s="277">
        <v>429.36</v>
      </c>
      <c r="W172" s="263">
        <v>429.36</v>
      </c>
      <c r="X172" s="263"/>
      <c r="Y172" s="208">
        <v>386.41679999999997</v>
      </c>
      <c r="Z172" s="208">
        <v>386.41679999999997</v>
      </c>
      <c r="AA172" s="208">
        <v>386.41679999999997</v>
      </c>
      <c r="AB172" s="208">
        <v>386.41679999999997</v>
      </c>
      <c r="AC172" s="208">
        <v>348.5</v>
      </c>
      <c r="AD172" s="191">
        <v>278.8</v>
      </c>
      <c r="AE172" s="312"/>
      <c r="AG172" s="34"/>
      <c r="AH172" s="34"/>
      <c r="AI172" s="34"/>
      <c r="AJ172" s="34"/>
      <c r="AK172" s="34"/>
      <c r="AL172" s="34"/>
    </row>
    <row r="173" spans="1:38" s="144" customFormat="1" ht="23.1" hidden="1" customHeight="1" x14ac:dyDescent="0.25">
      <c r="A173" s="2"/>
      <c r="B173" s="2">
        <v>2018</v>
      </c>
      <c r="C173" s="2" t="s">
        <v>730</v>
      </c>
      <c r="D173" s="4" t="s">
        <v>727</v>
      </c>
      <c r="E173" s="116">
        <f t="shared" ref="E173:F175" si="39">MROUND(K173+4.7,10)</f>
        <v>0</v>
      </c>
      <c r="F173" s="117">
        <f t="shared" si="39"/>
        <v>0</v>
      </c>
      <c r="G173" s="99"/>
      <c r="H173" s="2"/>
      <c r="I173" s="2"/>
      <c r="J173" s="33"/>
      <c r="K173" s="202">
        <f>N173*$K$8</f>
        <v>0</v>
      </c>
      <c r="L173" s="202">
        <f>O173*$L$8</f>
        <v>0</v>
      </c>
      <c r="M173" s="51"/>
      <c r="N173" s="13">
        <f>Q173*2.2</f>
        <v>0</v>
      </c>
      <c r="O173" s="13">
        <f>Q173*1.4</f>
        <v>0</v>
      </c>
      <c r="P173" s="51"/>
      <c r="Q173" s="401"/>
      <c r="R173" s="401"/>
      <c r="S173" s="329"/>
      <c r="T173" s="303">
        <v>2609.6</v>
      </c>
      <c r="U173" s="289">
        <v>869.85</v>
      </c>
      <c r="V173" s="277">
        <v>695.88</v>
      </c>
      <c r="W173" s="263">
        <v>695.88</v>
      </c>
      <c r="X173" s="263"/>
      <c r="Y173" s="208">
        <v>626.29181999999992</v>
      </c>
      <c r="Z173" s="208">
        <v>626.29181999999992</v>
      </c>
      <c r="AA173" s="208">
        <v>626.29181999999992</v>
      </c>
      <c r="AB173" s="208">
        <v>626.29181999999992</v>
      </c>
      <c r="AC173" s="208">
        <v>564.83749999999998</v>
      </c>
      <c r="AD173" s="191">
        <v>451.87</v>
      </c>
      <c r="AE173" s="312"/>
      <c r="AG173" s="34"/>
      <c r="AH173" s="34"/>
      <c r="AI173" s="34"/>
      <c r="AJ173" s="34"/>
      <c r="AK173" s="34"/>
      <c r="AL173" s="34"/>
    </row>
    <row r="174" spans="1:38" s="144" customFormat="1" ht="23.1" hidden="1" customHeight="1" x14ac:dyDescent="0.25">
      <c r="A174" s="2"/>
      <c r="B174" s="2">
        <v>2018</v>
      </c>
      <c r="C174" s="2" t="s">
        <v>730</v>
      </c>
      <c r="D174" s="4" t="s">
        <v>728</v>
      </c>
      <c r="E174" s="116">
        <f t="shared" si="39"/>
        <v>0</v>
      </c>
      <c r="F174" s="117">
        <f t="shared" si="39"/>
        <v>0</v>
      </c>
      <c r="G174" s="99"/>
      <c r="H174" s="2"/>
      <c r="I174" s="2"/>
      <c r="J174" s="33"/>
      <c r="K174" s="202">
        <f>N174*$K$8</f>
        <v>0</v>
      </c>
      <c r="L174" s="202">
        <f>O174*$L$8</f>
        <v>0</v>
      </c>
      <c r="M174" s="51"/>
      <c r="N174" s="13">
        <f>Q174*2.2</f>
        <v>0</v>
      </c>
      <c r="O174" s="13">
        <f>Q174*1.4</f>
        <v>0</v>
      </c>
      <c r="P174" s="51"/>
      <c r="Q174" s="401"/>
      <c r="R174" s="401"/>
      <c r="S174" s="329"/>
      <c r="T174" s="303">
        <v>4317.75</v>
      </c>
      <c r="U174" s="289">
        <v>2294.0250000000001</v>
      </c>
      <c r="V174" s="277">
        <v>1835.22</v>
      </c>
      <c r="W174" s="263">
        <v>1835.22</v>
      </c>
      <c r="X174" s="263"/>
      <c r="Y174" s="208">
        <v>1651.6961999999999</v>
      </c>
      <c r="Z174" s="208">
        <v>1651.6961999999999</v>
      </c>
      <c r="AA174" s="208">
        <v>1651.6961999999999</v>
      </c>
      <c r="AB174" s="208">
        <v>1651.6961999999999</v>
      </c>
      <c r="AC174" s="208">
        <v>1489.625</v>
      </c>
      <c r="AD174" s="191">
        <v>1191.7</v>
      </c>
      <c r="AE174" s="312"/>
      <c r="AG174" s="34"/>
      <c r="AH174" s="34"/>
      <c r="AI174" s="34"/>
      <c r="AJ174" s="34"/>
      <c r="AK174" s="34"/>
      <c r="AL174" s="34"/>
    </row>
    <row r="175" spans="1:38" s="144" customFormat="1" ht="23.1" hidden="1" customHeight="1" x14ac:dyDescent="0.25">
      <c r="A175" s="2"/>
      <c r="B175" s="2">
        <v>2018</v>
      </c>
      <c r="C175" s="2" t="s">
        <v>730</v>
      </c>
      <c r="D175" s="4" t="s">
        <v>729</v>
      </c>
      <c r="E175" s="116">
        <f t="shared" si="39"/>
        <v>0</v>
      </c>
      <c r="F175" s="117">
        <f t="shared" si="39"/>
        <v>0</v>
      </c>
      <c r="G175" s="99"/>
      <c r="H175" s="2"/>
      <c r="I175" s="2"/>
      <c r="J175" s="33"/>
      <c r="K175" s="202">
        <f>N175*$K$8</f>
        <v>0</v>
      </c>
      <c r="L175" s="202">
        <f>O175*$L$8</f>
        <v>0</v>
      </c>
      <c r="M175" s="51"/>
      <c r="N175" s="13">
        <f>Q175*2.2</f>
        <v>0</v>
      </c>
      <c r="O175" s="13">
        <f>Q175*1.4</f>
        <v>0</v>
      </c>
      <c r="P175" s="51"/>
      <c r="Q175" s="401"/>
      <c r="R175" s="401"/>
      <c r="S175" s="329"/>
      <c r="T175" s="303">
        <v>7073.71</v>
      </c>
      <c r="U175" s="289">
        <v>4593.2375000000002</v>
      </c>
      <c r="V175" s="277">
        <v>3674.59</v>
      </c>
      <c r="W175" s="263">
        <v>3674.59</v>
      </c>
      <c r="X175" s="263"/>
      <c r="Y175" s="208">
        <v>3307.6751399999994</v>
      </c>
      <c r="Z175" s="208">
        <v>3307.6751399999994</v>
      </c>
      <c r="AA175" s="208">
        <v>3307.6751399999994</v>
      </c>
      <c r="AB175" s="208">
        <v>3307.6751399999994</v>
      </c>
      <c r="AC175" s="208">
        <v>2983.1124999999997</v>
      </c>
      <c r="AD175" s="191">
        <v>2386.4899999999998</v>
      </c>
      <c r="AE175" s="312"/>
      <c r="AG175" s="34"/>
      <c r="AH175" s="34"/>
      <c r="AI175" s="34"/>
      <c r="AJ175" s="34"/>
      <c r="AK175" s="34"/>
      <c r="AL175" s="34"/>
    </row>
    <row r="176" spans="1:38" s="144" customFormat="1" ht="23.1" hidden="1" customHeight="1" x14ac:dyDescent="0.25">
      <c r="A176" s="2"/>
      <c r="B176" s="2"/>
      <c r="C176" s="2"/>
      <c r="D176" s="136"/>
      <c r="E176" s="138"/>
      <c r="F176" s="139"/>
      <c r="G176" s="99"/>
      <c r="H176" s="2"/>
      <c r="I176" s="2"/>
      <c r="J176" s="34"/>
      <c r="K176" s="202"/>
      <c r="L176" s="202"/>
      <c r="M176" s="2"/>
      <c r="N176" s="13"/>
      <c r="O176" s="13"/>
      <c r="P176" s="2"/>
      <c r="Q176" s="401"/>
      <c r="R176" s="401"/>
      <c r="S176" s="329"/>
      <c r="T176" s="332"/>
      <c r="U176" s="330"/>
      <c r="V176" s="280"/>
      <c r="W176" s="331"/>
      <c r="X176" s="331"/>
      <c r="Y176" s="237"/>
      <c r="Z176" s="237"/>
      <c r="AA176" s="237"/>
      <c r="AB176" s="237"/>
      <c r="AC176" s="237"/>
      <c r="AD176" s="197"/>
      <c r="AE176" s="312"/>
      <c r="AG176" s="34"/>
      <c r="AH176" s="34"/>
      <c r="AI176" s="34"/>
      <c r="AJ176" s="34"/>
      <c r="AK176" s="34"/>
      <c r="AL176" s="34"/>
    </row>
    <row r="177" spans="1:38" s="144" customFormat="1" ht="23.1" customHeight="1" x14ac:dyDescent="0.25">
      <c r="A177" s="2"/>
      <c r="B177" s="2"/>
      <c r="C177" s="2"/>
      <c r="D177" s="615" t="s">
        <v>56</v>
      </c>
      <c r="E177" s="615"/>
      <c r="F177" s="615"/>
      <c r="G177" s="615"/>
      <c r="H177" s="615"/>
      <c r="I177" s="615"/>
      <c r="J177" s="34"/>
      <c r="K177" s="202"/>
      <c r="L177" s="202"/>
      <c r="M177" s="2"/>
      <c r="N177" s="13"/>
      <c r="O177" s="13"/>
      <c r="P177" s="2"/>
      <c r="Q177" s="401"/>
      <c r="R177" s="401"/>
      <c r="S177" s="329"/>
      <c r="T177" s="332"/>
      <c r="U177" s="330"/>
      <c r="V177" s="280"/>
      <c r="W177" s="331"/>
      <c r="X177" s="331"/>
      <c r="Y177" s="237"/>
      <c r="Z177" s="237"/>
      <c r="AA177" s="237"/>
      <c r="AB177" s="237"/>
      <c r="AC177" s="237"/>
      <c r="AD177" s="197"/>
      <c r="AE177" s="312"/>
      <c r="AG177" s="34"/>
      <c r="AH177" s="34"/>
      <c r="AI177" s="34"/>
      <c r="AJ177" s="34"/>
      <c r="AK177" s="34"/>
      <c r="AL177" s="34"/>
    </row>
    <row r="178" spans="1:38" s="144" customFormat="1" ht="23.1" customHeight="1" x14ac:dyDescent="0.25">
      <c r="A178" s="2"/>
      <c r="B178" s="2">
        <v>2018</v>
      </c>
      <c r="C178" s="2" t="s">
        <v>473</v>
      </c>
      <c r="D178" s="4" t="s">
        <v>171</v>
      </c>
      <c r="E178" s="116">
        <f t="shared" ref="E178:F181" si="40">MROUND(K178+4.7,10)</f>
        <v>1700</v>
      </c>
      <c r="F178" s="117">
        <f t="shared" si="40"/>
        <v>1080</v>
      </c>
      <c r="G178" s="101"/>
      <c r="H178" s="2"/>
      <c r="I178" s="2"/>
      <c r="J178" s="33"/>
      <c r="K178" s="202">
        <f>N178*$K$8</f>
        <v>1691.3600000000001</v>
      </c>
      <c r="L178" s="202">
        <f>O178*$L$8</f>
        <v>1076.32</v>
      </c>
      <c r="M178" s="51"/>
      <c r="N178" s="13">
        <f>Q178*2.2</f>
        <v>1691.3600000000001</v>
      </c>
      <c r="O178" s="13">
        <f>Q178*1.4</f>
        <v>1076.32</v>
      </c>
      <c r="P178" s="51"/>
      <c r="Q178" s="409">
        <v>768.8</v>
      </c>
      <c r="R178" s="409">
        <v>768.8</v>
      </c>
      <c r="S178" s="368">
        <v>701.35</v>
      </c>
      <c r="T178" s="305">
        <v>561.08000000000004</v>
      </c>
      <c r="U178" s="289">
        <v>536.70000000000005</v>
      </c>
      <c r="V178" s="277">
        <v>429.36</v>
      </c>
      <c r="W178" s="263">
        <v>429.36</v>
      </c>
      <c r="X178" s="263">
        <v>429.36</v>
      </c>
      <c r="Y178" s="208">
        <v>386.41679999999997</v>
      </c>
      <c r="Z178" s="208">
        <v>386.41679999999997</v>
      </c>
      <c r="AA178" s="208">
        <v>386.41679999999997</v>
      </c>
      <c r="AB178" s="208">
        <v>386.41679999999997</v>
      </c>
      <c r="AC178" s="208">
        <v>348.5</v>
      </c>
      <c r="AD178" s="191">
        <v>278.8</v>
      </c>
      <c r="AE178" s="312"/>
      <c r="AG178" s="34"/>
      <c r="AH178" s="34"/>
      <c r="AI178" s="34"/>
      <c r="AJ178" s="34"/>
      <c r="AK178" s="34"/>
      <c r="AL178" s="34"/>
    </row>
    <row r="179" spans="1:38" s="144" customFormat="1" ht="23.1" customHeight="1" x14ac:dyDescent="0.25">
      <c r="A179" s="2"/>
      <c r="B179" s="2">
        <v>2019</v>
      </c>
      <c r="C179" s="2" t="s">
        <v>474</v>
      </c>
      <c r="D179" s="4" t="s">
        <v>172</v>
      </c>
      <c r="E179" s="116">
        <f t="shared" si="40"/>
        <v>2860</v>
      </c>
      <c r="F179" s="117">
        <f t="shared" si="40"/>
        <v>1820</v>
      </c>
      <c r="G179" s="99"/>
      <c r="H179" s="2"/>
      <c r="I179" s="2"/>
      <c r="J179" s="33"/>
      <c r="K179" s="202">
        <f>N179*$K$8</f>
        <v>2850.5400000000004</v>
      </c>
      <c r="L179" s="202">
        <f>O179*$L$8</f>
        <v>1813.98</v>
      </c>
      <c r="M179" s="51"/>
      <c r="N179" s="13">
        <f>Q179*2.2</f>
        <v>2850.5400000000004</v>
      </c>
      <c r="O179" s="13">
        <f>Q179*1.4</f>
        <v>1813.98</v>
      </c>
      <c r="P179" s="51"/>
      <c r="Q179" s="409">
        <v>1295.7</v>
      </c>
      <c r="R179" s="409">
        <v>1295.7</v>
      </c>
      <c r="S179" s="368">
        <v>1182.2125000000001</v>
      </c>
      <c r="T179" s="305">
        <v>945.77</v>
      </c>
      <c r="U179" s="289">
        <v>869.85</v>
      </c>
      <c r="V179" s="277">
        <v>695.88</v>
      </c>
      <c r="W179" s="263">
        <v>695.88</v>
      </c>
      <c r="X179" s="263">
        <v>695.88</v>
      </c>
      <c r="Y179" s="208">
        <v>626.29181999999992</v>
      </c>
      <c r="Z179" s="208">
        <v>626.29181999999992</v>
      </c>
      <c r="AA179" s="208">
        <v>626.29181999999992</v>
      </c>
      <c r="AB179" s="208">
        <v>626.29181999999992</v>
      </c>
      <c r="AC179" s="208">
        <v>564.83749999999998</v>
      </c>
      <c r="AD179" s="191">
        <v>451.87</v>
      </c>
      <c r="AE179" s="312"/>
      <c r="AG179" s="34"/>
      <c r="AH179" s="34"/>
      <c r="AI179" s="34"/>
      <c r="AJ179" s="34"/>
      <c r="AK179" s="34"/>
      <c r="AL179" s="34"/>
    </row>
    <row r="180" spans="1:38" s="144" customFormat="1" ht="23.1" customHeight="1" x14ac:dyDescent="0.25">
      <c r="A180" s="2"/>
      <c r="B180" s="2">
        <v>2020</v>
      </c>
      <c r="C180" s="2" t="s">
        <v>475</v>
      </c>
      <c r="D180" s="4" t="s">
        <v>735</v>
      </c>
      <c r="E180" s="116">
        <f t="shared" si="40"/>
        <v>7520</v>
      </c>
      <c r="F180" s="117">
        <f t="shared" si="40"/>
        <v>4790</v>
      </c>
      <c r="G180" s="99"/>
      <c r="H180" s="2"/>
      <c r="I180" s="2"/>
      <c r="J180" s="33"/>
      <c r="K180" s="202">
        <f>N180*$K$8</f>
        <v>7517.6200000000008</v>
      </c>
      <c r="L180" s="202">
        <f>O180*$L$8</f>
        <v>4783.9399999999996</v>
      </c>
      <c r="M180" s="51"/>
      <c r="N180" s="13">
        <f>Q180*2.2</f>
        <v>7517.6200000000008</v>
      </c>
      <c r="O180" s="13">
        <f>Q180*1.4</f>
        <v>4783.9399999999996</v>
      </c>
      <c r="P180" s="51"/>
      <c r="Q180" s="409">
        <v>3417.1</v>
      </c>
      <c r="R180" s="409">
        <v>3417.1</v>
      </c>
      <c r="S180" s="368">
        <v>3117.7874999999999</v>
      </c>
      <c r="T180" s="305">
        <v>2494.23</v>
      </c>
      <c r="U180" s="289">
        <v>2294.0250000000001</v>
      </c>
      <c r="V180" s="277">
        <v>1835.22</v>
      </c>
      <c r="W180" s="263">
        <v>1835.22</v>
      </c>
      <c r="X180" s="263">
        <v>1835.22</v>
      </c>
      <c r="Y180" s="208">
        <v>1651.6961999999999</v>
      </c>
      <c r="Z180" s="208">
        <v>1651.6961999999999</v>
      </c>
      <c r="AA180" s="208">
        <v>1651.6961999999999</v>
      </c>
      <c r="AB180" s="208">
        <v>1651.6961999999999</v>
      </c>
      <c r="AC180" s="208">
        <v>1489.625</v>
      </c>
      <c r="AD180" s="191">
        <v>1191.7</v>
      </c>
      <c r="AE180" s="312"/>
      <c r="AG180" s="34"/>
      <c r="AH180" s="34"/>
      <c r="AI180" s="34"/>
      <c r="AJ180" s="34"/>
      <c r="AK180" s="34"/>
      <c r="AL180" s="34"/>
    </row>
    <row r="181" spans="1:38" s="144" customFormat="1" ht="23.1" customHeight="1" x14ac:dyDescent="0.25">
      <c r="A181" s="2"/>
      <c r="B181" s="2">
        <v>2021</v>
      </c>
      <c r="C181" s="2" t="s">
        <v>476</v>
      </c>
      <c r="D181" s="4" t="s">
        <v>736</v>
      </c>
      <c r="E181" s="116">
        <f t="shared" si="40"/>
        <v>15060</v>
      </c>
      <c r="F181" s="117">
        <f t="shared" si="40"/>
        <v>9580</v>
      </c>
      <c r="G181" s="99"/>
      <c r="H181" s="2"/>
      <c r="I181" s="2"/>
      <c r="J181" s="33"/>
      <c r="K181" s="202">
        <f>N181*$K$8</f>
        <v>15054.6</v>
      </c>
      <c r="L181" s="202">
        <f>O181*$L$8</f>
        <v>9580.1999999999989</v>
      </c>
      <c r="M181" s="51"/>
      <c r="N181" s="13">
        <f>Q181*2.2</f>
        <v>15054.6</v>
      </c>
      <c r="O181" s="13">
        <f>Q181*1.4</f>
        <v>9580.1999999999989</v>
      </c>
      <c r="P181" s="51"/>
      <c r="Q181" s="409">
        <v>6843</v>
      </c>
      <c r="R181" s="409">
        <v>6843</v>
      </c>
      <c r="S181" s="368">
        <v>6243.6125000000002</v>
      </c>
      <c r="T181" s="305">
        <v>4994.8900000000003</v>
      </c>
      <c r="U181" s="289">
        <v>4593.2375000000002</v>
      </c>
      <c r="V181" s="277">
        <v>3674.59</v>
      </c>
      <c r="W181" s="263">
        <v>3674.59</v>
      </c>
      <c r="X181" s="263">
        <v>3674.59</v>
      </c>
      <c r="Y181" s="208">
        <v>3307.6751399999994</v>
      </c>
      <c r="Z181" s="208">
        <v>3307.6751399999994</v>
      </c>
      <c r="AA181" s="208">
        <v>3307.6751399999994</v>
      </c>
      <c r="AB181" s="208">
        <v>3307.6751399999994</v>
      </c>
      <c r="AC181" s="208">
        <v>2983.1124999999997</v>
      </c>
      <c r="AD181" s="191">
        <v>2386.4899999999998</v>
      </c>
      <c r="AE181" s="312"/>
      <c r="AG181" s="34"/>
      <c r="AH181" s="34"/>
      <c r="AI181" s="34"/>
      <c r="AJ181" s="34"/>
      <c r="AK181" s="34"/>
      <c r="AL181" s="34"/>
    </row>
    <row r="182" spans="1:38" s="144" customFormat="1" ht="18" hidden="1" customHeight="1" x14ac:dyDescent="0.25">
      <c r="A182" s="2"/>
      <c r="B182" s="2"/>
      <c r="C182" s="2"/>
      <c r="D182" s="136"/>
      <c r="E182" s="138"/>
      <c r="F182" s="139"/>
      <c r="G182" s="99"/>
      <c r="H182" s="2"/>
      <c r="I182" s="2"/>
      <c r="J182" s="34"/>
      <c r="K182" s="202"/>
      <c r="L182" s="202"/>
      <c r="M182" s="2"/>
      <c r="N182" s="13"/>
      <c r="O182" s="13"/>
      <c r="P182" s="2"/>
      <c r="Q182" s="401"/>
      <c r="R182" s="401"/>
      <c r="S182" s="329"/>
      <c r="T182" s="329"/>
      <c r="U182" s="330"/>
      <c r="V182" s="280"/>
      <c r="W182" s="331"/>
      <c r="X182" s="331"/>
      <c r="Y182" s="208"/>
      <c r="Z182" s="208"/>
      <c r="AA182" s="208"/>
      <c r="AB182" s="208"/>
      <c r="AC182" s="208"/>
      <c r="AD182" s="191"/>
      <c r="AE182" s="312"/>
      <c r="AG182" s="34"/>
      <c r="AH182" s="34"/>
      <c r="AI182" s="34"/>
      <c r="AJ182" s="34"/>
      <c r="AK182" s="34"/>
      <c r="AL182" s="34"/>
    </row>
    <row r="183" spans="1:38" s="144" customFormat="1" ht="23.1" customHeight="1" x14ac:dyDescent="0.25">
      <c r="A183" s="2"/>
      <c r="B183" s="2"/>
      <c r="C183" s="2"/>
      <c r="D183" s="615" t="s">
        <v>284</v>
      </c>
      <c r="E183" s="615"/>
      <c r="F183" s="615"/>
      <c r="G183" s="615"/>
      <c r="H183" s="615"/>
      <c r="I183" s="615"/>
      <c r="J183" s="34"/>
      <c r="K183" s="202"/>
      <c r="L183" s="202"/>
      <c r="M183" s="2"/>
      <c r="N183" s="13"/>
      <c r="O183" s="13"/>
      <c r="P183" s="2"/>
      <c r="Q183" s="401"/>
      <c r="R183" s="401"/>
      <c r="S183" s="329"/>
      <c r="T183" s="329"/>
      <c r="U183" s="330"/>
      <c r="V183" s="280"/>
      <c r="W183" s="331"/>
      <c r="X183" s="331"/>
      <c r="Y183" s="208"/>
      <c r="Z183" s="208"/>
      <c r="AA183" s="208"/>
      <c r="AB183" s="208"/>
      <c r="AC183" s="208"/>
      <c r="AD183" s="191"/>
      <c r="AE183" s="312"/>
      <c r="AG183" s="34"/>
      <c r="AH183" s="34"/>
      <c r="AI183" s="34"/>
      <c r="AJ183" s="34"/>
      <c r="AK183" s="34"/>
      <c r="AL183" s="34"/>
    </row>
    <row r="184" spans="1:38" s="144" customFormat="1" ht="11.1" customHeight="1" x14ac:dyDescent="0.25">
      <c r="A184" s="2"/>
      <c r="B184" s="2"/>
      <c r="C184" s="2"/>
      <c r="D184" s="45"/>
      <c r="E184" s="45"/>
      <c r="F184" s="45"/>
      <c r="G184" s="45"/>
      <c r="H184" s="45"/>
      <c r="I184" s="45"/>
      <c r="J184" s="34"/>
      <c r="K184" s="202"/>
      <c r="L184" s="202"/>
      <c r="M184" s="2"/>
      <c r="N184" s="13"/>
      <c r="O184" s="13"/>
      <c r="P184" s="2"/>
      <c r="Q184" s="329"/>
      <c r="R184" s="329"/>
      <c r="S184" s="329"/>
      <c r="T184" s="329"/>
      <c r="U184" s="330"/>
      <c r="V184" s="280"/>
      <c r="W184" s="331"/>
      <c r="X184" s="331"/>
      <c r="Y184" s="237"/>
      <c r="Z184" s="237"/>
      <c r="AA184" s="237"/>
      <c r="AB184" s="237"/>
      <c r="AC184" s="237"/>
      <c r="AD184" s="197"/>
      <c r="AE184" s="312"/>
      <c r="AG184" s="34"/>
      <c r="AH184" s="34"/>
      <c r="AI184" s="34"/>
      <c r="AJ184" s="34"/>
      <c r="AK184" s="34"/>
      <c r="AL184" s="34"/>
    </row>
    <row r="185" spans="1:38" s="144" customFormat="1" ht="23.1" customHeight="1" x14ac:dyDescent="0.25">
      <c r="A185" s="2" t="s">
        <v>251</v>
      </c>
      <c r="B185" s="2">
        <v>1884</v>
      </c>
      <c r="C185" s="2" t="s">
        <v>402</v>
      </c>
      <c r="D185" s="4" t="s">
        <v>109</v>
      </c>
      <c r="E185" s="116">
        <f t="shared" ref="E185:F190" si="41">MROUND(K185+4.7,10)</f>
        <v>1290</v>
      </c>
      <c r="F185" s="117">
        <f t="shared" si="41"/>
        <v>830</v>
      </c>
      <c r="G185" s="101"/>
      <c r="H185" s="2"/>
      <c r="I185" s="2"/>
      <c r="J185" s="33"/>
      <c r="K185" s="202">
        <f t="shared" ref="K185:K192" si="42">N185*$K$8</f>
        <v>1289.53</v>
      </c>
      <c r="L185" s="202">
        <f t="shared" ref="L185:L192" si="43">O185*$L$8</f>
        <v>820.6099999999999</v>
      </c>
      <c r="M185" s="51"/>
      <c r="N185" s="13">
        <f t="shared" ref="N185:N192" si="44">Q185*2.2</f>
        <v>1289.53</v>
      </c>
      <c r="O185" s="13">
        <f t="shared" ref="O185:O192" si="45">Q185*1.4</f>
        <v>820.6099999999999</v>
      </c>
      <c r="P185" s="51"/>
      <c r="Q185" s="409">
        <v>586.15</v>
      </c>
      <c r="R185" s="409">
        <v>586.15</v>
      </c>
      <c r="S185" s="368">
        <v>534.8125</v>
      </c>
      <c r="T185" s="305">
        <v>427.85</v>
      </c>
      <c r="U185" s="289">
        <v>409.22750000000002</v>
      </c>
      <c r="V185" s="277">
        <v>327.38200000000001</v>
      </c>
      <c r="W185" s="263">
        <v>327.38200000000001</v>
      </c>
      <c r="X185" s="263">
        <v>327.38200000000001</v>
      </c>
      <c r="Y185" s="208">
        <v>294.64974000000001</v>
      </c>
      <c r="Z185" s="208">
        <v>294.64974000000001</v>
      </c>
      <c r="AA185" s="208">
        <v>294.64974000000001</v>
      </c>
      <c r="AB185" s="208">
        <v>294.64974000000001</v>
      </c>
      <c r="AC185" s="208">
        <v>265.73750000000001</v>
      </c>
      <c r="AD185" s="190">
        <v>212.59</v>
      </c>
      <c r="AE185" s="312"/>
      <c r="AG185" s="34"/>
      <c r="AH185" s="34"/>
      <c r="AI185" s="34"/>
      <c r="AJ185" s="34"/>
      <c r="AK185" s="34"/>
      <c r="AL185" s="34"/>
    </row>
    <row r="186" spans="1:38" s="144" customFormat="1" ht="23.1" customHeight="1" x14ac:dyDescent="0.25">
      <c r="A186" s="2" t="s">
        <v>251</v>
      </c>
      <c r="B186" s="2">
        <v>1885</v>
      </c>
      <c r="C186" s="2" t="s">
        <v>403</v>
      </c>
      <c r="D186" s="4" t="s">
        <v>110</v>
      </c>
      <c r="E186" s="116">
        <f t="shared" si="41"/>
        <v>1300</v>
      </c>
      <c r="F186" s="117">
        <f t="shared" si="41"/>
        <v>830</v>
      </c>
      <c r="G186" s="99"/>
      <c r="H186" s="2"/>
      <c r="I186" s="2"/>
      <c r="J186" s="33"/>
      <c r="K186" s="202">
        <f t="shared" si="42"/>
        <v>1298.528</v>
      </c>
      <c r="L186" s="202">
        <f t="shared" si="43"/>
        <v>826.33600000000001</v>
      </c>
      <c r="M186" s="51"/>
      <c r="N186" s="13">
        <f t="shared" si="44"/>
        <v>1298.528</v>
      </c>
      <c r="O186" s="13">
        <f t="shared" si="45"/>
        <v>826.33600000000001</v>
      </c>
      <c r="P186" s="51"/>
      <c r="Q186" s="409">
        <v>590.24</v>
      </c>
      <c r="R186" s="409">
        <v>590.24</v>
      </c>
      <c r="S186" s="368">
        <v>538.53750000000002</v>
      </c>
      <c r="T186" s="305">
        <v>430.83</v>
      </c>
      <c r="U186" s="289">
        <v>412.11500000000007</v>
      </c>
      <c r="V186" s="277">
        <v>329.69200000000006</v>
      </c>
      <c r="W186" s="263">
        <v>329.69200000000006</v>
      </c>
      <c r="X186" s="263">
        <v>329.69200000000006</v>
      </c>
      <c r="Y186" s="208">
        <v>296.70101999999997</v>
      </c>
      <c r="Z186" s="208">
        <v>296.70101999999997</v>
      </c>
      <c r="AA186" s="208">
        <v>296.70101999999997</v>
      </c>
      <c r="AB186" s="208">
        <v>296.70101999999997</v>
      </c>
      <c r="AC186" s="208">
        <v>267.58749999999998</v>
      </c>
      <c r="AD186" s="190">
        <v>214.07</v>
      </c>
      <c r="AE186" s="312"/>
      <c r="AG186" s="34"/>
      <c r="AH186" s="34"/>
      <c r="AI186" s="34"/>
      <c r="AJ186" s="34"/>
      <c r="AK186" s="34"/>
      <c r="AL186" s="34"/>
    </row>
    <row r="187" spans="1:38" s="144" customFormat="1" ht="23.1" customHeight="1" x14ac:dyDescent="0.25">
      <c r="A187" s="2" t="s">
        <v>251</v>
      </c>
      <c r="B187" s="2">
        <v>1886</v>
      </c>
      <c r="C187" s="2" t="s">
        <v>404</v>
      </c>
      <c r="D187" s="4" t="s">
        <v>544</v>
      </c>
      <c r="E187" s="116">
        <f t="shared" si="41"/>
        <v>3170</v>
      </c>
      <c r="F187" s="117">
        <f t="shared" si="41"/>
        <v>2020</v>
      </c>
      <c r="G187" s="99"/>
      <c r="H187" s="2"/>
      <c r="I187" s="2"/>
      <c r="J187" s="33"/>
      <c r="K187" s="202">
        <f t="shared" si="42"/>
        <v>3167.8020000000006</v>
      </c>
      <c r="L187" s="202">
        <f t="shared" si="43"/>
        <v>2015.874</v>
      </c>
      <c r="M187" s="51"/>
      <c r="N187" s="13">
        <f t="shared" si="44"/>
        <v>3167.8020000000006</v>
      </c>
      <c r="O187" s="13">
        <f t="shared" si="45"/>
        <v>2015.874</v>
      </c>
      <c r="P187" s="51"/>
      <c r="Q187" s="409">
        <v>1439.91</v>
      </c>
      <c r="R187" s="409">
        <v>1439.91</v>
      </c>
      <c r="S187" s="368">
        <v>1313.7874999999999</v>
      </c>
      <c r="T187" s="305">
        <v>1051.03</v>
      </c>
      <c r="U187" s="289">
        <v>966.65250000000003</v>
      </c>
      <c r="V187" s="277">
        <v>773.322</v>
      </c>
      <c r="W187" s="263">
        <v>773.322</v>
      </c>
      <c r="X187" s="263">
        <v>773.322</v>
      </c>
      <c r="Y187" s="208">
        <v>696.00761999999997</v>
      </c>
      <c r="Z187" s="208">
        <v>696.00761999999997</v>
      </c>
      <c r="AA187" s="208">
        <v>696.00761999999997</v>
      </c>
      <c r="AB187" s="208">
        <v>696.00761999999997</v>
      </c>
      <c r="AC187" s="208">
        <v>627.71249999999998</v>
      </c>
      <c r="AD187" s="190">
        <v>502.17</v>
      </c>
      <c r="AE187" s="312"/>
      <c r="AG187" s="34"/>
      <c r="AH187" s="34"/>
      <c r="AI187" s="34"/>
      <c r="AJ187" s="34"/>
      <c r="AK187" s="34"/>
      <c r="AL187" s="34"/>
    </row>
    <row r="188" spans="1:38" s="144" customFormat="1" ht="23.1" customHeight="1" x14ac:dyDescent="0.25">
      <c r="A188" s="2" t="s">
        <v>251</v>
      </c>
      <c r="B188" s="2">
        <v>1887</v>
      </c>
      <c r="C188" s="2" t="s">
        <v>407</v>
      </c>
      <c r="D188" s="4" t="s">
        <v>114</v>
      </c>
      <c r="E188" s="116">
        <f t="shared" si="41"/>
        <v>4320</v>
      </c>
      <c r="F188" s="117">
        <f t="shared" si="41"/>
        <v>2750</v>
      </c>
      <c r="G188" s="99"/>
      <c r="H188" s="2"/>
      <c r="I188" s="2"/>
      <c r="J188" s="33"/>
      <c r="K188" s="202">
        <f t="shared" si="42"/>
        <v>4312.616</v>
      </c>
      <c r="L188" s="202">
        <f t="shared" si="43"/>
        <v>2744.3919999999998</v>
      </c>
      <c r="M188" s="51"/>
      <c r="N188" s="13">
        <f t="shared" si="44"/>
        <v>4312.616</v>
      </c>
      <c r="O188" s="13">
        <f t="shared" si="45"/>
        <v>2744.3919999999998</v>
      </c>
      <c r="P188" s="51"/>
      <c r="Q188" s="409">
        <v>1960.28</v>
      </c>
      <c r="R188" s="409">
        <v>1960.28</v>
      </c>
      <c r="S188" s="368">
        <v>1788.5749999999998</v>
      </c>
      <c r="T188" s="305">
        <v>1430.86</v>
      </c>
      <c r="U188" s="289">
        <v>1315.9987500000002</v>
      </c>
      <c r="V188" s="277">
        <v>1052.7990000000002</v>
      </c>
      <c r="W188" s="263">
        <v>1052.7990000000002</v>
      </c>
      <c r="X188" s="263">
        <v>1052.7990000000002</v>
      </c>
      <c r="Y188" s="208">
        <v>947.52503999999988</v>
      </c>
      <c r="Z188" s="208">
        <v>947.52503999999988</v>
      </c>
      <c r="AA188" s="208">
        <v>947.52503999999988</v>
      </c>
      <c r="AB188" s="208">
        <v>947.52503999999988</v>
      </c>
      <c r="AC188" s="208">
        <v>854.55</v>
      </c>
      <c r="AD188" s="190">
        <v>683.64</v>
      </c>
      <c r="AE188" s="312"/>
      <c r="AG188" s="34"/>
      <c r="AH188" s="34"/>
      <c r="AI188" s="34"/>
      <c r="AJ188" s="34"/>
      <c r="AK188" s="34"/>
      <c r="AL188" s="34"/>
    </row>
    <row r="189" spans="1:38" s="144" customFormat="1" ht="23.1" customHeight="1" x14ac:dyDescent="0.25">
      <c r="A189" s="2" t="s">
        <v>251</v>
      </c>
      <c r="B189" s="2">
        <v>1892</v>
      </c>
      <c r="C189" s="2" t="s">
        <v>410</v>
      </c>
      <c r="D189" s="4" t="s">
        <v>117</v>
      </c>
      <c r="E189" s="116">
        <f t="shared" si="41"/>
        <v>6870</v>
      </c>
      <c r="F189" s="117">
        <f t="shared" si="41"/>
        <v>4370</v>
      </c>
      <c r="G189" s="99"/>
      <c r="H189" s="2"/>
      <c r="I189" s="2"/>
      <c r="J189" s="33"/>
      <c r="K189" s="202">
        <f t="shared" si="42"/>
        <v>6860.59</v>
      </c>
      <c r="L189" s="202">
        <f t="shared" si="43"/>
        <v>4365.829999999999</v>
      </c>
      <c r="M189" s="51"/>
      <c r="N189" s="13">
        <f t="shared" si="44"/>
        <v>6860.59</v>
      </c>
      <c r="O189" s="13">
        <f t="shared" si="45"/>
        <v>4365.829999999999</v>
      </c>
      <c r="P189" s="51"/>
      <c r="Q189" s="409">
        <v>3118.45</v>
      </c>
      <c r="R189" s="409">
        <v>3118.45</v>
      </c>
      <c r="S189" s="368">
        <v>2845.2999999999997</v>
      </c>
      <c r="T189" s="305">
        <v>2276.2399999999998</v>
      </c>
      <c r="U189" s="289">
        <v>2093.52</v>
      </c>
      <c r="V189" s="277">
        <v>1674.816</v>
      </c>
      <c r="W189" s="263">
        <v>1674.816</v>
      </c>
      <c r="X189" s="263">
        <v>1674.816</v>
      </c>
      <c r="Y189" s="208">
        <v>1507.3442999999997</v>
      </c>
      <c r="Z189" s="208">
        <v>1507.3442999999997</v>
      </c>
      <c r="AA189" s="208">
        <v>1507.3442999999997</v>
      </c>
      <c r="AB189" s="208">
        <v>1507.3442999999997</v>
      </c>
      <c r="AC189" s="208">
        <v>1359.4375</v>
      </c>
      <c r="AD189" s="190">
        <v>1087.55</v>
      </c>
      <c r="AE189" s="312"/>
      <c r="AG189" s="34"/>
      <c r="AH189" s="34"/>
      <c r="AI189" s="34"/>
      <c r="AJ189" s="34"/>
      <c r="AK189" s="34"/>
      <c r="AL189" s="34"/>
    </row>
    <row r="190" spans="1:38" s="144" customFormat="1" ht="23.1" customHeight="1" x14ac:dyDescent="0.25">
      <c r="A190" s="2" t="s">
        <v>251</v>
      </c>
      <c r="B190" s="2">
        <v>1893</v>
      </c>
      <c r="C190" s="2" t="s">
        <v>411</v>
      </c>
      <c r="D190" s="4" t="s">
        <v>118</v>
      </c>
      <c r="E190" s="116">
        <f t="shared" si="41"/>
        <v>11450</v>
      </c>
      <c r="F190" s="117">
        <f t="shared" si="41"/>
        <v>7290</v>
      </c>
      <c r="G190" s="99"/>
      <c r="H190" s="2"/>
      <c r="I190" s="2"/>
      <c r="J190" s="33"/>
      <c r="K190" s="202">
        <f t="shared" si="42"/>
        <v>11443.014000000001</v>
      </c>
      <c r="L190" s="202">
        <f t="shared" si="43"/>
        <v>7281.9179999999997</v>
      </c>
      <c r="M190" s="51"/>
      <c r="N190" s="13">
        <f t="shared" si="44"/>
        <v>11443.014000000001</v>
      </c>
      <c r="O190" s="13">
        <f t="shared" si="45"/>
        <v>7281.9179999999997</v>
      </c>
      <c r="P190" s="51"/>
      <c r="Q190" s="409">
        <v>5201.37</v>
      </c>
      <c r="R190" s="409">
        <v>5201.37</v>
      </c>
      <c r="S190" s="368">
        <v>4745.5625</v>
      </c>
      <c r="T190" s="305">
        <v>3796.45</v>
      </c>
      <c r="U190" s="289">
        <v>3491.7300000000005</v>
      </c>
      <c r="V190" s="277">
        <v>2793.3840000000005</v>
      </c>
      <c r="W190" s="263">
        <v>2793.3840000000005</v>
      </c>
      <c r="X190" s="263">
        <v>2793.3840000000005</v>
      </c>
      <c r="Y190" s="208">
        <v>2514.0376799999999</v>
      </c>
      <c r="Z190" s="208">
        <v>2514.0376799999999</v>
      </c>
      <c r="AA190" s="208">
        <v>2514.0376799999999</v>
      </c>
      <c r="AB190" s="208">
        <v>2514.0376799999999</v>
      </c>
      <c r="AC190" s="208">
        <v>2267.3500000000004</v>
      </c>
      <c r="AD190" s="190">
        <v>1813.88</v>
      </c>
      <c r="AE190" s="312"/>
      <c r="AG190" s="34"/>
      <c r="AH190" s="34"/>
      <c r="AI190" s="34"/>
      <c r="AJ190" s="34"/>
      <c r="AK190" s="34"/>
      <c r="AL190" s="34"/>
    </row>
    <row r="191" spans="1:38" s="144" customFormat="1" ht="23.1" customHeight="1" x14ac:dyDescent="0.25">
      <c r="A191" s="2" t="s">
        <v>251</v>
      </c>
      <c r="B191" s="2"/>
      <c r="C191" s="2"/>
      <c r="D191" s="4" t="s">
        <v>252</v>
      </c>
      <c r="E191" s="116"/>
      <c r="F191" s="117"/>
      <c r="G191" s="99"/>
      <c r="H191" s="2"/>
      <c r="I191" s="2"/>
      <c r="J191" s="33"/>
      <c r="K191" s="202">
        <f t="shared" si="42"/>
        <v>0</v>
      </c>
      <c r="L191" s="202">
        <f t="shared" si="43"/>
        <v>0</v>
      </c>
      <c r="M191" s="51"/>
      <c r="N191" s="13">
        <f t="shared" si="44"/>
        <v>0</v>
      </c>
      <c r="O191" s="13">
        <f t="shared" si="45"/>
        <v>0</v>
      </c>
      <c r="P191" s="51"/>
      <c r="Q191" s="409">
        <v>0</v>
      </c>
      <c r="R191" s="409">
        <v>0</v>
      </c>
      <c r="S191" s="368">
        <v>0</v>
      </c>
      <c r="T191" s="300">
        <v>0</v>
      </c>
      <c r="U191" s="289">
        <v>0</v>
      </c>
      <c r="V191" s="277"/>
      <c r="W191" s="263"/>
      <c r="X191" s="263">
        <v>0</v>
      </c>
      <c r="Y191" s="208">
        <v>0</v>
      </c>
      <c r="Z191" s="208">
        <v>0</v>
      </c>
      <c r="AA191" s="208">
        <v>0</v>
      </c>
      <c r="AB191" s="208">
        <v>0</v>
      </c>
      <c r="AC191" s="208">
        <v>0</v>
      </c>
      <c r="AD191" s="190"/>
      <c r="AE191" s="312"/>
      <c r="AG191" s="34"/>
      <c r="AH191" s="34"/>
      <c r="AI191" s="34"/>
      <c r="AJ191" s="34"/>
      <c r="AK191" s="34"/>
      <c r="AL191" s="34"/>
    </row>
    <row r="192" spans="1:38" s="144" customFormat="1" ht="23.1" customHeight="1" x14ac:dyDescent="0.25">
      <c r="A192" s="2" t="s">
        <v>251</v>
      </c>
      <c r="B192" s="2">
        <v>1894</v>
      </c>
      <c r="C192" s="2" t="s">
        <v>412</v>
      </c>
      <c r="D192" s="4" t="s">
        <v>119</v>
      </c>
      <c r="E192" s="116">
        <f>MROUND(K192+4.7,10)</f>
        <v>24660</v>
      </c>
      <c r="F192" s="117">
        <f>MROUND(L192+4.7,10)</f>
        <v>15690</v>
      </c>
      <c r="G192" s="99"/>
      <c r="H192" s="2"/>
      <c r="I192" s="2"/>
      <c r="J192" s="33"/>
      <c r="K192" s="202">
        <f t="shared" si="42"/>
        <v>24654.542000000005</v>
      </c>
      <c r="L192" s="202">
        <f t="shared" si="43"/>
        <v>15689.253999999999</v>
      </c>
      <c r="M192" s="51"/>
      <c r="N192" s="13">
        <f t="shared" si="44"/>
        <v>24654.542000000005</v>
      </c>
      <c r="O192" s="13">
        <f t="shared" si="45"/>
        <v>15689.253999999999</v>
      </c>
      <c r="P192" s="51"/>
      <c r="Q192" s="409">
        <v>11206.61</v>
      </c>
      <c r="R192" s="409">
        <v>11206.61</v>
      </c>
      <c r="S192" s="368">
        <v>10225.012500000001</v>
      </c>
      <c r="T192" s="305">
        <v>8180.01</v>
      </c>
      <c r="U192" s="289">
        <v>7523.4225000000006</v>
      </c>
      <c r="V192" s="277">
        <v>6018.7380000000003</v>
      </c>
      <c r="W192" s="263">
        <v>6018.7380000000003</v>
      </c>
      <c r="X192" s="263">
        <v>6018.7380000000003</v>
      </c>
      <c r="Y192" s="208">
        <v>5416.86222</v>
      </c>
      <c r="Z192" s="208">
        <v>5416.86222</v>
      </c>
      <c r="AA192" s="208">
        <v>5416.86222</v>
      </c>
      <c r="AB192" s="208">
        <v>5416.86222</v>
      </c>
      <c r="AC192" s="208">
        <v>4885.3374999999996</v>
      </c>
      <c r="AD192" s="191">
        <v>3908.27</v>
      </c>
      <c r="AE192" s="312"/>
      <c r="AG192" s="34"/>
      <c r="AH192" s="34"/>
      <c r="AI192" s="34"/>
      <c r="AJ192" s="34"/>
      <c r="AK192" s="34"/>
      <c r="AL192" s="34"/>
    </row>
    <row r="193" spans="1:38" s="144" customFormat="1" ht="23.1" customHeight="1" x14ac:dyDescent="0.25">
      <c r="A193" s="2"/>
      <c r="B193" s="2"/>
      <c r="C193" s="2"/>
      <c r="D193" s="136"/>
      <c r="E193" s="138"/>
      <c r="F193" s="139"/>
      <c r="G193" s="99"/>
      <c r="H193" s="2"/>
      <c r="I193" s="2"/>
      <c r="J193" s="34"/>
      <c r="K193" s="202"/>
      <c r="L193" s="202"/>
      <c r="M193" s="2"/>
      <c r="N193" s="13"/>
      <c r="O193" s="13"/>
      <c r="P193" s="2"/>
      <c r="Q193" s="401"/>
      <c r="R193" s="401"/>
      <c r="S193" s="329"/>
      <c r="T193" s="329"/>
      <c r="U193" s="330"/>
      <c r="V193" s="280"/>
      <c r="W193" s="331"/>
      <c r="X193" s="331"/>
      <c r="Y193" s="237"/>
      <c r="Z193" s="237"/>
      <c r="AA193" s="237"/>
      <c r="AB193" s="237"/>
      <c r="AC193" s="237"/>
      <c r="AD193" s="197"/>
      <c r="AE193" s="312"/>
      <c r="AG193" s="34"/>
      <c r="AH193" s="34"/>
      <c r="AI193" s="34"/>
      <c r="AJ193" s="34"/>
      <c r="AK193" s="34"/>
      <c r="AL193" s="34"/>
    </row>
    <row r="194" spans="1:38" s="144" customFormat="1" ht="23.1" customHeight="1" x14ac:dyDescent="0.25">
      <c r="A194" s="2"/>
      <c r="B194" s="2"/>
      <c r="C194" s="2"/>
      <c r="D194" s="615" t="s">
        <v>789</v>
      </c>
      <c r="E194" s="615"/>
      <c r="F194" s="615"/>
      <c r="G194" s="615"/>
      <c r="H194" s="615"/>
      <c r="I194" s="615"/>
      <c r="J194" s="47"/>
      <c r="K194" s="202"/>
      <c r="L194" s="202"/>
      <c r="M194" s="51"/>
      <c r="N194" s="13"/>
      <c r="O194" s="13"/>
      <c r="P194" s="51"/>
      <c r="Q194" s="402"/>
      <c r="R194" s="402"/>
      <c r="S194" s="369"/>
      <c r="T194" s="317"/>
      <c r="U194" s="315"/>
      <c r="V194" s="316"/>
      <c r="W194" s="319"/>
      <c r="X194" s="318"/>
      <c r="Y194" s="209"/>
      <c r="Z194" s="209"/>
      <c r="AA194" s="209"/>
      <c r="AB194" s="209"/>
      <c r="AC194" s="209"/>
      <c r="AD194" s="191"/>
      <c r="AE194" s="312"/>
      <c r="AG194" s="34"/>
      <c r="AH194" s="34"/>
      <c r="AI194" s="34"/>
      <c r="AJ194" s="34"/>
      <c r="AK194" s="34"/>
      <c r="AL194" s="34"/>
    </row>
    <row r="195" spans="1:38" s="144" customFormat="1" ht="11.1" customHeight="1" x14ac:dyDescent="0.25">
      <c r="A195" s="2"/>
      <c r="B195" s="2"/>
      <c r="C195" s="2"/>
      <c r="D195" s="45"/>
      <c r="E195" s="45"/>
      <c r="F195" s="45"/>
      <c r="G195" s="45"/>
      <c r="H195" s="45"/>
      <c r="I195" s="45"/>
      <c r="J195" s="2"/>
      <c r="K195" s="202"/>
      <c r="L195" s="202"/>
      <c r="M195" s="2"/>
      <c r="N195" s="13"/>
      <c r="O195" s="13"/>
      <c r="P195" s="2"/>
      <c r="Q195" s="342"/>
      <c r="R195" s="342"/>
      <c r="S195" s="342"/>
      <c r="T195" s="342"/>
      <c r="U195" s="322"/>
      <c r="V195" s="279"/>
      <c r="W195" s="343"/>
      <c r="X195" s="323"/>
      <c r="Y195" s="211"/>
      <c r="Z195" s="211"/>
      <c r="AA195" s="211"/>
      <c r="AB195" s="211"/>
      <c r="AC195" s="211"/>
      <c r="AD195" s="197"/>
      <c r="AE195" s="312"/>
      <c r="AG195" s="34"/>
      <c r="AH195" s="34"/>
      <c r="AI195" s="34"/>
      <c r="AJ195" s="34"/>
      <c r="AK195" s="34"/>
      <c r="AL195" s="34"/>
    </row>
    <row r="196" spans="1:38" s="144" customFormat="1" ht="23.1" customHeight="1" x14ac:dyDescent="0.25">
      <c r="A196" s="2" t="s">
        <v>290</v>
      </c>
      <c r="B196" s="2">
        <v>266</v>
      </c>
      <c r="C196" s="2" t="s">
        <v>336</v>
      </c>
      <c r="D196" s="4" t="s">
        <v>658</v>
      </c>
      <c r="E196" s="116">
        <f>MROUND(K196+4.7,10)</f>
        <v>1560</v>
      </c>
      <c r="F196" s="117">
        <f>MROUND(L196+4.7,10)</f>
        <v>990</v>
      </c>
      <c r="G196" s="101"/>
      <c r="H196" s="2"/>
      <c r="I196" s="45"/>
      <c r="J196" s="33"/>
      <c r="K196" s="202">
        <f>N196*$K$8</f>
        <v>1554.2676875000002</v>
      </c>
      <c r="L196" s="202">
        <f>O196*$L$8</f>
        <v>989.07943750000004</v>
      </c>
      <c r="M196" s="51"/>
      <c r="N196" s="13">
        <f>Q196*2.2</f>
        <v>1554.2676875000002</v>
      </c>
      <c r="O196" s="13">
        <f>Q196*1.4</f>
        <v>989.07943750000004</v>
      </c>
      <c r="P196" s="51"/>
      <c r="Q196" s="399">
        <v>706.48531250000008</v>
      </c>
      <c r="R196" s="399">
        <v>706.48531250000008</v>
      </c>
      <c r="S196" s="371">
        <v>642.25937499999998</v>
      </c>
      <c r="T196" s="303">
        <v>442.9375</v>
      </c>
      <c r="U196" s="289">
        <v>442.9375</v>
      </c>
      <c r="V196" s="277">
        <v>354.35</v>
      </c>
      <c r="W196" s="263">
        <v>354.35</v>
      </c>
      <c r="X196" s="263">
        <v>354.35</v>
      </c>
      <c r="Y196" s="208">
        <v>316.38222000000002</v>
      </c>
      <c r="Z196" s="208">
        <v>316.38222000000002</v>
      </c>
      <c r="AA196" s="208">
        <v>316.38222000000002</v>
      </c>
      <c r="AB196" s="208">
        <v>316.38222000000002</v>
      </c>
      <c r="AC196" s="208">
        <v>285.33750000000003</v>
      </c>
      <c r="AD196" s="190">
        <v>228.27</v>
      </c>
      <c r="AE196" s="312"/>
      <c r="AG196" s="34"/>
      <c r="AH196" s="34"/>
      <c r="AI196" s="34"/>
      <c r="AJ196" s="34"/>
      <c r="AK196" s="34"/>
      <c r="AL196" s="34"/>
    </row>
    <row r="197" spans="1:38" s="144" customFormat="1" ht="23.1" customHeight="1" x14ac:dyDescent="0.25">
      <c r="A197" s="2" t="s">
        <v>290</v>
      </c>
      <c r="B197" s="2">
        <v>267</v>
      </c>
      <c r="C197" s="2" t="s">
        <v>337</v>
      </c>
      <c r="D197" s="4" t="s">
        <v>692</v>
      </c>
      <c r="E197" s="116">
        <f>MROUND(K197+4.7,10)</f>
        <v>2600</v>
      </c>
      <c r="F197" s="117">
        <f>MROUND(L197+4.7,10)</f>
        <v>1660</v>
      </c>
      <c r="G197" s="101"/>
      <c r="H197" s="2"/>
      <c r="I197" s="45"/>
      <c r="J197" s="33"/>
      <c r="K197" s="202">
        <f>N197*$K$8</f>
        <v>2594.7300500000001</v>
      </c>
      <c r="L197" s="202">
        <f>O197*$L$8</f>
        <v>1651.1918499999999</v>
      </c>
      <c r="M197" s="51"/>
      <c r="N197" s="13">
        <f>Q197*2.2</f>
        <v>2594.7300500000001</v>
      </c>
      <c r="O197" s="13">
        <f>Q197*1.4</f>
        <v>1651.1918499999999</v>
      </c>
      <c r="P197" s="51"/>
      <c r="Q197" s="399">
        <v>1179.42275</v>
      </c>
      <c r="R197" s="399">
        <v>1179.42275</v>
      </c>
      <c r="S197" s="371">
        <v>1072.2024999999999</v>
      </c>
      <c r="T197" s="303">
        <v>739.44999999999993</v>
      </c>
      <c r="U197" s="289">
        <v>739.44999999999993</v>
      </c>
      <c r="V197" s="277">
        <v>591.55999999999995</v>
      </c>
      <c r="W197" s="263">
        <v>591.55999999999995</v>
      </c>
      <c r="X197" s="263">
        <v>591.55999999999995</v>
      </c>
      <c r="Y197" s="208">
        <v>528.17687999999998</v>
      </c>
      <c r="Z197" s="208">
        <v>528.17687999999998</v>
      </c>
      <c r="AA197" s="208">
        <v>528.17687999999998</v>
      </c>
      <c r="AB197" s="208">
        <v>528.17687999999998</v>
      </c>
      <c r="AC197" s="208">
        <v>476.34999999999997</v>
      </c>
      <c r="AD197" s="190">
        <v>381.08</v>
      </c>
      <c r="AE197" s="312"/>
      <c r="AG197" s="34"/>
      <c r="AH197" s="34"/>
      <c r="AI197" s="34"/>
      <c r="AJ197" s="34"/>
      <c r="AK197" s="34"/>
      <c r="AL197" s="34"/>
    </row>
    <row r="198" spans="1:38" s="144" customFormat="1" ht="23.1" customHeight="1" x14ac:dyDescent="0.25">
      <c r="A198" s="2"/>
      <c r="B198" s="2"/>
      <c r="C198" s="2"/>
      <c r="D198" s="136"/>
      <c r="E198" s="138"/>
      <c r="F198" s="139"/>
      <c r="G198" s="101"/>
      <c r="H198" s="2"/>
      <c r="I198" s="45"/>
      <c r="J198" s="33"/>
      <c r="K198" s="202"/>
      <c r="L198" s="202"/>
      <c r="M198" s="51"/>
      <c r="N198" s="13"/>
      <c r="O198" s="13"/>
      <c r="P198" s="51"/>
      <c r="Q198" s="399"/>
      <c r="R198" s="399"/>
      <c r="S198" s="371"/>
      <c r="T198" s="303"/>
      <c r="U198" s="289"/>
      <c r="V198" s="277"/>
      <c r="W198" s="263"/>
      <c r="X198" s="263"/>
      <c r="Y198" s="208"/>
      <c r="Z198" s="208"/>
      <c r="AA198" s="208"/>
      <c r="AB198" s="208"/>
      <c r="AC198" s="208"/>
      <c r="AD198" s="190"/>
      <c r="AE198" s="312"/>
      <c r="AG198" s="34"/>
      <c r="AH198" s="34"/>
      <c r="AI198" s="34"/>
      <c r="AJ198" s="34"/>
      <c r="AK198" s="34"/>
      <c r="AL198" s="34"/>
    </row>
    <row r="199" spans="1:38" s="144" customFormat="1" ht="23.1" customHeight="1" x14ac:dyDescent="0.25">
      <c r="A199" s="2" t="s">
        <v>245</v>
      </c>
      <c r="B199" s="2">
        <v>4752</v>
      </c>
      <c r="C199" s="2" t="s">
        <v>501</v>
      </c>
      <c r="D199" s="4" t="s">
        <v>249</v>
      </c>
      <c r="E199" s="116">
        <f t="shared" ref="E199:F202" si="46">MROUND(K199+4.7,10)</f>
        <v>2420</v>
      </c>
      <c r="F199" s="117">
        <f t="shared" si="46"/>
        <v>1540</v>
      </c>
      <c r="G199" s="101"/>
      <c r="H199" s="2"/>
      <c r="I199" s="45"/>
      <c r="J199" s="33"/>
      <c r="K199" s="202">
        <f>N199*$K$8</f>
        <v>2418.8940600000001</v>
      </c>
      <c r="L199" s="202">
        <f>O199*$L$8</f>
        <v>1539.2962199999999</v>
      </c>
      <c r="M199" s="51"/>
      <c r="N199" s="13">
        <f>Q199*2.2</f>
        <v>2418.8940600000001</v>
      </c>
      <c r="O199" s="13">
        <f>Q199*1.4</f>
        <v>1539.2962199999999</v>
      </c>
      <c r="P199" s="51"/>
      <c r="Q199" s="399">
        <v>1099.4973</v>
      </c>
      <c r="R199" s="399">
        <v>1099.4973</v>
      </c>
      <c r="S199" s="371">
        <v>999.54300000000001</v>
      </c>
      <c r="T199" s="303">
        <v>689.34</v>
      </c>
      <c r="U199" s="289">
        <v>692.5</v>
      </c>
      <c r="V199" s="277">
        <v>554</v>
      </c>
      <c r="W199" s="272">
        <v>554</v>
      </c>
      <c r="X199" s="263">
        <v>551.47</v>
      </c>
      <c r="Y199" s="208">
        <v>492.37649999999996</v>
      </c>
      <c r="Z199" s="208">
        <v>492.37649999999996</v>
      </c>
      <c r="AA199" s="208">
        <v>492.37649999999996</v>
      </c>
      <c r="AB199" s="208">
        <v>492.37649999999996</v>
      </c>
      <c r="AC199" s="208">
        <v>444.0625</v>
      </c>
      <c r="AD199" s="190">
        <v>355.25</v>
      </c>
      <c r="AE199" s="312"/>
      <c r="AG199" s="34"/>
      <c r="AH199" s="34"/>
      <c r="AI199" s="34"/>
      <c r="AJ199" s="34"/>
      <c r="AK199" s="34"/>
      <c r="AL199" s="34"/>
    </row>
    <row r="200" spans="1:38" s="144" customFormat="1" ht="23.1" customHeight="1" x14ac:dyDescent="0.25">
      <c r="A200" s="2" t="s">
        <v>245</v>
      </c>
      <c r="B200" s="2">
        <v>4753</v>
      </c>
      <c r="C200" s="2" t="s">
        <v>502</v>
      </c>
      <c r="D200" s="4" t="s">
        <v>248</v>
      </c>
      <c r="E200" s="116">
        <f t="shared" si="46"/>
        <v>3680</v>
      </c>
      <c r="F200" s="117">
        <f t="shared" si="46"/>
        <v>2340</v>
      </c>
      <c r="G200" s="99"/>
      <c r="H200" s="2"/>
      <c r="I200" s="2"/>
      <c r="J200" s="33"/>
      <c r="K200" s="202">
        <f>N200*$K$8</f>
        <v>3676.1687600000009</v>
      </c>
      <c r="L200" s="202">
        <f>O200*$L$8</f>
        <v>2339.3801200000003</v>
      </c>
      <c r="M200" s="51"/>
      <c r="N200" s="13">
        <f>Q200*2.2</f>
        <v>3676.1687600000009</v>
      </c>
      <c r="O200" s="13">
        <f>Q200*1.4</f>
        <v>2339.3801200000003</v>
      </c>
      <c r="P200" s="51"/>
      <c r="Q200" s="399">
        <v>1670.9858000000004</v>
      </c>
      <c r="R200" s="399">
        <v>1670.9858000000004</v>
      </c>
      <c r="S200" s="371">
        <v>1519.0780000000002</v>
      </c>
      <c r="T200" s="303">
        <v>1047.6400000000001</v>
      </c>
      <c r="U200" s="289">
        <v>1048.75</v>
      </c>
      <c r="V200" s="277">
        <v>839</v>
      </c>
      <c r="W200" s="272">
        <v>839</v>
      </c>
      <c r="X200" s="263">
        <v>838.11</v>
      </c>
      <c r="Y200" s="208">
        <v>748.30139999999994</v>
      </c>
      <c r="Z200" s="208">
        <v>748.30139999999994</v>
      </c>
      <c r="AA200" s="208">
        <v>748.30139999999994</v>
      </c>
      <c r="AB200" s="208">
        <v>748.30139999999994</v>
      </c>
      <c r="AC200" s="208">
        <v>674.875</v>
      </c>
      <c r="AD200" s="190">
        <v>539.9</v>
      </c>
      <c r="AE200" s="312"/>
      <c r="AG200" s="34"/>
      <c r="AH200" s="34"/>
      <c r="AI200" s="34"/>
      <c r="AJ200" s="34"/>
      <c r="AK200" s="34"/>
      <c r="AL200" s="34"/>
    </row>
    <row r="201" spans="1:38" s="144" customFormat="1" ht="23.1" customHeight="1" x14ac:dyDescent="0.25">
      <c r="A201" s="2" t="s">
        <v>245</v>
      </c>
      <c r="B201" s="2">
        <v>4754</v>
      </c>
      <c r="C201" s="2" t="s">
        <v>503</v>
      </c>
      <c r="D201" s="4" t="s">
        <v>247</v>
      </c>
      <c r="E201" s="116">
        <f t="shared" si="46"/>
        <v>5810</v>
      </c>
      <c r="F201" s="117">
        <f t="shared" si="46"/>
        <v>3700</v>
      </c>
      <c r="G201" s="99"/>
      <c r="H201" s="2"/>
      <c r="I201" s="2"/>
      <c r="J201" s="33"/>
      <c r="K201" s="202">
        <f>N201*$K$8</f>
        <v>5804.5176200000014</v>
      </c>
      <c r="L201" s="202">
        <f>O201*$L$8</f>
        <v>3693.7839400000007</v>
      </c>
      <c r="M201" s="51"/>
      <c r="N201" s="13">
        <f>Q201*2.2</f>
        <v>5804.5176200000014</v>
      </c>
      <c r="O201" s="13">
        <f>Q201*1.4</f>
        <v>3693.7839400000007</v>
      </c>
      <c r="P201" s="51"/>
      <c r="Q201" s="399">
        <v>2638.4171000000006</v>
      </c>
      <c r="R201" s="399">
        <v>2638.4171000000006</v>
      </c>
      <c r="S201" s="371">
        <v>2398.5610000000001</v>
      </c>
      <c r="T201" s="303">
        <v>1654.18</v>
      </c>
      <c r="U201" s="289">
        <v>1655</v>
      </c>
      <c r="V201" s="277">
        <v>1324</v>
      </c>
      <c r="W201" s="272">
        <v>1324</v>
      </c>
      <c r="X201" s="263">
        <v>1323.34</v>
      </c>
      <c r="Y201" s="208">
        <v>1181.5649999999998</v>
      </c>
      <c r="Z201" s="208">
        <v>1181.5649999999998</v>
      </c>
      <c r="AA201" s="208">
        <v>1181.5649999999998</v>
      </c>
      <c r="AB201" s="208">
        <v>1181.5649999999998</v>
      </c>
      <c r="AC201" s="208">
        <v>1065.625</v>
      </c>
      <c r="AD201" s="190">
        <v>852.5</v>
      </c>
      <c r="AE201" s="312"/>
      <c r="AG201" s="34"/>
      <c r="AH201" s="34"/>
      <c r="AI201" s="34"/>
      <c r="AJ201" s="34"/>
      <c r="AK201" s="34"/>
      <c r="AL201" s="34"/>
    </row>
    <row r="202" spans="1:38" s="144" customFormat="1" ht="23.1" customHeight="1" x14ac:dyDescent="0.25">
      <c r="A202" s="2" t="s">
        <v>245</v>
      </c>
      <c r="B202" s="2">
        <v>4755</v>
      </c>
      <c r="C202" s="2" t="s">
        <v>504</v>
      </c>
      <c r="D202" s="4" t="s">
        <v>250</v>
      </c>
      <c r="E202" s="116">
        <f t="shared" si="46"/>
        <v>9290</v>
      </c>
      <c r="F202" s="117">
        <f t="shared" si="46"/>
        <v>5920</v>
      </c>
      <c r="G202" s="99"/>
      <c r="H202" s="2"/>
      <c r="I202" s="2"/>
      <c r="J202" s="33"/>
      <c r="K202" s="202">
        <f>N202*$K$8</f>
        <v>9289.2353400000011</v>
      </c>
      <c r="L202" s="202">
        <f>O202*$L$8</f>
        <v>5911.33158</v>
      </c>
      <c r="M202" s="51"/>
      <c r="N202" s="13">
        <f>Q202*2.2</f>
        <v>9289.2353400000011</v>
      </c>
      <c r="O202" s="13">
        <f>Q202*1.4</f>
        <v>5911.33158</v>
      </c>
      <c r="P202" s="51"/>
      <c r="Q202" s="399">
        <v>4222.3797000000004</v>
      </c>
      <c r="R202" s="399">
        <v>4222.3797000000004</v>
      </c>
      <c r="S202" s="371">
        <v>3838.527</v>
      </c>
      <c r="T202" s="303">
        <v>2647.26</v>
      </c>
      <c r="U202" s="289">
        <v>2647.5</v>
      </c>
      <c r="V202" s="277">
        <v>2118</v>
      </c>
      <c r="W202" s="272">
        <v>2118</v>
      </c>
      <c r="X202" s="263">
        <v>2117.81</v>
      </c>
      <c r="Y202" s="208">
        <v>1890.9059399999999</v>
      </c>
      <c r="Z202" s="208">
        <v>1890.9059399999999</v>
      </c>
      <c r="AA202" s="208">
        <v>1890.9059399999999</v>
      </c>
      <c r="AB202" s="208">
        <v>1890.9059399999999</v>
      </c>
      <c r="AC202" s="208">
        <v>1705.3625</v>
      </c>
      <c r="AD202" s="190">
        <v>1364.29</v>
      </c>
      <c r="AE202" s="312"/>
      <c r="AG202" s="34"/>
      <c r="AH202" s="34"/>
      <c r="AI202" s="34"/>
      <c r="AJ202" s="34"/>
      <c r="AK202" s="34"/>
      <c r="AL202" s="34"/>
    </row>
    <row r="203" spans="1:38" s="144" customFormat="1" ht="23.1" customHeight="1" x14ac:dyDescent="0.25">
      <c r="A203" s="2"/>
      <c r="B203" s="2"/>
      <c r="C203" s="2"/>
      <c r="D203" s="136"/>
      <c r="E203" s="138"/>
      <c r="F203" s="139"/>
      <c r="G203" s="99"/>
      <c r="H203" s="2"/>
      <c r="I203" s="2"/>
      <c r="J203" s="34"/>
      <c r="K203" s="202"/>
      <c r="L203" s="202"/>
      <c r="M203" s="2"/>
      <c r="N203" s="13"/>
      <c r="O203" s="13"/>
      <c r="P203" s="2"/>
      <c r="Q203" s="400"/>
      <c r="R203" s="400"/>
      <c r="S203" s="332"/>
      <c r="T203" s="332"/>
      <c r="U203" s="330"/>
      <c r="V203" s="280"/>
      <c r="W203" s="339"/>
      <c r="X203" s="331"/>
      <c r="Y203" s="237"/>
      <c r="Z203" s="237"/>
      <c r="AA203" s="237"/>
      <c r="AB203" s="237"/>
      <c r="AC203" s="237"/>
      <c r="AD203" s="240"/>
      <c r="AE203" s="312"/>
      <c r="AG203" s="34"/>
      <c r="AH203" s="34"/>
      <c r="AI203" s="34"/>
      <c r="AJ203" s="34"/>
      <c r="AK203" s="34"/>
      <c r="AL203" s="34"/>
    </row>
    <row r="204" spans="1:38" s="144" customFormat="1" ht="23.1" customHeight="1" x14ac:dyDescent="0.25">
      <c r="A204" s="2" t="s">
        <v>238</v>
      </c>
      <c r="B204" s="2">
        <v>1968</v>
      </c>
      <c r="C204" s="2" t="s">
        <v>446</v>
      </c>
      <c r="D204" s="4" t="s">
        <v>782</v>
      </c>
      <c r="E204" s="116">
        <f t="shared" ref="E204:F210" si="47">MROUND(K204+4.7,10)</f>
        <v>2580</v>
      </c>
      <c r="F204" s="117">
        <f t="shared" si="47"/>
        <v>1650</v>
      </c>
      <c r="G204" s="101"/>
      <c r="H204" s="2"/>
      <c r="I204" s="2"/>
      <c r="J204" s="33"/>
      <c r="K204" s="202">
        <f t="shared" ref="K204:K210" si="48">N204*$K$8</f>
        <v>2578.0480000000002</v>
      </c>
      <c r="L204" s="202">
        <f t="shared" ref="L204:L210" si="49">O204*$L$8</f>
        <v>1640.5759999999998</v>
      </c>
      <c r="M204" s="51"/>
      <c r="N204" s="13">
        <f t="shared" ref="N204:N210" si="50">Q204*2.2</f>
        <v>2578.0480000000002</v>
      </c>
      <c r="O204" s="13">
        <f t="shared" ref="O204:O210" si="51">Q204*1.4</f>
        <v>1640.5759999999998</v>
      </c>
      <c r="P204" s="51"/>
      <c r="Q204" s="409">
        <v>1171.8399999999999</v>
      </c>
      <c r="R204" s="409">
        <v>1171.8399999999999</v>
      </c>
      <c r="S204" s="368">
        <v>1069.2</v>
      </c>
      <c r="T204" s="305">
        <v>855.36</v>
      </c>
      <c r="U204" s="289">
        <v>786.71249999999998</v>
      </c>
      <c r="V204" s="277">
        <v>629.37</v>
      </c>
      <c r="W204" s="263">
        <v>629.37</v>
      </c>
      <c r="X204" s="263">
        <v>629.37</v>
      </c>
      <c r="Y204" s="208">
        <v>566.41661999999997</v>
      </c>
      <c r="Z204" s="208">
        <v>566.41661999999997</v>
      </c>
      <c r="AA204" s="208">
        <v>566.41661999999997</v>
      </c>
      <c r="AB204" s="208">
        <v>566.41661999999997</v>
      </c>
      <c r="AC204" s="208">
        <v>510.83750000000003</v>
      </c>
      <c r="AD204" s="190">
        <v>408.67</v>
      </c>
      <c r="AE204" s="312"/>
      <c r="AG204" s="34"/>
      <c r="AH204" s="34"/>
      <c r="AI204" s="34"/>
      <c r="AJ204" s="34"/>
      <c r="AK204" s="34"/>
      <c r="AL204" s="34"/>
    </row>
    <row r="205" spans="1:38" s="144" customFormat="1" ht="23.1" customHeight="1" x14ac:dyDescent="0.25">
      <c r="A205" s="2" t="s">
        <v>238</v>
      </c>
      <c r="B205" s="2">
        <v>1969</v>
      </c>
      <c r="C205" s="2" t="s">
        <v>447</v>
      </c>
      <c r="D205" s="4" t="s">
        <v>783</v>
      </c>
      <c r="E205" s="116">
        <f t="shared" si="47"/>
        <v>2610</v>
      </c>
      <c r="F205" s="117">
        <f t="shared" si="47"/>
        <v>1660</v>
      </c>
      <c r="G205" s="99"/>
      <c r="H205" s="2"/>
      <c r="I205" s="2"/>
      <c r="J205" s="33"/>
      <c r="K205" s="202">
        <f t="shared" si="48"/>
        <v>2604.4479999999999</v>
      </c>
      <c r="L205" s="202">
        <f t="shared" si="49"/>
        <v>1657.3759999999997</v>
      </c>
      <c r="M205" s="51"/>
      <c r="N205" s="13">
        <f t="shared" si="50"/>
        <v>2604.4479999999999</v>
      </c>
      <c r="O205" s="13">
        <f t="shared" si="51"/>
        <v>1657.3759999999997</v>
      </c>
      <c r="P205" s="51"/>
      <c r="Q205" s="409">
        <v>1183.8399999999999</v>
      </c>
      <c r="R205" s="409">
        <v>1183.8399999999999</v>
      </c>
      <c r="S205" s="368">
        <v>1139.9124999999999</v>
      </c>
      <c r="T205" s="303">
        <v>911.93</v>
      </c>
      <c r="U205" s="289">
        <v>838.17499999999995</v>
      </c>
      <c r="V205" s="277">
        <v>670.54</v>
      </c>
      <c r="W205" s="263">
        <v>670.54</v>
      </c>
      <c r="X205" s="263">
        <v>670.54</v>
      </c>
      <c r="Y205" s="208">
        <v>603.54755999999998</v>
      </c>
      <c r="Z205" s="208">
        <v>603.54755999999998</v>
      </c>
      <c r="AA205" s="208">
        <v>603.54755999999998</v>
      </c>
      <c r="AB205" s="208">
        <v>603.54755999999998</v>
      </c>
      <c r="AC205" s="208">
        <v>544.32499999999993</v>
      </c>
      <c r="AD205" s="190">
        <v>435.46</v>
      </c>
      <c r="AE205" s="312"/>
      <c r="AG205" s="34"/>
      <c r="AH205" s="34"/>
      <c r="AI205" s="34"/>
      <c r="AJ205" s="34"/>
      <c r="AK205" s="34"/>
      <c r="AL205" s="34"/>
    </row>
    <row r="206" spans="1:38" s="144" customFormat="1" ht="23.1" customHeight="1" x14ac:dyDescent="0.25">
      <c r="A206" s="2" t="s">
        <v>238</v>
      </c>
      <c r="B206" s="2">
        <v>1970</v>
      </c>
      <c r="C206" s="2" t="s">
        <v>448</v>
      </c>
      <c r="D206" s="4" t="s">
        <v>784</v>
      </c>
      <c r="E206" s="116">
        <f t="shared" si="47"/>
        <v>3810</v>
      </c>
      <c r="F206" s="117">
        <f t="shared" si="47"/>
        <v>2430</v>
      </c>
      <c r="G206" s="99"/>
      <c r="H206" s="2"/>
      <c r="I206" s="2"/>
      <c r="J206" s="33"/>
      <c r="K206" s="202">
        <f t="shared" si="48"/>
        <v>3805.9560000000001</v>
      </c>
      <c r="L206" s="202">
        <f t="shared" si="49"/>
        <v>2421.9719999999998</v>
      </c>
      <c r="M206" s="51"/>
      <c r="N206" s="13">
        <f t="shared" si="50"/>
        <v>3805.9560000000001</v>
      </c>
      <c r="O206" s="13">
        <f t="shared" si="51"/>
        <v>2421.9719999999998</v>
      </c>
      <c r="P206" s="51"/>
      <c r="Q206" s="409">
        <v>1729.98</v>
      </c>
      <c r="R206" s="409">
        <v>1729.98</v>
      </c>
      <c r="S206" s="368">
        <v>1578.45</v>
      </c>
      <c r="T206" s="305">
        <v>1262.76</v>
      </c>
      <c r="U206" s="289">
        <v>1161.39375</v>
      </c>
      <c r="V206" s="277">
        <v>929.11500000000001</v>
      </c>
      <c r="W206" s="263">
        <v>929.11500000000001</v>
      </c>
      <c r="X206" s="263">
        <v>929.11500000000001</v>
      </c>
      <c r="Y206" s="208">
        <v>836.21537999999998</v>
      </c>
      <c r="Z206" s="208">
        <v>836.21537999999998</v>
      </c>
      <c r="AA206" s="208">
        <v>836.21537999999998</v>
      </c>
      <c r="AB206" s="208">
        <v>836.21537999999998</v>
      </c>
      <c r="AC206" s="208">
        <v>754.16250000000002</v>
      </c>
      <c r="AD206" s="190">
        <v>603.33000000000004</v>
      </c>
      <c r="AE206" s="312"/>
      <c r="AG206" s="34"/>
      <c r="AH206" s="34"/>
      <c r="AI206" s="34"/>
      <c r="AJ206" s="34"/>
      <c r="AK206" s="34"/>
      <c r="AL206" s="34"/>
    </row>
    <row r="207" spans="1:38" s="144" customFormat="1" ht="23.1" customHeight="1" x14ac:dyDescent="0.25">
      <c r="A207" s="2" t="s">
        <v>238</v>
      </c>
      <c r="B207" s="2">
        <v>1971</v>
      </c>
      <c r="C207" s="2" t="s">
        <v>449</v>
      </c>
      <c r="D207" s="4" t="s">
        <v>785</v>
      </c>
      <c r="E207" s="116">
        <f t="shared" si="47"/>
        <v>5820</v>
      </c>
      <c r="F207" s="117">
        <f t="shared" si="47"/>
        <v>3710</v>
      </c>
      <c r="G207" s="99"/>
      <c r="H207" s="2"/>
      <c r="I207" s="2"/>
      <c r="J207" s="33"/>
      <c r="K207" s="202">
        <f t="shared" si="48"/>
        <v>5815.1500000000005</v>
      </c>
      <c r="L207" s="202">
        <f t="shared" si="49"/>
        <v>3700.5499999999997</v>
      </c>
      <c r="M207" s="51"/>
      <c r="N207" s="13">
        <f t="shared" si="50"/>
        <v>5815.1500000000005</v>
      </c>
      <c r="O207" s="13">
        <f t="shared" si="51"/>
        <v>3700.5499999999997</v>
      </c>
      <c r="P207" s="51"/>
      <c r="Q207" s="409">
        <v>2643.25</v>
      </c>
      <c r="R207" s="409">
        <v>2643.25</v>
      </c>
      <c r="S207" s="368">
        <v>2411.7250000000004</v>
      </c>
      <c r="T207" s="305">
        <v>1929.38</v>
      </c>
      <c r="U207" s="289">
        <v>1774.52</v>
      </c>
      <c r="V207" s="277">
        <v>1419.616</v>
      </c>
      <c r="W207" s="263">
        <v>1419.616</v>
      </c>
      <c r="X207" s="263">
        <v>1419.616</v>
      </c>
      <c r="Y207" s="208">
        <v>1277.6563799999999</v>
      </c>
      <c r="Z207" s="208">
        <v>1277.6563799999999</v>
      </c>
      <c r="AA207" s="208">
        <v>1277.6563799999999</v>
      </c>
      <c r="AB207" s="208">
        <v>1277.6563799999999</v>
      </c>
      <c r="AC207" s="208">
        <v>1152.2875000000001</v>
      </c>
      <c r="AD207" s="190">
        <v>921.83</v>
      </c>
      <c r="AE207" s="312"/>
      <c r="AG207" s="34"/>
      <c r="AH207" s="34"/>
      <c r="AI207" s="34"/>
      <c r="AJ207" s="34"/>
      <c r="AK207" s="34"/>
      <c r="AL207" s="34"/>
    </row>
    <row r="208" spans="1:38" s="144" customFormat="1" ht="23.1" customHeight="1" x14ac:dyDescent="0.25">
      <c r="A208" s="2" t="s">
        <v>238</v>
      </c>
      <c r="B208" s="2">
        <v>1972</v>
      </c>
      <c r="C208" s="2" t="s">
        <v>450</v>
      </c>
      <c r="D208" s="4" t="s">
        <v>786</v>
      </c>
      <c r="E208" s="116">
        <f t="shared" si="47"/>
        <v>7730</v>
      </c>
      <c r="F208" s="117">
        <f t="shared" si="47"/>
        <v>4920</v>
      </c>
      <c r="G208" s="99"/>
      <c r="H208" s="2"/>
      <c r="I208" s="2"/>
      <c r="J208" s="33"/>
      <c r="K208" s="202">
        <f t="shared" si="48"/>
        <v>7728.6</v>
      </c>
      <c r="L208" s="202">
        <f t="shared" si="49"/>
        <v>4918.2</v>
      </c>
      <c r="M208" s="51"/>
      <c r="N208" s="13">
        <f t="shared" si="50"/>
        <v>7728.6</v>
      </c>
      <c r="O208" s="13">
        <f t="shared" si="51"/>
        <v>4918.2</v>
      </c>
      <c r="P208" s="51"/>
      <c r="Q208" s="409">
        <v>3513</v>
      </c>
      <c r="R208" s="409">
        <v>3513</v>
      </c>
      <c r="S208" s="368">
        <v>3205.2874999999999</v>
      </c>
      <c r="T208" s="305">
        <v>2564.23</v>
      </c>
      <c r="U208" s="289">
        <v>2358.4137500000002</v>
      </c>
      <c r="V208" s="277">
        <v>1886.7310000000002</v>
      </c>
      <c r="W208" s="263">
        <v>1886.7310000000002</v>
      </c>
      <c r="X208" s="263">
        <v>1886.7310000000002</v>
      </c>
      <c r="Y208" s="208">
        <v>1698.0579</v>
      </c>
      <c r="Z208" s="208">
        <v>1698.0579</v>
      </c>
      <c r="AA208" s="208">
        <v>1698.0579</v>
      </c>
      <c r="AB208" s="208">
        <v>1698.0579</v>
      </c>
      <c r="AC208" s="208">
        <v>1531.4375</v>
      </c>
      <c r="AD208" s="190">
        <v>1225.1500000000001</v>
      </c>
      <c r="AE208" s="312"/>
      <c r="AG208" s="34"/>
      <c r="AH208" s="34"/>
      <c r="AI208" s="34"/>
      <c r="AJ208" s="34"/>
      <c r="AK208" s="34"/>
      <c r="AL208" s="34"/>
    </row>
    <row r="209" spans="1:38" s="144" customFormat="1" ht="23.1" customHeight="1" x14ac:dyDescent="0.25">
      <c r="A209" s="2" t="s">
        <v>238</v>
      </c>
      <c r="B209" s="2">
        <v>1973</v>
      </c>
      <c r="C209" s="2" t="s">
        <v>451</v>
      </c>
      <c r="D209" s="4" t="s">
        <v>787</v>
      </c>
      <c r="E209" s="116">
        <f t="shared" si="47"/>
        <v>14070</v>
      </c>
      <c r="F209" s="117">
        <f t="shared" si="47"/>
        <v>8950</v>
      </c>
      <c r="G209" s="99"/>
      <c r="H209" s="2"/>
      <c r="I209" s="2"/>
      <c r="J209" s="33"/>
      <c r="K209" s="202">
        <f t="shared" si="48"/>
        <v>14060.948000000002</v>
      </c>
      <c r="L209" s="202">
        <f t="shared" si="49"/>
        <v>8947.8760000000002</v>
      </c>
      <c r="M209" s="51"/>
      <c r="N209" s="13">
        <f t="shared" si="50"/>
        <v>14060.948000000002</v>
      </c>
      <c r="O209" s="13">
        <f t="shared" si="51"/>
        <v>8947.8760000000002</v>
      </c>
      <c r="P209" s="51"/>
      <c r="Q209" s="409">
        <v>6391.34</v>
      </c>
      <c r="R209" s="409">
        <v>6391.34</v>
      </c>
      <c r="S209" s="368">
        <v>5831.5124999999998</v>
      </c>
      <c r="T209" s="305">
        <v>4665.21</v>
      </c>
      <c r="U209" s="289">
        <v>4290.7425000000003</v>
      </c>
      <c r="V209" s="277">
        <v>3432.5940000000001</v>
      </c>
      <c r="W209" s="263">
        <v>3432.5940000000001</v>
      </c>
      <c r="X209" s="263">
        <v>3432.5940000000001</v>
      </c>
      <c r="Y209" s="208">
        <v>3089.3385599999997</v>
      </c>
      <c r="Z209" s="208">
        <v>3089.3385599999997</v>
      </c>
      <c r="AA209" s="208">
        <v>3089.3385599999997</v>
      </c>
      <c r="AB209" s="208">
        <v>3089.3385599999997</v>
      </c>
      <c r="AC209" s="208">
        <v>2786.2</v>
      </c>
      <c r="AD209" s="190">
        <v>2228.96</v>
      </c>
      <c r="AE209" s="312"/>
      <c r="AG209" s="34"/>
      <c r="AH209" s="34"/>
      <c r="AI209" s="34"/>
      <c r="AJ209" s="34"/>
      <c r="AK209" s="34"/>
      <c r="AL209" s="34"/>
    </row>
    <row r="210" spans="1:38" s="144" customFormat="1" ht="23.1" customHeight="1" x14ac:dyDescent="0.25">
      <c r="A210" s="2" t="s">
        <v>238</v>
      </c>
      <c r="B210" s="2">
        <v>1974</v>
      </c>
      <c r="C210" s="2" t="s">
        <v>452</v>
      </c>
      <c r="D210" s="4" t="s">
        <v>788</v>
      </c>
      <c r="E210" s="116">
        <f t="shared" si="47"/>
        <v>17640</v>
      </c>
      <c r="F210" s="117">
        <f t="shared" si="47"/>
        <v>11230</v>
      </c>
      <c r="G210" s="99"/>
      <c r="H210" s="2"/>
      <c r="I210" s="2"/>
      <c r="J210" s="33"/>
      <c r="K210" s="202">
        <f t="shared" si="48"/>
        <v>17632.494000000002</v>
      </c>
      <c r="L210" s="202">
        <f t="shared" si="49"/>
        <v>11220.678</v>
      </c>
      <c r="M210" s="51"/>
      <c r="N210" s="13">
        <f t="shared" si="50"/>
        <v>17632.494000000002</v>
      </c>
      <c r="O210" s="13">
        <f t="shared" si="51"/>
        <v>11220.678</v>
      </c>
      <c r="P210" s="51"/>
      <c r="Q210" s="409">
        <v>8014.77</v>
      </c>
      <c r="R210" s="409">
        <v>8014.77</v>
      </c>
      <c r="S210" s="368">
        <v>7312.75</v>
      </c>
      <c r="T210" s="305">
        <v>5850.2</v>
      </c>
      <c r="U210" s="289">
        <v>5380.6775000000007</v>
      </c>
      <c r="V210" s="277">
        <v>4304.5420000000004</v>
      </c>
      <c r="W210" s="263">
        <v>4304.5420000000004</v>
      </c>
      <c r="X210" s="263">
        <v>4304.5420000000004</v>
      </c>
      <c r="Y210" s="208">
        <v>3874.1056199999998</v>
      </c>
      <c r="Z210" s="208">
        <v>3874.1056199999998</v>
      </c>
      <c r="AA210" s="208">
        <v>3874.1056199999998</v>
      </c>
      <c r="AB210" s="208">
        <v>3874.1056199999998</v>
      </c>
      <c r="AC210" s="208">
        <v>3493.9625000000001</v>
      </c>
      <c r="AD210" s="190">
        <v>2795.17</v>
      </c>
      <c r="AE210" s="312"/>
      <c r="AG210" s="34"/>
      <c r="AH210" s="34"/>
      <c r="AI210" s="34"/>
      <c r="AJ210" s="34"/>
      <c r="AK210" s="34"/>
      <c r="AL210" s="34"/>
    </row>
    <row r="211" spans="1:38" s="144" customFormat="1" ht="23.1" customHeight="1" x14ac:dyDescent="0.25">
      <c r="A211" s="2"/>
      <c r="B211" s="2"/>
      <c r="C211" s="2"/>
      <c r="D211" s="136"/>
      <c r="E211" s="138"/>
      <c r="F211" s="139"/>
      <c r="G211" s="99"/>
      <c r="H211" s="2"/>
      <c r="I211" s="2"/>
      <c r="J211" s="33"/>
      <c r="K211" s="202"/>
      <c r="L211" s="202"/>
      <c r="M211" s="51"/>
      <c r="N211" s="13"/>
      <c r="O211" s="13"/>
      <c r="P211" s="51"/>
      <c r="Q211" s="401"/>
      <c r="R211" s="401"/>
      <c r="S211" s="368"/>
      <c r="T211" s="305"/>
      <c r="U211" s="289"/>
      <c r="V211" s="277"/>
      <c r="W211" s="263"/>
      <c r="X211" s="263"/>
      <c r="Y211" s="208"/>
      <c r="Z211" s="208"/>
      <c r="AA211" s="208"/>
      <c r="AB211" s="208"/>
      <c r="AC211" s="208"/>
      <c r="AD211" s="190"/>
      <c r="AE211" s="312"/>
      <c r="AG211" s="34"/>
      <c r="AH211" s="34"/>
      <c r="AI211" s="34"/>
      <c r="AJ211" s="34"/>
      <c r="AK211" s="34"/>
      <c r="AL211" s="34"/>
    </row>
    <row r="212" spans="1:38" s="144" customFormat="1" ht="23.1" customHeight="1" x14ac:dyDescent="0.25">
      <c r="A212" s="2"/>
      <c r="B212" s="2"/>
      <c r="C212" s="2" t="s">
        <v>673</v>
      </c>
      <c r="D212" s="4" t="s">
        <v>674</v>
      </c>
      <c r="E212" s="116">
        <f>MROUND(K212+4.7,10)</f>
        <v>26000</v>
      </c>
      <c r="F212" s="117">
        <f>MROUND(L212+4.7,10)</f>
        <v>16550</v>
      </c>
      <c r="G212" s="101"/>
      <c r="H212" s="2"/>
      <c r="I212" s="45"/>
      <c r="J212" s="33"/>
      <c r="K212" s="202">
        <f>N212*$K$8</f>
        <v>25994.606</v>
      </c>
      <c r="L212" s="202">
        <f>O212*$L$8</f>
        <v>16542.021999999997</v>
      </c>
      <c r="M212" s="51"/>
      <c r="N212" s="13">
        <f>Q212*2.2</f>
        <v>25994.606</v>
      </c>
      <c r="O212" s="13">
        <f>Q212*1.4</f>
        <v>16542.021999999997</v>
      </c>
      <c r="P212" s="51"/>
      <c r="Q212" s="409">
        <v>11815.73</v>
      </c>
      <c r="R212" s="409">
        <v>11815.73</v>
      </c>
      <c r="S212" s="368">
        <v>10741.575000000001</v>
      </c>
      <c r="T212" s="305">
        <v>8593.26</v>
      </c>
      <c r="U212" s="289">
        <v>7904.6</v>
      </c>
      <c r="V212" s="277">
        <v>6323.68</v>
      </c>
      <c r="W212" s="263">
        <v>6323.68</v>
      </c>
      <c r="X212" s="263">
        <v>6323.68</v>
      </c>
      <c r="Y212" s="242">
        <v>5690.9159999999993</v>
      </c>
      <c r="Z212" s="234"/>
      <c r="AA212" s="208"/>
      <c r="AB212" s="208"/>
      <c r="AC212" s="208"/>
      <c r="AD212" s="190">
        <v>4106</v>
      </c>
      <c r="AE212" s="312"/>
      <c r="AG212" s="34"/>
      <c r="AH212" s="34"/>
      <c r="AI212" s="34"/>
      <c r="AJ212" s="34"/>
      <c r="AK212" s="34"/>
      <c r="AL212" s="34"/>
    </row>
    <row r="213" spans="1:38" s="144" customFormat="1" ht="23.1" customHeight="1" x14ac:dyDescent="0.25">
      <c r="A213" s="2"/>
      <c r="B213" s="2"/>
      <c r="C213" s="2"/>
      <c r="D213" s="136"/>
      <c r="E213" s="138"/>
      <c r="F213" s="139"/>
      <c r="G213" s="99"/>
      <c r="H213" s="2"/>
      <c r="I213" s="2"/>
      <c r="J213" s="33"/>
      <c r="K213" s="202"/>
      <c r="L213" s="202"/>
      <c r="M213" s="51"/>
      <c r="N213" s="13"/>
      <c r="O213" s="13"/>
      <c r="P213" s="51"/>
      <c r="Q213" s="399"/>
      <c r="R213" s="399"/>
      <c r="S213" s="367"/>
      <c r="T213" s="303"/>
      <c r="U213" s="289"/>
      <c r="V213" s="277"/>
      <c r="W213" s="272"/>
      <c r="X213" s="263"/>
      <c r="Y213" s="208"/>
      <c r="Z213" s="208"/>
      <c r="AA213" s="208"/>
      <c r="AB213" s="208"/>
      <c r="AC213" s="208"/>
      <c r="AD213" s="190"/>
      <c r="AE213" s="312"/>
      <c r="AG213" s="34"/>
      <c r="AH213" s="34"/>
      <c r="AI213" s="34"/>
      <c r="AJ213" s="34"/>
      <c r="AK213" s="34"/>
      <c r="AL213" s="34"/>
    </row>
    <row r="214" spans="1:38" s="144" customFormat="1" ht="23.1" customHeight="1" x14ac:dyDescent="0.25">
      <c r="A214" s="2"/>
      <c r="B214" s="2"/>
      <c r="C214" s="2" t="s">
        <v>657</v>
      </c>
      <c r="D214" s="4" t="s">
        <v>670</v>
      </c>
      <c r="E214" s="116">
        <f>MROUND(K214+4.7,10)</f>
        <v>3930</v>
      </c>
      <c r="F214" s="117">
        <f>MROUND(L214+4.7,10)</f>
        <v>2500</v>
      </c>
      <c r="G214" s="101"/>
      <c r="H214" s="2"/>
      <c r="I214" s="45"/>
      <c r="J214" s="33"/>
      <c r="K214" s="202">
        <f>N214*$K$8</f>
        <v>3923.1935875000004</v>
      </c>
      <c r="L214" s="202">
        <f>O214*$L$8</f>
        <v>2496.5777374999998</v>
      </c>
      <c r="M214" s="51"/>
      <c r="N214" s="13">
        <f>Q214*2.2</f>
        <v>3923.1935875000004</v>
      </c>
      <c r="O214" s="13">
        <f>Q214*1.4</f>
        <v>2496.5777374999998</v>
      </c>
      <c r="P214" s="51"/>
      <c r="Q214" s="399">
        <v>1783.2698124999999</v>
      </c>
      <c r="R214" s="399">
        <v>1783.2698124999999</v>
      </c>
      <c r="S214" s="371">
        <v>1621.1543749999998</v>
      </c>
      <c r="T214" s="303">
        <v>1118.0374999999999</v>
      </c>
      <c r="U214" s="289">
        <v>1118.0374999999999</v>
      </c>
      <c r="V214" s="277">
        <v>894.43</v>
      </c>
      <c r="W214" s="263">
        <v>894.43</v>
      </c>
      <c r="X214" s="263">
        <v>894.43</v>
      </c>
      <c r="Y214" s="208">
        <v>726</v>
      </c>
      <c r="Z214" s="234">
        <v>726</v>
      </c>
      <c r="AA214" s="208">
        <v>726</v>
      </c>
      <c r="AB214" s="208"/>
      <c r="AC214" s="208"/>
      <c r="AD214" s="190"/>
      <c r="AE214" s="312"/>
      <c r="AG214" s="34"/>
      <c r="AH214" s="34"/>
      <c r="AI214" s="34"/>
      <c r="AJ214" s="34"/>
      <c r="AK214" s="34"/>
      <c r="AL214" s="34"/>
    </row>
    <row r="215" spans="1:38" s="144" customFormat="1" ht="23.1" customHeight="1" x14ac:dyDescent="0.25">
      <c r="A215" s="2"/>
      <c r="B215" s="2"/>
      <c r="C215" s="2" t="s">
        <v>657</v>
      </c>
      <c r="D215" s="4" t="s">
        <v>726</v>
      </c>
      <c r="E215" s="116">
        <f>MROUND(K215+4.7,10)</f>
        <v>6490</v>
      </c>
      <c r="F215" s="117">
        <f>MROUND(L215+4.7,10)</f>
        <v>4130</v>
      </c>
      <c r="G215" s="101"/>
      <c r="H215" s="2"/>
      <c r="I215" s="45"/>
      <c r="J215" s="33"/>
      <c r="K215" s="202">
        <f>N215*$K$8</f>
        <v>6484.6320000000005</v>
      </c>
      <c r="L215" s="202">
        <f>O215*$L$8</f>
        <v>4126.5839999999998</v>
      </c>
      <c r="M215" s="51"/>
      <c r="N215" s="13">
        <f>Q215*2.2</f>
        <v>6484.6320000000005</v>
      </c>
      <c r="O215" s="13">
        <f>Q215*1.4</f>
        <v>4126.5839999999998</v>
      </c>
      <c r="P215" s="51"/>
      <c r="Q215" s="399">
        <v>2947.56</v>
      </c>
      <c r="R215" s="399">
        <v>2947.56</v>
      </c>
      <c r="S215" s="371">
        <v>2679.6</v>
      </c>
      <c r="T215" s="303">
        <v>1848</v>
      </c>
      <c r="U215" s="289">
        <v>1848</v>
      </c>
      <c r="V215" s="277">
        <v>1478.4</v>
      </c>
      <c r="W215" s="263">
        <v>1478.4</v>
      </c>
      <c r="X215" s="263">
        <v>1478.4</v>
      </c>
      <c r="Y215" s="208">
        <v>1200</v>
      </c>
      <c r="Z215" s="234">
        <v>1200</v>
      </c>
      <c r="AA215" s="208">
        <v>1200</v>
      </c>
      <c r="AB215" s="208"/>
      <c r="AC215" s="208"/>
      <c r="AD215" s="190"/>
      <c r="AE215" s="312"/>
      <c r="AG215" s="34"/>
      <c r="AH215" s="34"/>
      <c r="AI215" s="34"/>
      <c r="AJ215" s="34"/>
      <c r="AK215" s="34"/>
      <c r="AL215" s="34"/>
    </row>
    <row r="216" spans="1:38" s="144" customFormat="1" ht="23.1" customHeight="1" x14ac:dyDescent="0.25">
      <c r="A216" s="2"/>
      <c r="B216" s="2"/>
      <c r="C216" s="2"/>
      <c r="D216" s="136"/>
      <c r="E216" s="138"/>
      <c r="F216" s="139"/>
      <c r="G216" s="101"/>
      <c r="H216" s="2"/>
      <c r="I216" s="45"/>
      <c r="J216" s="33"/>
      <c r="K216" s="202"/>
      <c r="L216" s="202"/>
      <c r="M216" s="51"/>
      <c r="N216" s="13"/>
      <c r="O216" s="13"/>
      <c r="P216" s="51"/>
      <c r="Q216" s="398"/>
      <c r="R216" s="398"/>
      <c r="S216" s="333"/>
      <c r="T216" s="333"/>
      <c r="U216" s="330"/>
      <c r="V216" s="277"/>
      <c r="W216" s="234"/>
      <c r="X216" s="234"/>
      <c r="Y216" s="234"/>
      <c r="Z216" s="234"/>
      <c r="AA216" s="208"/>
      <c r="AB216" s="208"/>
      <c r="AC216" s="208"/>
      <c r="AD216" s="190"/>
      <c r="AE216" s="312"/>
      <c r="AG216" s="34"/>
      <c r="AH216" s="34"/>
      <c r="AI216" s="34"/>
      <c r="AJ216" s="34"/>
      <c r="AK216" s="34"/>
      <c r="AL216" s="34"/>
    </row>
    <row r="217" spans="1:38" s="66" customFormat="1" ht="23.1" customHeight="1" x14ac:dyDescent="0.25">
      <c r="A217" s="2"/>
      <c r="B217" s="2"/>
      <c r="C217" s="2"/>
      <c r="D217" s="615" t="s">
        <v>837</v>
      </c>
      <c r="E217" s="615"/>
      <c r="F217" s="615"/>
      <c r="G217" s="615"/>
      <c r="H217" s="615"/>
      <c r="I217" s="615"/>
      <c r="J217" s="33"/>
      <c r="K217" s="202"/>
      <c r="L217" s="202"/>
      <c r="M217" s="51"/>
      <c r="N217" s="13"/>
      <c r="O217" s="13"/>
      <c r="P217" s="63"/>
      <c r="Q217" s="401"/>
      <c r="R217" s="401"/>
      <c r="S217" s="368"/>
      <c r="T217" s="305"/>
      <c r="U217" s="289"/>
      <c r="V217" s="277"/>
      <c r="W217" s="263"/>
      <c r="X217" s="263"/>
      <c r="Y217" s="208"/>
      <c r="Z217" s="208"/>
      <c r="AA217" s="208"/>
      <c r="AB217" s="208"/>
      <c r="AC217" s="208"/>
      <c r="AD217" s="192"/>
      <c r="AE217" s="312"/>
      <c r="AF217" s="144"/>
    </row>
    <row r="218" spans="1:38" s="66" customFormat="1" ht="23.1" customHeight="1" x14ac:dyDescent="0.25">
      <c r="A218" s="2" t="s">
        <v>251</v>
      </c>
      <c r="B218" s="2"/>
      <c r="C218" s="2" t="s">
        <v>702</v>
      </c>
      <c r="D218" s="4" t="s">
        <v>693</v>
      </c>
      <c r="E218" s="116">
        <f t="shared" ref="E218:F228" si="52">MROUND(K218+4.7,10)</f>
        <v>610</v>
      </c>
      <c r="F218" s="117">
        <f t="shared" si="52"/>
        <v>390</v>
      </c>
      <c r="G218" s="101"/>
      <c r="H218" s="2"/>
      <c r="I218" s="2"/>
      <c r="J218" s="33"/>
      <c r="K218" s="202">
        <f t="shared" ref="K218:K254" si="53">N218*$K$8</f>
        <v>602.80000000000007</v>
      </c>
      <c r="L218" s="202">
        <f t="shared" ref="L218:L254" si="54">O218*$L$8</f>
        <v>383.59999999999997</v>
      </c>
      <c r="M218" s="51"/>
      <c r="N218" s="13">
        <f t="shared" ref="N218:N254" si="55">Q218*2.2</f>
        <v>602.80000000000007</v>
      </c>
      <c r="O218" s="13">
        <f t="shared" ref="O218:O254" si="56">Q218*1.4</f>
        <v>383.59999999999997</v>
      </c>
      <c r="P218" s="63"/>
      <c r="Q218" s="409">
        <v>274</v>
      </c>
      <c r="R218" s="409">
        <v>274</v>
      </c>
      <c r="S218" s="368">
        <v>250</v>
      </c>
      <c r="T218" s="305">
        <v>200</v>
      </c>
      <c r="U218" s="289">
        <v>196.41875000000002</v>
      </c>
      <c r="V218" s="277">
        <v>157.13500000000002</v>
      </c>
      <c r="W218" s="263">
        <v>157.13500000000002</v>
      </c>
      <c r="X218" s="263">
        <v>157.13500000000002</v>
      </c>
      <c r="Y218" s="208">
        <v>336.35447999999997</v>
      </c>
      <c r="Z218" s="208">
        <v>336.35447999999997</v>
      </c>
      <c r="AA218" s="208">
        <v>336.35447999999997</v>
      </c>
      <c r="AB218" s="208">
        <v>336.35447999999997</v>
      </c>
      <c r="AC218" s="208">
        <v>303.35000000000002</v>
      </c>
      <c r="AD218" s="192">
        <v>242.68</v>
      </c>
      <c r="AE218" s="312"/>
      <c r="AF218" s="144"/>
    </row>
    <row r="219" spans="1:38" ht="23.1" customHeight="1" x14ac:dyDescent="0.25">
      <c r="C219" s="2" t="s">
        <v>702</v>
      </c>
      <c r="D219" s="4" t="s">
        <v>694</v>
      </c>
      <c r="E219" s="116">
        <f t="shared" si="52"/>
        <v>10240</v>
      </c>
      <c r="F219" s="117">
        <f t="shared" si="52"/>
        <v>6520</v>
      </c>
      <c r="K219" s="202">
        <f t="shared" si="53"/>
        <v>10238.558000000001</v>
      </c>
      <c r="L219" s="202">
        <f t="shared" si="54"/>
        <v>6515.4459999999999</v>
      </c>
      <c r="M219" s="51"/>
      <c r="N219" s="13">
        <f t="shared" si="55"/>
        <v>10238.558000000001</v>
      </c>
      <c r="O219" s="13">
        <f t="shared" si="56"/>
        <v>6515.4459999999999</v>
      </c>
      <c r="P219" s="51"/>
      <c r="Q219" s="409">
        <v>4653.8900000000003</v>
      </c>
      <c r="R219" s="409">
        <v>4653.8900000000003</v>
      </c>
      <c r="S219" s="368">
        <v>424.625</v>
      </c>
      <c r="T219" s="305">
        <v>339.7</v>
      </c>
      <c r="U219" s="289">
        <v>333.63</v>
      </c>
      <c r="V219" s="277">
        <v>266.904</v>
      </c>
      <c r="W219" s="263">
        <v>266.904</v>
      </c>
      <c r="X219" s="263">
        <v>266.904</v>
      </c>
      <c r="Y219" s="208">
        <v>449.57682</v>
      </c>
      <c r="Z219" s="208">
        <v>449.57682</v>
      </c>
      <c r="AA219" s="208">
        <v>449.57682</v>
      </c>
      <c r="AB219" s="208">
        <v>449.57682</v>
      </c>
      <c r="AC219" s="208">
        <v>405.46249999999998</v>
      </c>
      <c r="AD219" s="190">
        <v>324.37</v>
      </c>
      <c r="AE219" s="312"/>
    </row>
    <row r="220" spans="1:38" ht="23.1" customHeight="1" x14ac:dyDescent="0.25">
      <c r="D220" s="136"/>
      <c r="E220" s="138"/>
      <c r="F220" s="139"/>
      <c r="K220" s="202"/>
      <c r="L220" s="202"/>
      <c r="M220" s="51"/>
      <c r="N220" s="13"/>
      <c r="O220" s="13"/>
      <c r="P220" s="51"/>
      <c r="Q220" s="401"/>
      <c r="R220" s="401"/>
      <c r="S220" s="368"/>
      <c r="T220" s="305"/>
      <c r="U220" s="289"/>
      <c r="V220" s="277"/>
      <c r="W220" s="263"/>
      <c r="X220" s="263"/>
      <c r="Y220" s="208"/>
      <c r="Z220" s="208"/>
      <c r="AA220" s="208"/>
      <c r="AB220" s="208"/>
      <c r="AC220" s="208"/>
      <c r="AD220" s="190"/>
      <c r="AE220" s="312"/>
    </row>
    <row r="221" spans="1:38" ht="23.1" customHeight="1" x14ac:dyDescent="0.25">
      <c r="C221" s="2" t="s">
        <v>702</v>
      </c>
      <c r="D221" s="4" t="s">
        <v>695</v>
      </c>
      <c r="E221" s="116">
        <f t="shared" si="52"/>
        <v>1480</v>
      </c>
      <c r="F221" s="117">
        <f t="shared" si="52"/>
        <v>940</v>
      </c>
      <c r="K221" s="202">
        <f t="shared" si="53"/>
        <v>1472.0420000000001</v>
      </c>
      <c r="L221" s="202">
        <f t="shared" si="54"/>
        <v>936.75399999999991</v>
      </c>
      <c r="M221" s="51"/>
      <c r="N221" s="13">
        <f t="shared" si="55"/>
        <v>1472.0420000000001</v>
      </c>
      <c r="O221" s="13">
        <f t="shared" si="56"/>
        <v>936.75399999999991</v>
      </c>
      <c r="P221" s="51"/>
      <c r="Q221" s="409">
        <v>669.11</v>
      </c>
      <c r="R221" s="409">
        <v>669.11</v>
      </c>
      <c r="S221" s="368">
        <v>610.5</v>
      </c>
      <c r="T221" s="305">
        <v>488.4</v>
      </c>
      <c r="U221" s="289">
        <v>488.75</v>
      </c>
      <c r="V221" s="277">
        <v>391</v>
      </c>
      <c r="W221" s="272">
        <v>391</v>
      </c>
      <c r="X221" s="263">
        <v>391</v>
      </c>
      <c r="Y221" s="208">
        <v>554.70492000000002</v>
      </c>
      <c r="Z221" s="208">
        <v>554.70492000000002</v>
      </c>
      <c r="AA221" s="208">
        <v>554.70492000000002</v>
      </c>
      <c r="AB221" s="208">
        <v>554.70492000000002</v>
      </c>
      <c r="AC221" s="208">
        <v>500.27500000000003</v>
      </c>
      <c r="AD221" s="190">
        <v>400.22</v>
      </c>
      <c r="AE221" s="312"/>
    </row>
    <row r="222" spans="1:38" ht="23.1" customHeight="1" x14ac:dyDescent="0.25">
      <c r="C222" s="2" t="s">
        <v>702</v>
      </c>
      <c r="D222" s="4" t="s">
        <v>696</v>
      </c>
      <c r="E222" s="116">
        <f t="shared" si="52"/>
        <v>1970</v>
      </c>
      <c r="F222" s="117">
        <f t="shared" si="52"/>
        <v>1260</v>
      </c>
      <c r="K222" s="202">
        <f t="shared" si="53"/>
        <v>1967.482</v>
      </c>
      <c r="L222" s="202">
        <f t="shared" si="54"/>
        <v>1252.0339999999999</v>
      </c>
      <c r="M222" s="51"/>
      <c r="N222" s="13">
        <f t="shared" si="55"/>
        <v>1967.482</v>
      </c>
      <c r="O222" s="13">
        <f t="shared" si="56"/>
        <v>1252.0339999999999</v>
      </c>
      <c r="P222" s="51"/>
      <c r="Q222" s="409">
        <v>894.31</v>
      </c>
      <c r="R222" s="409">
        <v>894.31</v>
      </c>
      <c r="S222" s="368">
        <v>815.97499999999991</v>
      </c>
      <c r="T222" s="305">
        <v>652.78</v>
      </c>
      <c r="U222" s="289">
        <v>653.75</v>
      </c>
      <c r="V222" s="277">
        <v>523</v>
      </c>
      <c r="W222" s="272">
        <v>523</v>
      </c>
      <c r="X222" s="263">
        <v>499.53200000000004</v>
      </c>
      <c r="Y222" s="208">
        <v>738.14202</v>
      </c>
      <c r="Z222" s="208">
        <v>738.14202</v>
      </c>
      <c r="AA222" s="208">
        <v>738.14202</v>
      </c>
      <c r="AB222" s="208">
        <v>738.14202</v>
      </c>
      <c r="AC222" s="208">
        <v>665.71250000000009</v>
      </c>
      <c r="AD222" s="190">
        <v>532.57000000000005</v>
      </c>
      <c r="AE222" s="312"/>
    </row>
    <row r="223" spans="1:38" ht="23.1" customHeight="1" x14ac:dyDescent="0.25">
      <c r="C223" s="2" t="s">
        <v>702</v>
      </c>
      <c r="D223" s="4" t="s">
        <v>697</v>
      </c>
      <c r="E223" s="116">
        <f t="shared" si="52"/>
        <v>2430</v>
      </c>
      <c r="F223" s="117">
        <f t="shared" si="52"/>
        <v>1550</v>
      </c>
      <c r="K223" s="202">
        <f t="shared" si="53"/>
        <v>2428.8000000000002</v>
      </c>
      <c r="L223" s="202">
        <f t="shared" si="54"/>
        <v>1545.6</v>
      </c>
      <c r="M223" s="51"/>
      <c r="N223" s="13">
        <f t="shared" si="55"/>
        <v>2428.8000000000002</v>
      </c>
      <c r="O223" s="13">
        <f t="shared" si="56"/>
        <v>1545.6</v>
      </c>
      <c r="P223" s="51"/>
      <c r="Q223" s="420">
        <v>1104</v>
      </c>
      <c r="R223" s="409">
        <v>1103.45</v>
      </c>
      <c r="S223" s="368">
        <v>1006.8000000000001</v>
      </c>
      <c r="T223" s="305">
        <v>805.44</v>
      </c>
      <c r="U223" s="289">
        <v>806.25</v>
      </c>
      <c r="V223" s="277">
        <v>645</v>
      </c>
      <c r="W223" s="272">
        <v>645</v>
      </c>
      <c r="X223" s="263">
        <v>616.34100000000001</v>
      </c>
      <c r="Y223" s="208"/>
      <c r="Z223" s="208"/>
      <c r="AA223" s="208"/>
      <c r="AB223" s="208"/>
      <c r="AC223" s="208"/>
      <c r="AD223" s="190"/>
      <c r="AE223" s="312"/>
    </row>
    <row r="224" spans="1:38" ht="23.1" customHeight="1" x14ac:dyDescent="0.25">
      <c r="C224" s="2" t="s">
        <v>702</v>
      </c>
      <c r="D224" s="4" t="s">
        <v>698</v>
      </c>
      <c r="E224" s="116">
        <f t="shared" si="52"/>
        <v>3240</v>
      </c>
      <c r="F224" s="117">
        <f t="shared" si="52"/>
        <v>2060</v>
      </c>
      <c r="K224" s="202">
        <f t="shared" si="53"/>
        <v>3231.8</v>
      </c>
      <c r="L224" s="202">
        <f t="shared" si="54"/>
        <v>2056.6</v>
      </c>
      <c r="M224" s="51"/>
      <c r="N224" s="13">
        <f t="shared" si="55"/>
        <v>3231.8</v>
      </c>
      <c r="O224" s="13">
        <f t="shared" si="56"/>
        <v>2056.6</v>
      </c>
      <c r="P224" s="51"/>
      <c r="Q224" s="420">
        <v>1469</v>
      </c>
      <c r="R224" s="409">
        <v>1468.38</v>
      </c>
      <c r="S224" s="368">
        <v>1339.7624999999998</v>
      </c>
      <c r="T224" s="305">
        <v>1071.81</v>
      </c>
      <c r="U224" s="289">
        <v>1072.5</v>
      </c>
      <c r="V224" s="277">
        <v>858</v>
      </c>
      <c r="W224" s="272">
        <v>858</v>
      </c>
      <c r="X224" s="263">
        <v>820.16000000000008</v>
      </c>
      <c r="Y224" s="208"/>
      <c r="Z224" s="208"/>
      <c r="AA224" s="208"/>
      <c r="AB224" s="208"/>
      <c r="AC224" s="208"/>
      <c r="AD224" s="190"/>
      <c r="AE224" s="312"/>
    </row>
    <row r="225" spans="1:32" ht="23.1" customHeight="1" x14ac:dyDescent="0.25">
      <c r="C225" s="2" t="s">
        <v>702</v>
      </c>
      <c r="D225" s="4" t="s">
        <v>699</v>
      </c>
      <c r="E225" s="116">
        <f t="shared" si="52"/>
        <v>5550</v>
      </c>
      <c r="F225" s="117">
        <f t="shared" si="52"/>
        <v>3530</v>
      </c>
      <c r="K225" s="202">
        <f t="shared" si="53"/>
        <v>5544</v>
      </c>
      <c r="L225" s="202">
        <f t="shared" si="54"/>
        <v>3528</v>
      </c>
      <c r="M225" s="51"/>
      <c r="N225" s="13">
        <f t="shared" si="55"/>
        <v>5544</v>
      </c>
      <c r="O225" s="13">
        <f t="shared" si="56"/>
        <v>3528</v>
      </c>
      <c r="P225" s="51"/>
      <c r="Q225" s="420">
        <v>2520</v>
      </c>
      <c r="R225" s="409">
        <v>2519.58</v>
      </c>
      <c r="S225" s="368">
        <v>2298.8874999999998</v>
      </c>
      <c r="T225" s="305">
        <v>1839.11</v>
      </c>
      <c r="U225" s="289">
        <v>1665.8674999999998</v>
      </c>
      <c r="V225" s="277">
        <v>1332.694</v>
      </c>
      <c r="W225" s="263">
        <v>1332.694</v>
      </c>
      <c r="X225" s="263">
        <v>1332.694</v>
      </c>
      <c r="Y225" s="208">
        <v>1199.4166799999998</v>
      </c>
      <c r="Z225" s="208">
        <v>1199.4166799999998</v>
      </c>
      <c r="AA225" s="208">
        <v>1199.4166799999998</v>
      </c>
      <c r="AB225" s="208">
        <v>1199.4166799999998</v>
      </c>
      <c r="AC225" s="208">
        <v>1081.7249999999999</v>
      </c>
      <c r="AD225" s="190">
        <v>865.38</v>
      </c>
      <c r="AE225" s="312"/>
    </row>
    <row r="226" spans="1:32" ht="23.1" customHeight="1" x14ac:dyDescent="0.25">
      <c r="D226" s="136"/>
      <c r="E226" s="138"/>
      <c r="F226" s="139"/>
      <c r="K226" s="202"/>
      <c r="L226" s="202"/>
      <c r="M226" s="51"/>
      <c r="N226" s="13"/>
      <c r="O226" s="13"/>
      <c r="P226" s="51"/>
      <c r="Q226" s="401"/>
      <c r="R226" s="401"/>
      <c r="S226" s="368">
        <v>0</v>
      </c>
      <c r="T226" s="305"/>
      <c r="U226" s="289"/>
      <c r="V226" s="277"/>
      <c r="W226" s="263"/>
      <c r="X226" s="263"/>
      <c r="Y226" s="208"/>
      <c r="Z226" s="208"/>
      <c r="AA226" s="208"/>
      <c r="AB226" s="208"/>
      <c r="AC226" s="208"/>
      <c r="AD226" s="191"/>
      <c r="AE226" s="312"/>
    </row>
    <row r="227" spans="1:32" s="66" customFormat="1" ht="23.1" customHeight="1" x14ac:dyDescent="0.25">
      <c r="A227" s="2"/>
      <c r="B227" s="2">
        <v>1895</v>
      </c>
      <c r="C227" s="2" t="s">
        <v>413</v>
      </c>
      <c r="D227" s="4" t="s">
        <v>700</v>
      </c>
      <c r="E227" s="116">
        <f t="shared" si="52"/>
        <v>5010</v>
      </c>
      <c r="F227" s="117">
        <f t="shared" si="52"/>
        <v>3190</v>
      </c>
      <c r="G227" s="101"/>
      <c r="H227" s="2"/>
      <c r="I227" s="2"/>
      <c r="J227" s="33"/>
      <c r="K227" s="202">
        <f t="shared" si="53"/>
        <v>5005.7480000000005</v>
      </c>
      <c r="L227" s="202">
        <f t="shared" si="54"/>
        <v>3185.4760000000001</v>
      </c>
      <c r="M227" s="51"/>
      <c r="N227" s="13">
        <f t="shared" si="55"/>
        <v>5005.7480000000005</v>
      </c>
      <c r="O227" s="13">
        <f t="shared" si="56"/>
        <v>3185.4760000000001</v>
      </c>
      <c r="P227" s="63"/>
      <c r="Q227" s="409">
        <v>2275.34</v>
      </c>
      <c r="R227" s="409">
        <v>2275.34</v>
      </c>
      <c r="S227" s="368">
        <v>2076.0374999999999</v>
      </c>
      <c r="T227" s="305">
        <v>1660.83</v>
      </c>
      <c r="U227" s="289">
        <v>1588.62</v>
      </c>
      <c r="V227" s="277">
        <v>1270.896</v>
      </c>
      <c r="W227" s="263">
        <v>1270.896</v>
      </c>
      <c r="X227" s="263">
        <v>1270.896</v>
      </c>
      <c r="Y227" s="208">
        <v>1143.8103599999999</v>
      </c>
      <c r="Z227" s="208">
        <v>1143.8103599999999</v>
      </c>
      <c r="AA227" s="208">
        <v>1143.8103599999999</v>
      </c>
      <c r="AB227" s="208">
        <v>1143.8103599999999</v>
      </c>
      <c r="AC227" s="208">
        <v>1031.575</v>
      </c>
      <c r="AD227" s="191">
        <v>825.26</v>
      </c>
      <c r="AE227" s="312"/>
      <c r="AF227" s="144"/>
    </row>
    <row r="228" spans="1:32" ht="23.1" customHeight="1" x14ac:dyDescent="0.25">
      <c r="B228" s="2">
        <v>1896</v>
      </c>
      <c r="C228" s="2" t="s">
        <v>414</v>
      </c>
      <c r="D228" s="4" t="s">
        <v>701</v>
      </c>
      <c r="E228" s="116">
        <f t="shared" si="52"/>
        <v>8560</v>
      </c>
      <c r="F228" s="117">
        <f t="shared" si="52"/>
        <v>5450</v>
      </c>
      <c r="K228" s="202">
        <f t="shared" si="53"/>
        <v>8560.1779999999999</v>
      </c>
      <c r="L228" s="202">
        <f t="shared" si="54"/>
        <v>5447.3859999999995</v>
      </c>
      <c r="M228" s="51"/>
      <c r="N228" s="13">
        <f t="shared" si="55"/>
        <v>8560.1779999999999</v>
      </c>
      <c r="O228" s="13">
        <f t="shared" si="56"/>
        <v>5447.3859999999995</v>
      </c>
      <c r="P228" s="51"/>
      <c r="Q228" s="409">
        <v>3890.99</v>
      </c>
      <c r="R228" s="409">
        <v>3890.99</v>
      </c>
      <c r="S228" s="368">
        <v>3550.1749999999997</v>
      </c>
      <c r="T228" s="305">
        <v>2840.14</v>
      </c>
      <c r="U228" s="289">
        <v>2716.67</v>
      </c>
      <c r="V228" s="277">
        <v>2173.3360000000002</v>
      </c>
      <c r="W228" s="263">
        <v>2173.3360000000002</v>
      </c>
      <c r="X228" s="263">
        <v>2173.3360000000002</v>
      </c>
      <c r="Y228" s="208">
        <v>1955.9924999999998</v>
      </c>
      <c r="Z228" s="208">
        <v>1955.9924999999998</v>
      </c>
      <c r="AA228" s="208">
        <v>1955.9924999999998</v>
      </c>
      <c r="AB228" s="208">
        <v>1955.9924999999998</v>
      </c>
      <c r="AC228" s="208">
        <v>1764.0625</v>
      </c>
      <c r="AD228" s="191">
        <v>1411.25</v>
      </c>
      <c r="AE228" s="312"/>
    </row>
    <row r="229" spans="1:32" ht="23.1" customHeight="1" x14ac:dyDescent="0.25">
      <c r="D229" s="136"/>
      <c r="E229" s="138"/>
      <c r="F229" s="139"/>
      <c r="K229" s="202">
        <f t="shared" si="53"/>
        <v>0</v>
      </c>
      <c r="L229" s="202">
        <f t="shared" si="54"/>
        <v>0</v>
      </c>
      <c r="M229" s="51"/>
      <c r="N229" s="13">
        <f t="shared" si="55"/>
        <v>0</v>
      </c>
      <c r="O229" s="13">
        <f t="shared" si="56"/>
        <v>0</v>
      </c>
      <c r="P229" s="51"/>
      <c r="Q229" s="401"/>
      <c r="R229" s="401"/>
      <c r="S229" s="368">
        <v>0</v>
      </c>
      <c r="T229" s="300"/>
      <c r="U229" s="289"/>
      <c r="V229" s="277"/>
      <c r="W229" s="208"/>
      <c r="X229" s="208"/>
      <c r="Y229" s="208"/>
      <c r="Z229" s="208"/>
      <c r="AA229" s="208"/>
      <c r="AB229" s="208"/>
      <c r="AC229" s="208"/>
      <c r="AD229" s="54"/>
      <c r="AE229" s="312"/>
    </row>
    <row r="230" spans="1:32" ht="23.1" customHeight="1" x14ac:dyDescent="0.25">
      <c r="D230" s="615" t="s">
        <v>838</v>
      </c>
      <c r="E230" s="615"/>
      <c r="F230" s="615"/>
      <c r="G230" s="615"/>
      <c r="H230" s="615"/>
      <c r="I230" s="615"/>
      <c r="J230" s="34"/>
      <c r="K230" s="202"/>
      <c r="L230" s="202"/>
      <c r="M230" s="2"/>
      <c r="N230" s="13"/>
      <c r="O230" s="13"/>
      <c r="P230" s="2"/>
      <c r="Q230" s="401"/>
      <c r="R230" s="401"/>
      <c r="S230" s="329"/>
      <c r="T230" s="333"/>
      <c r="U230" s="330"/>
      <c r="V230" s="277"/>
      <c r="W230" s="208"/>
      <c r="X230" s="208"/>
      <c r="Y230" s="208"/>
      <c r="Z230" s="208"/>
      <c r="AA230" s="208"/>
      <c r="AB230" s="208"/>
      <c r="AC230" s="208"/>
      <c r="AD230" s="54"/>
      <c r="AE230" s="312"/>
    </row>
    <row r="231" spans="1:32" s="66" customFormat="1" ht="23.1" customHeight="1" x14ac:dyDescent="0.25">
      <c r="A231" s="2"/>
      <c r="B231" s="2">
        <v>2007</v>
      </c>
      <c r="C231" s="2" t="s">
        <v>466</v>
      </c>
      <c r="D231" s="4" t="s">
        <v>546</v>
      </c>
      <c r="E231" s="116">
        <f>MROUND(K231+4.7,10)</f>
        <v>1340</v>
      </c>
      <c r="F231" s="117">
        <f>MROUND(L231+4.7,10)</f>
        <v>860</v>
      </c>
      <c r="G231" s="101"/>
      <c r="H231" s="2"/>
      <c r="I231" s="2"/>
      <c r="J231" s="33"/>
      <c r="K231" s="202">
        <f t="shared" si="53"/>
        <v>1337.952</v>
      </c>
      <c r="L231" s="202">
        <f t="shared" si="54"/>
        <v>851.42399999999986</v>
      </c>
      <c r="M231" s="51"/>
      <c r="N231" s="13">
        <f t="shared" si="55"/>
        <v>1337.952</v>
      </c>
      <c r="O231" s="13">
        <f t="shared" si="56"/>
        <v>851.42399999999986</v>
      </c>
      <c r="P231" s="63"/>
      <c r="Q231" s="409">
        <v>608.16</v>
      </c>
      <c r="R231" s="409">
        <v>608.16</v>
      </c>
      <c r="S231" s="368">
        <v>554.88750000000005</v>
      </c>
      <c r="T231" s="305">
        <v>443.91</v>
      </c>
      <c r="U231" s="289">
        <v>424.6275</v>
      </c>
      <c r="V231" s="277">
        <v>339.702</v>
      </c>
      <c r="W231" s="263">
        <v>339.702</v>
      </c>
      <c r="X231" s="263">
        <v>339.702</v>
      </c>
      <c r="Y231" s="208">
        <v>305.72388000000001</v>
      </c>
      <c r="Z231" s="208">
        <v>305.72388000000001</v>
      </c>
      <c r="AA231" s="208">
        <v>305.72388000000001</v>
      </c>
      <c r="AB231" s="208">
        <v>305.72388000000001</v>
      </c>
      <c r="AC231" s="208">
        <v>275.72500000000002</v>
      </c>
      <c r="AD231" s="191">
        <v>220.58</v>
      </c>
      <c r="AE231" s="312"/>
      <c r="AF231" s="144"/>
    </row>
    <row r="232" spans="1:32" ht="23.1" customHeight="1" x14ac:dyDescent="0.25">
      <c r="C232" s="2" t="s">
        <v>467</v>
      </c>
      <c r="D232" s="4" t="s">
        <v>547</v>
      </c>
      <c r="E232" s="116">
        <f t="shared" ref="E232:F254" si="57">MROUND(K232+4.7,10)</f>
        <v>1600</v>
      </c>
      <c r="F232" s="117">
        <f t="shared" si="57"/>
        <v>1020</v>
      </c>
      <c r="K232" s="202">
        <f t="shared" si="53"/>
        <v>1596.3860000000002</v>
      </c>
      <c r="L232" s="202">
        <f t="shared" si="54"/>
        <v>1015.8819999999999</v>
      </c>
      <c r="M232" s="51"/>
      <c r="N232" s="13">
        <f t="shared" si="55"/>
        <v>1596.3860000000002</v>
      </c>
      <c r="O232" s="13">
        <f t="shared" si="56"/>
        <v>1015.8819999999999</v>
      </c>
      <c r="P232" s="51"/>
      <c r="Q232" s="409">
        <v>725.63</v>
      </c>
      <c r="R232" s="409">
        <v>725.63</v>
      </c>
      <c r="S232" s="368">
        <v>662.07499999999993</v>
      </c>
      <c r="T232" s="305">
        <v>529.66</v>
      </c>
      <c r="U232" s="289">
        <v>506.64625000000007</v>
      </c>
      <c r="V232" s="277">
        <v>405.31700000000006</v>
      </c>
      <c r="W232" s="263">
        <v>405.31700000000006</v>
      </c>
      <c r="X232" s="263">
        <v>405.31700000000006</v>
      </c>
      <c r="Y232" s="208">
        <v>364.78133999999994</v>
      </c>
      <c r="Z232" s="208">
        <v>364.78133999999994</v>
      </c>
      <c r="AA232" s="208">
        <v>364.78133999999994</v>
      </c>
      <c r="AB232" s="208">
        <v>364.78133999999994</v>
      </c>
      <c r="AC232" s="208">
        <v>328.98750000000001</v>
      </c>
      <c r="AD232" s="191">
        <v>263.19</v>
      </c>
      <c r="AE232" s="312"/>
    </row>
    <row r="233" spans="1:32" ht="23.1" customHeight="1" x14ac:dyDescent="0.25">
      <c r="C233" s="2" t="s">
        <v>468</v>
      </c>
      <c r="D233" s="4" t="s">
        <v>548</v>
      </c>
      <c r="E233" s="116">
        <f t="shared" si="57"/>
        <v>2220</v>
      </c>
      <c r="F233" s="117">
        <f t="shared" si="57"/>
        <v>1420</v>
      </c>
      <c r="I233" s="196"/>
      <c r="K233" s="202">
        <f t="shared" si="53"/>
        <v>2216.7640000000001</v>
      </c>
      <c r="L233" s="202">
        <f t="shared" si="54"/>
        <v>1410.6679999999999</v>
      </c>
      <c r="M233" s="51"/>
      <c r="N233" s="13">
        <f t="shared" si="55"/>
        <v>2216.7640000000001</v>
      </c>
      <c r="O233" s="13">
        <f t="shared" si="56"/>
        <v>1410.6679999999999</v>
      </c>
      <c r="P233" s="51"/>
      <c r="Q233" s="409">
        <v>1007.62</v>
      </c>
      <c r="R233" s="409">
        <v>1007.62</v>
      </c>
      <c r="S233" s="368">
        <v>919.36249999999995</v>
      </c>
      <c r="T233" s="305">
        <v>735.49</v>
      </c>
      <c r="U233" s="289">
        <v>703.505</v>
      </c>
      <c r="V233" s="277">
        <v>562.80399999999997</v>
      </c>
      <c r="W233" s="263">
        <v>562.80399999999997</v>
      </c>
      <c r="X233" s="263">
        <v>562.80399999999997</v>
      </c>
      <c r="Y233" s="208">
        <v>506.51369999999997</v>
      </c>
      <c r="Z233" s="208">
        <v>506.51369999999997</v>
      </c>
      <c r="AA233" s="208">
        <v>506.51369999999997</v>
      </c>
      <c r="AB233" s="208">
        <v>506.51369999999997</v>
      </c>
      <c r="AC233" s="208">
        <v>456.8125</v>
      </c>
      <c r="AD233" s="191">
        <v>365.45</v>
      </c>
      <c r="AE233" s="312"/>
    </row>
    <row r="234" spans="1:32" ht="23.1" customHeight="1" x14ac:dyDescent="0.25">
      <c r="C234" s="2" t="s">
        <v>469</v>
      </c>
      <c r="D234" s="4" t="s">
        <v>167</v>
      </c>
      <c r="E234" s="116">
        <f t="shared" si="57"/>
        <v>2500</v>
      </c>
      <c r="F234" s="117">
        <f t="shared" si="57"/>
        <v>1590</v>
      </c>
      <c r="K234" s="202">
        <f t="shared" si="53"/>
        <v>2493.326</v>
      </c>
      <c r="L234" s="202">
        <f t="shared" si="54"/>
        <v>1586.6619999999998</v>
      </c>
      <c r="M234" s="51"/>
      <c r="N234" s="13">
        <f t="shared" si="55"/>
        <v>2493.326</v>
      </c>
      <c r="O234" s="13">
        <f t="shared" si="56"/>
        <v>1586.6619999999998</v>
      </c>
      <c r="P234" s="51"/>
      <c r="Q234" s="409">
        <v>1133.33</v>
      </c>
      <c r="R234" s="409">
        <v>1133.33</v>
      </c>
      <c r="S234" s="368">
        <v>1034.0625</v>
      </c>
      <c r="T234" s="305">
        <v>827.25</v>
      </c>
      <c r="U234" s="289">
        <v>791.27125000000001</v>
      </c>
      <c r="V234" s="277">
        <v>633.01700000000005</v>
      </c>
      <c r="W234" s="263">
        <v>633.01700000000005</v>
      </c>
      <c r="X234" s="263">
        <v>633.01700000000005</v>
      </c>
      <c r="Y234" s="208">
        <v>569.71529999999996</v>
      </c>
      <c r="Z234" s="208">
        <v>569.71529999999996</v>
      </c>
      <c r="AA234" s="208">
        <v>569.71529999999996</v>
      </c>
      <c r="AB234" s="208">
        <v>569.71529999999996</v>
      </c>
      <c r="AC234" s="208">
        <v>513.8125</v>
      </c>
      <c r="AD234" s="191">
        <v>411.05</v>
      </c>
      <c r="AE234" s="312"/>
    </row>
    <row r="235" spans="1:32" ht="23.1" customHeight="1" x14ac:dyDescent="0.25">
      <c r="C235" s="2" t="s">
        <v>470</v>
      </c>
      <c r="D235" s="4" t="s">
        <v>168</v>
      </c>
      <c r="E235" s="116">
        <f t="shared" si="57"/>
        <v>3000</v>
      </c>
      <c r="F235" s="117">
        <f t="shared" si="57"/>
        <v>1910</v>
      </c>
      <c r="K235" s="202">
        <f t="shared" si="53"/>
        <v>2996.4660000000003</v>
      </c>
      <c r="L235" s="202">
        <f t="shared" si="54"/>
        <v>1906.8419999999999</v>
      </c>
      <c r="M235" s="51"/>
      <c r="N235" s="13">
        <f t="shared" si="55"/>
        <v>2996.4660000000003</v>
      </c>
      <c r="O235" s="13">
        <f t="shared" si="56"/>
        <v>1906.8419999999999</v>
      </c>
      <c r="P235" s="51"/>
      <c r="Q235" s="409">
        <v>1362.03</v>
      </c>
      <c r="R235" s="409">
        <v>1362.03</v>
      </c>
      <c r="S235" s="368">
        <v>1242.7249999999999</v>
      </c>
      <c r="T235" s="305">
        <v>994.18</v>
      </c>
      <c r="U235" s="289">
        <v>950.95000000000016</v>
      </c>
      <c r="V235" s="277">
        <v>760.7600000000001</v>
      </c>
      <c r="W235" s="263">
        <v>760.7600000000001</v>
      </c>
      <c r="X235" s="263">
        <v>760.7600000000001</v>
      </c>
      <c r="Y235" s="208">
        <v>684.68399999999997</v>
      </c>
      <c r="Z235" s="208">
        <v>684.68399999999997</v>
      </c>
      <c r="AA235" s="208">
        <v>684.68399999999997</v>
      </c>
      <c r="AB235" s="208">
        <v>684.68399999999997</v>
      </c>
      <c r="AC235" s="208">
        <v>617.5</v>
      </c>
      <c r="AD235" s="191">
        <v>494</v>
      </c>
      <c r="AE235" s="312"/>
    </row>
    <row r="236" spans="1:32" ht="23.1" customHeight="1" x14ac:dyDescent="0.25">
      <c r="C236" s="2" t="s">
        <v>471</v>
      </c>
      <c r="D236" s="4" t="s">
        <v>549</v>
      </c>
      <c r="E236" s="116">
        <f t="shared" si="57"/>
        <v>4540</v>
      </c>
      <c r="F236" s="117">
        <f t="shared" si="57"/>
        <v>2890</v>
      </c>
      <c r="K236" s="202">
        <f t="shared" si="53"/>
        <v>4537.5880000000006</v>
      </c>
      <c r="L236" s="202">
        <f t="shared" si="54"/>
        <v>2887.5559999999996</v>
      </c>
      <c r="M236" s="51"/>
      <c r="N236" s="13">
        <f t="shared" si="55"/>
        <v>4537.5880000000006</v>
      </c>
      <c r="O236" s="13">
        <f t="shared" si="56"/>
        <v>2887.5559999999996</v>
      </c>
      <c r="P236" s="51"/>
      <c r="Q236" s="409">
        <v>2062.54</v>
      </c>
      <c r="R236" s="409">
        <v>2062.54</v>
      </c>
      <c r="S236" s="368">
        <v>1881.875</v>
      </c>
      <c r="T236" s="305">
        <v>1505.5</v>
      </c>
      <c r="U236" s="289">
        <v>1440.13375</v>
      </c>
      <c r="V236" s="277">
        <v>1152.107</v>
      </c>
      <c r="W236" s="263">
        <v>1152.107</v>
      </c>
      <c r="X236" s="263">
        <v>1152.107</v>
      </c>
      <c r="Y236" s="208">
        <v>1036.8804599999999</v>
      </c>
      <c r="Z236" s="208">
        <v>1036.8804599999999</v>
      </c>
      <c r="AA236" s="208">
        <v>1036.8804599999999</v>
      </c>
      <c r="AB236" s="208">
        <v>1036.8804599999999</v>
      </c>
      <c r="AC236" s="208">
        <v>935.13750000000005</v>
      </c>
      <c r="AD236" s="191">
        <v>748.11</v>
      </c>
      <c r="AE236" s="312"/>
    </row>
    <row r="237" spans="1:32" ht="23.1" customHeight="1" x14ac:dyDescent="0.25">
      <c r="C237" s="2" t="s">
        <v>472</v>
      </c>
      <c r="D237" s="4" t="s">
        <v>170</v>
      </c>
      <c r="E237" s="116">
        <f t="shared" si="57"/>
        <v>8670</v>
      </c>
      <c r="F237" s="117">
        <f t="shared" si="57"/>
        <v>5520</v>
      </c>
      <c r="K237" s="202">
        <f t="shared" si="53"/>
        <v>8669.8920000000016</v>
      </c>
      <c r="L237" s="202">
        <f t="shared" si="54"/>
        <v>5517.2039999999997</v>
      </c>
      <c r="M237" s="51"/>
      <c r="N237" s="13">
        <f t="shared" si="55"/>
        <v>8669.8920000000016</v>
      </c>
      <c r="O237" s="13">
        <f t="shared" si="56"/>
        <v>5517.2039999999997</v>
      </c>
      <c r="P237" s="51"/>
      <c r="Q237" s="409">
        <v>3940.86</v>
      </c>
      <c r="R237" s="409">
        <v>3940.86</v>
      </c>
      <c r="S237" s="368">
        <v>3595.6750000000002</v>
      </c>
      <c r="T237" s="305">
        <v>2876.54</v>
      </c>
      <c r="U237" s="289">
        <v>2765.51</v>
      </c>
      <c r="V237" s="277">
        <v>2212.4080000000004</v>
      </c>
      <c r="W237" s="263">
        <v>2212.4080000000004</v>
      </c>
      <c r="X237" s="263">
        <v>2212.4080000000004</v>
      </c>
      <c r="Y237" s="208">
        <v>1981.0652399999997</v>
      </c>
      <c r="Z237" s="208">
        <v>1981.0652399999997</v>
      </c>
      <c r="AA237" s="208">
        <v>1981.0652399999997</v>
      </c>
      <c r="AB237" s="208">
        <v>1981.0652399999997</v>
      </c>
      <c r="AC237" s="208">
        <v>1786.675</v>
      </c>
      <c r="AD237" s="191">
        <v>1429.34</v>
      </c>
      <c r="AE237" s="312"/>
    </row>
    <row r="238" spans="1:32" ht="23.1" customHeight="1" x14ac:dyDescent="0.25">
      <c r="D238" s="136"/>
      <c r="E238" s="138"/>
      <c r="F238" s="139"/>
      <c r="K238" s="202"/>
      <c r="L238" s="202"/>
      <c r="M238" s="51"/>
      <c r="N238" s="13"/>
      <c r="O238" s="13"/>
      <c r="P238" s="51"/>
      <c r="Q238" s="401"/>
      <c r="R238" s="401"/>
      <c r="S238" s="368"/>
      <c r="T238" s="305"/>
      <c r="U238" s="289"/>
      <c r="V238" s="277"/>
      <c r="W238" s="263"/>
      <c r="X238" s="263"/>
      <c r="Y238" s="208"/>
      <c r="Z238" s="208"/>
      <c r="AA238" s="208"/>
      <c r="AB238" s="208"/>
      <c r="AC238" s="208"/>
      <c r="AD238" s="191"/>
      <c r="AE238" s="312"/>
    </row>
    <row r="239" spans="1:32" ht="23.1" customHeight="1" x14ac:dyDescent="0.25">
      <c r="D239" s="615" t="s">
        <v>836</v>
      </c>
      <c r="E239" s="615"/>
      <c r="F239" s="615"/>
      <c r="G239" s="615"/>
      <c r="H239" s="615"/>
      <c r="I239" s="615"/>
      <c r="J239" s="34"/>
      <c r="K239" s="202"/>
      <c r="L239" s="202"/>
      <c r="M239" s="2"/>
      <c r="N239" s="13"/>
      <c r="O239" s="13"/>
      <c r="P239" s="2"/>
      <c r="Q239" s="401"/>
      <c r="R239" s="401"/>
      <c r="S239" s="329"/>
      <c r="T239" s="333"/>
      <c r="U239" s="330"/>
      <c r="V239" s="280"/>
      <c r="W239" s="331"/>
      <c r="X239" s="331"/>
      <c r="Y239" s="237"/>
      <c r="Z239" s="237"/>
      <c r="AA239" s="237"/>
      <c r="AB239" s="237"/>
      <c r="AC239" s="237"/>
      <c r="AD239" s="197"/>
      <c r="AE239" s="312"/>
    </row>
    <row r="240" spans="1:32" s="66" customFormat="1" ht="23.1" customHeight="1" x14ac:dyDescent="0.25">
      <c r="A240" s="2"/>
      <c r="B240" s="2">
        <v>2030</v>
      </c>
      <c r="C240" s="2" t="s">
        <v>477</v>
      </c>
      <c r="D240" s="4" t="s">
        <v>800</v>
      </c>
      <c r="E240" s="116">
        <f t="shared" si="57"/>
        <v>790</v>
      </c>
      <c r="F240" s="117">
        <f t="shared" si="57"/>
        <v>500</v>
      </c>
      <c r="G240" s="101"/>
      <c r="H240" s="2"/>
      <c r="I240" s="2"/>
      <c r="J240" s="33"/>
      <c r="K240" s="202">
        <f t="shared" si="53"/>
        <v>785.6640000000001</v>
      </c>
      <c r="L240" s="202">
        <f t="shared" si="54"/>
        <v>499.96799999999996</v>
      </c>
      <c r="M240" s="51"/>
      <c r="N240" s="13">
        <f t="shared" si="55"/>
        <v>785.6640000000001</v>
      </c>
      <c r="O240" s="13">
        <f t="shared" si="56"/>
        <v>499.96799999999996</v>
      </c>
      <c r="P240" s="63"/>
      <c r="Q240" s="409">
        <v>357.12</v>
      </c>
      <c r="R240" s="409">
        <v>357.12</v>
      </c>
      <c r="S240" s="368">
        <v>325.83750000000003</v>
      </c>
      <c r="T240" s="305">
        <v>260.67</v>
      </c>
      <c r="U240" s="289">
        <v>249.34250000000003</v>
      </c>
      <c r="V240" s="277">
        <v>199.47400000000002</v>
      </c>
      <c r="W240" s="263">
        <v>199.47400000000002</v>
      </c>
      <c r="X240" s="263">
        <v>199.47400000000002</v>
      </c>
      <c r="Y240" s="208">
        <v>179.52857999999998</v>
      </c>
      <c r="Z240" s="208">
        <v>179.52857999999998</v>
      </c>
      <c r="AA240" s="208">
        <v>179.52857999999998</v>
      </c>
      <c r="AB240" s="208">
        <v>179.52857999999998</v>
      </c>
      <c r="AC240" s="208">
        <v>161.91249999999999</v>
      </c>
      <c r="AD240" s="191">
        <v>129.53</v>
      </c>
      <c r="AE240" s="312"/>
      <c r="AF240" s="144"/>
    </row>
    <row r="241" spans="2:31" ht="23.1" customHeight="1" x14ac:dyDescent="0.25">
      <c r="B241" s="2">
        <v>2031</v>
      </c>
      <c r="C241" s="2" t="s">
        <v>478</v>
      </c>
      <c r="D241" s="4" t="s">
        <v>801</v>
      </c>
      <c r="E241" s="116">
        <f t="shared" si="57"/>
        <v>420</v>
      </c>
      <c r="F241" s="117">
        <f t="shared" si="57"/>
        <v>270</v>
      </c>
      <c r="I241" s="196"/>
      <c r="K241" s="202">
        <f t="shared" si="53"/>
        <v>418.154</v>
      </c>
      <c r="L241" s="202">
        <f t="shared" si="54"/>
        <v>266.09799999999996</v>
      </c>
      <c r="M241" s="51"/>
      <c r="N241" s="13">
        <f t="shared" si="55"/>
        <v>418.154</v>
      </c>
      <c r="O241" s="13">
        <f t="shared" si="56"/>
        <v>266.09799999999996</v>
      </c>
      <c r="P241" s="51"/>
      <c r="Q241" s="409">
        <v>190.07</v>
      </c>
      <c r="R241" s="409">
        <v>190.07</v>
      </c>
      <c r="S241" s="368">
        <v>173.42500000000001</v>
      </c>
      <c r="T241" s="305">
        <v>138.74</v>
      </c>
      <c r="U241" s="289">
        <v>138.22875000000002</v>
      </c>
      <c r="V241" s="277">
        <v>110.58300000000001</v>
      </c>
      <c r="W241" s="263">
        <v>110.58300000000001</v>
      </c>
      <c r="X241" s="263">
        <v>110.58300000000001</v>
      </c>
      <c r="Y241" s="208">
        <v>90</v>
      </c>
      <c r="Z241" s="234">
        <v>90</v>
      </c>
      <c r="AA241" s="208">
        <v>99.514799999999994</v>
      </c>
      <c r="AB241" s="208">
        <v>99.514799999999994</v>
      </c>
      <c r="AC241" s="208">
        <v>89.75</v>
      </c>
      <c r="AD241" s="191">
        <v>71.8</v>
      </c>
      <c r="AE241" s="312"/>
    </row>
    <row r="242" spans="2:31" ht="23.1" customHeight="1" x14ac:dyDescent="0.25">
      <c r="B242" s="2">
        <v>2032</v>
      </c>
      <c r="C242" s="2" t="s">
        <v>479</v>
      </c>
      <c r="D242" s="4" t="s">
        <v>802</v>
      </c>
      <c r="E242" s="116">
        <f t="shared" si="57"/>
        <v>430</v>
      </c>
      <c r="F242" s="117">
        <f t="shared" si="57"/>
        <v>280</v>
      </c>
      <c r="K242" s="202">
        <f t="shared" si="53"/>
        <v>428.20800000000003</v>
      </c>
      <c r="L242" s="202">
        <f t="shared" si="54"/>
        <v>272.49599999999998</v>
      </c>
      <c r="M242" s="51"/>
      <c r="N242" s="13">
        <f t="shared" si="55"/>
        <v>428.20800000000003</v>
      </c>
      <c r="O242" s="13">
        <f t="shared" si="56"/>
        <v>272.49599999999998</v>
      </c>
      <c r="P242" s="51"/>
      <c r="Q242" s="409">
        <v>194.64</v>
      </c>
      <c r="R242" s="409">
        <v>194.64</v>
      </c>
      <c r="S242" s="368">
        <v>177.58749999999998</v>
      </c>
      <c r="T242" s="305">
        <v>142.07</v>
      </c>
      <c r="U242" s="289">
        <v>141.55625000000003</v>
      </c>
      <c r="V242" s="277">
        <v>113.24500000000002</v>
      </c>
      <c r="W242" s="263">
        <v>113.24500000000002</v>
      </c>
      <c r="X242" s="263">
        <v>113.24500000000002</v>
      </c>
      <c r="Y242" s="208">
        <v>101.91257999999999</v>
      </c>
      <c r="Z242" s="208">
        <v>101.91257999999999</v>
      </c>
      <c r="AA242" s="208">
        <v>101.91257999999999</v>
      </c>
      <c r="AB242" s="208">
        <v>101.91257999999999</v>
      </c>
      <c r="AC242" s="208">
        <v>91.912499999999994</v>
      </c>
      <c r="AD242" s="191">
        <v>73.53</v>
      </c>
      <c r="AE242" s="312"/>
    </row>
    <row r="243" spans="2:31" ht="23.1" customHeight="1" x14ac:dyDescent="0.25">
      <c r="B243" s="2">
        <v>2033</v>
      </c>
      <c r="C243" s="2" t="s">
        <v>480</v>
      </c>
      <c r="D243" s="4" t="s">
        <v>803</v>
      </c>
      <c r="E243" s="116">
        <f t="shared" si="57"/>
        <v>460</v>
      </c>
      <c r="F243" s="117">
        <f t="shared" si="57"/>
        <v>300</v>
      </c>
      <c r="K243" s="202">
        <f t="shared" si="53"/>
        <v>459.86600000000004</v>
      </c>
      <c r="L243" s="202">
        <f t="shared" si="54"/>
        <v>292.642</v>
      </c>
      <c r="M243" s="51"/>
      <c r="N243" s="13">
        <f t="shared" si="55"/>
        <v>459.86600000000004</v>
      </c>
      <c r="O243" s="13">
        <f t="shared" si="56"/>
        <v>292.642</v>
      </c>
      <c r="P243" s="51"/>
      <c r="Q243" s="409">
        <v>209.03</v>
      </c>
      <c r="R243" s="409">
        <v>209.03</v>
      </c>
      <c r="S243" s="368">
        <v>190.72500000000002</v>
      </c>
      <c r="T243" s="305">
        <v>152.58000000000001</v>
      </c>
      <c r="U243" s="289">
        <v>152.03375</v>
      </c>
      <c r="V243" s="277">
        <v>121.627</v>
      </c>
      <c r="W243" s="263">
        <v>121.627</v>
      </c>
      <c r="X243" s="263">
        <v>121.627</v>
      </c>
      <c r="Y243" s="208">
        <v>99</v>
      </c>
      <c r="Z243" s="234">
        <v>99</v>
      </c>
      <c r="AA243" s="208">
        <v>109.45241999999999</v>
      </c>
      <c r="AB243" s="208">
        <v>109.45241999999999</v>
      </c>
      <c r="AC243" s="208">
        <v>98.712500000000006</v>
      </c>
      <c r="AD243" s="191">
        <v>78.97</v>
      </c>
      <c r="AE243" s="312"/>
    </row>
    <row r="244" spans="2:31" ht="23.1" customHeight="1" x14ac:dyDescent="0.25">
      <c r="B244" s="2">
        <v>2034</v>
      </c>
      <c r="C244" s="2" t="s">
        <v>481</v>
      </c>
      <c r="D244" s="4" t="s">
        <v>804</v>
      </c>
      <c r="E244" s="116">
        <f t="shared" si="57"/>
        <v>650</v>
      </c>
      <c r="F244" s="117">
        <f t="shared" si="57"/>
        <v>410</v>
      </c>
      <c r="K244" s="202">
        <f t="shared" si="53"/>
        <v>644.75400000000002</v>
      </c>
      <c r="L244" s="202">
        <f t="shared" si="54"/>
        <v>410.29799999999994</v>
      </c>
      <c r="M244" s="51"/>
      <c r="N244" s="13">
        <f t="shared" si="55"/>
        <v>644.75400000000002</v>
      </c>
      <c r="O244" s="13">
        <f t="shared" si="56"/>
        <v>410.29799999999994</v>
      </c>
      <c r="P244" s="51"/>
      <c r="Q244" s="409">
        <v>293.07</v>
      </c>
      <c r="R244" s="409">
        <v>293.07</v>
      </c>
      <c r="S244" s="368">
        <v>267.39999999999998</v>
      </c>
      <c r="T244" s="305">
        <v>213.92</v>
      </c>
      <c r="U244" s="289">
        <v>213.16625000000002</v>
      </c>
      <c r="V244" s="277">
        <v>170.53300000000002</v>
      </c>
      <c r="W244" s="263">
        <v>170.53300000000002</v>
      </c>
      <c r="X244" s="263">
        <v>170.53300000000002</v>
      </c>
      <c r="Y244" s="208">
        <v>139</v>
      </c>
      <c r="Z244" s="234">
        <v>139</v>
      </c>
      <c r="AA244" s="208">
        <v>153.47178</v>
      </c>
      <c r="AB244" s="208">
        <v>153.47178</v>
      </c>
      <c r="AC244" s="208">
        <v>138.41249999999999</v>
      </c>
      <c r="AD244" s="191">
        <v>110.73</v>
      </c>
      <c r="AE244" s="312"/>
    </row>
    <row r="245" spans="2:31" ht="23.1" customHeight="1" x14ac:dyDescent="0.25">
      <c r="B245" s="2">
        <v>2035</v>
      </c>
      <c r="C245" s="2" t="s">
        <v>482</v>
      </c>
      <c r="D245" s="4" t="s">
        <v>805</v>
      </c>
      <c r="E245" s="116">
        <f t="shared" si="57"/>
        <v>750</v>
      </c>
      <c r="F245" s="117">
        <f t="shared" si="57"/>
        <v>480</v>
      </c>
      <c r="K245" s="202">
        <f t="shared" si="53"/>
        <v>744.96400000000006</v>
      </c>
      <c r="L245" s="202">
        <f t="shared" si="54"/>
        <v>474.06799999999998</v>
      </c>
      <c r="M245" s="51"/>
      <c r="N245" s="13">
        <f t="shared" si="55"/>
        <v>744.96400000000006</v>
      </c>
      <c r="O245" s="13">
        <f t="shared" si="56"/>
        <v>474.06799999999998</v>
      </c>
      <c r="P245" s="51"/>
      <c r="Q245" s="409">
        <v>338.62</v>
      </c>
      <c r="R245" s="409">
        <v>338.62</v>
      </c>
      <c r="S245" s="368">
        <v>308.96249999999998</v>
      </c>
      <c r="T245" s="305">
        <v>247.17</v>
      </c>
      <c r="U245" s="289">
        <v>246.29000000000002</v>
      </c>
      <c r="V245" s="277">
        <v>197.03200000000001</v>
      </c>
      <c r="W245" s="263">
        <v>197.03200000000001</v>
      </c>
      <c r="X245" s="263">
        <v>197.03200000000001</v>
      </c>
      <c r="Y245" s="208">
        <v>177.32483999999999</v>
      </c>
      <c r="Z245" s="208">
        <v>177.32483999999999</v>
      </c>
      <c r="AA245" s="208">
        <v>177.32483999999999</v>
      </c>
      <c r="AB245" s="208">
        <v>177.32483999999999</v>
      </c>
      <c r="AC245" s="208">
        <v>159.92500000000001</v>
      </c>
      <c r="AD245" s="191">
        <v>127.94</v>
      </c>
      <c r="AE245" s="312"/>
    </row>
    <row r="246" spans="2:31" ht="23.1" customHeight="1" x14ac:dyDescent="0.25">
      <c r="B246" s="2">
        <v>2036</v>
      </c>
      <c r="C246" s="2" t="s">
        <v>483</v>
      </c>
      <c r="D246" s="4" t="s">
        <v>806</v>
      </c>
      <c r="E246" s="116">
        <f t="shared" si="57"/>
        <v>1110</v>
      </c>
      <c r="F246" s="117">
        <f t="shared" si="57"/>
        <v>710</v>
      </c>
      <c r="K246" s="202">
        <f t="shared" si="53"/>
        <v>1106.0500000000002</v>
      </c>
      <c r="L246" s="202">
        <f t="shared" si="54"/>
        <v>703.84999999999991</v>
      </c>
      <c r="M246" s="51"/>
      <c r="N246" s="13">
        <f t="shared" si="55"/>
        <v>1106.0500000000002</v>
      </c>
      <c r="O246" s="13">
        <f t="shared" si="56"/>
        <v>703.84999999999991</v>
      </c>
      <c r="P246" s="51"/>
      <c r="Q246" s="409">
        <v>502.75</v>
      </c>
      <c r="R246" s="409">
        <v>502.75</v>
      </c>
      <c r="S246" s="368">
        <v>458.71250000000003</v>
      </c>
      <c r="T246" s="305">
        <v>366.97</v>
      </c>
      <c r="U246" s="289">
        <v>365.65375000000006</v>
      </c>
      <c r="V246" s="277">
        <v>292.52300000000002</v>
      </c>
      <c r="W246" s="263">
        <v>292.52300000000002</v>
      </c>
      <c r="X246" s="263">
        <v>292.52300000000002</v>
      </c>
      <c r="Y246" s="208">
        <v>238</v>
      </c>
      <c r="Z246" s="234">
        <v>238</v>
      </c>
      <c r="AA246" s="208">
        <v>263.27069999999998</v>
      </c>
      <c r="AB246" s="208">
        <v>263.27069999999998</v>
      </c>
      <c r="AC246" s="208">
        <v>237.4375</v>
      </c>
      <c r="AD246" s="191">
        <v>189.95</v>
      </c>
      <c r="AE246" s="312"/>
    </row>
    <row r="247" spans="2:31" ht="23.1" customHeight="1" x14ac:dyDescent="0.25">
      <c r="B247" s="2">
        <v>2037</v>
      </c>
      <c r="C247" s="2" t="s">
        <v>484</v>
      </c>
      <c r="D247" s="4" t="s">
        <v>807</v>
      </c>
      <c r="E247" s="116">
        <f t="shared" si="57"/>
        <v>1130</v>
      </c>
      <c r="F247" s="117">
        <f t="shared" si="57"/>
        <v>720</v>
      </c>
      <c r="K247" s="202">
        <f t="shared" si="53"/>
        <v>1127.9840000000002</v>
      </c>
      <c r="L247" s="202">
        <f t="shared" si="54"/>
        <v>717.80799999999999</v>
      </c>
      <c r="M247" s="51"/>
      <c r="N247" s="13">
        <f t="shared" si="55"/>
        <v>1127.9840000000002</v>
      </c>
      <c r="O247" s="13">
        <f t="shared" si="56"/>
        <v>717.80799999999999</v>
      </c>
      <c r="P247" s="51"/>
      <c r="Q247" s="409">
        <v>512.72</v>
      </c>
      <c r="R247" s="409">
        <v>512.72</v>
      </c>
      <c r="S247" s="368">
        <v>467.8125</v>
      </c>
      <c r="T247" s="305">
        <v>374.25</v>
      </c>
      <c r="U247" s="289">
        <v>372.9</v>
      </c>
      <c r="V247" s="277">
        <v>298.32</v>
      </c>
      <c r="W247" s="263">
        <v>298.32</v>
      </c>
      <c r="X247" s="263">
        <v>298.32</v>
      </c>
      <c r="Y247" s="208">
        <v>243</v>
      </c>
      <c r="Z247" s="234">
        <v>243</v>
      </c>
      <c r="AA247" s="208">
        <v>268.48205999999999</v>
      </c>
      <c r="AB247" s="208">
        <v>268.48205999999999</v>
      </c>
      <c r="AC247" s="208">
        <v>242.13750000000002</v>
      </c>
      <c r="AD247" s="191">
        <v>193.71</v>
      </c>
      <c r="AE247" s="312"/>
    </row>
    <row r="248" spans="2:31" ht="23.1" customHeight="1" x14ac:dyDescent="0.25">
      <c r="B248" s="2">
        <v>2038</v>
      </c>
      <c r="C248" s="2" t="s">
        <v>485</v>
      </c>
      <c r="D248" s="4" t="s">
        <v>808</v>
      </c>
      <c r="E248" s="116">
        <f t="shared" si="57"/>
        <v>1520</v>
      </c>
      <c r="F248" s="117">
        <f t="shared" si="57"/>
        <v>970</v>
      </c>
      <c r="K248" s="202">
        <f t="shared" si="53"/>
        <v>1516.3720000000001</v>
      </c>
      <c r="L248" s="202">
        <f t="shared" si="54"/>
        <v>964.96399999999994</v>
      </c>
      <c r="M248" s="51"/>
      <c r="N248" s="13">
        <f t="shared" si="55"/>
        <v>1516.3720000000001</v>
      </c>
      <c r="O248" s="13">
        <f t="shared" si="56"/>
        <v>964.96399999999994</v>
      </c>
      <c r="P248" s="51"/>
      <c r="Q248" s="409">
        <v>689.26</v>
      </c>
      <c r="R248" s="409">
        <v>689.26</v>
      </c>
      <c r="S248" s="368">
        <v>628.88750000000005</v>
      </c>
      <c r="T248" s="305">
        <v>503.11</v>
      </c>
      <c r="U248" s="289">
        <v>503.75</v>
      </c>
      <c r="V248" s="269">
        <v>403</v>
      </c>
      <c r="W248" s="263">
        <v>384.98900000000003</v>
      </c>
      <c r="X248" s="263">
        <v>384.98900000000003</v>
      </c>
      <c r="Y248" s="208">
        <v>313</v>
      </c>
      <c r="Z248" s="234">
        <v>313</v>
      </c>
      <c r="AA248" s="208">
        <v>346.48613999999998</v>
      </c>
      <c r="AB248" s="208">
        <v>346.48613999999998</v>
      </c>
      <c r="AC248" s="208">
        <v>312.48750000000001</v>
      </c>
      <c r="AD248" s="191">
        <v>249.99</v>
      </c>
      <c r="AE248" s="312"/>
    </row>
    <row r="249" spans="2:31" ht="23.1" customHeight="1" x14ac:dyDescent="0.25">
      <c r="B249" s="2">
        <v>2039</v>
      </c>
      <c r="C249" s="2" t="s">
        <v>486</v>
      </c>
      <c r="D249" s="4" t="s">
        <v>809</v>
      </c>
      <c r="E249" s="116">
        <f t="shared" si="57"/>
        <v>1740</v>
      </c>
      <c r="F249" s="117">
        <f t="shared" si="57"/>
        <v>1110</v>
      </c>
      <c r="K249" s="202">
        <f t="shared" si="53"/>
        <v>1735.1620000000003</v>
      </c>
      <c r="L249" s="202">
        <f t="shared" si="54"/>
        <v>1104.194</v>
      </c>
      <c r="M249" s="51"/>
      <c r="N249" s="13">
        <f t="shared" si="55"/>
        <v>1735.1620000000003</v>
      </c>
      <c r="O249" s="13">
        <f t="shared" si="56"/>
        <v>1104.194</v>
      </c>
      <c r="P249" s="51"/>
      <c r="Q249" s="409">
        <v>788.71</v>
      </c>
      <c r="R249" s="409">
        <v>788.71</v>
      </c>
      <c r="S249" s="368">
        <v>719.625</v>
      </c>
      <c r="T249" s="305">
        <v>575.70000000000005</v>
      </c>
      <c r="U249" s="289">
        <v>576.25</v>
      </c>
      <c r="V249" s="269">
        <v>461</v>
      </c>
      <c r="W249" s="263">
        <v>440.44</v>
      </c>
      <c r="X249" s="263">
        <v>440.44</v>
      </c>
      <c r="Y249" s="208">
        <v>358</v>
      </c>
      <c r="Z249" s="234">
        <v>358</v>
      </c>
      <c r="AA249" s="208">
        <v>396.47915999999998</v>
      </c>
      <c r="AB249" s="208">
        <v>396.47915999999998</v>
      </c>
      <c r="AC249" s="208">
        <v>357.57499999999999</v>
      </c>
      <c r="AD249" s="191">
        <v>286.06</v>
      </c>
      <c r="AE249" s="312"/>
    </row>
    <row r="250" spans="2:31" ht="23.1" customHeight="1" x14ac:dyDescent="0.25">
      <c r="B250" s="2">
        <v>2040</v>
      </c>
      <c r="C250" s="2" t="s">
        <v>487</v>
      </c>
      <c r="D250" s="4" t="s">
        <v>810</v>
      </c>
      <c r="E250" s="116">
        <f t="shared" si="57"/>
        <v>2130</v>
      </c>
      <c r="F250" s="117">
        <f t="shared" si="57"/>
        <v>1360</v>
      </c>
      <c r="K250" s="202">
        <f t="shared" si="53"/>
        <v>2128.2800000000002</v>
      </c>
      <c r="L250" s="202">
        <f t="shared" si="54"/>
        <v>1354.36</v>
      </c>
      <c r="M250" s="51"/>
      <c r="N250" s="13">
        <f t="shared" si="55"/>
        <v>2128.2800000000002</v>
      </c>
      <c r="O250" s="13">
        <f t="shared" si="56"/>
        <v>1354.36</v>
      </c>
      <c r="P250" s="51"/>
      <c r="Q250" s="409">
        <v>967.4</v>
      </c>
      <c r="R250" s="409">
        <v>967.4</v>
      </c>
      <c r="S250" s="368">
        <v>882.66250000000002</v>
      </c>
      <c r="T250" s="305">
        <v>706.13</v>
      </c>
      <c r="U250" s="289">
        <v>706.25</v>
      </c>
      <c r="V250" s="269">
        <v>565</v>
      </c>
      <c r="W250" s="263">
        <v>540.3420000000001</v>
      </c>
      <c r="X250" s="263">
        <v>540.3420000000001</v>
      </c>
      <c r="Y250" s="208">
        <v>439</v>
      </c>
      <c r="Z250" s="234">
        <v>439</v>
      </c>
      <c r="AA250" s="208">
        <v>486.30581999999998</v>
      </c>
      <c r="AB250" s="208">
        <v>486.30581999999998</v>
      </c>
      <c r="AC250" s="208">
        <v>438.58749999999998</v>
      </c>
      <c r="AD250" s="191">
        <v>350.87</v>
      </c>
      <c r="AE250" s="312"/>
    </row>
    <row r="251" spans="2:31" ht="23.1" customHeight="1" x14ac:dyDescent="0.25">
      <c r="B251" s="2">
        <v>2041</v>
      </c>
      <c r="C251" s="2" t="s">
        <v>488</v>
      </c>
      <c r="D251" s="4" t="s">
        <v>811</v>
      </c>
      <c r="E251" s="116">
        <f t="shared" si="57"/>
        <v>2530</v>
      </c>
      <c r="F251" s="117">
        <f t="shared" si="57"/>
        <v>1610</v>
      </c>
      <c r="K251" s="202">
        <f t="shared" si="53"/>
        <v>2529.34</v>
      </c>
      <c r="L251" s="202">
        <f t="shared" si="54"/>
        <v>1609.58</v>
      </c>
      <c r="M251" s="51"/>
      <c r="N251" s="13">
        <f t="shared" si="55"/>
        <v>2529.34</v>
      </c>
      <c r="O251" s="13">
        <f t="shared" si="56"/>
        <v>1609.58</v>
      </c>
      <c r="P251" s="51"/>
      <c r="Q251" s="409">
        <v>1149.7</v>
      </c>
      <c r="R251" s="409">
        <v>1149.7</v>
      </c>
      <c r="S251" s="368">
        <v>1049</v>
      </c>
      <c r="T251" s="305">
        <v>839.2</v>
      </c>
      <c r="U251" s="289">
        <v>802.72499999999991</v>
      </c>
      <c r="V251" s="277">
        <v>642.17999999999995</v>
      </c>
      <c r="W251" s="263">
        <v>642.17999999999995</v>
      </c>
      <c r="X251" s="263">
        <v>642.17999999999995</v>
      </c>
      <c r="Y251" s="208">
        <v>522</v>
      </c>
      <c r="Z251" s="234">
        <v>522</v>
      </c>
      <c r="AA251" s="208">
        <v>577.96199999999999</v>
      </c>
      <c r="AB251" s="208">
        <v>577.96199999999999</v>
      </c>
      <c r="AC251" s="208">
        <v>521.25</v>
      </c>
      <c r="AD251" s="191">
        <v>417</v>
      </c>
      <c r="AE251" s="312"/>
    </row>
    <row r="252" spans="2:31" ht="23.1" customHeight="1" x14ac:dyDescent="0.25">
      <c r="B252" s="2">
        <v>2042</v>
      </c>
      <c r="C252" s="2" t="s">
        <v>489</v>
      </c>
      <c r="D252" s="4" t="s">
        <v>812</v>
      </c>
      <c r="E252" s="116">
        <f t="shared" si="57"/>
        <v>3340</v>
      </c>
      <c r="F252" s="117">
        <f t="shared" si="57"/>
        <v>2130</v>
      </c>
      <c r="K252" s="202">
        <f t="shared" si="53"/>
        <v>3338.8740000000003</v>
      </c>
      <c r="L252" s="202">
        <f t="shared" si="54"/>
        <v>2124.7379999999998</v>
      </c>
      <c r="M252" s="51"/>
      <c r="N252" s="13">
        <f t="shared" si="55"/>
        <v>3338.8740000000003</v>
      </c>
      <c r="O252" s="13">
        <f t="shared" si="56"/>
        <v>2124.7379999999998</v>
      </c>
      <c r="P252" s="51"/>
      <c r="Q252" s="409">
        <v>1517.67</v>
      </c>
      <c r="R252" s="409">
        <v>1517.67</v>
      </c>
      <c r="S252" s="368">
        <v>1384.7375</v>
      </c>
      <c r="T252" s="305">
        <v>1107.79</v>
      </c>
      <c r="U252" s="289">
        <v>1059.6300000000001</v>
      </c>
      <c r="V252" s="277">
        <v>847.70400000000006</v>
      </c>
      <c r="W252" s="263">
        <v>847.70400000000006</v>
      </c>
      <c r="X252" s="263">
        <v>847.70400000000006</v>
      </c>
      <c r="Y252" s="208">
        <v>689</v>
      </c>
      <c r="Z252" s="234">
        <v>689</v>
      </c>
      <c r="AA252" s="208">
        <v>762.93755999999996</v>
      </c>
      <c r="AB252" s="208">
        <v>762.93755999999996</v>
      </c>
      <c r="AC252" s="208">
        <v>688.07500000000005</v>
      </c>
      <c r="AD252" s="191">
        <v>550.46</v>
      </c>
      <c r="AE252" s="312"/>
    </row>
    <row r="253" spans="2:31" ht="23.1" customHeight="1" x14ac:dyDescent="0.25">
      <c r="B253" s="2">
        <v>2042</v>
      </c>
      <c r="C253" s="2" t="s">
        <v>671</v>
      </c>
      <c r="D253" s="4" t="s">
        <v>813</v>
      </c>
      <c r="E253" s="116">
        <f t="shared" si="57"/>
        <v>4190</v>
      </c>
      <c r="F253" s="117">
        <f t="shared" si="57"/>
        <v>2670</v>
      </c>
      <c r="K253" s="202">
        <f t="shared" si="53"/>
        <v>4187.4360000000006</v>
      </c>
      <c r="L253" s="202">
        <f t="shared" si="54"/>
        <v>2664.732</v>
      </c>
      <c r="M253" s="51"/>
      <c r="N253" s="13">
        <f t="shared" si="55"/>
        <v>4187.4360000000006</v>
      </c>
      <c r="O253" s="13">
        <f t="shared" si="56"/>
        <v>2664.732</v>
      </c>
      <c r="P253" s="51"/>
      <c r="Q253" s="409">
        <v>1903.38</v>
      </c>
      <c r="R253" s="409">
        <v>1903.38</v>
      </c>
      <c r="S253" s="368">
        <v>1762.625</v>
      </c>
      <c r="T253" s="305">
        <v>1410.1</v>
      </c>
      <c r="U253" s="289">
        <v>1384.9275</v>
      </c>
      <c r="V253" s="277">
        <v>1107.942</v>
      </c>
      <c r="W253" s="263">
        <v>1107.942</v>
      </c>
      <c r="X253" s="263">
        <v>1107.942</v>
      </c>
      <c r="Y253" s="208">
        <v>916</v>
      </c>
      <c r="Z253" s="234">
        <v>916</v>
      </c>
      <c r="AA253" s="208">
        <v>762.93755999999996</v>
      </c>
      <c r="AB253" s="208">
        <v>762.93755999999996</v>
      </c>
      <c r="AC253" s="208">
        <v>688.07500000000005</v>
      </c>
      <c r="AD253" s="191">
        <v>550.46</v>
      </c>
      <c r="AE253" s="312"/>
    </row>
    <row r="254" spans="2:31" ht="23.1" customHeight="1" x14ac:dyDescent="0.25">
      <c r="B254" s="2">
        <v>2043</v>
      </c>
      <c r="C254" s="2" t="s">
        <v>490</v>
      </c>
      <c r="D254" s="4" t="s">
        <v>814</v>
      </c>
      <c r="E254" s="116">
        <f t="shared" si="57"/>
        <v>4250</v>
      </c>
      <c r="F254" s="117">
        <f t="shared" si="57"/>
        <v>2710</v>
      </c>
      <c r="K254" s="202">
        <f t="shared" si="53"/>
        <v>4250.0479999999998</v>
      </c>
      <c r="L254" s="202">
        <f t="shared" si="54"/>
        <v>2704.5759999999996</v>
      </c>
      <c r="M254" s="51"/>
      <c r="N254" s="13">
        <f t="shared" si="55"/>
        <v>4250.0479999999998</v>
      </c>
      <c r="O254" s="13">
        <f t="shared" si="56"/>
        <v>2704.5759999999996</v>
      </c>
      <c r="P254" s="51"/>
      <c r="Q254" s="409">
        <v>1931.84</v>
      </c>
      <c r="R254" s="409">
        <v>1931.84</v>
      </c>
      <c r="S254" s="368">
        <v>1736.6624999999999</v>
      </c>
      <c r="T254" s="305">
        <v>1389.33</v>
      </c>
      <c r="U254" s="289">
        <v>2116.125</v>
      </c>
      <c r="V254" s="277">
        <v>1692.9</v>
      </c>
      <c r="W254" s="263">
        <v>1692.9</v>
      </c>
      <c r="X254" s="263">
        <v>1692.9</v>
      </c>
      <c r="Y254" s="208">
        <v>1524.4613999999999</v>
      </c>
      <c r="Z254" s="208">
        <v>1524.4613999999999</v>
      </c>
      <c r="AA254" s="208">
        <v>1524.4613999999999</v>
      </c>
      <c r="AB254" s="208">
        <v>1524.4613999999999</v>
      </c>
      <c r="AC254" s="208">
        <v>1374.875</v>
      </c>
      <c r="AD254" s="191">
        <v>1099.9000000000001</v>
      </c>
      <c r="AE254" s="312"/>
    </row>
    <row r="255" spans="2:31" ht="23.1" customHeight="1" x14ac:dyDescent="0.25">
      <c r="D255" s="136"/>
      <c r="E255" s="138"/>
      <c r="F255" s="139"/>
      <c r="K255" s="202"/>
      <c r="L255" s="202"/>
      <c r="M255" s="51"/>
      <c r="N255" s="13"/>
      <c r="O255" s="13"/>
      <c r="P255" s="51"/>
      <c r="Q255" s="401"/>
      <c r="R255" s="401"/>
      <c r="S255" s="368"/>
      <c r="T255" s="305"/>
      <c r="U255" s="289"/>
      <c r="V255" s="277"/>
      <c r="W255" s="263"/>
      <c r="X255" s="263"/>
      <c r="Y255" s="208"/>
      <c r="Z255" s="208"/>
      <c r="AA255" s="208"/>
      <c r="AB255" s="208"/>
      <c r="AC255" s="208"/>
      <c r="AD255" s="191"/>
      <c r="AE255" s="312"/>
    </row>
    <row r="256" spans="2:31" ht="23.1" customHeight="1" x14ac:dyDescent="0.25">
      <c r="D256" s="615" t="s">
        <v>835</v>
      </c>
      <c r="E256" s="615"/>
      <c r="F256" s="615"/>
      <c r="G256" s="615"/>
      <c r="H256" s="615"/>
      <c r="I256" s="615"/>
      <c r="J256" s="34"/>
      <c r="K256" s="202"/>
      <c r="L256" s="202"/>
      <c r="M256" s="2"/>
      <c r="N256" s="13"/>
      <c r="O256" s="13"/>
      <c r="P256" s="2"/>
      <c r="Q256" s="401"/>
      <c r="R256" s="401"/>
      <c r="S256" s="329"/>
      <c r="T256" s="329"/>
      <c r="U256" s="330"/>
      <c r="V256" s="280"/>
      <c r="W256" s="331"/>
      <c r="X256" s="331"/>
      <c r="Y256" s="237"/>
      <c r="Z256" s="334"/>
      <c r="AA256" s="237"/>
      <c r="AB256" s="237"/>
      <c r="AC256" s="237"/>
      <c r="AD256" s="197"/>
      <c r="AE256" s="312"/>
    </row>
    <row r="257" spans="1:32" s="66" customFormat="1" ht="23.1" customHeight="1" x14ac:dyDescent="0.25">
      <c r="A257" s="2" t="s">
        <v>256</v>
      </c>
      <c r="B257" s="2">
        <v>419</v>
      </c>
      <c r="C257" s="2" t="s">
        <v>356</v>
      </c>
      <c r="D257" s="4" t="s">
        <v>815</v>
      </c>
      <c r="E257" s="116">
        <f t="shared" si="21"/>
        <v>8900</v>
      </c>
      <c r="F257" s="117">
        <f t="shared" si="21"/>
        <v>5670</v>
      </c>
      <c r="G257" s="101"/>
      <c r="H257" s="45"/>
      <c r="I257" s="45"/>
      <c r="J257" s="71"/>
      <c r="K257" s="202">
        <f t="shared" si="33"/>
        <v>8897.3852398199979</v>
      </c>
      <c r="L257" s="202">
        <f t="shared" si="34"/>
        <v>5661.9724253399982</v>
      </c>
      <c r="M257" s="51"/>
      <c r="N257" s="13">
        <f t="shared" si="35"/>
        <v>8897.3852398199979</v>
      </c>
      <c r="O257" s="13">
        <f t="shared" si="36"/>
        <v>5661.9724253399982</v>
      </c>
      <c r="P257" s="63"/>
      <c r="Q257" s="409">
        <v>4044.2660180999987</v>
      </c>
      <c r="R257" s="409">
        <v>4044.2660180999987</v>
      </c>
      <c r="S257" s="368">
        <v>3486.4362224999991</v>
      </c>
      <c r="T257" s="300">
        <v>2789.1489779999993</v>
      </c>
      <c r="U257" s="289">
        <v>2789.1489779999993</v>
      </c>
      <c r="V257" s="277">
        <v>2231.3191823999996</v>
      </c>
      <c r="W257" s="263">
        <v>2231.3191823999996</v>
      </c>
      <c r="X257" s="263">
        <v>2231.3191823999996</v>
      </c>
      <c r="Y257" s="208">
        <v>1859.4326519999997</v>
      </c>
      <c r="Z257" s="208">
        <v>1859.4326519999997</v>
      </c>
      <c r="AA257" s="208">
        <v>1859.4326519999997</v>
      </c>
      <c r="AB257" s="208">
        <v>1859.4326519999997</v>
      </c>
      <c r="AC257" s="208">
        <v>1676.9775</v>
      </c>
      <c r="AD257" s="192">
        <v>1341.5819999999999</v>
      </c>
      <c r="AE257" s="312"/>
      <c r="AF257" s="144"/>
    </row>
    <row r="258" spans="1:32" ht="23.1" customHeight="1" x14ac:dyDescent="0.25">
      <c r="B258" s="2">
        <v>420</v>
      </c>
      <c r="C258" s="2" t="s">
        <v>357</v>
      </c>
      <c r="D258" s="4" t="s">
        <v>816</v>
      </c>
      <c r="E258" s="116">
        <f t="shared" si="21"/>
        <v>14470</v>
      </c>
      <c r="F258" s="117">
        <f t="shared" si="21"/>
        <v>9210</v>
      </c>
      <c r="K258" s="202">
        <f t="shared" si="33"/>
        <v>14462.24514273</v>
      </c>
      <c r="L258" s="202">
        <f t="shared" si="34"/>
        <v>9203.2469090099985</v>
      </c>
      <c r="M258" s="51"/>
      <c r="N258" s="13">
        <f t="shared" si="35"/>
        <v>14462.24514273</v>
      </c>
      <c r="O258" s="13">
        <f t="shared" si="36"/>
        <v>9203.2469090099985</v>
      </c>
      <c r="P258" s="51"/>
      <c r="Q258" s="409">
        <v>6573.7477921499994</v>
      </c>
      <c r="R258" s="409">
        <v>6573.7477921499994</v>
      </c>
      <c r="S258" s="368">
        <v>5667.02395875</v>
      </c>
      <c r="T258" s="300">
        <v>4533.6191669999998</v>
      </c>
      <c r="U258" s="289">
        <v>4533.6191669999998</v>
      </c>
      <c r="V258" s="277">
        <v>3626.8953336</v>
      </c>
      <c r="W258" s="263">
        <v>3626.8953336</v>
      </c>
      <c r="X258" s="263">
        <v>3626.8953336</v>
      </c>
      <c r="Y258" s="208">
        <v>3022.4127779999999</v>
      </c>
      <c r="Z258" s="208">
        <v>3022.4127779999999</v>
      </c>
      <c r="AA258" s="208">
        <v>3022.4127779999999</v>
      </c>
      <c r="AB258" s="208">
        <v>3022.4127779999999</v>
      </c>
      <c r="AC258" s="208">
        <v>2725.8412500000004</v>
      </c>
      <c r="AD258" s="190">
        <v>2180.6730000000002</v>
      </c>
      <c r="AE258" s="312"/>
    </row>
    <row r="259" spans="1:32" ht="23.1" customHeight="1" x14ac:dyDescent="0.25">
      <c r="B259" s="2">
        <v>421</v>
      </c>
      <c r="C259" s="2" t="s">
        <v>358</v>
      </c>
      <c r="D259" s="4" t="s">
        <v>817</v>
      </c>
      <c r="E259" s="116">
        <f t="shared" si="21"/>
        <v>18730</v>
      </c>
      <c r="F259" s="117">
        <f t="shared" si="21"/>
        <v>11920</v>
      </c>
      <c r="K259" s="202">
        <f t="shared" si="33"/>
        <v>18727.82796654</v>
      </c>
      <c r="L259" s="202">
        <f t="shared" si="34"/>
        <v>11917.708705979998</v>
      </c>
      <c r="M259" s="51"/>
      <c r="N259" s="13">
        <f t="shared" si="35"/>
        <v>18727.82796654</v>
      </c>
      <c r="O259" s="13">
        <f t="shared" si="36"/>
        <v>11917.708705979998</v>
      </c>
      <c r="P259" s="51"/>
      <c r="Q259" s="409">
        <v>8512.6490756999992</v>
      </c>
      <c r="R259" s="409">
        <v>8512.6490756999992</v>
      </c>
      <c r="S259" s="368">
        <v>7338.4905825000005</v>
      </c>
      <c r="T259" s="300">
        <v>5870.7924660000008</v>
      </c>
      <c r="U259" s="289">
        <v>5870.7924660000008</v>
      </c>
      <c r="V259" s="277">
        <v>4696.6339728000003</v>
      </c>
      <c r="W259" s="263">
        <v>4696.6339728000003</v>
      </c>
      <c r="X259" s="263">
        <v>4696.6339728000003</v>
      </c>
      <c r="Y259" s="208">
        <v>3913.8616440000001</v>
      </c>
      <c r="Z259" s="208">
        <v>3913.8616440000001</v>
      </c>
      <c r="AA259" s="208">
        <v>3913.8616440000001</v>
      </c>
      <c r="AB259" s="208">
        <v>3913.8616440000001</v>
      </c>
      <c r="AC259" s="208">
        <v>3529.8175000000001</v>
      </c>
      <c r="AD259" s="190">
        <v>2823.8540000000003</v>
      </c>
      <c r="AE259" s="312"/>
    </row>
    <row r="260" spans="1:32" ht="23.1" customHeight="1" x14ac:dyDescent="0.25">
      <c r="C260" s="2" t="s">
        <v>657</v>
      </c>
      <c r="D260" s="4" t="s">
        <v>731</v>
      </c>
      <c r="E260" s="116">
        <f t="shared" si="21"/>
        <v>12260</v>
      </c>
      <c r="F260" s="117">
        <f t="shared" si="21"/>
        <v>7800</v>
      </c>
      <c r="K260" s="202">
        <f t="shared" si="33"/>
        <v>12255.357950000001</v>
      </c>
      <c r="L260" s="202">
        <f t="shared" si="34"/>
        <v>7798.8641499999994</v>
      </c>
      <c r="M260" s="51"/>
      <c r="N260" s="13">
        <f t="shared" si="35"/>
        <v>12255.357950000001</v>
      </c>
      <c r="O260" s="13">
        <f t="shared" si="36"/>
        <v>7798.8641499999994</v>
      </c>
      <c r="P260" s="51"/>
      <c r="Q260" s="399">
        <v>5570.6172500000002</v>
      </c>
      <c r="R260" s="399">
        <v>5570.6172500000002</v>
      </c>
      <c r="S260" s="371">
        <v>5064.1975000000002</v>
      </c>
      <c r="T260" s="303">
        <v>3492.55</v>
      </c>
      <c r="U260" s="289">
        <v>0</v>
      </c>
      <c r="V260" s="277"/>
      <c r="W260" s="208"/>
      <c r="X260" s="208"/>
      <c r="Y260" s="208"/>
      <c r="Z260" s="208">
        <v>0</v>
      </c>
      <c r="AA260" s="208">
        <v>0</v>
      </c>
      <c r="AB260" s="208">
        <v>0</v>
      </c>
      <c r="AC260" s="208">
        <v>0</v>
      </c>
      <c r="AD260" s="190"/>
      <c r="AE260" s="312"/>
    </row>
    <row r="261" spans="1:32" ht="15" customHeight="1" x14ac:dyDescent="0.25">
      <c r="D261" s="136"/>
      <c r="E261" s="138"/>
      <c r="F261" s="139"/>
      <c r="K261" s="202">
        <f t="shared" si="33"/>
        <v>0</v>
      </c>
      <c r="L261" s="202">
        <f t="shared" si="34"/>
        <v>0</v>
      </c>
      <c r="M261" s="51"/>
      <c r="N261" s="13">
        <f t="shared" si="35"/>
        <v>0</v>
      </c>
      <c r="O261" s="13">
        <f t="shared" si="36"/>
        <v>0</v>
      </c>
      <c r="P261" s="51"/>
      <c r="Q261" s="399"/>
      <c r="R261" s="399"/>
      <c r="S261" s="371"/>
      <c r="T261" s="300"/>
      <c r="U261" s="289"/>
      <c r="V261" s="277"/>
      <c r="W261" s="208"/>
      <c r="X261" s="208"/>
      <c r="Y261" s="208"/>
      <c r="Z261" s="208"/>
      <c r="AA261" s="208"/>
      <c r="AB261" s="208"/>
      <c r="AC261" s="208"/>
      <c r="AD261" s="190"/>
      <c r="AE261" s="312"/>
    </row>
    <row r="262" spans="1:32" ht="23.1" customHeight="1" x14ac:dyDescent="0.25">
      <c r="D262" s="615" t="s">
        <v>3</v>
      </c>
      <c r="E262" s="615"/>
      <c r="F262" s="615"/>
      <c r="G262" s="615"/>
      <c r="H262" s="615"/>
      <c r="I262" s="615"/>
      <c r="J262" s="34"/>
      <c r="K262" s="202">
        <f>N262*$K$8</f>
        <v>0</v>
      </c>
      <c r="L262" s="202">
        <f>O262*$L$8</f>
        <v>0</v>
      </c>
      <c r="M262" s="2"/>
      <c r="N262" s="13">
        <f>Q262*2.2</f>
        <v>0</v>
      </c>
      <c r="O262" s="13">
        <f>Q262*1.4</f>
        <v>0</v>
      </c>
      <c r="P262" s="2"/>
      <c r="Q262" s="399"/>
      <c r="R262" s="399"/>
      <c r="S262" s="333"/>
      <c r="T262" s="333"/>
      <c r="U262" s="330"/>
      <c r="V262" s="280"/>
      <c r="W262" s="331"/>
      <c r="X262" s="331"/>
      <c r="Y262" s="208">
        <v>1043.5332599999999</v>
      </c>
      <c r="Z262" s="208">
        <v>1043.5332599999999</v>
      </c>
      <c r="AA262" s="208">
        <v>1043.5332599999999</v>
      </c>
      <c r="AB262" s="208">
        <v>1043.5332599999999</v>
      </c>
      <c r="AC262" s="208">
        <v>941.13749999999993</v>
      </c>
      <c r="AD262" s="191">
        <v>752.91</v>
      </c>
      <c r="AE262" s="312"/>
    </row>
    <row r="263" spans="1:32" ht="23.1" customHeight="1" x14ac:dyDescent="0.25">
      <c r="A263" s="2" t="s">
        <v>251</v>
      </c>
      <c r="B263" s="2">
        <v>2003</v>
      </c>
      <c r="C263" s="2" t="s">
        <v>765</v>
      </c>
      <c r="D263" s="4" t="s">
        <v>764</v>
      </c>
      <c r="E263" s="116">
        <f t="shared" ref="E263:F264" si="58">MROUND(K263+4.7,10)</f>
        <v>3820</v>
      </c>
      <c r="F263" s="117">
        <f t="shared" si="58"/>
        <v>2430</v>
      </c>
      <c r="G263" s="101"/>
      <c r="K263" s="202">
        <f>N263*$K$8</f>
        <v>3816.8445700000007</v>
      </c>
      <c r="L263" s="202">
        <f>O263*$L$8</f>
        <v>2428.9010899999998</v>
      </c>
      <c r="M263" s="51"/>
      <c r="N263" s="13">
        <f>Q263*2.2</f>
        <v>3816.8445700000007</v>
      </c>
      <c r="O263" s="13">
        <f>Q263*1.4</f>
        <v>2428.9010899999998</v>
      </c>
      <c r="P263" s="51"/>
      <c r="Q263" s="399">
        <v>1734.9293500000001</v>
      </c>
      <c r="R263" s="399">
        <v>1734.9293500000001</v>
      </c>
      <c r="S263" s="371">
        <v>1577.2085</v>
      </c>
      <c r="T263" s="305">
        <v>1087.73</v>
      </c>
      <c r="U263" s="289">
        <v>1450</v>
      </c>
      <c r="V263" s="277">
        <v>1160</v>
      </c>
      <c r="W263" s="263">
        <v>1160</v>
      </c>
      <c r="X263" s="263"/>
      <c r="Y263" s="208">
        <v>1043.5332599999999</v>
      </c>
      <c r="Z263" s="208">
        <v>1043.5332599999999</v>
      </c>
      <c r="AA263" s="208">
        <v>1043.5332599999999</v>
      </c>
      <c r="AB263" s="208">
        <v>1043.5332599999999</v>
      </c>
      <c r="AC263" s="208">
        <v>941.13749999999993</v>
      </c>
      <c r="AD263" s="191">
        <v>752.91</v>
      </c>
      <c r="AE263" s="312"/>
    </row>
    <row r="264" spans="1:32" ht="23.1" customHeight="1" x14ac:dyDescent="0.25">
      <c r="A264" s="2" t="s">
        <v>251</v>
      </c>
      <c r="B264" s="2">
        <v>2003</v>
      </c>
      <c r="C264" s="2" t="s">
        <v>465</v>
      </c>
      <c r="D264" s="4" t="s">
        <v>163</v>
      </c>
      <c r="E264" s="116">
        <f t="shared" si="58"/>
        <v>4770</v>
      </c>
      <c r="F264" s="117">
        <f t="shared" si="58"/>
        <v>3040</v>
      </c>
      <c r="G264" s="101"/>
      <c r="K264" s="202">
        <f t="shared" ref="K264" si="59">N264*$K$8</f>
        <v>4766.8857500000004</v>
      </c>
      <c r="L264" s="202">
        <f t="shared" ref="L264" si="60">O264*$L$8</f>
        <v>3033.4727499999999</v>
      </c>
      <c r="M264" s="51"/>
      <c r="N264" s="13">
        <f t="shared" ref="N264" si="61">Q264*2.2</f>
        <v>4766.8857500000004</v>
      </c>
      <c r="O264" s="13">
        <f t="shared" ref="O264" si="62">Q264*1.4</f>
        <v>3033.4727499999999</v>
      </c>
      <c r="P264" s="51"/>
      <c r="Q264" s="399">
        <v>2166.7662500000001</v>
      </c>
      <c r="R264" s="399">
        <v>2166.7662500000001</v>
      </c>
      <c r="S264" s="368">
        <v>1969.7874999999999</v>
      </c>
      <c r="T264" s="305">
        <v>1575.83</v>
      </c>
      <c r="U264" s="289">
        <v>1450</v>
      </c>
      <c r="V264" s="277">
        <v>1160</v>
      </c>
      <c r="W264" s="263">
        <v>1160</v>
      </c>
      <c r="X264" s="263">
        <v>1160</v>
      </c>
      <c r="Y264" s="208">
        <v>1043.5332599999999</v>
      </c>
      <c r="Z264" s="208">
        <v>1043.5332599999999</v>
      </c>
      <c r="AA264" s="208">
        <v>1043.5332599999999</v>
      </c>
      <c r="AB264" s="208">
        <v>1043.5332599999999</v>
      </c>
      <c r="AC264" s="208">
        <v>941.13749999999993</v>
      </c>
      <c r="AD264" s="191">
        <v>752.91</v>
      </c>
      <c r="AE264" s="312"/>
    </row>
    <row r="265" spans="1:32" ht="15" customHeight="1" x14ac:dyDescent="0.25">
      <c r="D265" s="136"/>
      <c r="E265" s="138"/>
      <c r="F265" s="139"/>
      <c r="G265" s="101"/>
      <c r="K265" s="202">
        <f>N265*$K$8</f>
        <v>0</v>
      </c>
      <c r="L265" s="202">
        <f>O265*$L$8</f>
        <v>0</v>
      </c>
      <c r="M265" s="51"/>
      <c r="N265" s="13">
        <f>Q265*2.2</f>
        <v>0</v>
      </c>
      <c r="O265" s="13">
        <f>Q265*1.4</f>
        <v>0</v>
      </c>
      <c r="P265" s="51"/>
      <c r="Q265" s="399"/>
      <c r="R265" s="399"/>
      <c r="S265" s="371"/>
      <c r="T265" s="300"/>
      <c r="U265" s="289">
        <v>0</v>
      </c>
      <c r="V265" s="277"/>
      <c r="W265" s="208"/>
      <c r="X265" s="208"/>
      <c r="Y265" s="208">
        <v>0</v>
      </c>
      <c r="Z265" s="208">
        <v>0</v>
      </c>
      <c r="AA265" s="208">
        <v>0</v>
      </c>
      <c r="AB265" s="208">
        <v>0</v>
      </c>
      <c r="AC265" s="208">
        <v>0</v>
      </c>
      <c r="AD265" s="54"/>
      <c r="AE265" s="312"/>
    </row>
    <row r="266" spans="1:32" s="66" customFormat="1" ht="23.1" customHeight="1" x14ac:dyDescent="0.25">
      <c r="A266" s="2"/>
      <c r="B266" s="2"/>
      <c r="C266" s="2"/>
      <c r="D266" s="615" t="s">
        <v>27</v>
      </c>
      <c r="E266" s="615"/>
      <c r="F266" s="615"/>
      <c r="G266" s="615"/>
      <c r="H266" s="615"/>
      <c r="I266" s="615"/>
      <c r="J266" s="71"/>
      <c r="K266" s="202"/>
      <c r="L266" s="202"/>
      <c r="M266" s="51"/>
      <c r="N266" s="13"/>
      <c r="O266" s="13"/>
      <c r="P266" s="63"/>
      <c r="Q266" s="399"/>
      <c r="R266" s="399"/>
      <c r="S266" s="367"/>
      <c r="T266" s="303"/>
      <c r="U266" s="289"/>
      <c r="V266" s="277"/>
      <c r="W266" s="263"/>
      <c r="X266" s="263"/>
      <c r="Y266" s="208"/>
      <c r="Z266" s="208"/>
      <c r="AA266" s="208"/>
      <c r="AB266" s="208"/>
      <c r="AC266" s="208"/>
      <c r="AD266" s="191"/>
      <c r="AE266" s="312"/>
      <c r="AF266" s="144"/>
    </row>
    <row r="267" spans="1:32" s="66" customFormat="1" ht="23.1" customHeight="1" x14ac:dyDescent="0.25">
      <c r="A267" s="2" t="s">
        <v>290</v>
      </c>
      <c r="B267" s="2">
        <v>202</v>
      </c>
      <c r="C267" s="2" t="s">
        <v>304</v>
      </c>
      <c r="D267" s="4" t="s">
        <v>766</v>
      </c>
      <c r="E267" s="116">
        <f t="shared" si="21"/>
        <v>650</v>
      </c>
      <c r="F267" s="117">
        <f t="shared" si="21"/>
        <v>420</v>
      </c>
      <c r="G267" s="101"/>
      <c r="H267" s="2"/>
      <c r="I267" s="2"/>
      <c r="J267" s="71"/>
      <c r="K267" s="202">
        <f t="shared" si="33"/>
        <v>647.09469000000013</v>
      </c>
      <c r="L267" s="202">
        <f t="shared" si="34"/>
        <v>411.78753</v>
      </c>
      <c r="M267" s="51"/>
      <c r="N267" s="13">
        <f t="shared" si="35"/>
        <v>647.09469000000013</v>
      </c>
      <c r="O267" s="13">
        <f t="shared" si="36"/>
        <v>411.78753</v>
      </c>
      <c r="P267" s="63"/>
      <c r="Q267" s="399">
        <v>294.13395000000003</v>
      </c>
      <c r="R267" s="399">
        <v>294.13395000000003</v>
      </c>
      <c r="S267" s="371">
        <v>267.39449999999999</v>
      </c>
      <c r="T267" s="303">
        <v>184.41</v>
      </c>
      <c r="U267" s="289">
        <v>638.29999999999995</v>
      </c>
      <c r="V267" s="277">
        <v>510.64</v>
      </c>
      <c r="W267" s="263">
        <v>510.64</v>
      </c>
      <c r="X267" s="263">
        <v>510.64</v>
      </c>
      <c r="Y267" s="208">
        <v>455.93855999999994</v>
      </c>
      <c r="Z267" s="208">
        <v>455.93855999999994</v>
      </c>
      <c r="AA267" s="208">
        <v>455.93855999999994</v>
      </c>
      <c r="AB267" s="208">
        <v>455.93855999999994</v>
      </c>
      <c r="AC267" s="208">
        <v>411.2</v>
      </c>
      <c r="AD267" s="191">
        <v>328.96</v>
      </c>
      <c r="AE267" s="312"/>
      <c r="AF267" s="144"/>
    </row>
    <row r="268" spans="1:32" ht="23.1" customHeight="1" x14ac:dyDescent="0.25">
      <c r="A268" s="2" t="s">
        <v>290</v>
      </c>
      <c r="B268" s="2">
        <v>203</v>
      </c>
      <c r="C268" s="2" t="s">
        <v>305</v>
      </c>
      <c r="D268" s="4" t="s">
        <v>65</v>
      </c>
      <c r="E268" s="116">
        <f t="shared" si="21"/>
        <v>2240</v>
      </c>
      <c r="F268" s="117">
        <f t="shared" si="21"/>
        <v>1430</v>
      </c>
      <c r="K268" s="202">
        <f t="shared" si="33"/>
        <v>2239.7946999999999</v>
      </c>
      <c r="L268" s="202">
        <f t="shared" si="34"/>
        <v>1425.3238999999999</v>
      </c>
      <c r="M268" s="51"/>
      <c r="N268" s="13">
        <f t="shared" si="35"/>
        <v>2239.7946999999999</v>
      </c>
      <c r="O268" s="13">
        <f t="shared" si="36"/>
        <v>1425.3238999999999</v>
      </c>
      <c r="P268" s="51"/>
      <c r="Q268" s="399">
        <v>1018.0885</v>
      </c>
      <c r="R268" s="399">
        <v>1018.0885</v>
      </c>
      <c r="S268" s="371">
        <v>925.53499999999985</v>
      </c>
      <c r="T268" s="303">
        <v>638.29999999999995</v>
      </c>
      <c r="U268" s="289">
        <v>891.25</v>
      </c>
      <c r="V268" s="277">
        <v>713</v>
      </c>
      <c r="W268" s="263">
        <v>713</v>
      </c>
      <c r="X268" s="263">
        <v>713</v>
      </c>
      <c r="Y268" s="208">
        <v>636.6175199999999</v>
      </c>
      <c r="Z268" s="208">
        <v>636.6175199999999</v>
      </c>
      <c r="AA268" s="208">
        <v>636.6175199999999</v>
      </c>
      <c r="AB268" s="208">
        <v>636.6175199999999</v>
      </c>
      <c r="AC268" s="208">
        <v>574.15</v>
      </c>
      <c r="AD268" s="191">
        <v>459.32</v>
      </c>
      <c r="AE268" s="312"/>
    </row>
    <row r="269" spans="1:32" ht="23.1" customHeight="1" x14ac:dyDescent="0.25">
      <c r="A269" s="2" t="s">
        <v>290</v>
      </c>
      <c r="B269" s="2">
        <v>203</v>
      </c>
      <c r="C269" s="2" t="s">
        <v>305</v>
      </c>
      <c r="D269" s="4" t="s">
        <v>66</v>
      </c>
      <c r="E269" s="116">
        <f t="shared" si="21"/>
        <v>3130</v>
      </c>
      <c r="F269" s="117">
        <f t="shared" si="21"/>
        <v>1990</v>
      </c>
      <c r="K269" s="202">
        <f t="shared" si="33"/>
        <v>3127.3962500000002</v>
      </c>
      <c r="L269" s="202">
        <f t="shared" si="34"/>
        <v>1990.1612499999999</v>
      </c>
      <c r="M269" s="51"/>
      <c r="N269" s="13">
        <f t="shared" si="35"/>
        <v>3127.3962500000002</v>
      </c>
      <c r="O269" s="13">
        <f t="shared" si="36"/>
        <v>1990.1612499999999</v>
      </c>
      <c r="P269" s="51"/>
      <c r="Q269" s="399">
        <v>1421.54375</v>
      </c>
      <c r="R269" s="399">
        <v>1421.54375</v>
      </c>
      <c r="S269" s="371">
        <v>1292.3125</v>
      </c>
      <c r="T269" s="303">
        <v>891.25</v>
      </c>
      <c r="U269" s="289">
        <v>891.25</v>
      </c>
      <c r="V269" s="277">
        <v>713</v>
      </c>
      <c r="W269" s="263">
        <v>713</v>
      </c>
      <c r="X269" s="263">
        <v>713</v>
      </c>
      <c r="Y269" s="208">
        <v>636.6175199999999</v>
      </c>
      <c r="Z269" s="208">
        <v>636.6175199999999</v>
      </c>
      <c r="AA269" s="208">
        <v>636.6175199999999</v>
      </c>
      <c r="AB269" s="208">
        <v>636.6175199999999</v>
      </c>
      <c r="AC269" s="208">
        <v>574.15</v>
      </c>
      <c r="AD269" s="191">
        <v>459.32</v>
      </c>
      <c r="AE269" s="312"/>
    </row>
    <row r="270" spans="1:32" ht="23.1" customHeight="1" x14ac:dyDescent="0.25">
      <c r="A270" s="2" t="s">
        <v>290</v>
      </c>
      <c r="B270" s="2">
        <v>204</v>
      </c>
      <c r="C270" s="2" t="s">
        <v>306</v>
      </c>
      <c r="D270" s="4" t="s">
        <v>67</v>
      </c>
      <c r="E270" s="116">
        <f t="shared" si="21"/>
        <v>4240</v>
      </c>
      <c r="F270" s="117">
        <f t="shared" si="21"/>
        <v>2700</v>
      </c>
      <c r="K270" s="202">
        <f t="shared" si="33"/>
        <v>4231.5469625000005</v>
      </c>
      <c r="L270" s="202">
        <f t="shared" si="34"/>
        <v>2692.8026124999997</v>
      </c>
      <c r="M270" s="51"/>
      <c r="N270" s="13">
        <f t="shared" si="35"/>
        <v>4231.5469625000005</v>
      </c>
      <c r="O270" s="13">
        <f t="shared" si="36"/>
        <v>2692.8026124999997</v>
      </c>
      <c r="P270" s="51"/>
      <c r="Q270" s="399">
        <v>1923.4304374999999</v>
      </c>
      <c r="R270" s="399">
        <v>1923.4304374999999</v>
      </c>
      <c r="S270" s="371">
        <v>1748.5731249999999</v>
      </c>
      <c r="T270" s="303">
        <v>1205.9124999999999</v>
      </c>
      <c r="U270" s="289">
        <v>1205.9124999999999</v>
      </c>
      <c r="V270" s="277">
        <v>964.73</v>
      </c>
      <c r="W270" s="263">
        <v>964.73</v>
      </c>
      <c r="X270" s="263">
        <v>964.73</v>
      </c>
      <c r="Y270" s="208">
        <v>862.24446</v>
      </c>
      <c r="Z270" s="208">
        <v>862.24446</v>
      </c>
      <c r="AA270" s="208">
        <v>862.24446</v>
      </c>
      <c r="AB270" s="208">
        <v>862.24446</v>
      </c>
      <c r="AC270" s="208">
        <v>777.63750000000005</v>
      </c>
      <c r="AD270" s="191">
        <v>622.11</v>
      </c>
      <c r="AE270" s="312"/>
    </row>
    <row r="271" spans="1:32" ht="23.1" customHeight="1" x14ac:dyDescent="0.25">
      <c r="A271" s="2" t="s">
        <v>290</v>
      </c>
      <c r="B271" s="2">
        <v>204</v>
      </c>
      <c r="C271" s="2" t="s">
        <v>725</v>
      </c>
      <c r="D271" s="4" t="s">
        <v>724</v>
      </c>
      <c r="E271" s="116">
        <f t="shared" si="21"/>
        <v>5080</v>
      </c>
      <c r="F271" s="117">
        <f t="shared" si="21"/>
        <v>3240</v>
      </c>
      <c r="K271" s="202">
        <f t="shared" si="33"/>
        <v>5076.6106600000012</v>
      </c>
      <c r="L271" s="202">
        <f t="shared" si="34"/>
        <v>3230.5704200000005</v>
      </c>
      <c r="M271" s="51"/>
      <c r="N271" s="13">
        <f t="shared" si="35"/>
        <v>5076.6106600000012</v>
      </c>
      <c r="O271" s="13">
        <f t="shared" si="36"/>
        <v>3230.5704200000005</v>
      </c>
      <c r="P271" s="51"/>
      <c r="Q271" s="399">
        <v>2307.5503000000003</v>
      </c>
      <c r="R271" s="399">
        <v>2307.5503000000003</v>
      </c>
      <c r="S271" s="371">
        <v>2097.7730000000001</v>
      </c>
      <c r="T271" s="303">
        <v>1446.74</v>
      </c>
      <c r="U271" s="289">
        <v>1205.9124999999999</v>
      </c>
      <c r="V271" s="277">
        <v>964.73</v>
      </c>
      <c r="W271" s="263">
        <v>964.73</v>
      </c>
      <c r="X271" s="263">
        <v>964.73</v>
      </c>
      <c r="Y271" s="208">
        <v>862.24446</v>
      </c>
      <c r="Z271" s="208">
        <v>862.24446</v>
      </c>
      <c r="AA271" s="208">
        <v>862.24446</v>
      </c>
      <c r="AB271" s="208">
        <v>862.24446</v>
      </c>
      <c r="AC271" s="208">
        <v>777.63750000000005</v>
      </c>
      <c r="AD271" s="191">
        <v>622.11</v>
      </c>
      <c r="AE271" s="312"/>
    </row>
    <row r="272" spans="1:32" ht="23.1" customHeight="1" x14ac:dyDescent="0.25">
      <c r="A272" s="2" t="s">
        <v>256</v>
      </c>
      <c r="B272" s="2">
        <v>409</v>
      </c>
      <c r="C272" s="2" t="s">
        <v>353</v>
      </c>
      <c r="D272" s="4" t="s">
        <v>219</v>
      </c>
      <c r="E272" s="116">
        <f t="shared" si="21"/>
        <v>2720</v>
      </c>
      <c r="F272" s="117">
        <f t="shared" si="21"/>
        <v>1730</v>
      </c>
      <c r="K272" s="202">
        <f t="shared" si="33"/>
        <v>2713.2348751199997</v>
      </c>
      <c r="L272" s="202">
        <f t="shared" si="34"/>
        <v>1726.6040114399996</v>
      </c>
      <c r="M272" s="51"/>
      <c r="N272" s="13">
        <f t="shared" si="35"/>
        <v>2713.2348751199997</v>
      </c>
      <c r="O272" s="13">
        <f t="shared" si="36"/>
        <v>1726.6040114399996</v>
      </c>
      <c r="P272" s="51"/>
      <c r="Q272" s="409">
        <v>1233.2885795999998</v>
      </c>
      <c r="R272" s="409">
        <v>1233.2885795999998</v>
      </c>
      <c r="S272" s="370">
        <v>1063.1798099999999</v>
      </c>
      <c r="T272" s="300">
        <v>850.54384799999991</v>
      </c>
      <c r="U272" s="289">
        <v>850.54384799999991</v>
      </c>
      <c r="V272" s="277">
        <v>680.43507839999995</v>
      </c>
      <c r="W272" s="263">
        <v>680.43507839999995</v>
      </c>
      <c r="X272" s="263">
        <v>680.43507839999995</v>
      </c>
      <c r="Y272" s="208">
        <v>567.02923199999998</v>
      </c>
      <c r="Z272" s="208">
        <v>567.02923199999998</v>
      </c>
      <c r="AA272" s="208">
        <v>567.02923199999998</v>
      </c>
      <c r="AB272" s="208">
        <v>567.02923199999998</v>
      </c>
      <c r="AC272" s="208">
        <v>511.39000000000004</v>
      </c>
      <c r="AD272" s="190">
        <v>409.11200000000002</v>
      </c>
      <c r="AE272" s="312"/>
    </row>
    <row r="273" spans="1:38" ht="23.1" customHeight="1" x14ac:dyDescent="0.25">
      <c r="A273" s="2" t="s">
        <v>256</v>
      </c>
      <c r="B273" s="2">
        <v>410</v>
      </c>
      <c r="C273" s="2" t="s">
        <v>354</v>
      </c>
      <c r="D273" s="4" t="s">
        <v>220</v>
      </c>
      <c r="E273" s="116">
        <f t="shared" si="21"/>
        <v>4000</v>
      </c>
      <c r="F273" s="117">
        <f t="shared" si="21"/>
        <v>2550</v>
      </c>
      <c r="K273" s="202">
        <f t="shared" si="33"/>
        <v>3998.5051490999999</v>
      </c>
      <c r="L273" s="202">
        <f t="shared" si="34"/>
        <v>2544.5032766999993</v>
      </c>
      <c r="M273" s="51"/>
      <c r="N273" s="13">
        <f t="shared" si="35"/>
        <v>3998.5051490999999</v>
      </c>
      <c r="O273" s="13">
        <f t="shared" si="36"/>
        <v>2544.5032766999993</v>
      </c>
      <c r="P273" s="51"/>
      <c r="Q273" s="409">
        <v>1817.5023404999997</v>
      </c>
      <c r="R273" s="409">
        <v>1817.5023404999997</v>
      </c>
      <c r="S273" s="370">
        <v>1566.8123624999998</v>
      </c>
      <c r="T273" s="300">
        <v>1253.4498899999999</v>
      </c>
      <c r="U273" s="289">
        <v>1253.4498899999999</v>
      </c>
      <c r="V273" s="277">
        <v>1002.759912</v>
      </c>
      <c r="W273" s="263">
        <v>1002.759912</v>
      </c>
      <c r="X273" s="263">
        <v>1002.759912</v>
      </c>
      <c r="Y273" s="208">
        <v>835.63326000000006</v>
      </c>
      <c r="Z273" s="208">
        <v>835.63326000000006</v>
      </c>
      <c r="AA273" s="208">
        <v>835.63326000000006</v>
      </c>
      <c r="AB273" s="208">
        <v>835.63326000000006</v>
      </c>
      <c r="AC273" s="208">
        <v>753.63750000000005</v>
      </c>
      <c r="AD273" s="190">
        <v>602.91000000000008</v>
      </c>
      <c r="AE273" s="312"/>
    </row>
    <row r="274" spans="1:38" ht="23.1" customHeight="1" x14ac:dyDescent="0.25">
      <c r="A274" s="2" t="s">
        <v>256</v>
      </c>
      <c r="B274" s="2">
        <v>411</v>
      </c>
      <c r="C274" s="2" t="s">
        <v>355</v>
      </c>
      <c r="D274" s="4" t="s">
        <v>221</v>
      </c>
      <c r="E274" s="116">
        <f t="shared" si="21"/>
        <v>4370</v>
      </c>
      <c r="F274" s="117">
        <f t="shared" si="21"/>
        <v>2780</v>
      </c>
      <c r="K274" s="202">
        <f t="shared" si="33"/>
        <v>4367.1321609300003</v>
      </c>
      <c r="L274" s="202">
        <f t="shared" si="34"/>
        <v>2779.0841024099996</v>
      </c>
      <c r="M274" s="51"/>
      <c r="N274" s="13">
        <f t="shared" si="35"/>
        <v>4367.1321609300003</v>
      </c>
      <c r="O274" s="13">
        <f t="shared" si="36"/>
        <v>2779.0841024099996</v>
      </c>
      <c r="P274" s="51"/>
      <c r="Q274" s="409">
        <v>1985.0600731499999</v>
      </c>
      <c r="R274" s="409">
        <v>1985.0600731499999</v>
      </c>
      <c r="S274" s="370">
        <v>1711.25868375</v>
      </c>
      <c r="T274" s="300">
        <v>1369.0069470000001</v>
      </c>
      <c r="U274" s="289">
        <v>1369.0069470000001</v>
      </c>
      <c r="V274" s="277">
        <v>1095.2055576</v>
      </c>
      <c r="W274" s="263">
        <v>1095.2055576</v>
      </c>
      <c r="X274" s="263">
        <v>1095.2055576</v>
      </c>
      <c r="Y274" s="208">
        <v>912.67129799999998</v>
      </c>
      <c r="Z274" s="208">
        <v>912.67129799999998</v>
      </c>
      <c r="AA274" s="208">
        <v>912.67129799999998</v>
      </c>
      <c r="AB274" s="208">
        <v>912.67129799999998</v>
      </c>
      <c r="AC274" s="208">
        <v>823.11625000000004</v>
      </c>
      <c r="AD274" s="190">
        <v>658.49300000000005</v>
      </c>
      <c r="AE274" s="312"/>
    </row>
    <row r="275" spans="1:38" ht="15" customHeight="1" x14ac:dyDescent="0.25">
      <c r="D275" s="136"/>
      <c r="E275" s="138"/>
      <c r="F275" s="139"/>
      <c r="J275" s="34"/>
      <c r="K275" s="202"/>
      <c r="L275" s="202"/>
      <c r="M275" s="2"/>
      <c r="N275" s="13"/>
      <c r="O275" s="13"/>
      <c r="P275" s="2"/>
      <c r="Q275" s="403"/>
      <c r="R275" s="403"/>
      <c r="S275" s="340"/>
      <c r="T275" s="333"/>
      <c r="U275" s="330"/>
      <c r="V275" s="280"/>
      <c r="W275" s="331"/>
      <c r="X275" s="331"/>
      <c r="Y275" s="237"/>
      <c r="Z275" s="237"/>
      <c r="AA275" s="237"/>
      <c r="AB275" s="237"/>
      <c r="AC275" s="237"/>
      <c r="AD275" s="197"/>
      <c r="AE275" s="312"/>
    </row>
    <row r="276" spans="1:38" s="66" customFormat="1" ht="23.1" customHeight="1" x14ac:dyDescent="0.25">
      <c r="A276" s="2"/>
      <c r="B276" s="2"/>
      <c r="C276" s="2"/>
      <c r="D276" s="615" t="s">
        <v>796</v>
      </c>
      <c r="E276" s="615"/>
      <c r="F276" s="615"/>
      <c r="G276" s="615"/>
      <c r="H276" s="615"/>
      <c r="I276" s="615"/>
      <c r="J276" s="71"/>
      <c r="K276" s="202">
        <f t="shared" si="33"/>
        <v>0</v>
      </c>
      <c r="L276" s="202">
        <f t="shared" si="34"/>
        <v>0</v>
      </c>
      <c r="M276" s="51"/>
      <c r="N276" s="13">
        <f t="shared" si="35"/>
        <v>0</v>
      </c>
      <c r="O276" s="13">
        <f t="shared" si="36"/>
        <v>0</v>
      </c>
      <c r="P276" s="63"/>
      <c r="Q276" s="403"/>
      <c r="R276" s="403"/>
      <c r="S276" s="370"/>
      <c r="T276" s="305"/>
      <c r="U276" s="289"/>
      <c r="V276" s="277">
        <v>199</v>
      </c>
      <c r="W276" s="263">
        <v>199</v>
      </c>
      <c r="X276" s="263">
        <v>199</v>
      </c>
      <c r="Y276" s="208">
        <v>187.06841999999997</v>
      </c>
      <c r="Z276" s="208">
        <v>187.06841999999997</v>
      </c>
      <c r="AA276" s="208">
        <v>187.06841999999997</v>
      </c>
      <c r="AB276" s="208">
        <v>187.06841999999997</v>
      </c>
      <c r="AC276" s="208">
        <v>168.71250000000001</v>
      </c>
      <c r="AD276" s="191">
        <v>134.97</v>
      </c>
      <c r="AE276" s="312"/>
      <c r="AF276" s="144"/>
    </row>
    <row r="277" spans="1:38" s="66" customFormat="1" ht="23.1" customHeight="1" x14ac:dyDescent="0.25">
      <c r="A277" s="2" t="s">
        <v>254</v>
      </c>
      <c r="B277" s="2">
        <v>402</v>
      </c>
      <c r="C277" s="2" t="s">
        <v>349</v>
      </c>
      <c r="D277" s="91" t="s">
        <v>197</v>
      </c>
      <c r="E277" s="116">
        <f t="shared" ref="E277:F277" si="63">MROUND(K277+4.7,10)</f>
        <v>840</v>
      </c>
      <c r="F277" s="117">
        <f t="shared" si="63"/>
        <v>540</v>
      </c>
      <c r="G277" s="101"/>
      <c r="H277" s="45"/>
      <c r="I277" s="2"/>
      <c r="J277" s="71"/>
      <c r="K277" s="202">
        <f t="shared" si="33"/>
        <v>839.54200000000014</v>
      </c>
      <c r="L277" s="202">
        <f t="shared" si="34"/>
        <v>534.25400000000002</v>
      </c>
      <c r="M277" s="51"/>
      <c r="N277" s="13">
        <f t="shared" si="35"/>
        <v>839.54200000000014</v>
      </c>
      <c r="O277" s="13">
        <f t="shared" si="36"/>
        <v>534.25400000000002</v>
      </c>
      <c r="P277" s="63"/>
      <c r="Q277" s="409">
        <v>381.61</v>
      </c>
      <c r="R277" s="409">
        <v>381.61</v>
      </c>
      <c r="S277" s="370">
        <v>328.97500000000002</v>
      </c>
      <c r="T277" s="305">
        <v>263.18</v>
      </c>
      <c r="U277" s="289">
        <v>248.75</v>
      </c>
      <c r="V277" s="277">
        <v>199</v>
      </c>
      <c r="W277" s="263">
        <v>199</v>
      </c>
      <c r="X277" s="263">
        <v>199</v>
      </c>
      <c r="Y277" s="208">
        <v>187.06841999999997</v>
      </c>
      <c r="Z277" s="208">
        <v>187.06841999999997</v>
      </c>
      <c r="AA277" s="208">
        <v>187.06841999999997</v>
      </c>
      <c r="AB277" s="208">
        <v>187.06841999999997</v>
      </c>
      <c r="AC277" s="208">
        <v>168.71250000000001</v>
      </c>
      <c r="AD277" s="191">
        <v>134.97</v>
      </c>
      <c r="AE277" s="312"/>
      <c r="AF277" s="144"/>
    </row>
    <row r="278" spans="1:38" ht="23.1" customHeight="1" x14ac:dyDescent="0.25">
      <c r="B278" s="2">
        <v>403</v>
      </c>
      <c r="C278" s="2" t="s">
        <v>350</v>
      </c>
      <c r="D278" s="91" t="s">
        <v>198</v>
      </c>
      <c r="E278" s="116">
        <f t="shared" si="21"/>
        <v>1480</v>
      </c>
      <c r="F278" s="117">
        <f t="shared" si="21"/>
        <v>940</v>
      </c>
      <c r="K278" s="202">
        <f t="shared" si="33"/>
        <v>1472.3060000000003</v>
      </c>
      <c r="L278" s="202">
        <f t="shared" si="34"/>
        <v>936.92199999999991</v>
      </c>
      <c r="M278" s="51"/>
      <c r="N278" s="13">
        <f t="shared" si="35"/>
        <v>1472.3060000000003</v>
      </c>
      <c r="O278" s="13">
        <f t="shared" si="36"/>
        <v>936.92199999999991</v>
      </c>
      <c r="P278" s="51"/>
      <c r="Q278" s="409">
        <v>669.23</v>
      </c>
      <c r="R278" s="409">
        <v>669.23</v>
      </c>
      <c r="S278" s="370">
        <v>576.92500000000007</v>
      </c>
      <c r="T278" s="305">
        <v>461.54</v>
      </c>
      <c r="U278" s="289">
        <v>436.25</v>
      </c>
      <c r="V278" s="277">
        <v>349</v>
      </c>
      <c r="W278" s="263">
        <v>349</v>
      </c>
      <c r="X278" s="263">
        <v>349</v>
      </c>
      <c r="Y278" s="208">
        <v>320.24915999999996</v>
      </c>
      <c r="Z278" s="208">
        <v>320.24915999999996</v>
      </c>
      <c r="AA278" s="208">
        <v>320.24915999999996</v>
      </c>
      <c r="AB278" s="208">
        <v>320.24915999999996</v>
      </c>
      <c r="AC278" s="208">
        <v>288.82499999999999</v>
      </c>
      <c r="AD278" s="191">
        <v>231.06</v>
      </c>
      <c r="AE278" s="312"/>
    </row>
    <row r="279" spans="1:38" ht="23.1" customHeight="1" x14ac:dyDescent="0.25">
      <c r="B279" s="2">
        <v>404</v>
      </c>
      <c r="C279" s="2" t="s">
        <v>351</v>
      </c>
      <c r="D279" s="91" t="s">
        <v>199</v>
      </c>
      <c r="E279" s="116">
        <f t="shared" si="21"/>
        <v>1900</v>
      </c>
      <c r="F279" s="117">
        <f t="shared" si="21"/>
        <v>1210</v>
      </c>
      <c r="K279" s="202">
        <f t="shared" si="33"/>
        <v>1894.2220000000002</v>
      </c>
      <c r="L279" s="202">
        <f t="shared" si="34"/>
        <v>1205.414</v>
      </c>
      <c r="M279" s="51"/>
      <c r="N279" s="13">
        <f t="shared" si="35"/>
        <v>1894.2220000000002</v>
      </c>
      <c r="O279" s="13">
        <f t="shared" si="36"/>
        <v>1205.414</v>
      </c>
      <c r="P279" s="51"/>
      <c r="Q279" s="409">
        <v>861.01</v>
      </c>
      <c r="R279" s="409">
        <v>861.01</v>
      </c>
      <c r="S279" s="370">
        <v>742.25</v>
      </c>
      <c r="T279" s="305">
        <v>593.79999999999995</v>
      </c>
      <c r="U279" s="289">
        <v>561.25</v>
      </c>
      <c r="V279" s="277">
        <v>449</v>
      </c>
      <c r="W279" s="263">
        <v>449</v>
      </c>
      <c r="X279" s="263">
        <v>449</v>
      </c>
      <c r="Y279" s="208">
        <v>436.47911999999997</v>
      </c>
      <c r="Z279" s="208">
        <v>436.47911999999997</v>
      </c>
      <c r="AA279" s="208">
        <v>436.47911999999997</v>
      </c>
      <c r="AB279" s="208">
        <v>436.47911999999997</v>
      </c>
      <c r="AC279" s="208">
        <v>393.65000000000003</v>
      </c>
      <c r="AD279" s="191">
        <v>314.92</v>
      </c>
      <c r="AE279" s="312"/>
    </row>
    <row r="280" spans="1:38" ht="23.1" customHeight="1" x14ac:dyDescent="0.25">
      <c r="B280" s="2">
        <v>405</v>
      </c>
      <c r="C280" s="2" t="s">
        <v>352</v>
      </c>
      <c r="D280" s="91" t="s">
        <v>200</v>
      </c>
      <c r="E280" s="116">
        <f t="shared" si="21"/>
        <v>2540</v>
      </c>
      <c r="F280" s="117">
        <f t="shared" si="21"/>
        <v>1620</v>
      </c>
      <c r="K280" s="202">
        <f t="shared" si="33"/>
        <v>2531.2539999999999</v>
      </c>
      <c r="L280" s="202">
        <f t="shared" si="34"/>
        <v>1610.7979999999998</v>
      </c>
      <c r="M280" s="51"/>
      <c r="N280" s="13">
        <f t="shared" si="35"/>
        <v>2531.2539999999999</v>
      </c>
      <c r="O280" s="13">
        <f t="shared" si="36"/>
        <v>1610.7979999999998</v>
      </c>
      <c r="P280" s="51"/>
      <c r="Q280" s="409">
        <v>1150.57</v>
      </c>
      <c r="R280" s="409">
        <v>1150.57</v>
      </c>
      <c r="S280" s="370">
        <v>991.875</v>
      </c>
      <c r="T280" s="305">
        <v>793.5</v>
      </c>
      <c r="U280" s="289">
        <v>750</v>
      </c>
      <c r="V280" s="277">
        <v>600</v>
      </c>
      <c r="W280" s="263">
        <v>600</v>
      </c>
      <c r="X280" s="263">
        <v>600</v>
      </c>
      <c r="Y280" s="208">
        <v>487.26215999999999</v>
      </c>
      <c r="Z280" s="208">
        <v>487.26215999999999</v>
      </c>
      <c r="AA280" s="208">
        <v>487.26215999999999</v>
      </c>
      <c r="AB280" s="208">
        <v>487.26215999999999</v>
      </c>
      <c r="AC280" s="208">
        <v>439.45</v>
      </c>
      <c r="AD280" s="191">
        <v>351.56</v>
      </c>
      <c r="AE280" s="312"/>
    </row>
    <row r="281" spans="1:38" s="144" customFormat="1" ht="23.1" customHeight="1" x14ac:dyDescent="0.25">
      <c r="A281" s="2"/>
      <c r="B281" s="2"/>
      <c r="C281" s="2"/>
      <c r="D281" s="91" t="s">
        <v>704</v>
      </c>
      <c r="E281" s="116">
        <f t="shared" ref="E281:F283" si="64">MROUND(K281+4.7,10)</f>
        <v>24900</v>
      </c>
      <c r="F281" s="117">
        <f t="shared" si="64"/>
        <v>15840</v>
      </c>
      <c r="G281" s="99"/>
      <c r="H281" s="2"/>
      <c r="I281" s="2"/>
      <c r="J281" s="33"/>
      <c r="K281" s="202">
        <f t="shared" si="33"/>
        <v>24890.800000000003</v>
      </c>
      <c r="L281" s="202">
        <f t="shared" si="34"/>
        <v>15839.599999999999</v>
      </c>
      <c r="M281" s="51"/>
      <c r="N281" s="13">
        <f t="shared" si="35"/>
        <v>24890.800000000003</v>
      </c>
      <c r="O281" s="13">
        <f t="shared" si="36"/>
        <v>15839.599999999999</v>
      </c>
      <c r="P281" s="51"/>
      <c r="Q281" s="409">
        <v>11314</v>
      </c>
      <c r="R281" s="409">
        <v>11314</v>
      </c>
      <c r="S281" s="370">
        <v>9753.4</v>
      </c>
      <c r="T281" s="305">
        <v>7802.72</v>
      </c>
      <c r="U281" s="294">
        <v>7375</v>
      </c>
      <c r="V281" s="277">
        <v>5900</v>
      </c>
      <c r="W281" s="263">
        <v>5900</v>
      </c>
      <c r="X281" s="263">
        <v>5900</v>
      </c>
      <c r="Y281" s="208"/>
      <c r="Z281" s="208"/>
      <c r="AA281" s="208"/>
      <c r="AB281" s="208"/>
      <c r="AC281" s="208"/>
      <c r="AD281" s="191"/>
      <c r="AE281" s="312"/>
      <c r="AG281" s="34"/>
      <c r="AH281" s="34"/>
      <c r="AI281" s="34"/>
      <c r="AJ281" s="34"/>
      <c r="AK281" s="34"/>
      <c r="AL281" s="34"/>
    </row>
    <row r="282" spans="1:38" s="144" customFormat="1" ht="23.1" customHeight="1" x14ac:dyDescent="0.25">
      <c r="A282" s="2"/>
      <c r="B282" s="2">
        <v>405</v>
      </c>
      <c r="C282" s="2" t="s">
        <v>703</v>
      </c>
      <c r="D282" s="91" t="s">
        <v>672</v>
      </c>
      <c r="E282" s="116">
        <f t="shared" si="64"/>
        <v>38820</v>
      </c>
      <c r="F282" s="117">
        <f t="shared" si="64"/>
        <v>24700</v>
      </c>
      <c r="G282" s="99"/>
      <c r="H282" s="2"/>
      <c r="I282" s="2"/>
      <c r="J282" s="33"/>
      <c r="K282" s="202">
        <f t="shared" si="33"/>
        <v>38812.707999999999</v>
      </c>
      <c r="L282" s="202">
        <f t="shared" si="34"/>
        <v>24698.995999999999</v>
      </c>
      <c r="M282" s="51"/>
      <c r="N282" s="13">
        <f t="shared" si="35"/>
        <v>38812.707999999999</v>
      </c>
      <c r="O282" s="13">
        <f t="shared" si="36"/>
        <v>24698.995999999999</v>
      </c>
      <c r="P282" s="51"/>
      <c r="Q282" s="409">
        <v>17642.14</v>
      </c>
      <c r="R282" s="409">
        <v>17642.14</v>
      </c>
      <c r="S282" s="370">
        <v>15208.75</v>
      </c>
      <c r="T282" s="306">
        <v>12167</v>
      </c>
      <c r="U282" s="295">
        <v>11500</v>
      </c>
      <c r="V282" s="278">
        <v>9200</v>
      </c>
      <c r="W282" s="268">
        <v>9200</v>
      </c>
      <c r="X282" s="268">
        <v>9200</v>
      </c>
      <c r="Y282" s="248">
        <v>7080</v>
      </c>
      <c r="Z282" s="249" t="s">
        <v>689</v>
      </c>
      <c r="AA282" s="208"/>
      <c r="AB282" s="208"/>
      <c r="AC282" s="208"/>
      <c r="AD282" s="191"/>
      <c r="AE282" s="312"/>
      <c r="AG282" s="34"/>
      <c r="AH282" s="34"/>
      <c r="AI282" s="34"/>
      <c r="AJ282" s="34"/>
      <c r="AK282" s="34"/>
      <c r="AL282" s="34"/>
    </row>
    <row r="283" spans="1:38" s="144" customFormat="1" ht="23.1" customHeight="1" x14ac:dyDescent="0.25">
      <c r="A283" s="2"/>
      <c r="B283" s="2">
        <v>405</v>
      </c>
      <c r="C283" s="2"/>
      <c r="D283" s="91" t="s">
        <v>688</v>
      </c>
      <c r="E283" s="116">
        <f t="shared" si="64"/>
        <v>52320</v>
      </c>
      <c r="F283" s="117">
        <f t="shared" si="64"/>
        <v>33290</v>
      </c>
      <c r="G283" s="99"/>
      <c r="H283" s="2"/>
      <c r="I283" s="2"/>
      <c r="J283" s="33"/>
      <c r="K283" s="202">
        <f t="shared" si="33"/>
        <v>52312.810000000005</v>
      </c>
      <c r="L283" s="202">
        <f t="shared" si="34"/>
        <v>33289.969999999994</v>
      </c>
      <c r="M283" s="51"/>
      <c r="N283" s="13">
        <f t="shared" si="35"/>
        <v>52312.810000000005</v>
      </c>
      <c r="O283" s="13">
        <f t="shared" si="36"/>
        <v>33289.969999999994</v>
      </c>
      <c r="P283" s="51"/>
      <c r="Q283" s="409">
        <v>23778.55</v>
      </c>
      <c r="R283" s="409">
        <v>23778.55</v>
      </c>
      <c r="S283" s="370">
        <v>20498.75</v>
      </c>
      <c r="T283" s="306">
        <v>16399</v>
      </c>
      <c r="U283" s="295">
        <v>15500</v>
      </c>
      <c r="V283" s="278">
        <v>12400</v>
      </c>
      <c r="W283" s="268">
        <v>12400</v>
      </c>
      <c r="X283" s="268">
        <v>12400</v>
      </c>
      <c r="Y283" s="248">
        <v>12000</v>
      </c>
      <c r="Z283" s="249" t="s">
        <v>689</v>
      </c>
      <c r="AA283" s="208"/>
      <c r="AB283" s="208"/>
      <c r="AC283" s="208"/>
      <c r="AD283" s="191"/>
      <c r="AE283" s="312"/>
      <c r="AG283" s="34"/>
      <c r="AH283" s="34"/>
      <c r="AI283" s="34"/>
      <c r="AJ283" s="34"/>
      <c r="AK283" s="34"/>
      <c r="AL283" s="34"/>
    </row>
    <row r="284" spans="1:38" s="144" customFormat="1" ht="23.1" hidden="1" customHeight="1" x14ac:dyDescent="0.25">
      <c r="A284" s="2"/>
      <c r="B284" s="2"/>
      <c r="C284" s="2"/>
      <c r="D284" s="2"/>
      <c r="E284" s="138"/>
      <c r="F284" s="139"/>
      <c r="G284" s="99"/>
      <c r="H284" s="2"/>
      <c r="I284" s="2"/>
      <c r="J284" s="34"/>
      <c r="K284" s="202">
        <f t="shared" si="33"/>
        <v>0</v>
      </c>
      <c r="L284" s="202">
        <f t="shared" si="34"/>
        <v>0</v>
      </c>
      <c r="M284" s="2"/>
      <c r="N284" s="13">
        <f t="shared" si="35"/>
        <v>0</v>
      </c>
      <c r="O284" s="13">
        <f t="shared" si="36"/>
        <v>0</v>
      </c>
      <c r="P284" s="2"/>
      <c r="Q284" s="403">
        <v>0</v>
      </c>
      <c r="R284" s="403">
        <v>0</v>
      </c>
      <c r="S284" s="370">
        <v>0</v>
      </c>
      <c r="T284" s="333"/>
      <c r="U284" s="330">
        <v>0</v>
      </c>
      <c r="V284" s="280"/>
      <c r="W284" s="337"/>
      <c r="X284" s="337"/>
      <c r="Y284" s="337"/>
      <c r="Z284" s="237"/>
      <c r="AA284" s="237"/>
      <c r="AB284" s="237"/>
      <c r="AC284" s="237"/>
      <c r="AD284" s="197"/>
      <c r="AE284" s="312"/>
      <c r="AG284" s="34"/>
      <c r="AH284" s="34"/>
      <c r="AI284" s="34"/>
      <c r="AJ284" s="34"/>
      <c r="AK284" s="34"/>
      <c r="AL284" s="34"/>
    </row>
    <row r="285" spans="1:38" s="144" customFormat="1" ht="23.1" customHeight="1" x14ac:dyDescent="0.25">
      <c r="A285" s="2"/>
      <c r="B285" s="2"/>
      <c r="C285" s="2"/>
      <c r="D285" s="615" t="s">
        <v>34</v>
      </c>
      <c r="E285" s="615"/>
      <c r="F285" s="615"/>
      <c r="G285" s="615"/>
      <c r="H285" s="615"/>
      <c r="I285" s="615"/>
      <c r="J285" s="34"/>
      <c r="K285" s="202"/>
      <c r="L285" s="202"/>
      <c r="M285" s="2"/>
      <c r="N285" s="13"/>
      <c r="O285" s="13"/>
      <c r="P285" s="2"/>
      <c r="Q285" s="403"/>
      <c r="R285" s="403"/>
      <c r="S285" s="340"/>
      <c r="T285" s="333"/>
      <c r="U285" s="330"/>
      <c r="V285" s="280"/>
      <c r="W285" s="337"/>
      <c r="X285" s="337"/>
      <c r="Y285" s="337"/>
      <c r="Z285" s="237"/>
      <c r="AA285" s="237"/>
      <c r="AB285" s="237"/>
      <c r="AC285" s="237"/>
      <c r="AD285" s="197"/>
      <c r="AE285" s="312"/>
      <c r="AG285" s="34"/>
      <c r="AH285" s="34"/>
      <c r="AI285" s="34"/>
      <c r="AJ285" s="34"/>
      <c r="AK285" s="34"/>
      <c r="AL285" s="34"/>
    </row>
    <row r="286" spans="1:38" s="144" customFormat="1" ht="23.1" customHeight="1" x14ac:dyDescent="0.25">
      <c r="A286" s="2"/>
      <c r="B286" s="2"/>
      <c r="C286" s="2" t="s">
        <v>779</v>
      </c>
      <c r="D286" s="4" t="s">
        <v>35</v>
      </c>
      <c r="E286" s="116">
        <f t="shared" ref="E286:F298" si="65">MROUND(K286+4.7,10)</f>
        <v>150</v>
      </c>
      <c r="F286" s="117">
        <f t="shared" si="65"/>
        <v>100</v>
      </c>
      <c r="G286" s="101"/>
      <c r="H286" s="2"/>
      <c r="I286" s="2"/>
      <c r="J286" s="33"/>
      <c r="K286" s="202">
        <f t="shared" ref="K286:K318" si="66">N286*$K$8</f>
        <v>149.86400000000003</v>
      </c>
      <c r="L286" s="202">
        <f t="shared" ref="L286:L318" si="67">O286*$L$8</f>
        <v>95.367999999999995</v>
      </c>
      <c r="M286" s="51"/>
      <c r="N286" s="13">
        <f t="shared" ref="N286:N318" si="68">Q286*2.2</f>
        <v>149.86400000000003</v>
      </c>
      <c r="O286" s="13">
        <f t="shared" ref="O286:O318" si="69">Q286*1.4</f>
        <v>95.367999999999995</v>
      </c>
      <c r="P286" s="51"/>
      <c r="Q286" s="409">
        <v>68.12</v>
      </c>
      <c r="R286" s="409">
        <v>68.12</v>
      </c>
      <c r="S286" s="370">
        <v>42.55</v>
      </c>
      <c r="T286" s="305">
        <v>34.04</v>
      </c>
      <c r="U286" s="289">
        <v>39.162499999999994</v>
      </c>
      <c r="V286" s="277">
        <f t="shared" ref="V286:V288" si="70">AE286*1.43</f>
        <v>0</v>
      </c>
      <c r="W286" s="263">
        <f t="shared" ref="W286:W291" si="71">AE286*1.43</f>
        <v>0</v>
      </c>
      <c r="X286" s="263">
        <v>35.249499999999998</v>
      </c>
      <c r="Y286" s="205">
        <v>35.249499999999998</v>
      </c>
      <c r="Z286" s="205">
        <v>35.249499999999998</v>
      </c>
      <c r="AA286" s="205">
        <v>35.249499999999998</v>
      </c>
      <c r="AB286" s="205">
        <v>35.249499999999998</v>
      </c>
      <c r="AC286" s="208">
        <v>30.8125</v>
      </c>
      <c r="AD286" s="191">
        <v>24.65</v>
      </c>
      <c r="AE286" s="312"/>
      <c r="AG286" s="34"/>
      <c r="AH286" s="34"/>
      <c r="AI286" s="34"/>
      <c r="AJ286" s="34"/>
      <c r="AK286" s="34"/>
      <c r="AL286" s="34"/>
    </row>
    <row r="287" spans="1:38" s="144" customFormat="1" ht="23.1" customHeight="1" x14ac:dyDescent="0.25">
      <c r="A287" s="2" t="s">
        <v>303</v>
      </c>
      <c r="B287" s="2"/>
      <c r="C287" s="2" t="s">
        <v>779</v>
      </c>
      <c r="D287" s="4" t="s">
        <v>36</v>
      </c>
      <c r="E287" s="116">
        <f t="shared" si="65"/>
        <v>270</v>
      </c>
      <c r="F287" s="117">
        <f t="shared" si="65"/>
        <v>170</v>
      </c>
      <c r="G287" s="99"/>
      <c r="H287" s="2"/>
      <c r="I287" s="2"/>
      <c r="J287" s="33"/>
      <c r="K287" s="202">
        <f t="shared" si="66"/>
        <v>264.08800000000002</v>
      </c>
      <c r="L287" s="202">
        <f t="shared" si="67"/>
        <v>168.05600000000001</v>
      </c>
      <c r="M287" s="51"/>
      <c r="N287" s="13">
        <f t="shared" si="68"/>
        <v>264.08800000000002</v>
      </c>
      <c r="O287" s="13">
        <f t="shared" si="69"/>
        <v>168.05600000000001</v>
      </c>
      <c r="P287" s="51"/>
      <c r="Q287" s="409">
        <v>120.04</v>
      </c>
      <c r="R287" s="409">
        <v>120.04</v>
      </c>
      <c r="S287" s="370">
        <v>75</v>
      </c>
      <c r="T287" s="305">
        <v>60</v>
      </c>
      <c r="U287" s="289">
        <v>39.162499999999994</v>
      </c>
      <c r="V287" s="277">
        <f t="shared" si="70"/>
        <v>0</v>
      </c>
      <c r="W287" s="263">
        <f t="shared" si="71"/>
        <v>0</v>
      </c>
      <c r="X287" s="263">
        <v>61.847499999999997</v>
      </c>
      <c r="Y287" s="205">
        <v>61.847499999999997</v>
      </c>
      <c r="Z287" s="205">
        <v>61.847499999999997</v>
      </c>
      <c r="AA287" s="205">
        <v>61.847499999999997</v>
      </c>
      <c r="AB287" s="205">
        <v>61.847499999999997</v>
      </c>
      <c r="AC287" s="208">
        <v>54.0625</v>
      </c>
      <c r="AD287" s="191">
        <v>43.25</v>
      </c>
      <c r="AE287" s="312"/>
      <c r="AG287" s="34"/>
      <c r="AH287" s="34"/>
      <c r="AI287" s="34"/>
      <c r="AJ287" s="34"/>
      <c r="AK287" s="34"/>
      <c r="AL287" s="34"/>
    </row>
    <row r="288" spans="1:38" s="144" customFormat="1" ht="23.1" customHeight="1" x14ac:dyDescent="0.25">
      <c r="A288" s="2"/>
      <c r="B288" s="2"/>
      <c r="C288" s="2" t="s">
        <v>779</v>
      </c>
      <c r="D288" s="4" t="s">
        <v>737</v>
      </c>
      <c r="E288" s="116">
        <f t="shared" si="65"/>
        <v>290</v>
      </c>
      <c r="F288" s="117">
        <f t="shared" si="65"/>
        <v>190</v>
      </c>
      <c r="G288" s="99"/>
      <c r="H288" s="2"/>
      <c r="I288" s="2"/>
      <c r="J288" s="33"/>
      <c r="K288" s="202">
        <f t="shared" si="66"/>
        <v>284.96600000000001</v>
      </c>
      <c r="L288" s="202">
        <f t="shared" si="67"/>
        <v>181.34199999999998</v>
      </c>
      <c r="M288" s="51"/>
      <c r="N288" s="13">
        <f t="shared" si="68"/>
        <v>284.96600000000001</v>
      </c>
      <c r="O288" s="13">
        <f t="shared" si="69"/>
        <v>181.34199999999998</v>
      </c>
      <c r="P288" s="51"/>
      <c r="Q288" s="409">
        <v>129.53</v>
      </c>
      <c r="R288" s="409">
        <v>129.53</v>
      </c>
      <c r="S288" s="370">
        <v>80.924999999999997</v>
      </c>
      <c r="T288" s="305">
        <v>64.739999999999995</v>
      </c>
      <c r="U288" s="289">
        <v>39.162499999999994</v>
      </c>
      <c r="V288" s="277">
        <f t="shared" si="70"/>
        <v>0</v>
      </c>
      <c r="W288" s="263">
        <f t="shared" si="71"/>
        <v>0</v>
      </c>
      <c r="X288" s="263">
        <v>64.492999999999995</v>
      </c>
      <c r="Y288" s="205">
        <v>64.492999999999995</v>
      </c>
      <c r="Z288" s="205">
        <v>64.492999999999995</v>
      </c>
      <c r="AA288" s="205">
        <v>64.492999999999995</v>
      </c>
      <c r="AB288" s="205">
        <v>64.492999999999995</v>
      </c>
      <c r="AC288" s="208">
        <v>56.375</v>
      </c>
      <c r="AD288" s="191">
        <v>45.1</v>
      </c>
      <c r="AE288" s="312"/>
      <c r="AG288" s="34"/>
      <c r="AH288" s="34"/>
      <c r="AI288" s="34"/>
      <c r="AJ288" s="34"/>
      <c r="AK288" s="34"/>
      <c r="AL288" s="34"/>
    </row>
    <row r="289" spans="1:38" s="144" customFormat="1" ht="23.1" customHeight="1" x14ac:dyDescent="0.25">
      <c r="A289" s="2"/>
      <c r="B289" s="2"/>
      <c r="C289" s="2" t="s">
        <v>779</v>
      </c>
      <c r="D289" s="4" t="s">
        <v>38</v>
      </c>
      <c r="E289" s="116">
        <f t="shared" si="65"/>
        <v>380</v>
      </c>
      <c r="F289" s="117">
        <f t="shared" si="65"/>
        <v>240</v>
      </c>
      <c r="G289" s="99"/>
      <c r="H289" s="2"/>
      <c r="I289" s="2"/>
      <c r="J289" s="33"/>
      <c r="K289" s="202">
        <f t="shared" si="66"/>
        <v>372.37200000000001</v>
      </c>
      <c r="L289" s="202">
        <f t="shared" si="67"/>
        <v>236.96399999999997</v>
      </c>
      <c r="M289" s="51"/>
      <c r="N289" s="13">
        <f t="shared" si="68"/>
        <v>372.37200000000001</v>
      </c>
      <c r="O289" s="13">
        <f t="shared" si="69"/>
        <v>236.96399999999997</v>
      </c>
      <c r="P289" s="51"/>
      <c r="Q289" s="409">
        <v>169.26</v>
      </c>
      <c r="R289" s="409">
        <v>169.26</v>
      </c>
      <c r="S289" s="370">
        <v>105.75</v>
      </c>
      <c r="T289" s="305">
        <v>84.6</v>
      </c>
      <c r="U289" s="289">
        <v>45.037500000000001</v>
      </c>
      <c r="V289" s="277">
        <v>36.03</v>
      </c>
      <c r="W289" s="263">
        <f t="shared" si="71"/>
        <v>0</v>
      </c>
      <c r="X289" s="263">
        <v>83.798000000000002</v>
      </c>
      <c r="Y289" s="205">
        <v>83.798000000000002</v>
      </c>
      <c r="Z289" s="205">
        <v>83.798000000000002</v>
      </c>
      <c r="AA289" s="205">
        <v>83.798000000000002</v>
      </c>
      <c r="AB289" s="205">
        <v>83.798000000000002</v>
      </c>
      <c r="AC289" s="208">
        <v>73.25</v>
      </c>
      <c r="AD289" s="191">
        <v>58.6</v>
      </c>
      <c r="AE289" s="312"/>
      <c r="AG289" s="34"/>
      <c r="AH289" s="34"/>
      <c r="AI289" s="34"/>
      <c r="AJ289" s="34"/>
      <c r="AK289" s="34"/>
      <c r="AL289" s="34"/>
    </row>
    <row r="290" spans="1:38" s="144" customFormat="1" ht="23.1" customHeight="1" x14ac:dyDescent="0.25">
      <c r="A290" s="2"/>
      <c r="B290" s="2"/>
      <c r="C290" s="2" t="s">
        <v>779</v>
      </c>
      <c r="D290" s="4" t="s">
        <v>605</v>
      </c>
      <c r="E290" s="116">
        <f t="shared" si="65"/>
        <v>190</v>
      </c>
      <c r="F290" s="117">
        <f t="shared" si="65"/>
        <v>120</v>
      </c>
      <c r="G290" s="99"/>
      <c r="H290" s="2"/>
      <c r="I290" s="2"/>
      <c r="J290" s="33"/>
      <c r="K290" s="202">
        <f t="shared" si="66"/>
        <v>180.66400000000002</v>
      </c>
      <c r="L290" s="202">
        <f t="shared" si="67"/>
        <v>114.968</v>
      </c>
      <c r="M290" s="51"/>
      <c r="N290" s="13">
        <f t="shared" si="68"/>
        <v>180.66400000000002</v>
      </c>
      <c r="O290" s="13">
        <f t="shared" si="69"/>
        <v>114.968</v>
      </c>
      <c r="P290" s="51"/>
      <c r="Q290" s="409">
        <v>82.12</v>
      </c>
      <c r="R290" s="409">
        <v>82.12</v>
      </c>
      <c r="S290" s="370">
        <v>51.325000000000003</v>
      </c>
      <c r="T290" s="305">
        <v>41.06</v>
      </c>
      <c r="U290" s="289">
        <v>22.212499999999999</v>
      </c>
      <c r="V290" s="277">
        <v>17.77</v>
      </c>
      <c r="W290" s="263">
        <f t="shared" si="71"/>
        <v>0</v>
      </c>
      <c r="X290" s="263">
        <v>41.326999999999998</v>
      </c>
      <c r="Y290" s="205">
        <v>41.326999999999998</v>
      </c>
      <c r="Z290" s="205">
        <v>41.326999999999998</v>
      </c>
      <c r="AA290" s="205">
        <v>41.326999999999998</v>
      </c>
      <c r="AB290" s="205">
        <v>41.326999999999998</v>
      </c>
      <c r="AC290" s="208">
        <v>36.125</v>
      </c>
      <c r="AD290" s="191">
        <v>28.9</v>
      </c>
      <c r="AE290" s="312"/>
      <c r="AG290" s="34"/>
      <c r="AH290" s="34"/>
      <c r="AI290" s="34"/>
      <c r="AJ290" s="34"/>
      <c r="AK290" s="34"/>
      <c r="AL290" s="34"/>
    </row>
    <row r="291" spans="1:38" s="144" customFormat="1" ht="23.1" customHeight="1" x14ac:dyDescent="0.25">
      <c r="A291" s="2"/>
      <c r="B291" s="2"/>
      <c r="C291" s="2" t="s">
        <v>779</v>
      </c>
      <c r="D291" s="4" t="s">
        <v>606</v>
      </c>
      <c r="E291" s="116">
        <f t="shared" si="65"/>
        <v>290</v>
      </c>
      <c r="F291" s="117">
        <f t="shared" si="65"/>
        <v>190</v>
      </c>
      <c r="G291" s="99"/>
      <c r="H291" s="2"/>
      <c r="I291" s="2"/>
      <c r="J291" s="33"/>
      <c r="K291" s="202">
        <f t="shared" si="66"/>
        <v>284.59200000000004</v>
      </c>
      <c r="L291" s="202">
        <f t="shared" si="67"/>
        <v>181.10400000000001</v>
      </c>
      <c r="M291" s="51"/>
      <c r="N291" s="13">
        <f t="shared" si="68"/>
        <v>284.59200000000004</v>
      </c>
      <c r="O291" s="13">
        <f t="shared" si="69"/>
        <v>181.10400000000001</v>
      </c>
      <c r="P291" s="51"/>
      <c r="Q291" s="409">
        <v>129.36000000000001</v>
      </c>
      <c r="R291" s="409">
        <v>129.36000000000001</v>
      </c>
      <c r="S291" s="370">
        <v>80.824999999999989</v>
      </c>
      <c r="T291" s="305">
        <v>64.66</v>
      </c>
      <c r="U291" s="289">
        <v>35.362499999999997</v>
      </c>
      <c r="V291" s="277">
        <v>28.29</v>
      </c>
      <c r="W291" s="263">
        <f t="shared" si="71"/>
        <v>0</v>
      </c>
      <c r="X291" s="263">
        <v>65.78</v>
      </c>
      <c r="Y291" s="205">
        <v>65.78</v>
      </c>
      <c r="Z291" s="205">
        <v>65.78</v>
      </c>
      <c r="AA291" s="205">
        <v>65.78</v>
      </c>
      <c r="AB291" s="205">
        <v>65.78</v>
      </c>
      <c r="AC291" s="208">
        <v>57.5</v>
      </c>
      <c r="AD291" s="191">
        <v>46</v>
      </c>
      <c r="AE291" s="312"/>
      <c r="AG291" s="34"/>
      <c r="AH291" s="34"/>
      <c r="AI291" s="34"/>
      <c r="AJ291" s="34"/>
      <c r="AK291" s="34"/>
      <c r="AL291" s="34"/>
    </row>
    <row r="292" spans="1:38" s="144" customFormat="1" ht="9" customHeight="1" x14ac:dyDescent="0.25">
      <c r="A292" s="2"/>
      <c r="B292" s="2"/>
      <c r="C292" s="2"/>
      <c r="D292" s="136"/>
      <c r="E292" s="138"/>
      <c r="F292" s="139"/>
      <c r="G292" s="99"/>
      <c r="H292" s="2"/>
      <c r="I292" s="2"/>
      <c r="J292" s="33"/>
      <c r="K292" s="202"/>
      <c r="L292" s="202"/>
      <c r="M292" s="51"/>
      <c r="N292" s="13"/>
      <c r="O292" s="13"/>
      <c r="P292" s="51"/>
      <c r="Q292" s="403"/>
      <c r="R292" s="403"/>
      <c r="S292" s="370"/>
      <c r="T292" s="317"/>
      <c r="U292" s="315"/>
      <c r="V292" s="316"/>
      <c r="W292" s="318"/>
      <c r="X292" s="318"/>
      <c r="Y292" s="204"/>
      <c r="Z292" s="204"/>
      <c r="AA292" s="204"/>
      <c r="AB292" s="204"/>
      <c r="AC292" s="209"/>
      <c r="AD292" s="191"/>
      <c r="AE292" s="312"/>
      <c r="AG292" s="34"/>
      <c r="AH292" s="34"/>
      <c r="AI292" s="34"/>
      <c r="AJ292" s="34"/>
      <c r="AK292" s="34"/>
      <c r="AL292" s="34"/>
    </row>
    <row r="293" spans="1:38" s="144" customFormat="1" ht="23.1" customHeight="1" x14ac:dyDescent="0.25">
      <c r="A293" s="2"/>
      <c r="B293" s="2"/>
      <c r="C293" s="2"/>
      <c r="D293" s="615" t="s">
        <v>597</v>
      </c>
      <c r="E293" s="615"/>
      <c r="F293" s="615"/>
      <c r="G293" s="615"/>
      <c r="H293" s="615"/>
      <c r="I293" s="615"/>
      <c r="J293" s="34"/>
      <c r="K293" s="202"/>
      <c r="L293" s="202"/>
      <c r="M293" s="2"/>
      <c r="N293" s="13"/>
      <c r="O293" s="13"/>
      <c r="P293" s="2"/>
      <c r="Q293" s="403"/>
      <c r="R293" s="403"/>
      <c r="S293" s="340"/>
      <c r="T293" s="342"/>
      <c r="U293" s="322"/>
      <c r="V293" s="316"/>
      <c r="W293" s="318"/>
      <c r="X293" s="318"/>
      <c r="Y293" s="204"/>
      <c r="Z293" s="204"/>
      <c r="AA293" s="204"/>
      <c r="AB293" s="204"/>
      <c r="AC293" s="209"/>
      <c r="AD293" s="191"/>
      <c r="AE293" s="312"/>
      <c r="AG293" s="34"/>
      <c r="AH293" s="34"/>
      <c r="AI293" s="34"/>
      <c r="AJ293" s="34"/>
      <c r="AK293" s="34"/>
      <c r="AL293" s="34"/>
    </row>
    <row r="294" spans="1:38" s="144" customFormat="1" ht="23.1" customHeight="1" x14ac:dyDescent="0.25">
      <c r="A294" s="2"/>
      <c r="B294" s="2"/>
      <c r="C294" s="2" t="s">
        <v>779</v>
      </c>
      <c r="D294" s="120" t="s">
        <v>665</v>
      </c>
      <c r="E294" s="116">
        <f t="shared" si="65"/>
        <v>2640</v>
      </c>
      <c r="F294" s="117">
        <f t="shared" si="65"/>
        <v>1680</v>
      </c>
      <c r="G294" s="101"/>
      <c r="H294" s="2"/>
      <c r="I294" s="2"/>
      <c r="J294" s="33"/>
      <c r="K294" s="202">
        <f t="shared" si="66"/>
        <v>2631.75</v>
      </c>
      <c r="L294" s="202">
        <f t="shared" si="67"/>
        <v>1674.75</v>
      </c>
      <c r="M294" s="51"/>
      <c r="N294" s="13">
        <f t="shared" si="68"/>
        <v>2631.75</v>
      </c>
      <c r="O294" s="13">
        <f t="shared" si="69"/>
        <v>1674.75</v>
      </c>
      <c r="P294" s="51"/>
      <c r="Q294" s="409">
        <v>1196.25</v>
      </c>
      <c r="R294" s="409">
        <v>1196.25</v>
      </c>
      <c r="S294" s="370">
        <v>747.65625</v>
      </c>
      <c r="T294" s="300">
        <v>598.125</v>
      </c>
      <c r="U294" s="289">
        <v>598.125</v>
      </c>
      <c r="V294" s="277">
        <v>478.5</v>
      </c>
      <c r="W294" s="263">
        <v>478.5</v>
      </c>
      <c r="X294" s="263">
        <v>478.5</v>
      </c>
      <c r="Y294" s="205">
        <v>478.5</v>
      </c>
      <c r="Z294" s="205">
        <v>478.5</v>
      </c>
      <c r="AA294" s="205">
        <v>478.5</v>
      </c>
      <c r="AB294" s="205">
        <v>478.5</v>
      </c>
      <c r="AC294" s="208">
        <v>745</v>
      </c>
      <c r="AD294" s="54"/>
      <c r="AE294" s="312">
        <f>S294*1.6</f>
        <v>1196.25</v>
      </c>
      <c r="AG294" s="34"/>
      <c r="AH294" s="34"/>
      <c r="AI294" s="34"/>
      <c r="AJ294" s="34"/>
      <c r="AK294" s="34"/>
      <c r="AL294" s="34"/>
    </row>
    <row r="295" spans="1:38" s="144" customFormat="1" ht="23.1" customHeight="1" x14ac:dyDescent="0.25">
      <c r="A295" s="2"/>
      <c r="B295" s="2"/>
      <c r="C295" s="2" t="s">
        <v>779</v>
      </c>
      <c r="D295" s="145" t="s">
        <v>738</v>
      </c>
      <c r="E295" s="116">
        <f t="shared" si="65"/>
        <v>2100</v>
      </c>
      <c r="F295" s="117">
        <f t="shared" si="65"/>
        <v>1340</v>
      </c>
      <c r="G295" s="99"/>
      <c r="H295" s="2"/>
      <c r="I295" s="2"/>
      <c r="J295" s="33"/>
      <c r="K295" s="202">
        <f t="shared" si="66"/>
        <v>2097.3480000000004</v>
      </c>
      <c r="L295" s="202">
        <f t="shared" si="67"/>
        <v>1334.6759999999999</v>
      </c>
      <c r="M295" s="51"/>
      <c r="N295" s="13">
        <f t="shared" si="68"/>
        <v>2097.3480000000004</v>
      </c>
      <c r="O295" s="13">
        <f t="shared" si="69"/>
        <v>1334.6759999999999</v>
      </c>
      <c r="P295" s="51"/>
      <c r="Q295" s="409">
        <v>953.34</v>
      </c>
      <c r="R295" s="409">
        <v>953.34</v>
      </c>
      <c r="S295" s="370">
        <v>566.66250000000002</v>
      </c>
      <c r="T295" s="305">
        <v>453.33</v>
      </c>
      <c r="U295" s="289">
        <v>1396</v>
      </c>
      <c r="V295" s="277">
        <v>1116.8</v>
      </c>
      <c r="W295" s="263">
        <v>1116.8</v>
      </c>
      <c r="X295" s="263"/>
      <c r="Y295" s="205">
        <v>1116.8</v>
      </c>
      <c r="Z295" s="205">
        <v>1116.8</v>
      </c>
      <c r="AA295" s="205">
        <v>1116.8</v>
      </c>
      <c r="AB295" s="205">
        <v>1116.8</v>
      </c>
      <c r="AC295" s="208"/>
      <c r="AD295" s="54"/>
      <c r="AE295" s="312">
        <f>Q295/S295</f>
        <v>1.6823770763020316</v>
      </c>
      <c r="AG295" s="34"/>
      <c r="AH295" s="34"/>
      <c r="AI295" s="34"/>
      <c r="AJ295" s="34"/>
      <c r="AK295" s="34"/>
      <c r="AL295" s="34"/>
    </row>
    <row r="296" spans="1:38" s="144" customFormat="1" ht="23.1" customHeight="1" x14ac:dyDescent="0.25">
      <c r="A296" s="2"/>
      <c r="B296" s="2"/>
      <c r="C296" s="2" t="s">
        <v>779</v>
      </c>
      <c r="D296" s="145" t="s">
        <v>495</v>
      </c>
      <c r="E296" s="116">
        <f t="shared" si="65"/>
        <v>3500</v>
      </c>
      <c r="F296" s="117">
        <f t="shared" si="65"/>
        <v>2230</v>
      </c>
      <c r="G296" s="99"/>
      <c r="H296" s="2"/>
      <c r="I296" s="2"/>
      <c r="J296" s="33"/>
      <c r="K296" s="202">
        <f t="shared" si="66"/>
        <v>3498.0660000000003</v>
      </c>
      <c r="L296" s="202">
        <f t="shared" si="67"/>
        <v>2226.0419999999999</v>
      </c>
      <c r="M296" s="51"/>
      <c r="N296" s="13">
        <f t="shared" si="68"/>
        <v>3498.0660000000003</v>
      </c>
      <c r="O296" s="13">
        <f t="shared" si="69"/>
        <v>2226.0419999999999</v>
      </c>
      <c r="P296" s="51"/>
      <c r="Q296" s="409">
        <v>1590.03</v>
      </c>
      <c r="R296" s="409">
        <v>1590.03</v>
      </c>
      <c r="S296" s="370">
        <v>994.77500000000009</v>
      </c>
      <c r="T296" s="305">
        <v>795.82</v>
      </c>
      <c r="U296" s="289">
        <v>1396</v>
      </c>
      <c r="V296" s="277">
        <v>1116.8</v>
      </c>
      <c r="W296" s="263">
        <v>1116.8</v>
      </c>
      <c r="X296" s="263">
        <v>1116.8</v>
      </c>
      <c r="Y296" s="205">
        <v>1116.8</v>
      </c>
      <c r="Z296" s="205">
        <v>1116.8</v>
      </c>
      <c r="AA296" s="205">
        <v>1116.8</v>
      </c>
      <c r="AB296" s="205">
        <v>1116.8</v>
      </c>
      <c r="AC296" s="208"/>
      <c r="AD296" s="54"/>
      <c r="AE296" s="312">
        <f t="shared" ref="AE296:AE298" si="72">Q296/S296</f>
        <v>1.5983815435651276</v>
      </c>
      <c r="AG296" s="34"/>
      <c r="AH296" s="34"/>
      <c r="AI296" s="34"/>
      <c r="AJ296" s="34"/>
      <c r="AK296" s="34"/>
      <c r="AL296" s="34"/>
    </row>
    <row r="297" spans="1:38" ht="23.1" customHeight="1" x14ac:dyDescent="0.25">
      <c r="C297" s="2" t="s">
        <v>779</v>
      </c>
      <c r="D297" s="145" t="s">
        <v>667</v>
      </c>
      <c r="E297" s="116">
        <f t="shared" si="65"/>
        <v>9410</v>
      </c>
      <c r="F297" s="117">
        <f t="shared" si="65"/>
        <v>5990</v>
      </c>
      <c r="K297" s="202">
        <f t="shared" si="66"/>
        <v>9405</v>
      </c>
      <c r="L297" s="202">
        <f t="shared" si="67"/>
        <v>5985</v>
      </c>
      <c r="M297" s="51"/>
      <c r="N297" s="13">
        <f t="shared" si="68"/>
        <v>9405</v>
      </c>
      <c r="O297" s="13">
        <f t="shared" si="69"/>
        <v>5985</v>
      </c>
      <c r="P297" s="51"/>
      <c r="Q297" s="409">
        <v>4275</v>
      </c>
      <c r="R297" s="409">
        <v>4275</v>
      </c>
      <c r="S297" s="370">
        <v>1382.1375</v>
      </c>
      <c r="T297" s="305">
        <v>1105.71</v>
      </c>
      <c r="U297" s="289">
        <v>1396</v>
      </c>
      <c r="V297" s="277">
        <v>1116.8</v>
      </c>
      <c r="W297" s="263">
        <v>1116.8</v>
      </c>
      <c r="X297" s="263">
        <v>1116.8</v>
      </c>
      <c r="Y297" s="205">
        <v>1116.8</v>
      </c>
      <c r="Z297" s="205">
        <v>1116.8</v>
      </c>
      <c r="AA297" s="205">
        <v>1116.8</v>
      </c>
      <c r="AB297" s="205">
        <v>1116.8</v>
      </c>
      <c r="AC297" s="208"/>
      <c r="AD297" s="54"/>
      <c r="AE297" s="312">
        <f t="shared" si="72"/>
        <v>3.0930352443226523</v>
      </c>
    </row>
    <row r="298" spans="1:38" ht="23.1" customHeight="1" x14ac:dyDescent="0.25">
      <c r="C298" s="2" t="s">
        <v>779</v>
      </c>
      <c r="D298" s="145" t="s">
        <v>666</v>
      </c>
      <c r="E298" s="116">
        <f t="shared" si="65"/>
        <v>5280</v>
      </c>
      <c r="F298" s="117">
        <f t="shared" si="65"/>
        <v>3360</v>
      </c>
      <c r="K298" s="202">
        <f t="shared" si="66"/>
        <v>5280</v>
      </c>
      <c r="L298" s="202">
        <f t="shared" si="67"/>
        <v>3360</v>
      </c>
      <c r="M298" s="51"/>
      <c r="N298" s="13">
        <f t="shared" si="68"/>
        <v>5280</v>
      </c>
      <c r="O298" s="13">
        <f t="shared" si="69"/>
        <v>3360</v>
      </c>
      <c r="P298" s="51"/>
      <c r="Q298" s="409">
        <v>2400</v>
      </c>
      <c r="R298" s="409">
        <v>2400</v>
      </c>
      <c r="S298" s="370">
        <v>2400</v>
      </c>
      <c r="T298" s="305">
        <v>1920</v>
      </c>
      <c r="U298" s="289">
        <v>2330.625</v>
      </c>
      <c r="V298" s="277">
        <v>1864.5</v>
      </c>
      <c r="W298" s="263">
        <v>1864.5</v>
      </c>
      <c r="X298" s="263">
        <v>1864.5</v>
      </c>
      <c r="Y298" s="205">
        <v>1864.5</v>
      </c>
      <c r="Z298" s="205">
        <v>1864.5</v>
      </c>
      <c r="AA298" s="205">
        <v>1864.5</v>
      </c>
      <c r="AB298" s="205">
        <v>1864.5</v>
      </c>
      <c r="AC298" s="208">
        <v>1350</v>
      </c>
      <c r="AD298" s="54"/>
      <c r="AE298" s="312">
        <f t="shared" si="72"/>
        <v>1</v>
      </c>
    </row>
    <row r="299" spans="1:38" ht="9" customHeight="1" x14ac:dyDescent="0.25">
      <c r="D299" s="136"/>
      <c r="E299" s="138"/>
      <c r="F299" s="139"/>
      <c r="J299" s="34"/>
      <c r="K299" s="202">
        <f t="shared" si="66"/>
        <v>0</v>
      </c>
      <c r="L299" s="202">
        <f t="shared" si="67"/>
        <v>0</v>
      </c>
      <c r="M299" s="51"/>
      <c r="N299" s="13">
        <f t="shared" si="68"/>
        <v>0</v>
      </c>
      <c r="O299" s="13">
        <f t="shared" si="69"/>
        <v>0</v>
      </c>
      <c r="P299" s="2"/>
      <c r="Q299" s="398"/>
      <c r="R299" s="398"/>
      <c r="S299" s="333"/>
      <c r="T299" s="333"/>
      <c r="U299" s="330"/>
      <c r="V299" s="279"/>
      <c r="W299" s="211"/>
      <c r="X299" s="211"/>
      <c r="Y299" s="211"/>
      <c r="Z299" s="211"/>
      <c r="AA299" s="211"/>
      <c r="AB299" s="211"/>
      <c r="AC299" s="211"/>
      <c r="AD299" s="131"/>
      <c r="AE299" s="312"/>
    </row>
    <row r="300" spans="1:38" ht="23.1" customHeight="1" x14ac:dyDescent="0.25">
      <c r="D300" s="615" t="s">
        <v>61</v>
      </c>
      <c r="E300" s="615"/>
      <c r="F300" s="615"/>
      <c r="G300" s="615"/>
      <c r="H300" s="615"/>
      <c r="I300" s="615"/>
      <c r="J300" s="34"/>
      <c r="K300" s="202"/>
      <c r="L300" s="202"/>
      <c r="M300" s="2"/>
      <c r="N300" s="13"/>
      <c r="O300" s="13"/>
      <c r="P300" s="2"/>
      <c r="Q300" s="404"/>
      <c r="R300" s="404"/>
      <c r="S300" s="338"/>
      <c r="T300" s="338"/>
      <c r="U300" s="330"/>
      <c r="V300" s="280"/>
      <c r="W300" s="237"/>
      <c r="X300" s="237"/>
      <c r="Y300" s="237"/>
      <c r="Z300" s="237"/>
      <c r="AA300" s="237"/>
      <c r="AB300" s="237"/>
      <c r="AC300" s="237"/>
      <c r="AD300" s="131"/>
      <c r="AE300" s="312"/>
    </row>
    <row r="301" spans="1:38" s="66" customFormat="1" ht="23.1" customHeight="1" x14ac:dyDescent="0.25">
      <c r="A301" s="2" t="s">
        <v>238</v>
      </c>
      <c r="B301" s="2">
        <v>2045</v>
      </c>
      <c r="C301" s="2" t="s">
        <v>491</v>
      </c>
      <c r="D301" s="91" t="s">
        <v>194</v>
      </c>
      <c r="E301" s="116">
        <f t="shared" ref="E301:F307" si="73">MROUND(K301+4.7,10)</f>
        <v>16480</v>
      </c>
      <c r="F301" s="117">
        <f t="shared" si="73"/>
        <v>10490</v>
      </c>
      <c r="G301" s="101"/>
      <c r="H301" s="45"/>
      <c r="I301" s="45"/>
      <c r="J301" s="71"/>
      <c r="K301" s="202">
        <f t="shared" ref="K301:K307" si="74">N301*$K$8</f>
        <v>16479.716000000004</v>
      </c>
      <c r="L301" s="202">
        <f t="shared" ref="L301:L307" si="75">O301*$L$8</f>
        <v>10487.092000000001</v>
      </c>
      <c r="M301" s="51"/>
      <c r="N301" s="13">
        <f t="shared" ref="N301:N307" si="76">Q301*2.2</f>
        <v>16479.716000000004</v>
      </c>
      <c r="O301" s="13">
        <f t="shared" ref="O301:O307" si="77">Q301*1.4</f>
        <v>10487.092000000001</v>
      </c>
      <c r="P301" s="63"/>
      <c r="Q301" s="409">
        <v>7490.7800000000007</v>
      </c>
      <c r="R301" s="409">
        <v>7490.7800000000007</v>
      </c>
      <c r="S301" s="368">
        <v>6809.8</v>
      </c>
      <c r="T301" s="305">
        <v>5447.84</v>
      </c>
      <c r="U301" s="289">
        <v>4824.9450000674997</v>
      </c>
      <c r="V301" s="277">
        <v>3859.9560000539996</v>
      </c>
      <c r="W301" s="263">
        <v>3859.9560000539996</v>
      </c>
      <c r="X301" s="263">
        <v>3859.9560000539996</v>
      </c>
      <c r="Y301" s="208">
        <v>3473.9951399999995</v>
      </c>
      <c r="Z301" s="208">
        <v>3473.9951399999995</v>
      </c>
      <c r="AA301" s="208">
        <v>3473.9951399999995</v>
      </c>
      <c r="AB301" s="208">
        <v>3473.9951399999995</v>
      </c>
      <c r="AC301" s="208">
        <v>3133.1124999999997</v>
      </c>
      <c r="AD301" s="191">
        <v>2506.4899999999998</v>
      </c>
      <c r="AE301" s="312"/>
      <c r="AF301" s="144"/>
    </row>
    <row r="302" spans="1:38" ht="23.1" customHeight="1" x14ac:dyDescent="0.25">
      <c r="B302" s="2">
        <v>2046</v>
      </c>
      <c r="C302" s="2" t="s">
        <v>493</v>
      </c>
      <c r="D302" s="91" t="s">
        <v>196</v>
      </c>
      <c r="E302" s="116">
        <f t="shared" si="73"/>
        <v>8720</v>
      </c>
      <c r="F302" s="117">
        <f t="shared" si="73"/>
        <v>5550</v>
      </c>
      <c r="K302" s="202">
        <f t="shared" si="74"/>
        <v>8719.5322500000002</v>
      </c>
      <c r="L302" s="202">
        <f t="shared" si="75"/>
        <v>5548.7932499999997</v>
      </c>
      <c r="M302" s="51"/>
      <c r="N302" s="13">
        <f t="shared" si="76"/>
        <v>8719.5322500000002</v>
      </c>
      <c r="O302" s="13">
        <f t="shared" si="77"/>
        <v>5548.7932499999997</v>
      </c>
      <c r="P302" s="51"/>
      <c r="Q302" s="409">
        <v>3963.4237499999999</v>
      </c>
      <c r="R302" s="409">
        <v>3963.4237499999999</v>
      </c>
      <c r="S302" s="368">
        <v>3603.1124999999997</v>
      </c>
      <c r="T302" s="305">
        <v>2882.49</v>
      </c>
      <c r="U302" s="289">
        <v>2487.4751249999999</v>
      </c>
      <c r="V302" s="277">
        <v>1989.9801</v>
      </c>
      <c r="W302" s="263">
        <v>1989.9801</v>
      </c>
      <c r="X302" s="263">
        <v>1989.9801</v>
      </c>
      <c r="Y302" s="208">
        <v>1791</v>
      </c>
      <c r="Z302" s="234">
        <v>1791</v>
      </c>
      <c r="AA302" s="208">
        <v>1985.1400799999999</v>
      </c>
      <c r="AB302" s="208">
        <v>1985.1400799999999</v>
      </c>
      <c r="AC302" s="208">
        <v>1790.35</v>
      </c>
      <c r="AD302" s="191">
        <v>1432.28</v>
      </c>
      <c r="AE302" s="312"/>
    </row>
    <row r="303" spans="1:38" ht="23.1" customHeight="1" thickBot="1" x14ac:dyDescent="0.3">
      <c r="B303" s="2">
        <v>2047</v>
      </c>
      <c r="C303" s="2" t="s">
        <v>492</v>
      </c>
      <c r="D303" s="217" t="s">
        <v>195</v>
      </c>
      <c r="E303" s="215">
        <f t="shared" si="73"/>
        <v>4980</v>
      </c>
      <c r="F303" s="216">
        <f t="shared" si="73"/>
        <v>3170</v>
      </c>
      <c r="K303" s="202">
        <f t="shared" si="74"/>
        <v>4971.7387500000013</v>
      </c>
      <c r="L303" s="202">
        <f t="shared" si="75"/>
        <v>3163.8337500000002</v>
      </c>
      <c r="M303" s="51"/>
      <c r="N303" s="13">
        <f t="shared" si="76"/>
        <v>4971.7387500000013</v>
      </c>
      <c r="O303" s="13">
        <f t="shared" si="77"/>
        <v>3163.8337500000002</v>
      </c>
      <c r="P303" s="51"/>
      <c r="Q303" s="409">
        <v>2259.8812500000004</v>
      </c>
      <c r="R303" s="409">
        <v>2259.8812500000004</v>
      </c>
      <c r="S303" s="368">
        <v>2054.4375</v>
      </c>
      <c r="T303" s="305">
        <v>1643.55</v>
      </c>
      <c r="U303" s="289">
        <v>1418.041375</v>
      </c>
      <c r="V303" s="277">
        <v>1134.4331</v>
      </c>
      <c r="W303" s="263">
        <v>1134.4331</v>
      </c>
      <c r="X303" s="263">
        <v>1134.4331</v>
      </c>
      <c r="Y303" s="208">
        <v>1021</v>
      </c>
      <c r="Z303" s="234">
        <v>1021</v>
      </c>
      <c r="AA303" s="208">
        <v>1131.8907599999998</v>
      </c>
      <c r="AB303" s="208">
        <v>1131.8907599999998</v>
      </c>
      <c r="AC303" s="208">
        <v>1020.8249999999999</v>
      </c>
      <c r="AD303" s="191">
        <v>816.66</v>
      </c>
      <c r="AE303" s="312"/>
    </row>
    <row r="304" spans="1:38" ht="23.1" customHeight="1" x14ac:dyDescent="0.25">
      <c r="D304" s="80" t="s">
        <v>552</v>
      </c>
      <c r="E304" s="149">
        <f t="shared" si="73"/>
        <v>1900</v>
      </c>
      <c r="F304" s="186">
        <f t="shared" si="73"/>
        <v>1210</v>
      </c>
      <c r="K304" s="202">
        <f t="shared" si="74"/>
        <v>1893.6940000000002</v>
      </c>
      <c r="L304" s="202">
        <f t="shared" si="75"/>
        <v>1205.078</v>
      </c>
      <c r="M304" s="51"/>
      <c r="N304" s="13">
        <f t="shared" si="76"/>
        <v>1893.6940000000002</v>
      </c>
      <c r="O304" s="13">
        <f t="shared" si="77"/>
        <v>1205.078</v>
      </c>
      <c r="P304" s="51"/>
      <c r="Q304" s="409">
        <v>860.77</v>
      </c>
      <c r="R304" s="409">
        <v>860.77</v>
      </c>
      <c r="S304" s="368">
        <v>785.375</v>
      </c>
      <c r="T304" s="305">
        <v>628.29999999999995</v>
      </c>
      <c r="U304" s="289">
        <v>673.97426019</v>
      </c>
      <c r="V304" s="277">
        <v>539.17940815199995</v>
      </c>
      <c r="W304" s="263">
        <v>539.17940815199995</v>
      </c>
      <c r="X304" s="263">
        <v>539.17940815199995</v>
      </c>
      <c r="Y304" s="208">
        <v>485.26631999999995</v>
      </c>
      <c r="Z304" s="208">
        <v>485.26631999999995</v>
      </c>
      <c r="AA304" s="208">
        <v>485.26631999999995</v>
      </c>
      <c r="AB304" s="208">
        <v>485.26631999999995</v>
      </c>
      <c r="AC304" s="208">
        <v>437.65</v>
      </c>
      <c r="AD304" s="191">
        <v>350.12</v>
      </c>
      <c r="AE304" s="312"/>
    </row>
    <row r="305" spans="1:31" ht="23.1" customHeight="1" x14ac:dyDescent="0.25">
      <c r="D305" s="91" t="s">
        <v>551</v>
      </c>
      <c r="E305" s="116">
        <f t="shared" si="73"/>
        <v>680</v>
      </c>
      <c r="F305" s="117">
        <f t="shared" si="73"/>
        <v>440</v>
      </c>
      <c r="K305" s="202">
        <f t="shared" si="74"/>
        <v>679.88800000000015</v>
      </c>
      <c r="L305" s="202">
        <f t="shared" si="75"/>
        <v>432.65600000000001</v>
      </c>
      <c r="M305" s="51"/>
      <c r="N305" s="13">
        <f t="shared" si="76"/>
        <v>679.88800000000015</v>
      </c>
      <c r="O305" s="13">
        <f t="shared" si="77"/>
        <v>432.65600000000001</v>
      </c>
      <c r="P305" s="51"/>
      <c r="Q305" s="409">
        <v>309.04000000000002</v>
      </c>
      <c r="R305" s="409">
        <v>309.04000000000002</v>
      </c>
      <c r="S305" s="368">
        <v>281.97500000000002</v>
      </c>
      <c r="T305" s="305">
        <v>225.58</v>
      </c>
      <c r="U305" s="289">
        <v>269.59355403749998</v>
      </c>
      <c r="V305" s="277">
        <v>215.67484322999999</v>
      </c>
      <c r="W305" s="263">
        <v>215.67484322999999</v>
      </c>
      <c r="X305" s="263">
        <v>215.67484322999999</v>
      </c>
      <c r="Y305" s="208">
        <v>194.10929999999999</v>
      </c>
      <c r="Z305" s="208">
        <v>194.10929999999999</v>
      </c>
      <c r="AA305" s="208">
        <v>194.10929999999999</v>
      </c>
      <c r="AB305" s="208">
        <v>194.10929999999999</v>
      </c>
      <c r="AC305" s="208">
        <v>175.0625</v>
      </c>
      <c r="AD305" s="191">
        <v>140.05000000000001</v>
      </c>
      <c r="AE305" s="312"/>
    </row>
    <row r="306" spans="1:31" ht="23.1" hidden="1" customHeight="1" x14ac:dyDescent="0.25">
      <c r="B306" s="2">
        <v>2046</v>
      </c>
      <c r="C306" s="2" t="s">
        <v>657</v>
      </c>
      <c r="D306" s="91" t="s">
        <v>732</v>
      </c>
      <c r="E306" s="116">
        <f t="shared" si="73"/>
        <v>5680</v>
      </c>
      <c r="F306" s="117">
        <f t="shared" si="73"/>
        <v>3620</v>
      </c>
      <c r="K306" s="202">
        <f t="shared" si="74"/>
        <v>5675.362000000001</v>
      </c>
      <c r="L306" s="202">
        <f t="shared" si="75"/>
        <v>3611.5939999999996</v>
      </c>
      <c r="M306" s="51"/>
      <c r="N306" s="13">
        <f t="shared" si="76"/>
        <v>5675.362000000001</v>
      </c>
      <c r="O306" s="13">
        <f t="shared" si="77"/>
        <v>3611.5939999999996</v>
      </c>
      <c r="P306" s="51"/>
      <c r="Q306" s="400">
        <v>2579.71</v>
      </c>
      <c r="R306" s="400">
        <v>2579.71</v>
      </c>
      <c r="S306" s="367">
        <v>2579.71</v>
      </c>
      <c r="T306" s="303">
        <v>2579.71</v>
      </c>
      <c r="U306" s="289">
        <v>2487.4751249999999</v>
      </c>
      <c r="V306" s="277">
        <v>1989.9801</v>
      </c>
      <c r="W306" s="263">
        <v>1989.9801</v>
      </c>
      <c r="X306" s="263">
        <v>1989.9801</v>
      </c>
      <c r="Y306" s="208">
        <v>1791</v>
      </c>
      <c r="Z306" s="234">
        <v>1791</v>
      </c>
      <c r="AA306" s="208">
        <v>1985.1400799999999</v>
      </c>
      <c r="AB306" s="208">
        <v>1985.1400799999999</v>
      </c>
      <c r="AC306" s="208">
        <v>1790.35</v>
      </c>
      <c r="AD306" s="191">
        <v>1432.28</v>
      </c>
      <c r="AE306" s="312"/>
    </row>
    <row r="307" spans="1:31" ht="23.1" hidden="1" customHeight="1" x14ac:dyDescent="0.25">
      <c r="B307" s="2">
        <v>2047</v>
      </c>
      <c r="C307" s="2" t="s">
        <v>657</v>
      </c>
      <c r="D307" s="91" t="s">
        <v>733</v>
      </c>
      <c r="E307" s="116">
        <f t="shared" si="73"/>
        <v>3130</v>
      </c>
      <c r="F307" s="117">
        <f t="shared" si="73"/>
        <v>1990</v>
      </c>
      <c r="K307" s="202">
        <f t="shared" si="74"/>
        <v>3124.3080000000004</v>
      </c>
      <c r="L307" s="202">
        <f t="shared" si="75"/>
        <v>1988.1959999999999</v>
      </c>
      <c r="M307" s="51"/>
      <c r="N307" s="13">
        <f t="shared" si="76"/>
        <v>3124.3080000000004</v>
      </c>
      <c r="O307" s="13">
        <f t="shared" si="77"/>
        <v>1988.1959999999999</v>
      </c>
      <c r="P307" s="51"/>
      <c r="Q307" s="400">
        <v>1420.14</v>
      </c>
      <c r="R307" s="400">
        <v>1420.14</v>
      </c>
      <c r="S307" s="367">
        <v>1420.14</v>
      </c>
      <c r="T307" s="303">
        <v>1420.14</v>
      </c>
      <c r="U307" s="289">
        <v>1418.041375</v>
      </c>
      <c r="V307" s="277">
        <v>1134.4331</v>
      </c>
      <c r="W307" s="263">
        <v>1134.4331</v>
      </c>
      <c r="X307" s="263">
        <v>1134.4331</v>
      </c>
      <c r="Y307" s="208">
        <v>1021</v>
      </c>
      <c r="Z307" s="234">
        <v>1021</v>
      </c>
      <c r="AA307" s="208">
        <v>1131.8907599999998</v>
      </c>
      <c r="AB307" s="208">
        <v>1131.8907599999998</v>
      </c>
      <c r="AC307" s="208">
        <v>1020.8249999999999</v>
      </c>
      <c r="AD307" s="191">
        <v>816.66</v>
      </c>
      <c r="AE307" s="312"/>
    </row>
    <row r="308" spans="1:31" ht="9" customHeight="1" x14ac:dyDescent="0.25">
      <c r="E308" s="138"/>
      <c r="F308" s="139"/>
      <c r="K308" s="202"/>
      <c r="L308" s="202"/>
      <c r="M308" s="51"/>
      <c r="N308" s="13"/>
      <c r="O308" s="13"/>
      <c r="P308" s="51"/>
      <c r="Q308" s="400"/>
      <c r="R308" s="400"/>
      <c r="S308" s="367"/>
      <c r="T308" s="303"/>
      <c r="U308" s="289"/>
      <c r="V308" s="277"/>
      <c r="W308" s="263"/>
      <c r="X308" s="263"/>
      <c r="Y308" s="208"/>
      <c r="Z308" s="234"/>
      <c r="AA308" s="208"/>
      <c r="AB308" s="208"/>
      <c r="AC308" s="208"/>
      <c r="AD308" s="191"/>
      <c r="AE308" s="312"/>
    </row>
    <row r="309" spans="1:31" ht="23.1" customHeight="1" x14ac:dyDescent="0.25">
      <c r="D309" s="615" t="s">
        <v>525</v>
      </c>
      <c r="E309" s="615"/>
      <c r="F309" s="615"/>
      <c r="G309" s="615"/>
      <c r="H309" s="615"/>
      <c r="I309" s="615"/>
      <c r="J309" s="34"/>
      <c r="K309" s="202"/>
      <c r="L309" s="202"/>
      <c r="M309" s="2"/>
      <c r="N309" s="13"/>
      <c r="O309" s="13"/>
      <c r="P309" s="2"/>
      <c r="Q309" s="398"/>
      <c r="R309" s="398"/>
      <c r="S309" s="333"/>
      <c r="T309" s="333"/>
      <c r="U309" s="330"/>
      <c r="V309" s="277"/>
      <c r="W309" s="208"/>
      <c r="X309" s="208"/>
      <c r="Y309" s="208"/>
      <c r="Z309" s="208"/>
      <c r="AA309" s="208"/>
      <c r="AB309" s="208"/>
      <c r="AC309" s="208"/>
      <c r="AD309" s="53"/>
      <c r="AE309" s="312"/>
    </row>
    <row r="310" spans="1:31" ht="23.1" customHeight="1" x14ac:dyDescent="0.25">
      <c r="A310" s="2" t="s">
        <v>519</v>
      </c>
      <c r="B310" s="2">
        <v>1859</v>
      </c>
      <c r="C310" s="2" t="s">
        <v>400</v>
      </c>
      <c r="D310" s="4" t="s">
        <v>526</v>
      </c>
      <c r="E310" s="116">
        <f t="shared" ref="E310:F313" si="78">MROUND(K310+4.7,10)</f>
        <v>510</v>
      </c>
      <c r="F310" s="117">
        <f t="shared" si="78"/>
        <v>320</v>
      </c>
      <c r="G310" s="101"/>
      <c r="K310" s="202">
        <f t="shared" si="66"/>
        <v>501.2122500000001</v>
      </c>
      <c r="L310" s="202">
        <f t="shared" si="67"/>
        <v>318.95325000000003</v>
      </c>
      <c r="M310" s="51"/>
      <c r="N310" s="13">
        <f t="shared" si="68"/>
        <v>501.2122500000001</v>
      </c>
      <c r="O310" s="13">
        <f t="shared" si="69"/>
        <v>318.95325000000003</v>
      </c>
      <c r="P310" s="51"/>
      <c r="Q310" s="409">
        <v>227.82375000000002</v>
      </c>
      <c r="R310" s="409">
        <v>227.82375000000002</v>
      </c>
      <c r="S310" s="367">
        <v>207.11250000000001</v>
      </c>
      <c r="T310" s="303">
        <v>165.69</v>
      </c>
      <c r="U310" s="289">
        <v>149.51325485249998</v>
      </c>
      <c r="V310" s="277">
        <v>119.61060388199999</v>
      </c>
      <c r="W310" s="263">
        <v>119.61060388199999</v>
      </c>
      <c r="X310" s="263">
        <v>119.61060388199999</v>
      </c>
      <c r="Y310" s="208">
        <v>107.65061999999999</v>
      </c>
      <c r="Z310" s="208">
        <v>107.65061999999999</v>
      </c>
      <c r="AA310" s="208">
        <v>107.65061999999999</v>
      </c>
      <c r="AB310" s="208">
        <v>107.65061999999999</v>
      </c>
      <c r="AC310" s="208">
        <v>97.087500000000006</v>
      </c>
      <c r="AD310" s="53">
        <v>77.67</v>
      </c>
      <c r="AE310" s="312"/>
    </row>
    <row r="311" spans="1:31" ht="23.1" customHeight="1" x14ac:dyDescent="0.25">
      <c r="B311" s="2">
        <v>1860</v>
      </c>
      <c r="C311" s="2" t="s">
        <v>401</v>
      </c>
      <c r="D311" s="4" t="s">
        <v>527</v>
      </c>
      <c r="E311" s="116">
        <f t="shared" si="78"/>
        <v>290</v>
      </c>
      <c r="F311" s="117">
        <f t="shared" si="78"/>
        <v>180</v>
      </c>
      <c r="K311" s="202">
        <f t="shared" si="66"/>
        <v>282.89800000000002</v>
      </c>
      <c r="L311" s="202">
        <f t="shared" si="67"/>
        <v>180.02599999999998</v>
      </c>
      <c r="M311" s="51"/>
      <c r="N311" s="13">
        <f t="shared" si="68"/>
        <v>282.89800000000002</v>
      </c>
      <c r="O311" s="13">
        <f t="shared" si="69"/>
        <v>180.02599999999998</v>
      </c>
      <c r="P311" s="51"/>
      <c r="Q311" s="409">
        <v>128.59</v>
      </c>
      <c r="R311" s="409">
        <v>128.59</v>
      </c>
      <c r="S311" s="367">
        <v>116.89999999999999</v>
      </c>
      <c r="T311" s="303">
        <v>93.52</v>
      </c>
      <c r="U311" s="289">
        <v>84.391156080000002</v>
      </c>
      <c r="V311" s="277">
        <v>67.512924863999999</v>
      </c>
      <c r="W311" s="263">
        <v>67.512924863999999</v>
      </c>
      <c r="X311" s="263">
        <v>67.512924863999999</v>
      </c>
      <c r="Y311" s="208">
        <v>60.762239999999998</v>
      </c>
      <c r="Z311" s="208">
        <v>60.762239999999998</v>
      </c>
      <c r="AA311" s="208">
        <v>60.762239999999998</v>
      </c>
      <c r="AB311" s="208">
        <v>60.762239999999998</v>
      </c>
      <c r="AC311" s="208">
        <v>54.800000000000004</v>
      </c>
      <c r="AD311" s="53">
        <v>43.84</v>
      </c>
      <c r="AE311" s="312"/>
    </row>
    <row r="312" spans="1:31" ht="23.1" customHeight="1" x14ac:dyDescent="0.25">
      <c r="D312" s="4" t="s">
        <v>528</v>
      </c>
      <c r="E312" s="116">
        <f t="shared" si="78"/>
        <v>160</v>
      </c>
      <c r="F312" s="117">
        <f t="shared" si="78"/>
        <v>100</v>
      </c>
      <c r="G312" s="106"/>
      <c r="K312" s="202">
        <f t="shared" si="66"/>
        <v>156.87650000000002</v>
      </c>
      <c r="L312" s="202">
        <f t="shared" si="67"/>
        <v>99.830500000000001</v>
      </c>
      <c r="M312" s="51"/>
      <c r="N312" s="13">
        <f t="shared" si="68"/>
        <v>156.87650000000002</v>
      </c>
      <c r="O312" s="13">
        <f t="shared" si="69"/>
        <v>99.830500000000001</v>
      </c>
      <c r="P312" s="51"/>
      <c r="Q312" s="409">
        <v>71.307500000000005</v>
      </c>
      <c r="R312" s="409">
        <v>71.307500000000005</v>
      </c>
      <c r="S312" s="367">
        <v>64.825000000000003</v>
      </c>
      <c r="T312" s="303">
        <v>51.86</v>
      </c>
      <c r="U312" s="289">
        <v>46.757782417499996</v>
      </c>
      <c r="V312" s="277">
        <v>37.406225933999998</v>
      </c>
      <c r="W312" s="263">
        <v>37.406225933999998</v>
      </c>
      <c r="X312" s="263">
        <v>37.406225933999998</v>
      </c>
      <c r="Y312" s="208">
        <v>33.665939999999999</v>
      </c>
      <c r="Z312" s="208">
        <v>33.665939999999999</v>
      </c>
      <c r="AA312" s="208">
        <v>33.665939999999999</v>
      </c>
      <c r="AB312" s="208">
        <v>33.665939999999999</v>
      </c>
      <c r="AC312" s="208">
        <v>30.362499999999997</v>
      </c>
      <c r="AD312" s="53">
        <v>24.29</v>
      </c>
      <c r="AE312" s="312"/>
    </row>
    <row r="313" spans="1:31" ht="23.1" customHeight="1" x14ac:dyDescent="0.25">
      <c r="D313" s="4" t="s">
        <v>781</v>
      </c>
      <c r="E313" s="116">
        <f t="shared" si="78"/>
        <v>30</v>
      </c>
      <c r="F313" s="117">
        <f t="shared" si="78"/>
        <v>20</v>
      </c>
      <c r="K313" s="202">
        <f t="shared" si="66"/>
        <v>29.947500000000005</v>
      </c>
      <c r="L313" s="202">
        <f t="shared" si="67"/>
        <v>19.057500000000001</v>
      </c>
      <c r="M313" s="51"/>
      <c r="N313" s="13">
        <f t="shared" si="68"/>
        <v>29.947500000000005</v>
      </c>
      <c r="O313" s="13">
        <f t="shared" si="69"/>
        <v>19.057500000000001</v>
      </c>
      <c r="P313" s="51"/>
      <c r="Q313" s="409">
        <v>13.612500000000001</v>
      </c>
      <c r="R313" s="409">
        <v>13.612500000000001</v>
      </c>
      <c r="S313" s="367">
        <v>12.375</v>
      </c>
      <c r="T313" s="303">
        <v>9.9</v>
      </c>
      <c r="U313" s="289">
        <v>7.6999230000000001</v>
      </c>
      <c r="V313" s="277">
        <v>6.1599383999999997</v>
      </c>
      <c r="W313" s="263">
        <v>6.1599383999999997</v>
      </c>
      <c r="X313" s="263">
        <v>6.1599383999999997</v>
      </c>
      <c r="Y313" s="208">
        <v>5.5439999999999996</v>
      </c>
      <c r="Z313" s="208">
        <v>5.5439999999999996</v>
      </c>
      <c r="AA313" s="208">
        <v>5.5439999999999996</v>
      </c>
      <c r="AB313" s="208">
        <v>5.5439999999999996</v>
      </c>
      <c r="AC313" s="208">
        <v>5</v>
      </c>
      <c r="AD313" s="53">
        <v>4</v>
      </c>
      <c r="AE313" s="312"/>
    </row>
    <row r="314" spans="1:31" ht="9" customHeight="1" x14ac:dyDescent="0.25">
      <c r="D314" s="136"/>
      <c r="E314" s="138"/>
      <c r="F314" s="139"/>
      <c r="K314" s="202"/>
      <c r="L314" s="202"/>
      <c r="M314" s="51"/>
      <c r="N314" s="13"/>
      <c r="O314" s="13"/>
      <c r="P314" s="51"/>
      <c r="Q314" s="400"/>
      <c r="R314" s="400"/>
      <c r="S314" s="367"/>
      <c r="T314" s="303"/>
      <c r="U314" s="289"/>
      <c r="V314" s="277"/>
      <c r="W314" s="263"/>
      <c r="X314" s="263"/>
      <c r="Y314" s="208"/>
      <c r="Z314" s="208"/>
      <c r="AA314" s="208"/>
      <c r="AB314" s="208"/>
      <c r="AC314" s="208"/>
      <c r="AD314" s="53"/>
      <c r="AE314" s="312"/>
    </row>
    <row r="315" spans="1:31" ht="23.1" customHeight="1" x14ac:dyDescent="0.25">
      <c r="D315" s="615" t="s">
        <v>13</v>
      </c>
      <c r="E315" s="615"/>
      <c r="F315" s="615"/>
      <c r="G315" s="615"/>
      <c r="H315" s="615"/>
      <c r="I315" s="615"/>
      <c r="J315" s="34"/>
      <c r="K315" s="202"/>
      <c r="L315" s="202"/>
      <c r="M315" s="2"/>
      <c r="N315" s="13"/>
      <c r="O315" s="13"/>
      <c r="P315" s="2"/>
      <c r="Q315" s="400"/>
      <c r="R315" s="400"/>
      <c r="S315" s="332"/>
      <c r="T315" s="338"/>
      <c r="U315" s="330"/>
      <c r="V315" s="277"/>
      <c r="W315" s="272"/>
      <c r="X315" s="263"/>
      <c r="Y315" s="208"/>
      <c r="Z315" s="208"/>
      <c r="AA315" s="208"/>
      <c r="AB315" s="208"/>
      <c r="AC315" s="208"/>
      <c r="AD315" s="190"/>
      <c r="AE315" s="312"/>
    </row>
    <row r="316" spans="1:31" ht="23.1" customHeight="1" x14ac:dyDescent="0.25">
      <c r="A316" s="2" t="s">
        <v>301</v>
      </c>
      <c r="B316" s="2">
        <v>450</v>
      </c>
      <c r="C316" s="2" t="s">
        <v>368</v>
      </c>
      <c r="D316" s="4" t="s">
        <v>739</v>
      </c>
      <c r="E316" s="116">
        <f t="shared" ref="E316:F318" si="79">MROUND(K316+4.7,10)</f>
        <v>4680</v>
      </c>
      <c r="F316" s="117">
        <f t="shared" si="79"/>
        <v>2980</v>
      </c>
      <c r="G316" s="101"/>
      <c r="K316" s="202">
        <f t="shared" si="66"/>
        <v>4678.652</v>
      </c>
      <c r="L316" s="202">
        <f t="shared" si="67"/>
        <v>2977.3239999999996</v>
      </c>
      <c r="M316" s="51"/>
      <c r="N316" s="13">
        <f t="shared" si="68"/>
        <v>4678.652</v>
      </c>
      <c r="O316" s="13">
        <f t="shared" si="69"/>
        <v>2977.3239999999996</v>
      </c>
      <c r="P316" s="51"/>
      <c r="Q316" s="409">
        <v>2126.66</v>
      </c>
      <c r="R316" s="409">
        <v>2126.66</v>
      </c>
      <c r="S316" s="367">
        <v>1432.2874999999999</v>
      </c>
      <c r="T316" s="306">
        <v>1145.83</v>
      </c>
      <c r="U316" s="289">
        <v>987.5</v>
      </c>
      <c r="V316" s="277">
        <v>790</v>
      </c>
      <c r="W316" s="272">
        <v>790</v>
      </c>
      <c r="X316" s="263">
        <v>859.77737999999999</v>
      </c>
      <c r="Y316" s="208">
        <v>859.77737999999999</v>
      </c>
      <c r="Z316" s="208">
        <v>859.77737999999999</v>
      </c>
      <c r="AA316" s="208">
        <v>859.77737999999999</v>
      </c>
      <c r="AB316" s="208">
        <v>859.77737999999999</v>
      </c>
      <c r="AC316" s="208">
        <v>775.41250000000002</v>
      </c>
      <c r="AD316" s="190">
        <v>620.33000000000004</v>
      </c>
      <c r="AE316" s="312"/>
    </row>
    <row r="317" spans="1:31" ht="23.1" customHeight="1" x14ac:dyDescent="0.25">
      <c r="B317" s="2">
        <v>451</v>
      </c>
      <c r="C317" s="2" t="s">
        <v>369</v>
      </c>
      <c r="D317" s="4" t="s">
        <v>740</v>
      </c>
      <c r="E317" s="116">
        <f t="shared" si="79"/>
        <v>45420</v>
      </c>
      <c r="F317" s="117">
        <f t="shared" si="79"/>
        <v>28900</v>
      </c>
      <c r="K317" s="202">
        <f t="shared" si="66"/>
        <v>45413.808000000005</v>
      </c>
      <c r="L317" s="202">
        <f t="shared" si="67"/>
        <v>28899.695999999996</v>
      </c>
      <c r="M317" s="51"/>
      <c r="N317" s="13">
        <f t="shared" si="68"/>
        <v>45413.808000000005</v>
      </c>
      <c r="O317" s="13">
        <f t="shared" si="69"/>
        <v>28899.695999999996</v>
      </c>
      <c r="P317" s="51"/>
      <c r="Q317" s="409">
        <v>20642.64</v>
      </c>
      <c r="R317" s="409">
        <v>20642.64</v>
      </c>
      <c r="S317" s="367">
        <v>13902.637500000001</v>
      </c>
      <c r="T317" s="306">
        <v>11122.11</v>
      </c>
      <c r="U317" s="289"/>
      <c r="V317" s="277"/>
      <c r="W317" s="263">
        <f t="shared" ref="W317" si="80">AE317*$Q$6</f>
        <v>0</v>
      </c>
      <c r="X317" s="263">
        <v>8265.4525799999992</v>
      </c>
      <c r="Y317" s="208">
        <v>8265.4525799999992</v>
      </c>
      <c r="Z317" s="208">
        <v>8265.4525799999992</v>
      </c>
      <c r="AA317" s="208">
        <v>8265.4525799999992</v>
      </c>
      <c r="AB317" s="208">
        <v>8265.4525799999992</v>
      </c>
      <c r="AC317" s="208">
        <v>7454.4124999999995</v>
      </c>
      <c r="AD317" s="190">
        <v>5963.53</v>
      </c>
      <c r="AE317" s="312"/>
    </row>
    <row r="318" spans="1:31" ht="23.1" customHeight="1" x14ac:dyDescent="0.25">
      <c r="D318" s="4" t="s">
        <v>741</v>
      </c>
      <c r="E318" s="116">
        <f t="shared" si="79"/>
        <v>30020</v>
      </c>
      <c r="F318" s="117">
        <f t="shared" si="79"/>
        <v>19100</v>
      </c>
      <c r="K318" s="202">
        <f t="shared" si="66"/>
        <v>30014.666000000005</v>
      </c>
      <c r="L318" s="202">
        <f t="shared" si="67"/>
        <v>19100.241999999998</v>
      </c>
      <c r="M318" s="51"/>
      <c r="N318" s="13">
        <f t="shared" si="68"/>
        <v>30014.666000000005</v>
      </c>
      <c r="O318" s="13">
        <f t="shared" si="69"/>
        <v>19100.241999999998</v>
      </c>
      <c r="P318" s="51"/>
      <c r="Q318" s="409">
        <v>13643.03</v>
      </c>
      <c r="R318" s="409">
        <v>13643.03</v>
      </c>
      <c r="S318" s="367">
        <v>9188.4625000000015</v>
      </c>
      <c r="T318" s="306">
        <v>7350.77</v>
      </c>
      <c r="U318" s="289">
        <v>0</v>
      </c>
      <c r="V318" s="277"/>
      <c r="W318" s="208"/>
      <c r="X318" s="208"/>
      <c r="Y318" s="208">
        <v>0</v>
      </c>
      <c r="Z318" s="208">
        <v>0</v>
      </c>
      <c r="AA318" s="208">
        <v>0</v>
      </c>
      <c r="AB318" s="208">
        <v>0</v>
      </c>
      <c r="AC318" s="208">
        <v>0</v>
      </c>
      <c r="AD318" s="54"/>
      <c r="AE318" s="312"/>
    </row>
    <row r="319" spans="1:31" ht="9" customHeight="1" x14ac:dyDescent="0.25">
      <c r="D319" s="136"/>
      <c r="E319" s="138"/>
      <c r="F319" s="139"/>
      <c r="J319" s="34"/>
      <c r="K319" s="202"/>
      <c r="L319" s="202"/>
      <c r="M319" s="2"/>
      <c r="N319" s="13"/>
      <c r="O319" s="13"/>
      <c r="P319" s="2"/>
      <c r="Q319" s="400"/>
      <c r="R319" s="400"/>
      <c r="S319" s="332"/>
      <c r="T319" s="338"/>
      <c r="U319" s="330"/>
      <c r="V319" s="280"/>
      <c r="W319" s="237"/>
      <c r="X319" s="237"/>
      <c r="Y319" s="237"/>
      <c r="Z319" s="237"/>
      <c r="AA319" s="237"/>
      <c r="AB319" s="237"/>
      <c r="AC319" s="237"/>
      <c r="AD319" s="131"/>
      <c r="AE319" s="312"/>
    </row>
    <row r="320" spans="1:31" ht="23.1" customHeight="1" x14ac:dyDescent="0.25">
      <c r="D320" s="615" t="s">
        <v>11</v>
      </c>
      <c r="E320" s="615"/>
      <c r="F320" s="615"/>
      <c r="G320" s="615"/>
      <c r="H320" s="615"/>
      <c r="I320" s="615"/>
      <c r="K320" s="202"/>
      <c r="L320" s="202"/>
      <c r="M320" s="51"/>
      <c r="N320" s="13"/>
      <c r="O320" s="13"/>
      <c r="P320" s="51"/>
      <c r="Q320" s="400"/>
      <c r="R320" s="400"/>
      <c r="S320" s="367"/>
      <c r="T320" s="305"/>
      <c r="U320" s="289"/>
      <c r="V320" s="277"/>
      <c r="W320" s="263"/>
      <c r="X320" s="263"/>
      <c r="Y320" s="208"/>
      <c r="Z320" s="208"/>
      <c r="AA320" s="208"/>
      <c r="AB320" s="208"/>
      <c r="AC320" s="208"/>
      <c r="AD320" s="191"/>
      <c r="AE320" s="312"/>
    </row>
    <row r="321" spans="1:32" ht="23.1" customHeight="1" x14ac:dyDescent="0.25">
      <c r="A321" s="2" t="s">
        <v>599</v>
      </c>
      <c r="B321" s="2">
        <v>1946</v>
      </c>
      <c r="C321" s="2" t="s">
        <v>445</v>
      </c>
      <c r="D321" s="4" t="s">
        <v>555</v>
      </c>
      <c r="E321" s="116">
        <f>MROUND(K321+4.7,10)</f>
        <v>760</v>
      </c>
      <c r="F321" s="117">
        <f>MROUND(L321+4.7,10)</f>
        <v>490</v>
      </c>
      <c r="G321" s="101"/>
      <c r="K321" s="202">
        <f>N321*$K$8</f>
        <v>756.976</v>
      </c>
      <c r="L321" s="202">
        <f>O321*$L$8</f>
        <v>481.71199999999993</v>
      </c>
      <c r="M321" s="51"/>
      <c r="N321" s="13">
        <f>Q321*2.2</f>
        <v>756.976</v>
      </c>
      <c r="O321" s="13">
        <f>Q321*1.4</f>
        <v>481.71199999999993</v>
      </c>
      <c r="P321" s="51"/>
      <c r="Q321" s="409">
        <v>344.08</v>
      </c>
      <c r="R321" s="409">
        <v>344.08</v>
      </c>
      <c r="S321" s="367">
        <v>332.875</v>
      </c>
      <c r="T321" s="305">
        <v>266.3</v>
      </c>
      <c r="U321" s="289">
        <v>218.38750000000002</v>
      </c>
      <c r="V321" s="277">
        <v>174.71</v>
      </c>
      <c r="W321" s="263">
        <v>174.71</v>
      </c>
      <c r="X321" s="263">
        <v>174.71</v>
      </c>
      <c r="Y321" s="208">
        <v>172.95893999999998</v>
      </c>
      <c r="Z321" s="208">
        <v>172.95893999999998</v>
      </c>
      <c r="AA321" s="208">
        <v>172.95893999999998</v>
      </c>
      <c r="AB321" s="208">
        <v>172.95893999999998</v>
      </c>
      <c r="AC321" s="208">
        <v>155.98750000000001</v>
      </c>
      <c r="AD321" s="191">
        <v>124.79</v>
      </c>
      <c r="AE321" s="312"/>
    </row>
    <row r="322" spans="1:32" s="66" customFormat="1" ht="23.1" customHeight="1" x14ac:dyDescent="0.25">
      <c r="A322" s="2" t="s">
        <v>599</v>
      </c>
      <c r="B322" s="2">
        <v>1946</v>
      </c>
      <c r="C322" s="2" t="s">
        <v>445</v>
      </c>
      <c r="D322" s="4" t="s">
        <v>554</v>
      </c>
      <c r="E322" s="116">
        <f t="shared" ref="E322:F322" si="81">MROUND(K322+4.7,10)</f>
        <v>550</v>
      </c>
      <c r="F322" s="117">
        <f t="shared" si="81"/>
        <v>350</v>
      </c>
      <c r="G322" s="101"/>
      <c r="H322" s="2"/>
      <c r="I322" s="2"/>
      <c r="J322" s="71"/>
      <c r="K322" s="202">
        <f>N322*$K$8</f>
        <v>550</v>
      </c>
      <c r="L322" s="202">
        <f>O322*$L$8</f>
        <v>350</v>
      </c>
      <c r="M322" s="51"/>
      <c r="N322" s="13">
        <f>Q322*2.2</f>
        <v>550</v>
      </c>
      <c r="O322" s="13">
        <f>Q322*1.4</f>
        <v>350</v>
      </c>
      <c r="P322" s="63"/>
      <c r="Q322" s="409">
        <v>250</v>
      </c>
      <c r="R322" s="409">
        <v>250</v>
      </c>
      <c r="S322" s="367">
        <v>215.625</v>
      </c>
      <c r="T322" s="305">
        <v>172.5</v>
      </c>
      <c r="U322" s="289">
        <v>141.16250000000002</v>
      </c>
      <c r="V322" s="277">
        <v>112.93</v>
      </c>
      <c r="W322" s="263">
        <v>112.93</v>
      </c>
      <c r="X322" s="263">
        <v>112.93</v>
      </c>
      <c r="Y322" s="208">
        <v>102.56399999999999</v>
      </c>
      <c r="Z322" s="208">
        <v>102.56399999999999</v>
      </c>
      <c r="AA322" s="208">
        <v>102.56399999999999</v>
      </c>
      <c r="AB322" s="208">
        <v>102.56399999999999</v>
      </c>
      <c r="AC322" s="208">
        <v>92.5</v>
      </c>
      <c r="AD322" s="191">
        <v>74</v>
      </c>
      <c r="AE322" s="312"/>
      <c r="AF322" s="144"/>
    </row>
    <row r="323" spans="1:32" ht="23.1" customHeight="1" x14ac:dyDescent="0.25">
      <c r="D323" s="619" t="s">
        <v>661</v>
      </c>
      <c r="E323" s="620"/>
      <c r="F323" s="620"/>
      <c r="G323" s="620"/>
      <c r="H323" s="620"/>
      <c r="I323" s="621"/>
      <c r="J323" s="34"/>
      <c r="K323" s="202"/>
      <c r="L323" s="202"/>
      <c r="M323" s="2"/>
      <c r="N323" s="13"/>
      <c r="O323" s="13"/>
      <c r="P323" s="2"/>
      <c r="Q323" s="400"/>
      <c r="R323" s="400"/>
      <c r="S323" s="332"/>
      <c r="T323" s="333"/>
      <c r="U323" s="330"/>
      <c r="V323" s="277">
        <f>AE323*1.25</f>
        <v>0</v>
      </c>
      <c r="W323" s="208">
        <f>AE323*1.25</f>
        <v>0</v>
      </c>
      <c r="X323" s="208"/>
      <c r="Y323" s="208">
        <v>0</v>
      </c>
      <c r="Z323" s="208">
        <v>0</v>
      </c>
      <c r="AA323" s="208">
        <v>0</v>
      </c>
      <c r="AB323" s="208">
        <v>0</v>
      </c>
      <c r="AC323" s="208">
        <v>0</v>
      </c>
      <c r="AD323" s="191"/>
      <c r="AE323" s="312"/>
    </row>
    <row r="324" spans="1:32" ht="23.1" customHeight="1" x14ac:dyDescent="0.25">
      <c r="D324" s="241"/>
      <c r="E324" s="238"/>
      <c r="F324" s="239"/>
      <c r="G324" s="101"/>
      <c r="H324" s="45"/>
      <c r="I324" s="45"/>
      <c r="J324" s="34"/>
      <c r="K324" s="202"/>
      <c r="L324" s="202"/>
      <c r="M324" s="2"/>
      <c r="N324" s="13"/>
      <c r="O324" s="13"/>
      <c r="P324" s="2"/>
      <c r="Q324" s="400"/>
      <c r="R324" s="400"/>
      <c r="S324" s="332"/>
      <c r="T324" s="333"/>
      <c r="U324" s="330"/>
      <c r="V324" s="280"/>
      <c r="W324" s="237"/>
      <c r="X324" s="237"/>
      <c r="Y324" s="237"/>
      <c r="Z324" s="237"/>
      <c r="AA324" s="237"/>
      <c r="AB324" s="237"/>
      <c r="AC324" s="237"/>
      <c r="AD324" s="197"/>
      <c r="AE324" s="312"/>
    </row>
    <row r="325" spans="1:32" ht="23.1" customHeight="1" x14ac:dyDescent="0.25">
      <c r="A325" s="2" t="s">
        <v>257</v>
      </c>
      <c r="B325" s="2">
        <v>1459</v>
      </c>
      <c r="C325" s="2" t="s">
        <v>377</v>
      </c>
      <c r="D325" s="91" t="s">
        <v>258</v>
      </c>
      <c r="E325" s="116">
        <f t="shared" ref="E325:F382" si="82">MROUND(K325+4.7,10)</f>
        <v>2450</v>
      </c>
      <c r="F325" s="117">
        <f t="shared" si="82"/>
        <v>1560</v>
      </c>
      <c r="G325" s="308" t="s">
        <v>660</v>
      </c>
      <c r="H325" s="109"/>
      <c r="I325" s="309"/>
      <c r="K325" s="202">
        <f t="shared" ref="K325:K342" si="83">N325*$K$8</f>
        <v>2449.9639999999999</v>
      </c>
      <c r="L325" s="202">
        <f t="shared" ref="L325:L342" si="84">O325*$L$8</f>
        <v>1559.0679999999998</v>
      </c>
      <c r="M325" s="51"/>
      <c r="N325" s="13">
        <f t="shared" ref="N325:N349" si="85">Q325*2.2</f>
        <v>2449.9639999999999</v>
      </c>
      <c r="O325" s="13">
        <f t="shared" ref="O325:O382" si="86">Q325*1.4</f>
        <v>1559.0679999999998</v>
      </c>
      <c r="P325" s="51"/>
      <c r="Q325" s="409">
        <v>1113.6199999999999</v>
      </c>
      <c r="R325" s="409">
        <v>1113.6199999999999</v>
      </c>
      <c r="S325" s="367">
        <v>994.30000000000007</v>
      </c>
      <c r="T325" s="305">
        <v>795.44</v>
      </c>
      <c r="U325" s="289">
        <v>864.61250000000007</v>
      </c>
      <c r="V325" s="277">
        <v>691.69</v>
      </c>
      <c r="W325" s="263">
        <v>691.69</v>
      </c>
      <c r="X325" s="263">
        <v>691.69</v>
      </c>
      <c r="Y325" s="208">
        <v>576.41250000000002</v>
      </c>
      <c r="Z325" s="208">
        <v>576.41250000000002</v>
      </c>
      <c r="AA325" s="208">
        <v>576.41250000000002</v>
      </c>
      <c r="AB325" s="208">
        <v>576.41250000000002</v>
      </c>
      <c r="AC325" s="208">
        <v>576.41250000000002</v>
      </c>
      <c r="AD325" s="191">
        <v>461.13</v>
      </c>
      <c r="AE325" s="312"/>
    </row>
    <row r="326" spans="1:32" ht="23.1" customHeight="1" x14ac:dyDescent="0.25">
      <c r="A326" s="2" t="s">
        <v>257</v>
      </c>
      <c r="B326" s="2">
        <v>1460</v>
      </c>
      <c r="C326" s="2" t="s">
        <v>378</v>
      </c>
      <c r="D326" s="91" t="s">
        <v>259</v>
      </c>
      <c r="E326" s="116">
        <f t="shared" si="82"/>
        <v>3800</v>
      </c>
      <c r="F326" s="117">
        <f t="shared" si="82"/>
        <v>2420</v>
      </c>
      <c r="G326" s="107"/>
      <c r="I326" s="97"/>
      <c r="K326" s="202">
        <f t="shared" si="83"/>
        <v>3793.9660000000003</v>
      </c>
      <c r="L326" s="202">
        <f t="shared" si="84"/>
        <v>2414.3419999999996</v>
      </c>
      <c r="M326" s="51"/>
      <c r="N326" s="13">
        <f t="shared" si="85"/>
        <v>3793.9660000000003</v>
      </c>
      <c r="O326" s="13">
        <f t="shared" si="86"/>
        <v>2414.3419999999996</v>
      </c>
      <c r="P326" s="51"/>
      <c r="Q326" s="409">
        <v>1724.53</v>
      </c>
      <c r="R326" s="409">
        <v>1724.53</v>
      </c>
      <c r="S326" s="367">
        <v>1540.2</v>
      </c>
      <c r="T326" s="305">
        <v>1232.1600000000001</v>
      </c>
      <c r="U326" s="289">
        <v>1338.9250000000002</v>
      </c>
      <c r="V326" s="277">
        <v>1071.1400000000001</v>
      </c>
      <c r="W326" s="263">
        <v>1071.1400000000001</v>
      </c>
      <c r="X326" s="263">
        <v>1071.1400000000001</v>
      </c>
      <c r="Y326" s="208">
        <v>892.61250000000007</v>
      </c>
      <c r="Z326" s="208">
        <v>892.61250000000007</v>
      </c>
      <c r="AA326" s="208">
        <v>892.61250000000007</v>
      </c>
      <c r="AB326" s="208">
        <v>892.61250000000007</v>
      </c>
      <c r="AC326" s="208">
        <v>892.61250000000007</v>
      </c>
      <c r="AD326" s="191">
        <v>714.09</v>
      </c>
      <c r="AE326" s="312"/>
    </row>
    <row r="327" spans="1:32" ht="23.1" customHeight="1" x14ac:dyDescent="0.25">
      <c r="A327" s="2" t="s">
        <v>257</v>
      </c>
      <c r="B327" s="2">
        <v>1461</v>
      </c>
      <c r="C327" s="2" t="s">
        <v>379</v>
      </c>
      <c r="D327" s="91" t="s">
        <v>297</v>
      </c>
      <c r="E327" s="116">
        <f t="shared" si="82"/>
        <v>3930</v>
      </c>
      <c r="F327" s="117">
        <f t="shared" si="82"/>
        <v>2500</v>
      </c>
      <c r="G327" s="107"/>
      <c r="I327" s="97"/>
      <c r="K327" s="202">
        <f t="shared" si="83"/>
        <v>3925.1520000000005</v>
      </c>
      <c r="L327" s="202">
        <f t="shared" si="84"/>
        <v>2497.8240000000001</v>
      </c>
      <c r="M327" s="51"/>
      <c r="N327" s="13">
        <f t="shared" si="85"/>
        <v>3925.1520000000005</v>
      </c>
      <c r="O327" s="13">
        <f t="shared" si="86"/>
        <v>2497.8240000000001</v>
      </c>
      <c r="P327" s="51"/>
      <c r="Q327" s="409">
        <v>1784.16</v>
      </c>
      <c r="R327" s="409">
        <v>1784.16</v>
      </c>
      <c r="S327" s="367">
        <v>1593.0125</v>
      </c>
      <c r="T327" s="305">
        <v>1274.4100000000001</v>
      </c>
      <c r="U327" s="289">
        <v>1385.2250000000001</v>
      </c>
      <c r="V327" s="277">
        <v>1108.18</v>
      </c>
      <c r="W327" s="263">
        <v>1108.18</v>
      </c>
      <c r="X327" s="263">
        <v>1108.18</v>
      </c>
      <c r="Y327" s="208">
        <v>923.48749999999995</v>
      </c>
      <c r="Z327" s="208">
        <v>923.48749999999995</v>
      </c>
      <c r="AA327" s="208">
        <v>923.48749999999995</v>
      </c>
      <c r="AB327" s="208">
        <v>923.48749999999995</v>
      </c>
      <c r="AC327" s="208">
        <v>923.48749999999995</v>
      </c>
      <c r="AD327" s="191">
        <v>738.79</v>
      </c>
      <c r="AE327" s="312"/>
    </row>
    <row r="328" spans="1:32" ht="23.1" customHeight="1" x14ac:dyDescent="0.25">
      <c r="A328" s="2" t="s">
        <v>257</v>
      </c>
      <c r="B328" s="2">
        <v>1462</v>
      </c>
      <c r="C328" s="2" t="s">
        <v>380</v>
      </c>
      <c r="D328" s="91" t="s">
        <v>260</v>
      </c>
      <c r="E328" s="116">
        <f t="shared" si="82"/>
        <v>9440</v>
      </c>
      <c r="F328" s="117">
        <f t="shared" si="82"/>
        <v>6010</v>
      </c>
      <c r="G328" s="125"/>
      <c r="H328" s="96"/>
      <c r="I328" s="126"/>
      <c r="K328" s="202">
        <f t="shared" si="83"/>
        <v>9430.8279999999995</v>
      </c>
      <c r="L328" s="202">
        <f t="shared" si="84"/>
        <v>6001.4359999999997</v>
      </c>
      <c r="M328" s="51"/>
      <c r="N328" s="13">
        <f t="shared" si="85"/>
        <v>9430.8279999999995</v>
      </c>
      <c r="O328" s="13">
        <f t="shared" si="86"/>
        <v>6001.4359999999997</v>
      </c>
      <c r="P328" s="51"/>
      <c r="Q328" s="409">
        <v>4286.74</v>
      </c>
      <c r="R328" s="409">
        <v>4286.74</v>
      </c>
      <c r="S328" s="367">
        <v>3831.95</v>
      </c>
      <c r="T328" s="305">
        <v>3065.56</v>
      </c>
      <c r="U328" s="289">
        <v>3328.2125000000001</v>
      </c>
      <c r="V328" s="277">
        <v>2662.57</v>
      </c>
      <c r="W328" s="263">
        <v>2662.57</v>
      </c>
      <c r="X328" s="263">
        <v>2662.57</v>
      </c>
      <c r="Y328" s="208">
        <v>2218.8000000000002</v>
      </c>
      <c r="Z328" s="208">
        <v>2218.8000000000002</v>
      </c>
      <c r="AA328" s="208">
        <v>2218.8000000000002</v>
      </c>
      <c r="AB328" s="208">
        <v>2218.8000000000002</v>
      </c>
      <c r="AC328" s="208">
        <v>2218.8000000000002</v>
      </c>
      <c r="AD328" s="191">
        <v>1775.04</v>
      </c>
      <c r="AE328" s="312"/>
    </row>
    <row r="329" spans="1:32" ht="23.1" customHeight="1" x14ac:dyDescent="0.25">
      <c r="E329" s="138"/>
      <c r="F329" s="139"/>
      <c r="J329" s="34"/>
      <c r="K329" s="202"/>
      <c r="L329" s="202"/>
      <c r="M329" s="2"/>
      <c r="N329" s="13"/>
      <c r="O329" s="13"/>
      <c r="P329" s="2"/>
      <c r="Q329" s="400"/>
      <c r="R329" s="400"/>
      <c r="S329" s="332"/>
      <c r="T329" s="329"/>
      <c r="U329" s="330"/>
      <c r="V329" s="277"/>
      <c r="W329" s="263"/>
      <c r="X329" s="263"/>
      <c r="Y329" s="208"/>
      <c r="Z329" s="208"/>
      <c r="AA329" s="208"/>
      <c r="AB329" s="208"/>
      <c r="AC329" s="208"/>
      <c r="AD329" s="191"/>
      <c r="AE329" s="312"/>
    </row>
    <row r="330" spans="1:32" s="66" customFormat="1" ht="23.1" customHeight="1" x14ac:dyDescent="0.25">
      <c r="A330" s="60" t="s">
        <v>257</v>
      </c>
      <c r="B330" s="60">
        <v>1481</v>
      </c>
      <c r="C330" s="2" t="s">
        <v>381</v>
      </c>
      <c r="D330" s="4" t="s">
        <v>563</v>
      </c>
      <c r="E330" s="116">
        <f t="shared" si="82"/>
        <v>4250</v>
      </c>
      <c r="F330" s="117">
        <f t="shared" si="82"/>
        <v>2710</v>
      </c>
      <c r="G330" s="308" t="s">
        <v>564</v>
      </c>
      <c r="H330" s="109"/>
      <c r="I330" s="309"/>
      <c r="J330" s="71"/>
      <c r="K330" s="202">
        <f t="shared" si="83"/>
        <v>4249.8500000000004</v>
      </c>
      <c r="L330" s="202">
        <f t="shared" si="84"/>
        <v>2704.45</v>
      </c>
      <c r="M330" s="63"/>
      <c r="N330" s="13">
        <f t="shared" si="85"/>
        <v>4249.8500000000004</v>
      </c>
      <c r="O330" s="13">
        <f t="shared" si="86"/>
        <v>2704.45</v>
      </c>
      <c r="P330" s="63"/>
      <c r="Q330" s="409">
        <v>1931.75</v>
      </c>
      <c r="R330" s="409">
        <v>1931.75</v>
      </c>
      <c r="S330" s="367">
        <v>1724.7749999999999</v>
      </c>
      <c r="T330" s="305">
        <v>1379.82</v>
      </c>
      <c r="U330" s="289">
        <v>1499.8</v>
      </c>
      <c r="V330" s="277">
        <v>1199.8399999999999</v>
      </c>
      <c r="W330" s="263">
        <v>1199.8399999999999</v>
      </c>
      <c r="X330" s="263">
        <v>1199.8399999999999</v>
      </c>
      <c r="Y330" s="208">
        <v>999.86249999999995</v>
      </c>
      <c r="Z330" s="208">
        <v>999.86249999999995</v>
      </c>
      <c r="AA330" s="208">
        <v>999.86249999999995</v>
      </c>
      <c r="AB330" s="208">
        <v>999.86249999999995</v>
      </c>
      <c r="AC330" s="208">
        <v>999.86249999999995</v>
      </c>
      <c r="AD330" s="191">
        <v>799.89</v>
      </c>
      <c r="AE330" s="312">
        <f>Q330/S330</f>
        <v>1.1200011595715385</v>
      </c>
      <c r="AF330" s="144"/>
    </row>
    <row r="331" spans="1:32" s="66" customFormat="1" ht="23.1" customHeight="1" x14ac:dyDescent="0.25">
      <c r="A331" s="60" t="s">
        <v>257</v>
      </c>
      <c r="B331" s="60">
        <v>1481</v>
      </c>
      <c r="C331" s="2" t="s">
        <v>381</v>
      </c>
      <c r="D331" s="4" t="s">
        <v>298</v>
      </c>
      <c r="E331" s="116">
        <f t="shared" si="82"/>
        <v>4250</v>
      </c>
      <c r="F331" s="117">
        <f t="shared" si="82"/>
        <v>2710</v>
      </c>
      <c r="G331" s="187"/>
      <c r="H331" s="2"/>
      <c r="I331" s="97"/>
      <c r="J331" s="71"/>
      <c r="K331" s="202">
        <f t="shared" si="83"/>
        <v>4249.8500000000004</v>
      </c>
      <c r="L331" s="202">
        <f t="shared" si="84"/>
        <v>2704.45</v>
      </c>
      <c r="M331" s="63"/>
      <c r="N331" s="13">
        <f t="shared" si="85"/>
        <v>4249.8500000000004</v>
      </c>
      <c r="O331" s="13">
        <f t="shared" si="86"/>
        <v>2704.45</v>
      </c>
      <c r="P331" s="63"/>
      <c r="Q331" s="409">
        <v>1931.75</v>
      </c>
      <c r="R331" s="409">
        <v>1931.75</v>
      </c>
      <c r="S331" s="367">
        <v>1724.7749999999999</v>
      </c>
      <c r="T331" s="305">
        <v>1379.82</v>
      </c>
      <c r="U331" s="289">
        <v>1499.8</v>
      </c>
      <c r="V331" s="277">
        <v>1199.8399999999999</v>
      </c>
      <c r="W331" s="263">
        <v>1199.8399999999999</v>
      </c>
      <c r="X331" s="263">
        <v>1199.8399999999999</v>
      </c>
      <c r="Y331" s="208">
        <v>1008.2625</v>
      </c>
      <c r="Z331" s="208">
        <v>1008.2625</v>
      </c>
      <c r="AA331" s="208">
        <v>1008.2625</v>
      </c>
      <c r="AB331" s="208">
        <v>1008.2625</v>
      </c>
      <c r="AC331" s="208">
        <v>1008.2625</v>
      </c>
      <c r="AD331" s="192">
        <v>806.61</v>
      </c>
      <c r="AE331" s="312">
        <f t="shared" ref="AE331:AE337" si="87">Q331/S331</f>
        <v>1.1200011595715385</v>
      </c>
      <c r="AF331" s="144"/>
    </row>
    <row r="332" spans="1:32" ht="23.1" customHeight="1" x14ac:dyDescent="0.25">
      <c r="A332" s="2" t="s">
        <v>257</v>
      </c>
      <c r="B332" s="60">
        <v>1482</v>
      </c>
      <c r="C332" s="60" t="s">
        <v>382</v>
      </c>
      <c r="D332" s="4" t="s">
        <v>300</v>
      </c>
      <c r="E332" s="116">
        <f t="shared" si="82"/>
        <v>4920</v>
      </c>
      <c r="F332" s="117">
        <f t="shared" si="82"/>
        <v>3140</v>
      </c>
      <c r="G332" s="107"/>
      <c r="I332" s="97"/>
      <c r="K332" s="202">
        <f t="shared" si="83"/>
        <v>4920.1680000000006</v>
      </c>
      <c r="L332" s="202">
        <f t="shared" si="84"/>
        <v>3131.0160000000001</v>
      </c>
      <c r="M332" s="51"/>
      <c r="N332" s="13">
        <f t="shared" si="85"/>
        <v>4920.1680000000006</v>
      </c>
      <c r="O332" s="13">
        <f t="shared" si="86"/>
        <v>3131.0160000000001</v>
      </c>
      <c r="P332" s="51"/>
      <c r="Q332" s="409">
        <v>2236.44</v>
      </c>
      <c r="R332" s="409">
        <v>2236.44</v>
      </c>
      <c r="S332" s="367">
        <v>1997.9624999999999</v>
      </c>
      <c r="T332" s="305">
        <v>1598.37</v>
      </c>
      <c r="U332" s="289">
        <v>1750</v>
      </c>
      <c r="V332" s="269">
        <v>1400</v>
      </c>
      <c r="W332" s="263">
        <v>1389.89</v>
      </c>
      <c r="X332" s="263">
        <v>1389.89</v>
      </c>
      <c r="Y332" s="208">
        <v>1296.4750000000001</v>
      </c>
      <c r="Z332" s="208">
        <v>1296.4750000000001</v>
      </c>
      <c r="AA332" s="208">
        <v>1296.4750000000001</v>
      </c>
      <c r="AB332" s="208">
        <v>1296.4750000000001</v>
      </c>
      <c r="AC332" s="208">
        <v>1296.4750000000001</v>
      </c>
      <c r="AD332" s="191">
        <v>1037.18</v>
      </c>
      <c r="AE332" s="312">
        <f t="shared" si="87"/>
        <v>1.1193603483548866</v>
      </c>
    </row>
    <row r="333" spans="1:32" ht="23.1" customHeight="1" x14ac:dyDescent="0.25">
      <c r="A333" s="2" t="s">
        <v>257</v>
      </c>
      <c r="B333" s="60">
        <v>1483</v>
      </c>
      <c r="C333" s="60" t="s">
        <v>383</v>
      </c>
      <c r="D333" s="4" t="s">
        <v>299</v>
      </c>
      <c r="E333" s="116">
        <f t="shared" si="82"/>
        <v>6410</v>
      </c>
      <c r="F333" s="117">
        <f t="shared" si="82"/>
        <v>4080</v>
      </c>
      <c r="G333" s="107"/>
      <c r="I333" s="97"/>
      <c r="K333" s="202">
        <f t="shared" si="83"/>
        <v>6404.2000000000007</v>
      </c>
      <c r="L333" s="202">
        <f t="shared" si="84"/>
        <v>4075.3999999999996</v>
      </c>
      <c r="M333" s="51"/>
      <c r="N333" s="13">
        <f t="shared" si="85"/>
        <v>6404.2000000000007</v>
      </c>
      <c r="O333" s="13">
        <f t="shared" si="86"/>
        <v>4075.3999999999996</v>
      </c>
      <c r="P333" s="51"/>
      <c r="Q333" s="409">
        <v>2911</v>
      </c>
      <c r="R333" s="409">
        <v>2911</v>
      </c>
      <c r="S333" s="367">
        <v>2597.6625000000004</v>
      </c>
      <c r="T333" s="305">
        <v>2078.13</v>
      </c>
      <c r="U333" s="289">
        <v>2261.25</v>
      </c>
      <c r="V333" s="269">
        <v>1809</v>
      </c>
      <c r="W333" s="263">
        <v>1808.07</v>
      </c>
      <c r="X333" s="263">
        <v>1808.07</v>
      </c>
      <c r="Y333" s="208">
        <v>1506.7250000000001</v>
      </c>
      <c r="Z333" s="208">
        <v>1506.7250000000001</v>
      </c>
      <c r="AA333" s="208">
        <v>1506.7250000000001</v>
      </c>
      <c r="AB333" s="208">
        <v>1506.7250000000001</v>
      </c>
      <c r="AC333" s="208">
        <v>1506.7250000000001</v>
      </c>
      <c r="AD333" s="191">
        <v>1205.3800000000001</v>
      </c>
      <c r="AE333" s="312">
        <f t="shared" si="87"/>
        <v>1.1206228676743031</v>
      </c>
    </row>
    <row r="334" spans="1:32" ht="23.1" customHeight="1" x14ac:dyDescent="0.25">
      <c r="A334" s="2" t="s">
        <v>257</v>
      </c>
      <c r="B334" s="60">
        <v>1484</v>
      </c>
      <c r="C334" s="60" t="s">
        <v>384</v>
      </c>
      <c r="D334" s="4" t="s">
        <v>263</v>
      </c>
      <c r="E334" s="116">
        <f t="shared" si="82"/>
        <v>6920</v>
      </c>
      <c r="F334" s="117">
        <f t="shared" si="82"/>
        <v>4410</v>
      </c>
      <c r="G334" s="107"/>
      <c r="I334" s="97"/>
      <c r="K334" s="202">
        <f t="shared" si="83"/>
        <v>6915.9860000000008</v>
      </c>
      <c r="L334" s="202">
        <f t="shared" si="84"/>
        <v>4401.0819999999994</v>
      </c>
      <c r="M334" s="51"/>
      <c r="N334" s="13">
        <f t="shared" si="85"/>
        <v>6915.9860000000008</v>
      </c>
      <c r="O334" s="13">
        <f t="shared" si="86"/>
        <v>4401.0819999999994</v>
      </c>
      <c r="P334" s="51"/>
      <c r="Q334" s="409">
        <v>3143.63</v>
      </c>
      <c r="R334" s="409">
        <v>3143.63</v>
      </c>
      <c r="S334" s="367">
        <v>2806.8249999999998</v>
      </c>
      <c r="T334" s="305">
        <v>2245.46</v>
      </c>
      <c r="U334" s="289">
        <v>2450</v>
      </c>
      <c r="V334" s="269">
        <v>1960</v>
      </c>
      <c r="W334" s="263">
        <v>1952.57</v>
      </c>
      <c r="X334" s="263">
        <v>1952.57</v>
      </c>
      <c r="Y334" s="208">
        <v>1627.1375</v>
      </c>
      <c r="Z334" s="208">
        <v>1627.1375</v>
      </c>
      <c r="AA334" s="208">
        <v>1627.1375</v>
      </c>
      <c r="AB334" s="208">
        <v>1627.1375</v>
      </c>
      <c r="AC334" s="208">
        <v>1627.1375</v>
      </c>
      <c r="AD334" s="191">
        <v>1301.71</v>
      </c>
      <c r="AE334" s="312">
        <f t="shared" si="87"/>
        <v>1.1199950121578652</v>
      </c>
    </row>
    <row r="335" spans="1:32" ht="23.1" customHeight="1" x14ac:dyDescent="0.25">
      <c r="A335" s="2" t="s">
        <v>257</v>
      </c>
      <c r="B335" s="60">
        <v>1485</v>
      </c>
      <c r="C335" s="60" t="s">
        <v>385</v>
      </c>
      <c r="D335" s="4" t="s">
        <v>264</v>
      </c>
      <c r="E335" s="116">
        <f t="shared" si="82"/>
        <v>7550</v>
      </c>
      <c r="F335" s="117">
        <f t="shared" si="82"/>
        <v>4800</v>
      </c>
      <c r="G335" s="107"/>
      <c r="I335" s="97"/>
      <c r="K335" s="202">
        <f t="shared" si="83"/>
        <v>7541.6880000000001</v>
      </c>
      <c r="L335" s="202">
        <f>O335*$L$8</f>
        <v>4799.2559999999994</v>
      </c>
      <c r="M335" s="51"/>
      <c r="N335" s="13">
        <f t="shared" si="85"/>
        <v>7541.6880000000001</v>
      </c>
      <c r="O335" s="13">
        <f t="shared" si="86"/>
        <v>4799.2559999999994</v>
      </c>
      <c r="P335" s="51"/>
      <c r="Q335" s="409">
        <v>3428.04</v>
      </c>
      <c r="R335" s="409">
        <v>3428.04</v>
      </c>
      <c r="S335" s="367">
        <v>3060.75</v>
      </c>
      <c r="T335" s="305">
        <v>2448.6</v>
      </c>
      <c r="U335" s="289">
        <v>2662.5</v>
      </c>
      <c r="V335" s="269">
        <v>2130</v>
      </c>
      <c r="W335" s="263">
        <v>2129.2199999999998</v>
      </c>
      <c r="X335" s="263">
        <v>2129.2199999999998</v>
      </c>
      <c r="Y335" s="208">
        <v>1774.35</v>
      </c>
      <c r="Z335" s="208">
        <v>1774.35</v>
      </c>
      <c r="AA335" s="208">
        <v>1774.35</v>
      </c>
      <c r="AB335" s="208">
        <v>1774.35</v>
      </c>
      <c r="AC335" s="208">
        <v>1774.35</v>
      </c>
      <c r="AD335" s="191">
        <v>1419.48</v>
      </c>
      <c r="AE335" s="312">
        <f t="shared" si="87"/>
        <v>1.1199999999999999</v>
      </c>
    </row>
    <row r="336" spans="1:32" ht="23.1" customHeight="1" x14ac:dyDescent="0.25">
      <c r="A336" s="2" t="s">
        <v>257</v>
      </c>
      <c r="B336" s="60">
        <v>1486</v>
      </c>
      <c r="C336" s="60" t="s">
        <v>386</v>
      </c>
      <c r="D336" s="4" t="s">
        <v>265</v>
      </c>
      <c r="E336" s="116">
        <f t="shared" si="82"/>
        <v>9620</v>
      </c>
      <c r="F336" s="117">
        <f t="shared" si="82"/>
        <v>6130</v>
      </c>
      <c r="G336" s="107"/>
      <c r="I336" s="97"/>
      <c r="K336" s="202">
        <f t="shared" si="83"/>
        <v>9619.2580000000016</v>
      </c>
      <c r="L336" s="202">
        <f t="shared" si="84"/>
        <v>6121.3460000000005</v>
      </c>
      <c r="M336" s="51"/>
      <c r="N336" s="13">
        <f t="shared" si="85"/>
        <v>9619.2580000000016</v>
      </c>
      <c r="O336" s="13">
        <f t="shared" si="86"/>
        <v>6121.3460000000005</v>
      </c>
      <c r="P336" s="51"/>
      <c r="Q336" s="409">
        <v>4372.3900000000003</v>
      </c>
      <c r="R336" s="409">
        <v>4372.3900000000003</v>
      </c>
      <c r="S336" s="367">
        <v>3903.9249999999997</v>
      </c>
      <c r="T336" s="305">
        <v>3123.14</v>
      </c>
      <c r="U336" s="289">
        <v>3394.7125000000001</v>
      </c>
      <c r="V336" s="277">
        <v>2715.77</v>
      </c>
      <c r="W336" s="263">
        <v>2715.77</v>
      </c>
      <c r="X336" s="263">
        <v>2715.77</v>
      </c>
      <c r="Y336" s="208">
        <v>2263.125</v>
      </c>
      <c r="Z336" s="208">
        <v>2263.125</v>
      </c>
      <c r="AA336" s="208">
        <v>2263.125</v>
      </c>
      <c r="AB336" s="208">
        <v>2263.125</v>
      </c>
      <c r="AC336" s="208">
        <v>2263.125</v>
      </c>
      <c r="AD336" s="191">
        <v>1810.5</v>
      </c>
      <c r="AE336" s="312">
        <f t="shared" si="87"/>
        <v>1.1199984630852284</v>
      </c>
    </row>
    <row r="337" spans="1:34" ht="23.1" customHeight="1" x14ac:dyDescent="0.25">
      <c r="A337" s="2" t="s">
        <v>257</v>
      </c>
      <c r="B337" s="60">
        <v>1487</v>
      </c>
      <c r="C337" s="60" t="s">
        <v>387</v>
      </c>
      <c r="D337" s="4" t="s">
        <v>266</v>
      </c>
      <c r="E337" s="116">
        <f t="shared" si="82"/>
        <v>10080</v>
      </c>
      <c r="F337" s="117">
        <f t="shared" si="82"/>
        <v>6410</v>
      </c>
      <c r="G337" s="125"/>
      <c r="H337" s="96"/>
      <c r="I337" s="126"/>
      <c r="K337" s="202">
        <f t="shared" si="83"/>
        <v>10072.704179999999</v>
      </c>
      <c r="L337" s="202">
        <f t="shared" si="84"/>
        <v>6409.9026599999988</v>
      </c>
      <c r="M337" s="51"/>
      <c r="N337" s="13">
        <f t="shared" si="85"/>
        <v>10072.704179999999</v>
      </c>
      <c r="O337" s="13">
        <f t="shared" si="86"/>
        <v>6409.9026599999988</v>
      </c>
      <c r="P337" s="51"/>
      <c r="Q337" s="409">
        <v>4578.5018999999993</v>
      </c>
      <c r="R337" s="409">
        <v>4578.5018999999993</v>
      </c>
      <c r="S337" s="367">
        <v>4087.948124999999</v>
      </c>
      <c r="T337" s="303">
        <v>3270.3584999999994</v>
      </c>
      <c r="U337" s="289">
        <v>3554.7374999999993</v>
      </c>
      <c r="V337" s="277">
        <v>2843.7899999999995</v>
      </c>
      <c r="W337" s="263">
        <v>2843.7899999999995</v>
      </c>
      <c r="X337" s="263">
        <v>2843.7899999999995</v>
      </c>
      <c r="Y337" s="208">
        <v>2369.8249999999998</v>
      </c>
      <c r="Z337" s="208">
        <v>2369.8249999999998</v>
      </c>
      <c r="AA337" s="208">
        <v>2369.8249999999998</v>
      </c>
      <c r="AB337" s="208">
        <v>2369.8249999999998</v>
      </c>
      <c r="AC337" s="208">
        <v>2369.8249999999998</v>
      </c>
      <c r="AD337" s="53">
        <v>1895.86</v>
      </c>
      <c r="AE337" s="312">
        <f t="shared" si="87"/>
        <v>1.1200000000000001</v>
      </c>
      <c r="AF337" s="144">
        <f>S337*1.12</f>
        <v>4578.5018999999993</v>
      </c>
    </row>
    <row r="338" spans="1:34" ht="23.1" customHeight="1" x14ac:dyDescent="0.25">
      <c r="B338" s="60"/>
      <c r="D338" s="136"/>
      <c r="E338" s="138"/>
      <c r="F338" s="139"/>
      <c r="J338" s="34"/>
      <c r="K338" s="202"/>
      <c r="L338" s="202"/>
      <c r="M338" s="2"/>
      <c r="N338" s="13"/>
      <c r="O338" s="13"/>
      <c r="P338" s="2"/>
      <c r="Q338" s="400"/>
      <c r="R338" s="400"/>
      <c r="S338" s="332"/>
      <c r="T338" s="332"/>
      <c r="U338" s="330"/>
      <c r="V338" s="277"/>
      <c r="W338" s="263"/>
      <c r="X338" s="263"/>
      <c r="Y338" s="208"/>
      <c r="Z338" s="208"/>
      <c r="AA338" s="208"/>
      <c r="AB338" s="208"/>
      <c r="AC338" s="208"/>
      <c r="AD338" s="54"/>
      <c r="AE338" s="312"/>
    </row>
    <row r="339" spans="1:34" s="66" customFormat="1" ht="23.1" customHeight="1" x14ac:dyDescent="0.25">
      <c r="A339" s="60" t="s">
        <v>257</v>
      </c>
      <c r="B339" s="60">
        <v>1448</v>
      </c>
      <c r="C339" s="2" t="s">
        <v>373</v>
      </c>
      <c r="D339" s="4" t="s">
        <v>567</v>
      </c>
      <c r="E339" s="116">
        <f t="shared" si="82"/>
        <v>2450</v>
      </c>
      <c r="F339" s="117">
        <f t="shared" si="82"/>
        <v>1560</v>
      </c>
      <c r="G339" s="308" t="s">
        <v>283</v>
      </c>
      <c r="H339" s="313"/>
      <c r="I339" s="309"/>
      <c r="J339" s="71"/>
      <c r="K339" s="202">
        <f t="shared" si="83"/>
        <v>2449.9639999999999</v>
      </c>
      <c r="L339" s="202">
        <f t="shared" si="84"/>
        <v>1559.0679999999998</v>
      </c>
      <c r="M339" s="63"/>
      <c r="N339" s="13">
        <f t="shared" si="85"/>
        <v>2449.9639999999999</v>
      </c>
      <c r="O339" s="13">
        <f t="shared" si="86"/>
        <v>1559.0679999999998</v>
      </c>
      <c r="P339" s="63"/>
      <c r="Q339" s="409">
        <v>1113.6199999999999</v>
      </c>
      <c r="R339" s="409">
        <v>1113.6199999999999</v>
      </c>
      <c r="S339" s="367">
        <v>994.30000000000007</v>
      </c>
      <c r="T339" s="305">
        <v>795.44</v>
      </c>
      <c r="U339" s="289">
        <v>864.61875000000009</v>
      </c>
      <c r="V339" s="277">
        <v>691.69500000000005</v>
      </c>
      <c r="W339" s="263">
        <v>691.69500000000005</v>
      </c>
      <c r="X339" s="263">
        <v>691.69500000000005</v>
      </c>
      <c r="Y339" s="208">
        <v>576.41250000000002</v>
      </c>
      <c r="Z339" s="208">
        <v>576.41250000000002</v>
      </c>
      <c r="AA339" s="208">
        <v>576.41250000000002</v>
      </c>
      <c r="AB339" s="208">
        <v>576.41250000000002</v>
      </c>
      <c r="AC339" s="208">
        <v>576.41250000000002</v>
      </c>
      <c r="AD339" s="191">
        <v>461.13</v>
      </c>
      <c r="AE339" s="312"/>
      <c r="AF339" s="144"/>
    </row>
    <row r="340" spans="1:34" ht="23.1" customHeight="1" x14ac:dyDescent="0.25">
      <c r="A340" s="2" t="s">
        <v>257</v>
      </c>
      <c r="B340" s="2">
        <v>1449</v>
      </c>
      <c r="C340" s="2" t="s">
        <v>374</v>
      </c>
      <c r="D340" s="4" t="s">
        <v>568</v>
      </c>
      <c r="E340" s="116">
        <f t="shared" si="82"/>
        <v>3570</v>
      </c>
      <c r="F340" s="117">
        <f t="shared" si="82"/>
        <v>2280</v>
      </c>
      <c r="G340" s="107"/>
      <c r="I340" s="314"/>
      <c r="K340" s="202">
        <f t="shared" si="83"/>
        <v>3569.9180000000006</v>
      </c>
      <c r="L340" s="202">
        <f t="shared" si="84"/>
        <v>2271.7660000000001</v>
      </c>
      <c r="M340" s="51"/>
      <c r="N340" s="13">
        <f t="shared" si="85"/>
        <v>3569.9180000000006</v>
      </c>
      <c r="O340" s="13">
        <f t="shared" si="86"/>
        <v>2271.7660000000001</v>
      </c>
      <c r="P340" s="51"/>
      <c r="Q340" s="409">
        <v>1622.69</v>
      </c>
      <c r="R340" s="409">
        <v>1622.69</v>
      </c>
      <c r="S340" s="367">
        <v>1448.8374999999999</v>
      </c>
      <c r="T340" s="305">
        <v>1159.07</v>
      </c>
      <c r="U340" s="289">
        <v>1259.8499999999999</v>
      </c>
      <c r="V340" s="277">
        <v>1007.8799999999999</v>
      </c>
      <c r="W340" s="263">
        <v>1007.8799999999999</v>
      </c>
      <c r="X340" s="263">
        <v>1007.8799999999999</v>
      </c>
      <c r="Y340" s="208">
        <v>839.9</v>
      </c>
      <c r="Z340" s="208">
        <v>839.9</v>
      </c>
      <c r="AA340" s="208">
        <v>839.9</v>
      </c>
      <c r="AB340" s="208">
        <v>839.9</v>
      </c>
      <c r="AC340" s="208">
        <v>839.9</v>
      </c>
      <c r="AD340" s="191">
        <v>671.92</v>
      </c>
      <c r="AE340" s="312"/>
    </row>
    <row r="341" spans="1:34" ht="23.1" customHeight="1" x14ac:dyDescent="0.25">
      <c r="A341" s="2" t="s">
        <v>257</v>
      </c>
      <c r="B341" s="2">
        <v>1450</v>
      </c>
      <c r="C341" s="2" t="s">
        <v>375</v>
      </c>
      <c r="D341" s="4" t="s">
        <v>565</v>
      </c>
      <c r="E341" s="116">
        <f t="shared" si="82"/>
        <v>3980</v>
      </c>
      <c r="F341" s="117">
        <f t="shared" si="82"/>
        <v>2540</v>
      </c>
      <c r="G341" s="107"/>
      <c r="I341" s="97"/>
      <c r="K341" s="202">
        <f t="shared" si="83"/>
        <v>3976.8740000000007</v>
      </c>
      <c r="L341" s="202">
        <f t="shared" si="84"/>
        <v>2530.7379999999998</v>
      </c>
      <c r="M341" s="51"/>
      <c r="N341" s="13">
        <f t="shared" si="85"/>
        <v>3976.8740000000007</v>
      </c>
      <c r="O341" s="13">
        <f t="shared" si="86"/>
        <v>2530.7379999999998</v>
      </c>
      <c r="P341" s="51"/>
      <c r="Q341" s="409">
        <v>1807.67</v>
      </c>
      <c r="R341" s="409">
        <v>1807.67</v>
      </c>
      <c r="S341" s="367">
        <v>1614</v>
      </c>
      <c r="T341" s="305">
        <v>1291.2</v>
      </c>
      <c r="U341" s="289">
        <v>1403.4937499999999</v>
      </c>
      <c r="V341" s="277">
        <v>1122.7949999999998</v>
      </c>
      <c r="W341" s="263">
        <v>1122.7949999999998</v>
      </c>
      <c r="X341" s="263">
        <v>1122.7949999999998</v>
      </c>
      <c r="Y341" s="208">
        <v>935.66249999999991</v>
      </c>
      <c r="Z341" s="208">
        <v>935.66249999999991</v>
      </c>
      <c r="AA341" s="208">
        <v>935.66249999999991</v>
      </c>
      <c r="AB341" s="208">
        <v>935.66249999999991</v>
      </c>
      <c r="AC341" s="208">
        <v>935.66249999999991</v>
      </c>
      <c r="AD341" s="191">
        <v>748.53</v>
      </c>
      <c r="AE341" s="312"/>
    </row>
    <row r="342" spans="1:34" ht="23.1" customHeight="1" x14ac:dyDescent="0.25">
      <c r="A342" s="2" t="s">
        <v>257</v>
      </c>
      <c r="B342" s="2">
        <v>1451</v>
      </c>
      <c r="C342" s="2" t="s">
        <v>376</v>
      </c>
      <c r="D342" s="4" t="s">
        <v>566</v>
      </c>
      <c r="E342" s="116">
        <f t="shared" si="82"/>
        <v>4570</v>
      </c>
      <c r="F342" s="117">
        <f t="shared" si="82"/>
        <v>2910</v>
      </c>
      <c r="G342" s="125"/>
      <c r="H342" s="96"/>
      <c r="I342" s="126"/>
      <c r="K342" s="202">
        <f t="shared" si="83"/>
        <v>4562.6680000000006</v>
      </c>
      <c r="L342" s="202">
        <f t="shared" si="84"/>
        <v>2903.5160000000001</v>
      </c>
      <c r="M342" s="51"/>
      <c r="N342" s="13">
        <f t="shared" si="85"/>
        <v>4562.6680000000006</v>
      </c>
      <c r="O342" s="13">
        <f t="shared" si="86"/>
        <v>2903.5160000000001</v>
      </c>
      <c r="P342" s="51"/>
      <c r="Q342" s="409">
        <v>2073.94</v>
      </c>
      <c r="R342" s="409">
        <v>2073.94</v>
      </c>
      <c r="S342" s="367">
        <v>1851.7250000000001</v>
      </c>
      <c r="T342" s="305">
        <v>1481.38</v>
      </c>
      <c r="U342" s="289">
        <v>1610.1750000000002</v>
      </c>
      <c r="V342" s="277">
        <v>1288.1400000000001</v>
      </c>
      <c r="W342" s="263">
        <v>1288.1400000000001</v>
      </c>
      <c r="X342" s="263">
        <v>1288.1400000000001</v>
      </c>
      <c r="Y342" s="208">
        <v>1073.45</v>
      </c>
      <c r="Z342" s="208">
        <v>1073.45</v>
      </c>
      <c r="AA342" s="208">
        <v>1073.45</v>
      </c>
      <c r="AB342" s="208">
        <v>1073.45</v>
      </c>
      <c r="AC342" s="208">
        <v>1073.45</v>
      </c>
      <c r="AD342" s="191">
        <v>858.76</v>
      </c>
      <c r="AE342" s="312"/>
    </row>
    <row r="343" spans="1:34" ht="23.1" customHeight="1" x14ac:dyDescent="0.25">
      <c r="D343" s="136"/>
      <c r="E343" s="138"/>
      <c r="F343" s="139"/>
      <c r="J343" s="34"/>
      <c r="K343" s="202"/>
      <c r="L343" s="202"/>
      <c r="M343" s="2"/>
      <c r="N343" s="13"/>
      <c r="O343" s="13"/>
      <c r="P343" s="2"/>
      <c r="Q343" s="400"/>
      <c r="R343" s="400"/>
      <c r="S343" s="332"/>
      <c r="T343" s="329"/>
      <c r="U343" s="330"/>
      <c r="V343" s="277"/>
      <c r="W343" s="263"/>
      <c r="X343" s="263"/>
      <c r="Y343" s="208"/>
      <c r="Z343" s="208"/>
      <c r="AA343" s="208"/>
      <c r="AB343" s="208"/>
      <c r="AC343" s="208"/>
      <c r="AD343" s="191"/>
      <c r="AE343" s="312"/>
    </row>
    <row r="344" spans="1:34" ht="23.1" customHeight="1" x14ac:dyDescent="0.25">
      <c r="A344" s="2" t="s">
        <v>370</v>
      </c>
      <c r="C344" s="2" t="s">
        <v>371</v>
      </c>
      <c r="D344" s="4" t="s">
        <v>742</v>
      </c>
      <c r="E344" s="116">
        <f t="shared" ref="E344:F349" si="88">MROUND(K344+4.7,10)</f>
        <v>4740</v>
      </c>
      <c r="F344" s="117">
        <f t="shared" si="88"/>
        <v>3020</v>
      </c>
      <c r="G344" s="308" t="s">
        <v>662</v>
      </c>
      <c r="H344" s="109"/>
      <c r="I344" s="309"/>
      <c r="K344" s="202">
        <f t="shared" ref="K344:K349" si="89">N344*$K$8</f>
        <v>4740.1860000000006</v>
      </c>
      <c r="L344" s="202">
        <f t="shared" ref="L344:L349" si="90">O344*$L$8</f>
        <v>3016.482</v>
      </c>
      <c r="M344" s="51"/>
      <c r="N344" s="13">
        <f t="shared" si="85"/>
        <v>4740.1860000000006</v>
      </c>
      <c r="O344" s="13">
        <f t="shared" si="86"/>
        <v>3016.482</v>
      </c>
      <c r="P344" s="51"/>
      <c r="Q344" s="409">
        <v>2154.63</v>
      </c>
      <c r="R344" s="409">
        <v>2154.63</v>
      </c>
      <c r="S344" s="367">
        <v>1923.7750000000001</v>
      </c>
      <c r="T344" s="305">
        <v>1539.02</v>
      </c>
      <c r="U344" s="289">
        <v>2002.5</v>
      </c>
      <c r="V344" s="277">
        <v>1602</v>
      </c>
      <c r="W344" s="263">
        <v>1602</v>
      </c>
      <c r="X344" s="263"/>
      <c r="Y344" s="208">
        <v>1335</v>
      </c>
      <c r="Z344" s="208">
        <v>1335</v>
      </c>
      <c r="AA344" s="208">
        <v>1335</v>
      </c>
      <c r="AB344" s="208">
        <v>1335</v>
      </c>
      <c r="AC344" s="208">
        <v>1335</v>
      </c>
      <c r="AD344" s="190">
        <v>1068</v>
      </c>
      <c r="AE344" s="312"/>
    </row>
    <row r="345" spans="1:34" ht="23.1" customHeight="1" x14ac:dyDescent="0.25">
      <c r="C345" s="2" t="s">
        <v>372</v>
      </c>
      <c r="D345" s="4" t="s">
        <v>743</v>
      </c>
      <c r="E345" s="116">
        <f t="shared" si="88"/>
        <v>5330</v>
      </c>
      <c r="F345" s="117">
        <f t="shared" si="88"/>
        <v>3400</v>
      </c>
      <c r="G345" s="107"/>
      <c r="I345" s="97"/>
      <c r="K345" s="202">
        <f t="shared" si="89"/>
        <v>5327.652</v>
      </c>
      <c r="L345" s="202">
        <f t="shared" si="90"/>
        <v>3390.3239999999996</v>
      </c>
      <c r="M345" s="51"/>
      <c r="N345" s="13">
        <f t="shared" si="85"/>
        <v>5327.652</v>
      </c>
      <c r="O345" s="13">
        <f t="shared" si="86"/>
        <v>3390.3239999999996</v>
      </c>
      <c r="P345" s="51"/>
      <c r="Q345" s="409">
        <v>2421.66</v>
      </c>
      <c r="R345" s="409">
        <v>2421.66</v>
      </c>
      <c r="S345" s="367">
        <v>2162.1999999999998</v>
      </c>
      <c r="T345" s="305">
        <v>1729.76</v>
      </c>
      <c r="U345" s="289">
        <v>2587.5</v>
      </c>
      <c r="V345" s="277">
        <v>2070</v>
      </c>
      <c r="W345" s="263">
        <v>2070</v>
      </c>
      <c r="X345" s="263"/>
      <c r="Y345" s="208">
        <v>1725</v>
      </c>
      <c r="Z345" s="208">
        <v>1725</v>
      </c>
      <c r="AA345" s="208">
        <v>1725</v>
      </c>
      <c r="AB345" s="208">
        <v>1725</v>
      </c>
      <c r="AC345" s="208">
        <v>1725</v>
      </c>
      <c r="AD345" s="190">
        <v>1380</v>
      </c>
      <c r="AE345" s="312"/>
    </row>
    <row r="346" spans="1:34" ht="23.1" customHeight="1" x14ac:dyDescent="0.25">
      <c r="C346" s="2" t="s">
        <v>372</v>
      </c>
      <c r="D346" s="4" t="s">
        <v>744</v>
      </c>
      <c r="E346" s="116">
        <f t="shared" si="88"/>
        <v>7690</v>
      </c>
      <c r="F346" s="117">
        <f t="shared" si="88"/>
        <v>4900</v>
      </c>
      <c r="G346" s="107"/>
      <c r="I346" s="97"/>
      <c r="K346" s="202">
        <f t="shared" si="89"/>
        <v>7690.0560000000005</v>
      </c>
      <c r="L346" s="202">
        <f t="shared" si="90"/>
        <v>4893.6719999999996</v>
      </c>
      <c r="M346" s="51"/>
      <c r="N346" s="13">
        <f t="shared" si="85"/>
        <v>7690.0560000000005</v>
      </c>
      <c r="O346" s="13">
        <f t="shared" si="86"/>
        <v>4893.6719999999996</v>
      </c>
      <c r="P346" s="51"/>
      <c r="Q346" s="409">
        <v>3495.48</v>
      </c>
      <c r="R346" s="409">
        <v>3495.48</v>
      </c>
      <c r="S346" s="367">
        <v>3120.9750000000004</v>
      </c>
      <c r="T346" s="305">
        <v>2496.7800000000002</v>
      </c>
      <c r="U346" s="289">
        <v>2587.5</v>
      </c>
      <c r="V346" s="277">
        <v>2070</v>
      </c>
      <c r="W346" s="263">
        <v>2070</v>
      </c>
      <c r="X346" s="263"/>
      <c r="Y346" s="208">
        <v>1725</v>
      </c>
      <c r="Z346" s="208">
        <v>1725</v>
      </c>
      <c r="AA346" s="208">
        <v>1725</v>
      </c>
      <c r="AB346" s="208">
        <v>1725</v>
      </c>
      <c r="AC346" s="208">
        <v>1725</v>
      </c>
      <c r="AD346" s="190">
        <v>1380</v>
      </c>
      <c r="AE346" s="312"/>
    </row>
    <row r="347" spans="1:34" ht="23.1" customHeight="1" x14ac:dyDescent="0.25">
      <c r="C347" s="2" t="s">
        <v>372</v>
      </c>
      <c r="D347" s="4" t="s">
        <v>745</v>
      </c>
      <c r="E347" s="116">
        <f t="shared" si="88"/>
        <v>8320</v>
      </c>
      <c r="F347" s="117">
        <f t="shared" si="88"/>
        <v>5290</v>
      </c>
      <c r="G347" s="107"/>
      <c r="I347" s="97"/>
      <c r="K347" s="202">
        <f t="shared" si="89"/>
        <v>8310.8080000000009</v>
      </c>
      <c r="L347" s="202">
        <f t="shared" si="90"/>
        <v>5288.6959999999999</v>
      </c>
      <c r="M347" s="51"/>
      <c r="N347" s="13">
        <f t="shared" si="85"/>
        <v>8310.8080000000009</v>
      </c>
      <c r="O347" s="13">
        <f t="shared" si="86"/>
        <v>5288.6959999999999</v>
      </c>
      <c r="P347" s="51"/>
      <c r="Q347" s="409">
        <v>3777.64</v>
      </c>
      <c r="R347" s="409">
        <v>3777.64</v>
      </c>
      <c r="S347" s="367">
        <v>3502.2624999999998</v>
      </c>
      <c r="T347" s="305">
        <v>2801.81</v>
      </c>
      <c r="U347" s="289">
        <v>2587.5</v>
      </c>
      <c r="V347" s="277">
        <v>2070</v>
      </c>
      <c r="W347" s="263">
        <v>2070</v>
      </c>
      <c r="X347" s="263"/>
      <c r="Y347" s="208">
        <v>1725</v>
      </c>
      <c r="Z347" s="208">
        <v>1725</v>
      </c>
      <c r="AA347" s="208">
        <v>1725</v>
      </c>
      <c r="AB347" s="208">
        <v>1725</v>
      </c>
      <c r="AC347" s="208">
        <v>1725</v>
      </c>
      <c r="AD347" s="190">
        <v>1380</v>
      </c>
      <c r="AE347" s="312"/>
    </row>
    <row r="348" spans="1:34" ht="23.1" customHeight="1" x14ac:dyDescent="0.25">
      <c r="C348" s="2" t="s">
        <v>372</v>
      </c>
      <c r="D348" s="4" t="s">
        <v>601</v>
      </c>
      <c r="E348" s="116">
        <f t="shared" si="88"/>
        <v>21480</v>
      </c>
      <c r="F348" s="117">
        <f t="shared" si="88"/>
        <v>13670</v>
      </c>
      <c r="G348" s="107"/>
      <c r="I348" s="97"/>
      <c r="K348" s="202">
        <f t="shared" si="89"/>
        <v>21478.974000000002</v>
      </c>
      <c r="L348" s="202">
        <f t="shared" si="90"/>
        <v>13668.438</v>
      </c>
      <c r="M348" s="51"/>
      <c r="N348" s="13">
        <f t="shared" si="85"/>
        <v>21478.974000000002</v>
      </c>
      <c r="O348" s="13">
        <f t="shared" si="86"/>
        <v>13668.438</v>
      </c>
      <c r="P348" s="51"/>
      <c r="Q348" s="409">
        <v>9763.17</v>
      </c>
      <c r="R348" s="409">
        <v>9763.17</v>
      </c>
      <c r="S348" s="367">
        <v>8717.1124999999993</v>
      </c>
      <c r="T348" s="305">
        <v>6973.69</v>
      </c>
      <c r="U348" s="289">
        <v>2587.5</v>
      </c>
      <c r="V348" s="277">
        <v>2070</v>
      </c>
      <c r="W348" s="263">
        <v>2070</v>
      </c>
      <c r="X348" s="263"/>
      <c r="Y348" s="208">
        <v>1725</v>
      </c>
      <c r="Z348" s="208">
        <v>1725</v>
      </c>
      <c r="AA348" s="208">
        <v>1725</v>
      </c>
      <c r="AB348" s="208">
        <v>1725</v>
      </c>
      <c r="AC348" s="208">
        <v>1725</v>
      </c>
      <c r="AD348" s="190">
        <v>1380</v>
      </c>
      <c r="AE348" s="312"/>
    </row>
    <row r="349" spans="1:34" ht="23.1" customHeight="1" x14ac:dyDescent="0.25">
      <c r="C349" s="2" t="s">
        <v>372</v>
      </c>
      <c r="D349" s="4" t="s">
        <v>602</v>
      </c>
      <c r="E349" s="116">
        <f t="shared" si="88"/>
        <v>21480</v>
      </c>
      <c r="F349" s="117">
        <f t="shared" si="88"/>
        <v>13670</v>
      </c>
      <c r="G349" s="125"/>
      <c r="H349" s="96"/>
      <c r="I349" s="126"/>
      <c r="K349" s="202">
        <f t="shared" si="89"/>
        <v>21478.974000000002</v>
      </c>
      <c r="L349" s="202">
        <f t="shared" si="90"/>
        <v>13668.438</v>
      </c>
      <c r="M349" s="51"/>
      <c r="N349" s="13">
        <f t="shared" si="85"/>
        <v>21478.974000000002</v>
      </c>
      <c r="O349" s="13">
        <f t="shared" si="86"/>
        <v>13668.438</v>
      </c>
      <c r="P349" s="51"/>
      <c r="Q349" s="409">
        <v>9763.17</v>
      </c>
      <c r="R349" s="409">
        <v>9763.17</v>
      </c>
      <c r="S349" s="367">
        <v>8717.1124999999993</v>
      </c>
      <c r="T349" s="305">
        <v>6973.69</v>
      </c>
      <c r="U349" s="289">
        <v>2587.5</v>
      </c>
      <c r="V349" s="277">
        <v>2070</v>
      </c>
      <c r="W349" s="263">
        <v>2070</v>
      </c>
      <c r="X349" s="263"/>
      <c r="Y349" s="208">
        <v>1725</v>
      </c>
      <c r="Z349" s="208">
        <v>1725</v>
      </c>
      <c r="AA349" s="208">
        <v>1725</v>
      </c>
      <c r="AB349" s="208">
        <v>1725</v>
      </c>
      <c r="AC349" s="208">
        <v>1725</v>
      </c>
      <c r="AD349" s="190">
        <v>1380</v>
      </c>
      <c r="AE349" s="312"/>
    </row>
    <row r="350" spans="1:34" ht="23.1" customHeight="1" x14ac:dyDescent="0.25">
      <c r="D350" s="136"/>
      <c r="E350" s="138"/>
      <c r="F350" s="139"/>
      <c r="J350" s="34"/>
      <c r="K350" s="202"/>
      <c r="L350" s="202"/>
      <c r="M350" s="2"/>
      <c r="N350" s="13"/>
      <c r="O350" s="13"/>
      <c r="P350" s="2"/>
      <c r="Q350" s="398"/>
      <c r="R350" s="398"/>
      <c r="S350" s="333"/>
      <c r="T350" s="333"/>
      <c r="U350" s="330"/>
      <c r="V350" s="277"/>
      <c r="W350" s="208"/>
      <c r="X350" s="208"/>
      <c r="Y350" s="208">
        <v>0</v>
      </c>
      <c r="Z350" s="208">
        <v>0</v>
      </c>
      <c r="AA350" s="208">
        <v>0</v>
      </c>
      <c r="AB350" s="208">
        <v>0</v>
      </c>
      <c r="AC350" s="208">
        <v>0</v>
      </c>
      <c r="AD350" s="197"/>
      <c r="AE350" s="312"/>
    </row>
    <row r="351" spans="1:34" s="144" customFormat="1" ht="23.1" customHeight="1" x14ac:dyDescent="0.25">
      <c r="A351" s="2"/>
      <c r="B351" s="2"/>
      <c r="C351" s="2"/>
      <c r="D351" s="619" t="s">
        <v>797</v>
      </c>
      <c r="E351" s="620"/>
      <c r="F351" s="620"/>
      <c r="G351" s="620"/>
      <c r="H351" s="620"/>
      <c r="I351" s="621"/>
      <c r="J351" s="34"/>
      <c r="K351" s="202"/>
      <c r="L351" s="202"/>
      <c r="M351" s="2"/>
      <c r="N351" s="13"/>
      <c r="O351" s="13"/>
      <c r="P351" s="2"/>
      <c r="Q351" s="398"/>
      <c r="R351" s="398"/>
      <c r="S351" s="333" t="s">
        <v>842</v>
      </c>
      <c r="T351" s="333"/>
      <c r="U351" s="330"/>
      <c r="V351" s="277"/>
      <c r="W351" s="208"/>
      <c r="X351" s="208"/>
      <c r="Y351" s="208">
        <v>0</v>
      </c>
      <c r="Z351" s="208">
        <v>0</v>
      </c>
      <c r="AA351" s="208">
        <v>0</v>
      </c>
      <c r="AB351" s="208">
        <v>0</v>
      </c>
      <c r="AC351" s="208">
        <v>0</v>
      </c>
      <c r="AD351" s="190"/>
      <c r="AE351" s="312"/>
      <c r="AG351" s="34"/>
      <c r="AH351" s="34"/>
    </row>
    <row r="352" spans="1:34" s="144" customFormat="1" ht="23.1" customHeight="1" x14ac:dyDescent="0.25">
      <c r="A352" s="2"/>
      <c r="B352" s="2"/>
      <c r="C352" s="2"/>
      <c r="D352" s="284"/>
      <c r="E352" s="238"/>
      <c r="F352" s="239"/>
      <c r="G352" s="101"/>
      <c r="H352" s="45"/>
      <c r="I352" s="45"/>
      <c r="J352" s="34"/>
      <c r="K352" s="202"/>
      <c r="L352" s="202"/>
      <c r="M352" s="2"/>
      <c r="N352" s="307">
        <v>2.2999999999999998</v>
      </c>
      <c r="O352" s="307">
        <v>1.4</v>
      </c>
      <c r="P352" s="2"/>
      <c r="Q352" s="398" t="s">
        <v>843</v>
      </c>
      <c r="R352" s="398" t="s">
        <v>843</v>
      </c>
      <c r="S352" s="333" t="s">
        <v>843</v>
      </c>
      <c r="T352" s="333"/>
      <c r="U352" s="330"/>
      <c r="V352" s="280"/>
      <c r="W352" s="237"/>
      <c r="X352" s="237"/>
      <c r="Y352" s="237"/>
      <c r="Z352" s="237"/>
      <c r="AA352" s="237"/>
      <c r="AB352" s="237"/>
      <c r="AC352" s="237"/>
      <c r="AD352" s="240"/>
      <c r="AE352" s="312"/>
      <c r="AG352" s="34"/>
      <c r="AH352" s="34"/>
    </row>
    <row r="353" spans="1:34" s="144" customFormat="1" ht="23.1" customHeight="1" x14ac:dyDescent="0.25">
      <c r="A353" s="2"/>
      <c r="B353" s="2"/>
      <c r="C353" s="2"/>
      <c r="D353" s="617" t="s">
        <v>714</v>
      </c>
      <c r="E353" s="617"/>
      <c r="F353" s="617"/>
      <c r="G353" s="617"/>
      <c r="H353" s="617"/>
      <c r="I353" s="618"/>
      <c r="J353" s="34"/>
      <c r="K353" s="202"/>
      <c r="L353" s="202"/>
      <c r="M353" s="2"/>
      <c r="N353" s="13"/>
      <c r="O353" s="13"/>
      <c r="P353" s="2"/>
      <c r="Q353" s="398"/>
      <c r="R353" s="398"/>
      <c r="S353" s="333"/>
      <c r="T353" s="333"/>
      <c r="U353" s="330"/>
      <c r="V353" s="277"/>
      <c r="W353" s="208"/>
      <c r="X353" s="208"/>
      <c r="Y353" s="208"/>
      <c r="Z353" s="208"/>
      <c r="AA353" s="208"/>
      <c r="AB353" s="208"/>
      <c r="AC353" s="208"/>
      <c r="AD353" s="190"/>
      <c r="AE353" s="312"/>
      <c r="AG353" s="34"/>
      <c r="AH353" s="34"/>
    </row>
    <row r="354" spans="1:34" s="144" customFormat="1" ht="23.1" customHeight="1" x14ac:dyDescent="0.25">
      <c r="A354" s="2"/>
      <c r="B354" s="2"/>
      <c r="C354" s="2"/>
      <c r="D354" s="353" t="s">
        <v>834</v>
      </c>
      <c r="E354" s="116">
        <f t="shared" ref="E354:F363" si="91">MROUND(K354+4.7,10)</f>
        <v>690</v>
      </c>
      <c r="F354" s="117">
        <f t="shared" si="91"/>
        <v>420</v>
      </c>
      <c r="G354" s="99"/>
      <c r="H354" s="2"/>
      <c r="I354" s="2"/>
      <c r="J354" s="33"/>
      <c r="K354" s="202">
        <f t="shared" ref="K354:K363" si="92">N354*$K$8</f>
        <v>690</v>
      </c>
      <c r="L354" s="202">
        <f t="shared" ref="L354:L363" si="93">O354*$L$8</f>
        <v>420</v>
      </c>
      <c r="M354" s="51"/>
      <c r="N354" s="13">
        <f t="shared" ref="N354:N363" si="94">Q354*2.3</f>
        <v>690</v>
      </c>
      <c r="O354" s="13">
        <f t="shared" ref="O354:O363" si="95">Q354*1.4</f>
        <v>420</v>
      </c>
      <c r="P354" s="51"/>
      <c r="Q354" s="398">
        <v>300</v>
      </c>
      <c r="R354" s="398">
        <v>300</v>
      </c>
      <c r="S354" s="371">
        <v>300</v>
      </c>
      <c r="T354" s="300">
        <v>300</v>
      </c>
      <c r="U354" s="289">
        <v>300</v>
      </c>
      <c r="V354" s="277">
        <v>300</v>
      </c>
      <c r="W354" s="208">
        <v>300</v>
      </c>
      <c r="X354" s="208">
        <v>300</v>
      </c>
      <c r="Y354" s="208">
        <v>300</v>
      </c>
      <c r="Z354" s="208">
        <v>300</v>
      </c>
      <c r="AA354" s="208">
        <v>300</v>
      </c>
      <c r="AB354" s="208"/>
      <c r="AC354" s="208"/>
      <c r="AD354" s="190">
        <v>108.173</v>
      </c>
      <c r="AE354" s="312"/>
      <c r="AG354" s="34"/>
      <c r="AH354" s="34"/>
    </row>
    <row r="355" spans="1:34" s="144" customFormat="1" ht="23.1" customHeight="1" x14ac:dyDescent="0.25">
      <c r="A355" s="2"/>
      <c r="B355" s="2"/>
      <c r="C355" s="2"/>
      <c r="D355" s="353" t="s">
        <v>833</v>
      </c>
      <c r="E355" s="116">
        <f>MROUND(K355+4.7,10)</f>
        <v>1040</v>
      </c>
      <c r="F355" s="117">
        <f>MROUND(L355+4.7,10)</f>
        <v>630</v>
      </c>
      <c r="G355" s="99"/>
      <c r="H355" s="2"/>
      <c r="I355" s="2"/>
      <c r="J355" s="33"/>
      <c r="K355" s="202">
        <f t="shared" si="92"/>
        <v>1035</v>
      </c>
      <c r="L355" s="202">
        <f t="shared" si="93"/>
        <v>630</v>
      </c>
      <c r="M355" s="51"/>
      <c r="N355" s="13">
        <f t="shared" si="94"/>
        <v>1035</v>
      </c>
      <c r="O355" s="13">
        <f t="shared" si="95"/>
        <v>630</v>
      </c>
      <c r="P355" s="51"/>
      <c r="Q355" s="398">
        <v>450</v>
      </c>
      <c r="R355" s="398">
        <v>450</v>
      </c>
      <c r="S355" s="371">
        <v>450</v>
      </c>
      <c r="T355" s="300">
        <v>450</v>
      </c>
      <c r="U355" s="289">
        <v>450</v>
      </c>
      <c r="V355" s="277">
        <v>450</v>
      </c>
      <c r="W355" s="208">
        <v>450</v>
      </c>
      <c r="X355" s="208">
        <v>450</v>
      </c>
      <c r="Y355" s="208">
        <v>450</v>
      </c>
      <c r="Z355" s="208">
        <v>450</v>
      </c>
      <c r="AA355" s="208">
        <v>450</v>
      </c>
      <c r="AB355" s="208">
        <v>135.21625</v>
      </c>
      <c r="AC355" s="208">
        <v>135.21625</v>
      </c>
      <c r="AD355" s="190">
        <v>108.173</v>
      </c>
      <c r="AE355" s="312"/>
      <c r="AG355" s="34"/>
      <c r="AH355" s="34"/>
    </row>
    <row r="356" spans="1:34" s="144" customFormat="1" ht="23.1" customHeight="1" x14ac:dyDescent="0.25">
      <c r="A356" s="2"/>
      <c r="B356" s="2"/>
      <c r="C356" s="2"/>
      <c r="D356" s="353" t="s">
        <v>832</v>
      </c>
      <c r="E356" s="116">
        <f t="shared" si="91"/>
        <v>920</v>
      </c>
      <c r="F356" s="117">
        <f t="shared" si="91"/>
        <v>560</v>
      </c>
      <c r="G356" s="99"/>
      <c r="H356" s="2"/>
      <c r="I356" s="2"/>
      <c r="J356" s="33"/>
      <c r="K356" s="202">
        <f t="shared" si="92"/>
        <v>919.99999999999989</v>
      </c>
      <c r="L356" s="202">
        <f t="shared" si="93"/>
        <v>560</v>
      </c>
      <c r="M356" s="51"/>
      <c r="N356" s="13">
        <f t="shared" si="94"/>
        <v>919.99999999999989</v>
      </c>
      <c r="O356" s="13">
        <f t="shared" si="95"/>
        <v>560</v>
      </c>
      <c r="P356" s="51"/>
      <c r="Q356" s="398">
        <v>400</v>
      </c>
      <c r="R356" s="398">
        <v>400</v>
      </c>
      <c r="S356" s="371">
        <v>400</v>
      </c>
      <c r="T356" s="300">
        <v>400</v>
      </c>
      <c r="U356" s="289">
        <v>400</v>
      </c>
      <c r="V356" s="277">
        <v>400</v>
      </c>
      <c r="W356" s="208">
        <v>400</v>
      </c>
      <c r="X356" s="208">
        <v>400</v>
      </c>
      <c r="Y356" s="208">
        <v>400</v>
      </c>
      <c r="Z356" s="208">
        <v>400</v>
      </c>
      <c r="AA356" s="208">
        <v>400</v>
      </c>
      <c r="AB356" s="208"/>
      <c r="AC356" s="208"/>
      <c r="AD356" s="190">
        <v>162.2595</v>
      </c>
      <c r="AE356" s="312"/>
      <c r="AG356" s="34"/>
      <c r="AH356" s="34"/>
    </row>
    <row r="357" spans="1:34" s="144" customFormat="1" ht="23.1" customHeight="1" x14ac:dyDescent="0.25">
      <c r="A357" s="2"/>
      <c r="B357" s="2"/>
      <c r="C357" s="2"/>
      <c r="D357" s="353" t="s">
        <v>831</v>
      </c>
      <c r="E357" s="116">
        <f>MROUND(K357+4.7,10)</f>
        <v>1380</v>
      </c>
      <c r="F357" s="117">
        <f>MROUND(L357+4.7,10)</f>
        <v>840</v>
      </c>
      <c r="G357" s="99"/>
      <c r="H357" s="2"/>
      <c r="I357" s="2"/>
      <c r="J357" s="33"/>
      <c r="K357" s="202">
        <f t="shared" si="92"/>
        <v>1380</v>
      </c>
      <c r="L357" s="202">
        <f t="shared" si="93"/>
        <v>840</v>
      </c>
      <c r="M357" s="51"/>
      <c r="N357" s="13">
        <f t="shared" si="94"/>
        <v>1380</v>
      </c>
      <c r="O357" s="13">
        <f t="shared" si="95"/>
        <v>840</v>
      </c>
      <c r="P357" s="51"/>
      <c r="Q357" s="398">
        <v>600</v>
      </c>
      <c r="R357" s="398">
        <v>600</v>
      </c>
      <c r="S357" s="371">
        <v>600</v>
      </c>
      <c r="T357" s="300">
        <v>600</v>
      </c>
      <c r="U357" s="289">
        <v>600</v>
      </c>
      <c r="V357" s="277">
        <v>600</v>
      </c>
      <c r="W357" s="208">
        <v>600</v>
      </c>
      <c r="X357" s="208">
        <v>600</v>
      </c>
      <c r="Y357" s="208">
        <v>600</v>
      </c>
      <c r="Z357" s="208">
        <v>600</v>
      </c>
      <c r="AA357" s="208">
        <v>600</v>
      </c>
      <c r="AB357" s="208">
        <v>202.824375</v>
      </c>
      <c r="AC357" s="208">
        <v>202.824375</v>
      </c>
      <c r="AD357" s="190">
        <v>162.2595</v>
      </c>
      <c r="AE357" s="312"/>
      <c r="AG357" s="34"/>
      <c r="AH357" s="34"/>
    </row>
    <row r="358" spans="1:34" s="144" customFormat="1" ht="23.1" customHeight="1" x14ac:dyDescent="0.25">
      <c r="A358" s="2"/>
      <c r="B358" s="2"/>
      <c r="C358" s="2"/>
      <c r="D358" s="353" t="s">
        <v>830</v>
      </c>
      <c r="E358" s="116">
        <f t="shared" si="91"/>
        <v>1060</v>
      </c>
      <c r="F358" s="117">
        <f t="shared" si="91"/>
        <v>650</v>
      </c>
      <c r="G358" s="99"/>
      <c r="H358" s="2"/>
      <c r="I358" s="2"/>
      <c r="J358" s="33"/>
      <c r="K358" s="202">
        <f t="shared" si="92"/>
        <v>1058</v>
      </c>
      <c r="L358" s="202">
        <f t="shared" si="93"/>
        <v>644</v>
      </c>
      <c r="M358" s="51"/>
      <c r="N358" s="13">
        <f t="shared" si="94"/>
        <v>1058</v>
      </c>
      <c r="O358" s="13">
        <f t="shared" si="95"/>
        <v>644</v>
      </c>
      <c r="P358" s="51"/>
      <c r="Q358" s="398">
        <v>460</v>
      </c>
      <c r="R358" s="398">
        <v>460</v>
      </c>
      <c r="S358" s="371">
        <v>460</v>
      </c>
      <c r="T358" s="300">
        <v>460</v>
      </c>
      <c r="U358" s="289">
        <v>460</v>
      </c>
      <c r="V358" s="277">
        <v>460</v>
      </c>
      <c r="W358" s="208">
        <v>460</v>
      </c>
      <c r="X358" s="208">
        <v>460</v>
      </c>
      <c r="Y358" s="208">
        <v>460</v>
      </c>
      <c r="Z358" s="208">
        <v>460</v>
      </c>
      <c r="AA358" s="208">
        <v>460</v>
      </c>
      <c r="AB358" s="208"/>
      <c r="AC358" s="208"/>
      <c r="AD358" s="190">
        <v>194.71140000000003</v>
      </c>
      <c r="AE358" s="312"/>
      <c r="AG358" s="34"/>
      <c r="AH358" s="34"/>
    </row>
    <row r="359" spans="1:34" s="144" customFormat="1" ht="23.1" customHeight="1" x14ac:dyDescent="0.25">
      <c r="A359" s="2"/>
      <c r="B359" s="2"/>
      <c r="C359" s="2"/>
      <c r="D359" s="353" t="s">
        <v>829</v>
      </c>
      <c r="E359" s="116">
        <f>MROUND(K359+4.7,10)</f>
        <v>1590</v>
      </c>
      <c r="F359" s="117">
        <f>MROUND(L359+4.7,10)</f>
        <v>970</v>
      </c>
      <c r="G359" s="99"/>
      <c r="H359" s="2"/>
      <c r="I359" s="2"/>
      <c r="J359" s="33"/>
      <c r="K359" s="202">
        <f t="shared" si="92"/>
        <v>1586.9999999999998</v>
      </c>
      <c r="L359" s="202">
        <f t="shared" si="93"/>
        <v>965.99999999999989</v>
      </c>
      <c r="M359" s="51"/>
      <c r="N359" s="13">
        <f t="shared" si="94"/>
        <v>1586.9999999999998</v>
      </c>
      <c r="O359" s="13">
        <f t="shared" si="95"/>
        <v>965.99999999999989</v>
      </c>
      <c r="P359" s="51"/>
      <c r="Q359" s="398">
        <v>690</v>
      </c>
      <c r="R359" s="398">
        <v>690</v>
      </c>
      <c r="S359" s="371">
        <v>690</v>
      </c>
      <c r="T359" s="300">
        <v>690</v>
      </c>
      <c r="U359" s="289">
        <v>690</v>
      </c>
      <c r="V359" s="277">
        <v>690</v>
      </c>
      <c r="W359" s="208">
        <v>690</v>
      </c>
      <c r="X359" s="208">
        <v>690</v>
      </c>
      <c r="Y359" s="208">
        <v>690</v>
      </c>
      <c r="Z359" s="208">
        <v>690</v>
      </c>
      <c r="AA359" s="208">
        <v>690</v>
      </c>
      <c r="AB359" s="208">
        <v>243.38925000000003</v>
      </c>
      <c r="AC359" s="208">
        <v>243.38925000000003</v>
      </c>
      <c r="AD359" s="190">
        <v>194.71140000000003</v>
      </c>
      <c r="AE359" s="312"/>
      <c r="AG359" s="34"/>
      <c r="AH359" s="34"/>
    </row>
    <row r="360" spans="1:34" s="144" customFormat="1" ht="23.1" customHeight="1" x14ac:dyDescent="0.25">
      <c r="A360" s="2"/>
      <c r="B360" s="2"/>
      <c r="C360" s="2"/>
      <c r="D360" s="353" t="s">
        <v>828</v>
      </c>
      <c r="E360" s="116">
        <f t="shared" si="91"/>
        <v>1150</v>
      </c>
      <c r="F360" s="117">
        <f t="shared" si="91"/>
        <v>700</v>
      </c>
      <c r="G360" s="99"/>
      <c r="H360" s="2"/>
      <c r="I360" s="2"/>
      <c r="J360" s="33"/>
      <c r="K360" s="202">
        <f t="shared" si="92"/>
        <v>1150</v>
      </c>
      <c r="L360" s="202">
        <f t="shared" si="93"/>
        <v>700</v>
      </c>
      <c r="M360" s="51"/>
      <c r="N360" s="13">
        <f t="shared" si="94"/>
        <v>1150</v>
      </c>
      <c r="O360" s="13">
        <f t="shared" si="95"/>
        <v>700</v>
      </c>
      <c r="P360" s="51"/>
      <c r="Q360" s="398">
        <v>500</v>
      </c>
      <c r="R360" s="398">
        <v>500</v>
      </c>
      <c r="S360" s="371">
        <v>500</v>
      </c>
      <c r="T360" s="300">
        <v>500</v>
      </c>
      <c r="U360" s="289">
        <v>500</v>
      </c>
      <c r="V360" s="277">
        <v>500</v>
      </c>
      <c r="W360" s="208">
        <v>500</v>
      </c>
      <c r="X360" s="208">
        <v>500</v>
      </c>
      <c r="Y360" s="208">
        <v>500</v>
      </c>
      <c r="Z360" s="208">
        <v>500</v>
      </c>
      <c r="AA360" s="208">
        <v>500</v>
      </c>
      <c r="AB360" s="208"/>
      <c r="AC360" s="208"/>
      <c r="AD360" s="190">
        <v>216.346</v>
      </c>
      <c r="AE360" s="312"/>
      <c r="AG360" s="34"/>
      <c r="AH360" s="34"/>
    </row>
    <row r="361" spans="1:34" s="144" customFormat="1" ht="23.1" customHeight="1" thickBot="1" x14ac:dyDescent="0.3">
      <c r="A361" s="2"/>
      <c r="B361" s="2"/>
      <c r="C361" s="2"/>
      <c r="D361" s="355" t="s">
        <v>827</v>
      </c>
      <c r="E361" s="215">
        <f>MROUND(K361+4.7,10)</f>
        <v>1730</v>
      </c>
      <c r="F361" s="216">
        <f>MROUND(L361+4.7,10)</f>
        <v>1050</v>
      </c>
      <c r="G361" s="99"/>
      <c r="H361" s="2"/>
      <c r="I361" s="2"/>
      <c r="J361" s="33"/>
      <c r="K361" s="202">
        <f t="shared" si="92"/>
        <v>1724.9999999999998</v>
      </c>
      <c r="L361" s="202">
        <f t="shared" si="93"/>
        <v>1050</v>
      </c>
      <c r="M361" s="51"/>
      <c r="N361" s="13">
        <f t="shared" si="94"/>
        <v>1724.9999999999998</v>
      </c>
      <c r="O361" s="13">
        <f t="shared" si="95"/>
        <v>1050</v>
      </c>
      <c r="P361" s="51"/>
      <c r="Q361" s="398">
        <v>750</v>
      </c>
      <c r="R361" s="398">
        <v>750</v>
      </c>
      <c r="S361" s="371">
        <v>750</v>
      </c>
      <c r="T361" s="300">
        <v>750</v>
      </c>
      <c r="U361" s="289">
        <v>750</v>
      </c>
      <c r="V361" s="277">
        <v>750</v>
      </c>
      <c r="W361" s="208">
        <v>750</v>
      </c>
      <c r="X361" s="208">
        <v>750</v>
      </c>
      <c r="Y361" s="208">
        <v>750</v>
      </c>
      <c r="Z361" s="208">
        <v>750</v>
      </c>
      <c r="AA361" s="208">
        <v>750</v>
      </c>
      <c r="AB361" s="208">
        <v>270.4325</v>
      </c>
      <c r="AC361" s="208">
        <v>270.4325</v>
      </c>
      <c r="AD361" s="190">
        <v>216.346</v>
      </c>
      <c r="AE361" s="312"/>
      <c r="AG361" s="34"/>
      <c r="AH361" s="34"/>
    </row>
    <row r="362" spans="1:34" s="144" customFormat="1" ht="23.1" customHeight="1" x14ac:dyDescent="0.25">
      <c r="A362" s="2"/>
      <c r="B362" s="2"/>
      <c r="C362" s="2"/>
      <c r="D362" s="354" t="s">
        <v>826</v>
      </c>
      <c r="E362" s="149">
        <f t="shared" si="91"/>
        <v>1840</v>
      </c>
      <c r="F362" s="186">
        <f t="shared" si="91"/>
        <v>1120</v>
      </c>
      <c r="G362" s="99"/>
      <c r="H362" s="2"/>
      <c r="I362" s="2"/>
      <c r="J362" s="33"/>
      <c r="K362" s="202">
        <f t="shared" si="92"/>
        <v>1839.9999999999998</v>
      </c>
      <c r="L362" s="202">
        <f t="shared" si="93"/>
        <v>1120</v>
      </c>
      <c r="M362" s="51"/>
      <c r="N362" s="13">
        <f t="shared" si="94"/>
        <v>1839.9999999999998</v>
      </c>
      <c r="O362" s="13">
        <f t="shared" si="95"/>
        <v>1120</v>
      </c>
      <c r="P362" s="51"/>
      <c r="Q362" s="398">
        <v>800</v>
      </c>
      <c r="R362" s="398">
        <v>800</v>
      </c>
      <c r="S362" s="371">
        <v>800</v>
      </c>
      <c r="T362" s="300">
        <v>800</v>
      </c>
      <c r="U362" s="289">
        <v>800</v>
      </c>
      <c r="V362" s="277">
        <v>800</v>
      </c>
      <c r="W362" s="208">
        <v>800</v>
      </c>
      <c r="X362" s="208">
        <v>800</v>
      </c>
      <c r="Y362" s="208">
        <v>800</v>
      </c>
      <c r="Z362" s="208">
        <v>800</v>
      </c>
      <c r="AA362" s="208">
        <v>800</v>
      </c>
      <c r="AB362" s="208"/>
      <c r="AC362" s="208"/>
      <c r="AD362" s="190">
        <v>216.346</v>
      </c>
      <c r="AE362" s="312"/>
      <c r="AG362" s="34"/>
      <c r="AH362" s="34"/>
    </row>
    <row r="363" spans="1:34" s="144" customFormat="1" ht="23.1" customHeight="1" x14ac:dyDescent="0.25">
      <c r="A363" s="2"/>
      <c r="B363" s="2"/>
      <c r="C363" s="2"/>
      <c r="D363" s="353" t="s">
        <v>825</v>
      </c>
      <c r="E363" s="116">
        <f t="shared" si="91"/>
        <v>2760</v>
      </c>
      <c r="F363" s="117">
        <f t="shared" si="91"/>
        <v>1680</v>
      </c>
      <c r="G363" s="99"/>
      <c r="H363" s="2"/>
      <c r="I363" s="2"/>
      <c r="J363" s="33"/>
      <c r="K363" s="202">
        <f t="shared" si="92"/>
        <v>2760</v>
      </c>
      <c r="L363" s="202">
        <f t="shared" si="93"/>
        <v>1680</v>
      </c>
      <c r="M363" s="51"/>
      <c r="N363" s="13">
        <f t="shared" si="94"/>
        <v>2760</v>
      </c>
      <c r="O363" s="13">
        <f t="shared" si="95"/>
        <v>1680</v>
      </c>
      <c r="P363" s="51"/>
      <c r="Q363" s="398">
        <v>1200</v>
      </c>
      <c r="R363" s="398">
        <v>1200</v>
      </c>
      <c r="S363" s="371">
        <v>1200</v>
      </c>
      <c r="T363" s="300">
        <v>1200</v>
      </c>
      <c r="U363" s="289">
        <v>1200</v>
      </c>
      <c r="V363" s="277">
        <v>1200</v>
      </c>
      <c r="W363" s="208">
        <v>1200</v>
      </c>
      <c r="X363" s="208">
        <v>1200</v>
      </c>
      <c r="Y363" s="208">
        <v>1200</v>
      </c>
      <c r="Z363" s="208">
        <v>1200</v>
      </c>
      <c r="AA363" s="208">
        <v>1200</v>
      </c>
      <c r="AB363" s="208"/>
      <c r="AC363" s="208"/>
      <c r="AD363" s="190">
        <v>216.346</v>
      </c>
      <c r="AE363" s="312"/>
      <c r="AG363" s="34"/>
      <c r="AH363" s="34"/>
    </row>
    <row r="364" spans="1:34" s="144" customFormat="1" ht="20.100000000000001" customHeight="1" x14ac:dyDescent="0.25">
      <c r="A364" s="2"/>
      <c r="B364" s="2"/>
      <c r="C364" s="2"/>
      <c r="D364" s="136"/>
      <c r="E364" s="138"/>
      <c r="F364" s="139"/>
      <c r="G364" s="99"/>
      <c r="H364" s="2"/>
      <c r="I364" s="2"/>
      <c r="J364" s="33"/>
      <c r="K364" s="202"/>
      <c r="L364" s="202"/>
      <c r="M364" s="51"/>
      <c r="N364" s="13"/>
      <c r="O364" s="13"/>
      <c r="P364" s="51"/>
      <c r="Q364" s="398"/>
      <c r="R364" s="398"/>
      <c r="S364" s="371"/>
      <c r="T364" s="300"/>
      <c r="U364" s="289"/>
      <c r="V364" s="277"/>
      <c r="W364" s="208"/>
      <c r="X364" s="208"/>
      <c r="Y364" s="208"/>
      <c r="Z364" s="208"/>
      <c r="AA364" s="208"/>
      <c r="AB364" s="208"/>
      <c r="AC364" s="208"/>
      <c r="AD364" s="190"/>
      <c r="AE364" s="312"/>
      <c r="AG364" s="34"/>
      <c r="AH364" s="34"/>
    </row>
    <row r="365" spans="1:34" s="144" customFormat="1" ht="23.1" customHeight="1" x14ac:dyDescent="0.25">
      <c r="A365" s="2"/>
      <c r="B365" s="2"/>
      <c r="C365" s="2"/>
      <c r="D365" s="615" t="s">
        <v>711</v>
      </c>
      <c r="E365" s="615"/>
      <c r="F365" s="615"/>
      <c r="G365" s="615"/>
      <c r="H365" s="615"/>
      <c r="I365" s="622"/>
      <c r="J365" s="34"/>
      <c r="K365" s="202"/>
      <c r="L365" s="202"/>
      <c r="M365" s="2"/>
      <c r="N365" s="13"/>
      <c r="O365" s="13"/>
      <c r="P365" s="2"/>
      <c r="Q365" s="398"/>
      <c r="R365" s="398"/>
      <c r="S365" s="333"/>
      <c r="T365" s="333"/>
      <c r="U365" s="330"/>
      <c r="V365" s="277"/>
      <c r="W365" s="208"/>
      <c r="X365" s="208"/>
      <c r="Y365" s="208"/>
      <c r="Z365" s="208"/>
      <c r="AA365" s="208"/>
      <c r="AB365" s="208"/>
      <c r="AC365" s="208"/>
      <c r="AD365" s="53"/>
      <c r="AE365" s="312"/>
      <c r="AG365" s="34"/>
      <c r="AH365" s="34"/>
    </row>
    <row r="366" spans="1:34" s="144" customFormat="1" ht="23.1" customHeight="1" x14ac:dyDescent="0.25">
      <c r="A366" s="2"/>
      <c r="B366" s="2"/>
      <c r="C366" s="2"/>
      <c r="D366" s="352" t="s">
        <v>818</v>
      </c>
      <c r="E366" s="138"/>
      <c r="F366" s="139"/>
      <c r="G366" s="101"/>
      <c r="H366" s="2"/>
      <c r="I366" s="2"/>
      <c r="J366" s="33"/>
      <c r="K366" s="202"/>
      <c r="L366" s="202"/>
      <c r="M366" s="51"/>
      <c r="N366" s="13"/>
      <c r="O366" s="13"/>
      <c r="P366" s="51"/>
      <c r="Q366" s="398"/>
      <c r="R366" s="398"/>
      <c r="S366" s="371"/>
      <c r="T366" s="300"/>
      <c r="U366" s="289"/>
      <c r="V366" s="277"/>
      <c r="W366" s="208"/>
      <c r="X366" s="208"/>
      <c r="Y366" s="208"/>
      <c r="Z366" s="208"/>
      <c r="AA366" s="208"/>
      <c r="AB366" s="208"/>
      <c r="AC366" s="208"/>
      <c r="AD366" s="53"/>
      <c r="AE366" s="312"/>
      <c r="AG366" s="34"/>
      <c r="AH366" s="34"/>
    </row>
    <row r="367" spans="1:34" s="144" customFormat="1" ht="23.1" customHeight="1" x14ac:dyDescent="0.25">
      <c r="A367" s="2"/>
      <c r="B367" s="2"/>
      <c r="C367" s="233">
        <v>45196</v>
      </c>
      <c r="D367" s="4" t="s">
        <v>819</v>
      </c>
      <c r="E367" s="116">
        <f t="shared" si="82"/>
        <v>6210</v>
      </c>
      <c r="F367" s="117">
        <f t="shared" si="82"/>
        <v>3780</v>
      </c>
      <c r="G367" s="101"/>
      <c r="H367" s="2" t="e" vm="1">
        <v>#VALUE!</v>
      </c>
      <c r="I367" s="2"/>
      <c r="J367" s="33"/>
      <c r="K367" s="202">
        <f t="shared" ref="K367:K408" si="96">N367*$K$8</f>
        <v>6209.9999999999991</v>
      </c>
      <c r="L367" s="202">
        <f t="shared" ref="L367:L408" si="97">O367*$L$8</f>
        <v>3779.9999999999995</v>
      </c>
      <c r="M367" s="51"/>
      <c r="N367" s="13">
        <f>Q367*2.3</f>
        <v>6209.9999999999991</v>
      </c>
      <c r="O367" s="13">
        <f t="shared" si="86"/>
        <v>3779.9999999999995</v>
      </c>
      <c r="P367" s="51"/>
      <c r="Q367" s="398">
        <v>2700</v>
      </c>
      <c r="R367" s="398">
        <v>2700</v>
      </c>
      <c r="S367" s="371">
        <v>2700</v>
      </c>
      <c r="T367" s="300">
        <v>2700</v>
      </c>
      <c r="U367" s="289">
        <v>2700</v>
      </c>
      <c r="V367" s="277">
        <v>2700</v>
      </c>
      <c r="W367" s="208">
        <v>2700</v>
      </c>
      <c r="X367" s="208">
        <v>2700</v>
      </c>
      <c r="Y367" s="208">
        <v>2700</v>
      </c>
      <c r="Z367" s="208">
        <v>2700</v>
      </c>
      <c r="AA367" s="208">
        <v>2700</v>
      </c>
      <c r="AB367" s="208"/>
      <c r="AC367" s="208"/>
      <c r="AD367" s="190">
        <v>2249.9983999999999</v>
      </c>
      <c r="AE367" s="312"/>
      <c r="AG367" s="34"/>
      <c r="AH367" s="34"/>
    </row>
    <row r="368" spans="1:34" s="144" customFormat="1" ht="23.1" customHeight="1" x14ac:dyDescent="0.25">
      <c r="A368" s="2"/>
      <c r="B368" s="2"/>
      <c r="C368" s="2"/>
      <c r="D368" s="4" t="s">
        <v>821</v>
      </c>
      <c r="E368" s="116">
        <f t="shared" si="82"/>
        <v>9320</v>
      </c>
      <c r="F368" s="117">
        <f t="shared" si="82"/>
        <v>5670</v>
      </c>
      <c r="G368" s="99"/>
      <c r="H368" s="2" t="e" vm="2">
        <v>#VALUE!</v>
      </c>
      <c r="I368" s="2"/>
      <c r="J368" s="33"/>
      <c r="K368" s="202">
        <f>N368*$K$8</f>
        <v>9315</v>
      </c>
      <c r="L368" s="202">
        <f>O368*$L$8</f>
        <v>5670</v>
      </c>
      <c r="M368" s="51"/>
      <c r="N368" s="13">
        <f>Q368*2.3</f>
        <v>9315</v>
      </c>
      <c r="O368" s="13">
        <f>Q368*1.4</f>
        <v>5670</v>
      </c>
      <c r="P368" s="51"/>
      <c r="Q368" s="398">
        <v>4050</v>
      </c>
      <c r="R368" s="398">
        <v>4050</v>
      </c>
      <c r="S368" s="371">
        <v>4050</v>
      </c>
      <c r="T368" s="300">
        <v>4050</v>
      </c>
      <c r="U368" s="289">
        <v>4050</v>
      </c>
      <c r="V368" s="277">
        <v>4050</v>
      </c>
      <c r="W368" s="208">
        <v>4050</v>
      </c>
      <c r="X368" s="208">
        <v>4050</v>
      </c>
      <c r="Y368" s="208">
        <v>4050</v>
      </c>
      <c r="Z368" s="208">
        <v>4050</v>
      </c>
      <c r="AA368" s="208">
        <v>4050</v>
      </c>
      <c r="AB368" s="208">
        <v>2812.498</v>
      </c>
      <c r="AC368" s="208">
        <v>2812.498</v>
      </c>
      <c r="AD368" s="190">
        <v>2249.9983999999999</v>
      </c>
      <c r="AE368" s="312"/>
      <c r="AG368" s="34"/>
      <c r="AH368" s="34"/>
    </row>
    <row r="369" spans="1:34" s="144" customFormat="1" ht="23.1" customHeight="1" x14ac:dyDescent="0.25">
      <c r="A369" s="2"/>
      <c r="B369" s="2"/>
      <c r="C369" s="2"/>
      <c r="D369" s="4" t="s">
        <v>820</v>
      </c>
      <c r="E369" s="116">
        <f>MROUND(K369+4.7,10)</f>
        <v>18630</v>
      </c>
      <c r="F369" s="117">
        <f>MROUND(L369+4.7,10)</f>
        <v>11340</v>
      </c>
      <c r="G369" s="99"/>
      <c r="H369" s="2" t="e" vm="3">
        <v>#VALUE!</v>
      </c>
      <c r="I369" s="2"/>
      <c r="J369" s="33"/>
      <c r="K369" s="202">
        <f>N369*$K$8</f>
        <v>18630</v>
      </c>
      <c r="L369" s="202">
        <f>O369*$L$8</f>
        <v>11340</v>
      </c>
      <c r="M369" s="51"/>
      <c r="N369" s="13">
        <f>Q369*2.3</f>
        <v>18630</v>
      </c>
      <c r="O369" s="13">
        <f>Q369*1.4</f>
        <v>11340</v>
      </c>
      <c r="P369" s="51"/>
      <c r="Q369" s="405">
        <v>8100</v>
      </c>
      <c r="R369" s="405">
        <v>8100</v>
      </c>
      <c r="S369" s="372">
        <v>8100</v>
      </c>
      <c r="T369" s="301">
        <v>8100</v>
      </c>
      <c r="U369" s="290">
        <v>8100</v>
      </c>
      <c r="V369" s="278">
        <v>8100</v>
      </c>
      <c r="W369" s="208">
        <v>4050</v>
      </c>
      <c r="X369" s="208">
        <v>4050</v>
      </c>
      <c r="Y369" s="208">
        <v>4050</v>
      </c>
      <c r="Z369" s="208">
        <v>4050</v>
      </c>
      <c r="AA369" s="208">
        <v>4050</v>
      </c>
      <c r="AB369" s="208">
        <v>2812.498</v>
      </c>
      <c r="AC369" s="208">
        <v>2812.498</v>
      </c>
      <c r="AD369" s="190">
        <v>2249.9983999999999</v>
      </c>
      <c r="AE369" s="312"/>
      <c r="AG369" s="34"/>
      <c r="AH369" s="34"/>
    </row>
    <row r="370" spans="1:34" s="144" customFormat="1" ht="15" customHeight="1" x14ac:dyDescent="0.25">
      <c r="A370" s="2"/>
      <c r="B370" s="2"/>
      <c r="C370" s="2"/>
      <c r="D370" s="136"/>
      <c r="E370" s="138"/>
      <c r="F370" s="139"/>
      <c r="G370" s="101"/>
      <c r="H370" s="2"/>
      <c r="I370" s="2"/>
      <c r="J370" s="33"/>
      <c r="K370" s="202"/>
      <c r="L370" s="202"/>
      <c r="M370" s="51"/>
      <c r="N370" s="13"/>
      <c r="O370" s="13"/>
      <c r="P370" s="51"/>
      <c r="Q370" s="405"/>
      <c r="R370" s="405"/>
      <c r="S370" s="372"/>
      <c r="T370" s="301"/>
      <c r="U370" s="290"/>
      <c r="V370" s="278"/>
      <c r="W370" s="208"/>
      <c r="X370" s="208"/>
      <c r="Y370" s="208"/>
      <c r="Z370" s="208"/>
      <c r="AA370" s="208"/>
      <c r="AB370" s="208"/>
      <c r="AC370" s="208"/>
      <c r="AD370" s="190"/>
      <c r="AE370" s="312"/>
      <c r="AG370" s="34"/>
      <c r="AH370" s="34"/>
    </row>
    <row r="371" spans="1:34" s="144" customFormat="1" ht="23.1" customHeight="1" x14ac:dyDescent="0.25">
      <c r="A371" s="2"/>
      <c r="B371" s="2"/>
      <c r="C371" s="2"/>
      <c r="D371" s="352" t="s">
        <v>822</v>
      </c>
      <c r="E371" s="138"/>
      <c r="F371" s="139"/>
      <c r="G371" s="101"/>
      <c r="H371" s="2"/>
      <c r="I371" s="2"/>
      <c r="J371" s="33"/>
      <c r="K371" s="202"/>
      <c r="L371" s="202"/>
      <c r="M371" s="51"/>
      <c r="N371" s="13"/>
      <c r="O371" s="13"/>
      <c r="P371" s="51"/>
      <c r="Q371" s="405"/>
      <c r="R371" s="405"/>
      <c r="S371" s="372"/>
      <c r="T371" s="301"/>
      <c r="U371" s="290"/>
      <c r="V371" s="278"/>
      <c r="W371" s="208"/>
      <c r="X371" s="208"/>
      <c r="Y371" s="208"/>
      <c r="Z371" s="208"/>
      <c r="AA371" s="208"/>
      <c r="AB371" s="208"/>
      <c r="AC371" s="208"/>
      <c r="AD371" s="190"/>
      <c r="AE371" s="312"/>
      <c r="AG371" s="34"/>
      <c r="AH371" s="34"/>
    </row>
    <row r="372" spans="1:34" s="144" customFormat="1" ht="23.1" customHeight="1" x14ac:dyDescent="0.25">
      <c r="A372" s="2"/>
      <c r="B372" s="2"/>
      <c r="C372" s="2"/>
      <c r="D372" s="4" t="s">
        <v>819</v>
      </c>
      <c r="E372" s="116">
        <f t="shared" si="82"/>
        <v>9320</v>
      </c>
      <c r="F372" s="117">
        <f t="shared" si="82"/>
        <v>5670</v>
      </c>
      <c r="G372" s="101"/>
      <c r="H372" s="2" t="e" vm="1">
        <v>#VALUE!</v>
      </c>
      <c r="I372" s="196"/>
      <c r="J372" s="33"/>
      <c r="K372" s="202">
        <f t="shared" si="96"/>
        <v>9315</v>
      </c>
      <c r="L372" s="202">
        <f t="shared" si="97"/>
        <v>5670</v>
      </c>
      <c r="M372" s="51"/>
      <c r="N372" s="13">
        <f t="shared" ref="N372:N382" si="98">Q372*2.3</f>
        <v>9315</v>
      </c>
      <c r="O372" s="13">
        <f t="shared" si="86"/>
        <v>5670</v>
      </c>
      <c r="P372" s="51"/>
      <c r="Q372" s="398">
        <v>4050</v>
      </c>
      <c r="R372" s="398">
        <v>4050</v>
      </c>
      <c r="S372" s="371">
        <v>4050</v>
      </c>
      <c r="T372" s="300">
        <v>4050</v>
      </c>
      <c r="U372" s="289">
        <v>4050</v>
      </c>
      <c r="V372" s="277">
        <v>4050</v>
      </c>
      <c r="W372" s="208">
        <v>4050</v>
      </c>
      <c r="X372" s="208">
        <v>4050</v>
      </c>
      <c r="Y372" s="208">
        <v>4050</v>
      </c>
      <c r="Z372" s="208">
        <v>4050</v>
      </c>
      <c r="AA372" s="208">
        <v>4050</v>
      </c>
      <c r="AB372" s="208"/>
      <c r="AC372" s="208"/>
      <c r="AD372" s="190">
        <v>3374.9976000000001</v>
      </c>
      <c r="AE372" s="312"/>
      <c r="AG372" s="34"/>
      <c r="AH372" s="34"/>
    </row>
    <row r="373" spans="1:34" s="144" customFormat="1" ht="23.1" customHeight="1" x14ac:dyDescent="0.25">
      <c r="A373" s="2"/>
      <c r="B373" s="2"/>
      <c r="C373" s="2"/>
      <c r="D373" s="4" t="s">
        <v>821</v>
      </c>
      <c r="E373" s="116">
        <f>MROUND(K373+4.7,10)</f>
        <v>13980</v>
      </c>
      <c r="F373" s="117">
        <f>MROUND(L373+4.7,10)</f>
        <v>8510</v>
      </c>
      <c r="G373" s="99"/>
      <c r="H373" s="2" t="e" vm="2">
        <v>#VALUE!</v>
      </c>
      <c r="I373" s="196"/>
      <c r="J373" s="33"/>
      <c r="K373" s="202">
        <f>N373*$K$8</f>
        <v>13972.499999999998</v>
      </c>
      <c r="L373" s="202">
        <f>O373*$L$8</f>
        <v>8505</v>
      </c>
      <c r="M373" s="51"/>
      <c r="N373" s="13">
        <f>Q373*2.3</f>
        <v>13972.499999999998</v>
      </c>
      <c r="O373" s="13">
        <f>Q373*1.4</f>
        <v>8505</v>
      </c>
      <c r="P373" s="51"/>
      <c r="Q373" s="398">
        <v>6075</v>
      </c>
      <c r="R373" s="398">
        <v>6075</v>
      </c>
      <c r="S373" s="371">
        <v>6075</v>
      </c>
      <c r="T373" s="300">
        <v>6075</v>
      </c>
      <c r="U373" s="289">
        <v>6075</v>
      </c>
      <c r="V373" s="277">
        <v>6075</v>
      </c>
      <c r="W373" s="208">
        <v>6075</v>
      </c>
      <c r="X373" s="208">
        <v>6075</v>
      </c>
      <c r="Y373" s="208">
        <v>6075</v>
      </c>
      <c r="Z373" s="208">
        <v>6075</v>
      </c>
      <c r="AA373" s="208">
        <v>6075</v>
      </c>
      <c r="AB373" s="208">
        <v>4218.7470000000003</v>
      </c>
      <c r="AC373" s="208">
        <v>4218.7470000000003</v>
      </c>
      <c r="AD373" s="190">
        <v>3374.9976000000001</v>
      </c>
      <c r="AE373" s="312"/>
      <c r="AG373" s="34"/>
      <c r="AH373" s="34"/>
    </row>
    <row r="374" spans="1:34" s="144" customFormat="1" ht="23.1" customHeight="1" x14ac:dyDescent="0.25">
      <c r="A374" s="2"/>
      <c r="B374" s="2"/>
      <c r="C374" s="2"/>
      <c r="D374" s="4" t="s">
        <v>820</v>
      </c>
      <c r="E374" s="116">
        <f>MROUND(K374+4.7,10)</f>
        <v>27950</v>
      </c>
      <c r="F374" s="117">
        <f>MROUND(L374+4.7,10)</f>
        <v>17010</v>
      </c>
      <c r="G374" s="99"/>
      <c r="H374" s="2" t="e" vm="3">
        <v>#VALUE!</v>
      </c>
      <c r="I374" s="196"/>
      <c r="J374" s="33"/>
      <c r="K374" s="202">
        <f>N374*$K$8</f>
        <v>27944.999999999996</v>
      </c>
      <c r="L374" s="202">
        <f>O374*$L$8</f>
        <v>17010</v>
      </c>
      <c r="M374" s="51"/>
      <c r="N374" s="13">
        <f>Q374*2.3</f>
        <v>27944.999999999996</v>
      </c>
      <c r="O374" s="13">
        <f>Q374*1.4</f>
        <v>17010</v>
      </c>
      <c r="P374" s="51"/>
      <c r="Q374" s="405">
        <v>12150</v>
      </c>
      <c r="R374" s="405">
        <v>12150</v>
      </c>
      <c r="S374" s="372">
        <v>12150</v>
      </c>
      <c r="T374" s="301">
        <v>12150</v>
      </c>
      <c r="U374" s="290">
        <v>12150</v>
      </c>
      <c r="V374" s="278">
        <v>12150</v>
      </c>
      <c r="W374" s="208">
        <v>6075</v>
      </c>
      <c r="X374" s="208">
        <v>6075</v>
      </c>
      <c r="Y374" s="208">
        <v>6075</v>
      </c>
      <c r="Z374" s="208">
        <v>6075</v>
      </c>
      <c r="AA374" s="208">
        <v>6075</v>
      </c>
      <c r="AB374" s="208">
        <v>4218.7470000000003</v>
      </c>
      <c r="AC374" s="208">
        <v>4218.7470000000003</v>
      </c>
      <c r="AD374" s="190">
        <v>3374.9976000000001</v>
      </c>
      <c r="AE374" s="312"/>
      <c r="AG374" s="34"/>
      <c r="AH374" s="34"/>
    </row>
    <row r="375" spans="1:34" s="144" customFormat="1" ht="15" customHeight="1" x14ac:dyDescent="0.25">
      <c r="A375" s="2"/>
      <c r="B375" s="2"/>
      <c r="C375" s="2"/>
      <c r="D375" s="136"/>
      <c r="E375" s="138"/>
      <c r="F375" s="139"/>
      <c r="G375" s="99"/>
      <c r="H375" s="2"/>
      <c r="I375" s="196"/>
      <c r="J375" s="33"/>
      <c r="K375" s="202"/>
      <c r="L375" s="202"/>
      <c r="M375" s="51"/>
      <c r="N375" s="13"/>
      <c r="O375" s="13"/>
      <c r="P375" s="51"/>
      <c r="Q375" s="405"/>
      <c r="R375" s="405"/>
      <c r="S375" s="372"/>
      <c r="T375" s="301"/>
      <c r="U375" s="290"/>
      <c r="V375" s="278"/>
      <c r="W375" s="208"/>
      <c r="X375" s="208"/>
      <c r="Y375" s="208"/>
      <c r="Z375" s="208"/>
      <c r="AA375" s="208"/>
      <c r="AB375" s="208"/>
      <c r="AC375" s="208"/>
      <c r="AD375" s="190"/>
      <c r="AE375" s="312"/>
      <c r="AG375" s="34"/>
      <c r="AH375" s="34"/>
    </row>
    <row r="376" spans="1:34" s="144" customFormat="1" ht="23.1" customHeight="1" x14ac:dyDescent="0.25">
      <c r="A376" s="2"/>
      <c r="B376" s="2"/>
      <c r="C376" s="2"/>
      <c r="D376" s="352" t="s">
        <v>823</v>
      </c>
      <c r="E376" s="138"/>
      <c r="F376" s="139"/>
      <c r="G376" s="99"/>
      <c r="H376" s="2"/>
      <c r="I376" s="196"/>
      <c r="J376" s="33"/>
      <c r="K376" s="202"/>
      <c r="L376" s="202"/>
      <c r="M376" s="51"/>
      <c r="N376" s="13"/>
      <c r="O376" s="13"/>
      <c r="P376" s="51"/>
      <c r="Q376" s="405"/>
      <c r="R376" s="405"/>
      <c r="S376" s="372"/>
      <c r="T376" s="301"/>
      <c r="U376" s="290"/>
      <c r="V376" s="278"/>
      <c r="W376" s="208"/>
      <c r="X376" s="208"/>
      <c r="Y376" s="208"/>
      <c r="Z376" s="208"/>
      <c r="AA376" s="208"/>
      <c r="AB376" s="208"/>
      <c r="AC376" s="208"/>
      <c r="AD376" s="190"/>
      <c r="AE376" s="312"/>
      <c r="AG376" s="34"/>
      <c r="AH376" s="34"/>
    </row>
    <row r="377" spans="1:34" s="144" customFormat="1" ht="23.1" customHeight="1" x14ac:dyDescent="0.25">
      <c r="A377" s="2"/>
      <c r="B377" s="2"/>
      <c r="C377" s="2"/>
      <c r="D377" s="4" t="s">
        <v>819</v>
      </c>
      <c r="E377" s="116">
        <f t="shared" si="82"/>
        <v>11180</v>
      </c>
      <c r="F377" s="117">
        <f t="shared" si="82"/>
        <v>6810</v>
      </c>
      <c r="G377" s="101"/>
      <c r="H377" s="2" t="e" vm="1">
        <v>#VALUE!</v>
      </c>
      <c r="I377" s="196"/>
      <c r="J377" s="33"/>
      <c r="K377" s="202">
        <f t="shared" si="96"/>
        <v>11178</v>
      </c>
      <c r="L377" s="202">
        <f t="shared" si="97"/>
        <v>6804</v>
      </c>
      <c r="M377" s="51"/>
      <c r="N377" s="13">
        <f t="shared" si="98"/>
        <v>11178</v>
      </c>
      <c r="O377" s="13">
        <f t="shared" si="86"/>
        <v>6804</v>
      </c>
      <c r="P377" s="51"/>
      <c r="Q377" s="398">
        <v>4860</v>
      </c>
      <c r="R377" s="398">
        <v>4860</v>
      </c>
      <c r="S377" s="371">
        <v>4860</v>
      </c>
      <c r="T377" s="300">
        <v>4860</v>
      </c>
      <c r="U377" s="289">
        <v>4860</v>
      </c>
      <c r="V377" s="277">
        <v>4860</v>
      </c>
      <c r="W377" s="208">
        <v>4860</v>
      </c>
      <c r="X377" s="208">
        <v>4860</v>
      </c>
      <c r="Y377" s="208">
        <v>4860</v>
      </c>
      <c r="Z377" s="208">
        <v>4860</v>
      </c>
      <c r="AA377" s="208">
        <v>4860</v>
      </c>
      <c r="AB377" s="208"/>
      <c r="AC377" s="208"/>
      <c r="AD377" s="190">
        <v>4049.9971200000005</v>
      </c>
      <c r="AE377" s="312"/>
      <c r="AG377" s="34"/>
      <c r="AH377" s="34"/>
    </row>
    <row r="378" spans="1:34" s="144" customFormat="1" ht="23.1" customHeight="1" x14ac:dyDescent="0.25">
      <c r="A378" s="2"/>
      <c r="B378" s="2"/>
      <c r="C378" s="2"/>
      <c r="D378" s="4" t="s">
        <v>821</v>
      </c>
      <c r="E378" s="116">
        <f>MROUND(K378+4.7,10)</f>
        <v>16770</v>
      </c>
      <c r="F378" s="117">
        <f>MROUND(L378+4.7,10)</f>
        <v>10210</v>
      </c>
      <c r="G378" s="99"/>
      <c r="H378" s="2" t="e" vm="2">
        <v>#VALUE!</v>
      </c>
      <c r="I378" s="196"/>
      <c r="J378" s="33"/>
      <c r="K378" s="202">
        <f>N378*$K$8</f>
        <v>16767</v>
      </c>
      <c r="L378" s="202">
        <f>O378*$L$8</f>
        <v>10206</v>
      </c>
      <c r="M378" s="51"/>
      <c r="N378" s="13">
        <f>Q378*2.3</f>
        <v>16767</v>
      </c>
      <c r="O378" s="13">
        <f>Q378*1.4</f>
        <v>10206</v>
      </c>
      <c r="P378" s="51"/>
      <c r="Q378" s="398">
        <v>7290</v>
      </c>
      <c r="R378" s="398">
        <v>7290</v>
      </c>
      <c r="S378" s="371">
        <v>7290</v>
      </c>
      <c r="T378" s="300">
        <v>7290</v>
      </c>
      <c r="U378" s="289">
        <v>7290</v>
      </c>
      <c r="V378" s="277">
        <v>7290</v>
      </c>
      <c r="W378" s="208">
        <v>7290</v>
      </c>
      <c r="X378" s="208">
        <v>7290</v>
      </c>
      <c r="Y378" s="208">
        <v>7290</v>
      </c>
      <c r="Z378" s="208">
        <v>7290</v>
      </c>
      <c r="AA378" s="208">
        <v>7290</v>
      </c>
      <c r="AB378" s="208">
        <v>5062.4964000000009</v>
      </c>
      <c r="AC378" s="208">
        <v>5062.4964000000009</v>
      </c>
      <c r="AD378" s="190">
        <v>4049.9971200000005</v>
      </c>
      <c r="AE378" s="312"/>
      <c r="AG378" s="34"/>
      <c r="AH378" s="34"/>
    </row>
    <row r="379" spans="1:34" s="144" customFormat="1" ht="23.1" customHeight="1" x14ac:dyDescent="0.25">
      <c r="A379" s="2"/>
      <c r="B379" s="2"/>
      <c r="C379" s="2"/>
      <c r="D379" s="4" t="s">
        <v>820</v>
      </c>
      <c r="E379" s="116">
        <f>MROUND(K379+4.7,10)</f>
        <v>33540</v>
      </c>
      <c r="F379" s="117">
        <f>MROUND(L379+4.7,10)</f>
        <v>20420</v>
      </c>
      <c r="G379" s="99"/>
      <c r="H379" s="2" t="e" vm="3">
        <v>#VALUE!</v>
      </c>
      <c r="I379" s="196"/>
      <c r="J379" s="33"/>
      <c r="K379" s="202">
        <f>N379*$K$8</f>
        <v>33534</v>
      </c>
      <c r="L379" s="202">
        <f>O379*$L$8</f>
        <v>20412</v>
      </c>
      <c r="M379" s="51"/>
      <c r="N379" s="13">
        <f>Q379*2.3</f>
        <v>33534</v>
      </c>
      <c r="O379" s="13">
        <f>Q379*1.4</f>
        <v>20412</v>
      </c>
      <c r="P379" s="51"/>
      <c r="Q379" s="405">
        <v>14580</v>
      </c>
      <c r="R379" s="405">
        <v>14580</v>
      </c>
      <c r="S379" s="372">
        <v>14580</v>
      </c>
      <c r="T379" s="301">
        <v>14580</v>
      </c>
      <c r="U379" s="290">
        <v>14580</v>
      </c>
      <c r="V379" s="278">
        <v>14580</v>
      </c>
      <c r="W379" s="208">
        <v>7290</v>
      </c>
      <c r="X379" s="208">
        <v>7290</v>
      </c>
      <c r="Y379" s="208">
        <v>7290</v>
      </c>
      <c r="Z379" s="208">
        <v>7290</v>
      </c>
      <c r="AA379" s="208">
        <v>7290</v>
      </c>
      <c r="AB379" s="208">
        <v>5062.4964000000009</v>
      </c>
      <c r="AC379" s="208">
        <v>5062.4964000000009</v>
      </c>
      <c r="AD379" s="190">
        <v>4049.9971200000005</v>
      </c>
      <c r="AE379" s="312"/>
      <c r="AG379" s="34"/>
      <c r="AH379" s="34"/>
    </row>
    <row r="380" spans="1:34" s="144" customFormat="1" ht="15" customHeight="1" x14ac:dyDescent="0.25">
      <c r="A380" s="2"/>
      <c r="B380" s="2"/>
      <c r="C380" s="2"/>
      <c r="D380" s="136"/>
      <c r="E380" s="138"/>
      <c r="F380" s="139"/>
      <c r="G380" s="99"/>
      <c r="H380" s="2"/>
      <c r="I380" s="196"/>
      <c r="J380" s="33"/>
      <c r="K380" s="202"/>
      <c r="L380" s="202"/>
      <c r="M380" s="51"/>
      <c r="N380" s="13"/>
      <c r="O380" s="13"/>
      <c r="P380" s="51"/>
      <c r="Q380" s="405"/>
      <c r="R380" s="405"/>
      <c r="S380" s="372"/>
      <c r="T380" s="301"/>
      <c r="U380" s="290"/>
      <c r="V380" s="278"/>
      <c r="W380" s="208"/>
      <c r="X380" s="208"/>
      <c r="Y380" s="208"/>
      <c r="Z380" s="208"/>
      <c r="AA380" s="208"/>
      <c r="AB380" s="208"/>
      <c r="AC380" s="208"/>
      <c r="AD380" s="190"/>
      <c r="AE380" s="312"/>
      <c r="AG380" s="34"/>
      <c r="AH380" s="34"/>
    </row>
    <row r="381" spans="1:34" s="144" customFormat="1" ht="23.1" customHeight="1" x14ac:dyDescent="0.25">
      <c r="A381" s="2"/>
      <c r="B381" s="2"/>
      <c r="C381" s="2"/>
      <c r="D381" s="352" t="s">
        <v>824</v>
      </c>
      <c r="E381" s="138"/>
      <c r="F381" s="139"/>
      <c r="G381" s="99"/>
      <c r="H381" s="2"/>
      <c r="I381" s="196"/>
      <c r="J381" s="33"/>
      <c r="K381" s="202"/>
      <c r="L381" s="202"/>
      <c r="M381" s="51"/>
      <c r="N381" s="13"/>
      <c r="O381" s="13"/>
      <c r="P381" s="51"/>
      <c r="Q381" s="405"/>
      <c r="R381" s="405"/>
      <c r="S381" s="372"/>
      <c r="T381" s="301"/>
      <c r="U381" s="290"/>
      <c r="V381" s="278"/>
      <c r="W381" s="208"/>
      <c r="X381" s="208"/>
      <c r="Y381" s="208"/>
      <c r="Z381" s="208"/>
      <c r="AA381" s="208"/>
      <c r="AB381" s="208"/>
      <c r="AC381" s="208"/>
      <c r="AD381" s="190"/>
      <c r="AE381" s="312"/>
      <c r="AG381" s="34"/>
      <c r="AH381" s="34"/>
    </row>
    <row r="382" spans="1:34" s="144" customFormat="1" ht="23.1" customHeight="1" x14ac:dyDescent="0.25">
      <c r="A382" s="2"/>
      <c r="B382" s="2"/>
      <c r="C382" s="2"/>
      <c r="D382" s="4" t="s">
        <v>819</v>
      </c>
      <c r="E382" s="116">
        <f t="shared" si="82"/>
        <v>12420</v>
      </c>
      <c r="F382" s="117">
        <f t="shared" si="82"/>
        <v>7560</v>
      </c>
      <c r="G382" s="101"/>
      <c r="H382" s="2" t="e" vm="1">
        <v>#VALUE!</v>
      </c>
      <c r="I382" s="2"/>
      <c r="J382" s="33"/>
      <c r="K382" s="202">
        <f t="shared" si="96"/>
        <v>12419.999999999998</v>
      </c>
      <c r="L382" s="202">
        <f t="shared" si="97"/>
        <v>7559.9999999999991</v>
      </c>
      <c r="M382" s="51"/>
      <c r="N382" s="13">
        <f t="shared" si="98"/>
        <v>12419.999999999998</v>
      </c>
      <c r="O382" s="13">
        <f t="shared" si="86"/>
        <v>7559.9999999999991</v>
      </c>
      <c r="P382" s="51"/>
      <c r="Q382" s="398">
        <v>5400</v>
      </c>
      <c r="R382" s="398">
        <v>5400</v>
      </c>
      <c r="S382" s="371">
        <v>5400</v>
      </c>
      <c r="T382" s="300">
        <v>5400</v>
      </c>
      <c r="U382" s="289">
        <v>5400</v>
      </c>
      <c r="V382" s="277">
        <v>5400</v>
      </c>
      <c r="W382" s="208">
        <v>5400</v>
      </c>
      <c r="X382" s="208">
        <v>5400</v>
      </c>
      <c r="Y382" s="208">
        <v>5400</v>
      </c>
      <c r="Z382" s="208">
        <v>5400</v>
      </c>
      <c r="AA382" s="208">
        <v>5400</v>
      </c>
      <c r="AB382" s="208"/>
      <c r="AC382" s="208"/>
      <c r="AD382" s="190">
        <v>4499.9967999999999</v>
      </c>
      <c r="AE382" s="312"/>
      <c r="AG382" s="34"/>
      <c r="AH382" s="34"/>
    </row>
    <row r="383" spans="1:34" s="144" customFormat="1" ht="23.1" customHeight="1" x14ac:dyDescent="0.25">
      <c r="A383" s="2"/>
      <c r="B383" s="2"/>
      <c r="C383" s="2"/>
      <c r="D383" s="4" t="s">
        <v>821</v>
      </c>
      <c r="E383" s="116">
        <f>MROUND(K383+4.7,10)</f>
        <v>18630</v>
      </c>
      <c r="F383" s="117">
        <f>MROUND(L383+4.7,10)</f>
        <v>11340</v>
      </c>
      <c r="G383" s="99"/>
      <c r="H383" s="2" t="e" vm="2">
        <v>#VALUE!</v>
      </c>
      <c r="I383" s="2"/>
      <c r="J383" s="33"/>
      <c r="K383" s="202">
        <f>N383*$K$8</f>
        <v>18630</v>
      </c>
      <c r="L383" s="202">
        <f>O383*$L$8</f>
        <v>11340</v>
      </c>
      <c r="M383" s="51"/>
      <c r="N383" s="13">
        <f>Q383*2.3</f>
        <v>18630</v>
      </c>
      <c r="O383" s="13">
        <f>Q383*1.4</f>
        <v>11340</v>
      </c>
      <c r="P383" s="51"/>
      <c r="Q383" s="398">
        <v>8100</v>
      </c>
      <c r="R383" s="398">
        <v>8100</v>
      </c>
      <c r="S383" s="371">
        <v>8100</v>
      </c>
      <c r="T383" s="300">
        <v>8100</v>
      </c>
      <c r="U383" s="289">
        <v>8100</v>
      </c>
      <c r="V383" s="277">
        <v>8100</v>
      </c>
      <c r="W383" s="208">
        <v>8100</v>
      </c>
      <c r="X383" s="208">
        <v>8100</v>
      </c>
      <c r="Y383" s="208">
        <v>8100</v>
      </c>
      <c r="Z383" s="208">
        <v>8100</v>
      </c>
      <c r="AA383" s="208">
        <v>8100</v>
      </c>
      <c r="AB383" s="208">
        <v>5624.9960000000001</v>
      </c>
      <c r="AC383" s="208">
        <v>5624.9960000000001</v>
      </c>
      <c r="AD383" s="190">
        <v>4499.9967999999999</v>
      </c>
      <c r="AE383" s="312"/>
      <c r="AG383" s="34"/>
      <c r="AH383" s="34"/>
    </row>
    <row r="384" spans="1:34" s="144" customFormat="1" ht="23.1" customHeight="1" x14ac:dyDescent="0.25">
      <c r="A384" s="2"/>
      <c r="B384" s="2"/>
      <c r="C384" s="2"/>
      <c r="D384" s="4" t="s">
        <v>820</v>
      </c>
      <c r="E384" s="116">
        <f t="shared" ref="E384:F384" si="99">MROUND(K384+4.7,10)</f>
        <v>37260</v>
      </c>
      <c r="F384" s="117">
        <f t="shared" si="99"/>
        <v>22680</v>
      </c>
      <c r="G384" s="99"/>
      <c r="H384" s="2" t="e" vm="3">
        <v>#VALUE!</v>
      </c>
      <c r="I384" s="2"/>
      <c r="J384" s="33"/>
      <c r="K384" s="202">
        <f>N384*$K$8</f>
        <v>37260</v>
      </c>
      <c r="L384" s="202">
        <f>O384*$L$8</f>
        <v>22680</v>
      </c>
      <c r="M384" s="51"/>
      <c r="N384" s="13">
        <f>Q384*2.3</f>
        <v>37260</v>
      </c>
      <c r="O384" s="13">
        <f>Q384*1.4</f>
        <v>22680</v>
      </c>
      <c r="P384" s="51"/>
      <c r="Q384" s="405">
        <v>16200</v>
      </c>
      <c r="R384" s="405">
        <v>16200</v>
      </c>
      <c r="S384" s="372">
        <v>16200</v>
      </c>
      <c r="T384" s="301">
        <v>16200</v>
      </c>
      <c r="U384" s="290">
        <v>16200</v>
      </c>
      <c r="V384" s="278">
        <v>16200</v>
      </c>
      <c r="W384" s="208">
        <v>8100</v>
      </c>
      <c r="X384" s="208">
        <v>8100</v>
      </c>
      <c r="Y384" s="208">
        <v>8100</v>
      </c>
      <c r="Z384" s="208">
        <v>8100</v>
      </c>
      <c r="AA384" s="208">
        <v>8100</v>
      </c>
      <c r="AB384" s="208">
        <v>5624.9960000000001</v>
      </c>
      <c r="AC384" s="208">
        <v>5624.9960000000001</v>
      </c>
      <c r="AD384" s="190">
        <v>4499.9967999999999</v>
      </c>
      <c r="AE384" s="312"/>
      <c r="AG384" s="34"/>
      <c r="AH384" s="34"/>
    </row>
    <row r="385" spans="1:34" s="144" customFormat="1" ht="20.100000000000001" customHeight="1" x14ac:dyDescent="0.25">
      <c r="A385" s="2"/>
      <c r="B385" s="2"/>
      <c r="C385" s="2"/>
      <c r="D385" s="136"/>
      <c r="E385" s="138"/>
      <c r="F385" s="139"/>
      <c r="G385" s="99"/>
      <c r="H385" s="2"/>
      <c r="I385" s="2"/>
      <c r="J385" s="33"/>
      <c r="K385" s="202"/>
      <c r="L385" s="202"/>
      <c r="M385" s="51"/>
      <c r="N385" s="13"/>
      <c r="O385" s="13"/>
      <c r="P385" s="51"/>
      <c r="Q385" s="398"/>
      <c r="R385" s="398"/>
      <c r="S385" s="371"/>
      <c r="T385" s="300"/>
      <c r="U385" s="289"/>
      <c r="V385" s="277"/>
      <c r="W385" s="208"/>
      <c r="X385" s="208"/>
      <c r="Y385" s="208"/>
      <c r="Z385" s="208"/>
      <c r="AA385" s="208"/>
      <c r="AB385" s="208"/>
      <c r="AC385" s="208"/>
      <c r="AD385" s="190"/>
      <c r="AE385" s="312"/>
      <c r="AG385" s="34"/>
      <c r="AH385" s="34"/>
    </row>
    <row r="386" spans="1:34" s="144" customFormat="1" ht="23.1" customHeight="1" x14ac:dyDescent="0.25">
      <c r="A386" s="2"/>
      <c r="B386" s="2"/>
      <c r="C386" s="2"/>
      <c r="D386" s="617" t="s">
        <v>680</v>
      </c>
      <c r="E386" s="617"/>
      <c r="F386" s="617"/>
      <c r="G386" s="617"/>
      <c r="H386" s="617"/>
      <c r="I386" s="618"/>
      <c r="J386" s="34"/>
      <c r="K386" s="202"/>
      <c r="L386" s="202"/>
      <c r="M386" s="2"/>
      <c r="N386" s="13"/>
      <c r="O386" s="13"/>
      <c r="P386" s="2"/>
      <c r="Q386" s="406"/>
      <c r="R386" s="406"/>
      <c r="S386" s="380"/>
      <c r="T386" s="380"/>
      <c r="U386" s="381"/>
      <c r="V386" s="281"/>
      <c r="W386" s="246">
        <v>45219</v>
      </c>
      <c r="X386" s="246">
        <v>45219</v>
      </c>
      <c r="Y386" s="246">
        <v>45219</v>
      </c>
      <c r="Z386" s="237"/>
      <c r="AA386" s="237"/>
      <c r="AB386" s="237"/>
      <c r="AC386" s="237"/>
      <c r="AD386" s="240"/>
      <c r="AE386" s="312"/>
      <c r="AG386" s="34"/>
      <c r="AH386" s="34"/>
    </row>
    <row r="387" spans="1:34" s="144" customFormat="1" ht="23.1" customHeight="1" x14ac:dyDescent="0.25">
      <c r="A387" s="2"/>
      <c r="B387" s="2"/>
      <c r="C387" s="247">
        <v>45219</v>
      </c>
      <c r="D387" s="4" t="s">
        <v>676</v>
      </c>
      <c r="E387" s="116">
        <f t="shared" ref="E387:F398" si="100">MROUND(K387+4.7,10)</f>
        <v>1590</v>
      </c>
      <c r="F387" s="117">
        <f t="shared" si="100"/>
        <v>970</v>
      </c>
      <c r="G387" s="101"/>
      <c r="H387" s="241"/>
      <c r="I387" s="285"/>
      <c r="J387" s="33"/>
      <c r="K387" s="202">
        <f t="shared" ref="K387:K392" si="101">N387*$K$8</f>
        <v>1586.9999999999998</v>
      </c>
      <c r="L387" s="202">
        <f t="shared" ref="L387:L392" si="102">O387*$L$8</f>
        <v>965.99999999999989</v>
      </c>
      <c r="M387" s="51"/>
      <c r="N387" s="13">
        <f t="shared" ref="N387:N398" si="103">Q387*2.3</f>
        <v>1586.9999999999998</v>
      </c>
      <c r="O387" s="13">
        <f>Q387*1.4</f>
        <v>965.99999999999989</v>
      </c>
      <c r="P387" s="51"/>
      <c r="Q387" s="398">
        <v>690</v>
      </c>
      <c r="R387" s="398">
        <v>690</v>
      </c>
      <c r="S387" s="371">
        <v>690</v>
      </c>
      <c r="T387" s="300">
        <v>690</v>
      </c>
      <c r="U387" s="289">
        <v>690</v>
      </c>
      <c r="V387" s="277">
        <v>690</v>
      </c>
      <c r="W387" s="242">
        <v>690</v>
      </c>
      <c r="X387" s="242">
        <v>690</v>
      </c>
      <c r="Y387" s="242">
        <v>690</v>
      </c>
      <c r="Z387" s="208">
        <v>1132.3051948051948</v>
      </c>
      <c r="AA387" s="208">
        <v>1132.3051948051948</v>
      </c>
      <c r="AB387" s="208">
        <v>1132.3051948051948</v>
      </c>
      <c r="AC387" s="208">
        <v>1132.3051948051948</v>
      </c>
      <c r="AD387" s="53">
        <v>905.84415584415592</v>
      </c>
      <c r="AE387" s="312"/>
      <c r="AG387" s="34"/>
      <c r="AH387" s="34"/>
    </row>
    <row r="388" spans="1:34" s="144" customFormat="1" ht="23.1" customHeight="1" x14ac:dyDescent="0.25">
      <c r="A388" s="2"/>
      <c r="B388" s="2"/>
      <c r="C388" s="247">
        <v>45219</v>
      </c>
      <c r="D388" s="4" t="s">
        <v>677</v>
      </c>
      <c r="E388" s="116">
        <f t="shared" si="100"/>
        <v>2530</v>
      </c>
      <c r="F388" s="117">
        <f t="shared" si="100"/>
        <v>1540</v>
      </c>
      <c r="G388" s="99"/>
      <c r="H388" s="2"/>
      <c r="I388" s="2"/>
      <c r="J388" s="33"/>
      <c r="K388" s="202">
        <f t="shared" si="101"/>
        <v>2530</v>
      </c>
      <c r="L388" s="202">
        <f t="shared" si="102"/>
        <v>1540</v>
      </c>
      <c r="M388" s="51"/>
      <c r="N388" s="13">
        <f t="shared" si="103"/>
        <v>2530</v>
      </c>
      <c r="O388" s="13">
        <f>Q388*1.4</f>
        <v>1540</v>
      </c>
      <c r="P388" s="51"/>
      <c r="Q388" s="398">
        <v>1100</v>
      </c>
      <c r="R388" s="398">
        <v>1100</v>
      </c>
      <c r="S388" s="371">
        <v>1100</v>
      </c>
      <c r="T388" s="300">
        <v>1100</v>
      </c>
      <c r="U388" s="289">
        <v>1100</v>
      </c>
      <c r="V388" s="277">
        <v>1100</v>
      </c>
      <c r="W388" s="242">
        <v>1100</v>
      </c>
      <c r="X388" s="242">
        <v>1100</v>
      </c>
      <c r="Y388" s="242">
        <v>1100</v>
      </c>
      <c r="Z388" s="208">
        <v>1507.3051948051948</v>
      </c>
      <c r="AA388" s="208">
        <v>1507.3051948051948</v>
      </c>
      <c r="AB388" s="208">
        <v>1507.3051948051948</v>
      </c>
      <c r="AC388" s="208">
        <v>1507.3051948051948</v>
      </c>
      <c r="AD388" s="53">
        <v>1205.8441558441559</v>
      </c>
      <c r="AE388" s="312"/>
      <c r="AG388" s="34"/>
      <c r="AH388" s="34"/>
    </row>
    <row r="389" spans="1:34" s="144" customFormat="1" ht="23.1" customHeight="1" x14ac:dyDescent="0.25">
      <c r="A389" s="2"/>
      <c r="B389" s="2"/>
      <c r="C389" s="247">
        <v>45219</v>
      </c>
      <c r="D389" s="4" t="s">
        <v>713</v>
      </c>
      <c r="E389" s="116">
        <f t="shared" si="100"/>
        <v>2990</v>
      </c>
      <c r="F389" s="117">
        <f t="shared" si="100"/>
        <v>1820</v>
      </c>
      <c r="G389" s="99"/>
      <c r="H389" s="2"/>
      <c r="I389" s="2"/>
      <c r="J389" s="33"/>
      <c r="K389" s="202">
        <f t="shared" si="101"/>
        <v>2989.9999999999995</v>
      </c>
      <c r="L389" s="202">
        <f t="shared" si="102"/>
        <v>1819.9999999999998</v>
      </c>
      <c r="M389" s="51"/>
      <c r="N389" s="13">
        <f t="shared" si="103"/>
        <v>2989.9999999999995</v>
      </c>
      <c r="O389" s="13">
        <f>Q389*1.4</f>
        <v>1819.9999999999998</v>
      </c>
      <c r="P389" s="51"/>
      <c r="Q389" s="398">
        <v>1300</v>
      </c>
      <c r="R389" s="398">
        <v>1300</v>
      </c>
      <c r="S389" s="371">
        <v>1300</v>
      </c>
      <c r="T389" s="300">
        <v>1300</v>
      </c>
      <c r="U389" s="289">
        <v>1300</v>
      </c>
      <c r="V389" s="277">
        <v>1300</v>
      </c>
      <c r="W389" s="242">
        <v>1300</v>
      </c>
      <c r="X389" s="242">
        <v>1300</v>
      </c>
      <c r="Y389" s="242">
        <v>1300</v>
      </c>
      <c r="Z389" s="208">
        <v>1507.3051948051948</v>
      </c>
      <c r="AA389" s="208">
        <v>1507.3051948051948</v>
      </c>
      <c r="AB389" s="208">
        <v>1507.3051948051948</v>
      </c>
      <c r="AC389" s="208">
        <v>1507.3051948051948</v>
      </c>
      <c r="AD389" s="53">
        <v>1205.8441558441559</v>
      </c>
      <c r="AE389" s="312"/>
      <c r="AG389" s="34"/>
      <c r="AH389" s="34"/>
    </row>
    <row r="390" spans="1:34" s="144" customFormat="1" ht="23.1" customHeight="1" x14ac:dyDescent="0.25">
      <c r="A390" s="2"/>
      <c r="B390" s="2"/>
      <c r="C390" s="247">
        <v>45219</v>
      </c>
      <c r="D390" s="4" t="s">
        <v>678</v>
      </c>
      <c r="E390" s="116">
        <f t="shared" si="100"/>
        <v>5000</v>
      </c>
      <c r="F390" s="117">
        <f t="shared" si="100"/>
        <v>3500</v>
      </c>
      <c r="G390" s="99"/>
      <c r="H390" s="2"/>
      <c r="I390" s="2"/>
      <c r="J390" s="33"/>
      <c r="K390" s="202">
        <f t="shared" si="101"/>
        <v>4991</v>
      </c>
      <c r="L390" s="202">
        <f t="shared" si="102"/>
        <v>3493.7000000000003</v>
      </c>
      <c r="M390" s="51"/>
      <c r="N390" s="307">
        <f t="shared" si="103"/>
        <v>4991</v>
      </c>
      <c r="O390" s="307">
        <f>Q390*1.61</f>
        <v>3493.7000000000003</v>
      </c>
      <c r="P390" s="51"/>
      <c r="Q390" s="398">
        <v>2170</v>
      </c>
      <c r="R390" s="398">
        <v>2170</v>
      </c>
      <c r="S390" s="371">
        <v>2170</v>
      </c>
      <c r="T390" s="300">
        <v>2100</v>
      </c>
      <c r="U390" s="289">
        <v>2100</v>
      </c>
      <c r="V390" s="277">
        <v>2100</v>
      </c>
      <c r="W390" s="242">
        <v>2100</v>
      </c>
      <c r="X390" s="242">
        <v>2100</v>
      </c>
      <c r="Y390" s="242">
        <v>2100</v>
      </c>
      <c r="Z390" s="208">
        <v>1507.3051948051948</v>
      </c>
      <c r="AA390" s="208">
        <v>1507.3051948051948</v>
      </c>
      <c r="AB390" s="208">
        <v>1507.3051948051948</v>
      </c>
      <c r="AC390" s="208">
        <v>1507.3051948051948</v>
      </c>
      <c r="AD390" s="53">
        <v>1205.8441558441559</v>
      </c>
      <c r="AE390" s="312"/>
      <c r="AG390" s="34"/>
      <c r="AH390" s="34"/>
    </row>
    <row r="391" spans="1:34" s="144" customFormat="1" ht="23.1" customHeight="1" x14ac:dyDescent="0.25">
      <c r="A391" s="2"/>
      <c r="B391" s="2"/>
      <c r="C391" s="247">
        <v>45277</v>
      </c>
      <c r="D391" s="4" t="s">
        <v>847</v>
      </c>
      <c r="E391" s="116">
        <f t="shared" si="100"/>
        <v>5000</v>
      </c>
      <c r="F391" s="117">
        <f t="shared" si="100"/>
        <v>3500</v>
      </c>
      <c r="G391" s="99"/>
      <c r="H391" s="2"/>
      <c r="I391" s="2"/>
      <c r="J391" s="33"/>
      <c r="K391" s="202">
        <f t="shared" si="101"/>
        <v>4991</v>
      </c>
      <c r="L391" s="202">
        <f t="shared" si="102"/>
        <v>3493.7000000000003</v>
      </c>
      <c r="M391" s="51"/>
      <c r="N391" s="307">
        <f t="shared" si="103"/>
        <v>4991</v>
      </c>
      <c r="O391" s="307">
        <f>Q391*1.61</f>
        <v>3493.7000000000003</v>
      </c>
      <c r="P391" s="51"/>
      <c r="Q391" s="398">
        <v>2170</v>
      </c>
      <c r="R391" s="398">
        <v>2170</v>
      </c>
      <c r="S391" s="371">
        <v>2170</v>
      </c>
      <c r="T391" s="300"/>
      <c r="U391" s="289"/>
      <c r="V391" s="277"/>
      <c r="W391" s="242"/>
      <c r="X391" s="242"/>
      <c r="Y391" s="242"/>
      <c r="Z391" s="208"/>
      <c r="AA391" s="208"/>
      <c r="AB391" s="208"/>
      <c r="AC391" s="208"/>
      <c r="AD391" s="53"/>
      <c r="AE391" s="312"/>
      <c r="AG391" s="34"/>
      <c r="AH391" s="34"/>
    </row>
    <row r="392" spans="1:34" s="144" customFormat="1" ht="23.1" customHeight="1" x14ac:dyDescent="0.25">
      <c r="A392" s="2"/>
      <c r="B392" s="2"/>
      <c r="C392" s="247"/>
      <c r="D392" s="4" t="s">
        <v>712</v>
      </c>
      <c r="E392" s="116"/>
      <c r="F392" s="117"/>
      <c r="G392" s="99"/>
      <c r="H392" s="2"/>
      <c r="I392" s="2"/>
      <c r="J392" s="33"/>
      <c r="K392" s="202">
        <f t="shared" si="101"/>
        <v>0</v>
      </c>
      <c r="L392" s="202">
        <f t="shared" si="102"/>
        <v>0</v>
      </c>
      <c r="M392" s="51"/>
      <c r="N392" s="13">
        <f t="shared" si="103"/>
        <v>0</v>
      </c>
      <c r="O392" s="13">
        <f>Q392*1.4</f>
        <v>0</v>
      </c>
      <c r="P392" s="51"/>
      <c r="Q392" s="398"/>
      <c r="R392" s="398"/>
      <c r="S392" s="371"/>
      <c r="T392" s="300"/>
      <c r="U392" s="289"/>
      <c r="V392" s="277"/>
      <c r="W392" s="242"/>
      <c r="X392" s="242"/>
      <c r="Y392" s="242"/>
      <c r="Z392" s="208"/>
      <c r="AA392" s="208"/>
      <c r="AB392" s="208"/>
      <c r="AC392" s="208"/>
      <c r="AD392" s="53"/>
      <c r="AE392" s="312"/>
      <c r="AG392" s="34"/>
      <c r="AH392" s="34"/>
    </row>
    <row r="393" spans="1:34" s="144" customFormat="1" ht="23.1" customHeight="1" x14ac:dyDescent="0.25">
      <c r="A393" s="2"/>
      <c r="B393" s="2"/>
      <c r="C393" s="247"/>
      <c r="D393" s="136"/>
      <c r="E393" s="138"/>
      <c r="F393" s="139"/>
      <c r="G393" s="99"/>
      <c r="H393" s="2"/>
      <c r="I393" s="2"/>
      <c r="J393" s="33"/>
      <c r="K393" s="202"/>
      <c r="L393" s="202"/>
      <c r="M393" s="51"/>
      <c r="N393" s="13"/>
      <c r="O393" s="13"/>
      <c r="P393" s="51"/>
      <c r="Q393" s="398"/>
      <c r="R393" s="398"/>
      <c r="S393" s="371"/>
      <c r="T393" s="300"/>
      <c r="U393" s="289"/>
      <c r="V393" s="277"/>
      <c r="W393" s="242"/>
      <c r="X393" s="242"/>
      <c r="Y393" s="242"/>
      <c r="Z393" s="208"/>
      <c r="AA393" s="208"/>
      <c r="AB393" s="208"/>
      <c r="AC393" s="208"/>
      <c r="AD393" s="53"/>
      <c r="AE393" s="312"/>
      <c r="AG393" s="34"/>
      <c r="AH393" s="34"/>
    </row>
    <row r="394" spans="1:34" s="144" customFormat="1" ht="23.1" customHeight="1" x14ac:dyDescent="0.25">
      <c r="A394" s="2"/>
      <c r="B394" s="2"/>
      <c r="C394" s="247"/>
      <c r="D394" s="617" t="s">
        <v>681</v>
      </c>
      <c r="E394" s="617"/>
      <c r="F394" s="617"/>
      <c r="G394" s="617"/>
      <c r="H394" s="617"/>
      <c r="I394" s="618"/>
      <c r="J394" s="34"/>
      <c r="K394" s="202"/>
      <c r="L394" s="202"/>
      <c r="M394" s="2"/>
      <c r="N394" s="13"/>
      <c r="O394" s="13"/>
      <c r="P394" s="2"/>
      <c r="Q394" s="398"/>
      <c r="R394" s="398"/>
      <c r="S394" s="333"/>
      <c r="T394" s="333"/>
      <c r="U394" s="330"/>
      <c r="V394" s="277"/>
      <c r="W394" s="242"/>
      <c r="X394" s="242"/>
      <c r="Y394" s="242"/>
      <c r="Z394" s="208"/>
      <c r="AA394" s="208"/>
      <c r="AB394" s="208"/>
      <c r="AC394" s="208"/>
      <c r="AD394" s="53"/>
      <c r="AE394" s="312"/>
      <c r="AG394" s="34"/>
      <c r="AH394" s="34"/>
    </row>
    <row r="395" spans="1:34" s="144" customFormat="1" ht="23.1" customHeight="1" x14ac:dyDescent="0.25">
      <c r="A395" s="2"/>
      <c r="B395" s="2"/>
      <c r="C395" s="247">
        <v>45219</v>
      </c>
      <c r="D395" s="4" t="s">
        <v>679</v>
      </c>
      <c r="E395" s="116">
        <f t="shared" si="100"/>
        <v>3450</v>
      </c>
      <c r="F395" s="117">
        <f t="shared" si="100"/>
        <v>2100</v>
      </c>
      <c r="G395" s="101"/>
      <c r="H395" s="45"/>
      <c r="I395" s="45"/>
      <c r="J395" s="33"/>
      <c r="K395" s="202">
        <f>N395*$K$8</f>
        <v>3449.9999999999995</v>
      </c>
      <c r="L395" s="202">
        <f>O395*$L$8</f>
        <v>2100</v>
      </c>
      <c r="M395" s="51"/>
      <c r="N395" s="13">
        <f t="shared" si="103"/>
        <v>3449.9999999999995</v>
      </c>
      <c r="O395" s="13">
        <f>Q395*1.4</f>
        <v>2100</v>
      </c>
      <c r="P395" s="51"/>
      <c r="Q395" s="398">
        <v>1500</v>
      </c>
      <c r="R395" s="398">
        <v>1500</v>
      </c>
      <c r="S395" s="371">
        <v>1500</v>
      </c>
      <c r="T395" s="300">
        <v>1500</v>
      </c>
      <c r="U395" s="289">
        <v>1500</v>
      </c>
      <c r="V395" s="277">
        <v>1500</v>
      </c>
      <c r="W395" s="242">
        <v>1500</v>
      </c>
      <c r="X395" s="242">
        <v>1500</v>
      </c>
      <c r="Y395" s="242">
        <v>1500</v>
      </c>
      <c r="Z395" s="208">
        <v>1075.487012987013</v>
      </c>
      <c r="AA395" s="208">
        <v>1075.487012987013</v>
      </c>
      <c r="AB395" s="208">
        <v>1075.487012987013</v>
      </c>
      <c r="AC395" s="208">
        <v>1075.487012987013</v>
      </c>
      <c r="AD395" s="53">
        <v>860.38961038961043</v>
      </c>
      <c r="AE395" s="312"/>
      <c r="AG395" s="34"/>
      <c r="AH395" s="34"/>
    </row>
    <row r="396" spans="1:34" s="144" customFormat="1" ht="23.1" customHeight="1" x14ac:dyDescent="0.25">
      <c r="A396" s="2"/>
      <c r="B396" s="2"/>
      <c r="C396" s="2"/>
      <c r="D396" s="4" t="s">
        <v>682</v>
      </c>
      <c r="E396" s="116">
        <f t="shared" si="100"/>
        <v>3290</v>
      </c>
      <c r="F396" s="117">
        <f t="shared" si="100"/>
        <v>2010</v>
      </c>
      <c r="G396" s="99"/>
      <c r="H396" s="2"/>
      <c r="I396" s="196"/>
      <c r="J396" s="33"/>
      <c r="K396" s="202">
        <f>N396*$K$8</f>
        <v>3286.6477272727266</v>
      </c>
      <c r="L396" s="202">
        <f>O396*$L$8</f>
        <v>2000.5681818181813</v>
      </c>
      <c r="M396" s="51"/>
      <c r="N396" s="13">
        <f t="shared" si="103"/>
        <v>3286.6477272727266</v>
      </c>
      <c r="O396" s="13">
        <f>Q396*1.4</f>
        <v>2000.5681818181813</v>
      </c>
      <c r="P396" s="51"/>
      <c r="Q396" s="398">
        <v>1428.9772727272725</v>
      </c>
      <c r="R396" s="398">
        <v>1428.9772727272725</v>
      </c>
      <c r="S396" s="371">
        <v>1428.9772727272725</v>
      </c>
      <c r="T396" s="300">
        <v>1428.9772727272725</v>
      </c>
      <c r="U396" s="289">
        <v>1428.9772727272725</v>
      </c>
      <c r="V396" s="277">
        <f t="shared" ref="V396:V398" si="104">AE396*1.25</f>
        <v>0</v>
      </c>
      <c r="W396" s="208">
        <f t="shared" ref="W396:W398" si="105">AE396*1.25</f>
        <v>0</v>
      </c>
      <c r="X396" s="208">
        <v>1428.9772727272725</v>
      </c>
      <c r="Y396" s="208">
        <v>1428.9772727272725</v>
      </c>
      <c r="Z396" s="208">
        <v>1428.9772727272725</v>
      </c>
      <c r="AA396" s="208">
        <v>1428.9772727272725</v>
      </c>
      <c r="AB396" s="208">
        <v>1428.9772727272725</v>
      </c>
      <c r="AC396" s="208">
        <v>1428.9772727272725</v>
      </c>
      <c r="AD396" s="53">
        <v>1143.181818181818</v>
      </c>
      <c r="AE396" s="312"/>
      <c r="AG396" s="34"/>
      <c r="AH396" s="34"/>
    </row>
    <row r="397" spans="1:34" s="144" customFormat="1" ht="23.1" customHeight="1" x14ac:dyDescent="0.25">
      <c r="A397" s="2"/>
      <c r="B397" s="2"/>
      <c r="C397" s="2"/>
      <c r="D397" s="4" t="s">
        <v>683</v>
      </c>
      <c r="E397" s="116">
        <f t="shared" si="100"/>
        <v>3640</v>
      </c>
      <c r="F397" s="117">
        <f t="shared" si="100"/>
        <v>2220</v>
      </c>
      <c r="G397" s="99"/>
      <c r="H397" s="2"/>
      <c r="I397" s="196"/>
      <c r="J397" s="33"/>
      <c r="K397" s="202">
        <f>N397*$K$8</f>
        <v>3633.8879870129863</v>
      </c>
      <c r="L397" s="202">
        <f>O397*$L$8</f>
        <v>2211.931818181818</v>
      </c>
      <c r="M397" s="51"/>
      <c r="N397" s="13">
        <f t="shared" si="103"/>
        <v>3633.8879870129863</v>
      </c>
      <c r="O397" s="13">
        <f>Q397*1.4</f>
        <v>2211.931818181818</v>
      </c>
      <c r="P397" s="51"/>
      <c r="Q397" s="398">
        <v>1579.9512987012986</v>
      </c>
      <c r="R397" s="398">
        <v>1579.9512987012986</v>
      </c>
      <c r="S397" s="371">
        <v>1579.9512987012986</v>
      </c>
      <c r="T397" s="300">
        <v>1579.9512987012986</v>
      </c>
      <c r="U397" s="289">
        <v>1579.9512987012986</v>
      </c>
      <c r="V397" s="277">
        <f t="shared" si="104"/>
        <v>0</v>
      </c>
      <c r="W397" s="208">
        <f t="shared" si="105"/>
        <v>0</v>
      </c>
      <c r="X397" s="208">
        <v>1579.9512987012986</v>
      </c>
      <c r="Y397" s="208">
        <v>1579.9512987012986</v>
      </c>
      <c r="Z397" s="208">
        <v>1579.9512987012986</v>
      </c>
      <c r="AA397" s="208">
        <v>1579.9512987012986</v>
      </c>
      <c r="AB397" s="208">
        <v>1579.9512987012986</v>
      </c>
      <c r="AC397" s="208">
        <v>1579.9512987012986</v>
      </c>
      <c r="AD397" s="53">
        <v>1263.9610389610389</v>
      </c>
      <c r="AE397" s="312"/>
      <c r="AG397" s="34"/>
      <c r="AH397" s="34"/>
    </row>
    <row r="398" spans="1:34" s="144" customFormat="1" ht="23.1" customHeight="1" x14ac:dyDescent="0.25">
      <c r="A398" s="2"/>
      <c r="B398" s="2"/>
      <c r="C398" s="2"/>
      <c r="D398" s="4" t="s">
        <v>684</v>
      </c>
      <c r="E398" s="116">
        <f t="shared" si="100"/>
        <v>3950</v>
      </c>
      <c r="F398" s="117">
        <f t="shared" si="100"/>
        <v>2400</v>
      </c>
      <c r="G398" s="99"/>
      <c r="H398" s="2"/>
      <c r="I398" s="2"/>
      <c r="J398" s="33"/>
      <c r="K398" s="202">
        <f>N398*$K$8</f>
        <v>3941.923701298701</v>
      </c>
      <c r="L398" s="202">
        <f>O398*$L$8</f>
        <v>2399.431818181818</v>
      </c>
      <c r="M398" s="51"/>
      <c r="N398" s="13">
        <f t="shared" si="103"/>
        <v>3941.923701298701</v>
      </c>
      <c r="O398" s="13">
        <f>Q398*1.4</f>
        <v>2399.431818181818</v>
      </c>
      <c r="P398" s="51"/>
      <c r="Q398" s="398">
        <v>1713.8798701298701</v>
      </c>
      <c r="R398" s="398">
        <v>1713.8798701298701</v>
      </c>
      <c r="S398" s="371">
        <v>1713.8798701298701</v>
      </c>
      <c r="T398" s="300">
        <v>1713.8798701298701</v>
      </c>
      <c r="U398" s="289">
        <v>1713.8798701298701</v>
      </c>
      <c r="V398" s="277">
        <f t="shared" si="104"/>
        <v>0</v>
      </c>
      <c r="W398" s="208">
        <f t="shared" si="105"/>
        <v>0</v>
      </c>
      <c r="X398" s="208">
        <v>1713.8798701298701</v>
      </c>
      <c r="Y398" s="208">
        <v>1713.8798701298701</v>
      </c>
      <c r="Z398" s="208">
        <v>1713.8798701298701</v>
      </c>
      <c r="AA398" s="208">
        <v>1713.8798701298701</v>
      </c>
      <c r="AB398" s="208">
        <v>1713.8798701298701</v>
      </c>
      <c r="AC398" s="208">
        <v>1713.8798701298701</v>
      </c>
      <c r="AD398" s="53">
        <v>1371.1038961038962</v>
      </c>
      <c r="AE398" s="312"/>
      <c r="AG398" s="34"/>
      <c r="AH398" s="34"/>
    </row>
    <row r="399" spans="1:34" s="144" customFormat="1" ht="23.1" customHeight="1" x14ac:dyDescent="0.25">
      <c r="A399" s="2"/>
      <c r="B399" s="2"/>
      <c r="C399" s="2"/>
      <c r="D399" s="136"/>
      <c r="E399" s="138"/>
      <c r="F399" s="139"/>
      <c r="G399" s="99"/>
      <c r="H399" s="2"/>
      <c r="I399" s="2"/>
      <c r="J399" s="33"/>
      <c r="K399" s="202"/>
      <c r="L399" s="202"/>
      <c r="M399" s="51"/>
      <c r="N399" s="13"/>
      <c r="O399" s="13"/>
      <c r="P399" s="51"/>
      <c r="Q399" s="398"/>
      <c r="R399" s="398"/>
      <c r="S399" s="371"/>
      <c r="T399" s="300"/>
      <c r="U399" s="289"/>
      <c r="V399" s="277"/>
      <c r="W399" s="208"/>
      <c r="X399" s="208"/>
      <c r="Y399" s="208"/>
      <c r="Z399" s="208"/>
      <c r="AA399" s="208"/>
      <c r="AB399" s="208"/>
      <c r="AC399" s="208"/>
      <c r="AD399" s="53"/>
      <c r="AE399" s="312"/>
      <c r="AG399" s="34"/>
      <c r="AH399" s="34"/>
    </row>
    <row r="400" spans="1:34" s="144" customFormat="1" ht="23.1" customHeight="1" x14ac:dyDescent="0.25">
      <c r="A400" s="2"/>
      <c r="B400" s="2"/>
      <c r="C400" s="247"/>
      <c r="D400" s="617" t="s">
        <v>798</v>
      </c>
      <c r="E400" s="617"/>
      <c r="F400" s="617"/>
      <c r="G400" s="617"/>
      <c r="H400" s="617"/>
      <c r="I400" s="618"/>
      <c r="J400" s="34"/>
      <c r="K400" s="202"/>
      <c r="L400" s="202"/>
      <c r="M400" s="2"/>
      <c r="N400" s="383" t="s">
        <v>844</v>
      </c>
      <c r="O400" s="383" t="s">
        <v>845</v>
      </c>
      <c r="P400" s="2"/>
      <c r="Q400" s="398"/>
      <c r="R400" s="398"/>
      <c r="S400" s="333"/>
      <c r="T400" s="333"/>
      <c r="U400" s="330"/>
      <c r="V400" s="277"/>
      <c r="W400" s="242"/>
      <c r="X400" s="242"/>
      <c r="Y400" s="242"/>
      <c r="Z400" s="208"/>
      <c r="AA400" s="208"/>
      <c r="AB400" s="208"/>
      <c r="AC400" s="208"/>
      <c r="AD400" s="53"/>
      <c r="AE400" s="312"/>
      <c r="AG400" s="34"/>
      <c r="AH400" s="34"/>
    </row>
    <row r="401" spans="1:38" s="144" customFormat="1" ht="23.1" customHeight="1" x14ac:dyDescent="0.25">
      <c r="A401" s="2"/>
      <c r="B401" s="2"/>
      <c r="C401" s="247">
        <v>45268</v>
      </c>
      <c r="D401" s="4" t="s">
        <v>799</v>
      </c>
      <c r="E401" s="116">
        <f t="shared" ref="E401:F401" si="106">MROUND(K401+4.7,10)</f>
        <v>11880</v>
      </c>
      <c r="F401" s="117">
        <f t="shared" si="106"/>
        <v>7220</v>
      </c>
      <c r="G401" s="101"/>
      <c r="H401" s="45"/>
      <c r="I401" s="45"/>
      <c r="J401" s="33"/>
      <c r="K401" s="202">
        <f>N401*$K$8</f>
        <v>11875</v>
      </c>
      <c r="L401" s="202">
        <f>O401*$L$8</f>
        <v>7220</v>
      </c>
      <c r="M401" s="51"/>
      <c r="N401" s="13">
        <f>Q401*2.5</f>
        <v>11875</v>
      </c>
      <c r="O401" s="13">
        <f>Q401*1.52</f>
        <v>7220</v>
      </c>
      <c r="P401" s="51"/>
      <c r="Q401" s="398">
        <v>4750</v>
      </c>
      <c r="R401" s="398">
        <v>4750</v>
      </c>
      <c r="S401" s="371">
        <v>4750</v>
      </c>
      <c r="T401" s="300">
        <v>4750</v>
      </c>
      <c r="U401" s="289"/>
      <c r="V401" s="277"/>
      <c r="W401" s="242"/>
      <c r="X401" s="242"/>
      <c r="Y401" s="242"/>
      <c r="Z401" s="208"/>
      <c r="AA401" s="208"/>
      <c r="AB401" s="208"/>
      <c r="AC401" s="208"/>
      <c r="AD401" s="53"/>
      <c r="AE401" s="312"/>
      <c r="AG401" s="34"/>
      <c r="AH401" s="34"/>
    </row>
    <row r="402" spans="1:38" s="144" customFormat="1" ht="23.1" customHeight="1" x14ac:dyDescent="0.25">
      <c r="A402" s="2"/>
      <c r="B402" s="2"/>
      <c r="C402" s="2"/>
      <c r="D402" s="136"/>
      <c r="E402" s="138"/>
      <c r="F402" s="139"/>
      <c r="G402" s="99"/>
      <c r="H402" s="2"/>
      <c r="I402" s="2"/>
      <c r="J402" s="33"/>
      <c r="K402" s="202"/>
      <c r="L402" s="202"/>
      <c r="M402" s="51"/>
      <c r="N402" s="13"/>
      <c r="O402" s="13"/>
      <c r="P402" s="51"/>
      <c r="Q402" s="398"/>
      <c r="R402" s="398"/>
      <c r="S402" s="371"/>
      <c r="T402" s="300"/>
      <c r="U402" s="289"/>
      <c r="V402" s="277"/>
      <c r="W402" s="208"/>
      <c r="X402" s="208"/>
      <c r="Y402" s="208"/>
      <c r="Z402" s="208"/>
      <c r="AA402" s="208"/>
      <c r="AB402" s="208"/>
      <c r="AC402" s="208"/>
      <c r="AD402" s="53"/>
      <c r="AE402" s="312"/>
      <c r="AG402" s="34"/>
      <c r="AH402" s="34"/>
    </row>
    <row r="403" spans="1:38" s="144" customFormat="1" ht="23.1" customHeight="1" x14ac:dyDescent="0.25">
      <c r="A403" s="2"/>
      <c r="B403" s="2"/>
      <c r="C403" s="2"/>
      <c r="D403" s="136"/>
      <c r="E403" s="138"/>
      <c r="F403" s="139"/>
      <c r="G403" s="99"/>
      <c r="H403" s="2"/>
      <c r="I403" s="2"/>
      <c r="J403" s="33"/>
      <c r="K403" s="202"/>
      <c r="L403" s="202"/>
      <c r="M403" s="51"/>
      <c r="N403" s="13"/>
      <c r="O403" s="13"/>
      <c r="P403" s="51"/>
      <c r="Q403" s="398"/>
      <c r="R403" s="398"/>
      <c r="S403" s="371"/>
      <c r="T403" s="300"/>
      <c r="U403" s="289"/>
      <c r="V403" s="277"/>
      <c r="W403" s="208"/>
      <c r="X403" s="208"/>
      <c r="Y403" s="208"/>
      <c r="Z403" s="208"/>
      <c r="AA403" s="208"/>
      <c r="AB403" s="208"/>
      <c r="AC403" s="208"/>
      <c r="AD403" s="53"/>
      <c r="AE403" s="312"/>
      <c r="AG403" s="34"/>
      <c r="AH403" s="34"/>
    </row>
    <row r="404" spans="1:38" s="144" customFormat="1" ht="23.1" customHeight="1" x14ac:dyDescent="0.25">
      <c r="A404" s="2"/>
      <c r="B404" s="2"/>
      <c r="C404" s="2"/>
      <c r="D404" s="617" t="s">
        <v>690</v>
      </c>
      <c r="E404" s="617"/>
      <c r="F404" s="617"/>
      <c r="G404" s="617"/>
      <c r="H404" s="617"/>
      <c r="I404" s="618"/>
      <c r="J404" s="34"/>
      <c r="K404" s="202"/>
      <c r="L404" s="202"/>
      <c r="M404" s="2"/>
      <c r="N404" s="13"/>
      <c r="O404" s="13"/>
      <c r="P404" s="2"/>
      <c r="Q404" s="407"/>
      <c r="R404" s="407"/>
      <c r="S404" s="378"/>
      <c r="T404" s="378"/>
      <c r="U404" s="379"/>
      <c r="V404" s="282"/>
      <c r="W404" s="260"/>
      <c r="X404" s="260"/>
      <c r="Y404" s="260"/>
      <c r="Z404" s="232"/>
      <c r="AA404" s="232"/>
      <c r="AB404" s="208"/>
      <c r="AC404" s="208"/>
      <c r="AD404" s="190"/>
      <c r="AE404" s="312"/>
      <c r="AG404" s="34"/>
      <c r="AH404" s="34"/>
    </row>
    <row r="405" spans="1:38" s="144" customFormat="1" ht="23.1" customHeight="1" x14ac:dyDescent="0.25">
      <c r="A405" s="2"/>
      <c r="B405" s="2"/>
      <c r="C405" s="262">
        <v>45227</v>
      </c>
      <c r="D405" s="4" t="s">
        <v>707</v>
      </c>
      <c r="E405" s="116">
        <f t="shared" ref="E405:F417" si="107">MROUND(K405+4.7,10)</f>
        <v>37150</v>
      </c>
      <c r="F405" s="117">
        <f t="shared" si="107"/>
        <v>22610</v>
      </c>
      <c r="G405" s="101"/>
      <c r="H405" s="45"/>
      <c r="I405" s="45"/>
      <c r="J405" s="33"/>
      <c r="K405" s="202">
        <f t="shared" si="96"/>
        <v>37145</v>
      </c>
      <c r="L405" s="202">
        <f t="shared" si="97"/>
        <v>22610</v>
      </c>
      <c r="M405" s="51"/>
      <c r="N405" s="13">
        <f t="shared" ref="N405:N417" si="108">Q405*2.3</f>
        <v>37145</v>
      </c>
      <c r="O405" s="13">
        <f t="shared" ref="O405:O417" si="109">Q405*1.4</f>
        <v>22610</v>
      </c>
      <c r="P405" s="51"/>
      <c r="Q405" s="407">
        <v>16150</v>
      </c>
      <c r="R405" s="407">
        <v>16150</v>
      </c>
      <c r="S405" s="373">
        <v>16150</v>
      </c>
      <c r="T405" s="302">
        <v>16150</v>
      </c>
      <c r="U405" s="291">
        <v>16150</v>
      </c>
      <c r="V405" s="282">
        <v>16150</v>
      </c>
      <c r="W405" s="261">
        <v>16150</v>
      </c>
      <c r="X405" s="261">
        <v>16150</v>
      </c>
      <c r="Y405" s="261">
        <v>16150</v>
      </c>
      <c r="Z405" s="232"/>
      <c r="AA405" s="232"/>
      <c r="AB405" s="208"/>
      <c r="AC405" s="208"/>
      <c r="AD405" s="53"/>
      <c r="AE405" s="312"/>
      <c r="AG405" s="34"/>
      <c r="AH405" s="34"/>
    </row>
    <row r="406" spans="1:38" s="144" customFormat="1" ht="23.1" customHeight="1" x14ac:dyDescent="0.25">
      <c r="A406" s="2"/>
      <c r="B406" s="2"/>
      <c r="C406" s="2"/>
      <c r="D406" s="4" t="s">
        <v>708</v>
      </c>
      <c r="E406" s="116">
        <f t="shared" si="107"/>
        <v>41060</v>
      </c>
      <c r="F406" s="117">
        <f t="shared" si="107"/>
        <v>24990</v>
      </c>
      <c r="G406" s="99"/>
      <c r="H406" s="2"/>
      <c r="I406" s="196"/>
      <c r="J406" s="33"/>
      <c r="K406" s="202">
        <f t="shared" si="96"/>
        <v>41055</v>
      </c>
      <c r="L406" s="202">
        <f t="shared" si="97"/>
        <v>24990</v>
      </c>
      <c r="M406" s="51"/>
      <c r="N406" s="13">
        <f t="shared" si="108"/>
        <v>41055</v>
      </c>
      <c r="O406" s="13">
        <f t="shared" si="109"/>
        <v>24990</v>
      </c>
      <c r="P406" s="51"/>
      <c r="Q406" s="407">
        <v>17850</v>
      </c>
      <c r="R406" s="407">
        <v>17850</v>
      </c>
      <c r="S406" s="373">
        <v>17850</v>
      </c>
      <c r="T406" s="302">
        <v>17850</v>
      </c>
      <c r="U406" s="291">
        <v>17850</v>
      </c>
      <c r="V406" s="282">
        <v>17850</v>
      </c>
      <c r="W406" s="260">
        <v>17850</v>
      </c>
      <c r="X406" s="260">
        <v>17850</v>
      </c>
      <c r="Y406" s="260">
        <v>17850</v>
      </c>
      <c r="Z406" s="232"/>
      <c r="AA406" s="232"/>
      <c r="AB406" s="208"/>
      <c r="AC406" s="208"/>
      <c r="AD406" s="53"/>
      <c r="AE406" s="312"/>
      <c r="AG406" s="34"/>
      <c r="AH406" s="34"/>
    </row>
    <row r="407" spans="1:38" s="144" customFormat="1" ht="23.1" customHeight="1" x14ac:dyDescent="0.25">
      <c r="A407" s="2"/>
      <c r="B407" s="2"/>
      <c r="C407" s="2"/>
      <c r="D407" s="4" t="s">
        <v>709</v>
      </c>
      <c r="E407" s="116">
        <f t="shared" si="107"/>
        <v>48880</v>
      </c>
      <c r="F407" s="117">
        <f t="shared" si="107"/>
        <v>29750</v>
      </c>
      <c r="G407" s="99"/>
      <c r="H407" s="2"/>
      <c r="I407" s="196"/>
      <c r="J407" s="33"/>
      <c r="K407" s="202">
        <f t="shared" si="96"/>
        <v>48874.999999999993</v>
      </c>
      <c r="L407" s="202">
        <f t="shared" si="97"/>
        <v>29749.999999999996</v>
      </c>
      <c r="M407" s="51"/>
      <c r="N407" s="13">
        <f t="shared" si="108"/>
        <v>48874.999999999993</v>
      </c>
      <c r="O407" s="13">
        <f t="shared" si="109"/>
        <v>29749.999999999996</v>
      </c>
      <c r="P407" s="51"/>
      <c r="Q407" s="407">
        <v>21250</v>
      </c>
      <c r="R407" s="407">
        <v>21250</v>
      </c>
      <c r="S407" s="373">
        <v>21250</v>
      </c>
      <c r="T407" s="302">
        <v>21250</v>
      </c>
      <c r="U407" s="291">
        <v>21250</v>
      </c>
      <c r="V407" s="282">
        <v>21250</v>
      </c>
      <c r="W407" s="260">
        <v>21250</v>
      </c>
      <c r="X407" s="260">
        <v>21250</v>
      </c>
      <c r="Y407" s="260">
        <v>21250</v>
      </c>
      <c r="Z407" s="232"/>
      <c r="AA407" s="232"/>
      <c r="AB407" s="208"/>
      <c r="AC407" s="208"/>
      <c r="AD407" s="53"/>
      <c r="AE407" s="312"/>
      <c r="AG407" s="34"/>
      <c r="AH407" s="34"/>
    </row>
    <row r="408" spans="1:38" s="144" customFormat="1" ht="23.1" customHeight="1" x14ac:dyDescent="0.25">
      <c r="A408" s="2"/>
      <c r="B408" s="2"/>
      <c r="C408" s="2"/>
      <c r="D408" s="4" t="s">
        <v>710</v>
      </c>
      <c r="E408" s="116">
        <f t="shared" si="107"/>
        <v>56700</v>
      </c>
      <c r="F408" s="117">
        <f t="shared" si="107"/>
        <v>34510</v>
      </c>
      <c r="G408" s="99"/>
      <c r="H408" s="2"/>
      <c r="I408" s="2"/>
      <c r="J408" s="33"/>
      <c r="K408" s="202">
        <f t="shared" si="96"/>
        <v>56694.999999999993</v>
      </c>
      <c r="L408" s="202">
        <f t="shared" si="97"/>
        <v>34510</v>
      </c>
      <c r="M408" s="51"/>
      <c r="N408" s="13">
        <f t="shared" si="108"/>
        <v>56694.999999999993</v>
      </c>
      <c r="O408" s="13">
        <f t="shared" si="109"/>
        <v>34510</v>
      </c>
      <c r="P408" s="51"/>
      <c r="Q408" s="407">
        <v>24650</v>
      </c>
      <c r="R408" s="407">
        <v>24650</v>
      </c>
      <c r="S408" s="373">
        <v>24650</v>
      </c>
      <c r="T408" s="302">
        <v>24650</v>
      </c>
      <c r="U408" s="291">
        <v>24650</v>
      </c>
      <c r="V408" s="282">
        <v>24650</v>
      </c>
      <c r="W408" s="260">
        <v>24650</v>
      </c>
      <c r="X408" s="260">
        <v>24650</v>
      </c>
      <c r="Y408" s="260">
        <v>24650</v>
      </c>
      <c r="Z408" s="232"/>
      <c r="AA408" s="232"/>
      <c r="AB408" s="208"/>
      <c r="AC408" s="208"/>
      <c r="AD408" s="53"/>
      <c r="AE408" s="312"/>
      <c r="AG408" s="34"/>
      <c r="AH408" s="34"/>
    </row>
    <row r="409" spans="1:38" s="144" customFormat="1" ht="23.1" customHeight="1" x14ac:dyDescent="0.25">
      <c r="A409" s="2"/>
      <c r="B409" s="2"/>
      <c r="C409" s="2"/>
      <c r="D409" s="136"/>
      <c r="E409" s="138"/>
      <c r="F409" s="139"/>
      <c r="G409" s="99"/>
      <c r="H409" s="2"/>
      <c r="I409" s="2"/>
      <c r="J409" s="33"/>
      <c r="K409" s="202"/>
      <c r="L409" s="202"/>
      <c r="M409" s="51"/>
      <c r="N409" s="13"/>
      <c r="O409" s="13"/>
      <c r="P409" s="51"/>
      <c r="Q409" s="407"/>
      <c r="R409" s="407"/>
      <c r="S409" s="373"/>
      <c r="T409" s="302"/>
      <c r="U409" s="291"/>
      <c r="V409" s="282"/>
      <c r="W409" s="260"/>
      <c r="X409" s="260"/>
      <c r="Y409" s="260"/>
      <c r="Z409" s="232"/>
      <c r="AA409" s="232"/>
      <c r="AB409" s="208"/>
      <c r="AC409" s="208"/>
      <c r="AD409" s="53"/>
      <c r="AE409" s="312"/>
      <c r="AG409" s="34"/>
      <c r="AH409" s="34"/>
    </row>
    <row r="410" spans="1:38" s="144" customFormat="1" ht="23.1" customHeight="1" x14ac:dyDescent="0.25">
      <c r="A410" s="2"/>
      <c r="B410" s="2"/>
      <c r="C410" s="2"/>
      <c r="D410" s="617" t="s">
        <v>715</v>
      </c>
      <c r="E410" s="617"/>
      <c r="F410" s="617"/>
      <c r="G410" s="617"/>
      <c r="H410" s="617"/>
      <c r="I410" s="618"/>
      <c r="J410" s="34"/>
      <c r="K410" s="202"/>
      <c r="L410" s="202"/>
      <c r="M410" s="2"/>
      <c r="N410" s="13"/>
      <c r="O410" s="13"/>
      <c r="P410" s="2"/>
      <c r="Q410" s="407"/>
      <c r="R410" s="407"/>
      <c r="S410" s="378"/>
      <c r="T410" s="378"/>
      <c r="U410" s="379"/>
      <c r="V410" s="282"/>
      <c r="W410" s="260"/>
      <c r="X410" s="260"/>
      <c r="Y410" s="260"/>
      <c r="Z410" s="232"/>
      <c r="AA410" s="232"/>
      <c r="AB410" s="208"/>
      <c r="AC410" s="208"/>
      <c r="AD410" s="53"/>
      <c r="AE410" s="312"/>
      <c r="AG410" s="34"/>
      <c r="AI410" s="34"/>
    </row>
    <row r="411" spans="1:38" s="144" customFormat="1" ht="23.1" customHeight="1" x14ac:dyDescent="0.25">
      <c r="A411" s="2"/>
      <c r="B411" s="2"/>
      <c r="C411" s="283">
        <v>45257</v>
      </c>
      <c r="D411" s="4" t="s">
        <v>716</v>
      </c>
      <c r="E411" s="116">
        <f t="shared" si="107"/>
        <v>690</v>
      </c>
      <c r="F411" s="117">
        <f t="shared" si="107"/>
        <v>420</v>
      </c>
      <c r="G411" s="99"/>
      <c r="H411" s="2"/>
      <c r="I411" s="2"/>
      <c r="J411" s="33"/>
      <c r="K411" s="202">
        <f t="shared" ref="K411:K417" si="110">N411*$K$8</f>
        <v>690</v>
      </c>
      <c r="L411" s="202">
        <f t="shared" ref="L411:L417" si="111">O411*$L$8</f>
        <v>420</v>
      </c>
      <c r="M411" s="51"/>
      <c r="N411" s="13">
        <f t="shared" si="108"/>
        <v>690</v>
      </c>
      <c r="O411" s="13">
        <f t="shared" si="109"/>
        <v>420</v>
      </c>
      <c r="P411" s="51"/>
      <c r="Q411" s="408">
        <v>300</v>
      </c>
      <c r="R411" s="408">
        <v>300</v>
      </c>
      <c r="S411" s="374">
        <v>300</v>
      </c>
      <c r="T411" s="310">
        <v>300</v>
      </c>
      <c r="U411" s="289">
        <v>280</v>
      </c>
      <c r="V411" s="269"/>
      <c r="W411" s="208">
        <v>300</v>
      </c>
      <c r="X411" s="208">
        <v>300</v>
      </c>
      <c r="Y411" s="208">
        <v>300</v>
      </c>
      <c r="Z411" s="208">
        <v>300</v>
      </c>
      <c r="AA411" s="208">
        <v>300</v>
      </c>
      <c r="AB411" s="208"/>
      <c r="AC411" s="208"/>
      <c r="AD411" s="190">
        <v>108.173</v>
      </c>
      <c r="AE411" s="312"/>
      <c r="AG411" s="34"/>
      <c r="AI411" s="34"/>
      <c r="AJ411" s="144" t="s">
        <v>755</v>
      </c>
    </row>
    <row r="412" spans="1:38" s="144" customFormat="1" ht="23.1" customHeight="1" x14ac:dyDescent="0.25">
      <c r="A412" s="2"/>
      <c r="B412" s="2"/>
      <c r="C412" s="2"/>
      <c r="D412" s="4" t="s">
        <v>717</v>
      </c>
      <c r="E412" s="116">
        <f t="shared" si="107"/>
        <v>780</v>
      </c>
      <c r="F412" s="117">
        <f t="shared" si="107"/>
        <v>480</v>
      </c>
      <c r="G412" s="99"/>
      <c r="H412" s="2"/>
      <c r="I412" s="2"/>
      <c r="J412" s="33"/>
      <c r="K412" s="202">
        <f t="shared" si="110"/>
        <v>772.8</v>
      </c>
      <c r="L412" s="202">
        <f t="shared" si="111"/>
        <v>470.4</v>
      </c>
      <c r="M412" s="51"/>
      <c r="N412" s="13">
        <f t="shared" si="108"/>
        <v>772.8</v>
      </c>
      <c r="O412" s="13">
        <f t="shared" si="109"/>
        <v>470.4</v>
      </c>
      <c r="P412" s="51"/>
      <c r="Q412" s="408">
        <v>336</v>
      </c>
      <c r="R412" s="408">
        <v>336</v>
      </c>
      <c r="S412" s="374">
        <v>336</v>
      </c>
      <c r="T412" s="310">
        <v>336</v>
      </c>
      <c r="U412" s="289">
        <v>310</v>
      </c>
      <c r="V412" s="269"/>
      <c r="W412" s="208">
        <v>400</v>
      </c>
      <c r="X412" s="208">
        <v>400</v>
      </c>
      <c r="Y412" s="208">
        <v>400</v>
      </c>
      <c r="Z412" s="208">
        <v>400</v>
      </c>
      <c r="AA412" s="208">
        <v>400</v>
      </c>
      <c r="AB412" s="208"/>
      <c r="AC412" s="208"/>
      <c r="AD412" s="190">
        <v>162.2595</v>
      </c>
      <c r="AE412" s="312"/>
      <c r="AG412" s="34"/>
      <c r="AI412" s="34"/>
      <c r="AJ412" s="144" t="s">
        <v>756</v>
      </c>
      <c r="AK412" s="144" t="s">
        <v>757</v>
      </c>
      <c r="AL412" s="144" t="s">
        <v>758</v>
      </c>
    </row>
    <row r="413" spans="1:38" s="144" customFormat="1" ht="23.1" customHeight="1" x14ac:dyDescent="0.25">
      <c r="A413" s="2"/>
      <c r="B413" s="2"/>
      <c r="C413" s="2"/>
      <c r="D413" s="4" t="s">
        <v>718</v>
      </c>
      <c r="E413" s="116">
        <f t="shared" si="107"/>
        <v>830</v>
      </c>
      <c r="F413" s="117">
        <f t="shared" si="107"/>
        <v>510</v>
      </c>
      <c r="G413" s="99"/>
      <c r="H413" s="2"/>
      <c r="I413" s="2"/>
      <c r="J413" s="33"/>
      <c r="K413" s="202">
        <f t="shared" si="110"/>
        <v>827.99999999999989</v>
      </c>
      <c r="L413" s="202">
        <f t="shared" si="111"/>
        <v>503.99999999999994</v>
      </c>
      <c r="M413" s="51"/>
      <c r="N413" s="13">
        <f t="shared" si="108"/>
        <v>827.99999999999989</v>
      </c>
      <c r="O413" s="13">
        <f t="shared" si="109"/>
        <v>503.99999999999994</v>
      </c>
      <c r="P413" s="51"/>
      <c r="Q413" s="408">
        <v>360</v>
      </c>
      <c r="R413" s="408">
        <v>360</v>
      </c>
      <c r="S413" s="374">
        <v>360</v>
      </c>
      <c r="T413" s="310">
        <v>360</v>
      </c>
      <c r="U413" s="289">
        <v>330</v>
      </c>
      <c r="V413" s="269"/>
      <c r="W413" s="208">
        <v>460</v>
      </c>
      <c r="X413" s="208">
        <v>460</v>
      </c>
      <c r="Y413" s="208">
        <v>460</v>
      </c>
      <c r="Z413" s="208">
        <v>460</v>
      </c>
      <c r="AA413" s="208">
        <v>460</v>
      </c>
      <c r="AB413" s="208"/>
      <c r="AC413" s="208"/>
      <c r="AD413" s="190">
        <v>194.71140000000003</v>
      </c>
      <c r="AE413" s="312"/>
      <c r="AG413" s="34"/>
      <c r="AI413" s="34"/>
      <c r="AJ413" s="144" t="s">
        <v>759</v>
      </c>
      <c r="AK413" s="144">
        <v>300</v>
      </c>
      <c r="AL413" s="144">
        <v>3000</v>
      </c>
    </row>
    <row r="414" spans="1:38" s="144" customFormat="1" ht="23.1" customHeight="1" x14ac:dyDescent="0.25">
      <c r="A414" s="2"/>
      <c r="B414" s="2"/>
      <c r="C414" s="2"/>
      <c r="D414" s="4" t="s">
        <v>762</v>
      </c>
      <c r="E414" s="116">
        <f t="shared" si="107"/>
        <v>890</v>
      </c>
      <c r="F414" s="117">
        <f t="shared" si="107"/>
        <v>540</v>
      </c>
      <c r="G414" s="99"/>
      <c r="H414" s="2"/>
      <c r="I414" s="2"/>
      <c r="J414" s="33"/>
      <c r="K414" s="202">
        <f t="shared" si="110"/>
        <v>883.19999999999993</v>
      </c>
      <c r="L414" s="202">
        <f t="shared" si="111"/>
        <v>537.59999999999991</v>
      </c>
      <c r="M414" s="51"/>
      <c r="N414" s="13">
        <f t="shared" si="108"/>
        <v>883.19999999999993</v>
      </c>
      <c r="O414" s="13">
        <f t="shared" si="109"/>
        <v>537.59999999999991</v>
      </c>
      <c r="P414" s="51"/>
      <c r="Q414" s="408">
        <v>384</v>
      </c>
      <c r="R414" s="408">
        <v>384</v>
      </c>
      <c r="S414" s="374">
        <v>384</v>
      </c>
      <c r="T414" s="310">
        <v>384</v>
      </c>
      <c r="U414" s="289">
        <v>550</v>
      </c>
      <c r="V414" s="269"/>
      <c r="W414" s="208">
        <v>500</v>
      </c>
      <c r="X414" s="208">
        <v>500</v>
      </c>
      <c r="Y414" s="208">
        <v>500</v>
      </c>
      <c r="Z414" s="208">
        <v>500</v>
      </c>
      <c r="AA414" s="208">
        <v>500</v>
      </c>
      <c r="AB414" s="208"/>
      <c r="AC414" s="208"/>
      <c r="AD414" s="190">
        <v>216.346</v>
      </c>
      <c r="AE414" s="312"/>
      <c r="AG414" s="34"/>
      <c r="AI414" s="34"/>
      <c r="AJ414" s="144" t="s">
        <v>760</v>
      </c>
      <c r="AK414" s="144">
        <v>336</v>
      </c>
      <c r="AL414" s="144">
        <v>3360</v>
      </c>
    </row>
    <row r="415" spans="1:38" s="144" customFormat="1" ht="23.1" customHeight="1" x14ac:dyDescent="0.25">
      <c r="A415" s="2"/>
      <c r="B415" s="2"/>
      <c r="C415" s="2"/>
      <c r="D415" s="4" t="s">
        <v>763</v>
      </c>
      <c r="E415" s="116">
        <f t="shared" si="107"/>
        <v>1330</v>
      </c>
      <c r="F415" s="117">
        <f t="shared" si="107"/>
        <v>810</v>
      </c>
      <c r="G415" s="99"/>
      <c r="H415" s="2"/>
      <c r="I415" s="2"/>
      <c r="J415" s="33"/>
      <c r="K415" s="202">
        <f t="shared" si="110"/>
        <v>1324.8</v>
      </c>
      <c r="L415" s="202">
        <f t="shared" si="111"/>
        <v>806.4</v>
      </c>
      <c r="M415" s="51"/>
      <c r="N415" s="13">
        <f t="shared" si="108"/>
        <v>1324.8</v>
      </c>
      <c r="O415" s="13">
        <f t="shared" si="109"/>
        <v>806.4</v>
      </c>
      <c r="P415" s="51"/>
      <c r="Q415" s="408">
        <v>576</v>
      </c>
      <c r="R415" s="408">
        <v>576</v>
      </c>
      <c r="S415" s="374">
        <v>576</v>
      </c>
      <c r="T415" s="310">
        <v>576</v>
      </c>
      <c r="U415" s="289">
        <v>580</v>
      </c>
      <c r="V415" s="269"/>
      <c r="W415" s="208">
        <v>800</v>
      </c>
      <c r="X415" s="208">
        <v>800</v>
      </c>
      <c r="Y415" s="208">
        <v>800</v>
      </c>
      <c r="Z415" s="208">
        <v>800</v>
      </c>
      <c r="AA415" s="208">
        <v>800</v>
      </c>
      <c r="AB415" s="208"/>
      <c r="AC415" s="208"/>
      <c r="AD415" s="190">
        <v>216.346</v>
      </c>
      <c r="AE415" s="312"/>
      <c r="AG415" s="34"/>
      <c r="AI415" s="34"/>
      <c r="AJ415" s="144" t="s">
        <v>761</v>
      </c>
      <c r="AK415" s="144">
        <v>360</v>
      </c>
      <c r="AL415" s="144">
        <v>3600</v>
      </c>
    </row>
    <row r="416" spans="1:38" s="144" customFormat="1" ht="23.1" customHeight="1" x14ac:dyDescent="0.25">
      <c r="A416" s="2"/>
      <c r="B416" s="2"/>
      <c r="C416" s="2"/>
      <c r="D416" s="4" t="s">
        <v>719</v>
      </c>
      <c r="E416" s="116">
        <f t="shared" si="107"/>
        <v>1470</v>
      </c>
      <c r="F416" s="117">
        <f t="shared" si="107"/>
        <v>900</v>
      </c>
      <c r="G416" s="99"/>
      <c r="H416" s="2"/>
      <c r="I416" s="2"/>
      <c r="J416" s="33"/>
      <c r="K416" s="202">
        <f t="shared" si="110"/>
        <v>1462.8</v>
      </c>
      <c r="L416" s="202">
        <f t="shared" si="111"/>
        <v>890.4</v>
      </c>
      <c r="M416" s="51"/>
      <c r="N416" s="13">
        <f t="shared" si="108"/>
        <v>1462.8</v>
      </c>
      <c r="O416" s="13">
        <f t="shared" si="109"/>
        <v>890.4</v>
      </c>
      <c r="P416" s="51"/>
      <c r="Q416" s="408">
        <v>636</v>
      </c>
      <c r="R416" s="408">
        <v>636</v>
      </c>
      <c r="S416" s="374">
        <v>636</v>
      </c>
      <c r="T416" s="310">
        <v>636</v>
      </c>
      <c r="U416" s="289">
        <v>550</v>
      </c>
      <c r="V416" s="269"/>
      <c r="W416" s="208">
        <v>500</v>
      </c>
      <c r="X416" s="208">
        <v>500</v>
      </c>
      <c r="Y416" s="208">
        <v>500</v>
      </c>
      <c r="Z416" s="208">
        <v>500</v>
      </c>
      <c r="AA416" s="208">
        <v>500</v>
      </c>
      <c r="AB416" s="208"/>
      <c r="AC416" s="208"/>
      <c r="AD416" s="190">
        <v>216.346</v>
      </c>
      <c r="AE416" s="312"/>
      <c r="AG416" s="34"/>
      <c r="AI416" s="34"/>
    </row>
    <row r="417" spans="1:37" s="144" customFormat="1" ht="23.1" customHeight="1" x14ac:dyDescent="0.25">
      <c r="A417" s="2"/>
      <c r="B417" s="2"/>
      <c r="C417" s="2"/>
      <c r="D417" s="4" t="s">
        <v>720</v>
      </c>
      <c r="E417" s="116">
        <f t="shared" si="107"/>
        <v>1610</v>
      </c>
      <c r="F417" s="117">
        <f t="shared" si="107"/>
        <v>980</v>
      </c>
      <c r="G417" s="99"/>
      <c r="H417" s="2"/>
      <c r="I417" s="2"/>
      <c r="J417" s="33"/>
      <c r="K417" s="202">
        <f t="shared" si="110"/>
        <v>1600.8</v>
      </c>
      <c r="L417" s="202">
        <f t="shared" si="111"/>
        <v>974.4</v>
      </c>
      <c r="M417" s="51"/>
      <c r="N417" s="13">
        <f t="shared" si="108"/>
        <v>1600.8</v>
      </c>
      <c r="O417" s="13">
        <f t="shared" si="109"/>
        <v>974.4</v>
      </c>
      <c r="P417" s="51"/>
      <c r="Q417" s="408">
        <v>696</v>
      </c>
      <c r="R417" s="408">
        <v>696</v>
      </c>
      <c r="S417" s="374">
        <v>696</v>
      </c>
      <c r="T417" s="310">
        <v>696</v>
      </c>
      <c r="U417" s="289">
        <v>580</v>
      </c>
      <c r="V417" s="269"/>
      <c r="W417" s="208">
        <v>800</v>
      </c>
      <c r="X417" s="208">
        <v>800</v>
      </c>
      <c r="Y417" s="208">
        <v>800</v>
      </c>
      <c r="Z417" s="208">
        <v>800</v>
      </c>
      <c r="AA417" s="208">
        <v>800</v>
      </c>
      <c r="AB417" s="208"/>
      <c r="AC417" s="208"/>
      <c r="AD417" s="190">
        <v>216.346</v>
      </c>
      <c r="AE417" s="312"/>
      <c r="AG417" s="34"/>
      <c r="AI417" s="34"/>
    </row>
    <row r="418" spans="1:37" s="144" customFormat="1" ht="23.1" customHeight="1" x14ac:dyDescent="0.25">
      <c r="A418" s="2"/>
      <c r="B418" s="2"/>
      <c r="C418" s="2"/>
      <c r="D418" s="136"/>
      <c r="E418" s="138"/>
      <c r="F418" s="139"/>
      <c r="G418" s="99"/>
      <c r="H418" s="2"/>
      <c r="I418" s="2"/>
      <c r="J418" s="34"/>
      <c r="K418" s="202"/>
      <c r="L418" s="202"/>
      <c r="M418" s="2"/>
      <c r="N418" s="13"/>
      <c r="O418" s="13"/>
      <c r="P418" s="2"/>
      <c r="Q418" s="408"/>
      <c r="R418" s="408"/>
      <c r="S418" s="356"/>
      <c r="T418" s="356"/>
      <c r="U418" s="330"/>
      <c r="V418" s="357"/>
      <c r="W418" s="237"/>
      <c r="X418" s="237"/>
      <c r="Y418" s="237"/>
      <c r="Z418" s="237"/>
      <c r="AA418" s="237"/>
      <c r="AB418" s="237"/>
      <c r="AC418" s="237"/>
      <c r="AD418" s="240"/>
      <c r="AE418" s="312"/>
      <c r="AG418" s="34"/>
      <c r="AI418" s="34"/>
    </row>
    <row r="419" spans="1:37" s="144" customFormat="1" ht="23.1" customHeight="1" x14ac:dyDescent="0.25">
      <c r="A419" s="2"/>
      <c r="B419" s="2"/>
      <c r="C419" s="2"/>
      <c r="D419" s="617" t="s">
        <v>721</v>
      </c>
      <c r="E419" s="617"/>
      <c r="F419" s="617"/>
      <c r="G419" s="617"/>
      <c r="H419" s="617"/>
      <c r="I419" s="618"/>
      <c r="J419" s="33"/>
      <c r="K419" s="202"/>
      <c r="L419" s="202"/>
      <c r="M419" s="51"/>
      <c r="N419" s="13"/>
      <c r="O419" s="13"/>
      <c r="P419" s="51"/>
      <c r="Q419" s="407"/>
      <c r="R419" s="407"/>
      <c r="S419" s="373"/>
      <c r="T419" s="302"/>
      <c r="U419" s="291"/>
      <c r="V419" s="282"/>
      <c r="W419" s="260"/>
      <c r="X419" s="260"/>
      <c r="Y419" s="260"/>
      <c r="Z419" s="232"/>
      <c r="AA419" s="232"/>
      <c r="AB419" s="208"/>
      <c r="AC419" s="208"/>
      <c r="AD419" s="53"/>
      <c r="AE419" s="312"/>
      <c r="AG419" s="34"/>
      <c r="AI419" s="34"/>
      <c r="AJ419" s="144">
        <v>120</v>
      </c>
      <c r="AK419" s="144">
        <v>576</v>
      </c>
    </row>
    <row r="420" spans="1:37" s="144" customFormat="1" ht="23.1" customHeight="1" x14ac:dyDescent="0.25">
      <c r="A420" s="2"/>
      <c r="B420" s="2" t="s">
        <v>723</v>
      </c>
      <c r="C420" s="283">
        <v>45246</v>
      </c>
      <c r="D420" s="4" t="s">
        <v>722</v>
      </c>
      <c r="E420" s="116">
        <v>850</v>
      </c>
      <c r="F420" s="117">
        <v>550</v>
      </c>
      <c r="G420" s="99"/>
      <c r="H420" s="2"/>
      <c r="I420" s="2"/>
      <c r="J420" s="33"/>
      <c r="K420" s="202">
        <f t="shared" ref="K420:K421" si="112">N420*$K$8</f>
        <v>644</v>
      </c>
      <c r="L420" s="202">
        <f t="shared" ref="L420:L421" si="113">O420*$L$8</f>
        <v>392</v>
      </c>
      <c r="M420" s="51"/>
      <c r="N420" s="13">
        <f t="shared" ref="N420:N421" si="114">Q420*2.3</f>
        <v>644</v>
      </c>
      <c r="O420" s="13">
        <f t="shared" ref="O420:O421" si="115">Q420*1.4</f>
        <v>392</v>
      </c>
      <c r="P420" s="51"/>
      <c r="Q420" s="398">
        <v>280</v>
      </c>
      <c r="R420" s="398">
        <v>280</v>
      </c>
      <c r="S420" s="371">
        <v>280</v>
      </c>
      <c r="T420" s="300">
        <v>280</v>
      </c>
      <c r="U420" s="289">
        <v>280</v>
      </c>
      <c r="V420" s="269"/>
      <c r="W420" s="208">
        <v>300</v>
      </c>
      <c r="X420" s="208">
        <v>300</v>
      </c>
      <c r="Y420" s="208">
        <v>300</v>
      </c>
      <c r="Z420" s="208">
        <v>300</v>
      </c>
      <c r="AA420" s="208">
        <v>300</v>
      </c>
      <c r="AB420" s="208"/>
      <c r="AC420" s="208"/>
      <c r="AD420" s="190">
        <v>108.173</v>
      </c>
      <c r="AE420" s="312"/>
      <c r="AG420" s="34"/>
      <c r="AI420" s="34"/>
      <c r="AJ420" s="144">
        <v>140</v>
      </c>
      <c r="AK420" s="144">
        <v>636</v>
      </c>
    </row>
    <row r="421" spans="1:37" s="144" customFormat="1" ht="23.1" customHeight="1" x14ac:dyDescent="0.25">
      <c r="A421" s="2"/>
      <c r="B421" s="2"/>
      <c r="C421" s="2"/>
      <c r="D421" s="4"/>
      <c r="E421" s="116"/>
      <c r="F421" s="117"/>
      <c r="G421" s="99"/>
      <c r="H421" s="2"/>
      <c r="I421" s="2"/>
      <c r="J421" s="33"/>
      <c r="K421" s="202">
        <f t="shared" si="112"/>
        <v>0</v>
      </c>
      <c r="L421" s="202">
        <f t="shared" si="113"/>
        <v>0</v>
      </c>
      <c r="M421" s="51"/>
      <c r="N421" s="13">
        <f t="shared" si="114"/>
        <v>0</v>
      </c>
      <c r="O421" s="13">
        <f t="shared" si="115"/>
        <v>0</v>
      </c>
      <c r="P421" s="51"/>
      <c r="Q421" s="398"/>
      <c r="R421" s="398"/>
      <c r="S421" s="371"/>
      <c r="T421" s="300"/>
      <c r="U421" s="289"/>
      <c r="V421" s="269"/>
      <c r="W421" s="208">
        <v>400</v>
      </c>
      <c r="X421" s="208">
        <v>400</v>
      </c>
      <c r="Y421" s="208">
        <v>400</v>
      </c>
      <c r="Z421" s="208">
        <v>400</v>
      </c>
      <c r="AA421" s="208">
        <v>400</v>
      </c>
      <c r="AB421" s="208"/>
      <c r="AC421" s="208"/>
      <c r="AD421" s="190">
        <v>162.2595</v>
      </c>
      <c r="AE421" s="312"/>
      <c r="AG421" s="34"/>
      <c r="AI421" s="34"/>
      <c r="AJ421" s="144">
        <v>160</v>
      </c>
      <c r="AK421" s="144">
        <v>696</v>
      </c>
    </row>
    <row r="422" spans="1:37" s="144" customFormat="1" ht="23.1" customHeight="1" x14ac:dyDescent="0.25">
      <c r="A422" s="2"/>
      <c r="B422" s="2"/>
      <c r="C422" s="2"/>
      <c r="D422" s="136"/>
      <c r="E422" s="138"/>
      <c r="F422" s="139"/>
      <c r="G422" s="99"/>
      <c r="H422" s="2"/>
      <c r="I422" s="2"/>
      <c r="J422" s="33"/>
      <c r="K422" s="202"/>
      <c r="L422" s="202"/>
      <c r="M422" s="51"/>
      <c r="N422" s="13"/>
      <c r="O422" s="13"/>
      <c r="P422" s="51"/>
      <c r="Q422" s="398"/>
      <c r="R422" s="398"/>
      <c r="S422" s="371"/>
      <c r="T422" s="300"/>
      <c r="U422" s="289"/>
      <c r="V422" s="269"/>
      <c r="W422" s="208"/>
      <c r="X422" s="208"/>
      <c r="Y422" s="208"/>
      <c r="Z422" s="208"/>
      <c r="AA422" s="208"/>
      <c r="AB422" s="208"/>
      <c r="AC422" s="208"/>
      <c r="AD422" s="190"/>
      <c r="AE422" s="312"/>
      <c r="AG422" s="34"/>
      <c r="AI422" s="34"/>
    </row>
    <row r="423" spans="1:37" ht="23.1" customHeight="1" x14ac:dyDescent="0.25">
      <c r="D423" s="615" t="s">
        <v>14</v>
      </c>
      <c r="E423" s="615"/>
      <c r="F423" s="615"/>
      <c r="G423" s="615"/>
      <c r="H423" s="615"/>
      <c r="I423" s="622"/>
      <c r="J423" s="34"/>
      <c r="K423" s="202"/>
      <c r="L423" s="202"/>
      <c r="M423" s="2"/>
      <c r="N423" s="13"/>
      <c r="O423" s="13"/>
      <c r="P423" s="2"/>
      <c r="Q423" s="398"/>
      <c r="R423" s="398"/>
      <c r="S423" s="333"/>
      <c r="T423" s="333"/>
      <c r="U423" s="330"/>
      <c r="V423" s="277"/>
      <c r="W423" s="242"/>
      <c r="X423" s="242"/>
      <c r="Y423" s="242"/>
      <c r="Z423" s="208"/>
      <c r="AA423" s="208"/>
      <c r="AB423" s="208"/>
      <c r="AC423" s="208"/>
      <c r="AD423" s="190"/>
      <c r="AE423" s="312"/>
    </row>
    <row r="424" spans="1:37" ht="23.1" customHeight="1" x14ac:dyDescent="0.25">
      <c r="A424" s="2" t="s">
        <v>519</v>
      </c>
      <c r="B424" s="2">
        <v>1859</v>
      </c>
      <c r="C424" s="2" t="s">
        <v>400</v>
      </c>
      <c r="D424" s="4" t="s">
        <v>15</v>
      </c>
      <c r="E424" s="116">
        <f t="shared" ref="E424:F427" si="116">MROUND(K424+4.7,10)</f>
        <v>4840</v>
      </c>
      <c r="F424" s="117">
        <f t="shared" si="116"/>
        <v>3080</v>
      </c>
      <c r="G424" s="101"/>
      <c r="K424" s="202">
        <f>N424*$K$8</f>
        <v>4840</v>
      </c>
      <c r="L424" s="202">
        <f>O424*$L$8</f>
        <v>3080</v>
      </c>
      <c r="M424" s="51"/>
      <c r="N424" s="13">
        <f>Q424*2.2</f>
        <v>4840</v>
      </c>
      <c r="O424" s="13">
        <f>Q424*1.4</f>
        <v>3080</v>
      </c>
      <c r="P424" s="51"/>
      <c r="Q424" s="398">
        <v>2200</v>
      </c>
      <c r="R424" s="398">
        <v>2200</v>
      </c>
      <c r="S424" s="371">
        <v>2200</v>
      </c>
      <c r="T424" s="300">
        <v>2200</v>
      </c>
      <c r="U424" s="289">
        <v>2200</v>
      </c>
      <c r="V424" s="277">
        <v>1760</v>
      </c>
      <c r="W424" s="242">
        <v>1760</v>
      </c>
      <c r="X424" s="242">
        <v>1760</v>
      </c>
      <c r="Y424" s="242">
        <v>1760</v>
      </c>
      <c r="Z424" s="208">
        <v>1875</v>
      </c>
      <c r="AA424" s="208">
        <v>1875</v>
      </c>
      <c r="AB424" s="208">
        <v>1875</v>
      </c>
      <c r="AC424" s="208">
        <v>1875</v>
      </c>
      <c r="AD424" s="190">
        <v>1500</v>
      </c>
      <c r="AE424" s="312"/>
    </row>
    <row r="425" spans="1:37" ht="23.1" customHeight="1" x14ac:dyDescent="0.25">
      <c r="B425" s="2">
        <v>1860</v>
      </c>
      <c r="C425" s="2" t="s">
        <v>401</v>
      </c>
      <c r="D425" s="4" t="s">
        <v>16</v>
      </c>
      <c r="E425" s="116">
        <f t="shared" si="116"/>
        <v>5850</v>
      </c>
      <c r="F425" s="117">
        <f t="shared" si="116"/>
        <v>3720</v>
      </c>
      <c r="K425" s="202">
        <f>N425*$K$8</f>
        <v>5843.7500000000009</v>
      </c>
      <c r="L425" s="202">
        <f>O425*$L$8</f>
        <v>3718.7499999999995</v>
      </c>
      <c r="M425" s="51"/>
      <c r="N425" s="13">
        <f>Q425*2.2</f>
        <v>5843.7500000000009</v>
      </c>
      <c r="O425" s="13">
        <f>Q425*1.4</f>
        <v>3718.7499999999995</v>
      </c>
      <c r="P425" s="51"/>
      <c r="Q425" s="398">
        <v>2656.25</v>
      </c>
      <c r="R425" s="398">
        <v>2656.25</v>
      </c>
      <c r="S425" s="371">
        <v>2656.25</v>
      </c>
      <c r="T425" s="300">
        <v>2656.25</v>
      </c>
      <c r="U425" s="289">
        <v>2656.25</v>
      </c>
      <c r="V425" s="277">
        <v>2125</v>
      </c>
      <c r="W425" s="208">
        <f>AE425*1.25</f>
        <v>0</v>
      </c>
      <c r="X425" s="208">
        <v>2125</v>
      </c>
      <c r="Y425" s="208">
        <v>2125</v>
      </c>
      <c r="Z425" s="208">
        <v>2125</v>
      </c>
      <c r="AA425" s="208">
        <v>2125</v>
      </c>
      <c r="AB425" s="208">
        <v>2125</v>
      </c>
      <c r="AC425" s="208">
        <v>2125</v>
      </c>
      <c r="AD425" s="190">
        <v>1700</v>
      </c>
      <c r="AE425" s="312"/>
    </row>
    <row r="426" spans="1:37" ht="23.1" customHeight="1" x14ac:dyDescent="0.25">
      <c r="B426" s="2">
        <v>1860</v>
      </c>
      <c r="C426" s="2" t="s">
        <v>401</v>
      </c>
      <c r="D426" s="4" t="s">
        <v>16</v>
      </c>
      <c r="E426" s="116">
        <f t="shared" si="116"/>
        <v>5850</v>
      </c>
      <c r="F426" s="117">
        <f t="shared" si="116"/>
        <v>3720</v>
      </c>
      <c r="K426" s="202">
        <f>N426*$K$8</f>
        <v>5843.7500000000009</v>
      </c>
      <c r="L426" s="202">
        <f>O426*$L$8</f>
        <v>3718.7499999999995</v>
      </c>
      <c r="M426" s="51"/>
      <c r="N426" s="13">
        <f>Q426*2.2</f>
        <v>5843.7500000000009</v>
      </c>
      <c r="O426" s="13">
        <f>Q426*1.4</f>
        <v>3718.7499999999995</v>
      </c>
      <c r="P426" s="51"/>
      <c r="Q426" s="398">
        <v>2656.25</v>
      </c>
      <c r="R426" s="398">
        <v>2656.25</v>
      </c>
      <c r="S426" s="371">
        <v>2656.25</v>
      </c>
      <c r="T426" s="300">
        <v>2656.25</v>
      </c>
      <c r="U426" s="289">
        <v>2656.25</v>
      </c>
      <c r="V426" s="277">
        <v>2125</v>
      </c>
      <c r="W426" s="208">
        <f>AE426*1.25</f>
        <v>0</v>
      </c>
      <c r="X426" s="208">
        <v>2125</v>
      </c>
      <c r="Y426" s="208">
        <v>2125</v>
      </c>
      <c r="Z426" s="208">
        <v>2125</v>
      </c>
      <c r="AA426" s="208">
        <v>2125</v>
      </c>
      <c r="AB426" s="208">
        <v>2125</v>
      </c>
      <c r="AC426" s="208">
        <v>2125</v>
      </c>
      <c r="AD426" s="190">
        <v>1700</v>
      </c>
      <c r="AE426" s="312"/>
    </row>
    <row r="427" spans="1:37" ht="23.1" customHeight="1" x14ac:dyDescent="0.25">
      <c r="B427" s="2">
        <v>1860</v>
      </c>
      <c r="C427" s="2" t="s">
        <v>401</v>
      </c>
      <c r="D427" s="4" t="s">
        <v>16</v>
      </c>
      <c r="E427" s="116">
        <f t="shared" si="116"/>
        <v>5850</v>
      </c>
      <c r="F427" s="117">
        <f t="shared" si="116"/>
        <v>3720</v>
      </c>
      <c r="K427" s="202">
        <f>N427*$K$8</f>
        <v>5843.7500000000009</v>
      </c>
      <c r="L427" s="202">
        <f>O427*$L$8</f>
        <v>3718.7499999999995</v>
      </c>
      <c r="M427" s="51"/>
      <c r="N427" s="13">
        <f>Q427*2.2</f>
        <v>5843.7500000000009</v>
      </c>
      <c r="O427" s="13">
        <f>Q427*1.4</f>
        <v>3718.7499999999995</v>
      </c>
      <c r="P427" s="51"/>
      <c r="Q427" s="398">
        <v>2656.25</v>
      </c>
      <c r="R427" s="398">
        <v>2656.25</v>
      </c>
      <c r="S427" s="371">
        <v>2656.25</v>
      </c>
      <c r="T427" s="300">
        <v>2656.25</v>
      </c>
      <c r="U427" s="289">
        <v>2656.25</v>
      </c>
      <c r="V427" s="277">
        <v>2125</v>
      </c>
      <c r="W427" s="208">
        <f>AE427*1.25</f>
        <v>0</v>
      </c>
      <c r="X427" s="208">
        <v>2125</v>
      </c>
      <c r="Y427" s="208">
        <v>2125</v>
      </c>
      <c r="Z427" s="208">
        <v>2125</v>
      </c>
      <c r="AA427" s="208">
        <v>2125</v>
      </c>
      <c r="AB427" s="208">
        <v>2125</v>
      </c>
      <c r="AC427" s="208">
        <v>2125</v>
      </c>
      <c r="AD427" s="190">
        <v>1700</v>
      </c>
      <c r="AE427" s="312"/>
    </row>
    <row r="428" spans="1:37" ht="23.1" customHeight="1" x14ac:dyDescent="0.25">
      <c r="D428" s="136"/>
      <c r="E428" s="138"/>
      <c r="F428" s="139"/>
      <c r="J428" s="34"/>
      <c r="K428" s="202"/>
      <c r="L428" s="202"/>
      <c r="M428" s="2"/>
      <c r="N428" s="13"/>
      <c r="O428" s="13"/>
      <c r="P428" s="2"/>
      <c r="Q428" s="398"/>
      <c r="R428" s="398"/>
      <c r="S428" s="371"/>
      <c r="T428" s="300"/>
      <c r="U428" s="289"/>
      <c r="V428" s="277"/>
      <c r="W428" s="208"/>
      <c r="X428" s="208"/>
      <c r="Y428" s="208">
        <v>0</v>
      </c>
      <c r="Z428" s="208">
        <v>0</v>
      </c>
      <c r="AA428" s="208">
        <v>0</v>
      </c>
      <c r="AB428" s="208">
        <v>0</v>
      </c>
      <c r="AC428" s="208">
        <v>0</v>
      </c>
      <c r="AD428" s="197"/>
      <c r="AE428" s="312"/>
    </row>
    <row r="429" spans="1:37" ht="23.1" customHeight="1" x14ac:dyDescent="0.25">
      <c r="D429" s="615" t="s">
        <v>598</v>
      </c>
      <c r="E429" s="615"/>
      <c r="F429" s="615"/>
      <c r="G429" s="615"/>
      <c r="H429" s="615"/>
      <c r="I429" s="615"/>
      <c r="J429" s="34"/>
      <c r="K429" s="202"/>
      <c r="L429" s="202"/>
      <c r="M429" s="51"/>
      <c r="N429" s="13"/>
      <c r="O429" s="13"/>
      <c r="P429" s="2"/>
      <c r="Q429" s="398"/>
      <c r="R429" s="398"/>
      <c r="S429" s="333"/>
      <c r="T429" s="333"/>
      <c r="U429" s="330"/>
      <c r="V429" s="277"/>
      <c r="W429" s="208"/>
      <c r="X429" s="208"/>
      <c r="Y429" s="208"/>
      <c r="Z429" s="208"/>
      <c r="AA429" s="208"/>
      <c r="AB429" s="208"/>
      <c r="AC429" s="208"/>
      <c r="AD429" s="190"/>
      <c r="AE429" s="312"/>
    </row>
    <row r="430" spans="1:37" ht="23.1" customHeight="1" x14ac:dyDescent="0.25">
      <c r="B430" s="2">
        <v>1841</v>
      </c>
      <c r="C430" s="2" t="s">
        <v>398</v>
      </c>
      <c r="D430" s="193" t="s">
        <v>664</v>
      </c>
      <c r="E430" s="116">
        <f t="shared" ref="E430:F434" si="117">MROUND(K430+4.7,10)</f>
        <v>7740</v>
      </c>
      <c r="F430" s="117">
        <f t="shared" si="117"/>
        <v>4930</v>
      </c>
      <c r="G430" s="101"/>
      <c r="J430" s="34"/>
      <c r="K430" s="202">
        <f t="shared" ref="K430:K434" si="118">N430*$K$8</f>
        <v>7734.3750000000009</v>
      </c>
      <c r="L430" s="202">
        <f t="shared" ref="L430:L434" si="119">O430*$L$8</f>
        <v>4921.875</v>
      </c>
      <c r="M430" s="51"/>
      <c r="N430" s="13">
        <f t="shared" ref="N430:N434" si="120">Q430*2.2</f>
        <v>7734.3750000000009</v>
      </c>
      <c r="O430" s="13">
        <f t="shared" ref="O430:O434" si="121">Q430*1.4</f>
        <v>4921.875</v>
      </c>
      <c r="P430" s="2"/>
      <c r="Q430" s="398">
        <v>3515.625</v>
      </c>
      <c r="R430" s="398">
        <v>3515.625</v>
      </c>
      <c r="S430" s="371">
        <v>3515.625</v>
      </c>
      <c r="T430" s="300">
        <v>3515.625</v>
      </c>
      <c r="U430" s="289">
        <v>3515.625</v>
      </c>
      <c r="V430" s="277">
        <v>2812.5</v>
      </c>
      <c r="W430" s="208">
        <f>AE430*1.25</f>
        <v>0</v>
      </c>
      <c r="X430" s="208">
        <v>2812.5</v>
      </c>
      <c r="Y430" s="208">
        <v>2812.5</v>
      </c>
      <c r="Z430" s="208">
        <v>2812.5</v>
      </c>
      <c r="AA430" s="208">
        <v>2812.5</v>
      </c>
      <c r="AB430" s="208">
        <v>2812.5</v>
      </c>
      <c r="AC430" s="208">
        <v>2812.5</v>
      </c>
      <c r="AD430" s="190">
        <v>2250</v>
      </c>
      <c r="AE430" s="312"/>
    </row>
    <row r="431" spans="1:37" ht="23.1" customHeight="1" x14ac:dyDescent="0.25">
      <c r="D431" s="4" t="s">
        <v>663</v>
      </c>
      <c r="E431" s="116">
        <f t="shared" si="117"/>
        <v>8320</v>
      </c>
      <c r="F431" s="117">
        <f t="shared" si="117"/>
        <v>5290</v>
      </c>
      <c r="G431" s="101"/>
      <c r="J431" s="34"/>
      <c r="K431" s="202">
        <f t="shared" si="118"/>
        <v>8311.875</v>
      </c>
      <c r="L431" s="202">
        <f t="shared" si="119"/>
        <v>5289.375</v>
      </c>
      <c r="M431" s="51"/>
      <c r="N431" s="13">
        <f t="shared" si="120"/>
        <v>8311.875</v>
      </c>
      <c r="O431" s="13">
        <f t="shared" si="121"/>
        <v>5289.375</v>
      </c>
      <c r="P431" s="2"/>
      <c r="Q431" s="398">
        <v>3778.125</v>
      </c>
      <c r="R431" s="398">
        <v>3778.125</v>
      </c>
      <c r="S431" s="371">
        <v>3778.125</v>
      </c>
      <c r="T431" s="300">
        <v>3778.125</v>
      </c>
      <c r="U431" s="289">
        <v>3778.125</v>
      </c>
      <c r="V431" s="277">
        <v>3022.5</v>
      </c>
      <c r="W431" s="208">
        <f>AE431*1.25</f>
        <v>0</v>
      </c>
      <c r="X431" s="208">
        <v>3022.5</v>
      </c>
      <c r="Y431" s="208">
        <v>3022.5</v>
      </c>
      <c r="Z431" s="208">
        <v>3022.5</v>
      </c>
      <c r="AA431" s="208">
        <v>3022.5</v>
      </c>
      <c r="AB431" s="208">
        <v>3022.5</v>
      </c>
      <c r="AC431" s="208">
        <v>3022.5</v>
      </c>
      <c r="AD431" s="190">
        <v>2418</v>
      </c>
      <c r="AE431" s="312"/>
    </row>
    <row r="432" spans="1:37" ht="23.1" customHeight="1" x14ac:dyDescent="0.25">
      <c r="D432" s="4" t="s">
        <v>685</v>
      </c>
      <c r="E432" s="116">
        <f t="shared" si="117"/>
        <v>8870</v>
      </c>
      <c r="F432" s="117">
        <f t="shared" si="117"/>
        <v>5650</v>
      </c>
      <c r="G432" s="101"/>
      <c r="J432" s="34"/>
      <c r="K432" s="202">
        <f t="shared" si="118"/>
        <v>8868.75</v>
      </c>
      <c r="L432" s="202">
        <f t="shared" si="119"/>
        <v>5643.75</v>
      </c>
      <c r="M432" s="51"/>
      <c r="N432" s="13">
        <f t="shared" si="120"/>
        <v>8868.75</v>
      </c>
      <c r="O432" s="13">
        <f t="shared" si="121"/>
        <v>5643.75</v>
      </c>
      <c r="P432" s="2"/>
      <c r="Q432" s="398">
        <v>4031.25</v>
      </c>
      <c r="R432" s="398">
        <v>4031.25</v>
      </c>
      <c r="S432" s="371">
        <v>4031.25</v>
      </c>
      <c r="T432" s="300">
        <v>4031.25</v>
      </c>
      <c r="U432" s="289">
        <v>4031.25</v>
      </c>
      <c r="V432" s="277">
        <v>3225</v>
      </c>
      <c r="W432" s="208">
        <v>3225</v>
      </c>
      <c r="X432" s="208">
        <v>3225</v>
      </c>
      <c r="Y432" s="208">
        <v>3225</v>
      </c>
      <c r="Z432" s="208"/>
      <c r="AA432" s="208"/>
      <c r="AB432" s="208"/>
      <c r="AC432" s="208"/>
      <c r="AD432" s="190"/>
      <c r="AE432" s="312"/>
    </row>
    <row r="433" spans="1:38" ht="23.1" customHeight="1" x14ac:dyDescent="0.25">
      <c r="D433" s="4" t="s">
        <v>686</v>
      </c>
      <c r="E433" s="116">
        <f t="shared" si="117"/>
        <v>9630</v>
      </c>
      <c r="F433" s="117">
        <f t="shared" si="117"/>
        <v>6130</v>
      </c>
      <c r="G433" s="101"/>
      <c r="J433" s="34"/>
      <c r="K433" s="202">
        <f t="shared" si="118"/>
        <v>9625</v>
      </c>
      <c r="L433" s="202">
        <f t="shared" si="119"/>
        <v>6125</v>
      </c>
      <c r="M433" s="51"/>
      <c r="N433" s="13">
        <f t="shared" si="120"/>
        <v>9625</v>
      </c>
      <c r="O433" s="13">
        <f t="shared" si="121"/>
        <v>6125</v>
      </c>
      <c r="P433" s="2"/>
      <c r="Q433" s="398">
        <v>4375</v>
      </c>
      <c r="R433" s="398">
        <v>4375</v>
      </c>
      <c r="S433" s="371">
        <v>4375</v>
      </c>
      <c r="T433" s="300">
        <v>4375</v>
      </c>
      <c r="U433" s="289">
        <v>4375</v>
      </c>
      <c r="V433" s="277">
        <v>3500</v>
      </c>
      <c r="W433" s="208">
        <v>3500</v>
      </c>
      <c r="X433" s="208">
        <v>3500</v>
      </c>
      <c r="Y433" s="208">
        <v>3500</v>
      </c>
      <c r="Z433" s="208"/>
      <c r="AA433" s="208"/>
      <c r="AB433" s="208"/>
      <c r="AC433" s="208"/>
      <c r="AD433" s="190"/>
      <c r="AE433" s="312"/>
    </row>
    <row r="434" spans="1:38" ht="23.1" customHeight="1" x14ac:dyDescent="0.25">
      <c r="D434" s="4" t="s">
        <v>687</v>
      </c>
      <c r="E434" s="116">
        <f t="shared" si="117"/>
        <v>10390</v>
      </c>
      <c r="F434" s="117">
        <f t="shared" si="117"/>
        <v>6610</v>
      </c>
      <c r="G434" s="101"/>
      <c r="J434" s="34"/>
      <c r="K434" s="202">
        <f t="shared" si="118"/>
        <v>10381.25</v>
      </c>
      <c r="L434" s="202">
        <f t="shared" si="119"/>
        <v>6606.25</v>
      </c>
      <c r="M434" s="51"/>
      <c r="N434" s="13">
        <f t="shared" si="120"/>
        <v>10381.25</v>
      </c>
      <c r="O434" s="13">
        <f t="shared" si="121"/>
        <v>6606.25</v>
      </c>
      <c r="P434" s="2"/>
      <c r="Q434" s="398">
        <v>4718.75</v>
      </c>
      <c r="R434" s="398">
        <v>4718.75</v>
      </c>
      <c r="S434" s="371">
        <v>4718.75</v>
      </c>
      <c r="T434" s="300">
        <v>4718.75</v>
      </c>
      <c r="U434" s="289">
        <v>4718.75</v>
      </c>
      <c r="V434" s="277">
        <v>3775</v>
      </c>
      <c r="W434" s="208">
        <v>3775</v>
      </c>
      <c r="X434" s="208">
        <v>3775</v>
      </c>
      <c r="Y434" s="208">
        <v>3775</v>
      </c>
      <c r="Z434" s="208"/>
      <c r="AA434" s="208"/>
      <c r="AB434" s="208"/>
      <c r="AC434" s="208"/>
      <c r="AD434" s="190"/>
      <c r="AE434" s="312"/>
    </row>
    <row r="436" spans="1:38" s="144" customFormat="1" ht="23.1" customHeight="1" x14ac:dyDescent="0.25">
      <c r="A436" s="2"/>
      <c r="B436" s="2"/>
      <c r="C436" s="2"/>
      <c r="D436" s="617" t="s">
        <v>846</v>
      </c>
      <c r="E436" s="617"/>
      <c r="F436" s="617"/>
      <c r="G436" s="617"/>
      <c r="H436" s="617"/>
      <c r="I436" s="618"/>
      <c r="J436" s="34"/>
      <c r="K436" s="202"/>
      <c r="L436" s="202"/>
      <c r="M436" s="2"/>
      <c r="N436" s="13"/>
      <c r="O436" s="13"/>
      <c r="P436" s="2"/>
      <c r="Q436" s="407"/>
      <c r="R436" s="407"/>
      <c r="S436" s="378"/>
      <c r="T436" s="378"/>
      <c r="U436" s="379"/>
      <c r="V436" s="282"/>
      <c r="W436" s="260"/>
      <c r="X436" s="260"/>
      <c r="Y436" s="260"/>
      <c r="Z436" s="232"/>
      <c r="AA436" s="232"/>
      <c r="AB436" s="208"/>
      <c r="AC436" s="208"/>
      <c r="AD436" s="53"/>
      <c r="AE436" s="312"/>
      <c r="AG436" s="34"/>
      <c r="AI436" s="34"/>
    </row>
    <row r="437" spans="1:38" s="144" customFormat="1" ht="23.1" customHeight="1" x14ac:dyDescent="0.25">
      <c r="A437" s="2"/>
      <c r="B437" s="2"/>
      <c r="C437" s="283">
        <v>45257</v>
      </c>
      <c r="D437" s="4" t="s">
        <v>716</v>
      </c>
      <c r="E437" s="116">
        <f t="shared" ref="E437:F443" si="122">MROUND(K437+4.7,10)</f>
        <v>690</v>
      </c>
      <c r="F437" s="117">
        <f t="shared" si="122"/>
        <v>420</v>
      </c>
      <c r="G437" s="99"/>
      <c r="H437" s="2"/>
      <c r="I437" s="2"/>
      <c r="J437" s="33"/>
      <c r="K437" s="202">
        <f t="shared" ref="K437:K443" si="123">N437*$K$8</f>
        <v>690</v>
      </c>
      <c r="L437" s="202">
        <f t="shared" ref="L437:L443" si="124">O437*$L$8</f>
        <v>420</v>
      </c>
      <c r="M437" s="51"/>
      <c r="N437" s="13">
        <f t="shared" ref="N437:N443" si="125">Q437*2.3</f>
        <v>690</v>
      </c>
      <c r="O437" s="13">
        <f t="shared" ref="O437:O443" si="126">Q437*1.4</f>
        <v>420</v>
      </c>
      <c r="P437" s="51"/>
      <c r="Q437" s="408">
        <v>300</v>
      </c>
      <c r="R437" s="408">
        <v>300</v>
      </c>
      <c r="S437" s="374">
        <v>300</v>
      </c>
      <c r="T437" s="310">
        <v>300</v>
      </c>
      <c r="U437" s="289">
        <v>280</v>
      </c>
      <c r="V437" s="269"/>
      <c r="W437" s="208">
        <v>300</v>
      </c>
      <c r="X437" s="208">
        <v>300</v>
      </c>
      <c r="Y437" s="208">
        <v>300</v>
      </c>
      <c r="Z437" s="208">
        <v>300</v>
      </c>
      <c r="AA437" s="208">
        <v>300</v>
      </c>
      <c r="AB437" s="208"/>
      <c r="AC437" s="208"/>
      <c r="AD437" s="190">
        <v>108.173</v>
      </c>
      <c r="AE437" s="312"/>
      <c r="AG437" s="34"/>
      <c r="AI437" s="34"/>
      <c r="AJ437" s="144" t="s">
        <v>755</v>
      </c>
    </row>
    <row r="438" spans="1:38" s="144" customFormat="1" ht="23.1" customHeight="1" x14ac:dyDescent="0.25">
      <c r="A438" s="2"/>
      <c r="B438" s="2"/>
      <c r="C438" s="2"/>
      <c r="D438" s="4" t="s">
        <v>717</v>
      </c>
      <c r="E438" s="116">
        <f t="shared" si="122"/>
        <v>780</v>
      </c>
      <c r="F438" s="117">
        <f t="shared" si="122"/>
        <v>480</v>
      </c>
      <c r="G438" s="99"/>
      <c r="H438" s="2"/>
      <c r="I438" s="2"/>
      <c r="J438" s="33"/>
      <c r="K438" s="202">
        <f t="shared" si="123"/>
        <v>772.8</v>
      </c>
      <c r="L438" s="202">
        <f t="shared" si="124"/>
        <v>470.4</v>
      </c>
      <c r="M438" s="51"/>
      <c r="N438" s="13">
        <f t="shared" si="125"/>
        <v>772.8</v>
      </c>
      <c r="O438" s="13">
        <f t="shared" si="126"/>
        <v>470.4</v>
      </c>
      <c r="P438" s="51"/>
      <c r="Q438" s="408">
        <v>336</v>
      </c>
      <c r="R438" s="408">
        <v>336</v>
      </c>
      <c r="S438" s="374">
        <v>336</v>
      </c>
      <c r="T438" s="310">
        <v>336</v>
      </c>
      <c r="U438" s="289">
        <v>310</v>
      </c>
      <c r="V438" s="269"/>
      <c r="W438" s="208">
        <v>400</v>
      </c>
      <c r="X438" s="208">
        <v>400</v>
      </c>
      <c r="Y438" s="208">
        <v>400</v>
      </c>
      <c r="Z438" s="208">
        <v>400</v>
      </c>
      <c r="AA438" s="208">
        <v>400</v>
      </c>
      <c r="AB438" s="208"/>
      <c r="AC438" s="208"/>
      <c r="AD438" s="190">
        <v>162.2595</v>
      </c>
      <c r="AE438" s="312"/>
      <c r="AG438" s="34"/>
      <c r="AI438" s="34"/>
      <c r="AJ438" s="144" t="s">
        <v>756</v>
      </c>
      <c r="AK438" s="144" t="s">
        <v>757</v>
      </c>
      <c r="AL438" s="144" t="s">
        <v>758</v>
      </c>
    </row>
    <row r="439" spans="1:38" s="144" customFormat="1" ht="23.1" customHeight="1" x14ac:dyDescent="0.25">
      <c r="A439" s="2"/>
      <c r="B439" s="2"/>
      <c r="C439" s="2"/>
      <c r="D439" s="4" t="s">
        <v>718</v>
      </c>
      <c r="E439" s="116">
        <f t="shared" si="122"/>
        <v>830</v>
      </c>
      <c r="F439" s="117">
        <f t="shared" si="122"/>
        <v>510</v>
      </c>
      <c r="G439" s="99"/>
      <c r="H439" s="2"/>
      <c r="I439" s="2"/>
      <c r="J439" s="33"/>
      <c r="K439" s="202">
        <f t="shared" si="123"/>
        <v>827.99999999999989</v>
      </c>
      <c r="L439" s="202">
        <f t="shared" si="124"/>
        <v>503.99999999999994</v>
      </c>
      <c r="M439" s="51"/>
      <c r="N439" s="13">
        <f t="shared" si="125"/>
        <v>827.99999999999989</v>
      </c>
      <c r="O439" s="13">
        <f t="shared" si="126"/>
        <v>503.99999999999994</v>
      </c>
      <c r="P439" s="51"/>
      <c r="Q439" s="408">
        <v>360</v>
      </c>
      <c r="R439" s="408">
        <v>360</v>
      </c>
      <c r="S439" s="374">
        <v>360</v>
      </c>
      <c r="T439" s="310">
        <v>360</v>
      </c>
      <c r="U439" s="289">
        <v>330</v>
      </c>
      <c r="V439" s="269"/>
      <c r="W439" s="208">
        <v>460</v>
      </c>
      <c r="X439" s="208">
        <v>460</v>
      </c>
      <c r="Y439" s="208">
        <v>460</v>
      </c>
      <c r="Z439" s="208">
        <v>460</v>
      </c>
      <c r="AA439" s="208">
        <v>460</v>
      </c>
      <c r="AB439" s="208"/>
      <c r="AC439" s="208"/>
      <c r="AD439" s="190">
        <v>194.71140000000003</v>
      </c>
      <c r="AE439" s="312"/>
      <c r="AG439" s="34"/>
      <c r="AI439" s="34"/>
      <c r="AJ439" s="144" t="s">
        <v>759</v>
      </c>
      <c r="AK439" s="144">
        <v>300</v>
      </c>
      <c r="AL439" s="144">
        <v>3000</v>
      </c>
    </row>
    <row r="440" spans="1:38" s="144" customFormat="1" ht="23.1" customHeight="1" x14ac:dyDescent="0.25">
      <c r="A440" s="2"/>
      <c r="B440" s="2"/>
      <c r="C440" s="2"/>
      <c r="D440" s="4" t="s">
        <v>762</v>
      </c>
      <c r="E440" s="116">
        <f t="shared" si="122"/>
        <v>890</v>
      </c>
      <c r="F440" s="117">
        <f t="shared" si="122"/>
        <v>540</v>
      </c>
      <c r="G440" s="99"/>
      <c r="H440" s="2"/>
      <c r="I440" s="2"/>
      <c r="J440" s="33"/>
      <c r="K440" s="202">
        <f t="shared" si="123"/>
        <v>883.19999999999993</v>
      </c>
      <c r="L440" s="202">
        <f t="shared" si="124"/>
        <v>537.59999999999991</v>
      </c>
      <c r="M440" s="51"/>
      <c r="N440" s="13">
        <f t="shared" si="125"/>
        <v>883.19999999999993</v>
      </c>
      <c r="O440" s="13">
        <f t="shared" si="126"/>
        <v>537.59999999999991</v>
      </c>
      <c r="P440" s="51"/>
      <c r="Q440" s="408">
        <v>384</v>
      </c>
      <c r="R440" s="408">
        <v>384</v>
      </c>
      <c r="S440" s="374">
        <v>384</v>
      </c>
      <c r="T440" s="310">
        <v>384</v>
      </c>
      <c r="U440" s="289">
        <v>550</v>
      </c>
      <c r="V440" s="269"/>
      <c r="W440" s="208">
        <v>500</v>
      </c>
      <c r="X440" s="208">
        <v>500</v>
      </c>
      <c r="Y440" s="208">
        <v>500</v>
      </c>
      <c r="Z440" s="208">
        <v>500</v>
      </c>
      <c r="AA440" s="208">
        <v>500</v>
      </c>
      <c r="AB440" s="208"/>
      <c r="AC440" s="208"/>
      <c r="AD440" s="190">
        <v>216.346</v>
      </c>
      <c r="AE440" s="312"/>
      <c r="AG440" s="34"/>
      <c r="AI440" s="34"/>
      <c r="AJ440" s="144" t="s">
        <v>760</v>
      </c>
      <c r="AK440" s="144">
        <v>336</v>
      </c>
      <c r="AL440" s="144">
        <v>3360</v>
      </c>
    </row>
    <row r="441" spans="1:38" s="144" customFormat="1" ht="23.1" customHeight="1" x14ac:dyDescent="0.25">
      <c r="A441" s="2"/>
      <c r="B441" s="2"/>
      <c r="C441" s="2"/>
      <c r="D441" s="4" t="s">
        <v>763</v>
      </c>
      <c r="E441" s="116">
        <f t="shared" si="122"/>
        <v>1330</v>
      </c>
      <c r="F441" s="117">
        <f t="shared" si="122"/>
        <v>810</v>
      </c>
      <c r="G441" s="99"/>
      <c r="H441" s="2"/>
      <c r="I441" s="2"/>
      <c r="J441" s="33"/>
      <c r="K441" s="202">
        <f t="shared" si="123"/>
        <v>1324.8</v>
      </c>
      <c r="L441" s="202">
        <f t="shared" si="124"/>
        <v>806.4</v>
      </c>
      <c r="M441" s="51"/>
      <c r="N441" s="13">
        <f t="shared" si="125"/>
        <v>1324.8</v>
      </c>
      <c r="O441" s="13">
        <f t="shared" si="126"/>
        <v>806.4</v>
      </c>
      <c r="P441" s="51"/>
      <c r="Q441" s="408">
        <v>576</v>
      </c>
      <c r="R441" s="408">
        <v>576</v>
      </c>
      <c r="S441" s="374">
        <v>576</v>
      </c>
      <c r="T441" s="310">
        <v>576</v>
      </c>
      <c r="U441" s="289">
        <v>580</v>
      </c>
      <c r="V441" s="269"/>
      <c r="W441" s="208">
        <v>800</v>
      </c>
      <c r="X441" s="208">
        <v>800</v>
      </c>
      <c r="Y441" s="208">
        <v>800</v>
      </c>
      <c r="Z441" s="208">
        <v>800</v>
      </c>
      <c r="AA441" s="208">
        <v>800</v>
      </c>
      <c r="AB441" s="208"/>
      <c r="AC441" s="208"/>
      <c r="AD441" s="190">
        <v>216.346</v>
      </c>
      <c r="AE441" s="312"/>
      <c r="AG441" s="34"/>
      <c r="AI441" s="34"/>
      <c r="AJ441" s="144" t="s">
        <v>761</v>
      </c>
      <c r="AK441" s="144">
        <v>360</v>
      </c>
      <c r="AL441" s="144">
        <v>3600</v>
      </c>
    </row>
    <row r="442" spans="1:38" s="144" customFormat="1" ht="23.1" customHeight="1" x14ac:dyDescent="0.25">
      <c r="A442" s="2"/>
      <c r="B442" s="2"/>
      <c r="C442" s="2"/>
      <c r="D442" s="4" t="s">
        <v>719</v>
      </c>
      <c r="E442" s="116">
        <f t="shared" si="122"/>
        <v>1470</v>
      </c>
      <c r="F442" s="117">
        <f t="shared" si="122"/>
        <v>900</v>
      </c>
      <c r="G442" s="99"/>
      <c r="H442" s="2"/>
      <c r="I442" s="2"/>
      <c r="J442" s="33"/>
      <c r="K442" s="202">
        <f t="shared" si="123"/>
        <v>1462.8</v>
      </c>
      <c r="L442" s="202">
        <f t="shared" si="124"/>
        <v>890.4</v>
      </c>
      <c r="M442" s="51"/>
      <c r="N442" s="13">
        <f t="shared" si="125"/>
        <v>1462.8</v>
      </c>
      <c r="O442" s="13">
        <f t="shared" si="126"/>
        <v>890.4</v>
      </c>
      <c r="P442" s="51"/>
      <c r="Q442" s="408">
        <v>636</v>
      </c>
      <c r="R442" s="408">
        <v>636</v>
      </c>
      <c r="S442" s="374">
        <v>636</v>
      </c>
      <c r="T442" s="310">
        <v>636</v>
      </c>
      <c r="U442" s="289">
        <v>550</v>
      </c>
      <c r="V442" s="269"/>
      <c r="W442" s="208">
        <v>500</v>
      </c>
      <c r="X442" s="208">
        <v>500</v>
      </c>
      <c r="Y442" s="208">
        <v>500</v>
      </c>
      <c r="Z442" s="208">
        <v>500</v>
      </c>
      <c r="AA442" s="208">
        <v>500</v>
      </c>
      <c r="AB442" s="208"/>
      <c r="AC442" s="208"/>
      <c r="AD442" s="190">
        <v>216.346</v>
      </c>
      <c r="AE442" s="312"/>
      <c r="AG442" s="34"/>
      <c r="AI442" s="34"/>
    </row>
    <row r="443" spans="1:38" s="144" customFormat="1" ht="23.1" customHeight="1" x14ac:dyDescent="0.25">
      <c r="A443" s="2"/>
      <c r="B443" s="2"/>
      <c r="C443" s="2"/>
      <c r="D443" s="4" t="s">
        <v>720</v>
      </c>
      <c r="E443" s="116">
        <f t="shared" si="122"/>
        <v>1610</v>
      </c>
      <c r="F443" s="117">
        <f t="shared" si="122"/>
        <v>980</v>
      </c>
      <c r="G443" s="99"/>
      <c r="H443" s="2"/>
      <c r="I443" s="2"/>
      <c r="J443" s="33"/>
      <c r="K443" s="202">
        <f t="shared" si="123"/>
        <v>1600.8</v>
      </c>
      <c r="L443" s="202">
        <f t="shared" si="124"/>
        <v>974.4</v>
      </c>
      <c r="M443" s="51"/>
      <c r="N443" s="13">
        <f t="shared" si="125"/>
        <v>1600.8</v>
      </c>
      <c r="O443" s="13">
        <f t="shared" si="126"/>
        <v>974.4</v>
      </c>
      <c r="P443" s="51"/>
      <c r="Q443" s="408">
        <v>696</v>
      </c>
      <c r="R443" s="408">
        <v>696</v>
      </c>
      <c r="S443" s="374">
        <v>696</v>
      </c>
      <c r="T443" s="310">
        <v>696</v>
      </c>
      <c r="U443" s="289">
        <v>580</v>
      </c>
      <c r="V443" s="269"/>
      <c r="W443" s="208">
        <v>800</v>
      </c>
      <c r="X443" s="208">
        <v>800</v>
      </c>
      <c r="Y443" s="208">
        <v>800</v>
      </c>
      <c r="Z443" s="208">
        <v>800</v>
      </c>
      <c r="AA443" s="208">
        <v>800</v>
      </c>
      <c r="AB443" s="208"/>
      <c r="AC443" s="208"/>
      <c r="AD443" s="190">
        <v>216.346</v>
      </c>
      <c r="AE443" s="312"/>
      <c r="AG443" s="34"/>
      <c r="AI443" s="34"/>
    </row>
    <row r="444" spans="1:38" s="144" customFormat="1" ht="23.1" customHeight="1" x14ac:dyDescent="0.25">
      <c r="A444" s="2"/>
      <c r="B444" s="2"/>
      <c r="C444" s="2"/>
      <c r="D444" s="136"/>
      <c r="E444" s="138"/>
      <c r="F444" s="139"/>
      <c r="G444" s="99"/>
      <c r="H444" s="2"/>
      <c r="I444" s="2"/>
      <c r="J444" s="34"/>
      <c r="K444" s="202"/>
      <c r="L444" s="202"/>
      <c r="M444" s="2"/>
      <c r="N444" s="13"/>
      <c r="O444" s="13"/>
      <c r="P444" s="2"/>
      <c r="Q444" s="408"/>
      <c r="R444" s="408"/>
      <c r="S444" s="356"/>
      <c r="T444" s="356"/>
      <c r="U444" s="330"/>
      <c r="V444" s="357"/>
      <c r="W444" s="237"/>
      <c r="X444" s="237"/>
      <c r="Y444" s="237"/>
      <c r="Z444" s="237"/>
      <c r="AA444" s="237"/>
      <c r="AB444" s="237"/>
      <c r="AC444" s="237"/>
      <c r="AD444" s="240"/>
      <c r="AE444" s="312"/>
      <c r="AG444" s="34"/>
      <c r="AI444" s="34"/>
    </row>
  </sheetData>
  <mergeCells count="47">
    <mergeCell ref="D410:I410"/>
    <mergeCell ref="D419:I419"/>
    <mergeCell ref="D423:I423"/>
    <mergeCell ref="D429:I429"/>
    <mergeCell ref="D436:I436"/>
    <mergeCell ref="D404:I404"/>
    <mergeCell ref="D300:I300"/>
    <mergeCell ref="D309:I309"/>
    <mergeCell ref="D315:I315"/>
    <mergeCell ref="D320:I320"/>
    <mergeCell ref="D323:I323"/>
    <mergeCell ref="D351:I351"/>
    <mergeCell ref="D353:I353"/>
    <mergeCell ref="D365:I365"/>
    <mergeCell ref="D386:I386"/>
    <mergeCell ref="D394:I394"/>
    <mergeCell ref="D400:I400"/>
    <mergeCell ref="D293:I293"/>
    <mergeCell ref="D177:I177"/>
    <mergeCell ref="D183:I183"/>
    <mergeCell ref="D194:I194"/>
    <mergeCell ref="D217:I217"/>
    <mergeCell ref="D230:I230"/>
    <mergeCell ref="D239:I239"/>
    <mergeCell ref="D256:I256"/>
    <mergeCell ref="D262:I262"/>
    <mergeCell ref="D266:I266"/>
    <mergeCell ref="D276:I276"/>
    <mergeCell ref="D285:I285"/>
    <mergeCell ref="D166:I166"/>
    <mergeCell ref="D86:I86"/>
    <mergeCell ref="D94:I94"/>
    <mergeCell ref="D103:I103"/>
    <mergeCell ref="D109:I109"/>
    <mergeCell ref="D115:I115"/>
    <mergeCell ref="D121:I121"/>
    <mergeCell ref="D131:I131"/>
    <mergeCell ref="D137:I137"/>
    <mergeCell ref="D143:I143"/>
    <mergeCell ref="D152:I152"/>
    <mergeCell ref="D160:I160"/>
    <mergeCell ref="D81:I81"/>
    <mergeCell ref="D27:I27"/>
    <mergeCell ref="D42:I42"/>
    <mergeCell ref="D54:I54"/>
    <mergeCell ref="D65:I65"/>
    <mergeCell ref="D76:I76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rowBreaks count="2" manualBreakCount="2">
    <brk id="322" max="16383" man="1"/>
    <brk id="350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  <pageSetUpPr fitToPage="1"/>
  </sheetPr>
  <dimension ref="A1:AM444"/>
  <sheetViews>
    <sheetView topLeftCell="B7" zoomScaleNormal="100" workbookViewId="0">
      <selection activeCell="K5" sqref="K5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customWidth="1"/>
    <col min="3" max="3" width="14.7109375" style="2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customWidth="1"/>
    <col min="12" max="12" width="12.7109375" style="199" customWidth="1"/>
    <col min="13" max="13" width="1.7109375" style="34" customWidth="1"/>
    <col min="14" max="15" width="12.7109375" style="11" customWidth="1"/>
    <col min="16" max="16" width="1.7109375" style="34" customWidth="1"/>
    <col min="17" max="17" width="14.85546875" style="429" customWidth="1"/>
    <col min="18" max="19" width="14.85546875" style="392" customWidth="1"/>
    <col min="20" max="20" width="14.85546875" style="363" customWidth="1"/>
    <col min="21" max="21" width="14.85546875" style="297" customWidth="1"/>
    <col min="22" max="22" width="14.85546875" style="286" customWidth="1"/>
    <col min="23" max="23" width="14.85546875" style="273" customWidth="1"/>
    <col min="24" max="30" width="14.85546875" style="199" customWidth="1"/>
    <col min="31" max="31" width="14.85546875" style="11" customWidth="1"/>
    <col min="32" max="32" width="11.42578125" style="285" customWidth="1"/>
    <col min="33" max="33" width="14.7109375" style="144" customWidth="1"/>
    <col min="34" max="35" width="11.42578125" style="34" customWidth="1"/>
    <col min="36" max="16384" width="11.42578125" style="34"/>
  </cols>
  <sheetData>
    <row r="1" spans="1:39" ht="23.1" customHeight="1" thickBot="1" x14ac:dyDescent="0.3">
      <c r="L1" s="440" t="s">
        <v>868</v>
      </c>
      <c r="N1" s="441">
        <v>2.2000000000000002</v>
      </c>
      <c r="O1" s="11">
        <v>1.2</v>
      </c>
      <c r="S1" s="392" t="s">
        <v>853</v>
      </c>
    </row>
    <row r="2" spans="1:39" ht="23.1" customHeight="1" thickBot="1" x14ac:dyDescent="0.3">
      <c r="L2" s="440"/>
      <c r="N2" s="11">
        <v>2.2999999999999998</v>
      </c>
      <c r="O2" s="11">
        <v>1.3</v>
      </c>
      <c r="S2" s="392" t="s">
        <v>848</v>
      </c>
    </row>
    <row r="3" spans="1:39" ht="23.1" customHeight="1" thickBot="1" x14ac:dyDescent="0.3">
      <c r="L3" s="440"/>
      <c r="N3" s="11">
        <v>2.4</v>
      </c>
      <c r="O3" s="441">
        <v>1.4</v>
      </c>
      <c r="S3" s="392" t="s">
        <v>852</v>
      </c>
    </row>
    <row r="4" spans="1:39" s="144" customFormat="1" ht="23.1" customHeight="1" x14ac:dyDescent="0.25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/>
      <c r="M4" s="34"/>
      <c r="N4" s="11">
        <v>2.5</v>
      </c>
      <c r="O4" s="11">
        <v>1.5</v>
      </c>
      <c r="P4" s="34"/>
      <c r="Q4" s="429"/>
      <c r="R4" s="392"/>
      <c r="S4" s="392" t="s">
        <v>854</v>
      </c>
      <c r="T4" s="363" t="s">
        <v>839</v>
      </c>
      <c r="U4" s="297" t="s">
        <v>691</v>
      </c>
      <c r="V4" s="286" t="s">
        <v>659</v>
      </c>
      <c r="W4" s="273" t="s">
        <v>706</v>
      </c>
      <c r="X4" s="270" t="s">
        <v>705</v>
      </c>
      <c r="Y4" s="264" t="s">
        <v>691</v>
      </c>
      <c r="Z4" s="243" t="s">
        <v>669</v>
      </c>
      <c r="AA4" s="235" t="s">
        <v>669</v>
      </c>
      <c r="AB4" s="222" t="s">
        <v>669</v>
      </c>
      <c r="AC4" s="218" t="s">
        <v>668</v>
      </c>
      <c r="AD4" s="199" t="s">
        <v>659</v>
      </c>
      <c r="AE4" s="245" t="s">
        <v>675</v>
      </c>
      <c r="AF4" s="285"/>
      <c r="AH4" s="34"/>
      <c r="AI4" s="34"/>
      <c r="AJ4" s="34"/>
      <c r="AK4" s="34"/>
      <c r="AL4" s="34"/>
      <c r="AM4" s="34"/>
    </row>
    <row r="5" spans="1:39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437" t="s">
        <v>864</v>
      </c>
      <c r="R5" s="421" t="s">
        <v>639</v>
      </c>
      <c r="S5" s="393"/>
      <c r="T5" s="364">
        <v>45274</v>
      </c>
      <c r="U5" s="298">
        <v>45253</v>
      </c>
      <c r="V5" s="287">
        <v>45254</v>
      </c>
      <c r="W5" s="274">
        <v>45246</v>
      </c>
      <c r="X5" s="265">
        <v>45233</v>
      </c>
      <c r="Y5" s="265">
        <v>45225</v>
      </c>
      <c r="Z5" s="244">
        <v>45218</v>
      </c>
      <c r="AA5" s="236">
        <v>45195</v>
      </c>
      <c r="AB5" s="223">
        <v>45183</v>
      </c>
      <c r="AC5" s="219">
        <v>45166</v>
      </c>
      <c r="AD5" s="203">
        <v>45155</v>
      </c>
      <c r="AE5" s="11"/>
      <c r="AF5" s="285"/>
      <c r="AH5" s="34"/>
      <c r="AI5" s="34"/>
      <c r="AJ5" s="34"/>
      <c r="AK5" s="34"/>
      <c r="AL5" s="34"/>
      <c r="AM5" s="34"/>
    </row>
    <row r="6" spans="1:39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438">
        <v>45326</v>
      </c>
      <c r="R6" s="422">
        <v>45317</v>
      </c>
      <c r="S6" s="394">
        <v>45295</v>
      </c>
      <c r="T6" s="365">
        <v>45274</v>
      </c>
      <c r="U6" s="304">
        <v>45267</v>
      </c>
      <c r="V6" s="288"/>
      <c r="W6" s="275"/>
      <c r="X6" s="266"/>
      <c r="Y6" s="266">
        <v>1.3859999999999999</v>
      </c>
      <c r="Z6" s="220"/>
      <c r="AA6" s="220"/>
      <c r="AB6" s="220"/>
      <c r="AC6" s="220">
        <v>1.3859999999999999</v>
      </c>
      <c r="AD6" s="206"/>
      <c r="AE6" s="36"/>
      <c r="AF6" s="285"/>
      <c r="AH6" s="34"/>
      <c r="AI6" s="34"/>
      <c r="AJ6" s="34"/>
      <c r="AK6" s="34"/>
      <c r="AL6" s="34"/>
      <c r="AM6" s="34"/>
    </row>
    <row r="7" spans="1:39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2.2000000000000002</v>
      </c>
      <c r="O7" s="12">
        <v>1.4</v>
      </c>
      <c r="P7" s="41"/>
      <c r="Q7" s="439" t="s">
        <v>235</v>
      </c>
      <c r="R7" s="423" t="s">
        <v>235</v>
      </c>
      <c r="S7" s="395" t="s">
        <v>235</v>
      </c>
      <c r="T7" s="366" t="s">
        <v>235</v>
      </c>
      <c r="U7" s="299" t="s">
        <v>235</v>
      </c>
      <c r="V7" s="296" t="s">
        <v>235</v>
      </c>
      <c r="W7" s="276" t="s">
        <v>235</v>
      </c>
      <c r="X7" s="271" t="s">
        <v>235</v>
      </c>
      <c r="Y7" s="267" t="s">
        <v>235</v>
      </c>
      <c r="Z7" s="221" t="s">
        <v>235</v>
      </c>
      <c r="AA7" s="221" t="s">
        <v>235</v>
      </c>
      <c r="AB7" s="221" t="s">
        <v>235</v>
      </c>
      <c r="AC7" s="221" t="s">
        <v>235</v>
      </c>
      <c r="AD7" s="207" t="s">
        <v>235</v>
      </c>
      <c r="AE7" s="42" t="s">
        <v>235</v>
      </c>
      <c r="AF7" s="285"/>
      <c r="AH7" s="34"/>
      <c r="AI7" s="34"/>
      <c r="AJ7" s="34"/>
      <c r="AK7" s="34"/>
      <c r="AL7" s="34"/>
      <c r="AM7" s="34"/>
    </row>
    <row r="8" spans="1:39" s="144" customFormat="1" ht="9.9499999999999993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430"/>
      <c r="R8" s="423"/>
      <c r="S8" s="396" t="s">
        <v>840</v>
      </c>
      <c r="T8" s="377" t="s">
        <v>840</v>
      </c>
      <c r="U8" s="348"/>
      <c r="V8" s="349"/>
      <c r="W8" s="350"/>
      <c r="X8" s="351"/>
      <c r="Y8" s="351"/>
      <c r="Z8" s="207"/>
      <c r="AA8" s="207"/>
      <c r="AB8" s="207"/>
      <c r="AC8" s="207"/>
      <c r="AD8" s="207"/>
      <c r="AE8" s="10"/>
      <c r="AF8" s="285"/>
      <c r="AH8" s="34"/>
      <c r="AI8" s="34"/>
      <c r="AJ8" s="34"/>
      <c r="AK8" s="34"/>
      <c r="AL8" s="34"/>
      <c r="AM8" s="34"/>
    </row>
    <row r="9" spans="1:39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431"/>
      <c r="R9" s="397"/>
      <c r="S9" s="397">
        <v>1.1000000000000001</v>
      </c>
      <c r="T9" s="375">
        <v>1.45</v>
      </c>
      <c r="U9" s="321"/>
      <c r="V9" s="322"/>
      <c r="W9" s="279"/>
      <c r="X9" s="323"/>
      <c r="Y9" s="323"/>
      <c r="Z9" s="211"/>
      <c r="AA9" s="211"/>
      <c r="AB9" s="211"/>
      <c r="AC9" s="211"/>
      <c r="AD9" s="211"/>
      <c r="AE9" s="197"/>
      <c r="AF9" s="312"/>
      <c r="AH9" s="34"/>
      <c r="AI9" s="34"/>
      <c r="AJ9" s="34"/>
      <c r="AK9" s="34"/>
      <c r="AL9" s="34"/>
      <c r="AM9" s="34"/>
    </row>
    <row r="10" spans="1:39" s="144" customFormat="1" ht="23.1" customHeight="1" x14ac:dyDescent="0.25">
      <c r="A10" s="2" t="s">
        <v>236</v>
      </c>
      <c r="B10" s="2">
        <v>4756</v>
      </c>
      <c r="C10" s="2" t="s">
        <v>505</v>
      </c>
      <c r="D10" s="3" t="s">
        <v>95</v>
      </c>
      <c r="E10" s="116">
        <f>K10</f>
        <v>120</v>
      </c>
      <c r="F10" s="117">
        <f>L10</f>
        <v>80</v>
      </c>
      <c r="G10" s="101"/>
      <c r="H10" s="2"/>
      <c r="I10" s="2"/>
      <c r="J10" s="47"/>
      <c r="K10" s="202">
        <f>MROUND(N10+5,10)</f>
        <v>120</v>
      </c>
      <c r="L10" s="202">
        <f>MROUND(O10+5,10)</f>
        <v>80</v>
      </c>
      <c r="M10" s="51"/>
      <c r="N10" s="13">
        <f>Q10*$N$7</f>
        <v>114.92800000000001</v>
      </c>
      <c r="O10" s="13">
        <f>Q10*$O$7</f>
        <v>73.135999999999996</v>
      </c>
      <c r="P10" s="51"/>
      <c r="Q10" s="436">
        <v>52.24</v>
      </c>
      <c r="R10" s="399">
        <v>62.464187499999994</v>
      </c>
      <c r="S10" s="399">
        <v>62.464187499999994</v>
      </c>
      <c r="T10" s="371">
        <v>56.785624999999989</v>
      </c>
      <c r="U10" s="303">
        <v>39.162499999999994</v>
      </c>
      <c r="V10" s="289">
        <v>39.162499999999994</v>
      </c>
      <c r="W10" s="277">
        <v>31.33</v>
      </c>
      <c r="X10" s="263">
        <v>31.33</v>
      </c>
      <c r="Y10" s="263">
        <v>31.33</v>
      </c>
      <c r="Z10" s="208">
        <v>27.983339999999998</v>
      </c>
      <c r="AA10" s="208">
        <v>27.983339999999998</v>
      </c>
      <c r="AB10" s="208">
        <v>27.983339999999998</v>
      </c>
      <c r="AC10" s="208">
        <v>27.983339999999998</v>
      </c>
      <c r="AD10" s="208">
        <v>25.237500000000001</v>
      </c>
      <c r="AE10" s="190">
        <v>20.190000000000001</v>
      </c>
      <c r="AF10" s="312">
        <f>Q10/R10</f>
        <v>0.83631921090785033</v>
      </c>
      <c r="AH10" s="34"/>
      <c r="AI10" s="34"/>
      <c r="AJ10" s="34"/>
      <c r="AK10" s="34"/>
      <c r="AL10" s="34"/>
      <c r="AM10" s="34"/>
    </row>
    <row r="11" spans="1:39" s="144" customFormat="1" ht="23.1" customHeight="1" x14ac:dyDescent="0.25">
      <c r="A11" s="2" t="s">
        <v>236</v>
      </c>
      <c r="B11" s="2">
        <v>4756</v>
      </c>
      <c r="C11" s="2" t="s">
        <v>505</v>
      </c>
      <c r="D11" s="3" t="s">
        <v>856</v>
      </c>
      <c r="E11" s="116">
        <f t="shared" ref="E11:E25" si="0">K11</f>
        <v>150</v>
      </c>
      <c r="F11" s="117">
        <f t="shared" ref="F11:F25" si="1">L11</f>
        <v>100</v>
      </c>
      <c r="G11" s="101"/>
      <c r="H11" s="2"/>
      <c r="I11" s="2"/>
      <c r="J11" s="47"/>
      <c r="K11" s="202">
        <f t="shared" ref="K11" si="2">MROUND(N11+25,50)</f>
        <v>150</v>
      </c>
      <c r="L11" s="202">
        <f t="shared" ref="L11" si="3">MROUND(O11+25,50)</f>
        <v>100</v>
      </c>
      <c r="M11" s="51"/>
      <c r="N11" s="13">
        <f t="shared" ref="N11:N74" si="4">Q11*$N$7</f>
        <v>140.58000000000001</v>
      </c>
      <c r="O11" s="13">
        <f t="shared" ref="O11:O74" si="5">Q11*$O$7</f>
        <v>89.46</v>
      </c>
      <c r="P11" s="51"/>
      <c r="Q11" s="400">
        <v>63.9</v>
      </c>
      <c r="R11" s="411">
        <v>63.9</v>
      </c>
      <c r="S11" s="411">
        <v>63.9</v>
      </c>
      <c r="T11" s="371">
        <v>56.785624999999989</v>
      </c>
      <c r="U11" s="303">
        <v>39.162499999999994</v>
      </c>
      <c r="V11" s="289">
        <v>39.162499999999994</v>
      </c>
      <c r="W11" s="277">
        <v>31.33</v>
      </c>
      <c r="X11" s="263">
        <v>31.33</v>
      </c>
      <c r="Y11" s="263">
        <v>31.33</v>
      </c>
      <c r="Z11" s="208">
        <v>27.983339999999998</v>
      </c>
      <c r="AA11" s="208">
        <v>27.983339999999998</v>
      </c>
      <c r="AB11" s="208">
        <v>27.983339999999998</v>
      </c>
      <c r="AC11" s="208">
        <v>27.983339999999998</v>
      </c>
      <c r="AD11" s="208">
        <v>25.237500000000001</v>
      </c>
      <c r="AE11" s="190">
        <v>20.190000000000001</v>
      </c>
      <c r="AF11" s="312">
        <f t="shared" ref="AF11:AF74" si="6">Q11/R11</f>
        <v>1</v>
      </c>
      <c r="AH11" s="34"/>
      <c r="AI11" s="34"/>
      <c r="AJ11" s="34"/>
      <c r="AK11" s="34"/>
      <c r="AL11" s="34"/>
      <c r="AM11" s="34"/>
    </row>
    <row r="12" spans="1:39" s="144" customFormat="1" ht="23.1" customHeight="1" x14ac:dyDescent="0.25">
      <c r="A12" s="2" t="s">
        <v>236</v>
      </c>
      <c r="B12" s="2">
        <v>4757</v>
      </c>
      <c r="C12" s="2" t="s">
        <v>506</v>
      </c>
      <c r="D12" s="3" t="s">
        <v>96</v>
      </c>
      <c r="E12" s="116">
        <f t="shared" si="0"/>
        <v>200</v>
      </c>
      <c r="F12" s="117">
        <f t="shared" si="1"/>
        <v>150</v>
      </c>
      <c r="G12" s="101"/>
      <c r="H12" s="2"/>
      <c r="I12" s="2"/>
      <c r="J12" s="47"/>
      <c r="K12" s="202">
        <f t="shared" ref="K12:K25" si="7">MROUND(N12+25,50)</f>
        <v>200</v>
      </c>
      <c r="L12" s="202">
        <f t="shared" ref="L12:L25" si="8">MROUND(O12+25,50)</f>
        <v>150</v>
      </c>
      <c r="M12" s="51"/>
      <c r="N12" s="13">
        <f t="shared" si="4"/>
        <v>185.61400000000003</v>
      </c>
      <c r="O12" s="13">
        <f t="shared" si="5"/>
        <v>118.11799999999999</v>
      </c>
      <c r="P12" s="51"/>
      <c r="Q12" s="436">
        <v>84.37</v>
      </c>
      <c r="R12" s="399">
        <v>100.88374999999999</v>
      </c>
      <c r="S12" s="399">
        <v>100.88374999999999</v>
      </c>
      <c r="T12" s="371">
        <v>91.712499999999991</v>
      </c>
      <c r="U12" s="303">
        <v>63.25</v>
      </c>
      <c r="V12" s="289">
        <v>63.25</v>
      </c>
      <c r="W12" s="277">
        <v>50.6</v>
      </c>
      <c r="X12" s="263">
        <v>50.6</v>
      </c>
      <c r="Y12" s="263">
        <v>50.6</v>
      </c>
      <c r="Z12" s="208">
        <v>42.397739999999999</v>
      </c>
      <c r="AA12" s="208">
        <v>42.397739999999999</v>
      </c>
      <c r="AB12" s="208">
        <v>42.397739999999999</v>
      </c>
      <c r="AC12" s="208">
        <v>42.397739999999999</v>
      </c>
      <c r="AD12" s="208">
        <v>38.237499999999997</v>
      </c>
      <c r="AE12" s="190">
        <v>30.59</v>
      </c>
      <c r="AF12" s="312">
        <f t="shared" si="6"/>
        <v>0.83630911816818876</v>
      </c>
      <c r="AH12" s="34"/>
      <c r="AI12" s="34"/>
      <c r="AJ12" s="34"/>
      <c r="AK12" s="34"/>
      <c r="AL12" s="34"/>
      <c r="AM12" s="34"/>
    </row>
    <row r="13" spans="1:39" s="144" customFormat="1" ht="23.1" customHeight="1" x14ac:dyDescent="0.25">
      <c r="A13" s="2" t="s">
        <v>236</v>
      </c>
      <c r="B13" s="2">
        <v>4758</v>
      </c>
      <c r="C13" s="2" t="s">
        <v>507</v>
      </c>
      <c r="D13" s="3" t="s">
        <v>97</v>
      </c>
      <c r="E13" s="116">
        <f t="shared" si="0"/>
        <v>300</v>
      </c>
      <c r="F13" s="117">
        <f t="shared" si="1"/>
        <v>200</v>
      </c>
      <c r="G13" s="101"/>
      <c r="H13" s="2"/>
      <c r="I13" s="2"/>
      <c r="J13" s="47"/>
      <c r="K13" s="202">
        <f t="shared" si="7"/>
        <v>300</v>
      </c>
      <c r="L13" s="202">
        <f t="shared" si="8"/>
        <v>200</v>
      </c>
      <c r="M13" s="51"/>
      <c r="N13" s="13">
        <f t="shared" si="4"/>
        <v>256.32200000000006</v>
      </c>
      <c r="O13" s="13">
        <f t="shared" si="5"/>
        <v>163.114</v>
      </c>
      <c r="P13" s="51"/>
      <c r="Q13" s="436">
        <v>116.51</v>
      </c>
      <c r="R13" s="399">
        <v>139.3431875</v>
      </c>
      <c r="S13" s="399">
        <v>139.3431875</v>
      </c>
      <c r="T13" s="371">
        <v>126.675625</v>
      </c>
      <c r="U13" s="303">
        <v>87.362499999999997</v>
      </c>
      <c r="V13" s="289">
        <v>87.362499999999997</v>
      </c>
      <c r="W13" s="277">
        <v>69.89</v>
      </c>
      <c r="X13" s="263">
        <v>69.89</v>
      </c>
      <c r="Y13" s="263">
        <v>69.89</v>
      </c>
      <c r="Z13" s="208">
        <v>62.39772</v>
      </c>
      <c r="AA13" s="208">
        <v>62.39772</v>
      </c>
      <c r="AB13" s="208">
        <v>62.39772</v>
      </c>
      <c r="AC13" s="208">
        <v>62.39772</v>
      </c>
      <c r="AD13" s="208">
        <v>56.275000000000006</v>
      </c>
      <c r="AE13" s="190">
        <v>45.02</v>
      </c>
      <c r="AF13" s="312">
        <f t="shared" si="6"/>
        <v>0.83613703755700297</v>
      </c>
      <c r="AH13" s="34"/>
      <c r="AI13" s="34"/>
      <c r="AJ13" s="34"/>
      <c r="AK13" s="34"/>
      <c r="AL13" s="34"/>
      <c r="AM13" s="34"/>
    </row>
    <row r="14" spans="1:39" s="144" customFormat="1" ht="23.1" customHeight="1" x14ac:dyDescent="0.25">
      <c r="A14" s="2" t="s">
        <v>236</v>
      </c>
      <c r="B14" s="2">
        <v>4758</v>
      </c>
      <c r="C14" s="2" t="s">
        <v>507</v>
      </c>
      <c r="D14" s="3" t="s">
        <v>857</v>
      </c>
      <c r="E14" s="116">
        <f t="shared" si="0"/>
        <v>400</v>
      </c>
      <c r="F14" s="117">
        <f t="shared" si="1"/>
        <v>250</v>
      </c>
      <c r="G14" s="101"/>
      <c r="H14" s="2"/>
      <c r="I14" s="2"/>
      <c r="J14" s="47"/>
      <c r="K14" s="202">
        <f t="shared" si="7"/>
        <v>400</v>
      </c>
      <c r="L14" s="202">
        <f t="shared" si="8"/>
        <v>250</v>
      </c>
      <c r="M14" s="51"/>
      <c r="N14" s="13">
        <f t="shared" si="4"/>
        <v>376.20000000000005</v>
      </c>
      <c r="O14" s="13">
        <f t="shared" si="5"/>
        <v>239.39999999999998</v>
      </c>
      <c r="P14" s="51"/>
      <c r="Q14" s="400">
        <v>171</v>
      </c>
      <c r="R14" s="411">
        <v>171</v>
      </c>
      <c r="S14" s="411">
        <v>171</v>
      </c>
      <c r="T14" s="371">
        <v>126.675625</v>
      </c>
      <c r="U14" s="303">
        <v>87.362499999999997</v>
      </c>
      <c r="V14" s="289">
        <v>87.362499999999997</v>
      </c>
      <c r="W14" s="277">
        <v>69.89</v>
      </c>
      <c r="X14" s="263">
        <v>69.89</v>
      </c>
      <c r="Y14" s="263">
        <v>69.89</v>
      </c>
      <c r="Z14" s="208">
        <v>62.39772</v>
      </c>
      <c r="AA14" s="208">
        <v>62.39772</v>
      </c>
      <c r="AB14" s="208">
        <v>62.39772</v>
      </c>
      <c r="AC14" s="208">
        <v>62.39772</v>
      </c>
      <c r="AD14" s="208">
        <v>56.275000000000006</v>
      </c>
      <c r="AE14" s="190">
        <v>45.02</v>
      </c>
      <c r="AF14" s="312">
        <f t="shared" si="6"/>
        <v>1</v>
      </c>
      <c r="AH14" s="34"/>
      <c r="AI14" s="34"/>
      <c r="AJ14" s="34"/>
      <c r="AK14" s="34"/>
      <c r="AL14" s="34"/>
      <c r="AM14" s="34"/>
    </row>
    <row r="15" spans="1:39" s="144" customFormat="1" ht="23.1" customHeight="1" x14ac:dyDescent="0.25">
      <c r="A15" s="2" t="s">
        <v>236</v>
      </c>
      <c r="B15" s="2">
        <v>4759</v>
      </c>
      <c r="C15" s="2" t="s">
        <v>508</v>
      </c>
      <c r="D15" s="3" t="s">
        <v>98</v>
      </c>
      <c r="E15" s="116">
        <f t="shared" si="0"/>
        <v>350</v>
      </c>
      <c r="F15" s="117">
        <f t="shared" si="1"/>
        <v>250</v>
      </c>
      <c r="G15" s="101"/>
      <c r="H15" s="2"/>
      <c r="I15" s="2"/>
      <c r="J15" s="47"/>
      <c r="K15" s="202">
        <f t="shared" si="7"/>
        <v>350</v>
      </c>
      <c r="L15" s="202">
        <f t="shared" si="8"/>
        <v>250</v>
      </c>
      <c r="M15" s="51"/>
      <c r="N15" s="13">
        <f t="shared" si="4"/>
        <v>344.322</v>
      </c>
      <c r="O15" s="13">
        <f t="shared" si="5"/>
        <v>219.11399999999998</v>
      </c>
      <c r="P15" s="51"/>
      <c r="Q15" s="436">
        <v>156.51</v>
      </c>
      <c r="R15" s="399">
        <v>187.09350000000003</v>
      </c>
      <c r="S15" s="399">
        <v>187.09350000000003</v>
      </c>
      <c r="T15" s="371">
        <v>170.08500000000001</v>
      </c>
      <c r="U15" s="303">
        <v>117.30000000000001</v>
      </c>
      <c r="V15" s="289">
        <v>117.30000000000001</v>
      </c>
      <c r="W15" s="277">
        <v>93.84</v>
      </c>
      <c r="X15" s="263">
        <v>93.84</v>
      </c>
      <c r="Y15" s="263">
        <v>93.84</v>
      </c>
      <c r="Z15" s="208">
        <v>83.783699999999996</v>
      </c>
      <c r="AA15" s="208">
        <v>83.783699999999996</v>
      </c>
      <c r="AB15" s="208">
        <v>83.783699999999996</v>
      </c>
      <c r="AC15" s="208">
        <v>83.783699999999996</v>
      </c>
      <c r="AD15" s="208">
        <v>75.5625</v>
      </c>
      <c r="AE15" s="190">
        <v>60.45</v>
      </c>
      <c r="AF15" s="312">
        <f t="shared" si="6"/>
        <v>0.83653360485532613</v>
      </c>
      <c r="AH15" s="34"/>
      <c r="AI15" s="34"/>
      <c r="AJ15" s="34"/>
      <c r="AK15" s="34"/>
      <c r="AL15" s="34"/>
      <c r="AM15" s="34"/>
    </row>
    <row r="16" spans="1:39" s="144" customFormat="1" ht="23.1" customHeight="1" x14ac:dyDescent="0.25">
      <c r="A16" s="2" t="s">
        <v>236</v>
      </c>
      <c r="B16" s="2">
        <v>4760</v>
      </c>
      <c r="C16" s="2" t="s">
        <v>509</v>
      </c>
      <c r="D16" s="3" t="s">
        <v>99</v>
      </c>
      <c r="E16" s="116">
        <f t="shared" si="0"/>
        <v>400</v>
      </c>
      <c r="F16" s="117">
        <f t="shared" si="1"/>
        <v>250</v>
      </c>
      <c r="G16" s="101"/>
      <c r="H16" s="2"/>
      <c r="I16" s="2"/>
      <c r="J16" s="47"/>
      <c r="K16" s="202">
        <f t="shared" si="7"/>
        <v>400</v>
      </c>
      <c r="L16" s="202">
        <f t="shared" si="8"/>
        <v>250</v>
      </c>
      <c r="M16" s="51"/>
      <c r="N16" s="13">
        <f t="shared" si="4"/>
        <v>370.084</v>
      </c>
      <c r="O16" s="13">
        <f t="shared" si="5"/>
        <v>235.50799999999998</v>
      </c>
      <c r="P16" s="51"/>
      <c r="Q16" s="436">
        <v>168.22</v>
      </c>
      <c r="R16" s="399">
        <v>201.17735000000002</v>
      </c>
      <c r="S16" s="399">
        <v>201.17735000000002</v>
      </c>
      <c r="T16" s="371">
        <v>182.88849999999999</v>
      </c>
      <c r="U16" s="303">
        <v>126.13</v>
      </c>
      <c r="V16" s="289">
        <v>175</v>
      </c>
      <c r="W16" s="277">
        <v>140</v>
      </c>
      <c r="X16" s="269">
        <v>140</v>
      </c>
      <c r="Y16" s="263">
        <v>100.9</v>
      </c>
      <c r="Z16" s="208">
        <v>90.076139999999981</v>
      </c>
      <c r="AA16" s="208">
        <v>90.076139999999981</v>
      </c>
      <c r="AB16" s="208">
        <v>90.076139999999981</v>
      </c>
      <c r="AC16" s="208">
        <v>90.076139999999981</v>
      </c>
      <c r="AD16" s="208">
        <v>81.237499999999997</v>
      </c>
      <c r="AE16" s="190">
        <v>64.989999999999995</v>
      </c>
      <c r="AF16" s="312">
        <f t="shared" si="6"/>
        <v>0.83617763132877521</v>
      </c>
      <c r="AH16" s="34"/>
      <c r="AI16" s="34"/>
      <c r="AJ16" s="34"/>
      <c r="AK16" s="34"/>
      <c r="AL16" s="34"/>
      <c r="AM16" s="34"/>
    </row>
    <row r="17" spans="1:39" s="144" customFormat="1" ht="23.1" customHeight="1" x14ac:dyDescent="0.25">
      <c r="A17" s="2" t="s">
        <v>236</v>
      </c>
      <c r="B17" s="2">
        <v>4761</v>
      </c>
      <c r="C17" s="2" t="s">
        <v>510</v>
      </c>
      <c r="D17" s="3" t="s">
        <v>100</v>
      </c>
      <c r="E17" s="116">
        <f t="shared" si="0"/>
        <v>600</v>
      </c>
      <c r="F17" s="117">
        <f t="shared" si="1"/>
        <v>400</v>
      </c>
      <c r="G17" s="101"/>
      <c r="H17" s="2"/>
      <c r="I17" s="2"/>
      <c r="J17" s="47"/>
      <c r="K17" s="202">
        <f t="shared" si="7"/>
        <v>600</v>
      </c>
      <c r="L17" s="202">
        <f t="shared" si="8"/>
        <v>400</v>
      </c>
      <c r="M17" s="51"/>
      <c r="N17" s="13">
        <f t="shared" si="4"/>
        <v>585.55200000000013</v>
      </c>
      <c r="O17" s="13">
        <f t="shared" si="5"/>
        <v>372.62400000000002</v>
      </c>
      <c r="P17" s="51"/>
      <c r="Q17" s="436">
        <v>266.16000000000003</v>
      </c>
      <c r="R17" s="399">
        <v>254.58193750000004</v>
      </c>
      <c r="S17" s="399">
        <v>254.58193750000004</v>
      </c>
      <c r="T17" s="371">
        <v>231.43812500000001</v>
      </c>
      <c r="U17" s="303">
        <v>159.61250000000001</v>
      </c>
      <c r="V17" s="289">
        <v>159.61250000000001</v>
      </c>
      <c r="W17" s="277">
        <v>127.69</v>
      </c>
      <c r="X17" s="263">
        <v>127.69</v>
      </c>
      <c r="Y17" s="263">
        <v>127.69</v>
      </c>
      <c r="Z17" s="208">
        <v>114.01236</v>
      </c>
      <c r="AA17" s="208">
        <v>114.01236</v>
      </c>
      <c r="AB17" s="208">
        <v>114.01236</v>
      </c>
      <c r="AC17" s="208">
        <v>114.01236</v>
      </c>
      <c r="AD17" s="208">
        <v>102.825</v>
      </c>
      <c r="AE17" s="190">
        <v>82.26</v>
      </c>
      <c r="AF17" s="312">
        <f t="shared" si="6"/>
        <v>1.0454787272565242</v>
      </c>
      <c r="AH17" s="34"/>
      <c r="AI17" s="34"/>
      <c r="AJ17" s="34"/>
      <c r="AK17" s="34"/>
      <c r="AL17" s="34"/>
      <c r="AM17" s="34"/>
    </row>
    <row r="18" spans="1:39" s="144" customFormat="1" ht="23.1" customHeight="1" x14ac:dyDescent="0.25">
      <c r="A18" s="2" t="s">
        <v>236</v>
      </c>
      <c r="B18" s="2">
        <v>4762</v>
      </c>
      <c r="C18" s="2" t="s">
        <v>511</v>
      </c>
      <c r="D18" s="3" t="s">
        <v>101</v>
      </c>
      <c r="E18" s="116">
        <f t="shared" si="0"/>
        <v>700</v>
      </c>
      <c r="F18" s="117">
        <f t="shared" si="1"/>
        <v>450</v>
      </c>
      <c r="G18" s="101"/>
      <c r="H18" s="2"/>
      <c r="I18" s="2"/>
      <c r="J18" s="47"/>
      <c r="K18" s="202">
        <f t="shared" si="7"/>
        <v>700</v>
      </c>
      <c r="L18" s="202">
        <f t="shared" si="8"/>
        <v>450</v>
      </c>
      <c r="M18" s="51"/>
      <c r="N18" s="13">
        <f t="shared" si="4"/>
        <v>656.94200000000012</v>
      </c>
      <c r="O18" s="13">
        <f t="shared" si="5"/>
        <v>418.05399999999997</v>
      </c>
      <c r="P18" s="51"/>
      <c r="Q18" s="436">
        <v>298.61</v>
      </c>
      <c r="R18" s="399">
        <v>285.62462500000004</v>
      </c>
      <c r="S18" s="399">
        <v>285.62462500000004</v>
      </c>
      <c r="T18" s="371">
        <v>259.65875</v>
      </c>
      <c r="U18" s="303">
        <v>179.07499999999999</v>
      </c>
      <c r="V18" s="289">
        <v>179.07499999999999</v>
      </c>
      <c r="W18" s="277">
        <v>143.26</v>
      </c>
      <c r="X18" s="263">
        <v>143.26</v>
      </c>
      <c r="Y18" s="263">
        <v>143.26</v>
      </c>
      <c r="Z18" s="208">
        <v>140</v>
      </c>
      <c r="AA18" s="234">
        <v>140</v>
      </c>
      <c r="AB18" s="208">
        <v>127.90007999999999</v>
      </c>
      <c r="AC18" s="208">
        <v>127.90007999999999</v>
      </c>
      <c r="AD18" s="208">
        <v>115.35</v>
      </c>
      <c r="AE18" s="190">
        <v>92.28</v>
      </c>
      <c r="AF18" s="312">
        <f t="shared" si="6"/>
        <v>1.0454630793825987</v>
      </c>
      <c r="AH18" s="34"/>
      <c r="AI18" s="34"/>
      <c r="AJ18" s="34"/>
      <c r="AK18" s="34"/>
      <c r="AL18" s="34"/>
      <c r="AM18" s="34"/>
    </row>
    <row r="19" spans="1:39" s="144" customFormat="1" ht="23.1" customHeight="1" x14ac:dyDescent="0.25">
      <c r="A19" s="2" t="s">
        <v>236</v>
      </c>
      <c r="B19" s="2">
        <v>4763</v>
      </c>
      <c r="C19" s="2" t="s">
        <v>512</v>
      </c>
      <c r="D19" s="3" t="s">
        <v>102</v>
      </c>
      <c r="E19" s="116">
        <f t="shared" si="0"/>
        <v>800</v>
      </c>
      <c r="F19" s="117">
        <f t="shared" si="1"/>
        <v>500</v>
      </c>
      <c r="G19" s="101"/>
      <c r="H19" s="2"/>
      <c r="I19" s="2"/>
      <c r="J19" s="47"/>
      <c r="K19" s="202">
        <f t="shared" si="7"/>
        <v>800</v>
      </c>
      <c r="L19" s="202">
        <f t="shared" si="8"/>
        <v>500</v>
      </c>
      <c r="M19" s="51"/>
      <c r="N19" s="13">
        <f t="shared" si="4"/>
        <v>757.50400000000002</v>
      </c>
      <c r="O19" s="13">
        <f t="shared" si="5"/>
        <v>482.04799999999994</v>
      </c>
      <c r="P19" s="51"/>
      <c r="Q19" s="436">
        <v>344.32</v>
      </c>
      <c r="R19" s="399">
        <v>329.36750000000006</v>
      </c>
      <c r="S19" s="399">
        <v>329.36750000000006</v>
      </c>
      <c r="T19" s="371">
        <v>299.42500000000001</v>
      </c>
      <c r="U19" s="303">
        <v>206.5</v>
      </c>
      <c r="V19" s="289">
        <v>206.5</v>
      </c>
      <c r="W19" s="277">
        <v>165.2</v>
      </c>
      <c r="X19" s="263">
        <v>165.2</v>
      </c>
      <c r="Y19" s="263">
        <v>165.2</v>
      </c>
      <c r="Z19" s="208">
        <v>147.49812</v>
      </c>
      <c r="AA19" s="208">
        <v>147.49812</v>
      </c>
      <c r="AB19" s="208">
        <v>147.49812</v>
      </c>
      <c r="AC19" s="208">
        <v>147.49812</v>
      </c>
      <c r="AD19" s="208">
        <v>133.02500000000001</v>
      </c>
      <c r="AE19" s="190">
        <v>106.42</v>
      </c>
      <c r="AF19" s="312">
        <f t="shared" si="6"/>
        <v>1.0453976181620832</v>
      </c>
      <c r="AH19" s="34"/>
      <c r="AI19" s="34"/>
      <c r="AJ19" s="34"/>
      <c r="AK19" s="34"/>
      <c r="AL19" s="34"/>
      <c r="AM19" s="34"/>
    </row>
    <row r="20" spans="1:39" s="144" customFormat="1" ht="23.1" customHeight="1" x14ac:dyDescent="0.25">
      <c r="A20" s="2" t="s">
        <v>236</v>
      </c>
      <c r="B20" s="2">
        <v>4764</v>
      </c>
      <c r="C20" s="2" t="s">
        <v>513</v>
      </c>
      <c r="D20" s="3" t="s">
        <v>103</v>
      </c>
      <c r="E20" s="116">
        <f t="shared" si="0"/>
        <v>1150</v>
      </c>
      <c r="F20" s="117">
        <f t="shared" si="1"/>
        <v>750</v>
      </c>
      <c r="G20" s="101"/>
      <c r="H20" s="2"/>
      <c r="I20" s="2"/>
      <c r="J20" s="47"/>
      <c r="K20" s="202">
        <f t="shared" si="7"/>
        <v>1150</v>
      </c>
      <c r="L20" s="202">
        <f t="shared" si="8"/>
        <v>750</v>
      </c>
      <c r="M20" s="51"/>
      <c r="N20" s="13">
        <f t="shared" si="4"/>
        <v>1140.8319999999999</v>
      </c>
      <c r="O20" s="13">
        <f t="shared" si="5"/>
        <v>725.98399999999992</v>
      </c>
      <c r="P20" s="51"/>
      <c r="Q20" s="436">
        <v>518.55999999999995</v>
      </c>
      <c r="R20" s="399">
        <v>495.98518750000011</v>
      </c>
      <c r="S20" s="399">
        <v>495.98518750000011</v>
      </c>
      <c r="T20" s="371">
        <v>450.89562500000005</v>
      </c>
      <c r="U20" s="303">
        <v>310.96250000000003</v>
      </c>
      <c r="V20" s="289">
        <v>310.96250000000003</v>
      </c>
      <c r="W20" s="277">
        <v>248.77</v>
      </c>
      <c r="X20" s="263">
        <v>248.77</v>
      </c>
      <c r="Y20" s="263">
        <v>248.77</v>
      </c>
      <c r="Z20" s="208">
        <v>222.13422</v>
      </c>
      <c r="AA20" s="208">
        <v>222.13422</v>
      </c>
      <c r="AB20" s="208">
        <v>222.13422</v>
      </c>
      <c r="AC20" s="208">
        <v>222.13422</v>
      </c>
      <c r="AD20" s="208">
        <v>200.33750000000001</v>
      </c>
      <c r="AE20" s="190">
        <v>160.27000000000001</v>
      </c>
      <c r="AF20" s="312">
        <f t="shared" si="6"/>
        <v>1.0455150941377656</v>
      </c>
      <c r="AH20" s="34"/>
      <c r="AI20" s="34"/>
      <c r="AJ20" s="34"/>
      <c r="AK20" s="34"/>
      <c r="AL20" s="34"/>
      <c r="AM20" s="34"/>
    </row>
    <row r="21" spans="1:39" s="144" customFormat="1" ht="23.1" customHeight="1" x14ac:dyDescent="0.25">
      <c r="A21" s="2" t="s">
        <v>236</v>
      </c>
      <c r="B21" s="2">
        <v>4765</v>
      </c>
      <c r="C21" s="2" t="s">
        <v>514</v>
      </c>
      <c r="D21" s="3" t="s">
        <v>104</v>
      </c>
      <c r="E21" s="116">
        <f t="shared" si="0"/>
        <v>1550</v>
      </c>
      <c r="F21" s="117">
        <f t="shared" si="1"/>
        <v>1000</v>
      </c>
      <c r="G21" s="101"/>
      <c r="H21" s="2"/>
      <c r="I21" s="2"/>
      <c r="J21" s="47"/>
      <c r="K21" s="202">
        <f t="shared" si="7"/>
        <v>1550</v>
      </c>
      <c r="L21" s="202">
        <f t="shared" si="8"/>
        <v>1000</v>
      </c>
      <c r="M21" s="51"/>
      <c r="N21" s="13">
        <f t="shared" si="4"/>
        <v>1502.0060000000001</v>
      </c>
      <c r="O21" s="13">
        <f t="shared" si="5"/>
        <v>955.822</v>
      </c>
      <c r="P21" s="51"/>
      <c r="Q21" s="436">
        <v>682.73</v>
      </c>
      <c r="R21" s="399">
        <v>653.03287499999999</v>
      </c>
      <c r="S21" s="399">
        <v>653.03287499999999</v>
      </c>
      <c r="T21" s="371">
        <v>593.66624999999999</v>
      </c>
      <c r="U21" s="303">
        <v>409.42500000000001</v>
      </c>
      <c r="V21" s="289">
        <v>409.42500000000001</v>
      </c>
      <c r="W21" s="277">
        <v>327.54000000000002</v>
      </c>
      <c r="X21" s="263">
        <v>327.54000000000002</v>
      </c>
      <c r="Y21" s="263">
        <v>327.54000000000002</v>
      </c>
      <c r="Z21" s="208">
        <v>292.44599999999997</v>
      </c>
      <c r="AA21" s="208">
        <v>292.44599999999997</v>
      </c>
      <c r="AB21" s="208">
        <v>292.44599999999997</v>
      </c>
      <c r="AC21" s="208">
        <v>292.44599999999997</v>
      </c>
      <c r="AD21" s="208">
        <v>263.75</v>
      </c>
      <c r="AE21" s="190">
        <v>211</v>
      </c>
      <c r="AF21" s="312">
        <f t="shared" si="6"/>
        <v>1.0454756967633521</v>
      </c>
      <c r="AH21" s="34"/>
      <c r="AI21" s="34"/>
      <c r="AJ21" s="34"/>
      <c r="AK21" s="34"/>
      <c r="AL21" s="34"/>
      <c r="AM21" s="34"/>
    </row>
    <row r="22" spans="1:39" s="144" customFormat="1" ht="23.1" customHeight="1" x14ac:dyDescent="0.25">
      <c r="A22" s="2" t="s">
        <v>236</v>
      </c>
      <c r="B22" s="2">
        <v>4766</v>
      </c>
      <c r="C22" s="2" t="s">
        <v>515</v>
      </c>
      <c r="D22" s="3" t="s">
        <v>105</v>
      </c>
      <c r="E22" s="116">
        <f t="shared" si="0"/>
        <v>1750</v>
      </c>
      <c r="F22" s="117">
        <f t="shared" si="1"/>
        <v>1150</v>
      </c>
      <c r="G22" s="101"/>
      <c r="H22" s="2"/>
      <c r="I22" s="2"/>
      <c r="J22" s="47"/>
      <c r="K22" s="202">
        <f t="shared" si="7"/>
        <v>1750</v>
      </c>
      <c r="L22" s="202">
        <f t="shared" si="8"/>
        <v>1150</v>
      </c>
      <c r="M22" s="51"/>
      <c r="N22" s="13">
        <f t="shared" si="4"/>
        <v>1739.6060000000002</v>
      </c>
      <c r="O22" s="13">
        <f t="shared" si="5"/>
        <v>1107.0219999999999</v>
      </c>
      <c r="P22" s="51"/>
      <c r="Q22" s="436">
        <v>790.73</v>
      </c>
      <c r="R22" s="399">
        <v>756.34900000000005</v>
      </c>
      <c r="S22" s="399">
        <v>756.34900000000005</v>
      </c>
      <c r="T22" s="371">
        <v>687.59</v>
      </c>
      <c r="U22" s="303">
        <v>474.20000000000005</v>
      </c>
      <c r="V22" s="289">
        <v>474.20000000000005</v>
      </c>
      <c r="W22" s="277">
        <v>379.36</v>
      </c>
      <c r="X22" s="263">
        <v>379.36</v>
      </c>
      <c r="Y22" s="263">
        <v>379.36</v>
      </c>
      <c r="Z22" s="208">
        <v>338.71067999999997</v>
      </c>
      <c r="AA22" s="208">
        <v>338.71067999999997</v>
      </c>
      <c r="AB22" s="208">
        <v>338.71067999999997</v>
      </c>
      <c r="AC22" s="208">
        <v>338.71067999999997</v>
      </c>
      <c r="AD22" s="208">
        <v>305.47500000000002</v>
      </c>
      <c r="AE22" s="190">
        <v>244.38</v>
      </c>
      <c r="AF22" s="312">
        <f t="shared" si="6"/>
        <v>1.0454565286659994</v>
      </c>
      <c r="AH22" s="34"/>
      <c r="AI22" s="34"/>
      <c r="AJ22" s="34"/>
      <c r="AK22" s="34"/>
      <c r="AL22" s="34"/>
      <c r="AM22" s="34"/>
    </row>
    <row r="23" spans="1:39" s="144" customFormat="1" ht="23.1" customHeight="1" x14ac:dyDescent="0.25">
      <c r="A23" s="2" t="s">
        <v>236</v>
      </c>
      <c r="B23" s="2">
        <v>4767</v>
      </c>
      <c r="C23" s="2" t="s">
        <v>516</v>
      </c>
      <c r="D23" s="3" t="s">
        <v>106</v>
      </c>
      <c r="E23" s="116">
        <f t="shared" si="0"/>
        <v>2350</v>
      </c>
      <c r="F23" s="117">
        <f t="shared" si="1"/>
        <v>1500</v>
      </c>
      <c r="G23" s="101"/>
      <c r="H23" s="2"/>
      <c r="I23" s="2"/>
      <c r="J23" s="47"/>
      <c r="K23" s="202">
        <f t="shared" si="7"/>
        <v>2350</v>
      </c>
      <c r="L23" s="202">
        <f t="shared" si="8"/>
        <v>1500</v>
      </c>
      <c r="M23" s="51"/>
      <c r="N23" s="13">
        <f t="shared" si="4"/>
        <v>2332.5280000000002</v>
      </c>
      <c r="O23" s="13">
        <f t="shared" si="5"/>
        <v>1484.336</v>
      </c>
      <c r="P23" s="51"/>
      <c r="Q23" s="436">
        <v>1060.24</v>
      </c>
      <c r="R23" s="399">
        <v>1014.1408750000002</v>
      </c>
      <c r="S23" s="399">
        <v>1014.1408750000002</v>
      </c>
      <c r="T23" s="371">
        <v>921.94625000000008</v>
      </c>
      <c r="U23" s="303">
        <v>635.82500000000005</v>
      </c>
      <c r="V23" s="289">
        <v>635.82500000000005</v>
      </c>
      <c r="W23" s="277">
        <v>508.66</v>
      </c>
      <c r="X23" s="263">
        <v>508.66</v>
      </c>
      <c r="Y23" s="263">
        <v>508.66</v>
      </c>
      <c r="Z23" s="208">
        <v>454.15062</v>
      </c>
      <c r="AA23" s="208">
        <v>454.15062</v>
      </c>
      <c r="AB23" s="208">
        <v>454.15062</v>
      </c>
      <c r="AC23" s="208">
        <v>454.15062</v>
      </c>
      <c r="AD23" s="208">
        <v>409.58750000000003</v>
      </c>
      <c r="AE23" s="190">
        <v>327.67</v>
      </c>
      <c r="AF23" s="312">
        <f t="shared" si="6"/>
        <v>1.0454563326815911</v>
      </c>
      <c r="AH23" s="34"/>
      <c r="AI23" s="34"/>
      <c r="AJ23" s="34"/>
      <c r="AK23" s="34"/>
      <c r="AL23" s="34"/>
      <c r="AM23" s="34"/>
    </row>
    <row r="24" spans="1:39" s="144" customFormat="1" ht="23.1" customHeight="1" x14ac:dyDescent="0.25">
      <c r="A24" s="2" t="s">
        <v>236</v>
      </c>
      <c r="B24" s="2">
        <v>4768</v>
      </c>
      <c r="C24" s="2" t="s">
        <v>517</v>
      </c>
      <c r="D24" s="3" t="s">
        <v>107</v>
      </c>
      <c r="E24" s="116">
        <f t="shared" si="0"/>
        <v>4550</v>
      </c>
      <c r="F24" s="117">
        <f t="shared" si="1"/>
        <v>2900</v>
      </c>
      <c r="G24" s="101"/>
      <c r="H24" s="2"/>
      <c r="I24" s="2"/>
      <c r="J24" s="47"/>
      <c r="K24" s="202">
        <f t="shared" si="7"/>
        <v>4550</v>
      </c>
      <c r="L24" s="202">
        <f t="shared" si="8"/>
        <v>2900</v>
      </c>
      <c r="M24" s="51"/>
      <c r="N24" s="13">
        <f t="shared" si="4"/>
        <v>4530.24</v>
      </c>
      <c r="O24" s="13">
        <f t="shared" si="5"/>
        <v>2882.8799999999997</v>
      </c>
      <c r="P24" s="51"/>
      <c r="Q24" s="436">
        <v>2059.1999999999998</v>
      </c>
      <c r="R24" s="399">
        <v>1969.6854375</v>
      </c>
      <c r="S24" s="399">
        <v>1969.6854375</v>
      </c>
      <c r="T24" s="371">
        <v>1790.6231249999998</v>
      </c>
      <c r="U24" s="303">
        <v>1234.9124999999999</v>
      </c>
      <c r="V24" s="289">
        <v>1234.9124999999999</v>
      </c>
      <c r="W24" s="277">
        <v>987.93</v>
      </c>
      <c r="X24" s="263">
        <v>987.93</v>
      </c>
      <c r="Y24" s="263">
        <v>987.93</v>
      </c>
      <c r="Z24" s="208">
        <v>882.0781199999999</v>
      </c>
      <c r="AA24" s="208">
        <v>882.0781199999999</v>
      </c>
      <c r="AB24" s="208">
        <v>882.0781199999999</v>
      </c>
      <c r="AC24" s="208">
        <v>882.0781199999999</v>
      </c>
      <c r="AD24" s="208">
        <v>795.52499999999998</v>
      </c>
      <c r="AE24" s="190">
        <v>636.41999999999996</v>
      </c>
      <c r="AF24" s="312">
        <f t="shared" si="6"/>
        <v>1.0454461208859904</v>
      </c>
      <c r="AH24" s="34"/>
      <c r="AI24" s="34"/>
      <c r="AJ24" s="34"/>
      <c r="AK24" s="34"/>
      <c r="AL24" s="34"/>
      <c r="AM24" s="34"/>
    </row>
    <row r="25" spans="1:39" s="144" customFormat="1" ht="23.1" customHeight="1" x14ac:dyDescent="0.25">
      <c r="A25" s="2" t="s">
        <v>236</v>
      </c>
      <c r="B25" s="2">
        <v>4769</v>
      </c>
      <c r="C25" s="2" t="s">
        <v>518</v>
      </c>
      <c r="D25" s="3" t="s">
        <v>108</v>
      </c>
      <c r="E25" s="116">
        <f t="shared" si="0"/>
        <v>7050</v>
      </c>
      <c r="F25" s="117">
        <f t="shared" si="1"/>
        <v>4500</v>
      </c>
      <c r="G25" s="101"/>
      <c r="H25" s="2"/>
      <c r="I25" s="2"/>
      <c r="J25" s="47"/>
      <c r="K25" s="202">
        <f t="shared" si="7"/>
        <v>7050</v>
      </c>
      <c r="L25" s="202">
        <f t="shared" si="8"/>
        <v>4500</v>
      </c>
      <c r="M25" s="51"/>
      <c r="N25" s="13">
        <f t="shared" si="4"/>
        <v>7047.2820000000002</v>
      </c>
      <c r="O25" s="13">
        <f t="shared" si="5"/>
        <v>4484.634</v>
      </c>
      <c r="P25" s="51"/>
      <c r="Q25" s="436">
        <v>3203.31</v>
      </c>
      <c r="R25" s="399">
        <v>3064.0548125</v>
      </c>
      <c r="S25" s="399">
        <v>3064.0548125</v>
      </c>
      <c r="T25" s="371">
        <v>2785.504375</v>
      </c>
      <c r="U25" s="303">
        <v>1921.0374999999999</v>
      </c>
      <c r="V25" s="289">
        <v>1921.0374999999999</v>
      </c>
      <c r="W25" s="277">
        <v>1536.83</v>
      </c>
      <c r="X25" s="263">
        <v>1536.83</v>
      </c>
      <c r="Y25" s="263">
        <v>1536.83</v>
      </c>
      <c r="Z25" s="208">
        <v>1372.1677199999999</v>
      </c>
      <c r="AA25" s="208">
        <v>1372.1677199999999</v>
      </c>
      <c r="AB25" s="208">
        <v>1372.1677199999999</v>
      </c>
      <c r="AC25" s="208">
        <v>1372.1677199999999</v>
      </c>
      <c r="AD25" s="208">
        <v>1237.5250000000001</v>
      </c>
      <c r="AE25" s="190">
        <v>990.02</v>
      </c>
      <c r="AF25" s="312">
        <f t="shared" si="6"/>
        <v>1.0454480079572663</v>
      </c>
      <c r="AH25" s="34"/>
      <c r="AI25" s="34"/>
      <c r="AJ25" s="34"/>
      <c r="AK25" s="34"/>
      <c r="AL25" s="34"/>
      <c r="AM25" s="34"/>
    </row>
    <row r="26" spans="1:39" s="144" customFormat="1" ht="9.9499999999999993" customHeight="1" x14ac:dyDescent="0.25">
      <c r="A26" s="2"/>
      <c r="B26" s="2"/>
      <c r="C26" s="2"/>
      <c r="D26" s="320"/>
      <c r="E26" s="138"/>
      <c r="F26" s="139"/>
      <c r="G26" s="103"/>
      <c r="H26" s="67"/>
      <c r="I26" s="67"/>
      <c r="J26" s="2"/>
      <c r="K26" s="202"/>
      <c r="L26" s="202"/>
      <c r="M26" s="2"/>
      <c r="N26" s="13">
        <f t="shared" si="4"/>
        <v>0</v>
      </c>
      <c r="O26" s="13">
        <f t="shared" si="5"/>
        <v>0</v>
      </c>
      <c r="P26" s="2"/>
      <c r="Q26" s="400"/>
      <c r="R26" s="399"/>
      <c r="S26" s="399"/>
      <c r="T26" s="333"/>
      <c r="U26" s="332"/>
      <c r="V26" s="330"/>
      <c r="W26" s="280"/>
      <c r="X26" s="331"/>
      <c r="Y26" s="331"/>
      <c r="Z26" s="208"/>
      <c r="AA26" s="208"/>
      <c r="AB26" s="208"/>
      <c r="AC26" s="208"/>
      <c r="AD26" s="208"/>
      <c r="AE26" s="190"/>
      <c r="AF26" s="312"/>
      <c r="AH26" s="34"/>
      <c r="AI26" s="34"/>
      <c r="AJ26" s="34"/>
      <c r="AK26" s="34"/>
      <c r="AL26" s="34"/>
      <c r="AM26" s="34"/>
    </row>
    <row r="27" spans="1:39" s="144" customFormat="1" ht="23.1" customHeight="1" x14ac:dyDescent="0.25">
      <c r="A27" s="2"/>
      <c r="B27" s="2"/>
      <c r="C27" s="2"/>
      <c r="D27" s="615" t="s">
        <v>293</v>
      </c>
      <c r="E27" s="615"/>
      <c r="F27" s="615"/>
      <c r="G27" s="615"/>
      <c r="H27" s="615"/>
      <c r="I27" s="615"/>
      <c r="J27" s="2"/>
      <c r="K27" s="202"/>
      <c r="L27" s="202"/>
      <c r="M27" s="2"/>
      <c r="N27" s="13">
        <f t="shared" si="4"/>
        <v>0</v>
      </c>
      <c r="O27" s="13">
        <f t="shared" si="5"/>
        <v>0</v>
      </c>
      <c r="P27" s="2"/>
      <c r="Q27" s="400"/>
      <c r="R27" s="399"/>
      <c r="S27" s="399"/>
      <c r="T27" s="333"/>
      <c r="U27" s="332"/>
      <c r="V27" s="330"/>
      <c r="W27" s="280"/>
      <c r="X27" s="331"/>
      <c r="Y27" s="331"/>
      <c r="Z27" s="208"/>
      <c r="AA27" s="208"/>
      <c r="AB27" s="208"/>
      <c r="AC27" s="208"/>
      <c r="AD27" s="208"/>
      <c r="AE27" s="190"/>
      <c r="AF27" s="312"/>
      <c r="AH27" s="34"/>
      <c r="AI27" s="34"/>
      <c r="AJ27" s="34"/>
      <c r="AK27" s="34"/>
      <c r="AL27" s="34"/>
      <c r="AM27" s="34"/>
    </row>
    <row r="28" spans="1:39" s="144" customFormat="1" ht="23.1" customHeight="1" x14ac:dyDescent="0.25">
      <c r="A28" s="2" t="s">
        <v>290</v>
      </c>
      <c r="B28" s="2">
        <v>226</v>
      </c>
      <c r="C28" s="2" t="s">
        <v>310</v>
      </c>
      <c r="D28" s="3" t="s">
        <v>71</v>
      </c>
      <c r="E28" s="116">
        <f t="shared" ref="E28" si="9">K28</f>
        <v>800</v>
      </c>
      <c r="F28" s="117">
        <f t="shared" ref="F28" si="10">L28</f>
        <v>500</v>
      </c>
      <c r="G28" s="101"/>
      <c r="H28" s="2"/>
      <c r="I28" s="2"/>
      <c r="J28" s="47"/>
      <c r="K28" s="202">
        <f t="shared" ref="K28" si="11">MROUND(N28+25,50)</f>
        <v>800</v>
      </c>
      <c r="L28" s="202">
        <f t="shared" ref="L28" si="12">MROUND(O28+25,50)</f>
        <v>500</v>
      </c>
      <c r="M28" s="51"/>
      <c r="N28" s="13">
        <f t="shared" si="4"/>
        <v>762.38800000000015</v>
      </c>
      <c r="O28" s="13">
        <f t="shared" si="5"/>
        <v>485.15600000000001</v>
      </c>
      <c r="P28" s="51"/>
      <c r="Q28" s="436">
        <v>346.54</v>
      </c>
      <c r="R28" s="399">
        <v>331.44100000000003</v>
      </c>
      <c r="S28" s="399">
        <v>331.44100000000003</v>
      </c>
      <c r="T28" s="371">
        <v>301.31</v>
      </c>
      <c r="U28" s="303">
        <v>207.8</v>
      </c>
      <c r="V28" s="289">
        <v>207.8</v>
      </c>
      <c r="W28" s="277">
        <v>166.24</v>
      </c>
      <c r="X28" s="263">
        <v>166.24</v>
      </c>
      <c r="Y28" s="263">
        <v>166.24</v>
      </c>
      <c r="Z28" s="208">
        <v>148.44059999999999</v>
      </c>
      <c r="AA28" s="208">
        <v>148.44059999999999</v>
      </c>
      <c r="AB28" s="208">
        <v>148.44059999999999</v>
      </c>
      <c r="AC28" s="208">
        <v>148.44059999999999</v>
      </c>
      <c r="AD28" s="208">
        <v>133.875</v>
      </c>
      <c r="AE28" s="190">
        <v>107.1</v>
      </c>
      <c r="AF28" s="312">
        <f t="shared" si="6"/>
        <v>1.0455556192504849</v>
      </c>
      <c r="AH28" s="34"/>
      <c r="AI28" s="34"/>
      <c r="AJ28" s="34"/>
      <c r="AK28" s="34"/>
      <c r="AL28" s="34"/>
      <c r="AM28" s="34"/>
    </row>
    <row r="29" spans="1:39" s="144" customFormat="1" ht="23.1" customHeight="1" x14ac:dyDescent="0.25">
      <c r="A29" s="2" t="s">
        <v>290</v>
      </c>
      <c r="B29" s="2">
        <v>226</v>
      </c>
      <c r="C29" s="2" t="s">
        <v>311</v>
      </c>
      <c r="D29" s="3" t="s">
        <v>72</v>
      </c>
      <c r="E29" s="116">
        <f t="shared" ref="E29:E40" si="13">K29</f>
        <v>1100</v>
      </c>
      <c r="F29" s="117">
        <f t="shared" ref="F29:F40" si="14">L29</f>
        <v>700</v>
      </c>
      <c r="G29" s="101"/>
      <c r="H29" s="2"/>
      <c r="I29" s="2"/>
      <c r="J29" s="47"/>
      <c r="K29" s="202">
        <f t="shared" ref="K29:K40" si="15">MROUND(N29+25,50)</f>
        <v>1100</v>
      </c>
      <c r="L29" s="202">
        <f t="shared" ref="L29:L40" si="16">MROUND(O29+25,50)</f>
        <v>700</v>
      </c>
      <c r="M29" s="51"/>
      <c r="N29" s="13">
        <f t="shared" si="4"/>
        <v>1080.2</v>
      </c>
      <c r="O29" s="13">
        <f t="shared" si="5"/>
        <v>687.4</v>
      </c>
      <c r="P29" s="51"/>
      <c r="Q29" s="436">
        <v>491</v>
      </c>
      <c r="R29" s="399">
        <v>470.40537500000005</v>
      </c>
      <c r="S29" s="399">
        <v>470.40537500000005</v>
      </c>
      <c r="T29" s="371">
        <v>427.64125000000001</v>
      </c>
      <c r="U29" s="303">
        <v>294.92500000000001</v>
      </c>
      <c r="V29" s="289">
        <v>294.92500000000001</v>
      </c>
      <c r="W29" s="277">
        <v>235.94</v>
      </c>
      <c r="X29" s="263">
        <v>235.94</v>
      </c>
      <c r="Y29" s="263">
        <v>235.94</v>
      </c>
      <c r="Z29" s="208">
        <v>210.65814</v>
      </c>
      <c r="AA29" s="208">
        <v>210.65814</v>
      </c>
      <c r="AB29" s="208">
        <v>210.65814</v>
      </c>
      <c r="AC29" s="208">
        <v>210.65814</v>
      </c>
      <c r="AD29" s="208">
        <v>189.98750000000001</v>
      </c>
      <c r="AE29" s="190">
        <v>151.99</v>
      </c>
      <c r="AF29" s="312">
        <f t="shared" si="6"/>
        <v>1.0437805903046919</v>
      </c>
      <c r="AH29" s="34"/>
      <c r="AI29" s="34"/>
      <c r="AJ29" s="34"/>
      <c r="AK29" s="34"/>
      <c r="AL29" s="34"/>
      <c r="AM29" s="34"/>
    </row>
    <row r="30" spans="1:39" s="144" customFormat="1" ht="23.1" customHeight="1" x14ac:dyDescent="0.25">
      <c r="A30" s="2" t="s">
        <v>290</v>
      </c>
      <c r="B30" s="2">
        <v>226</v>
      </c>
      <c r="C30" s="2" t="s">
        <v>312</v>
      </c>
      <c r="D30" s="3" t="s">
        <v>73</v>
      </c>
      <c r="E30" s="116">
        <f t="shared" si="13"/>
        <v>1450</v>
      </c>
      <c r="F30" s="117">
        <f t="shared" si="14"/>
        <v>950</v>
      </c>
      <c r="G30" s="101"/>
      <c r="H30" s="2"/>
      <c r="I30" s="2"/>
      <c r="J30" s="47"/>
      <c r="K30" s="202">
        <f t="shared" si="15"/>
        <v>1450</v>
      </c>
      <c r="L30" s="202">
        <f t="shared" si="16"/>
        <v>950</v>
      </c>
      <c r="M30" s="51"/>
      <c r="N30" s="13">
        <f t="shared" si="4"/>
        <v>1431.364</v>
      </c>
      <c r="O30" s="13">
        <f t="shared" si="5"/>
        <v>910.86799999999994</v>
      </c>
      <c r="P30" s="51"/>
      <c r="Q30" s="436">
        <v>650.62</v>
      </c>
      <c r="R30" s="399">
        <v>622.32912499999998</v>
      </c>
      <c r="S30" s="399">
        <v>622.32912499999998</v>
      </c>
      <c r="T30" s="371">
        <v>565.75374999999997</v>
      </c>
      <c r="U30" s="303">
        <v>390.17499999999995</v>
      </c>
      <c r="V30" s="289">
        <v>390.17499999999995</v>
      </c>
      <c r="W30" s="277">
        <v>312.14</v>
      </c>
      <c r="X30" s="263">
        <v>312.14</v>
      </c>
      <c r="Y30" s="263">
        <v>312.14</v>
      </c>
      <c r="Z30" s="208">
        <v>278.69688000000002</v>
      </c>
      <c r="AA30" s="208">
        <v>278.69688000000002</v>
      </c>
      <c r="AB30" s="208">
        <v>278.69688000000002</v>
      </c>
      <c r="AC30" s="208">
        <v>278.69688000000002</v>
      </c>
      <c r="AD30" s="208">
        <v>251.35000000000002</v>
      </c>
      <c r="AE30" s="190">
        <v>201.08</v>
      </c>
      <c r="AF30" s="312">
        <f t="shared" si="6"/>
        <v>1.0454596673424212</v>
      </c>
      <c r="AH30" s="34"/>
      <c r="AI30" s="34"/>
      <c r="AJ30" s="34"/>
      <c r="AK30" s="34"/>
      <c r="AL30" s="34"/>
      <c r="AM30" s="34"/>
    </row>
    <row r="31" spans="1:39" s="144" customFormat="1" ht="23.1" customHeight="1" x14ac:dyDescent="0.25">
      <c r="A31" s="2" t="s">
        <v>290</v>
      </c>
      <c r="B31" s="2">
        <v>226</v>
      </c>
      <c r="C31" s="2" t="s">
        <v>313</v>
      </c>
      <c r="D31" s="3" t="s">
        <v>74</v>
      </c>
      <c r="E31" s="116">
        <f t="shared" si="13"/>
        <v>1900</v>
      </c>
      <c r="F31" s="117">
        <f t="shared" si="14"/>
        <v>1200</v>
      </c>
      <c r="G31" s="101"/>
      <c r="H31" s="2"/>
      <c r="I31" s="2"/>
      <c r="J31" s="47"/>
      <c r="K31" s="202">
        <f t="shared" si="15"/>
        <v>1900</v>
      </c>
      <c r="L31" s="202">
        <f t="shared" si="16"/>
        <v>1200</v>
      </c>
      <c r="M31" s="51"/>
      <c r="N31" s="13">
        <f t="shared" si="4"/>
        <v>1861.596</v>
      </c>
      <c r="O31" s="13">
        <f t="shared" si="5"/>
        <v>1184.6519999999998</v>
      </c>
      <c r="P31" s="51"/>
      <c r="Q31" s="436">
        <v>846.18</v>
      </c>
      <c r="R31" s="399">
        <v>809.3827500000001</v>
      </c>
      <c r="S31" s="399">
        <v>809.3827500000001</v>
      </c>
      <c r="T31" s="371">
        <v>735.80250000000001</v>
      </c>
      <c r="U31" s="303">
        <v>507.45</v>
      </c>
      <c r="V31" s="289">
        <v>579.75</v>
      </c>
      <c r="W31" s="277">
        <v>463.8</v>
      </c>
      <c r="X31" s="263">
        <v>463.8</v>
      </c>
      <c r="Y31" s="263">
        <v>463.8</v>
      </c>
      <c r="Z31" s="208">
        <v>362.46671999999995</v>
      </c>
      <c r="AA31" s="208">
        <v>362.46671999999995</v>
      </c>
      <c r="AB31" s="208">
        <v>362.46671999999995</v>
      </c>
      <c r="AC31" s="208">
        <v>362.46671999999995</v>
      </c>
      <c r="AD31" s="208">
        <v>326.89999999999998</v>
      </c>
      <c r="AE31" s="190">
        <v>261.52</v>
      </c>
      <c r="AF31" s="312">
        <f t="shared" si="6"/>
        <v>1.045463348459057</v>
      </c>
      <c r="AH31" s="34"/>
      <c r="AI31" s="34"/>
      <c r="AJ31" s="34"/>
      <c r="AK31" s="34"/>
      <c r="AL31" s="34"/>
      <c r="AM31" s="34"/>
    </row>
    <row r="32" spans="1:39" s="144" customFormat="1" ht="23.1" customHeight="1" x14ac:dyDescent="0.25">
      <c r="A32" s="2" t="s">
        <v>290</v>
      </c>
      <c r="B32" s="2">
        <v>226</v>
      </c>
      <c r="C32" s="2" t="s">
        <v>314</v>
      </c>
      <c r="D32" s="3" t="s">
        <v>75</v>
      </c>
      <c r="E32" s="116">
        <f t="shared" si="13"/>
        <v>2150</v>
      </c>
      <c r="F32" s="117">
        <f t="shared" si="14"/>
        <v>1400</v>
      </c>
      <c r="G32" s="101"/>
      <c r="H32" s="2"/>
      <c r="I32" s="2"/>
      <c r="J32" s="47"/>
      <c r="K32" s="202">
        <f t="shared" si="15"/>
        <v>2150</v>
      </c>
      <c r="L32" s="202">
        <f t="shared" si="16"/>
        <v>1400</v>
      </c>
      <c r="M32" s="51"/>
      <c r="N32" s="13">
        <f t="shared" si="4"/>
        <v>2126.7840000000001</v>
      </c>
      <c r="O32" s="13">
        <f t="shared" si="5"/>
        <v>1353.4079999999999</v>
      </c>
      <c r="P32" s="51"/>
      <c r="Q32" s="436">
        <v>966.72</v>
      </c>
      <c r="R32" s="399">
        <v>924.70124999999996</v>
      </c>
      <c r="S32" s="399">
        <v>924.70124999999996</v>
      </c>
      <c r="T32" s="371">
        <v>840.63749999999993</v>
      </c>
      <c r="U32" s="303">
        <v>579.75</v>
      </c>
      <c r="V32" s="289">
        <v>579.75</v>
      </c>
      <c r="W32" s="277">
        <v>463.8</v>
      </c>
      <c r="X32" s="263">
        <v>463.8</v>
      </c>
      <c r="Y32" s="263">
        <v>463.8</v>
      </c>
      <c r="Z32" s="208">
        <v>414.10907999999995</v>
      </c>
      <c r="AA32" s="208">
        <v>414.10907999999995</v>
      </c>
      <c r="AB32" s="208">
        <v>414.10907999999995</v>
      </c>
      <c r="AC32" s="208">
        <v>414.10907999999995</v>
      </c>
      <c r="AD32" s="208">
        <v>373.47499999999997</v>
      </c>
      <c r="AE32" s="190">
        <v>298.77999999999997</v>
      </c>
      <c r="AF32" s="312">
        <f t="shared" si="6"/>
        <v>1.0454403516811512</v>
      </c>
      <c r="AH32" s="34"/>
      <c r="AI32" s="34"/>
      <c r="AJ32" s="34"/>
      <c r="AK32" s="34"/>
      <c r="AL32" s="34"/>
      <c r="AM32" s="34"/>
    </row>
    <row r="33" spans="1:39" s="144" customFormat="1" ht="23.1" customHeight="1" x14ac:dyDescent="0.25">
      <c r="A33" s="2" t="s">
        <v>290</v>
      </c>
      <c r="B33" s="2">
        <v>226</v>
      </c>
      <c r="C33" s="2" t="s">
        <v>315</v>
      </c>
      <c r="D33" s="3" t="s">
        <v>76</v>
      </c>
      <c r="E33" s="116">
        <f t="shared" si="13"/>
        <v>2550</v>
      </c>
      <c r="F33" s="117">
        <f t="shared" si="14"/>
        <v>1600</v>
      </c>
      <c r="G33" s="101"/>
      <c r="H33" s="2"/>
      <c r="I33" s="2"/>
      <c r="J33" s="47"/>
      <c r="K33" s="202">
        <f t="shared" si="15"/>
        <v>2550</v>
      </c>
      <c r="L33" s="202">
        <f t="shared" si="16"/>
        <v>1600</v>
      </c>
      <c r="M33" s="51"/>
      <c r="N33" s="13">
        <f t="shared" si="4"/>
        <v>2504.0620000000004</v>
      </c>
      <c r="O33" s="13">
        <f t="shared" si="5"/>
        <v>1593.4939999999999</v>
      </c>
      <c r="P33" s="51"/>
      <c r="Q33" s="436">
        <v>1138.21</v>
      </c>
      <c r="R33" s="399">
        <v>1088.7270625000003</v>
      </c>
      <c r="S33" s="399">
        <v>1088.7270625000003</v>
      </c>
      <c r="T33" s="371">
        <v>989.75187500000015</v>
      </c>
      <c r="U33" s="303">
        <v>682.58750000000009</v>
      </c>
      <c r="V33" s="289">
        <v>682.58750000000009</v>
      </c>
      <c r="W33" s="277">
        <v>546.07000000000005</v>
      </c>
      <c r="X33" s="263">
        <v>546.07000000000005</v>
      </c>
      <c r="Y33" s="263">
        <v>546.07000000000005</v>
      </c>
      <c r="Z33" s="208">
        <v>487.56707999999992</v>
      </c>
      <c r="AA33" s="208">
        <v>487.56707999999992</v>
      </c>
      <c r="AB33" s="208">
        <v>487.56707999999992</v>
      </c>
      <c r="AC33" s="208">
        <v>487.56707999999992</v>
      </c>
      <c r="AD33" s="208">
        <v>439.72499999999997</v>
      </c>
      <c r="AE33" s="190">
        <v>351.78</v>
      </c>
      <c r="AF33" s="312">
        <f t="shared" si="6"/>
        <v>1.0454502686709872</v>
      </c>
      <c r="AH33" s="34"/>
      <c r="AI33" s="34"/>
      <c r="AJ33" s="34"/>
      <c r="AK33" s="34"/>
      <c r="AL33" s="34"/>
      <c r="AM33" s="34"/>
    </row>
    <row r="34" spans="1:39" s="144" customFormat="1" ht="23.1" customHeight="1" x14ac:dyDescent="0.25">
      <c r="A34" s="2" t="s">
        <v>290</v>
      </c>
      <c r="B34" s="2">
        <v>226</v>
      </c>
      <c r="C34" s="2" t="s">
        <v>316</v>
      </c>
      <c r="D34" s="3" t="s">
        <v>77</v>
      </c>
      <c r="E34" s="116">
        <f t="shared" si="13"/>
        <v>4700</v>
      </c>
      <c r="F34" s="117">
        <f t="shared" si="14"/>
        <v>3000</v>
      </c>
      <c r="G34" s="101"/>
      <c r="H34" s="2"/>
      <c r="I34" s="2"/>
      <c r="J34" s="47"/>
      <c r="K34" s="202">
        <f t="shared" si="15"/>
        <v>4700</v>
      </c>
      <c r="L34" s="202">
        <f t="shared" si="16"/>
        <v>3000</v>
      </c>
      <c r="M34" s="51"/>
      <c r="N34" s="13">
        <f t="shared" si="4"/>
        <v>4656.8279999999995</v>
      </c>
      <c r="O34" s="13">
        <f t="shared" si="5"/>
        <v>2963.4359999999997</v>
      </c>
      <c r="P34" s="51"/>
      <c r="Q34" s="436">
        <v>2116.7399999999998</v>
      </c>
      <c r="R34" s="399">
        <v>2024.7328750000001</v>
      </c>
      <c r="S34" s="399">
        <v>2024.7328750000001</v>
      </c>
      <c r="T34" s="371">
        <v>1840.66625</v>
      </c>
      <c r="U34" s="303">
        <v>1269.425</v>
      </c>
      <c r="V34" s="289">
        <v>1269.425</v>
      </c>
      <c r="W34" s="277">
        <v>1015.54</v>
      </c>
      <c r="X34" s="263">
        <v>1015.54</v>
      </c>
      <c r="Y34" s="263">
        <v>1015.54</v>
      </c>
      <c r="Z34" s="208">
        <v>906.73505999999998</v>
      </c>
      <c r="AA34" s="208">
        <v>906.73505999999998</v>
      </c>
      <c r="AB34" s="208">
        <v>906.73505999999998</v>
      </c>
      <c r="AC34" s="208">
        <v>906.73505999999998</v>
      </c>
      <c r="AD34" s="208">
        <v>817.76250000000005</v>
      </c>
      <c r="AE34" s="190">
        <v>654.21</v>
      </c>
      <c r="AF34" s="312">
        <f t="shared" si="6"/>
        <v>1.0454416116496352</v>
      </c>
      <c r="AH34" s="34"/>
      <c r="AI34" s="34"/>
      <c r="AJ34" s="34"/>
      <c r="AK34" s="34"/>
      <c r="AL34" s="34"/>
      <c r="AM34" s="34"/>
    </row>
    <row r="35" spans="1:39" s="144" customFormat="1" ht="23.1" customHeight="1" x14ac:dyDescent="0.25">
      <c r="A35" s="2" t="s">
        <v>290</v>
      </c>
      <c r="B35" s="2">
        <v>226</v>
      </c>
      <c r="C35" s="2" t="s">
        <v>317</v>
      </c>
      <c r="D35" s="3" t="s">
        <v>78</v>
      </c>
      <c r="E35" s="116">
        <f t="shared" si="13"/>
        <v>5900</v>
      </c>
      <c r="F35" s="117">
        <f t="shared" si="14"/>
        <v>3750</v>
      </c>
      <c r="G35" s="101"/>
      <c r="H35" s="2"/>
      <c r="I35" s="2"/>
      <c r="J35" s="47"/>
      <c r="K35" s="202">
        <f t="shared" si="15"/>
        <v>5900</v>
      </c>
      <c r="L35" s="202">
        <f t="shared" si="16"/>
        <v>3750</v>
      </c>
      <c r="M35" s="51"/>
      <c r="N35" s="13">
        <f t="shared" si="4"/>
        <v>5866.3880000000008</v>
      </c>
      <c r="O35" s="13">
        <f t="shared" si="5"/>
        <v>3733.1559999999995</v>
      </c>
      <c r="P35" s="51"/>
      <c r="Q35" s="436">
        <v>2666.54</v>
      </c>
      <c r="R35" s="399">
        <v>2550.6123500000003</v>
      </c>
      <c r="S35" s="399">
        <v>2550.6123500000003</v>
      </c>
      <c r="T35" s="371">
        <v>2318.7384999999999</v>
      </c>
      <c r="U35" s="303">
        <v>1599.13</v>
      </c>
      <c r="V35" s="289">
        <v>1612.5</v>
      </c>
      <c r="W35" s="269">
        <v>1290</v>
      </c>
      <c r="X35" s="263">
        <v>1279.3</v>
      </c>
      <c r="Y35" s="263">
        <v>1279.3</v>
      </c>
      <c r="Z35" s="208">
        <v>1142.2303199999999</v>
      </c>
      <c r="AA35" s="208">
        <v>1142.2303199999999</v>
      </c>
      <c r="AB35" s="208">
        <v>1142.2303199999999</v>
      </c>
      <c r="AC35" s="208">
        <v>1142.2303199999999</v>
      </c>
      <c r="AD35" s="208">
        <v>1030.1500000000001</v>
      </c>
      <c r="AE35" s="190">
        <v>824.12</v>
      </c>
      <c r="AF35" s="312">
        <f t="shared" si="6"/>
        <v>1.0454509090728741</v>
      </c>
      <c r="AH35" s="34"/>
      <c r="AI35" s="34"/>
      <c r="AJ35" s="34"/>
      <c r="AK35" s="34"/>
      <c r="AL35" s="34"/>
      <c r="AM35" s="34"/>
    </row>
    <row r="36" spans="1:39" s="144" customFormat="1" ht="23.1" customHeight="1" x14ac:dyDescent="0.25">
      <c r="A36" s="2" t="s">
        <v>290</v>
      </c>
      <c r="B36" s="2">
        <v>226</v>
      </c>
      <c r="C36" s="2" t="s">
        <v>318</v>
      </c>
      <c r="D36" s="3" t="s">
        <v>79</v>
      </c>
      <c r="E36" s="116">
        <f t="shared" si="13"/>
        <v>9500</v>
      </c>
      <c r="F36" s="117">
        <f t="shared" si="14"/>
        <v>6050</v>
      </c>
      <c r="G36" s="101"/>
      <c r="H36" s="2"/>
      <c r="I36" s="2"/>
      <c r="J36" s="47"/>
      <c r="K36" s="202">
        <f t="shared" si="15"/>
        <v>9500</v>
      </c>
      <c r="L36" s="202">
        <f t="shared" si="16"/>
        <v>6050</v>
      </c>
      <c r="M36" s="51"/>
      <c r="N36" s="13">
        <f t="shared" si="4"/>
        <v>9465.2580000000016</v>
      </c>
      <c r="O36" s="13">
        <f t="shared" si="5"/>
        <v>6023.3460000000005</v>
      </c>
      <c r="P36" s="51"/>
      <c r="Q36" s="436">
        <v>4302.3900000000003</v>
      </c>
      <c r="R36" s="399">
        <v>4115.2435500000001</v>
      </c>
      <c r="S36" s="399">
        <v>4115.2435500000001</v>
      </c>
      <c r="T36" s="371">
        <v>3741.1305000000002</v>
      </c>
      <c r="U36" s="303">
        <v>2580.09</v>
      </c>
      <c r="V36" s="289">
        <v>2582.5</v>
      </c>
      <c r="W36" s="269">
        <v>2066</v>
      </c>
      <c r="X36" s="263">
        <v>2064.0700000000002</v>
      </c>
      <c r="Y36" s="263">
        <v>2064.0700000000002</v>
      </c>
      <c r="Z36" s="208">
        <v>1842.9226200000001</v>
      </c>
      <c r="AA36" s="208">
        <v>1842.9226200000001</v>
      </c>
      <c r="AB36" s="208">
        <v>1842.9226200000001</v>
      </c>
      <c r="AC36" s="208">
        <v>1842.9226200000001</v>
      </c>
      <c r="AD36" s="208">
        <v>1662.0875000000001</v>
      </c>
      <c r="AE36" s="190">
        <v>1329.67</v>
      </c>
      <c r="AF36" s="312">
        <f t="shared" si="6"/>
        <v>1.0454763971381476</v>
      </c>
      <c r="AH36" s="34"/>
      <c r="AI36" s="34"/>
      <c r="AJ36" s="34"/>
      <c r="AK36" s="34"/>
      <c r="AL36" s="34"/>
      <c r="AM36" s="34"/>
    </row>
    <row r="37" spans="1:39" s="144" customFormat="1" ht="23.1" customHeight="1" x14ac:dyDescent="0.25">
      <c r="A37" s="2" t="s">
        <v>290</v>
      </c>
      <c r="B37" s="2">
        <v>226</v>
      </c>
      <c r="C37" s="2" t="s">
        <v>319</v>
      </c>
      <c r="D37" s="3" t="s">
        <v>80</v>
      </c>
      <c r="E37" s="116">
        <f t="shared" si="13"/>
        <v>11700</v>
      </c>
      <c r="F37" s="117">
        <f t="shared" si="14"/>
        <v>7450</v>
      </c>
      <c r="G37" s="101"/>
      <c r="H37" s="2"/>
      <c r="I37" s="2"/>
      <c r="J37" s="47"/>
      <c r="K37" s="202">
        <f t="shared" si="15"/>
        <v>11700</v>
      </c>
      <c r="L37" s="202">
        <f t="shared" si="16"/>
        <v>7450</v>
      </c>
      <c r="M37" s="51"/>
      <c r="N37" s="13">
        <f t="shared" si="4"/>
        <v>11664.466</v>
      </c>
      <c r="O37" s="13">
        <f t="shared" si="5"/>
        <v>7422.8419999999987</v>
      </c>
      <c r="P37" s="51"/>
      <c r="Q37" s="436">
        <v>5302.03</v>
      </c>
      <c r="R37" s="399">
        <v>5071.5098500000004</v>
      </c>
      <c r="S37" s="399">
        <v>5071.5098500000004</v>
      </c>
      <c r="T37" s="371">
        <v>4610.4634999999998</v>
      </c>
      <c r="U37" s="303">
        <v>3179.63</v>
      </c>
      <c r="V37" s="289">
        <v>3187.5</v>
      </c>
      <c r="W37" s="269">
        <v>2550</v>
      </c>
      <c r="X37" s="263">
        <v>2543.6999999999998</v>
      </c>
      <c r="Y37" s="263">
        <v>2543.6999999999998</v>
      </c>
      <c r="Z37" s="208">
        <v>2271.1689000000001</v>
      </c>
      <c r="AA37" s="208">
        <v>2271.1689000000001</v>
      </c>
      <c r="AB37" s="208">
        <v>2271.1689000000001</v>
      </c>
      <c r="AC37" s="208">
        <v>2271.1689000000001</v>
      </c>
      <c r="AD37" s="208">
        <v>2048.3125</v>
      </c>
      <c r="AE37" s="190">
        <v>1638.65</v>
      </c>
      <c r="AF37" s="312">
        <f t="shared" si="6"/>
        <v>1.0454539489852315</v>
      </c>
      <c r="AH37" s="34"/>
      <c r="AI37" s="34"/>
      <c r="AJ37" s="34"/>
      <c r="AK37" s="34"/>
      <c r="AL37" s="34"/>
      <c r="AM37" s="34"/>
    </row>
    <row r="38" spans="1:39" ht="23.1" customHeight="1" x14ac:dyDescent="0.25">
      <c r="A38" s="2" t="s">
        <v>290</v>
      </c>
      <c r="B38" s="2">
        <v>226</v>
      </c>
      <c r="C38" s="2" t="s">
        <v>320</v>
      </c>
      <c r="D38" s="3" t="s">
        <v>81</v>
      </c>
      <c r="E38" s="116">
        <f t="shared" si="13"/>
        <v>16850</v>
      </c>
      <c r="F38" s="117">
        <f t="shared" si="14"/>
        <v>10700</v>
      </c>
      <c r="G38" s="101"/>
      <c r="J38" s="47"/>
      <c r="K38" s="202">
        <f t="shared" si="15"/>
        <v>16850</v>
      </c>
      <c r="L38" s="202">
        <f t="shared" si="16"/>
        <v>10700</v>
      </c>
      <c r="M38" s="51"/>
      <c r="N38" s="13">
        <f t="shared" si="4"/>
        <v>16808.792000000001</v>
      </c>
      <c r="O38" s="13">
        <f t="shared" si="5"/>
        <v>10696.503999999999</v>
      </c>
      <c r="P38" s="51"/>
      <c r="Q38" s="436">
        <v>7640.36</v>
      </c>
      <c r="R38" s="399">
        <v>7308.1783500000001</v>
      </c>
      <c r="S38" s="399">
        <v>7308.1783500000001</v>
      </c>
      <c r="T38" s="371">
        <v>6643.7984999999999</v>
      </c>
      <c r="U38" s="303">
        <v>4581.93</v>
      </c>
      <c r="V38" s="289">
        <v>4587.5</v>
      </c>
      <c r="W38" s="269">
        <v>3670</v>
      </c>
      <c r="X38" s="263">
        <v>3665.54</v>
      </c>
      <c r="Y38" s="263">
        <v>3665.54</v>
      </c>
      <c r="Z38" s="208">
        <v>3272.8033799999998</v>
      </c>
      <c r="AA38" s="208">
        <v>3272.8033799999998</v>
      </c>
      <c r="AB38" s="208">
        <v>3272.8033799999998</v>
      </c>
      <c r="AC38" s="208">
        <v>3272.8033799999998</v>
      </c>
      <c r="AD38" s="208">
        <v>2951.6624999999999</v>
      </c>
      <c r="AE38" s="190">
        <v>2361.33</v>
      </c>
      <c r="AF38" s="312">
        <f t="shared" si="6"/>
        <v>1.0454534131614344</v>
      </c>
    </row>
    <row r="39" spans="1:39" ht="23.1" customHeight="1" x14ac:dyDescent="0.25">
      <c r="A39" s="2" t="s">
        <v>290</v>
      </c>
      <c r="B39" s="2">
        <v>226</v>
      </c>
      <c r="C39" s="2" t="s">
        <v>321</v>
      </c>
      <c r="D39" s="3" t="s">
        <v>82</v>
      </c>
      <c r="E39" s="116">
        <f t="shared" si="13"/>
        <v>26100</v>
      </c>
      <c r="F39" s="117">
        <f t="shared" si="14"/>
        <v>16600</v>
      </c>
      <c r="G39" s="101"/>
      <c r="J39" s="47"/>
      <c r="K39" s="202">
        <f t="shared" si="15"/>
        <v>26100</v>
      </c>
      <c r="L39" s="202">
        <f t="shared" si="16"/>
        <v>16600</v>
      </c>
      <c r="M39" s="51"/>
      <c r="N39" s="13">
        <f t="shared" si="4"/>
        <v>26083.640000000003</v>
      </c>
      <c r="O39" s="13">
        <f t="shared" si="5"/>
        <v>16598.68</v>
      </c>
      <c r="P39" s="51"/>
      <c r="Q39" s="436">
        <v>11856.2</v>
      </c>
      <c r="R39" s="399">
        <v>11340.729125000002</v>
      </c>
      <c r="S39" s="399">
        <v>11340.729125000002</v>
      </c>
      <c r="T39" s="371">
        <v>10309.75375</v>
      </c>
      <c r="U39" s="303">
        <v>7110.1750000000002</v>
      </c>
      <c r="V39" s="289">
        <v>7110.1750000000002</v>
      </c>
      <c r="W39" s="277">
        <v>5688.14</v>
      </c>
      <c r="X39" s="263">
        <v>5688.14</v>
      </c>
      <c r="Y39" s="263">
        <v>5688.14</v>
      </c>
      <c r="Z39" s="208">
        <v>5078.6920799999998</v>
      </c>
      <c r="AA39" s="208">
        <v>5078.6920799999998</v>
      </c>
      <c r="AB39" s="208">
        <v>5078.6920799999998</v>
      </c>
      <c r="AC39" s="208">
        <v>5078.6920799999998</v>
      </c>
      <c r="AD39" s="208">
        <v>4580.3500000000004</v>
      </c>
      <c r="AE39" s="190">
        <v>3664.28</v>
      </c>
      <c r="AF39" s="312">
        <f t="shared" si="6"/>
        <v>1.0454530629660903</v>
      </c>
    </row>
    <row r="40" spans="1:39" ht="23.1" customHeight="1" x14ac:dyDescent="0.25">
      <c r="A40" s="2" t="s">
        <v>290</v>
      </c>
      <c r="B40" s="2">
        <v>226</v>
      </c>
      <c r="C40" s="2" t="s">
        <v>322</v>
      </c>
      <c r="D40" s="3" t="s">
        <v>83</v>
      </c>
      <c r="E40" s="116">
        <f t="shared" si="13"/>
        <v>29500</v>
      </c>
      <c r="F40" s="117">
        <f t="shared" si="14"/>
        <v>18800</v>
      </c>
      <c r="G40" s="101"/>
      <c r="J40" s="47"/>
      <c r="K40" s="202">
        <f t="shared" si="15"/>
        <v>29500</v>
      </c>
      <c r="L40" s="202">
        <f t="shared" si="16"/>
        <v>18800</v>
      </c>
      <c r="M40" s="51"/>
      <c r="N40" s="13">
        <f t="shared" si="4"/>
        <v>29472.344000000005</v>
      </c>
      <c r="O40" s="13">
        <f t="shared" si="5"/>
        <v>18755.128000000001</v>
      </c>
      <c r="P40" s="51"/>
      <c r="Q40" s="436">
        <v>13396.52</v>
      </c>
      <c r="R40" s="399">
        <v>12814.050562500001</v>
      </c>
      <c r="S40" s="399">
        <v>12814.050562500001</v>
      </c>
      <c r="T40" s="371">
        <v>11649.136875</v>
      </c>
      <c r="U40" s="303">
        <v>8033.8874999999998</v>
      </c>
      <c r="V40" s="289">
        <v>8033.8874999999998</v>
      </c>
      <c r="W40" s="277">
        <v>6427.11</v>
      </c>
      <c r="X40" s="263">
        <v>6427.11</v>
      </c>
      <c r="Y40" s="263">
        <v>6427.11</v>
      </c>
      <c r="Z40" s="208">
        <v>5738.4973799999998</v>
      </c>
      <c r="AA40" s="208">
        <v>5738.4973799999998</v>
      </c>
      <c r="AB40" s="208">
        <v>5738.4973799999998</v>
      </c>
      <c r="AC40" s="208">
        <v>5738.4973799999998</v>
      </c>
      <c r="AD40" s="208">
        <v>5175.4125000000004</v>
      </c>
      <c r="AE40" s="190">
        <v>4140.33</v>
      </c>
      <c r="AF40" s="312">
        <f t="shared" si="6"/>
        <v>1.0454555282624358</v>
      </c>
    </row>
    <row r="41" spans="1:39" ht="9.9499999999999993" customHeight="1" x14ac:dyDescent="0.25">
      <c r="D41" s="320"/>
      <c r="E41" s="138"/>
      <c r="F41" s="139"/>
      <c r="G41" s="103"/>
      <c r="H41" s="67"/>
      <c r="I41" s="67"/>
      <c r="J41" s="2"/>
      <c r="K41" s="202"/>
      <c r="L41" s="202"/>
      <c r="M41" s="2"/>
      <c r="N41" s="13" t="e">
        <f t="shared" si="4"/>
        <v>#VALUE!</v>
      </c>
      <c r="O41" s="13" t="e">
        <f t="shared" si="5"/>
        <v>#VALUE!</v>
      </c>
      <c r="P41" s="2"/>
      <c r="Q41" s="436" t="s">
        <v>851</v>
      </c>
      <c r="R41" s="409" t="s">
        <v>851</v>
      </c>
      <c r="S41" s="409" t="s">
        <v>851</v>
      </c>
      <c r="T41" s="237" t="s">
        <v>841</v>
      </c>
      <c r="U41" s="332"/>
      <c r="V41" s="330"/>
      <c r="W41" s="280"/>
      <c r="X41" s="331"/>
      <c r="Y41" s="331"/>
      <c r="Z41" s="208"/>
      <c r="AA41" s="208"/>
      <c r="AB41" s="208"/>
      <c r="AC41" s="208"/>
      <c r="AD41" s="208"/>
      <c r="AE41" s="190"/>
      <c r="AF41" s="312"/>
    </row>
    <row r="42" spans="1:39" s="66" customFormat="1" ht="23.1" customHeight="1" x14ac:dyDescent="0.25">
      <c r="A42" s="60"/>
      <c r="B42" s="60"/>
      <c r="C42" s="2"/>
      <c r="D42" s="615" t="s">
        <v>54</v>
      </c>
      <c r="E42" s="615"/>
      <c r="F42" s="615"/>
      <c r="G42" s="615"/>
      <c r="H42" s="615"/>
      <c r="I42" s="615"/>
      <c r="J42" s="60"/>
      <c r="K42" s="202">
        <f t="shared" ref="K42" si="17">N42*$K$8</f>
        <v>0</v>
      </c>
      <c r="L42" s="202">
        <f t="shared" ref="L42" si="18">O42*$L$8</f>
        <v>0</v>
      </c>
      <c r="M42" s="2"/>
      <c r="N42" s="13">
        <f t="shared" si="4"/>
        <v>2.4200000000000004</v>
      </c>
      <c r="O42" s="13">
        <f t="shared" si="5"/>
        <v>1.54</v>
      </c>
      <c r="P42" s="60"/>
      <c r="Q42" s="436">
        <v>1.1000000000000001</v>
      </c>
      <c r="R42" s="409">
        <v>1.1000000000000001</v>
      </c>
      <c r="S42" s="409">
        <v>1.1000000000000001</v>
      </c>
      <c r="T42" s="237">
        <v>1.25</v>
      </c>
      <c r="U42" s="332"/>
      <c r="V42" s="330"/>
      <c r="W42" s="280"/>
      <c r="X42" s="331"/>
      <c r="Y42" s="331"/>
      <c r="Z42" s="208">
        <v>190.21464</v>
      </c>
      <c r="AA42" s="208">
        <v>190.21464</v>
      </c>
      <c r="AB42" s="208">
        <v>190.21464</v>
      </c>
      <c r="AC42" s="208">
        <v>190.21464</v>
      </c>
      <c r="AD42" s="208">
        <v>171.55</v>
      </c>
      <c r="AE42" s="192">
        <v>137.24</v>
      </c>
      <c r="AF42" s="312">
        <f t="shared" si="6"/>
        <v>1</v>
      </c>
      <c r="AG42" s="144"/>
      <c r="AI42" s="34"/>
    </row>
    <row r="43" spans="1:39" s="66" customFormat="1" ht="23.1" customHeight="1" x14ac:dyDescent="0.25">
      <c r="A43" s="60" t="s">
        <v>238</v>
      </c>
      <c r="B43" s="60">
        <v>161</v>
      </c>
      <c r="C43" s="2" t="s">
        <v>422</v>
      </c>
      <c r="D43" s="3" t="s">
        <v>129</v>
      </c>
      <c r="E43" s="116">
        <f t="shared" ref="E43" si="19">K43</f>
        <v>850</v>
      </c>
      <c r="F43" s="117">
        <f t="shared" ref="F43" si="20">L43</f>
        <v>550</v>
      </c>
      <c r="G43" s="101"/>
      <c r="H43" s="45"/>
      <c r="I43" s="45"/>
      <c r="J43" s="62"/>
      <c r="K43" s="202">
        <f t="shared" ref="K43" si="21">MROUND(N43+25,50)</f>
        <v>850</v>
      </c>
      <c r="L43" s="202">
        <f t="shared" ref="L43" si="22">MROUND(O43+25,50)</f>
        <v>550</v>
      </c>
      <c r="M43" s="51"/>
      <c r="N43" s="13">
        <f t="shared" si="4"/>
        <v>835.52406901702204</v>
      </c>
      <c r="O43" s="13">
        <f t="shared" si="5"/>
        <v>531.69713482901398</v>
      </c>
      <c r="P43" s="63"/>
      <c r="Q43" s="436">
        <v>379.78366773501</v>
      </c>
      <c r="R43" s="409">
        <v>379.78366773501</v>
      </c>
      <c r="S43" s="409">
        <v>379.78366773501</v>
      </c>
      <c r="T43" s="367">
        <v>345.25787975909998</v>
      </c>
      <c r="U43" s="303">
        <v>276.20630380727999</v>
      </c>
      <c r="V43" s="289">
        <v>264.16058129999999</v>
      </c>
      <c r="W43" s="277">
        <v>211.32846504</v>
      </c>
      <c r="X43" s="263">
        <v>211.32846504</v>
      </c>
      <c r="Y43" s="263">
        <v>211.32846504</v>
      </c>
      <c r="Z43" s="208">
        <v>190.21464</v>
      </c>
      <c r="AA43" s="208">
        <v>190.21464</v>
      </c>
      <c r="AB43" s="208">
        <v>190.21464</v>
      </c>
      <c r="AC43" s="208">
        <v>190.21464</v>
      </c>
      <c r="AD43" s="208">
        <v>171.55</v>
      </c>
      <c r="AE43" s="192">
        <v>137.24</v>
      </c>
      <c r="AF43" s="312">
        <f t="shared" si="6"/>
        <v>1</v>
      </c>
      <c r="AG43" s="144"/>
      <c r="AI43" s="34"/>
    </row>
    <row r="44" spans="1:39" ht="23.1" customHeight="1" x14ac:dyDescent="0.25">
      <c r="A44" s="2" t="s">
        <v>238</v>
      </c>
      <c r="B44" s="2">
        <v>162</v>
      </c>
      <c r="C44" s="2" t="s">
        <v>423</v>
      </c>
      <c r="D44" s="3" t="s">
        <v>130</v>
      </c>
      <c r="E44" s="116">
        <f t="shared" ref="E44:E52" si="23">K44</f>
        <v>1200</v>
      </c>
      <c r="F44" s="117">
        <f t="shared" ref="F44:F52" si="24">L44</f>
        <v>800</v>
      </c>
      <c r="G44" s="101"/>
      <c r="H44" s="45"/>
      <c r="I44" s="45"/>
      <c r="J44" s="62"/>
      <c r="K44" s="202">
        <f t="shared" ref="K44:K52" si="25">MROUND(N44+25,50)</f>
        <v>1200</v>
      </c>
      <c r="L44" s="202">
        <f t="shared" ref="L44:L52" si="26">MROUND(O44+25,50)</f>
        <v>800</v>
      </c>
      <c r="M44" s="51"/>
      <c r="N44" s="13">
        <f t="shared" si="4"/>
        <v>1187.5960371841336</v>
      </c>
      <c r="O44" s="13">
        <f t="shared" si="5"/>
        <v>755.74293275353943</v>
      </c>
      <c r="P44" s="51"/>
      <c r="Q44" s="436">
        <v>539.81638053824247</v>
      </c>
      <c r="R44" s="409">
        <v>539.81638053824247</v>
      </c>
      <c r="S44" s="409">
        <v>539.81638053824247</v>
      </c>
      <c r="T44" s="367">
        <v>490.74216412567495</v>
      </c>
      <c r="U44" s="303">
        <v>392.59373130053996</v>
      </c>
      <c r="V44" s="289">
        <v>375.47219902499995</v>
      </c>
      <c r="W44" s="277">
        <v>300.37775921999997</v>
      </c>
      <c r="X44" s="263">
        <v>300.37775921999997</v>
      </c>
      <c r="Y44" s="263">
        <v>300.37775921999997</v>
      </c>
      <c r="Z44" s="208">
        <v>270.36701999999997</v>
      </c>
      <c r="AA44" s="208">
        <v>270.36701999999997</v>
      </c>
      <c r="AB44" s="208">
        <v>270.36701999999997</v>
      </c>
      <c r="AC44" s="208">
        <v>270.36701999999997</v>
      </c>
      <c r="AD44" s="208">
        <v>243.83749999999998</v>
      </c>
      <c r="AE44" s="190">
        <v>195.07</v>
      </c>
      <c r="AF44" s="312">
        <f t="shared" si="6"/>
        <v>1</v>
      </c>
    </row>
    <row r="45" spans="1:39" ht="23.1" customHeight="1" x14ac:dyDescent="0.25">
      <c r="A45" s="2" t="s">
        <v>238</v>
      </c>
      <c r="B45" s="2">
        <v>163</v>
      </c>
      <c r="C45" s="2" t="s">
        <v>424</v>
      </c>
      <c r="D45" s="3" t="s">
        <v>640</v>
      </c>
      <c r="E45" s="116">
        <f t="shared" si="23"/>
        <v>1200</v>
      </c>
      <c r="F45" s="117">
        <f t="shared" si="24"/>
        <v>800</v>
      </c>
      <c r="G45" s="101"/>
      <c r="H45" s="45"/>
      <c r="I45" s="45"/>
      <c r="J45" s="62"/>
      <c r="K45" s="202">
        <f t="shared" si="25"/>
        <v>1200</v>
      </c>
      <c r="L45" s="202">
        <f t="shared" si="26"/>
        <v>800</v>
      </c>
      <c r="M45" s="51"/>
      <c r="N45" s="13">
        <f t="shared" si="4"/>
        <v>1190.213898956775</v>
      </c>
      <c r="O45" s="13">
        <f t="shared" si="5"/>
        <v>757.40884479067483</v>
      </c>
      <c r="P45" s="51"/>
      <c r="Q45" s="436">
        <v>541.00631770762493</v>
      </c>
      <c r="R45" s="420">
        <v>541.00631770762493</v>
      </c>
      <c r="S45" s="409">
        <v>541.00631770762493</v>
      </c>
      <c r="T45" s="367">
        <v>491.82392518874991</v>
      </c>
      <c r="U45" s="303">
        <v>393.45914015099993</v>
      </c>
      <c r="V45" s="289">
        <v>376.29986624999992</v>
      </c>
      <c r="W45" s="277">
        <v>301.03989299999995</v>
      </c>
      <c r="X45" s="263">
        <v>301.03989299999995</v>
      </c>
      <c r="Y45" s="263">
        <v>301.03989299999995</v>
      </c>
      <c r="Z45" s="208">
        <v>270.96299999999997</v>
      </c>
      <c r="AA45" s="208">
        <v>270.96299999999997</v>
      </c>
      <c r="AB45" s="208">
        <v>270.96299999999997</v>
      </c>
      <c r="AC45" s="208">
        <v>270.96299999999997</v>
      </c>
      <c r="AD45" s="208">
        <v>244.375</v>
      </c>
      <c r="AE45" s="190">
        <v>195.5</v>
      </c>
      <c r="AF45" s="312">
        <f t="shared" si="6"/>
        <v>1</v>
      </c>
    </row>
    <row r="46" spans="1:39" ht="23.1" customHeight="1" x14ac:dyDescent="0.25">
      <c r="A46" s="2" t="s">
        <v>238</v>
      </c>
      <c r="B46" s="2">
        <v>164</v>
      </c>
      <c r="C46" s="2" t="s">
        <v>425</v>
      </c>
      <c r="D46" s="3" t="s">
        <v>226</v>
      </c>
      <c r="E46" s="116">
        <f t="shared" si="23"/>
        <v>1650</v>
      </c>
      <c r="F46" s="117">
        <f t="shared" si="24"/>
        <v>1050</v>
      </c>
      <c r="G46" s="101"/>
      <c r="H46" s="45"/>
      <c r="I46" s="45"/>
      <c r="J46" s="62"/>
      <c r="K46" s="202">
        <f t="shared" si="25"/>
        <v>1650</v>
      </c>
      <c r="L46" s="202">
        <f t="shared" si="26"/>
        <v>1050</v>
      </c>
      <c r="M46" s="51"/>
      <c r="N46" s="13">
        <f t="shared" si="4"/>
        <v>1617.8994559987877</v>
      </c>
      <c r="O46" s="13">
        <f t="shared" si="5"/>
        <v>1029.5723810901375</v>
      </c>
      <c r="P46" s="51"/>
      <c r="Q46" s="436">
        <v>735.40884363581256</v>
      </c>
      <c r="R46" s="409">
        <v>735.40884363581256</v>
      </c>
      <c r="S46" s="409">
        <v>735.40884363581256</v>
      </c>
      <c r="T46" s="367">
        <v>668.55349421437495</v>
      </c>
      <c r="U46" s="303">
        <v>534.84279537149996</v>
      </c>
      <c r="V46" s="289">
        <v>511.51759312499996</v>
      </c>
      <c r="W46" s="277">
        <v>409.21407449999998</v>
      </c>
      <c r="X46" s="263">
        <v>409.21407449999998</v>
      </c>
      <c r="Y46" s="263">
        <v>409.21407449999998</v>
      </c>
      <c r="Z46" s="208">
        <v>368.3295</v>
      </c>
      <c r="AA46" s="208">
        <v>368.3295</v>
      </c>
      <c r="AB46" s="208">
        <v>368.3295</v>
      </c>
      <c r="AC46" s="208">
        <v>368.3295</v>
      </c>
      <c r="AD46" s="208">
        <v>332.1875</v>
      </c>
      <c r="AE46" s="190">
        <v>265.75</v>
      </c>
      <c r="AF46" s="312">
        <f t="shared" si="6"/>
        <v>1</v>
      </c>
    </row>
    <row r="47" spans="1:39" ht="23.1" customHeight="1" x14ac:dyDescent="0.25">
      <c r="A47" s="2" t="s">
        <v>238</v>
      </c>
      <c r="B47" s="2">
        <v>165</v>
      </c>
      <c r="C47" s="2" t="s">
        <v>426</v>
      </c>
      <c r="D47" s="3" t="s">
        <v>227</v>
      </c>
      <c r="E47" s="116">
        <f t="shared" si="23"/>
        <v>1800</v>
      </c>
      <c r="F47" s="117">
        <f t="shared" si="24"/>
        <v>1150</v>
      </c>
      <c r="G47" s="101"/>
      <c r="H47" s="45"/>
      <c r="I47" s="45"/>
      <c r="J47" s="62"/>
      <c r="K47" s="202">
        <f t="shared" si="25"/>
        <v>1800</v>
      </c>
      <c r="L47" s="202">
        <f t="shared" si="26"/>
        <v>1150</v>
      </c>
      <c r="M47" s="51"/>
      <c r="N47" s="13">
        <f t="shared" si="4"/>
        <v>1772.0488980529335</v>
      </c>
      <c r="O47" s="13">
        <f t="shared" si="5"/>
        <v>1127.6674805791392</v>
      </c>
      <c r="P47" s="51"/>
      <c r="Q47" s="436">
        <v>805.47677184224244</v>
      </c>
      <c r="R47" s="409">
        <v>805.47677184224244</v>
      </c>
      <c r="S47" s="409">
        <v>805.47677184224244</v>
      </c>
      <c r="T47" s="367">
        <v>732.25161076567485</v>
      </c>
      <c r="U47" s="303">
        <v>585.80128861253991</v>
      </c>
      <c r="V47" s="289">
        <v>560.2537190249999</v>
      </c>
      <c r="W47" s="277">
        <v>448.20297521999993</v>
      </c>
      <c r="X47" s="263">
        <v>448.20297521999993</v>
      </c>
      <c r="Y47" s="263">
        <v>448.20297521999993</v>
      </c>
      <c r="Z47" s="208">
        <v>403.42301999999995</v>
      </c>
      <c r="AA47" s="208">
        <v>403.42301999999995</v>
      </c>
      <c r="AB47" s="208">
        <v>403.42301999999995</v>
      </c>
      <c r="AC47" s="208">
        <v>403.42301999999995</v>
      </c>
      <c r="AD47" s="208">
        <v>363.83749999999998</v>
      </c>
      <c r="AE47" s="190">
        <v>291.07</v>
      </c>
      <c r="AF47" s="312">
        <f t="shared" si="6"/>
        <v>1</v>
      </c>
    </row>
    <row r="48" spans="1:39" ht="23.1" customHeight="1" x14ac:dyDescent="0.25">
      <c r="A48" s="2" t="s">
        <v>238</v>
      </c>
      <c r="B48" s="2">
        <v>166</v>
      </c>
      <c r="C48" s="2" t="s">
        <v>427</v>
      </c>
      <c r="D48" s="3" t="s">
        <v>228</v>
      </c>
      <c r="E48" s="116">
        <f t="shared" si="23"/>
        <v>2000</v>
      </c>
      <c r="F48" s="117">
        <f t="shared" si="24"/>
        <v>1250</v>
      </c>
      <c r="G48" s="101"/>
      <c r="H48" s="45"/>
      <c r="I48" s="45"/>
      <c r="J48" s="62"/>
      <c r="K48" s="202">
        <f t="shared" si="25"/>
        <v>2000</v>
      </c>
      <c r="L48" s="202">
        <f t="shared" si="26"/>
        <v>1250</v>
      </c>
      <c r="M48" s="51"/>
      <c r="N48" s="13">
        <f t="shared" si="4"/>
        <v>1951.1593477066849</v>
      </c>
      <c r="O48" s="13">
        <f t="shared" si="5"/>
        <v>1241.6468576315265</v>
      </c>
      <c r="P48" s="51"/>
      <c r="Q48" s="436">
        <v>886.89061259394759</v>
      </c>
      <c r="R48" s="409">
        <v>886.89061259394759</v>
      </c>
      <c r="S48" s="409">
        <v>886.89061259394759</v>
      </c>
      <c r="T48" s="367">
        <v>806.26419326722498</v>
      </c>
      <c r="U48" s="303">
        <v>645.01135461377999</v>
      </c>
      <c r="V48" s="289">
        <v>616.88155567499996</v>
      </c>
      <c r="W48" s="277">
        <v>493.50524453999998</v>
      </c>
      <c r="X48" s="263">
        <v>493.50524453999998</v>
      </c>
      <c r="Y48" s="263">
        <v>493.50524453999998</v>
      </c>
      <c r="Z48" s="208">
        <v>444.19914</v>
      </c>
      <c r="AA48" s="208">
        <v>444.19914</v>
      </c>
      <c r="AB48" s="208">
        <v>444.19914</v>
      </c>
      <c r="AC48" s="208">
        <v>444.19914</v>
      </c>
      <c r="AD48" s="208">
        <v>400.61250000000001</v>
      </c>
      <c r="AE48" s="190">
        <v>320.49</v>
      </c>
      <c r="AF48" s="312">
        <f t="shared" si="6"/>
        <v>1</v>
      </c>
    </row>
    <row r="49" spans="1:32" ht="23.1" customHeight="1" x14ac:dyDescent="0.25">
      <c r="A49" s="2" t="s">
        <v>238</v>
      </c>
      <c r="B49" s="2">
        <v>167</v>
      </c>
      <c r="C49" s="2" t="s">
        <v>428</v>
      </c>
      <c r="D49" s="3" t="s">
        <v>131</v>
      </c>
      <c r="E49" s="116">
        <f t="shared" si="23"/>
        <v>3550</v>
      </c>
      <c r="F49" s="117">
        <f t="shared" si="24"/>
        <v>2300</v>
      </c>
      <c r="G49" s="101"/>
      <c r="H49" s="45"/>
      <c r="I49" s="45"/>
      <c r="J49" s="62"/>
      <c r="K49" s="202">
        <f t="shared" si="25"/>
        <v>3550</v>
      </c>
      <c r="L49" s="202">
        <f t="shared" si="26"/>
        <v>2300</v>
      </c>
      <c r="M49" s="51"/>
      <c r="N49" s="13">
        <f t="shared" si="4"/>
        <v>3549.0400000000004</v>
      </c>
      <c r="O49" s="13">
        <f t="shared" si="5"/>
        <v>2258.48</v>
      </c>
      <c r="P49" s="51"/>
      <c r="Q49" s="436">
        <v>1613.2</v>
      </c>
      <c r="R49" s="420">
        <v>1614</v>
      </c>
      <c r="S49" s="409">
        <v>1613.2</v>
      </c>
      <c r="T49" s="367">
        <v>1472.1329149999999</v>
      </c>
      <c r="U49" s="303">
        <v>1177.706332</v>
      </c>
      <c r="V49" s="289">
        <v>1126.345</v>
      </c>
      <c r="W49" s="277">
        <v>901.07600000000002</v>
      </c>
      <c r="X49" s="263">
        <v>901.07600000000002</v>
      </c>
      <c r="Y49" s="263">
        <v>901.07600000000002</v>
      </c>
      <c r="Z49" s="208">
        <v>810.96245999999996</v>
      </c>
      <c r="AA49" s="208">
        <v>810.96245999999996</v>
      </c>
      <c r="AB49" s="208">
        <v>810.96245999999996</v>
      </c>
      <c r="AC49" s="208">
        <v>810.96245999999996</v>
      </c>
      <c r="AD49" s="208">
        <v>731.38750000000005</v>
      </c>
      <c r="AE49" s="190">
        <v>585.11</v>
      </c>
      <c r="AF49" s="312">
        <f t="shared" si="6"/>
        <v>0.99950433705080544</v>
      </c>
    </row>
    <row r="50" spans="1:32" ht="23.1" customHeight="1" x14ac:dyDescent="0.25">
      <c r="A50" s="2" t="s">
        <v>238</v>
      </c>
      <c r="B50" s="2">
        <v>168</v>
      </c>
      <c r="C50" s="2" t="s">
        <v>429</v>
      </c>
      <c r="D50" s="3" t="s">
        <v>132</v>
      </c>
      <c r="E50" s="116">
        <f t="shared" si="23"/>
        <v>6050</v>
      </c>
      <c r="F50" s="117">
        <f t="shared" si="24"/>
        <v>3850</v>
      </c>
      <c r="G50" s="101"/>
      <c r="H50" s="45"/>
      <c r="I50" s="45"/>
      <c r="J50" s="62"/>
      <c r="K50" s="202">
        <f t="shared" si="25"/>
        <v>6050</v>
      </c>
      <c r="L50" s="202">
        <f t="shared" si="26"/>
        <v>3850</v>
      </c>
      <c r="M50" s="51"/>
      <c r="N50" s="13">
        <f t="shared" si="4"/>
        <v>6048.3280000000004</v>
      </c>
      <c r="O50" s="13">
        <f t="shared" si="5"/>
        <v>3848.9359999999992</v>
      </c>
      <c r="P50" s="51"/>
      <c r="Q50" s="436">
        <v>2749.24</v>
      </c>
      <c r="R50" s="409">
        <v>2749.24</v>
      </c>
      <c r="S50" s="409">
        <v>2749.24</v>
      </c>
      <c r="T50" s="367">
        <v>2508.4250000000002</v>
      </c>
      <c r="U50" s="303">
        <v>2006.74</v>
      </c>
      <c r="V50" s="289">
        <v>3187.5</v>
      </c>
      <c r="W50" s="277">
        <v>2550</v>
      </c>
      <c r="X50" s="272">
        <v>2550</v>
      </c>
      <c r="Y50" s="263">
        <v>1535.6000000000001</v>
      </c>
      <c r="Z50" s="208">
        <v>1382.03604</v>
      </c>
      <c r="AA50" s="208">
        <v>1382.03604</v>
      </c>
      <c r="AB50" s="208">
        <v>1382.03604</v>
      </c>
      <c r="AC50" s="208">
        <v>1382.03604</v>
      </c>
      <c r="AD50" s="208">
        <v>1246.425</v>
      </c>
      <c r="AE50" s="190">
        <v>997.14</v>
      </c>
      <c r="AF50" s="312">
        <f t="shared" si="6"/>
        <v>1</v>
      </c>
    </row>
    <row r="51" spans="1:32" ht="23.1" customHeight="1" x14ac:dyDescent="0.25">
      <c r="A51" s="2" t="s">
        <v>238</v>
      </c>
      <c r="B51" s="2">
        <v>169</v>
      </c>
      <c r="C51" s="2" t="s">
        <v>430</v>
      </c>
      <c r="D51" s="3" t="s">
        <v>133</v>
      </c>
      <c r="E51" s="116">
        <f t="shared" si="23"/>
        <v>8250</v>
      </c>
      <c r="F51" s="117">
        <f t="shared" si="24"/>
        <v>5250</v>
      </c>
      <c r="G51" s="101"/>
      <c r="H51" s="45"/>
      <c r="I51" s="45"/>
      <c r="J51" s="62"/>
      <c r="K51" s="202">
        <f t="shared" si="25"/>
        <v>8250</v>
      </c>
      <c r="L51" s="202">
        <f t="shared" si="26"/>
        <v>5250</v>
      </c>
      <c r="M51" s="51"/>
      <c r="N51" s="13">
        <f t="shared" si="4"/>
        <v>8217.5500000000011</v>
      </c>
      <c r="O51" s="13">
        <f t="shared" si="5"/>
        <v>5229.3499999999995</v>
      </c>
      <c r="P51" s="51"/>
      <c r="Q51" s="436">
        <v>3735.25</v>
      </c>
      <c r="R51" s="409">
        <v>3735.25</v>
      </c>
      <c r="S51" s="409">
        <v>3735.25</v>
      </c>
      <c r="T51" s="367">
        <v>3408.5890162500004</v>
      </c>
      <c r="U51" s="303">
        <v>2726.8712130000004</v>
      </c>
      <c r="V51" s="289">
        <v>4186.25</v>
      </c>
      <c r="W51" s="277">
        <v>3349</v>
      </c>
      <c r="X51" s="272">
        <v>3349</v>
      </c>
      <c r="Y51" s="263">
        <v>2086.3590000000004</v>
      </c>
      <c r="Z51" s="208">
        <v>1877.7112199999999</v>
      </c>
      <c r="AA51" s="208">
        <v>1877.7112199999999</v>
      </c>
      <c r="AB51" s="208">
        <v>1877.7112199999999</v>
      </c>
      <c r="AC51" s="208">
        <v>1877.7112199999999</v>
      </c>
      <c r="AD51" s="208">
        <v>1693.4625000000001</v>
      </c>
      <c r="AE51" s="190">
        <v>1354.77</v>
      </c>
      <c r="AF51" s="312">
        <f t="shared" si="6"/>
        <v>1</v>
      </c>
    </row>
    <row r="52" spans="1:32" ht="23.1" customHeight="1" x14ac:dyDescent="0.25">
      <c r="A52" s="2" t="s">
        <v>238</v>
      </c>
      <c r="B52" s="2">
        <v>170</v>
      </c>
      <c r="C52" s="2" t="s">
        <v>431</v>
      </c>
      <c r="D52" s="3" t="s">
        <v>134</v>
      </c>
      <c r="E52" s="116">
        <f t="shared" si="23"/>
        <v>10700</v>
      </c>
      <c r="F52" s="117">
        <f t="shared" si="24"/>
        <v>6850</v>
      </c>
      <c r="G52" s="101"/>
      <c r="H52" s="45"/>
      <c r="I52" s="45"/>
      <c r="J52" s="62"/>
      <c r="K52" s="202">
        <f t="shared" si="25"/>
        <v>10700</v>
      </c>
      <c r="L52" s="202">
        <f t="shared" si="26"/>
        <v>6850</v>
      </c>
      <c r="M52" s="51"/>
      <c r="N52" s="13">
        <f t="shared" si="4"/>
        <v>10694.266</v>
      </c>
      <c r="O52" s="13">
        <f t="shared" si="5"/>
        <v>6805.4419999999991</v>
      </c>
      <c r="P52" s="51"/>
      <c r="Q52" s="436">
        <v>4861.03</v>
      </c>
      <c r="R52" s="409">
        <v>4861.03</v>
      </c>
      <c r="S52" s="409">
        <v>4861.03</v>
      </c>
      <c r="T52" s="367">
        <v>4435.25</v>
      </c>
      <c r="U52" s="305">
        <v>3548.2</v>
      </c>
      <c r="V52" s="289">
        <v>6570</v>
      </c>
      <c r="W52" s="277">
        <v>5256</v>
      </c>
      <c r="X52" s="272">
        <v>5256</v>
      </c>
      <c r="Y52" s="263">
        <v>2571.1620000000003</v>
      </c>
      <c r="Z52" s="208">
        <v>2313.9269999999997</v>
      </c>
      <c r="AA52" s="208">
        <v>2313.9269999999997</v>
      </c>
      <c r="AB52" s="208">
        <v>2313.9269999999997</v>
      </c>
      <c r="AC52" s="208">
        <v>2313.9269999999997</v>
      </c>
      <c r="AD52" s="208">
        <v>2086.875</v>
      </c>
      <c r="AE52" s="190">
        <v>1669.5</v>
      </c>
      <c r="AF52" s="312">
        <f t="shared" si="6"/>
        <v>1</v>
      </c>
    </row>
    <row r="53" spans="1:32" ht="23.1" customHeight="1" x14ac:dyDescent="0.25">
      <c r="D53" s="320"/>
      <c r="E53" s="138"/>
      <c r="F53" s="139"/>
      <c r="G53" s="103"/>
      <c r="H53" s="67"/>
      <c r="I53" s="67"/>
      <c r="J53" s="2"/>
      <c r="K53" s="202"/>
      <c r="L53" s="202"/>
      <c r="M53" s="2"/>
      <c r="N53" s="13">
        <f t="shared" si="4"/>
        <v>0</v>
      </c>
      <c r="O53" s="13">
        <f t="shared" si="5"/>
        <v>0</v>
      </c>
      <c r="P53" s="2"/>
      <c r="Q53" s="400"/>
      <c r="R53" s="400"/>
      <c r="S53" s="400"/>
      <c r="T53" s="332"/>
      <c r="U53" s="342"/>
      <c r="V53" s="322"/>
      <c r="W53" s="279"/>
      <c r="X53" s="343"/>
      <c r="Y53" s="323"/>
      <c r="Z53" s="209"/>
      <c r="AA53" s="209"/>
      <c r="AB53" s="209"/>
      <c r="AC53" s="209"/>
      <c r="AD53" s="209"/>
      <c r="AE53" s="191"/>
      <c r="AF53" s="312"/>
    </row>
    <row r="54" spans="1:32" ht="23.1" customHeight="1" x14ac:dyDescent="0.25">
      <c r="D54" s="615" t="s">
        <v>44</v>
      </c>
      <c r="E54" s="615"/>
      <c r="F54" s="615"/>
      <c r="G54" s="615"/>
      <c r="H54" s="615"/>
      <c r="I54" s="615"/>
      <c r="J54" s="2"/>
      <c r="K54" s="202"/>
      <c r="L54" s="202"/>
      <c r="M54" s="2"/>
      <c r="N54" s="13">
        <f t="shared" si="4"/>
        <v>0</v>
      </c>
      <c r="O54" s="13">
        <f t="shared" si="5"/>
        <v>0</v>
      </c>
      <c r="P54" s="2"/>
      <c r="Q54" s="400"/>
      <c r="R54" s="400"/>
      <c r="S54" s="400"/>
      <c r="T54" s="332"/>
      <c r="U54" s="342"/>
      <c r="V54" s="322"/>
      <c r="W54" s="279"/>
      <c r="X54" s="343"/>
      <c r="Y54" s="323"/>
      <c r="Z54" s="209"/>
      <c r="AA54" s="209"/>
      <c r="AB54" s="209"/>
      <c r="AC54" s="209"/>
      <c r="AD54" s="209"/>
      <c r="AE54" s="191"/>
      <c r="AF54" s="312"/>
    </row>
    <row r="55" spans="1:32" ht="23.1" customHeight="1" x14ac:dyDescent="0.25">
      <c r="A55" s="2" t="s">
        <v>254</v>
      </c>
      <c r="B55" s="2">
        <v>422</v>
      </c>
      <c r="C55" s="2" t="s">
        <v>359</v>
      </c>
      <c r="D55" s="4" t="s">
        <v>562</v>
      </c>
      <c r="E55" s="116">
        <f t="shared" ref="E55" si="27">K55</f>
        <v>800</v>
      </c>
      <c r="F55" s="117">
        <f t="shared" ref="F55" si="28">L55</f>
        <v>500</v>
      </c>
      <c r="G55" s="101"/>
      <c r="K55" s="202">
        <f t="shared" ref="K55" si="29">MROUND(N55+25,50)</f>
        <v>800</v>
      </c>
      <c r="L55" s="202">
        <f t="shared" ref="L55" si="30">MROUND(O55+25,50)</f>
        <v>500</v>
      </c>
      <c r="M55" s="51"/>
      <c r="N55" s="13">
        <f t="shared" si="4"/>
        <v>759.37400000000014</v>
      </c>
      <c r="O55" s="13">
        <f t="shared" si="5"/>
        <v>483.238</v>
      </c>
      <c r="P55" s="51"/>
      <c r="Q55" s="436">
        <v>345.17</v>
      </c>
      <c r="R55" s="409">
        <v>345.17</v>
      </c>
      <c r="S55" s="409">
        <v>345.17</v>
      </c>
      <c r="T55" s="367">
        <v>297.5625</v>
      </c>
      <c r="U55" s="311">
        <v>257.08999999999997</v>
      </c>
      <c r="V55" s="289">
        <v>243</v>
      </c>
      <c r="W55" s="277">
        <v>194.4</v>
      </c>
      <c r="X55" s="263">
        <v>194.4</v>
      </c>
      <c r="Y55" s="263">
        <v>194.4</v>
      </c>
      <c r="Z55" s="208">
        <v>186.19523999999998</v>
      </c>
      <c r="AA55" s="208">
        <v>186.19523999999998</v>
      </c>
      <c r="AB55" s="208">
        <v>186.19523999999998</v>
      </c>
      <c r="AC55" s="208">
        <v>186.19523999999998</v>
      </c>
      <c r="AD55" s="208">
        <v>167.92500000000001</v>
      </c>
      <c r="AE55" s="191">
        <v>134.34</v>
      </c>
      <c r="AF55" s="312">
        <f t="shared" si="6"/>
        <v>1</v>
      </c>
    </row>
    <row r="56" spans="1:32" ht="23.1" customHeight="1" x14ac:dyDescent="0.25">
      <c r="A56" s="2" t="s">
        <v>254</v>
      </c>
      <c r="B56" s="2">
        <v>423</v>
      </c>
      <c r="C56" s="2" t="s">
        <v>360</v>
      </c>
      <c r="D56" s="4" t="s">
        <v>561</v>
      </c>
      <c r="E56" s="116">
        <f t="shared" ref="E56:E63" si="31">K56</f>
        <v>900</v>
      </c>
      <c r="F56" s="117">
        <f t="shared" ref="F56:F63" si="32">L56</f>
        <v>600</v>
      </c>
      <c r="G56" s="101"/>
      <c r="K56" s="202">
        <f t="shared" ref="K56:K63" si="33">MROUND(N56+25,50)</f>
        <v>900</v>
      </c>
      <c r="L56" s="202">
        <f t="shared" ref="L56:L63" si="34">MROUND(O56+25,50)</f>
        <v>600</v>
      </c>
      <c r="M56" s="51"/>
      <c r="N56" s="13">
        <f t="shared" si="4"/>
        <v>893.75000000000011</v>
      </c>
      <c r="O56" s="13">
        <f t="shared" si="5"/>
        <v>568.75</v>
      </c>
      <c r="P56" s="51"/>
      <c r="Q56" s="436">
        <v>406.25</v>
      </c>
      <c r="R56" s="409">
        <v>406.25</v>
      </c>
      <c r="S56" s="409">
        <v>406.25</v>
      </c>
      <c r="T56" s="367">
        <v>321.36249999999995</v>
      </c>
      <c r="U56" s="311">
        <v>238.05</v>
      </c>
      <c r="V56" s="289">
        <v>225</v>
      </c>
      <c r="W56" s="277">
        <v>180</v>
      </c>
      <c r="X56" s="263">
        <v>180</v>
      </c>
      <c r="Y56" s="263">
        <v>180</v>
      </c>
      <c r="Z56" s="208">
        <v>169.27217999999999</v>
      </c>
      <c r="AA56" s="208">
        <v>169.27217999999999</v>
      </c>
      <c r="AB56" s="208">
        <v>169.27217999999999</v>
      </c>
      <c r="AC56" s="208">
        <v>169.27217999999999</v>
      </c>
      <c r="AD56" s="208">
        <v>152.66249999999999</v>
      </c>
      <c r="AE56" s="191">
        <v>122.13</v>
      </c>
      <c r="AF56" s="312">
        <f t="shared" si="6"/>
        <v>1</v>
      </c>
    </row>
    <row r="57" spans="1:32" ht="23.1" customHeight="1" x14ac:dyDescent="0.25">
      <c r="A57" s="2" t="s">
        <v>254</v>
      </c>
      <c r="B57" s="2">
        <v>424</v>
      </c>
      <c r="C57" s="2" t="s">
        <v>362</v>
      </c>
      <c r="D57" s="4" t="s">
        <v>560</v>
      </c>
      <c r="E57" s="116">
        <f t="shared" si="31"/>
        <v>1050</v>
      </c>
      <c r="F57" s="117">
        <f t="shared" si="32"/>
        <v>650</v>
      </c>
      <c r="G57" s="101"/>
      <c r="K57" s="202">
        <f t="shared" si="33"/>
        <v>1050</v>
      </c>
      <c r="L57" s="202">
        <f t="shared" si="34"/>
        <v>650</v>
      </c>
      <c r="M57" s="51"/>
      <c r="N57" s="13">
        <f t="shared" si="4"/>
        <v>1012.5060000000001</v>
      </c>
      <c r="O57" s="13">
        <f t="shared" si="5"/>
        <v>644.322</v>
      </c>
      <c r="P57" s="51"/>
      <c r="Q57" s="436">
        <v>460.23</v>
      </c>
      <c r="R57" s="409">
        <v>460.23</v>
      </c>
      <c r="S57" s="409">
        <v>460.23</v>
      </c>
      <c r="T57" s="367">
        <v>396.75</v>
      </c>
      <c r="U57" s="311">
        <v>317.39999999999998</v>
      </c>
      <c r="V57" s="289">
        <v>300</v>
      </c>
      <c r="W57" s="277">
        <v>240</v>
      </c>
      <c r="X57" s="263">
        <v>240</v>
      </c>
      <c r="Y57" s="263">
        <v>240</v>
      </c>
      <c r="Z57" s="208">
        <v>207.05453999999997</v>
      </c>
      <c r="AA57" s="208">
        <v>207.05453999999997</v>
      </c>
      <c r="AB57" s="208">
        <v>207.05453999999997</v>
      </c>
      <c r="AC57" s="208">
        <v>207.05453999999997</v>
      </c>
      <c r="AD57" s="208">
        <v>186.73749999999998</v>
      </c>
      <c r="AE57" s="191">
        <v>149.38999999999999</v>
      </c>
      <c r="AF57" s="312">
        <f t="shared" si="6"/>
        <v>1</v>
      </c>
    </row>
    <row r="58" spans="1:32" ht="23.1" customHeight="1" x14ac:dyDescent="0.25">
      <c r="A58" s="2" t="s">
        <v>254</v>
      </c>
      <c r="B58" s="2">
        <v>425</v>
      </c>
      <c r="C58" s="2" t="s">
        <v>364</v>
      </c>
      <c r="D58" s="4" t="s">
        <v>559</v>
      </c>
      <c r="E58" s="116">
        <f t="shared" si="31"/>
        <v>1350</v>
      </c>
      <c r="F58" s="117">
        <f t="shared" si="32"/>
        <v>900</v>
      </c>
      <c r="G58" s="101"/>
      <c r="K58" s="202">
        <f t="shared" si="33"/>
        <v>1350</v>
      </c>
      <c r="L58" s="202">
        <f t="shared" si="34"/>
        <v>900</v>
      </c>
      <c r="M58" s="51"/>
      <c r="N58" s="13">
        <f t="shared" si="4"/>
        <v>1349.9860000000001</v>
      </c>
      <c r="O58" s="13">
        <f t="shared" si="5"/>
        <v>859.08199999999999</v>
      </c>
      <c r="P58" s="51"/>
      <c r="Q58" s="436">
        <v>613.63</v>
      </c>
      <c r="R58" s="409">
        <v>613.63</v>
      </c>
      <c r="S58" s="409">
        <v>613.63</v>
      </c>
      <c r="T58" s="367">
        <v>529</v>
      </c>
      <c r="U58" s="311">
        <v>423.2</v>
      </c>
      <c r="V58" s="289">
        <v>400</v>
      </c>
      <c r="W58" s="277">
        <v>320</v>
      </c>
      <c r="X58" s="263">
        <v>320</v>
      </c>
      <c r="Y58" s="263">
        <v>320</v>
      </c>
      <c r="Z58" s="208">
        <v>266.07041999999996</v>
      </c>
      <c r="AA58" s="208">
        <v>266.07041999999996</v>
      </c>
      <c r="AB58" s="208">
        <v>266.07041999999996</v>
      </c>
      <c r="AC58" s="208">
        <v>266.07041999999996</v>
      </c>
      <c r="AD58" s="208">
        <v>239.96250000000001</v>
      </c>
      <c r="AE58" s="191">
        <v>191.97</v>
      </c>
      <c r="AF58" s="312">
        <f t="shared" si="6"/>
        <v>1</v>
      </c>
    </row>
    <row r="59" spans="1:32" ht="23.1" customHeight="1" x14ac:dyDescent="0.25">
      <c r="A59" s="2" t="s">
        <v>254</v>
      </c>
      <c r="B59" s="2">
        <v>426</v>
      </c>
      <c r="C59" s="2" t="s">
        <v>365</v>
      </c>
      <c r="D59" s="4" t="s">
        <v>558</v>
      </c>
      <c r="E59" s="116">
        <f t="shared" si="31"/>
        <v>1850</v>
      </c>
      <c r="F59" s="117">
        <f t="shared" si="32"/>
        <v>1200</v>
      </c>
      <c r="G59" s="101"/>
      <c r="K59" s="202">
        <f t="shared" si="33"/>
        <v>1850</v>
      </c>
      <c r="L59" s="202">
        <f t="shared" si="34"/>
        <v>1200</v>
      </c>
      <c r="M59" s="51"/>
      <c r="N59" s="13">
        <f t="shared" si="4"/>
        <v>1814.0540000000003</v>
      </c>
      <c r="O59" s="13">
        <f t="shared" si="5"/>
        <v>1154.3979999999999</v>
      </c>
      <c r="P59" s="51"/>
      <c r="Q59" s="436">
        <v>824.57</v>
      </c>
      <c r="R59" s="409">
        <v>824.57</v>
      </c>
      <c r="S59" s="409">
        <v>824.57</v>
      </c>
      <c r="T59" s="367">
        <v>710.84999999999991</v>
      </c>
      <c r="U59" s="311">
        <v>568.67999999999995</v>
      </c>
      <c r="V59" s="289">
        <v>537.5</v>
      </c>
      <c r="W59" s="277">
        <v>430</v>
      </c>
      <c r="X59" s="263">
        <v>430</v>
      </c>
      <c r="Y59" s="263">
        <v>430</v>
      </c>
      <c r="Z59" s="208">
        <v>341.37180000000001</v>
      </c>
      <c r="AA59" s="208">
        <v>341.37180000000001</v>
      </c>
      <c r="AB59" s="208">
        <v>341.37180000000001</v>
      </c>
      <c r="AC59" s="208">
        <v>341.37180000000001</v>
      </c>
      <c r="AD59" s="208">
        <v>307.875</v>
      </c>
      <c r="AE59" s="191">
        <v>246.3</v>
      </c>
      <c r="AF59" s="312">
        <f t="shared" si="6"/>
        <v>1</v>
      </c>
    </row>
    <row r="60" spans="1:32" ht="23.1" customHeight="1" x14ac:dyDescent="0.25">
      <c r="A60" s="2" t="s">
        <v>254</v>
      </c>
      <c r="B60" s="2">
        <v>427</v>
      </c>
      <c r="C60" s="2" t="s">
        <v>366</v>
      </c>
      <c r="D60" s="4" t="s">
        <v>557</v>
      </c>
      <c r="E60" s="116">
        <f t="shared" si="31"/>
        <v>2200</v>
      </c>
      <c r="F60" s="117">
        <f t="shared" si="32"/>
        <v>1400</v>
      </c>
      <c r="G60" s="101"/>
      <c r="K60" s="202">
        <f t="shared" si="33"/>
        <v>2200</v>
      </c>
      <c r="L60" s="202">
        <f t="shared" si="34"/>
        <v>1400</v>
      </c>
      <c r="M60" s="51"/>
      <c r="N60" s="13">
        <f t="shared" si="4"/>
        <v>2193.752</v>
      </c>
      <c r="O60" s="13">
        <f t="shared" si="5"/>
        <v>1396.0239999999999</v>
      </c>
      <c r="P60" s="51"/>
      <c r="Q60" s="436">
        <v>997.16</v>
      </c>
      <c r="R60" s="409">
        <v>997.16</v>
      </c>
      <c r="S60" s="409">
        <v>997.16</v>
      </c>
      <c r="T60" s="367">
        <v>859.625</v>
      </c>
      <c r="U60" s="311">
        <v>687.7</v>
      </c>
      <c r="V60" s="289">
        <v>650</v>
      </c>
      <c r="W60" s="277">
        <v>520</v>
      </c>
      <c r="X60" s="263">
        <v>520</v>
      </c>
      <c r="Y60" s="263">
        <v>520</v>
      </c>
      <c r="Z60" s="208">
        <v>422.72999999999996</v>
      </c>
      <c r="AA60" s="208">
        <v>422.72999999999996</v>
      </c>
      <c r="AB60" s="208">
        <v>422.72999999999996</v>
      </c>
      <c r="AC60" s="208">
        <v>422.72999999999996</v>
      </c>
      <c r="AD60" s="208">
        <v>381.25</v>
      </c>
      <c r="AE60" s="191">
        <v>305</v>
      </c>
      <c r="AF60" s="312">
        <f t="shared" si="6"/>
        <v>1</v>
      </c>
    </row>
    <row r="61" spans="1:32" ht="23.1" customHeight="1" x14ac:dyDescent="0.25">
      <c r="A61" s="2" t="s">
        <v>254</v>
      </c>
      <c r="B61" s="2">
        <v>428</v>
      </c>
      <c r="C61" s="2" t="s">
        <v>367</v>
      </c>
      <c r="D61" s="4" t="s">
        <v>556</v>
      </c>
      <c r="E61" s="116">
        <f t="shared" si="31"/>
        <v>2650</v>
      </c>
      <c r="F61" s="117">
        <f t="shared" si="32"/>
        <v>1700</v>
      </c>
      <c r="G61" s="101"/>
      <c r="K61" s="202">
        <f t="shared" si="33"/>
        <v>2650</v>
      </c>
      <c r="L61" s="202">
        <f t="shared" si="34"/>
        <v>1700</v>
      </c>
      <c r="M61" s="51"/>
      <c r="N61" s="13">
        <f t="shared" si="4"/>
        <v>2615.6460000000002</v>
      </c>
      <c r="O61" s="13">
        <f t="shared" si="5"/>
        <v>1664.502</v>
      </c>
      <c r="P61" s="51"/>
      <c r="Q61" s="436">
        <v>1188.93</v>
      </c>
      <c r="R61" s="409">
        <v>1188.93</v>
      </c>
      <c r="S61" s="409">
        <v>1188.93</v>
      </c>
      <c r="T61" s="367">
        <v>1024.9375</v>
      </c>
      <c r="U61" s="311">
        <v>819.95</v>
      </c>
      <c r="V61" s="289">
        <v>775</v>
      </c>
      <c r="W61" s="277">
        <v>620</v>
      </c>
      <c r="X61" s="263">
        <v>620</v>
      </c>
      <c r="Y61" s="263">
        <v>620</v>
      </c>
      <c r="Z61" s="208">
        <v>480.52619999999996</v>
      </c>
      <c r="AA61" s="208">
        <v>480.52619999999996</v>
      </c>
      <c r="AB61" s="208">
        <v>480.52619999999996</v>
      </c>
      <c r="AC61" s="208">
        <v>480.52619999999996</v>
      </c>
      <c r="AD61" s="208">
        <v>433.375</v>
      </c>
      <c r="AE61" s="191">
        <v>346.7</v>
      </c>
      <c r="AF61" s="312">
        <f t="shared" si="6"/>
        <v>1</v>
      </c>
    </row>
    <row r="62" spans="1:32" ht="23.1" customHeight="1" x14ac:dyDescent="0.25">
      <c r="A62" s="2" t="s">
        <v>254</v>
      </c>
      <c r="B62" s="2">
        <v>429</v>
      </c>
      <c r="C62" s="2" t="s">
        <v>361</v>
      </c>
      <c r="D62" s="4" t="s">
        <v>203</v>
      </c>
      <c r="E62" s="116">
        <f t="shared" si="31"/>
        <v>1150</v>
      </c>
      <c r="F62" s="117">
        <f t="shared" si="32"/>
        <v>750</v>
      </c>
      <c r="G62" s="101"/>
      <c r="K62" s="202">
        <f t="shared" si="33"/>
        <v>1150</v>
      </c>
      <c r="L62" s="202">
        <f t="shared" si="34"/>
        <v>750</v>
      </c>
      <c r="M62" s="51"/>
      <c r="N62" s="13">
        <f t="shared" si="4"/>
        <v>1126.8620000000001</v>
      </c>
      <c r="O62" s="13">
        <f t="shared" si="5"/>
        <v>717.09400000000005</v>
      </c>
      <c r="P62" s="51"/>
      <c r="Q62" s="436">
        <v>512.21</v>
      </c>
      <c r="R62" s="409">
        <v>512.21</v>
      </c>
      <c r="S62" s="409">
        <v>512.21</v>
      </c>
      <c r="T62" s="367">
        <v>405.08749999999998</v>
      </c>
      <c r="U62" s="311">
        <v>324.07</v>
      </c>
      <c r="V62" s="289">
        <v>321.625</v>
      </c>
      <c r="W62" s="277">
        <v>257.3</v>
      </c>
      <c r="X62" s="263">
        <v>257.3</v>
      </c>
      <c r="Y62" s="263">
        <v>257.3</v>
      </c>
      <c r="Z62" s="208">
        <v>247.49801999999997</v>
      </c>
      <c r="AA62" s="208">
        <v>247.49801999999997</v>
      </c>
      <c r="AB62" s="208">
        <v>247.49801999999997</v>
      </c>
      <c r="AC62" s="208">
        <v>247.49801999999997</v>
      </c>
      <c r="AD62" s="208">
        <v>223.21249999999998</v>
      </c>
      <c r="AE62" s="191">
        <v>178.57</v>
      </c>
      <c r="AF62" s="312">
        <f t="shared" si="6"/>
        <v>1</v>
      </c>
    </row>
    <row r="63" spans="1:32" ht="23.1" customHeight="1" x14ac:dyDescent="0.25">
      <c r="A63" s="2" t="s">
        <v>254</v>
      </c>
      <c r="B63" s="2">
        <v>430</v>
      </c>
      <c r="C63" s="2" t="s">
        <v>363</v>
      </c>
      <c r="D63" s="4" t="s">
        <v>205</v>
      </c>
      <c r="E63" s="116">
        <f t="shared" si="31"/>
        <v>1800</v>
      </c>
      <c r="F63" s="117">
        <f t="shared" si="32"/>
        <v>1150</v>
      </c>
      <c r="G63" s="101"/>
      <c r="K63" s="202">
        <f t="shared" si="33"/>
        <v>1800</v>
      </c>
      <c r="L63" s="202">
        <f t="shared" si="34"/>
        <v>1150</v>
      </c>
      <c r="M63" s="51"/>
      <c r="N63" s="13">
        <f t="shared" si="4"/>
        <v>1798.9180000000003</v>
      </c>
      <c r="O63" s="13">
        <f t="shared" si="5"/>
        <v>1144.7660000000001</v>
      </c>
      <c r="P63" s="51"/>
      <c r="Q63" s="436">
        <v>817.69</v>
      </c>
      <c r="R63" s="409">
        <v>817.69</v>
      </c>
      <c r="S63" s="409">
        <v>817.69</v>
      </c>
      <c r="T63" s="367">
        <v>590.45000000000005</v>
      </c>
      <c r="U63" s="311">
        <v>472.36</v>
      </c>
      <c r="V63" s="289">
        <v>513.4375</v>
      </c>
      <c r="W63" s="277">
        <v>410.75</v>
      </c>
      <c r="X63" s="263">
        <v>410.75</v>
      </c>
      <c r="Y63" s="263">
        <v>410.75</v>
      </c>
      <c r="Z63" s="208">
        <v>395.09315999999995</v>
      </c>
      <c r="AA63" s="208">
        <v>395.09315999999995</v>
      </c>
      <c r="AB63" s="208">
        <v>395.09315999999995</v>
      </c>
      <c r="AC63" s="208">
        <v>395.09315999999995</v>
      </c>
      <c r="AD63" s="208">
        <v>356.32499999999999</v>
      </c>
      <c r="AE63" s="191">
        <v>285.06</v>
      </c>
      <c r="AF63" s="312">
        <f t="shared" si="6"/>
        <v>1</v>
      </c>
    </row>
    <row r="64" spans="1:32" ht="23.1" customHeight="1" x14ac:dyDescent="0.25">
      <c r="D64" s="136"/>
      <c r="E64" s="138"/>
      <c r="F64" s="139"/>
      <c r="J64" s="34"/>
      <c r="K64" s="202"/>
      <c r="L64" s="202"/>
      <c r="M64" s="2"/>
      <c r="N64" s="13">
        <f t="shared" si="4"/>
        <v>0</v>
      </c>
      <c r="O64" s="13">
        <f t="shared" si="5"/>
        <v>0</v>
      </c>
      <c r="P64" s="2"/>
      <c r="Q64" s="400"/>
      <c r="R64" s="400"/>
      <c r="S64" s="400"/>
      <c r="T64" s="332"/>
      <c r="U64" s="340"/>
      <c r="V64" s="330"/>
      <c r="W64" s="280"/>
      <c r="X64" s="331"/>
      <c r="Y64" s="331"/>
      <c r="Z64" s="208"/>
      <c r="AA64" s="208"/>
      <c r="AB64" s="208"/>
      <c r="AC64" s="208"/>
      <c r="AD64" s="208"/>
      <c r="AE64" s="191"/>
      <c r="AF64" s="312"/>
    </row>
    <row r="65" spans="1:39" ht="23.1" customHeight="1" x14ac:dyDescent="0.25">
      <c r="D65" s="615" t="s">
        <v>281</v>
      </c>
      <c r="E65" s="615"/>
      <c r="F65" s="615"/>
      <c r="G65" s="615"/>
      <c r="H65" s="615"/>
      <c r="I65" s="615"/>
      <c r="J65" s="34"/>
      <c r="K65" s="202"/>
      <c r="L65" s="202"/>
      <c r="M65" s="2"/>
      <c r="N65" s="13">
        <f t="shared" si="4"/>
        <v>2.4200000000000004</v>
      </c>
      <c r="O65" s="13">
        <f t="shared" si="5"/>
        <v>1.54</v>
      </c>
      <c r="P65" s="2"/>
      <c r="Q65" s="400">
        <v>1.1000000000000001</v>
      </c>
      <c r="R65" s="400">
        <v>1.1000000000000001</v>
      </c>
      <c r="S65" s="400">
        <v>1.1000000000000001</v>
      </c>
      <c r="T65" s="332"/>
      <c r="U65" s="340"/>
      <c r="V65" s="330"/>
      <c r="W65" s="280"/>
      <c r="X65" s="331"/>
      <c r="Y65" s="331"/>
      <c r="Z65" s="208"/>
      <c r="AA65" s="208"/>
      <c r="AB65" s="208"/>
      <c r="AC65" s="208"/>
      <c r="AD65" s="208"/>
      <c r="AE65" s="191"/>
      <c r="AF65" s="312">
        <f t="shared" si="6"/>
        <v>1</v>
      </c>
    </row>
    <row r="66" spans="1:39" s="66" customFormat="1" ht="23.1" customHeight="1" x14ac:dyDescent="0.25">
      <c r="A66" s="2" t="s">
        <v>255</v>
      </c>
      <c r="B66" s="2">
        <v>1618</v>
      </c>
      <c r="C66" s="2" t="s">
        <v>388</v>
      </c>
      <c r="D66" s="4" t="s">
        <v>210</v>
      </c>
      <c r="E66" s="116">
        <f t="shared" ref="E66" si="35">K66</f>
        <v>350</v>
      </c>
      <c r="F66" s="117">
        <f t="shared" ref="F66" si="36">L66</f>
        <v>250</v>
      </c>
      <c r="G66" s="101"/>
      <c r="H66" s="2"/>
      <c r="I66" s="2"/>
      <c r="J66" s="71"/>
      <c r="K66" s="202">
        <f t="shared" ref="K66" si="37">MROUND(N66+25,50)</f>
        <v>350</v>
      </c>
      <c r="L66" s="202">
        <f t="shared" ref="L66" si="38">MROUND(O66+25,50)</f>
        <v>250</v>
      </c>
      <c r="M66" s="51"/>
      <c r="N66" s="13">
        <f t="shared" si="4"/>
        <v>348.71265804375008</v>
      </c>
      <c r="O66" s="13">
        <f t="shared" si="5"/>
        <v>221.90805511875001</v>
      </c>
      <c r="P66" s="63"/>
      <c r="Q66" s="400">
        <v>158.50575365625002</v>
      </c>
      <c r="R66" s="410">
        <v>158.50575365625002</v>
      </c>
      <c r="S66" s="410">
        <v>158.50575365625002</v>
      </c>
      <c r="T66" s="367">
        <v>144.0961396875</v>
      </c>
      <c r="U66" s="300">
        <v>115.27691175000001</v>
      </c>
      <c r="V66" s="289">
        <v>115.27691175000001</v>
      </c>
      <c r="W66" s="277">
        <v>92.221529400000009</v>
      </c>
      <c r="X66" s="263">
        <v>92.221529400000009</v>
      </c>
      <c r="Y66" s="263">
        <v>92.221529400000009</v>
      </c>
      <c r="Z66" s="208">
        <v>83.837754000000004</v>
      </c>
      <c r="AA66" s="208">
        <v>83.837754000000004</v>
      </c>
      <c r="AB66" s="208">
        <v>83.837754000000004</v>
      </c>
      <c r="AC66" s="208">
        <v>83.837754000000004</v>
      </c>
      <c r="AD66" s="208">
        <v>75.611250000000013</v>
      </c>
      <c r="AE66" s="192">
        <v>60.489000000000004</v>
      </c>
      <c r="AF66" s="312">
        <f t="shared" si="6"/>
        <v>1</v>
      </c>
      <c r="AG66" s="144"/>
    </row>
    <row r="67" spans="1:39" ht="23.1" customHeight="1" x14ac:dyDescent="0.25">
      <c r="B67" s="2">
        <v>1619</v>
      </c>
      <c r="C67" s="2" t="s">
        <v>389</v>
      </c>
      <c r="D67" s="4" t="s">
        <v>211</v>
      </c>
      <c r="E67" s="116">
        <f t="shared" ref="E67:E74" si="39">K67</f>
        <v>600</v>
      </c>
      <c r="F67" s="117">
        <f t="shared" ref="F67:F74" si="40">L67</f>
        <v>400</v>
      </c>
      <c r="G67" s="101"/>
      <c r="J67" s="71"/>
      <c r="K67" s="202">
        <f t="shared" ref="K67:K74" si="41">MROUND(N67+25,50)</f>
        <v>600</v>
      </c>
      <c r="L67" s="202">
        <f t="shared" ref="L67:L74" si="42">MROUND(O67+25,50)</f>
        <v>400</v>
      </c>
      <c r="M67" s="51"/>
      <c r="N67" s="13">
        <f t="shared" si="4"/>
        <v>576.05124307500012</v>
      </c>
      <c r="O67" s="13">
        <f t="shared" si="5"/>
        <v>366.57806377500003</v>
      </c>
      <c r="P67" s="51"/>
      <c r="Q67" s="400">
        <v>261.84147412500005</v>
      </c>
      <c r="R67" s="410">
        <v>261.84147412500005</v>
      </c>
      <c r="S67" s="410">
        <v>261.84147412500005</v>
      </c>
      <c r="T67" s="367">
        <v>238.03770375000002</v>
      </c>
      <c r="U67" s="300">
        <v>190.43016300000002</v>
      </c>
      <c r="V67" s="289">
        <v>190.43016300000002</v>
      </c>
      <c r="W67" s="277">
        <v>152.34413040000001</v>
      </c>
      <c r="X67" s="263">
        <v>152.34413040000001</v>
      </c>
      <c r="Y67" s="263">
        <v>152.34413040000001</v>
      </c>
      <c r="Z67" s="208">
        <v>138.494664</v>
      </c>
      <c r="AA67" s="208">
        <v>138.494664</v>
      </c>
      <c r="AB67" s="208">
        <v>138.494664</v>
      </c>
      <c r="AC67" s="208">
        <v>138.494664</v>
      </c>
      <c r="AD67" s="208">
        <v>124.905</v>
      </c>
      <c r="AE67" s="190">
        <v>99.924000000000007</v>
      </c>
      <c r="AF67" s="312">
        <f t="shared" si="6"/>
        <v>1</v>
      </c>
    </row>
    <row r="68" spans="1:39" ht="23.1" customHeight="1" x14ac:dyDescent="0.25">
      <c r="B68" s="2">
        <v>1620</v>
      </c>
      <c r="C68" s="2" t="s">
        <v>390</v>
      </c>
      <c r="D68" s="4" t="s">
        <v>212</v>
      </c>
      <c r="E68" s="116">
        <f t="shared" si="39"/>
        <v>800</v>
      </c>
      <c r="F68" s="117">
        <f t="shared" si="40"/>
        <v>500</v>
      </c>
      <c r="G68" s="101"/>
      <c r="J68" s="71"/>
      <c r="K68" s="202">
        <f t="shared" si="41"/>
        <v>800</v>
      </c>
      <c r="L68" s="202">
        <f t="shared" si="42"/>
        <v>500</v>
      </c>
      <c r="M68" s="51"/>
      <c r="N68" s="13">
        <f t="shared" si="4"/>
        <v>767.24394429375002</v>
      </c>
      <c r="O68" s="13">
        <f t="shared" si="5"/>
        <v>488.24614636874992</v>
      </c>
      <c r="P68" s="51"/>
      <c r="Q68" s="400">
        <v>348.74724740624998</v>
      </c>
      <c r="R68" s="410">
        <v>348.74724740624998</v>
      </c>
      <c r="S68" s="410">
        <v>348.74724740624998</v>
      </c>
      <c r="T68" s="367">
        <v>317.04295218749996</v>
      </c>
      <c r="U68" s="300">
        <v>253.63436174999998</v>
      </c>
      <c r="V68" s="289">
        <v>253.63436174999998</v>
      </c>
      <c r="W68" s="277">
        <v>202.90748939999997</v>
      </c>
      <c r="X68" s="263">
        <v>202.90748939999997</v>
      </c>
      <c r="Y68" s="263">
        <v>202.90748939999997</v>
      </c>
      <c r="Z68" s="208">
        <v>184.46135399999997</v>
      </c>
      <c r="AA68" s="208">
        <v>184.46135399999997</v>
      </c>
      <c r="AB68" s="208">
        <v>184.46135399999997</v>
      </c>
      <c r="AC68" s="208">
        <v>184.46135399999997</v>
      </c>
      <c r="AD68" s="208">
        <v>166.36124999999998</v>
      </c>
      <c r="AE68" s="190">
        <v>133.089</v>
      </c>
      <c r="AF68" s="312">
        <f t="shared" si="6"/>
        <v>1</v>
      </c>
    </row>
    <row r="69" spans="1:39" ht="23.1" customHeight="1" x14ac:dyDescent="0.25">
      <c r="B69" s="2">
        <v>1621</v>
      </c>
      <c r="C69" s="2" t="s">
        <v>391</v>
      </c>
      <c r="D69" s="4" t="s">
        <v>213</v>
      </c>
      <c r="E69" s="116">
        <f t="shared" si="39"/>
        <v>1100</v>
      </c>
      <c r="F69" s="117">
        <f t="shared" si="40"/>
        <v>700</v>
      </c>
      <c r="G69" s="101"/>
      <c r="J69" s="71"/>
      <c r="K69" s="202">
        <f t="shared" si="41"/>
        <v>1100</v>
      </c>
      <c r="L69" s="202">
        <f t="shared" si="42"/>
        <v>700</v>
      </c>
      <c r="M69" s="51"/>
      <c r="N69" s="13">
        <f t="shared" si="4"/>
        <v>1074.5473705312502</v>
      </c>
      <c r="O69" s="13">
        <f t="shared" si="5"/>
        <v>683.80287215625003</v>
      </c>
      <c r="P69" s="51"/>
      <c r="Q69" s="400">
        <v>488.43062296875001</v>
      </c>
      <c r="R69" s="410">
        <v>488.43062296875001</v>
      </c>
      <c r="S69" s="410">
        <v>488.43062296875001</v>
      </c>
      <c r="T69" s="367">
        <v>444.02783906249999</v>
      </c>
      <c r="U69" s="300">
        <v>355.22227125000001</v>
      </c>
      <c r="V69" s="289">
        <v>355.22227125000001</v>
      </c>
      <c r="W69" s="277">
        <v>284.177817</v>
      </c>
      <c r="X69" s="263">
        <v>284.177817</v>
      </c>
      <c r="Y69" s="263">
        <v>284.177817</v>
      </c>
      <c r="Z69" s="208">
        <v>258.34346999999997</v>
      </c>
      <c r="AA69" s="208">
        <v>258.34346999999997</v>
      </c>
      <c r="AB69" s="208">
        <v>258.34346999999997</v>
      </c>
      <c r="AC69" s="208">
        <v>258.34346999999997</v>
      </c>
      <c r="AD69" s="208">
        <v>232.99375000000001</v>
      </c>
      <c r="AE69" s="190">
        <v>186.39500000000001</v>
      </c>
      <c r="AF69" s="312">
        <f t="shared" si="6"/>
        <v>1</v>
      </c>
    </row>
    <row r="70" spans="1:39" s="144" customFormat="1" ht="23.1" customHeight="1" x14ac:dyDescent="0.25">
      <c r="A70" s="2"/>
      <c r="B70" s="2">
        <v>1622</v>
      </c>
      <c r="C70" s="2" t="s">
        <v>392</v>
      </c>
      <c r="D70" s="4" t="s">
        <v>214</v>
      </c>
      <c r="E70" s="116">
        <f t="shared" si="39"/>
        <v>1500</v>
      </c>
      <c r="F70" s="117">
        <f t="shared" si="40"/>
        <v>1000</v>
      </c>
      <c r="G70" s="101"/>
      <c r="H70" s="2"/>
      <c r="I70" s="2"/>
      <c r="J70" s="71"/>
      <c r="K70" s="202">
        <f t="shared" si="41"/>
        <v>1500</v>
      </c>
      <c r="L70" s="202">
        <f t="shared" si="42"/>
        <v>1000</v>
      </c>
      <c r="M70" s="51"/>
      <c r="N70" s="13">
        <f t="shared" si="4"/>
        <v>1496.2493483437504</v>
      </c>
      <c r="O70" s="13">
        <f t="shared" si="5"/>
        <v>952.1586762187502</v>
      </c>
      <c r="P70" s="51"/>
      <c r="Q70" s="400">
        <v>680.11334015625016</v>
      </c>
      <c r="R70" s="410">
        <v>680.11334015625016</v>
      </c>
      <c r="S70" s="410">
        <v>680.11334015625016</v>
      </c>
      <c r="T70" s="367">
        <v>618.28485468750011</v>
      </c>
      <c r="U70" s="300">
        <v>494.62788375000008</v>
      </c>
      <c r="V70" s="289">
        <v>494.62788375000008</v>
      </c>
      <c r="W70" s="277">
        <v>395.70230700000008</v>
      </c>
      <c r="X70" s="263">
        <v>395.70230700000008</v>
      </c>
      <c r="Y70" s="263">
        <v>395.70230700000008</v>
      </c>
      <c r="Z70" s="208">
        <v>359.72937000000002</v>
      </c>
      <c r="AA70" s="208">
        <v>359.72937000000002</v>
      </c>
      <c r="AB70" s="208">
        <v>359.72937000000002</v>
      </c>
      <c r="AC70" s="208">
        <v>359.72937000000002</v>
      </c>
      <c r="AD70" s="208">
        <v>324.43125000000003</v>
      </c>
      <c r="AE70" s="190">
        <v>259.54500000000002</v>
      </c>
      <c r="AF70" s="312">
        <f t="shared" si="6"/>
        <v>1</v>
      </c>
      <c r="AH70" s="34"/>
      <c r="AI70" s="34"/>
      <c r="AJ70" s="34"/>
      <c r="AK70" s="34"/>
      <c r="AL70" s="34"/>
      <c r="AM70" s="34"/>
    </row>
    <row r="71" spans="1:39" s="144" customFormat="1" ht="23.1" customHeight="1" x14ac:dyDescent="0.25">
      <c r="A71" s="2"/>
      <c r="B71" s="2">
        <v>1623</v>
      </c>
      <c r="C71" s="2" t="s">
        <v>393</v>
      </c>
      <c r="D71" s="4" t="s">
        <v>215</v>
      </c>
      <c r="E71" s="116">
        <f t="shared" si="39"/>
        <v>1900</v>
      </c>
      <c r="F71" s="117">
        <f t="shared" si="40"/>
        <v>1200</v>
      </c>
      <c r="G71" s="101"/>
      <c r="H71" s="2"/>
      <c r="I71" s="2"/>
      <c r="J71" s="71"/>
      <c r="K71" s="202">
        <f t="shared" si="41"/>
        <v>1900</v>
      </c>
      <c r="L71" s="202">
        <f t="shared" si="42"/>
        <v>1200</v>
      </c>
      <c r="M71" s="51"/>
      <c r="N71" s="13">
        <f t="shared" si="4"/>
        <v>1879.9030274062504</v>
      </c>
      <c r="O71" s="13">
        <f t="shared" si="5"/>
        <v>1196.30192653125</v>
      </c>
      <c r="P71" s="51"/>
      <c r="Q71" s="400">
        <v>854.50137609375008</v>
      </c>
      <c r="R71" s="410">
        <v>854.50137609375008</v>
      </c>
      <c r="S71" s="410">
        <v>854.50137609375008</v>
      </c>
      <c r="T71" s="367">
        <v>776.81943281250005</v>
      </c>
      <c r="U71" s="300">
        <v>621.45554625</v>
      </c>
      <c r="V71" s="289">
        <v>621.45554625</v>
      </c>
      <c r="W71" s="277">
        <v>497.16443700000002</v>
      </c>
      <c r="X71" s="263">
        <v>497.16443700000002</v>
      </c>
      <c r="Y71" s="263">
        <v>497.16443700000002</v>
      </c>
      <c r="Z71" s="208">
        <v>451.96767</v>
      </c>
      <c r="AA71" s="208">
        <v>451.96767</v>
      </c>
      <c r="AB71" s="208">
        <v>451.96767</v>
      </c>
      <c r="AC71" s="208">
        <v>451.96767</v>
      </c>
      <c r="AD71" s="208">
        <v>407.61875000000003</v>
      </c>
      <c r="AE71" s="190">
        <v>326.09500000000003</v>
      </c>
      <c r="AF71" s="312">
        <f t="shared" si="6"/>
        <v>1</v>
      </c>
      <c r="AH71" s="34"/>
      <c r="AI71" s="34"/>
      <c r="AJ71" s="34"/>
      <c r="AK71" s="34"/>
      <c r="AL71" s="34"/>
      <c r="AM71" s="34"/>
    </row>
    <row r="72" spans="1:39" s="144" customFormat="1" ht="23.1" customHeight="1" x14ac:dyDescent="0.25">
      <c r="A72" s="2"/>
      <c r="B72" s="2">
        <v>1624</v>
      </c>
      <c r="C72" s="2" t="s">
        <v>394</v>
      </c>
      <c r="D72" s="4" t="s">
        <v>216</v>
      </c>
      <c r="E72" s="116">
        <f t="shared" si="39"/>
        <v>3250</v>
      </c>
      <c r="F72" s="117">
        <f t="shared" si="40"/>
        <v>2100</v>
      </c>
      <c r="G72" s="101"/>
      <c r="H72" s="2"/>
      <c r="I72" s="2"/>
      <c r="J72" s="71"/>
      <c r="K72" s="202">
        <f t="shared" si="41"/>
        <v>3250</v>
      </c>
      <c r="L72" s="202">
        <f t="shared" si="42"/>
        <v>2100</v>
      </c>
      <c r="M72" s="51"/>
      <c r="N72" s="13">
        <f t="shared" si="4"/>
        <v>3223.2616286062512</v>
      </c>
      <c r="O72" s="13">
        <f t="shared" si="5"/>
        <v>2051.1664909312503</v>
      </c>
      <c r="P72" s="51"/>
      <c r="Q72" s="400">
        <v>1465.1189220937504</v>
      </c>
      <c r="R72" s="410">
        <v>1465.1189220937504</v>
      </c>
      <c r="S72" s="410">
        <v>1465.1189220937504</v>
      </c>
      <c r="T72" s="367">
        <v>1331.9262928125002</v>
      </c>
      <c r="U72" s="300">
        <v>1065.5410342500002</v>
      </c>
      <c r="V72" s="289">
        <v>1065.5410342500002</v>
      </c>
      <c r="W72" s="277">
        <v>852.43282740000006</v>
      </c>
      <c r="X72" s="263">
        <v>852.43282740000006</v>
      </c>
      <c r="Y72" s="263">
        <v>852.43282740000006</v>
      </c>
      <c r="Z72" s="208">
        <v>774.93893400000002</v>
      </c>
      <c r="AA72" s="208">
        <v>774.93893400000002</v>
      </c>
      <c r="AB72" s="208">
        <v>774.93893400000002</v>
      </c>
      <c r="AC72" s="208">
        <v>774.93893400000002</v>
      </c>
      <c r="AD72" s="208">
        <v>698.89875000000006</v>
      </c>
      <c r="AE72" s="190">
        <v>559.11900000000003</v>
      </c>
      <c r="AF72" s="312">
        <f t="shared" si="6"/>
        <v>1</v>
      </c>
      <c r="AH72" s="34"/>
      <c r="AI72" s="34"/>
      <c r="AJ72" s="34"/>
      <c r="AK72" s="34"/>
      <c r="AL72" s="34"/>
      <c r="AM72" s="34"/>
    </row>
    <row r="73" spans="1:39" s="144" customFormat="1" ht="23.1" customHeight="1" x14ac:dyDescent="0.25">
      <c r="A73" s="2"/>
      <c r="B73" s="2">
        <v>1625</v>
      </c>
      <c r="C73" s="2" t="s">
        <v>395</v>
      </c>
      <c r="D73" s="4" t="s">
        <v>217</v>
      </c>
      <c r="E73" s="116">
        <f t="shared" si="39"/>
        <v>5000</v>
      </c>
      <c r="F73" s="117">
        <f t="shared" si="40"/>
        <v>3200</v>
      </c>
      <c r="G73" s="101"/>
      <c r="H73" s="2"/>
      <c r="I73" s="2"/>
      <c r="J73" s="71"/>
      <c r="K73" s="202">
        <f t="shared" si="41"/>
        <v>5000</v>
      </c>
      <c r="L73" s="202">
        <f t="shared" si="42"/>
        <v>3200</v>
      </c>
      <c r="M73" s="51"/>
      <c r="N73" s="13">
        <f t="shared" si="4"/>
        <v>4988.3856214500001</v>
      </c>
      <c r="O73" s="13">
        <f t="shared" si="5"/>
        <v>3174.4272136499999</v>
      </c>
      <c r="P73" s="51"/>
      <c r="Q73" s="400">
        <v>2267.44800975</v>
      </c>
      <c r="R73" s="410">
        <v>2267.44800975</v>
      </c>
      <c r="S73" s="410">
        <v>2267.44800975</v>
      </c>
      <c r="T73" s="367">
        <v>2061.3163724999999</v>
      </c>
      <c r="U73" s="300">
        <v>1649.0530979999999</v>
      </c>
      <c r="V73" s="289">
        <v>1649.0530979999999</v>
      </c>
      <c r="W73" s="277">
        <v>1319.2424784</v>
      </c>
      <c r="X73" s="263">
        <v>1319.2424784</v>
      </c>
      <c r="Y73" s="263">
        <v>1319.2424784</v>
      </c>
      <c r="Z73" s="208">
        <v>1199.311344</v>
      </c>
      <c r="AA73" s="208">
        <v>1199.311344</v>
      </c>
      <c r="AB73" s="208">
        <v>1199.311344</v>
      </c>
      <c r="AC73" s="208">
        <v>1199.311344</v>
      </c>
      <c r="AD73" s="208">
        <v>1081.6300000000001</v>
      </c>
      <c r="AE73" s="190">
        <v>865.30400000000009</v>
      </c>
      <c r="AF73" s="312">
        <f t="shared" si="6"/>
        <v>1</v>
      </c>
      <c r="AH73" s="34"/>
      <c r="AI73" s="34"/>
      <c r="AJ73" s="34"/>
      <c r="AK73" s="34"/>
      <c r="AL73" s="34"/>
      <c r="AM73" s="34"/>
    </row>
    <row r="74" spans="1:39" s="144" customFormat="1" ht="23.1" customHeight="1" x14ac:dyDescent="0.25">
      <c r="A74" s="2"/>
      <c r="B74" s="2">
        <v>1626</v>
      </c>
      <c r="C74" s="2" t="s">
        <v>396</v>
      </c>
      <c r="D74" s="4" t="s">
        <v>218</v>
      </c>
      <c r="E74" s="116">
        <f t="shared" si="39"/>
        <v>7300</v>
      </c>
      <c r="F74" s="117">
        <f t="shared" si="40"/>
        <v>4650</v>
      </c>
      <c r="G74" s="101"/>
      <c r="H74" s="2"/>
      <c r="I74" s="2"/>
      <c r="J74" s="71"/>
      <c r="K74" s="202">
        <f t="shared" si="41"/>
        <v>7300</v>
      </c>
      <c r="L74" s="202">
        <f t="shared" si="42"/>
        <v>4650</v>
      </c>
      <c r="M74" s="51"/>
      <c r="N74" s="13">
        <f t="shared" si="4"/>
        <v>7290.3711096562529</v>
      </c>
      <c r="O74" s="13">
        <f t="shared" si="5"/>
        <v>4639.3270697812513</v>
      </c>
      <c r="P74" s="51"/>
      <c r="Q74" s="400">
        <v>3313.805049843751</v>
      </c>
      <c r="R74" s="410">
        <v>3313.805049843751</v>
      </c>
      <c r="S74" s="410">
        <v>3313.805049843751</v>
      </c>
      <c r="T74" s="367">
        <v>3012.5500453125005</v>
      </c>
      <c r="U74" s="300">
        <v>2410.0400362500004</v>
      </c>
      <c r="V74" s="289">
        <v>2410.0400362500004</v>
      </c>
      <c r="W74" s="277">
        <v>1928.0320290000004</v>
      </c>
      <c r="X74" s="263">
        <v>1928.0320290000004</v>
      </c>
      <c r="Y74" s="263">
        <v>1928.0320290000004</v>
      </c>
      <c r="Z74" s="208">
        <v>1752.7563900000002</v>
      </c>
      <c r="AA74" s="208">
        <v>1752.7563900000002</v>
      </c>
      <c r="AB74" s="208">
        <v>1752.7563900000002</v>
      </c>
      <c r="AC74" s="208">
        <v>1752.7563900000002</v>
      </c>
      <c r="AD74" s="208">
        <v>1580.7687500000002</v>
      </c>
      <c r="AE74" s="190">
        <v>1264.6150000000002</v>
      </c>
      <c r="AF74" s="312">
        <f t="shared" si="6"/>
        <v>1</v>
      </c>
      <c r="AH74" s="34"/>
      <c r="AI74" s="34"/>
      <c r="AJ74" s="34"/>
      <c r="AK74" s="34"/>
      <c r="AL74" s="34"/>
      <c r="AM74" s="34"/>
    </row>
    <row r="75" spans="1:39" s="144" customFormat="1" ht="20.100000000000001" customHeight="1" x14ac:dyDescent="0.25">
      <c r="A75" s="2"/>
      <c r="B75" s="2"/>
      <c r="C75" s="2"/>
      <c r="D75" s="136"/>
      <c r="E75" s="138"/>
      <c r="F75" s="139"/>
      <c r="G75" s="99"/>
      <c r="H75" s="2"/>
      <c r="I75" s="2"/>
      <c r="J75" s="34"/>
      <c r="K75" s="202"/>
      <c r="L75" s="202"/>
      <c r="M75" s="2"/>
      <c r="N75" s="13">
        <f t="shared" ref="N75:N138" si="43">Q75*$N$7</f>
        <v>0</v>
      </c>
      <c r="O75" s="13">
        <f t="shared" ref="O75:O138" si="44">Q75*$O$7</f>
        <v>0</v>
      </c>
      <c r="P75" s="2"/>
      <c r="Q75" s="400"/>
      <c r="R75" s="400"/>
      <c r="S75" s="400"/>
      <c r="T75" s="332"/>
      <c r="U75" s="341"/>
      <c r="V75" s="322">
        <v>0</v>
      </c>
      <c r="W75" s="279"/>
      <c r="X75" s="211"/>
      <c r="Y75" s="211"/>
      <c r="Z75" s="209"/>
      <c r="AA75" s="209"/>
      <c r="AB75" s="209"/>
      <c r="AC75" s="209"/>
      <c r="AD75" s="209"/>
      <c r="AE75" s="191"/>
      <c r="AF75" s="312"/>
      <c r="AH75" s="34"/>
      <c r="AI75" s="34"/>
      <c r="AJ75" s="34"/>
      <c r="AK75" s="34"/>
      <c r="AL75" s="34"/>
      <c r="AM75" s="34"/>
    </row>
    <row r="76" spans="1:39" s="144" customFormat="1" ht="23.1" customHeight="1" x14ac:dyDescent="0.25">
      <c r="A76" s="2"/>
      <c r="B76" s="2"/>
      <c r="C76" s="2"/>
      <c r="D76" s="615" t="s">
        <v>57</v>
      </c>
      <c r="E76" s="615"/>
      <c r="F76" s="615"/>
      <c r="G76" s="615"/>
      <c r="H76" s="615"/>
      <c r="I76" s="615"/>
      <c r="J76" s="34"/>
      <c r="K76" s="202"/>
      <c r="L76" s="202"/>
      <c r="M76" s="2"/>
      <c r="N76" s="13">
        <f t="shared" si="43"/>
        <v>0</v>
      </c>
      <c r="O76" s="13">
        <f t="shared" si="44"/>
        <v>0</v>
      </c>
      <c r="P76" s="2"/>
      <c r="Q76" s="400"/>
      <c r="R76" s="400"/>
      <c r="S76" s="400"/>
      <c r="T76" s="332"/>
      <c r="U76" s="341"/>
      <c r="V76" s="322"/>
      <c r="W76" s="279"/>
      <c r="X76" s="211"/>
      <c r="Y76" s="211"/>
      <c r="Z76" s="209"/>
      <c r="AA76" s="209"/>
      <c r="AB76" s="209"/>
      <c r="AC76" s="209"/>
      <c r="AD76" s="209"/>
      <c r="AE76" s="191"/>
      <c r="AF76" s="312"/>
      <c r="AH76" s="34"/>
      <c r="AI76" s="34"/>
      <c r="AJ76" s="34"/>
      <c r="AK76" s="34"/>
      <c r="AL76" s="34"/>
      <c r="AM76" s="34"/>
    </row>
    <row r="77" spans="1:39" s="144" customFormat="1" ht="23.1" customHeight="1" x14ac:dyDescent="0.25">
      <c r="A77" s="2"/>
      <c r="B77" s="2">
        <v>1903</v>
      </c>
      <c r="C77" s="2" t="s">
        <v>419</v>
      </c>
      <c r="D77" s="4" t="s">
        <v>126</v>
      </c>
      <c r="E77" s="116">
        <f t="shared" ref="E77" si="45">K77</f>
        <v>2850</v>
      </c>
      <c r="F77" s="117">
        <f t="shared" ref="F77" si="46">L77</f>
        <v>1850</v>
      </c>
      <c r="G77" s="101"/>
      <c r="H77" s="2"/>
      <c r="I77" s="2"/>
      <c r="J77" s="33"/>
      <c r="K77" s="202">
        <f t="shared" ref="K77" si="47">MROUND(N77+25,50)</f>
        <v>2850</v>
      </c>
      <c r="L77" s="202">
        <f t="shared" ref="L77" si="48">MROUND(O77+25,50)</f>
        <v>1850</v>
      </c>
      <c r="M77" s="51"/>
      <c r="N77" s="13">
        <f t="shared" si="43"/>
        <v>2830.4540000000002</v>
      </c>
      <c r="O77" s="13">
        <f t="shared" si="44"/>
        <v>1801.1979999999999</v>
      </c>
      <c r="P77" s="51"/>
      <c r="Q77" s="436">
        <v>1286.57</v>
      </c>
      <c r="R77" s="409">
        <v>1286.57</v>
      </c>
      <c r="S77" s="409">
        <v>1286.57</v>
      </c>
      <c r="T77" s="367">
        <v>1173.875</v>
      </c>
      <c r="U77" s="305">
        <v>939.1</v>
      </c>
      <c r="V77" s="289">
        <v>898.27375000000006</v>
      </c>
      <c r="W77" s="277">
        <v>718.61900000000003</v>
      </c>
      <c r="X77" s="263">
        <v>718.61900000000003</v>
      </c>
      <c r="Y77" s="263">
        <v>718.61900000000003</v>
      </c>
      <c r="Z77" s="208">
        <v>646.76303999999993</v>
      </c>
      <c r="AA77" s="208">
        <v>646.76303999999993</v>
      </c>
      <c r="AB77" s="208">
        <v>646.76303999999993</v>
      </c>
      <c r="AC77" s="208">
        <v>646.76303999999993</v>
      </c>
      <c r="AD77" s="208">
        <v>583.29999999999995</v>
      </c>
      <c r="AE77" s="191">
        <v>466.64</v>
      </c>
      <c r="AF77" s="312">
        <f t="shared" ref="AF77:AF138" si="49">Q77/R77</f>
        <v>1</v>
      </c>
      <c r="AH77" s="34"/>
      <c r="AI77" s="34"/>
      <c r="AJ77" s="34"/>
      <c r="AK77" s="34"/>
      <c r="AL77" s="34"/>
      <c r="AM77" s="34"/>
    </row>
    <row r="78" spans="1:39" s="144" customFormat="1" ht="23.1" customHeight="1" x14ac:dyDescent="0.25">
      <c r="A78" s="2"/>
      <c r="B78" s="2">
        <v>1904</v>
      </c>
      <c r="C78" s="2" t="s">
        <v>420</v>
      </c>
      <c r="D78" s="4" t="s">
        <v>127</v>
      </c>
      <c r="E78" s="116">
        <f t="shared" ref="E78:E79" si="50">K78</f>
        <v>2950</v>
      </c>
      <c r="F78" s="117">
        <f t="shared" ref="F78:F79" si="51">L78</f>
        <v>1850</v>
      </c>
      <c r="G78" s="101"/>
      <c r="H78" s="2"/>
      <c r="I78" s="2"/>
      <c r="J78" s="33"/>
      <c r="K78" s="202">
        <f t="shared" ref="K78:K79" si="52">MROUND(N78+25,50)</f>
        <v>2950</v>
      </c>
      <c r="L78" s="202">
        <f t="shared" ref="L78:L79" si="53">MROUND(O78+25,50)</f>
        <v>1850</v>
      </c>
      <c r="M78" s="51"/>
      <c r="N78" s="13">
        <f t="shared" si="43"/>
        <v>2905.8919999999998</v>
      </c>
      <c r="O78" s="13">
        <f t="shared" si="44"/>
        <v>1849.2039999999997</v>
      </c>
      <c r="P78" s="51"/>
      <c r="Q78" s="436">
        <v>1320.86</v>
      </c>
      <c r="R78" s="409">
        <v>1320.86</v>
      </c>
      <c r="S78" s="409">
        <v>1320.86</v>
      </c>
      <c r="T78" s="367">
        <v>1205.1624999999999</v>
      </c>
      <c r="U78" s="305">
        <v>964.13</v>
      </c>
      <c r="V78" s="289">
        <v>922.21250000000009</v>
      </c>
      <c r="W78" s="277">
        <v>737.7700000000001</v>
      </c>
      <c r="X78" s="263">
        <v>737.7700000000001</v>
      </c>
      <c r="Y78" s="263">
        <v>737.7700000000001</v>
      </c>
      <c r="Z78" s="208">
        <v>663.99101999999993</v>
      </c>
      <c r="AA78" s="208">
        <v>663.99101999999993</v>
      </c>
      <c r="AB78" s="208">
        <v>663.99101999999993</v>
      </c>
      <c r="AC78" s="208">
        <v>663.99101999999993</v>
      </c>
      <c r="AD78" s="208">
        <v>598.83749999999998</v>
      </c>
      <c r="AE78" s="191">
        <v>479.07</v>
      </c>
      <c r="AF78" s="312">
        <f t="shared" si="49"/>
        <v>1</v>
      </c>
      <c r="AH78" s="34"/>
      <c r="AI78" s="34"/>
      <c r="AJ78" s="34"/>
      <c r="AK78" s="34"/>
      <c r="AL78" s="34"/>
      <c r="AM78" s="34"/>
    </row>
    <row r="79" spans="1:39" s="144" customFormat="1" ht="23.1" customHeight="1" x14ac:dyDescent="0.25">
      <c r="A79" s="2"/>
      <c r="B79" s="2">
        <v>1905</v>
      </c>
      <c r="C79" s="2" t="s">
        <v>421</v>
      </c>
      <c r="D79" s="4" t="s">
        <v>128</v>
      </c>
      <c r="E79" s="116">
        <f t="shared" si="50"/>
        <v>4450</v>
      </c>
      <c r="F79" s="117">
        <f t="shared" si="51"/>
        <v>2850</v>
      </c>
      <c r="G79" s="101"/>
      <c r="H79" s="2"/>
      <c r="I79" s="2"/>
      <c r="J79" s="33"/>
      <c r="K79" s="202">
        <f t="shared" si="52"/>
        <v>4450</v>
      </c>
      <c r="L79" s="202">
        <f t="shared" si="53"/>
        <v>2850</v>
      </c>
      <c r="M79" s="51"/>
      <c r="N79" s="13">
        <f t="shared" si="43"/>
        <v>4416.6980000000003</v>
      </c>
      <c r="O79" s="13">
        <f t="shared" si="44"/>
        <v>2810.6259999999997</v>
      </c>
      <c r="P79" s="51"/>
      <c r="Q79" s="436">
        <v>2007.59</v>
      </c>
      <c r="R79" s="409">
        <v>2007.59</v>
      </c>
      <c r="S79" s="409">
        <v>2007.59</v>
      </c>
      <c r="T79" s="367">
        <v>1831.75</v>
      </c>
      <c r="U79" s="305">
        <v>1465.4</v>
      </c>
      <c r="V79" s="289">
        <v>1401.7025000000001</v>
      </c>
      <c r="W79" s="277">
        <v>1121.3620000000001</v>
      </c>
      <c r="X79" s="263">
        <v>1121.3620000000001</v>
      </c>
      <c r="Y79" s="263">
        <v>1121.3620000000001</v>
      </c>
      <c r="Z79" s="208">
        <v>1009.2158999999999</v>
      </c>
      <c r="AA79" s="208">
        <v>1009.2158999999999</v>
      </c>
      <c r="AB79" s="208">
        <v>1009.2158999999999</v>
      </c>
      <c r="AC79" s="208">
        <v>1009.2158999999999</v>
      </c>
      <c r="AD79" s="208">
        <v>910.1875</v>
      </c>
      <c r="AE79" s="191">
        <v>728.15</v>
      </c>
      <c r="AF79" s="312">
        <f t="shared" si="49"/>
        <v>1</v>
      </c>
      <c r="AH79" s="34"/>
      <c r="AI79" s="34"/>
      <c r="AJ79" s="34"/>
      <c r="AK79" s="34"/>
      <c r="AL79" s="34"/>
      <c r="AM79" s="34"/>
    </row>
    <row r="80" spans="1:39" s="144" customFormat="1" ht="20.100000000000001" customHeight="1" x14ac:dyDescent="0.25">
      <c r="A80" s="2"/>
      <c r="B80" s="2"/>
      <c r="C80" s="2"/>
      <c r="D80" s="136"/>
      <c r="E80" s="138"/>
      <c r="F80" s="139"/>
      <c r="G80" s="99"/>
      <c r="H80" s="2"/>
      <c r="I80" s="2"/>
      <c r="J80" s="34"/>
      <c r="K80" s="202"/>
      <c r="L80" s="202"/>
      <c r="M80" s="2"/>
      <c r="N80" s="13">
        <f t="shared" si="43"/>
        <v>0</v>
      </c>
      <c r="O80" s="13">
        <f t="shared" si="44"/>
        <v>0</v>
      </c>
      <c r="P80" s="2"/>
      <c r="Q80" s="400"/>
      <c r="R80" s="401"/>
      <c r="S80" s="401"/>
      <c r="T80" s="329"/>
      <c r="U80" s="329"/>
      <c r="V80" s="330"/>
      <c r="W80" s="280"/>
      <c r="X80" s="331"/>
      <c r="Y80" s="331"/>
      <c r="Z80" s="208"/>
      <c r="AA80" s="208"/>
      <c r="AB80" s="208"/>
      <c r="AC80" s="208"/>
      <c r="AD80" s="208"/>
      <c r="AE80" s="191"/>
      <c r="AF80" s="312"/>
      <c r="AH80" s="34"/>
      <c r="AI80" s="34"/>
      <c r="AJ80" s="34"/>
      <c r="AK80" s="34"/>
      <c r="AL80" s="34"/>
      <c r="AM80" s="34"/>
    </row>
    <row r="81" spans="1:39" s="144" customFormat="1" ht="23.1" customHeight="1" x14ac:dyDescent="0.25">
      <c r="A81" s="2"/>
      <c r="B81" s="2"/>
      <c r="C81" s="2"/>
      <c r="D81" s="615" t="s">
        <v>275</v>
      </c>
      <c r="E81" s="615"/>
      <c r="F81" s="615"/>
      <c r="G81" s="615"/>
      <c r="H81" s="615"/>
      <c r="I81" s="615"/>
      <c r="J81" s="34"/>
      <c r="K81" s="202"/>
      <c r="L81" s="202"/>
      <c r="M81" s="2"/>
      <c r="N81" s="13">
        <f t="shared" si="43"/>
        <v>0</v>
      </c>
      <c r="O81" s="13">
        <f t="shared" si="44"/>
        <v>0</v>
      </c>
      <c r="P81" s="2"/>
      <c r="Q81" s="400"/>
      <c r="R81" s="401"/>
      <c r="S81" s="401"/>
      <c r="T81" s="329"/>
      <c r="U81" s="329"/>
      <c r="V81" s="330"/>
      <c r="W81" s="280"/>
      <c r="X81" s="331"/>
      <c r="Y81" s="331"/>
      <c r="Z81" s="208"/>
      <c r="AA81" s="234"/>
      <c r="AB81" s="208"/>
      <c r="AC81" s="208"/>
      <c r="AD81" s="208"/>
      <c r="AE81" s="191"/>
      <c r="AF81" s="312"/>
      <c r="AH81" s="34"/>
      <c r="AI81" s="34"/>
      <c r="AJ81" s="34"/>
      <c r="AK81" s="34"/>
      <c r="AL81" s="34"/>
      <c r="AM81" s="34"/>
    </row>
    <row r="82" spans="1:39" s="144" customFormat="1" ht="23.1" customHeight="1" x14ac:dyDescent="0.25">
      <c r="A82" s="2"/>
      <c r="B82" s="2">
        <v>211</v>
      </c>
      <c r="C82" s="2" t="s">
        <v>307</v>
      </c>
      <c r="D82" s="4" t="s">
        <v>68</v>
      </c>
      <c r="E82" s="116">
        <f t="shared" ref="E82" si="54">K82</f>
        <v>5000</v>
      </c>
      <c r="F82" s="117">
        <f t="shared" ref="F82" si="55">L82</f>
        <v>3200</v>
      </c>
      <c r="G82" s="101"/>
      <c r="H82" s="2"/>
      <c r="I82" s="2"/>
      <c r="J82" s="33"/>
      <c r="K82" s="202">
        <f t="shared" ref="K82" si="56">MROUND(N82+25,50)</f>
        <v>5000</v>
      </c>
      <c r="L82" s="202">
        <f t="shared" ref="L82" si="57">MROUND(O82+25,50)</f>
        <v>3200</v>
      </c>
      <c r="M82" s="51"/>
      <c r="N82" s="13">
        <f t="shared" si="43"/>
        <v>4993.5600000000004</v>
      </c>
      <c r="O82" s="13">
        <f t="shared" si="44"/>
        <v>3177.7200000000003</v>
      </c>
      <c r="P82" s="51"/>
      <c r="Q82" s="436">
        <v>2269.8000000000002</v>
      </c>
      <c r="R82" s="399">
        <v>2171.114</v>
      </c>
      <c r="S82" s="399">
        <v>2171.114</v>
      </c>
      <c r="T82" s="371">
        <v>1973.74</v>
      </c>
      <c r="U82" s="303">
        <v>1361.2</v>
      </c>
      <c r="V82" s="289">
        <v>1361.2</v>
      </c>
      <c r="W82" s="277">
        <v>1088.96</v>
      </c>
      <c r="X82" s="263">
        <v>1088.96</v>
      </c>
      <c r="Y82" s="263">
        <v>1088.96</v>
      </c>
      <c r="Z82" s="208">
        <v>972.29285999999991</v>
      </c>
      <c r="AA82" s="208">
        <v>972.29285999999991</v>
      </c>
      <c r="AB82" s="208">
        <v>972.29285999999991</v>
      </c>
      <c r="AC82" s="208">
        <v>972.29285999999991</v>
      </c>
      <c r="AD82" s="208">
        <v>876.88750000000005</v>
      </c>
      <c r="AE82" s="191">
        <v>701.51</v>
      </c>
      <c r="AF82" s="312">
        <f t="shared" si="49"/>
        <v>1.0454540848615044</v>
      </c>
      <c r="AH82" s="34"/>
      <c r="AI82" s="34"/>
      <c r="AJ82" s="34"/>
      <c r="AK82" s="34"/>
      <c r="AL82" s="34"/>
      <c r="AM82" s="34"/>
    </row>
    <row r="83" spans="1:39" s="144" customFormat="1" ht="23.1" customHeight="1" x14ac:dyDescent="0.25">
      <c r="A83" s="2"/>
      <c r="B83" s="2">
        <v>212</v>
      </c>
      <c r="C83" s="2" t="s">
        <v>308</v>
      </c>
      <c r="D83" s="4" t="s">
        <v>69</v>
      </c>
      <c r="E83" s="116">
        <f t="shared" ref="E83:E84" si="58">K83</f>
        <v>7500</v>
      </c>
      <c r="F83" s="117">
        <f t="shared" ref="F83:F84" si="59">L83</f>
        <v>4800</v>
      </c>
      <c r="G83" s="101"/>
      <c r="H83" s="2"/>
      <c r="I83" s="2"/>
      <c r="J83" s="33"/>
      <c r="K83" s="202">
        <f t="shared" ref="K83:K84" si="60">MROUND(N83+25,50)</f>
        <v>7500</v>
      </c>
      <c r="L83" s="202">
        <f t="shared" ref="L83:L84" si="61">MROUND(O83+25,50)</f>
        <v>4800</v>
      </c>
      <c r="M83" s="51"/>
      <c r="N83" s="13">
        <f t="shared" si="43"/>
        <v>7488.2500000000009</v>
      </c>
      <c r="O83" s="13">
        <f t="shared" si="44"/>
        <v>4765.25</v>
      </c>
      <c r="P83" s="51"/>
      <c r="Q83" s="436">
        <v>3403.75</v>
      </c>
      <c r="R83" s="399">
        <v>3255.7339375000001</v>
      </c>
      <c r="S83" s="399">
        <v>3255.7339375000001</v>
      </c>
      <c r="T83" s="371">
        <v>2959.7581249999998</v>
      </c>
      <c r="U83" s="303">
        <v>2041.2125000000001</v>
      </c>
      <c r="V83" s="289">
        <v>2041.2125000000001</v>
      </c>
      <c r="W83" s="277">
        <v>1632.97</v>
      </c>
      <c r="X83" s="263">
        <v>1632.97</v>
      </c>
      <c r="Y83" s="263">
        <v>1632.97</v>
      </c>
      <c r="Z83" s="208">
        <v>1458.01656</v>
      </c>
      <c r="AA83" s="208">
        <v>1458.01656</v>
      </c>
      <c r="AB83" s="208">
        <v>1458.01656</v>
      </c>
      <c r="AC83" s="208">
        <v>1458.01656</v>
      </c>
      <c r="AD83" s="208">
        <v>1314.95</v>
      </c>
      <c r="AE83" s="191">
        <v>1051.96</v>
      </c>
      <c r="AF83" s="312">
        <f t="shared" si="49"/>
        <v>1.045463193658158</v>
      </c>
      <c r="AH83" s="34"/>
      <c r="AI83" s="34"/>
      <c r="AJ83" s="34"/>
      <c r="AK83" s="34"/>
      <c r="AL83" s="34"/>
      <c r="AM83" s="34"/>
    </row>
    <row r="84" spans="1:39" s="144" customFormat="1" ht="23.1" customHeight="1" x14ac:dyDescent="0.25">
      <c r="A84" s="2"/>
      <c r="B84" s="2">
        <v>213</v>
      </c>
      <c r="C84" s="2" t="s">
        <v>309</v>
      </c>
      <c r="D84" s="4" t="s">
        <v>70</v>
      </c>
      <c r="E84" s="116">
        <f t="shared" si="58"/>
        <v>9450</v>
      </c>
      <c r="F84" s="117">
        <f t="shared" si="59"/>
        <v>6050</v>
      </c>
      <c r="G84" s="101"/>
      <c r="H84" s="2"/>
      <c r="I84" s="2"/>
      <c r="J84" s="33"/>
      <c r="K84" s="202">
        <f t="shared" si="60"/>
        <v>9450</v>
      </c>
      <c r="L84" s="202">
        <f t="shared" si="61"/>
        <v>6050</v>
      </c>
      <c r="M84" s="51"/>
      <c r="N84" s="13">
        <f t="shared" si="43"/>
        <v>9436.35</v>
      </c>
      <c r="O84" s="13">
        <f t="shared" si="44"/>
        <v>6004.95</v>
      </c>
      <c r="P84" s="51"/>
      <c r="Q84" s="436">
        <v>4289.25</v>
      </c>
      <c r="R84" s="399">
        <v>4102.7586874999997</v>
      </c>
      <c r="S84" s="399">
        <v>4102.7586874999997</v>
      </c>
      <c r="T84" s="371">
        <v>3729.7806249999994</v>
      </c>
      <c r="U84" s="303">
        <v>2572.2624999999998</v>
      </c>
      <c r="V84" s="289">
        <v>2572.2624999999998</v>
      </c>
      <c r="W84" s="277">
        <v>2057.81</v>
      </c>
      <c r="X84" s="263">
        <v>2057.81</v>
      </c>
      <c r="Y84" s="263">
        <v>2057.81</v>
      </c>
      <c r="Z84" s="208">
        <v>1837.3231800000001</v>
      </c>
      <c r="AA84" s="208">
        <v>1837.3231800000001</v>
      </c>
      <c r="AB84" s="208">
        <v>1837.3231800000001</v>
      </c>
      <c r="AC84" s="208">
        <v>1837.3231800000001</v>
      </c>
      <c r="AD84" s="208">
        <v>1657.0375000000001</v>
      </c>
      <c r="AE84" s="191">
        <v>1325.63</v>
      </c>
      <c r="AF84" s="312">
        <f t="shared" si="49"/>
        <v>1.0454551014828606</v>
      </c>
      <c r="AH84" s="34"/>
      <c r="AI84" s="34"/>
      <c r="AJ84" s="34"/>
      <c r="AK84" s="34"/>
      <c r="AL84" s="34"/>
      <c r="AM84" s="34"/>
    </row>
    <row r="85" spans="1:39" s="144" customFormat="1" ht="20.100000000000001" customHeight="1" x14ac:dyDescent="0.25">
      <c r="A85" s="2"/>
      <c r="B85" s="2"/>
      <c r="C85" s="2"/>
      <c r="D85" s="136"/>
      <c r="E85" s="138"/>
      <c r="F85" s="139"/>
      <c r="G85" s="99"/>
      <c r="H85" s="2"/>
      <c r="I85" s="2"/>
      <c r="J85" s="34"/>
      <c r="K85" s="202"/>
      <c r="L85" s="202"/>
      <c r="M85" s="2"/>
      <c r="N85" s="13">
        <f t="shared" si="43"/>
        <v>0</v>
      </c>
      <c r="O85" s="13">
        <f t="shared" si="44"/>
        <v>0</v>
      </c>
      <c r="P85" s="2"/>
      <c r="Q85" s="400"/>
      <c r="R85" s="400"/>
      <c r="S85" s="400"/>
      <c r="T85" s="332"/>
      <c r="U85" s="332"/>
      <c r="V85" s="330"/>
      <c r="W85" s="280"/>
      <c r="X85" s="331"/>
      <c r="Y85" s="331"/>
      <c r="Z85" s="208"/>
      <c r="AA85" s="208"/>
      <c r="AB85" s="208"/>
      <c r="AC85" s="208"/>
      <c r="AD85" s="208"/>
      <c r="AE85" s="191"/>
      <c r="AF85" s="312"/>
      <c r="AH85" s="34"/>
      <c r="AI85" s="34"/>
      <c r="AJ85" s="34"/>
      <c r="AK85" s="34"/>
      <c r="AL85" s="34"/>
      <c r="AM85" s="34"/>
    </row>
    <row r="86" spans="1:39" s="144" customFormat="1" ht="23.1" customHeight="1" x14ac:dyDescent="0.25">
      <c r="A86" s="2"/>
      <c r="B86" s="2"/>
      <c r="C86" s="2"/>
      <c r="D86" s="615" t="s">
        <v>277</v>
      </c>
      <c r="E86" s="615"/>
      <c r="F86" s="615"/>
      <c r="G86" s="615"/>
      <c r="H86" s="615"/>
      <c r="I86" s="615"/>
      <c r="J86" s="34"/>
      <c r="K86" s="202"/>
      <c r="L86" s="202"/>
      <c r="M86" s="2"/>
      <c r="N86" s="13">
        <f t="shared" si="43"/>
        <v>0</v>
      </c>
      <c r="O86" s="13">
        <f t="shared" si="44"/>
        <v>0</v>
      </c>
      <c r="P86" s="2"/>
      <c r="Q86" s="400"/>
      <c r="R86" s="400"/>
      <c r="S86" s="400"/>
      <c r="T86" s="332"/>
      <c r="U86" s="332"/>
      <c r="V86" s="330"/>
      <c r="W86" s="280"/>
      <c r="X86" s="331"/>
      <c r="Y86" s="331"/>
      <c r="Z86" s="208"/>
      <c r="AA86" s="208"/>
      <c r="AB86" s="208"/>
      <c r="AC86" s="208"/>
      <c r="AD86" s="208"/>
      <c r="AE86" s="191"/>
      <c r="AF86" s="312"/>
      <c r="AH86" s="34"/>
      <c r="AI86" s="34"/>
      <c r="AJ86" s="34"/>
      <c r="AK86" s="34"/>
      <c r="AL86" s="34"/>
      <c r="AM86" s="34"/>
    </row>
    <row r="87" spans="1:39" s="144" customFormat="1" ht="23.1" customHeight="1" x14ac:dyDescent="0.25">
      <c r="A87" s="2"/>
      <c r="B87" s="2">
        <v>1921</v>
      </c>
      <c r="C87" s="2" t="s">
        <v>436</v>
      </c>
      <c r="D87" s="4" t="s">
        <v>138</v>
      </c>
      <c r="E87" s="116">
        <f t="shared" ref="E87" si="62">K87</f>
        <v>2400</v>
      </c>
      <c r="F87" s="117">
        <f t="shared" ref="F87" si="63">L87</f>
        <v>1550</v>
      </c>
      <c r="G87" s="101"/>
      <c r="H87" s="2"/>
      <c r="I87" s="2"/>
      <c r="J87" s="33"/>
      <c r="K87" s="202">
        <f t="shared" ref="K87" si="64">MROUND(N87+25,50)</f>
        <v>2400</v>
      </c>
      <c r="L87" s="202">
        <f t="shared" ref="L87" si="65">MROUND(O87+25,50)</f>
        <v>1550</v>
      </c>
      <c r="M87" s="51"/>
      <c r="N87" s="13">
        <f t="shared" si="43"/>
        <v>2378.3980000000001</v>
      </c>
      <c r="O87" s="13">
        <f t="shared" si="44"/>
        <v>1513.5259999999998</v>
      </c>
      <c r="P87" s="51"/>
      <c r="Q87" s="436">
        <v>1081.0899999999999</v>
      </c>
      <c r="R87" s="409">
        <v>1081.0899999999999</v>
      </c>
      <c r="S87" s="409">
        <v>1081.0899999999999</v>
      </c>
      <c r="T87" s="368">
        <v>986.4</v>
      </c>
      <c r="U87" s="305">
        <v>789.12</v>
      </c>
      <c r="V87" s="289">
        <v>754.8062500000002</v>
      </c>
      <c r="W87" s="277">
        <v>603.84500000000014</v>
      </c>
      <c r="X87" s="263">
        <v>603.84500000000014</v>
      </c>
      <c r="Y87" s="263">
        <v>603.84500000000014</v>
      </c>
      <c r="Z87" s="208">
        <v>543.46446000000003</v>
      </c>
      <c r="AA87" s="208">
        <v>543.46446000000003</v>
      </c>
      <c r="AB87" s="208">
        <v>543.46446000000003</v>
      </c>
      <c r="AC87" s="208">
        <v>543.46446000000003</v>
      </c>
      <c r="AD87" s="208">
        <v>490.13750000000005</v>
      </c>
      <c r="AE87" s="191">
        <v>392.11</v>
      </c>
      <c r="AF87" s="312">
        <f t="shared" si="49"/>
        <v>1</v>
      </c>
      <c r="AH87" s="34"/>
      <c r="AI87" s="34"/>
      <c r="AJ87" s="34"/>
      <c r="AK87" s="34"/>
      <c r="AL87" s="34"/>
      <c r="AM87" s="34"/>
    </row>
    <row r="88" spans="1:39" s="144" customFormat="1" ht="23.1" customHeight="1" x14ac:dyDescent="0.25">
      <c r="A88" s="2"/>
      <c r="B88" s="2">
        <v>1922</v>
      </c>
      <c r="C88" s="2" t="s">
        <v>437</v>
      </c>
      <c r="D88" s="4" t="s">
        <v>139</v>
      </c>
      <c r="E88" s="116">
        <f t="shared" ref="E88:E92" si="66">K88</f>
        <v>4300</v>
      </c>
      <c r="F88" s="117">
        <f t="shared" ref="F88:F92" si="67">L88</f>
        <v>2750</v>
      </c>
      <c r="G88" s="101"/>
      <c r="H88" s="2"/>
      <c r="I88" s="2"/>
      <c r="J88" s="33"/>
      <c r="K88" s="202">
        <f t="shared" ref="K88:K92" si="68">MROUND(N88+25,50)</f>
        <v>4300</v>
      </c>
      <c r="L88" s="202">
        <f t="shared" ref="L88:L92" si="69">MROUND(O88+25,50)</f>
        <v>2750</v>
      </c>
      <c r="M88" s="51"/>
      <c r="N88" s="13">
        <f t="shared" si="43"/>
        <v>4271.1460000000006</v>
      </c>
      <c r="O88" s="13">
        <f t="shared" si="44"/>
        <v>2718.002</v>
      </c>
      <c r="P88" s="51"/>
      <c r="Q88" s="436">
        <v>1941.43</v>
      </c>
      <c r="R88" s="409">
        <v>1941.43</v>
      </c>
      <c r="S88" s="409">
        <v>1941.43</v>
      </c>
      <c r="T88" s="368">
        <v>1771.375</v>
      </c>
      <c r="U88" s="305">
        <v>1417.1</v>
      </c>
      <c r="V88" s="289">
        <v>1355.48875</v>
      </c>
      <c r="W88" s="277">
        <v>1084.3910000000001</v>
      </c>
      <c r="X88" s="263">
        <v>1084.3910000000001</v>
      </c>
      <c r="Y88" s="263">
        <v>1084.3910000000001</v>
      </c>
      <c r="Z88" s="208">
        <v>975.95189999999991</v>
      </c>
      <c r="AA88" s="208">
        <v>975.95189999999991</v>
      </c>
      <c r="AB88" s="208">
        <v>975.95189999999991</v>
      </c>
      <c r="AC88" s="208">
        <v>975.95189999999991</v>
      </c>
      <c r="AD88" s="208">
        <v>880.1875</v>
      </c>
      <c r="AE88" s="191">
        <v>704.15</v>
      </c>
      <c r="AF88" s="312">
        <f t="shared" si="49"/>
        <v>1</v>
      </c>
      <c r="AH88" s="34"/>
      <c r="AI88" s="34"/>
      <c r="AJ88" s="34"/>
      <c r="AK88" s="34"/>
      <c r="AL88" s="34"/>
      <c r="AM88" s="34"/>
    </row>
    <row r="89" spans="1:39" s="144" customFormat="1" ht="23.1" customHeight="1" x14ac:dyDescent="0.25">
      <c r="A89" s="2"/>
      <c r="B89" s="2">
        <v>1923</v>
      </c>
      <c r="C89" s="2" t="s">
        <v>438</v>
      </c>
      <c r="D89" s="4" t="s">
        <v>140</v>
      </c>
      <c r="E89" s="116">
        <f t="shared" si="66"/>
        <v>9100</v>
      </c>
      <c r="F89" s="117">
        <f t="shared" si="67"/>
        <v>5800</v>
      </c>
      <c r="G89" s="101"/>
      <c r="H89" s="2"/>
      <c r="I89" s="2"/>
      <c r="J89" s="33"/>
      <c r="K89" s="202">
        <f t="shared" si="68"/>
        <v>9100</v>
      </c>
      <c r="L89" s="202">
        <f t="shared" si="69"/>
        <v>5800</v>
      </c>
      <c r="M89" s="51"/>
      <c r="N89" s="13">
        <f t="shared" si="43"/>
        <v>9093.5020000000004</v>
      </c>
      <c r="O89" s="13">
        <f t="shared" si="44"/>
        <v>5786.7739999999994</v>
      </c>
      <c r="P89" s="51"/>
      <c r="Q89" s="436">
        <v>4133.41</v>
      </c>
      <c r="R89" s="409">
        <v>4133.41</v>
      </c>
      <c r="S89" s="409">
        <v>4133.41</v>
      </c>
      <c r="T89" s="368">
        <v>3771.3625000000002</v>
      </c>
      <c r="U89" s="305">
        <v>3017.09</v>
      </c>
      <c r="V89" s="289">
        <v>2774.9150000000004</v>
      </c>
      <c r="W89" s="277">
        <v>2219.9320000000002</v>
      </c>
      <c r="X89" s="263">
        <v>2219.9320000000002</v>
      </c>
      <c r="Y89" s="263">
        <v>2219.9320000000002</v>
      </c>
      <c r="Z89" s="208">
        <v>1997.9328599999999</v>
      </c>
      <c r="AA89" s="208">
        <v>1997.9328599999999</v>
      </c>
      <c r="AB89" s="208">
        <v>1997.9328599999999</v>
      </c>
      <c r="AC89" s="208">
        <v>1997.9328599999999</v>
      </c>
      <c r="AD89" s="208">
        <v>1801.8875</v>
      </c>
      <c r="AE89" s="191">
        <v>1441.51</v>
      </c>
      <c r="AF89" s="312">
        <f t="shared" si="49"/>
        <v>1</v>
      </c>
      <c r="AH89" s="34"/>
      <c r="AI89" s="34"/>
      <c r="AJ89" s="34"/>
      <c r="AK89" s="34"/>
      <c r="AL89" s="34"/>
      <c r="AM89" s="34"/>
    </row>
    <row r="90" spans="1:39" s="144" customFormat="1" ht="23.1" customHeight="1" x14ac:dyDescent="0.25">
      <c r="A90" s="2"/>
      <c r="B90" s="2">
        <v>1924</v>
      </c>
      <c r="C90" s="2" t="s">
        <v>439</v>
      </c>
      <c r="D90" s="4" t="s">
        <v>141</v>
      </c>
      <c r="E90" s="116">
        <f t="shared" si="66"/>
        <v>9600</v>
      </c>
      <c r="F90" s="117">
        <f t="shared" si="67"/>
        <v>6100</v>
      </c>
      <c r="G90" s="101"/>
      <c r="H90" s="2"/>
      <c r="I90" s="2"/>
      <c r="J90" s="33"/>
      <c r="K90" s="202">
        <f t="shared" si="68"/>
        <v>9600</v>
      </c>
      <c r="L90" s="202">
        <f t="shared" si="69"/>
        <v>6100</v>
      </c>
      <c r="M90" s="51"/>
      <c r="N90" s="13">
        <f t="shared" si="43"/>
        <v>9578.9760000000006</v>
      </c>
      <c r="O90" s="13">
        <f t="shared" si="44"/>
        <v>6095.7119999999995</v>
      </c>
      <c r="P90" s="51"/>
      <c r="Q90" s="436">
        <v>4354.08</v>
      </c>
      <c r="R90" s="409">
        <v>4354.08</v>
      </c>
      <c r="S90" s="409">
        <v>4354.08</v>
      </c>
      <c r="T90" s="368">
        <v>3972.7</v>
      </c>
      <c r="U90" s="305">
        <v>3178.16</v>
      </c>
      <c r="V90" s="289">
        <v>2923.0575000000003</v>
      </c>
      <c r="W90" s="277">
        <v>2338.4460000000004</v>
      </c>
      <c r="X90" s="263">
        <v>2338.4460000000004</v>
      </c>
      <c r="Y90" s="263">
        <v>2338.4460000000004</v>
      </c>
      <c r="Z90" s="208">
        <v>2104.59942</v>
      </c>
      <c r="AA90" s="208">
        <v>2104.59942</v>
      </c>
      <c r="AB90" s="208">
        <v>2104.59942</v>
      </c>
      <c r="AC90" s="208">
        <v>2104.59942</v>
      </c>
      <c r="AD90" s="208">
        <v>1898.0875000000001</v>
      </c>
      <c r="AE90" s="191">
        <v>1518.47</v>
      </c>
      <c r="AF90" s="312">
        <f t="shared" si="49"/>
        <v>1</v>
      </c>
      <c r="AH90" s="34"/>
      <c r="AI90" s="34"/>
      <c r="AJ90" s="34"/>
      <c r="AK90" s="34"/>
      <c r="AL90" s="34"/>
      <c r="AM90" s="34"/>
    </row>
    <row r="91" spans="1:39" s="144" customFormat="1" ht="23.1" customHeight="1" x14ac:dyDescent="0.25">
      <c r="A91" s="2"/>
      <c r="B91" s="2">
        <v>1925</v>
      </c>
      <c r="C91" s="2" t="s">
        <v>441</v>
      </c>
      <c r="D91" s="4" t="s">
        <v>142</v>
      </c>
      <c r="E91" s="116">
        <f t="shared" si="66"/>
        <v>11600</v>
      </c>
      <c r="F91" s="117">
        <f t="shared" si="67"/>
        <v>7400</v>
      </c>
      <c r="G91" s="101"/>
      <c r="H91" s="2"/>
      <c r="I91" s="2"/>
      <c r="J91" s="33"/>
      <c r="K91" s="202">
        <f t="shared" si="68"/>
        <v>11600</v>
      </c>
      <c r="L91" s="202">
        <f t="shared" si="69"/>
        <v>7400</v>
      </c>
      <c r="M91" s="51"/>
      <c r="N91" s="13">
        <f t="shared" si="43"/>
        <v>11567.005999999999</v>
      </c>
      <c r="O91" s="13">
        <f t="shared" si="44"/>
        <v>7360.8219999999992</v>
      </c>
      <c r="P91" s="51"/>
      <c r="Q91" s="436">
        <v>5257.73</v>
      </c>
      <c r="R91" s="409">
        <v>5257.73</v>
      </c>
      <c r="S91" s="409">
        <v>5257.73</v>
      </c>
      <c r="T91" s="368">
        <v>4797.2000000000007</v>
      </c>
      <c r="U91" s="305">
        <v>3837.76</v>
      </c>
      <c r="V91" s="289">
        <v>3529.7075</v>
      </c>
      <c r="W91" s="277">
        <v>2823.7660000000001</v>
      </c>
      <c r="X91" s="263">
        <v>2823.7660000000001</v>
      </c>
      <c r="Y91" s="263">
        <v>2823.7660000000001</v>
      </c>
      <c r="Z91" s="208">
        <v>2541.3973199999996</v>
      </c>
      <c r="AA91" s="208">
        <v>2541.3973199999996</v>
      </c>
      <c r="AB91" s="208">
        <v>2541.3973199999996</v>
      </c>
      <c r="AC91" s="208">
        <v>2541.3973199999996</v>
      </c>
      <c r="AD91" s="208">
        <v>2292.0249999999996</v>
      </c>
      <c r="AE91" s="191">
        <v>1833.62</v>
      </c>
      <c r="AF91" s="312">
        <f t="shared" si="49"/>
        <v>1</v>
      </c>
      <c r="AH91" s="34"/>
      <c r="AI91" s="34"/>
      <c r="AJ91" s="34"/>
      <c r="AK91" s="34"/>
      <c r="AL91" s="34"/>
      <c r="AM91" s="34"/>
    </row>
    <row r="92" spans="1:39" s="144" customFormat="1" ht="23.1" customHeight="1" x14ac:dyDescent="0.25">
      <c r="A92" s="2"/>
      <c r="B92" s="2">
        <v>1926</v>
      </c>
      <c r="C92" s="2" t="s">
        <v>440</v>
      </c>
      <c r="D92" s="91" t="s">
        <v>55</v>
      </c>
      <c r="E92" s="116">
        <f t="shared" si="66"/>
        <v>19650</v>
      </c>
      <c r="F92" s="117">
        <f t="shared" si="67"/>
        <v>12500</v>
      </c>
      <c r="G92" s="101"/>
      <c r="H92" s="2"/>
      <c r="I92" s="2"/>
      <c r="J92" s="33"/>
      <c r="K92" s="202">
        <f t="shared" si="68"/>
        <v>19650</v>
      </c>
      <c r="L92" s="202">
        <f t="shared" si="69"/>
        <v>12500</v>
      </c>
      <c r="M92" s="51"/>
      <c r="N92" s="13">
        <f t="shared" si="43"/>
        <v>19624.550000000003</v>
      </c>
      <c r="O92" s="13">
        <f t="shared" si="44"/>
        <v>12488.349999999999</v>
      </c>
      <c r="P92" s="51"/>
      <c r="Q92" s="436">
        <v>8920.25</v>
      </c>
      <c r="R92" s="409">
        <v>8920.25</v>
      </c>
      <c r="S92" s="409">
        <v>8920.25</v>
      </c>
      <c r="T92" s="368">
        <v>8138.9125000000004</v>
      </c>
      <c r="U92" s="305">
        <v>6511.13</v>
      </c>
      <c r="V92" s="289">
        <v>5988.4962500000001</v>
      </c>
      <c r="W92" s="277">
        <v>4790.7970000000005</v>
      </c>
      <c r="X92" s="263">
        <v>4790.7970000000005</v>
      </c>
      <c r="Y92" s="263">
        <v>4790.7970000000005</v>
      </c>
      <c r="Z92" s="208">
        <v>4311.7212599999993</v>
      </c>
      <c r="AA92" s="208">
        <v>4311.7212599999993</v>
      </c>
      <c r="AB92" s="208">
        <v>4311.7212599999993</v>
      </c>
      <c r="AC92" s="208">
        <v>4311.7212599999993</v>
      </c>
      <c r="AD92" s="208">
        <v>3888.6374999999998</v>
      </c>
      <c r="AE92" s="191">
        <v>3110.91</v>
      </c>
      <c r="AF92" s="312">
        <f t="shared" si="49"/>
        <v>1</v>
      </c>
      <c r="AH92" s="34"/>
      <c r="AI92" s="34"/>
      <c r="AJ92" s="34"/>
      <c r="AK92" s="34"/>
      <c r="AL92" s="34"/>
      <c r="AM92" s="34"/>
    </row>
    <row r="93" spans="1:39" s="144" customFormat="1" ht="20.100000000000001" customHeight="1" x14ac:dyDescent="0.25">
      <c r="A93" s="2"/>
      <c r="B93" s="2"/>
      <c r="C93" s="2"/>
      <c r="D93" s="2"/>
      <c r="E93" s="138"/>
      <c r="F93" s="139"/>
      <c r="G93" s="99"/>
      <c r="H93" s="2"/>
      <c r="I93" s="2"/>
      <c r="J93" s="34"/>
      <c r="K93" s="202"/>
      <c r="L93" s="202"/>
      <c r="M93" s="2"/>
      <c r="N93" s="13">
        <f t="shared" si="43"/>
        <v>0</v>
      </c>
      <c r="O93" s="13">
        <f t="shared" si="44"/>
        <v>0</v>
      </c>
      <c r="P93" s="2"/>
      <c r="Q93" s="400"/>
      <c r="R93" s="401"/>
      <c r="S93" s="401"/>
      <c r="T93" s="329"/>
      <c r="U93" s="329"/>
      <c r="V93" s="330"/>
      <c r="W93" s="280"/>
      <c r="X93" s="331"/>
      <c r="Y93" s="331"/>
      <c r="Z93" s="208"/>
      <c r="AA93" s="208"/>
      <c r="AB93" s="208"/>
      <c r="AC93" s="208"/>
      <c r="AD93" s="208"/>
      <c r="AE93" s="191"/>
      <c r="AF93" s="312"/>
      <c r="AH93" s="34"/>
      <c r="AI93" s="34"/>
      <c r="AJ93" s="34"/>
      <c r="AK93" s="34"/>
      <c r="AL93" s="34"/>
      <c r="AM93" s="34"/>
    </row>
    <row r="94" spans="1:39" s="144" customFormat="1" ht="23.1" customHeight="1" x14ac:dyDescent="0.25">
      <c r="A94" s="2"/>
      <c r="B94" s="2"/>
      <c r="C94" s="2"/>
      <c r="D94" s="615" t="s">
        <v>272</v>
      </c>
      <c r="E94" s="615"/>
      <c r="F94" s="615"/>
      <c r="G94" s="615"/>
      <c r="H94" s="615"/>
      <c r="I94" s="615"/>
      <c r="J94" s="34"/>
      <c r="K94" s="202"/>
      <c r="L94" s="202"/>
      <c r="M94" s="2"/>
      <c r="N94" s="13">
        <f t="shared" si="43"/>
        <v>0</v>
      </c>
      <c r="O94" s="13">
        <f t="shared" si="44"/>
        <v>0</v>
      </c>
      <c r="P94" s="2"/>
      <c r="Q94" s="400"/>
      <c r="R94" s="401"/>
      <c r="S94" s="401"/>
      <c r="T94" s="329"/>
      <c r="U94" s="329"/>
      <c r="V94" s="330"/>
      <c r="W94" s="280"/>
      <c r="X94" s="331"/>
      <c r="Y94" s="331"/>
      <c r="Z94" s="208"/>
      <c r="AA94" s="208"/>
      <c r="AB94" s="208"/>
      <c r="AC94" s="208"/>
      <c r="AD94" s="208"/>
      <c r="AE94" s="191"/>
      <c r="AF94" s="312"/>
      <c r="AH94" s="34"/>
      <c r="AI94" s="34"/>
      <c r="AJ94" s="34"/>
      <c r="AK94" s="34"/>
      <c r="AL94" s="34"/>
      <c r="AM94" s="34"/>
    </row>
    <row r="95" spans="1:39" s="144" customFormat="1" ht="23.1" customHeight="1" x14ac:dyDescent="0.25">
      <c r="A95" s="2" t="s">
        <v>245</v>
      </c>
      <c r="B95" s="2">
        <v>4744</v>
      </c>
      <c r="C95" s="2" t="s">
        <v>496</v>
      </c>
      <c r="D95" s="91" t="s">
        <v>90</v>
      </c>
      <c r="E95" s="116">
        <f t="shared" ref="E95" si="70">K95</f>
        <v>550</v>
      </c>
      <c r="F95" s="117">
        <f t="shared" ref="F95" si="71">L95</f>
        <v>350</v>
      </c>
      <c r="G95" s="101"/>
      <c r="H95" s="45"/>
      <c r="I95" s="45"/>
      <c r="J95" s="33"/>
      <c r="K95" s="202">
        <f t="shared" ref="K95" si="72">MROUND(N95+25,50)</f>
        <v>550</v>
      </c>
      <c r="L95" s="202">
        <f t="shared" ref="L95" si="73">MROUND(O95+25,50)</f>
        <v>350</v>
      </c>
      <c r="M95" s="51"/>
      <c r="N95" s="13">
        <f t="shared" si="43"/>
        <v>511.12600000000009</v>
      </c>
      <c r="O95" s="13">
        <f t="shared" si="44"/>
        <v>325.262</v>
      </c>
      <c r="P95" s="51"/>
      <c r="Q95" s="436">
        <v>232.33</v>
      </c>
      <c r="R95" s="399">
        <v>222.24331250000003</v>
      </c>
      <c r="S95" s="399">
        <v>222.24331250000003</v>
      </c>
      <c r="T95" s="371">
        <v>202.03937500000001</v>
      </c>
      <c r="U95" s="303">
        <v>139.33750000000001</v>
      </c>
      <c r="V95" s="289">
        <v>139.33750000000001</v>
      </c>
      <c r="W95" s="277">
        <v>111.47</v>
      </c>
      <c r="X95" s="263">
        <v>111.47</v>
      </c>
      <c r="Y95" s="263">
        <v>111.47</v>
      </c>
      <c r="Z95" s="208">
        <v>99.528660000000002</v>
      </c>
      <c r="AA95" s="208">
        <v>99.528660000000002</v>
      </c>
      <c r="AB95" s="208">
        <v>99.528660000000002</v>
      </c>
      <c r="AC95" s="208">
        <v>99.528660000000002</v>
      </c>
      <c r="AD95" s="208">
        <v>89.762500000000003</v>
      </c>
      <c r="AE95" s="191">
        <v>71.81</v>
      </c>
      <c r="AF95" s="312">
        <f t="shared" si="49"/>
        <v>1.0453857863552136</v>
      </c>
      <c r="AH95" s="34"/>
      <c r="AI95" s="34"/>
      <c r="AJ95" s="34"/>
      <c r="AK95" s="34"/>
      <c r="AL95" s="34"/>
      <c r="AM95" s="34"/>
    </row>
    <row r="96" spans="1:39" s="144" customFormat="1" ht="23.1" customHeight="1" x14ac:dyDescent="0.25">
      <c r="A96" s="2" t="s">
        <v>245</v>
      </c>
      <c r="B96" s="2">
        <v>4744</v>
      </c>
      <c r="C96" s="2" t="s">
        <v>497</v>
      </c>
      <c r="D96" s="4" t="s">
        <v>91</v>
      </c>
      <c r="E96" s="116">
        <f t="shared" ref="E96:E101" si="74">K96</f>
        <v>600</v>
      </c>
      <c r="F96" s="117">
        <f t="shared" ref="F96:F101" si="75">L96</f>
        <v>400</v>
      </c>
      <c r="G96" s="101"/>
      <c r="H96" s="45"/>
      <c r="I96" s="45"/>
      <c r="J96" s="33"/>
      <c r="K96" s="202">
        <f t="shared" ref="K96:K101" si="76">MROUND(N96+25,50)</f>
        <v>600</v>
      </c>
      <c r="L96" s="202">
        <f t="shared" ref="L96:L101" si="77">MROUND(O96+25,50)</f>
        <v>400</v>
      </c>
      <c r="M96" s="51"/>
      <c r="N96" s="13">
        <f t="shared" si="43"/>
        <v>596.59600000000012</v>
      </c>
      <c r="O96" s="13">
        <f t="shared" si="44"/>
        <v>379.65199999999999</v>
      </c>
      <c r="P96" s="51"/>
      <c r="Q96" s="436">
        <v>271.18</v>
      </c>
      <c r="R96" s="399">
        <v>235.78812500000001</v>
      </c>
      <c r="S96" s="399">
        <v>235.78812500000001</v>
      </c>
      <c r="T96" s="371">
        <v>235.78812500000001</v>
      </c>
      <c r="U96" s="303">
        <v>162.61250000000001</v>
      </c>
      <c r="V96" s="289">
        <v>162.61250000000001</v>
      </c>
      <c r="W96" s="277">
        <v>130.09</v>
      </c>
      <c r="X96" s="263">
        <v>130.09</v>
      </c>
      <c r="Y96" s="263">
        <v>130.09</v>
      </c>
      <c r="Z96" s="208">
        <v>116.16065999999999</v>
      </c>
      <c r="AA96" s="208">
        <v>116.16065999999999</v>
      </c>
      <c r="AB96" s="208">
        <v>116.16065999999999</v>
      </c>
      <c r="AC96" s="208">
        <v>116.16065999999999</v>
      </c>
      <c r="AD96" s="208">
        <v>104.7625</v>
      </c>
      <c r="AE96" s="191">
        <v>83.81</v>
      </c>
      <c r="AF96" s="312">
        <f t="shared" si="49"/>
        <v>1.1501003284198472</v>
      </c>
      <c r="AH96" s="34"/>
      <c r="AI96" s="34"/>
      <c r="AJ96" s="34"/>
      <c r="AK96" s="34"/>
      <c r="AL96" s="34"/>
      <c r="AM96" s="34"/>
    </row>
    <row r="97" spans="1:39" s="144" customFormat="1" ht="23.1" customHeight="1" x14ac:dyDescent="0.25">
      <c r="A97" s="2" t="s">
        <v>245</v>
      </c>
      <c r="B97" s="2">
        <v>4744</v>
      </c>
      <c r="C97" s="2" t="s">
        <v>498</v>
      </c>
      <c r="D97" s="4" t="s">
        <v>92</v>
      </c>
      <c r="E97" s="116">
        <f t="shared" si="74"/>
        <v>700</v>
      </c>
      <c r="F97" s="117">
        <f t="shared" si="75"/>
        <v>450</v>
      </c>
      <c r="G97" s="101"/>
      <c r="H97" s="45"/>
      <c r="I97" s="45"/>
      <c r="J97" s="33"/>
      <c r="K97" s="202">
        <f t="shared" si="76"/>
        <v>700</v>
      </c>
      <c r="L97" s="202">
        <f t="shared" si="77"/>
        <v>450</v>
      </c>
      <c r="M97" s="51"/>
      <c r="N97" s="13">
        <f t="shared" si="43"/>
        <v>692.84600000000012</v>
      </c>
      <c r="O97" s="13">
        <f t="shared" si="44"/>
        <v>440.90199999999999</v>
      </c>
      <c r="P97" s="51"/>
      <c r="Q97" s="436">
        <v>314.93</v>
      </c>
      <c r="R97" s="420">
        <v>314.93</v>
      </c>
      <c r="S97" s="399">
        <v>273.85062500000004</v>
      </c>
      <c r="T97" s="371">
        <v>273.85062500000004</v>
      </c>
      <c r="U97" s="303">
        <v>188.86250000000001</v>
      </c>
      <c r="V97" s="289">
        <v>188.86250000000001</v>
      </c>
      <c r="W97" s="277">
        <v>151.09</v>
      </c>
      <c r="X97" s="263">
        <v>151.09</v>
      </c>
      <c r="Y97" s="263">
        <v>151.09</v>
      </c>
      <c r="Z97" s="208">
        <v>134.91324</v>
      </c>
      <c r="AA97" s="208">
        <v>134.91324</v>
      </c>
      <c r="AB97" s="208">
        <v>134.91324</v>
      </c>
      <c r="AC97" s="208">
        <v>134.91324</v>
      </c>
      <c r="AD97" s="208">
        <v>121.67500000000001</v>
      </c>
      <c r="AE97" s="191">
        <v>97.34</v>
      </c>
      <c r="AF97" s="312">
        <f t="shared" si="49"/>
        <v>1</v>
      </c>
      <c r="AH97" s="34"/>
      <c r="AI97" s="34"/>
      <c r="AJ97" s="34"/>
      <c r="AK97" s="34"/>
      <c r="AL97" s="34"/>
      <c r="AM97" s="34"/>
    </row>
    <row r="98" spans="1:39" s="144" customFormat="1" ht="23.1" customHeight="1" x14ac:dyDescent="0.25">
      <c r="A98" s="2" t="s">
        <v>245</v>
      </c>
      <c r="B98" s="2">
        <v>4744</v>
      </c>
      <c r="C98" s="2" t="s">
        <v>499</v>
      </c>
      <c r="D98" s="4" t="s">
        <v>93</v>
      </c>
      <c r="E98" s="116">
        <f t="shared" si="74"/>
        <v>1250</v>
      </c>
      <c r="F98" s="117">
        <f t="shared" si="75"/>
        <v>800</v>
      </c>
      <c r="G98" s="101"/>
      <c r="H98" s="45"/>
      <c r="I98" s="45"/>
      <c r="J98" s="33"/>
      <c r="K98" s="202">
        <f t="shared" si="76"/>
        <v>1250</v>
      </c>
      <c r="L98" s="202">
        <f t="shared" si="77"/>
        <v>800</v>
      </c>
      <c r="M98" s="51"/>
      <c r="N98" s="13">
        <f t="shared" si="43"/>
        <v>1231.9340000000002</v>
      </c>
      <c r="O98" s="13">
        <f t="shared" si="44"/>
        <v>783.95799999999997</v>
      </c>
      <c r="P98" s="51"/>
      <c r="Q98" s="436">
        <v>559.97</v>
      </c>
      <c r="R98" s="399">
        <v>486.96437500000002</v>
      </c>
      <c r="S98" s="399">
        <v>486.96437500000002</v>
      </c>
      <c r="T98" s="371">
        <v>486.96437500000002</v>
      </c>
      <c r="U98" s="303">
        <v>335.83750000000003</v>
      </c>
      <c r="V98" s="289">
        <v>335.83750000000003</v>
      </c>
      <c r="W98" s="277">
        <v>268.67</v>
      </c>
      <c r="X98" s="263">
        <v>268.67</v>
      </c>
      <c r="Y98" s="263">
        <v>268.67</v>
      </c>
      <c r="Z98" s="208">
        <v>239.87501999999998</v>
      </c>
      <c r="AA98" s="208">
        <v>239.87501999999998</v>
      </c>
      <c r="AB98" s="208">
        <v>239.87501999999998</v>
      </c>
      <c r="AC98" s="208">
        <v>239.87501999999998</v>
      </c>
      <c r="AD98" s="208">
        <v>216.33749999999998</v>
      </c>
      <c r="AE98" s="191">
        <v>173.07</v>
      </c>
      <c r="AF98" s="312">
        <f t="shared" si="49"/>
        <v>1.1499198478328112</v>
      </c>
      <c r="AH98" s="34"/>
      <c r="AI98" s="34"/>
      <c r="AJ98" s="34"/>
      <c r="AK98" s="34"/>
      <c r="AL98" s="34"/>
      <c r="AM98" s="34"/>
    </row>
    <row r="99" spans="1:39" s="144" customFormat="1" ht="23.1" customHeight="1" x14ac:dyDescent="0.25">
      <c r="A99" s="2" t="s">
        <v>245</v>
      </c>
      <c r="B99" s="2">
        <v>4744</v>
      </c>
      <c r="C99" s="2" t="s">
        <v>500</v>
      </c>
      <c r="D99" s="4" t="s">
        <v>94</v>
      </c>
      <c r="E99" s="116">
        <f t="shared" si="74"/>
        <v>2350</v>
      </c>
      <c r="F99" s="117">
        <f t="shared" si="75"/>
        <v>1500</v>
      </c>
      <c r="G99" s="101"/>
      <c r="H99" s="45"/>
      <c r="I99" s="45"/>
      <c r="J99" s="33"/>
      <c r="K99" s="202">
        <f t="shared" si="76"/>
        <v>2350</v>
      </c>
      <c r="L99" s="202">
        <f t="shared" si="77"/>
        <v>1500</v>
      </c>
      <c r="M99" s="51"/>
      <c r="N99" s="13">
        <f t="shared" si="43"/>
        <v>2310.4400000000005</v>
      </c>
      <c r="O99" s="13">
        <f t="shared" si="44"/>
        <v>1470.28</v>
      </c>
      <c r="P99" s="51"/>
      <c r="Q99" s="436">
        <v>1050.2</v>
      </c>
      <c r="R99" s="399">
        <v>913.19187499999998</v>
      </c>
      <c r="S99" s="399">
        <v>913.19187499999998</v>
      </c>
      <c r="T99" s="371">
        <v>913.19187499999998</v>
      </c>
      <c r="U99" s="303">
        <v>629.78750000000002</v>
      </c>
      <c r="V99" s="289">
        <v>629.78750000000002</v>
      </c>
      <c r="W99" s="277">
        <v>503.83</v>
      </c>
      <c r="X99" s="263">
        <v>503.83</v>
      </c>
      <c r="Y99" s="263">
        <v>503.83</v>
      </c>
      <c r="Z99" s="208">
        <v>449.85401999999993</v>
      </c>
      <c r="AA99" s="208">
        <v>449.85401999999993</v>
      </c>
      <c r="AB99" s="208">
        <v>449.85401999999993</v>
      </c>
      <c r="AC99" s="208">
        <v>449.85401999999993</v>
      </c>
      <c r="AD99" s="208">
        <v>405.71249999999998</v>
      </c>
      <c r="AE99" s="191">
        <v>324.57</v>
      </c>
      <c r="AF99" s="312">
        <f t="shared" si="49"/>
        <v>1.1500321331702608</v>
      </c>
      <c r="AH99" s="34"/>
      <c r="AI99" s="34"/>
      <c r="AJ99" s="34"/>
      <c r="AK99" s="34"/>
      <c r="AL99" s="34"/>
      <c r="AM99" s="34"/>
    </row>
    <row r="100" spans="1:39" s="144" customFormat="1" ht="23.1" customHeight="1" x14ac:dyDescent="0.25">
      <c r="A100" s="2"/>
      <c r="B100" s="2">
        <v>403</v>
      </c>
      <c r="C100" s="2" t="s">
        <v>350</v>
      </c>
      <c r="D100" s="91" t="s">
        <v>790</v>
      </c>
      <c r="E100" s="116">
        <f t="shared" si="74"/>
        <v>1950</v>
      </c>
      <c r="F100" s="117">
        <f t="shared" si="75"/>
        <v>1250</v>
      </c>
      <c r="G100" s="101"/>
      <c r="H100" s="45"/>
      <c r="I100" s="45"/>
      <c r="J100" s="33"/>
      <c r="K100" s="202">
        <f t="shared" si="76"/>
        <v>1950</v>
      </c>
      <c r="L100" s="202">
        <f t="shared" si="77"/>
        <v>1250</v>
      </c>
      <c r="M100" s="51"/>
      <c r="N100" s="13">
        <f t="shared" si="43"/>
        <v>1902.6480000000001</v>
      </c>
      <c r="O100" s="13">
        <f t="shared" si="44"/>
        <v>1210.7760000000001</v>
      </c>
      <c r="P100" s="51"/>
      <c r="Q100" s="436">
        <v>864.84</v>
      </c>
      <c r="R100" s="409">
        <v>864.84</v>
      </c>
      <c r="S100" s="409">
        <v>864.84</v>
      </c>
      <c r="T100" s="376">
        <v>745.55000000000007</v>
      </c>
      <c r="U100" s="305">
        <v>596.44000000000005</v>
      </c>
      <c r="V100" s="289">
        <v>436.25</v>
      </c>
      <c r="W100" s="277">
        <v>349</v>
      </c>
      <c r="X100" s="263">
        <v>349</v>
      </c>
      <c r="Y100" s="263"/>
      <c r="Z100" s="208">
        <v>320.24915999999996</v>
      </c>
      <c r="AA100" s="208">
        <v>320.24915999999996</v>
      </c>
      <c r="AB100" s="208">
        <v>320.24915999999996</v>
      </c>
      <c r="AC100" s="208">
        <v>320.24915999999996</v>
      </c>
      <c r="AD100" s="208">
        <v>288.82499999999999</v>
      </c>
      <c r="AE100" s="191">
        <v>231.06</v>
      </c>
      <c r="AF100" s="312">
        <f t="shared" si="49"/>
        <v>1</v>
      </c>
      <c r="AH100" s="34"/>
      <c r="AI100" s="34"/>
      <c r="AJ100" s="34"/>
      <c r="AK100" s="34"/>
      <c r="AL100" s="34"/>
      <c r="AM100" s="34"/>
    </row>
    <row r="101" spans="1:39" s="144" customFormat="1" ht="23.1" customHeight="1" x14ac:dyDescent="0.25">
      <c r="A101" s="2"/>
      <c r="B101" s="2">
        <v>404</v>
      </c>
      <c r="C101" s="2" t="s">
        <v>351</v>
      </c>
      <c r="D101" s="91" t="s">
        <v>791</v>
      </c>
      <c r="E101" s="116">
        <f t="shared" si="74"/>
        <v>2200</v>
      </c>
      <c r="F101" s="117">
        <f t="shared" si="75"/>
        <v>1400</v>
      </c>
      <c r="G101" s="101"/>
      <c r="H101" s="45"/>
      <c r="I101" s="45"/>
      <c r="J101" s="33"/>
      <c r="K101" s="202">
        <f t="shared" si="76"/>
        <v>2200</v>
      </c>
      <c r="L101" s="202">
        <f t="shared" si="77"/>
        <v>1400</v>
      </c>
      <c r="M101" s="51"/>
      <c r="N101" s="13">
        <f t="shared" si="43"/>
        <v>2193.752</v>
      </c>
      <c r="O101" s="13">
        <f t="shared" si="44"/>
        <v>1396.0239999999999</v>
      </c>
      <c r="P101" s="51"/>
      <c r="Q101" s="436">
        <v>997.16</v>
      </c>
      <c r="R101" s="409">
        <v>997.16</v>
      </c>
      <c r="S101" s="409">
        <v>997.16</v>
      </c>
      <c r="T101" s="376">
        <v>859.625</v>
      </c>
      <c r="U101" s="305">
        <v>687.7</v>
      </c>
      <c r="V101" s="289">
        <v>561.25</v>
      </c>
      <c r="W101" s="277">
        <v>449</v>
      </c>
      <c r="X101" s="263">
        <v>449</v>
      </c>
      <c r="Y101" s="263"/>
      <c r="Z101" s="208">
        <v>436.47911999999997</v>
      </c>
      <c r="AA101" s="208">
        <v>436.47911999999997</v>
      </c>
      <c r="AB101" s="208">
        <v>436.47911999999997</v>
      </c>
      <c r="AC101" s="208">
        <v>436.47911999999997</v>
      </c>
      <c r="AD101" s="208">
        <v>393.65000000000003</v>
      </c>
      <c r="AE101" s="191">
        <v>314.92</v>
      </c>
      <c r="AF101" s="312">
        <f t="shared" si="49"/>
        <v>1</v>
      </c>
      <c r="AH101" s="34"/>
      <c r="AI101" s="34"/>
      <c r="AJ101" s="34"/>
      <c r="AK101" s="34"/>
      <c r="AL101" s="34"/>
      <c r="AM101" s="34"/>
    </row>
    <row r="102" spans="1:39" ht="20.100000000000001" customHeight="1" x14ac:dyDescent="0.25">
      <c r="D102" s="136"/>
      <c r="E102" s="138"/>
      <c r="F102" s="139"/>
      <c r="J102" s="34"/>
      <c r="K102" s="202"/>
      <c r="L102" s="202"/>
      <c r="M102" s="2"/>
      <c r="N102" s="13">
        <f t="shared" si="43"/>
        <v>0</v>
      </c>
      <c r="O102" s="13">
        <f t="shared" si="44"/>
        <v>0</v>
      </c>
      <c r="P102" s="2"/>
      <c r="Q102" s="400"/>
      <c r="R102" s="401"/>
      <c r="S102" s="401"/>
      <c r="T102" s="329"/>
      <c r="U102" s="332"/>
      <c r="V102" s="330"/>
      <c r="W102" s="280"/>
      <c r="X102" s="331"/>
      <c r="Y102" s="331"/>
      <c r="Z102" s="208"/>
      <c r="AA102" s="208"/>
      <c r="AB102" s="208"/>
      <c r="AC102" s="208"/>
      <c r="AD102" s="208"/>
      <c r="AE102" s="191"/>
      <c r="AF102" s="312"/>
    </row>
    <row r="103" spans="1:39" ht="23.1" customHeight="1" x14ac:dyDescent="0.25">
      <c r="D103" s="615" t="s">
        <v>734</v>
      </c>
      <c r="E103" s="615"/>
      <c r="F103" s="615"/>
      <c r="G103" s="615"/>
      <c r="H103" s="615"/>
      <c r="I103" s="615"/>
      <c r="J103" s="34"/>
      <c r="K103" s="202"/>
      <c r="L103" s="202"/>
      <c r="M103" s="2"/>
      <c r="N103" s="13">
        <f t="shared" si="43"/>
        <v>0</v>
      </c>
      <c r="O103" s="13">
        <f t="shared" si="44"/>
        <v>0</v>
      </c>
      <c r="P103" s="2"/>
      <c r="Q103" s="400"/>
      <c r="R103" s="401"/>
      <c r="S103" s="401"/>
      <c r="T103" s="329"/>
      <c r="U103" s="332"/>
      <c r="V103" s="330"/>
      <c r="W103" s="280"/>
      <c r="X103" s="331"/>
      <c r="Y103" s="331"/>
      <c r="Z103" s="208"/>
      <c r="AA103" s="208"/>
      <c r="AB103" s="208"/>
      <c r="AC103" s="208"/>
      <c r="AD103" s="208"/>
      <c r="AE103" s="191"/>
      <c r="AF103" s="312"/>
    </row>
    <row r="104" spans="1:39" ht="23.1" customHeight="1" x14ac:dyDescent="0.25">
      <c r="A104" s="2" t="s">
        <v>251</v>
      </c>
      <c r="B104" s="2">
        <v>1887</v>
      </c>
      <c r="C104" s="2" t="s">
        <v>405</v>
      </c>
      <c r="D104" s="4" t="s">
        <v>792</v>
      </c>
      <c r="E104" s="116">
        <f t="shared" ref="E104" si="78">K104</f>
        <v>1750</v>
      </c>
      <c r="F104" s="117">
        <f t="shared" ref="F104" si="79">L104</f>
        <v>1100</v>
      </c>
      <c r="G104" s="101"/>
      <c r="I104" s="45"/>
      <c r="K104" s="202">
        <f t="shared" ref="K104" si="80">MROUND(N104+25,50)</f>
        <v>1750</v>
      </c>
      <c r="L104" s="202">
        <f t="shared" ref="L104" si="81">MROUND(O104+25,50)</f>
        <v>1100</v>
      </c>
      <c r="M104" s="51"/>
      <c r="N104" s="13">
        <f t="shared" si="43"/>
        <v>1716.8360000000002</v>
      </c>
      <c r="O104" s="13">
        <f t="shared" si="44"/>
        <v>1092.5319999999999</v>
      </c>
      <c r="P104" s="51"/>
      <c r="Q104" s="436">
        <v>780.38</v>
      </c>
      <c r="R104" s="409">
        <v>780.38</v>
      </c>
      <c r="S104" s="409">
        <v>780.38</v>
      </c>
      <c r="T104" s="376">
        <v>711.71249999999998</v>
      </c>
      <c r="U104" s="305">
        <v>569.37</v>
      </c>
      <c r="V104" s="289">
        <v>567.88875000000007</v>
      </c>
      <c r="W104" s="277">
        <v>454.31100000000004</v>
      </c>
      <c r="X104" s="263">
        <v>454.31100000000004</v>
      </c>
      <c r="Y104" s="263">
        <v>454.31100000000004</v>
      </c>
      <c r="Z104" s="208">
        <v>408.86999999999995</v>
      </c>
      <c r="AA104" s="208">
        <v>408.86999999999995</v>
      </c>
      <c r="AB104" s="208">
        <v>408.86999999999995</v>
      </c>
      <c r="AC104" s="208">
        <v>408.86999999999995</v>
      </c>
      <c r="AD104" s="208">
        <v>368.75</v>
      </c>
      <c r="AE104" s="191">
        <v>295</v>
      </c>
      <c r="AF104" s="312">
        <f t="shared" si="49"/>
        <v>1</v>
      </c>
    </row>
    <row r="105" spans="1:39" ht="23.1" customHeight="1" x14ac:dyDescent="0.25">
      <c r="A105" s="2" t="s">
        <v>251</v>
      </c>
      <c r="B105" s="2">
        <v>1888</v>
      </c>
      <c r="C105" s="2" t="s">
        <v>406</v>
      </c>
      <c r="D105" s="4" t="s">
        <v>793</v>
      </c>
      <c r="E105" s="116">
        <f t="shared" ref="E105:E107" si="82">K105</f>
        <v>2200</v>
      </c>
      <c r="F105" s="117">
        <f t="shared" ref="F105:F107" si="83">L105</f>
        <v>1400</v>
      </c>
      <c r="G105" s="101"/>
      <c r="I105" s="45"/>
      <c r="K105" s="202">
        <f t="shared" ref="K105:K107" si="84">MROUND(N105+25,50)</f>
        <v>2200</v>
      </c>
      <c r="L105" s="202">
        <f t="shared" ref="L105:L107" si="85">MROUND(O105+25,50)</f>
        <v>1400</v>
      </c>
      <c r="M105" s="51"/>
      <c r="N105" s="13">
        <f t="shared" si="43"/>
        <v>2151.16</v>
      </c>
      <c r="O105" s="13">
        <f t="shared" si="44"/>
        <v>1368.9199999999998</v>
      </c>
      <c r="P105" s="51"/>
      <c r="Q105" s="436">
        <v>977.8</v>
      </c>
      <c r="R105" s="409">
        <v>977.8</v>
      </c>
      <c r="S105" s="409">
        <v>977.8</v>
      </c>
      <c r="T105" s="376">
        <v>892.15000000000009</v>
      </c>
      <c r="U105" s="305">
        <v>713.72</v>
      </c>
      <c r="V105" s="289">
        <v>682.68750000000011</v>
      </c>
      <c r="W105" s="277">
        <v>546.15000000000009</v>
      </c>
      <c r="X105" s="263">
        <v>546.15000000000009</v>
      </c>
      <c r="Y105" s="263">
        <v>546.15000000000009</v>
      </c>
      <c r="Z105" s="208">
        <v>491.53103999999996</v>
      </c>
      <c r="AA105" s="208">
        <v>491.53103999999996</v>
      </c>
      <c r="AB105" s="208">
        <v>491.53103999999996</v>
      </c>
      <c r="AC105" s="208">
        <v>491.53103999999996</v>
      </c>
      <c r="AD105" s="208">
        <v>443.29999999999995</v>
      </c>
      <c r="AE105" s="191">
        <v>354.64</v>
      </c>
      <c r="AF105" s="312">
        <f t="shared" si="49"/>
        <v>1</v>
      </c>
    </row>
    <row r="106" spans="1:39" ht="23.1" customHeight="1" x14ac:dyDescent="0.25">
      <c r="A106" s="2" t="s">
        <v>251</v>
      </c>
      <c r="B106" s="2">
        <v>1890</v>
      </c>
      <c r="C106" s="2" t="s">
        <v>408</v>
      </c>
      <c r="D106" s="4" t="s">
        <v>794</v>
      </c>
      <c r="E106" s="116">
        <f t="shared" si="82"/>
        <v>2750</v>
      </c>
      <c r="F106" s="117">
        <f t="shared" si="83"/>
        <v>1750</v>
      </c>
      <c r="G106" s="101"/>
      <c r="I106" s="45"/>
      <c r="K106" s="202">
        <f t="shared" si="84"/>
        <v>2750</v>
      </c>
      <c r="L106" s="202">
        <f t="shared" si="85"/>
        <v>1750</v>
      </c>
      <c r="M106" s="51"/>
      <c r="N106" s="13">
        <f t="shared" si="43"/>
        <v>2711.6979999999999</v>
      </c>
      <c r="O106" s="13">
        <f t="shared" si="44"/>
        <v>1725.6259999999997</v>
      </c>
      <c r="P106" s="51"/>
      <c r="Q106" s="436">
        <v>1232.5899999999999</v>
      </c>
      <c r="R106" s="409">
        <v>1232.5899999999999</v>
      </c>
      <c r="S106" s="409">
        <v>1232.5899999999999</v>
      </c>
      <c r="T106" s="376">
        <v>1124.625</v>
      </c>
      <c r="U106" s="305">
        <v>899.7</v>
      </c>
      <c r="V106" s="289">
        <v>860.58500000000004</v>
      </c>
      <c r="W106" s="277">
        <v>688.46800000000007</v>
      </c>
      <c r="X106" s="263">
        <v>688.46800000000007</v>
      </c>
      <c r="Y106" s="263">
        <v>688.46800000000007</v>
      </c>
      <c r="Z106" s="208">
        <v>619.61129999999991</v>
      </c>
      <c r="AA106" s="208">
        <v>619.61129999999991</v>
      </c>
      <c r="AB106" s="208">
        <v>619.61129999999991</v>
      </c>
      <c r="AC106" s="208">
        <v>619.61129999999991</v>
      </c>
      <c r="AD106" s="208">
        <v>558.8125</v>
      </c>
      <c r="AE106" s="191">
        <v>447.05</v>
      </c>
      <c r="AF106" s="312">
        <f t="shared" si="49"/>
        <v>1</v>
      </c>
    </row>
    <row r="107" spans="1:39" ht="23.1" customHeight="1" x14ac:dyDescent="0.25">
      <c r="A107" s="2" t="s">
        <v>251</v>
      </c>
      <c r="B107" s="2">
        <v>1891</v>
      </c>
      <c r="C107" s="2" t="s">
        <v>409</v>
      </c>
      <c r="D107" s="4" t="s">
        <v>795</v>
      </c>
      <c r="E107" s="116">
        <f t="shared" si="82"/>
        <v>3100</v>
      </c>
      <c r="F107" s="117">
        <f t="shared" si="83"/>
        <v>2000</v>
      </c>
      <c r="G107" s="101"/>
      <c r="I107" s="45"/>
      <c r="K107" s="202">
        <f t="shared" si="84"/>
        <v>3100</v>
      </c>
      <c r="L107" s="202">
        <f t="shared" si="85"/>
        <v>2000</v>
      </c>
      <c r="M107" s="51"/>
      <c r="N107" s="13">
        <f t="shared" si="43"/>
        <v>3076.15</v>
      </c>
      <c r="O107" s="13">
        <f t="shared" si="44"/>
        <v>1957.55</v>
      </c>
      <c r="P107" s="51"/>
      <c r="Q107" s="436">
        <v>1398.25</v>
      </c>
      <c r="R107" s="409">
        <v>1398.25</v>
      </c>
      <c r="S107" s="409">
        <v>1398.25</v>
      </c>
      <c r="T107" s="376">
        <v>1275.7750000000001</v>
      </c>
      <c r="U107" s="305">
        <v>1020.62</v>
      </c>
      <c r="V107" s="289">
        <v>976.23625000000004</v>
      </c>
      <c r="W107" s="277">
        <v>780.98900000000003</v>
      </c>
      <c r="X107" s="263">
        <v>780.98900000000003</v>
      </c>
      <c r="Y107" s="263">
        <v>780.98900000000003</v>
      </c>
      <c r="Z107" s="208">
        <v>702.89603999999997</v>
      </c>
      <c r="AA107" s="208">
        <v>702.89603999999997</v>
      </c>
      <c r="AB107" s="208">
        <v>702.89603999999997</v>
      </c>
      <c r="AC107" s="208">
        <v>702.89603999999997</v>
      </c>
      <c r="AD107" s="208">
        <v>633.92499999999995</v>
      </c>
      <c r="AE107" s="191">
        <v>507.14</v>
      </c>
      <c r="AF107" s="312">
        <f t="shared" si="49"/>
        <v>1</v>
      </c>
    </row>
    <row r="108" spans="1:39" ht="23.1" customHeight="1" x14ac:dyDescent="0.25">
      <c r="E108" s="138"/>
      <c r="F108" s="139"/>
      <c r="J108" s="34"/>
      <c r="K108" s="202"/>
      <c r="L108" s="202"/>
      <c r="M108" s="2"/>
      <c r="N108" s="13">
        <f t="shared" si="43"/>
        <v>0</v>
      </c>
      <c r="O108" s="13">
        <f t="shared" si="44"/>
        <v>0</v>
      </c>
      <c r="P108" s="2"/>
      <c r="Q108" s="400"/>
      <c r="R108" s="401"/>
      <c r="S108" s="401"/>
      <c r="T108" s="329"/>
      <c r="U108" s="329"/>
      <c r="V108" s="330"/>
      <c r="W108" s="280"/>
      <c r="X108" s="331"/>
      <c r="Y108" s="331"/>
      <c r="Z108" s="237"/>
      <c r="AA108" s="237"/>
      <c r="AB108" s="237"/>
      <c r="AC108" s="237"/>
      <c r="AD108" s="237"/>
      <c r="AE108" s="197"/>
      <c r="AF108" s="312"/>
    </row>
    <row r="109" spans="1:39" ht="23.1" customHeight="1" x14ac:dyDescent="0.25">
      <c r="D109" s="615" t="s">
        <v>280</v>
      </c>
      <c r="E109" s="615"/>
      <c r="F109" s="615"/>
      <c r="G109" s="615"/>
      <c r="H109" s="615"/>
      <c r="I109" s="615"/>
      <c r="K109" s="202"/>
      <c r="L109" s="202"/>
      <c r="M109" s="51"/>
      <c r="N109" s="13">
        <f t="shared" si="43"/>
        <v>0</v>
      </c>
      <c r="O109" s="13">
        <f t="shared" si="44"/>
        <v>0</v>
      </c>
      <c r="P109" s="51"/>
      <c r="Q109" s="400"/>
      <c r="R109" s="401"/>
      <c r="S109" s="401"/>
      <c r="T109" s="329"/>
      <c r="U109" s="300"/>
      <c r="V109" s="289"/>
      <c r="W109" s="277"/>
      <c r="X109" s="208"/>
      <c r="Y109" s="208"/>
      <c r="Z109" s="208"/>
      <c r="AA109" s="208"/>
      <c r="AB109" s="208"/>
      <c r="AC109" s="208"/>
      <c r="AD109" s="208"/>
      <c r="AE109" s="191"/>
      <c r="AF109" s="312"/>
    </row>
    <row r="110" spans="1:39" s="66" customFormat="1" ht="23.1" customHeight="1" x14ac:dyDescent="0.25">
      <c r="A110" s="60" t="s">
        <v>238</v>
      </c>
      <c r="B110" s="60">
        <v>1938</v>
      </c>
      <c r="C110" s="2" t="s">
        <v>442</v>
      </c>
      <c r="D110" s="91" t="s">
        <v>143</v>
      </c>
      <c r="E110" s="116">
        <f t="shared" ref="E110:E113" si="86">K110</f>
        <v>1750</v>
      </c>
      <c r="F110" s="117">
        <f t="shared" ref="F110:F113" si="87">L110</f>
        <v>1150</v>
      </c>
      <c r="G110" s="101"/>
      <c r="H110" s="2"/>
      <c r="I110" s="45"/>
      <c r="J110" s="33"/>
      <c r="K110" s="202">
        <f t="shared" ref="K110:K113" si="88">MROUND(N110+25,50)</f>
        <v>1750</v>
      </c>
      <c r="L110" s="202">
        <f t="shared" ref="L110:L113" si="89">MROUND(O110+25,50)</f>
        <v>1150</v>
      </c>
      <c r="M110" s="51"/>
      <c r="N110" s="13">
        <f t="shared" si="43"/>
        <v>1739.3860000000002</v>
      </c>
      <c r="O110" s="13">
        <f t="shared" si="44"/>
        <v>1106.8819999999998</v>
      </c>
      <c r="P110" s="63"/>
      <c r="Q110" s="436">
        <v>790.63</v>
      </c>
      <c r="R110" s="409">
        <v>790.63</v>
      </c>
      <c r="S110" s="409">
        <v>790.63</v>
      </c>
      <c r="T110" s="376">
        <v>721.375</v>
      </c>
      <c r="U110" s="305">
        <v>577.1</v>
      </c>
      <c r="V110" s="289">
        <v>530.77750000000003</v>
      </c>
      <c r="W110" s="277">
        <v>424.62200000000001</v>
      </c>
      <c r="X110" s="263">
        <v>424.62200000000001</v>
      </c>
      <c r="Y110" s="263">
        <v>424.62200000000001</v>
      </c>
      <c r="Z110" s="208">
        <v>382.16178000000002</v>
      </c>
      <c r="AA110" s="208">
        <v>382.16178000000002</v>
      </c>
      <c r="AB110" s="208">
        <v>382.16178000000002</v>
      </c>
      <c r="AC110" s="208">
        <v>382.16178000000002</v>
      </c>
      <c r="AD110" s="208">
        <v>344.66250000000002</v>
      </c>
      <c r="AE110" s="192">
        <v>275.73</v>
      </c>
      <c r="AF110" s="312">
        <f t="shared" si="49"/>
        <v>1</v>
      </c>
      <c r="AG110" s="144"/>
    </row>
    <row r="111" spans="1:39" ht="23.1" customHeight="1" x14ac:dyDescent="0.25">
      <c r="B111" s="2">
        <v>1939</v>
      </c>
      <c r="C111" s="2" t="s">
        <v>443</v>
      </c>
      <c r="D111" s="91" t="s">
        <v>43</v>
      </c>
      <c r="E111" s="116">
        <f t="shared" si="86"/>
        <v>2300</v>
      </c>
      <c r="F111" s="117">
        <f t="shared" si="87"/>
        <v>1450</v>
      </c>
      <c r="G111" s="101"/>
      <c r="I111" s="45"/>
      <c r="K111" s="202">
        <f t="shared" si="88"/>
        <v>2300</v>
      </c>
      <c r="L111" s="202">
        <f t="shared" si="89"/>
        <v>1450</v>
      </c>
      <c r="M111" s="51"/>
      <c r="N111" s="13">
        <f t="shared" si="43"/>
        <v>2263.1840000000002</v>
      </c>
      <c r="O111" s="13">
        <f t="shared" si="44"/>
        <v>1440.2079999999999</v>
      </c>
      <c r="P111" s="51"/>
      <c r="Q111" s="436">
        <v>1028.72</v>
      </c>
      <c r="R111" s="409">
        <v>1028.72</v>
      </c>
      <c r="S111" s="409">
        <v>1028.72</v>
      </c>
      <c r="T111" s="376">
        <v>938.61249999999995</v>
      </c>
      <c r="U111" s="305">
        <v>750.89</v>
      </c>
      <c r="V111" s="289">
        <v>690.62125000000015</v>
      </c>
      <c r="W111" s="277">
        <v>552.49700000000007</v>
      </c>
      <c r="X111" s="263">
        <v>552.49700000000007</v>
      </c>
      <c r="Y111" s="263">
        <v>552.49700000000007</v>
      </c>
      <c r="Z111" s="208">
        <v>497.24135999999993</v>
      </c>
      <c r="AA111" s="208">
        <v>497.24135999999993</v>
      </c>
      <c r="AB111" s="208">
        <v>497.24135999999993</v>
      </c>
      <c r="AC111" s="208">
        <v>497.24135999999993</v>
      </c>
      <c r="AD111" s="208">
        <v>448.45</v>
      </c>
      <c r="AE111" s="191">
        <v>358.76</v>
      </c>
      <c r="AF111" s="312">
        <f t="shared" si="49"/>
        <v>1</v>
      </c>
    </row>
    <row r="112" spans="1:39" ht="23.1" customHeight="1" x14ac:dyDescent="0.25">
      <c r="B112" s="2">
        <v>1940</v>
      </c>
      <c r="C112" s="2" t="s">
        <v>444</v>
      </c>
      <c r="D112" s="91" t="s">
        <v>41</v>
      </c>
      <c r="E112" s="116">
        <f t="shared" si="86"/>
        <v>3350</v>
      </c>
      <c r="F112" s="117">
        <f t="shared" si="87"/>
        <v>2150</v>
      </c>
      <c r="G112" s="101"/>
      <c r="I112" s="45"/>
      <c r="K112" s="202">
        <f t="shared" si="88"/>
        <v>3350</v>
      </c>
      <c r="L112" s="202">
        <f t="shared" si="89"/>
        <v>2150</v>
      </c>
      <c r="M112" s="51"/>
      <c r="N112" s="13">
        <f t="shared" si="43"/>
        <v>3332.4500000000003</v>
      </c>
      <c r="O112" s="13">
        <f t="shared" si="44"/>
        <v>2120.65</v>
      </c>
      <c r="P112" s="51"/>
      <c r="Q112" s="436">
        <v>1514.75</v>
      </c>
      <c r="R112" s="409">
        <v>1514.75</v>
      </c>
      <c r="S112" s="409">
        <v>1514.75</v>
      </c>
      <c r="T112" s="376">
        <v>1382.075</v>
      </c>
      <c r="U112" s="305">
        <v>1105.6600000000001</v>
      </c>
      <c r="V112" s="289">
        <v>1016.9087500000002</v>
      </c>
      <c r="W112" s="277">
        <v>813.52700000000016</v>
      </c>
      <c r="X112" s="263">
        <v>813.52700000000016</v>
      </c>
      <c r="Y112" s="263">
        <v>813.52700000000016</v>
      </c>
      <c r="Z112" s="208">
        <v>661</v>
      </c>
      <c r="AA112" s="234">
        <v>661</v>
      </c>
      <c r="AB112" s="208">
        <v>732.18221999999992</v>
      </c>
      <c r="AC112" s="208">
        <v>732.18221999999992</v>
      </c>
      <c r="AD112" s="208">
        <v>660.33749999999998</v>
      </c>
      <c r="AE112" s="191">
        <v>528.27</v>
      </c>
      <c r="AF112" s="312">
        <f t="shared" si="49"/>
        <v>1</v>
      </c>
    </row>
    <row r="113" spans="2:32" ht="23.1" customHeight="1" x14ac:dyDescent="0.25">
      <c r="B113" s="2">
        <v>1940</v>
      </c>
      <c r="C113" s="2" t="s">
        <v>849</v>
      </c>
      <c r="D113" s="91" t="s">
        <v>850</v>
      </c>
      <c r="E113" s="116">
        <f t="shared" si="86"/>
        <v>5200</v>
      </c>
      <c r="F113" s="117">
        <f t="shared" si="87"/>
        <v>3300</v>
      </c>
      <c r="G113" s="101"/>
      <c r="I113" s="45"/>
      <c r="K113" s="202">
        <f t="shared" si="88"/>
        <v>5200</v>
      </c>
      <c r="L113" s="202">
        <f t="shared" si="89"/>
        <v>3300</v>
      </c>
      <c r="M113" s="51"/>
      <c r="N113" s="13">
        <f t="shared" si="43"/>
        <v>5182.9139999999998</v>
      </c>
      <c r="O113" s="13">
        <f t="shared" si="44"/>
        <v>3298.2179999999998</v>
      </c>
      <c r="P113" s="51"/>
      <c r="Q113" s="436">
        <v>2355.87</v>
      </c>
      <c r="R113" s="409">
        <v>2355.87</v>
      </c>
      <c r="S113" s="409">
        <v>2355.87</v>
      </c>
      <c r="T113" s="376">
        <v>1382.075</v>
      </c>
      <c r="U113" s="305">
        <v>1105.6600000000001</v>
      </c>
      <c r="V113" s="289">
        <v>1016.9087500000002</v>
      </c>
      <c r="W113" s="277">
        <v>813.52700000000016</v>
      </c>
      <c r="X113" s="263">
        <v>813.52700000000016</v>
      </c>
      <c r="Y113" s="263">
        <v>813.52700000000016</v>
      </c>
      <c r="Z113" s="208">
        <v>661</v>
      </c>
      <c r="AA113" s="234">
        <v>661</v>
      </c>
      <c r="AB113" s="208">
        <v>732.18221999999992</v>
      </c>
      <c r="AC113" s="208">
        <v>732.18221999999992</v>
      </c>
      <c r="AD113" s="208">
        <v>660.33749999999998</v>
      </c>
      <c r="AE113" s="191">
        <v>528.27</v>
      </c>
      <c r="AF113" s="312">
        <f t="shared" si="49"/>
        <v>1</v>
      </c>
    </row>
    <row r="114" spans="2:32" ht="23.1" customHeight="1" x14ac:dyDescent="0.25">
      <c r="E114" s="138"/>
      <c r="F114" s="139"/>
      <c r="J114" s="34"/>
      <c r="K114" s="202"/>
      <c r="L114" s="202"/>
      <c r="M114" s="2"/>
      <c r="N114" s="13">
        <f t="shared" si="43"/>
        <v>0</v>
      </c>
      <c r="O114" s="13">
        <f t="shared" si="44"/>
        <v>0</v>
      </c>
      <c r="P114" s="2"/>
      <c r="Q114" s="400"/>
      <c r="R114" s="401"/>
      <c r="S114" s="401"/>
      <c r="T114" s="329"/>
      <c r="U114" s="329"/>
      <c r="V114" s="330"/>
      <c r="W114" s="280"/>
      <c r="X114" s="331"/>
      <c r="Y114" s="331"/>
      <c r="Z114" s="237"/>
      <c r="AA114" s="334"/>
      <c r="AB114" s="237"/>
      <c r="AC114" s="237"/>
      <c r="AD114" s="237"/>
      <c r="AE114" s="197"/>
      <c r="AF114" s="312"/>
    </row>
    <row r="115" spans="2:32" ht="23.1" customHeight="1" x14ac:dyDescent="0.25">
      <c r="D115" s="615" t="s">
        <v>273</v>
      </c>
      <c r="E115" s="615"/>
      <c r="F115" s="615"/>
      <c r="G115" s="615"/>
      <c r="H115" s="615"/>
      <c r="I115" s="615"/>
      <c r="K115" s="202"/>
      <c r="L115" s="202"/>
      <c r="M115" s="51"/>
      <c r="N115" s="13">
        <f t="shared" si="43"/>
        <v>0</v>
      </c>
      <c r="O115" s="13">
        <f t="shared" si="44"/>
        <v>0</v>
      </c>
      <c r="P115" s="51"/>
      <c r="Q115" s="400"/>
      <c r="R115" s="401"/>
      <c r="S115" s="401"/>
      <c r="T115" s="376"/>
      <c r="U115" s="305"/>
      <c r="V115" s="289"/>
      <c r="W115" s="277"/>
      <c r="X115" s="263"/>
      <c r="Y115" s="263"/>
      <c r="Z115" s="208"/>
      <c r="AA115" s="208"/>
      <c r="AB115" s="208"/>
      <c r="AC115" s="208"/>
      <c r="AD115" s="208"/>
      <c r="AE115" s="191"/>
      <c r="AF115" s="312"/>
    </row>
    <row r="116" spans="2:32" ht="23.1" customHeight="1" x14ac:dyDescent="0.25">
      <c r="B116" s="2">
        <v>1917</v>
      </c>
      <c r="C116" s="2" t="s">
        <v>432</v>
      </c>
      <c r="D116" s="4" t="s">
        <v>135</v>
      </c>
      <c r="E116" s="116">
        <f t="shared" ref="E116" si="90">K116</f>
        <v>2400</v>
      </c>
      <c r="F116" s="117">
        <f t="shared" ref="F116" si="91">L116</f>
        <v>1550</v>
      </c>
      <c r="G116" s="101"/>
      <c r="H116" s="45"/>
      <c r="K116" s="202">
        <f t="shared" ref="K116" si="92">MROUND(N116+25,50)</f>
        <v>2400</v>
      </c>
      <c r="L116" s="202">
        <f t="shared" ref="L116" si="93">MROUND(O116+25,50)</f>
        <v>1550</v>
      </c>
      <c r="M116" s="51"/>
      <c r="N116" s="13">
        <f t="shared" si="43"/>
        <v>2375.7580000000003</v>
      </c>
      <c r="O116" s="13">
        <f t="shared" si="44"/>
        <v>1511.846</v>
      </c>
      <c r="P116" s="51"/>
      <c r="Q116" s="436">
        <v>1079.8900000000001</v>
      </c>
      <c r="R116" s="409">
        <v>1079.8900000000001</v>
      </c>
      <c r="S116" s="409">
        <v>1079.8900000000001</v>
      </c>
      <c r="T116" s="376">
        <v>985.3</v>
      </c>
      <c r="U116" s="305">
        <v>788.24</v>
      </c>
      <c r="V116" s="289">
        <v>724.96875</v>
      </c>
      <c r="W116" s="277">
        <v>579.97500000000002</v>
      </c>
      <c r="X116" s="263">
        <v>579.97500000000002</v>
      </c>
      <c r="Y116" s="263">
        <v>579.97500000000002</v>
      </c>
      <c r="Z116" s="208">
        <v>521.98145999999997</v>
      </c>
      <c r="AA116" s="208">
        <v>521.98145999999997</v>
      </c>
      <c r="AB116" s="208">
        <v>521.98145999999997</v>
      </c>
      <c r="AC116" s="208">
        <v>521.98145999999997</v>
      </c>
      <c r="AD116" s="208">
        <v>470.76250000000005</v>
      </c>
      <c r="AE116" s="191">
        <v>376.61</v>
      </c>
      <c r="AF116" s="312">
        <f t="shared" si="49"/>
        <v>1</v>
      </c>
    </row>
    <row r="117" spans="2:32" ht="23.1" customHeight="1" x14ac:dyDescent="0.25">
      <c r="B117" s="2">
        <v>1918</v>
      </c>
      <c r="C117" s="2" t="s">
        <v>433</v>
      </c>
      <c r="D117" s="4" t="s">
        <v>136</v>
      </c>
      <c r="E117" s="116">
        <f t="shared" ref="E117:E119" si="94">K117</f>
        <v>4350</v>
      </c>
      <c r="F117" s="117">
        <f t="shared" ref="F117:F119" si="95">L117</f>
        <v>2750</v>
      </c>
      <c r="G117" s="101"/>
      <c r="H117" s="45"/>
      <c r="K117" s="202">
        <f t="shared" ref="K117:K119" si="96">MROUND(N117+25,50)</f>
        <v>4350</v>
      </c>
      <c r="L117" s="202">
        <f t="shared" ref="L117:L119" si="97">MROUND(O117+25,50)</f>
        <v>2750</v>
      </c>
      <c r="M117" s="51"/>
      <c r="N117" s="13">
        <f t="shared" si="43"/>
        <v>4319.8760000000002</v>
      </c>
      <c r="O117" s="13">
        <f t="shared" si="44"/>
        <v>2749.0119999999997</v>
      </c>
      <c r="P117" s="51"/>
      <c r="Q117" s="436">
        <v>1963.58</v>
      </c>
      <c r="R117" s="409">
        <v>1963.58</v>
      </c>
      <c r="S117" s="409">
        <v>1963.58</v>
      </c>
      <c r="T117" s="376">
        <v>1791.5875000000001</v>
      </c>
      <c r="U117" s="305">
        <v>1433.27</v>
      </c>
      <c r="V117" s="289">
        <v>1318.2125000000001</v>
      </c>
      <c r="W117" s="277">
        <v>1054.5700000000002</v>
      </c>
      <c r="X117" s="263">
        <v>1054.5700000000002</v>
      </c>
      <c r="Y117" s="263">
        <v>1054.5700000000002</v>
      </c>
      <c r="Z117" s="208">
        <v>949.11893999999984</v>
      </c>
      <c r="AA117" s="208">
        <v>949.11893999999984</v>
      </c>
      <c r="AB117" s="208">
        <v>949.11893999999984</v>
      </c>
      <c r="AC117" s="208">
        <v>949.11893999999984</v>
      </c>
      <c r="AD117" s="208">
        <v>855.98749999999995</v>
      </c>
      <c r="AE117" s="191">
        <v>684.79</v>
      </c>
      <c r="AF117" s="312">
        <f t="shared" si="49"/>
        <v>1</v>
      </c>
    </row>
    <row r="118" spans="2:32" ht="23.1" customHeight="1" x14ac:dyDescent="0.25">
      <c r="B118" s="2">
        <v>1919</v>
      </c>
      <c r="C118" s="2" t="s">
        <v>434</v>
      </c>
      <c r="D118" s="4" t="s">
        <v>253</v>
      </c>
      <c r="E118" s="116">
        <f t="shared" si="94"/>
        <v>9050</v>
      </c>
      <c r="F118" s="117">
        <f t="shared" si="95"/>
        <v>5750</v>
      </c>
      <c r="G118" s="101"/>
      <c r="H118" s="45"/>
      <c r="K118" s="202">
        <f t="shared" si="96"/>
        <v>9050</v>
      </c>
      <c r="L118" s="202">
        <f t="shared" si="97"/>
        <v>5750</v>
      </c>
      <c r="M118" s="51"/>
      <c r="N118" s="13">
        <f t="shared" si="43"/>
        <v>9033.6840000000011</v>
      </c>
      <c r="O118" s="13">
        <f t="shared" si="44"/>
        <v>5748.7079999999996</v>
      </c>
      <c r="P118" s="51"/>
      <c r="Q118" s="436">
        <v>4106.22</v>
      </c>
      <c r="R118" s="409">
        <v>4106.22</v>
      </c>
      <c r="S118" s="409">
        <v>4106.22</v>
      </c>
      <c r="T118" s="376">
        <v>3746.5499999999997</v>
      </c>
      <c r="U118" s="305">
        <v>2997.24</v>
      </c>
      <c r="V118" s="289">
        <v>2866.9162500000002</v>
      </c>
      <c r="W118" s="277">
        <v>2293.5330000000004</v>
      </c>
      <c r="X118" s="263">
        <v>2293.5330000000004</v>
      </c>
      <c r="Y118" s="263">
        <v>2293.5330000000004</v>
      </c>
      <c r="Z118" s="208">
        <v>2064.1836599999997</v>
      </c>
      <c r="AA118" s="208">
        <v>2064.1836599999997</v>
      </c>
      <c r="AB118" s="208">
        <v>2064.1836599999997</v>
      </c>
      <c r="AC118" s="208">
        <v>2064.1836599999997</v>
      </c>
      <c r="AD118" s="208">
        <v>1861.6374999999998</v>
      </c>
      <c r="AE118" s="191">
        <v>1489.31</v>
      </c>
      <c r="AF118" s="312">
        <f t="shared" si="49"/>
        <v>1</v>
      </c>
    </row>
    <row r="119" spans="2:32" ht="23.1" customHeight="1" x14ac:dyDescent="0.25">
      <c r="B119" s="2">
        <v>1920</v>
      </c>
      <c r="C119" s="2" t="s">
        <v>435</v>
      </c>
      <c r="D119" s="4" t="s">
        <v>137</v>
      </c>
      <c r="E119" s="116">
        <f t="shared" si="94"/>
        <v>12150</v>
      </c>
      <c r="F119" s="117">
        <f t="shared" si="95"/>
        <v>7750</v>
      </c>
      <c r="G119" s="101"/>
      <c r="H119" s="45"/>
      <c r="K119" s="202">
        <f t="shared" si="96"/>
        <v>12150</v>
      </c>
      <c r="L119" s="202">
        <f t="shared" si="97"/>
        <v>7750</v>
      </c>
      <c r="M119" s="51"/>
      <c r="N119" s="13">
        <f t="shared" si="43"/>
        <v>12109.746000000001</v>
      </c>
      <c r="O119" s="13">
        <f t="shared" si="44"/>
        <v>7706.2020000000002</v>
      </c>
      <c r="P119" s="51"/>
      <c r="Q119" s="436">
        <v>5504.43</v>
      </c>
      <c r="R119" s="409">
        <v>5504.43</v>
      </c>
      <c r="S119" s="409">
        <v>5504.43</v>
      </c>
      <c r="T119" s="376">
        <v>5022.2875000000004</v>
      </c>
      <c r="U119" s="305">
        <v>4017.83</v>
      </c>
      <c r="V119" s="289">
        <v>3695.3262500000005</v>
      </c>
      <c r="W119" s="277">
        <v>2956.2610000000004</v>
      </c>
      <c r="X119" s="263">
        <v>2956.2610000000004</v>
      </c>
      <c r="Y119" s="263">
        <v>2956.2610000000004</v>
      </c>
      <c r="Z119" s="208">
        <v>2361.9519</v>
      </c>
      <c r="AA119" s="208">
        <v>2361.9519</v>
      </c>
      <c r="AB119" s="208">
        <v>2361.9519</v>
      </c>
      <c r="AC119" s="208">
        <v>2361.9519</v>
      </c>
      <c r="AD119" s="208">
        <v>2130.1875</v>
      </c>
      <c r="AE119" s="191">
        <v>1704.15</v>
      </c>
      <c r="AF119" s="312">
        <f t="shared" si="49"/>
        <v>1</v>
      </c>
    </row>
    <row r="120" spans="2:32" ht="23.1" customHeight="1" x14ac:dyDescent="0.25">
      <c r="D120" s="136"/>
      <c r="E120" s="138"/>
      <c r="F120" s="139"/>
      <c r="J120" s="34"/>
      <c r="K120" s="202"/>
      <c r="L120" s="202"/>
      <c r="M120" s="2"/>
      <c r="N120" s="13">
        <f t="shared" si="43"/>
        <v>0</v>
      </c>
      <c r="O120" s="13">
        <f t="shared" si="44"/>
        <v>0</v>
      </c>
      <c r="P120" s="2"/>
      <c r="Q120" s="400"/>
      <c r="R120" s="401"/>
      <c r="S120" s="401"/>
      <c r="T120" s="329"/>
      <c r="U120" s="329"/>
      <c r="V120" s="330"/>
      <c r="W120" s="280"/>
      <c r="X120" s="331"/>
      <c r="Y120" s="331"/>
      <c r="Z120" s="237"/>
      <c r="AA120" s="237"/>
      <c r="AB120" s="237"/>
      <c r="AC120" s="237"/>
      <c r="AD120" s="237"/>
      <c r="AE120" s="197"/>
      <c r="AF120" s="312"/>
    </row>
    <row r="121" spans="2:32" ht="23.1" customHeight="1" x14ac:dyDescent="0.25">
      <c r="D121" s="615" t="s">
        <v>276</v>
      </c>
      <c r="E121" s="615"/>
      <c r="F121" s="615"/>
      <c r="G121" s="615"/>
      <c r="H121" s="615"/>
      <c r="I121" s="615"/>
      <c r="J121" s="34"/>
      <c r="K121" s="202"/>
      <c r="L121" s="202"/>
      <c r="M121" s="2"/>
      <c r="N121" s="13">
        <f t="shared" si="43"/>
        <v>0</v>
      </c>
      <c r="O121" s="13">
        <f t="shared" si="44"/>
        <v>0</v>
      </c>
      <c r="P121" s="2"/>
      <c r="Q121" s="400"/>
      <c r="R121" s="401"/>
      <c r="S121" s="401"/>
      <c r="T121" s="329"/>
      <c r="U121" s="329"/>
      <c r="V121" s="330"/>
      <c r="W121" s="280"/>
      <c r="X121" s="331"/>
      <c r="Y121" s="331"/>
      <c r="Z121" s="237"/>
      <c r="AA121" s="237"/>
      <c r="AB121" s="237"/>
      <c r="AC121" s="237"/>
      <c r="AD121" s="237"/>
      <c r="AE121" s="197"/>
      <c r="AF121" s="312"/>
    </row>
    <row r="122" spans="2:32" ht="23.1" customHeight="1" x14ac:dyDescent="0.25">
      <c r="B122" s="2">
        <v>1980</v>
      </c>
      <c r="C122" s="2" t="s">
        <v>453</v>
      </c>
      <c r="D122" s="4" t="s">
        <v>151</v>
      </c>
      <c r="E122" s="116">
        <f t="shared" ref="E122:E129" si="98">K122</f>
        <v>500</v>
      </c>
      <c r="F122" s="117">
        <f t="shared" ref="F122:F129" si="99">L122</f>
        <v>350</v>
      </c>
      <c r="G122" s="101"/>
      <c r="H122" s="45"/>
      <c r="K122" s="202">
        <f t="shared" ref="K122:K129" si="100">MROUND(N122+25,50)</f>
        <v>500</v>
      </c>
      <c r="L122" s="202">
        <f t="shared" ref="L122:L129" si="101">MROUND(O122+25,50)</f>
        <v>350</v>
      </c>
      <c r="M122" s="51"/>
      <c r="N122" s="13">
        <f t="shared" si="43"/>
        <v>482.63600000000002</v>
      </c>
      <c r="O122" s="13">
        <f t="shared" si="44"/>
        <v>307.13199999999995</v>
      </c>
      <c r="P122" s="51"/>
      <c r="Q122" s="436">
        <v>219.38</v>
      </c>
      <c r="R122" s="409">
        <v>219.38</v>
      </c>
      <c r="S122" s="409">
        <v>219.38</v>
      </c>
      <c r="T122" s="376">
        <v>200.16249999999999</v>
      </c>
      <c r="U122" s="305">
        <v>160.13</v>
      </c>
      <c r="V122" s="289">
        <v>153.13768469999997</v>
      </c>
      <c r="W122" s="277">
        <v>122.51014775999998</v>
      </c>
      <c r="X122" s="263">
        <v>122.51014775999998</v>
      </c>
      <c r="Y122" s="263">
        <v>122.51014775999998</v>
      </c>
      <c r="Z122" s="208">
        <v>110.27015999999999</v>
      </c>
      <c r="AA122" s="208">
        <v>110.27015999999999</v>
      </c>
      <c r="AB122" s="208">
        <v>110.27015999999999</v>
      </c>
      <c r="AC122" s="208">
        <v>110.27015999999999</v>
      </c>
      <c r="AD122" s="208">
        <v>99.45</v>
      </c>
      <c r="AE122" s="190">
        <v>79.56</v>
      </c>
      <c r="AF122" s="312">
        <f t="shared" si="49"/>
        <v>1</v>
      </c>
    </row>
    <row r="123" spans="2:32" ht="23.1" customHeight="1" x14ac:dyDescent="0.25">
      <c r="B123" s="2">
        <v>1981</v>
      </c>
      <c r="C123" s="2" t="s">
        <v>454</v>
      </c>
      <c r="D123" s="4" t="s">
        <v>152</v>
      </c>
      <c r="E123" s="116">
        <f t="shared" si="98"/>
        <v>500</v>
      </c>
      <c r="F123" s="117">
        <f t="shared" si="99"/>
        <v>350</v>
      </c>
      <c r="G123" s="101"/>
      <c r="H123" s="45"/>
      <c r="K123" s="202">
        <f t="shared" si="100"/>
        <v>500</v>
      </c>
      <c r="L123" s="202">
        <f t="shared" si="101"/>
        <v>350</v>
      </c>
      <c r="M123" s="51"/>
      <c r="N123" s="13">
        <f t="shared" si="43"/>
        <v>499.75200000000001</v>
      </c>
      <c r="O123" s="13">
        <f t="shared" si="44"/>
        <v>318.024</v>
      </c>
      <c r="P123" s="51"/>
      <c r="Q123" s="436">
        <v>227.16</v>
      </c>
      <c r="R123" s="409">
        <v>227.16</v>
      </c>
      <c r="S123" s="409">
        <v>227.16</v>
      </c>
      <c r="T123" s="376">
        <v>207.26249999999999</v>
      </c>
      <c r="U123" s="305">
        <v>165.81</v>
      </c>
      <c r="V123" s="289">
        <v>158.58488992499997</v>
      </c>
      <c r="W123" s="277">
        <v>126.86791193999998</v>
      </c>
      <c r="X123" s="263">
        <v>126.86791193999998</v>
      </c>
      <c r="Y123" s="263">
        <v>126.86791193999998</v>
      </c>
      <c r="Z123" s="208">
        <v>114.19253999999999</v>
      </c>
      <c r="AA123" s="208">
        <v>114.19253999999999</v>
      </c>
      <c r="AB123" s="208">
        <v>114.19253999999999</v>
      </c>
      <c r="AC123" s="208">
        <v>114.19253999999999</v>
      </c>
      <c r="AD123" s="208">
        <v>102.9875</v>
      </c>
      <c r="AE123" s="190">
        <v>82.39</v>
      </c>
      <c r="AF123" s="312">
        <f t="shared" si="49"/>
        <v>1</v>
      </c>
    </row>
    <row r="124" spans="2:32" ht="23.1" customHeight="1" x14ac:dyDescent="0.25">
      <c r="C124" s="2" t="s">
        <v>455</v>
      </c>
      <c r="D124" s="4" t="s">
        <v>153</v>
      </c>
      <c r="E124" s="116">
        <f t="shared" si="98"/>
        <v>850</v>
      </c>
      <c r="F124" s="117">
        <f t="shared" si="99"/>
        <v>550</v>
      </c>
      <c r="G124" s="101"/>
      <c r="H124" s="45"/>
      <c r="K124" s="202">
        <f t="shared" si="100"/>
        <v>850</v>
      </c>
      <c r="L124" s="202">
        <f t="shared" si="101"/>
        <v>550</v>
      </c>
      <c r="M124" s="51"/>
      <c r="N124" s="13">
        <f t="shared" si="43"/>
        <v>808.91800000000001</v>
      </c>
      <c r="O124" s="13">
        <f t="shared" si="44"/>
        <v>514.76599999999996</v>
      </c>
      <c r="P124" s="51"/>
      <c r="Q124" s="436">
        <v>367.69</v>
      </c>
      <c r="R124" s="409">
        <v>367.69</v>
      </c>
      <c r="S124" s="409">
        <v>367.69</v>
      </c>
      <c r="T124" s="376">
        <v>335.48749999999995</v>
      </c>
      <c r="U124" s="305">
        <v>268.39</v>
      </c>
      <c r="V124" s="289">
        <v>256.71249999999998</v>
      </c>
      <c r="W124" s="277">
        <v>205.37</v>
      </c>
      <c r="X124" s="263">
        <v>205.37</v>
      </c>
      <c r="Y124" s="263">
        <v>205.37</v>
      </c>
      <c r="Z124" s="208">
        <v>184.82309999999998</v>
      </c>
      <c r="AA124" s="208">
        <v>184.82309999999998</v>
      </c>
      <c r="AB124" s="208">
        <v>184.82309999999998</v>
      </c>
      <c r="AC124" s="208">
        <v>184.82309999999998</v>
      </c>
      <c r="AD124" s="208">
        <v>166.6875</v>
      </c>
      <c r="AE124" s="191">
        <v>133.35</v>
      </c>
      <c r="AF124" s="312">
        <f t="shared" si="49"/>
        <v>1</v>
      </c>
    </row>
    <row r="125" spans="2:32" ht="23.1" customHeight="1" x14ac:dyDescent="0.25">
      <c r="C125" s="2" t="s">
        <v>456</v>
      </c>
      <c r="D125" s="4" t="s">
        <v>154</v>
      </c>
      <c r="E125" s="116">
        <f t="shared" si="98"/>
        <v>1250</v>
      </c>
      <c r="F125" s="117">
        <f t="shared" si="99"/>
        <v>800</v>
      </c>
      <c r="G125" s="101"/>
      <c r="H125" s="45"/>
      <c r="K125" s="202">
        <f t="shared" si="100"/>
        <v>1250</v>
      </c>
      <c r="L125" s="202">
        <f t="shared" si="101"/>
        <v>800</v>
      </c>
      <c r="M125" s="51"/>
      <c r="N125" s="13">
        <f t="shared" si="43"/>
        <v>1227.0940000000001</v>
      </c>
      <c r="O125" s="13">
        <f t="shared" si="44"/>
        <v>780.87799999999993</v>
      </c>
      <c r="P125" s="51"/>
      <c r="Q125" s="436">
        <v>557.77</v>
      </c>
      <c r="R125" s="409">
        <v>557.77</v>
      </c>
      <c r="S125" s="409">
        <v>557.77</v>
      </c>
      <c r="T125" s="376">
        <v>508.91250000000002</v>
      </c>
      <c r="U125" s="305">
        <v>407.13</v>
      </c>
      <c r="V125" s="289">
        <v>389.44125000000008</v>
      </c>
      <c r="W125" s="277">
        <v>311.55300000000005</v>
      </c>
      <c r="X125" s="263">
        <v>311.55300000000005</v>
      </c>
      <c r="Y125" s="263">
        <v>311.55300000000005</v>
      </c>
      <c r="Z125" s="208">
        <v>280.38779999999997</v>
      </c>
      <c r="AA125" s="208">
        <v>280.38779999999997</v>
      </c>
      <c r="AB125" s="208">
        <v>280.38779999999997</v>
      </c>
      <c r="AC125" s="208">
        <v>280.38779999999997</v>
      </c>
      <c r="AD125" s="208">
        <v>252.875</v>
      </c>
      <c r="AE125" s="191">
        <v>202.3</v>
      </c>
      <c r="AF125" s="312">
        <f t="shared" si="49"/>
        <v>1</v>
      </c>
    </row>
    <row r="126" spans="2:32" ht="23.1" customHeight="1" x14ac:dyDescent="0.25">
      <c r="C126" s="2" t="s">
        <v>457</v>
      </c>
      <c r="D126" s="4" t="s">
        <v>155</v>
      </c>
      <c r="E126" s="116">
        <f t="shared" si="98"/>
        <v>2000</v>
      </c>
      <c r="F126" s="117">
        <f t="shared" si="99"/>
        <v>1250</v>
      </c>
      <c r="G126" s="101"/>
      <c r="H126" s="45"/>
      <c r="K126" s="202">
        <f t="shared" si="100"/>
        <v>2000</v>
      </c>
      <c r="L126" s="202">
        <f t="shared" si="101"/>
        <v>1250</v>
      </c>
      <c r="M126" s="51"/>
      <c r="N126" s="13">
        <f t="shared" si="43"/>
        <v>1960.0680000000002</v>
      </c>
      <c r="O126" s="13">
        <f t="shared" si="44"/>
        <v>1247.316</v>
      </c>
      <c r="P126" s="51"/>
      <c r="Q126" s="436">
        <v>890.94</v>
      </c>
      <c r="R126" s="409">
        <v>890.94</v>
      </c>
      <c r="S126" s="409">
        <v>890.94</v>
      </c>
      <c r="T126" s="376">
        <v>812.90000000000009</v>
      </c>
      <c r="U126" s="305">
        <v>650.32000000000005</v>
      </c>
      <c r="V126" s="289">
        <v>598.12500000000011</v>
      </c>
      <c r="W126" s="277">
        <v>478.50000000000006</v>
      </c>
      <c r="X126" s="263">
        <v>478.50000000000006</v>
      </c>
      <c r="Y126" s="263">
        <v>478.50000000000006</v>
      </c>
      <c r="Z126" s="208">
        <v>430.64405999999997</v>
      </c>
      <c r="AA126" s="208">
        <v>430.64405999999997</v>
      </c>
      <c r="AB126" s="208">
        <v>430.64405999999997</v>
      </c>
      <c r="AC126" s="208">
        <v>430.64405999999997</v>
      </c>
      <c r="AD126" s="208">
        <v>388.38749999999999</v>
      </c>
      <c r="AE126" s="191">
        <v>310.70999999999998</v>
      </c>
      <c r="AF126" s="312">
        <f t="shared" si="49"/>
        <v>1</v>
      </c>
    </row>
    <row r="127" spans="2:32" ht="23.1" customHeight="1" x14ac:dyDescent="0.25">
      <c r="C127" s="2" t="s">
        <v>458</v>
      </c>
      <c r="D127" s="4" t="s">
        <v>156</v>
      </c>
      <c r="E127" s="116">
        <f t="shared" si="98"/>
        <v>2150</v>
      </c>
      <c r="F127" s="117">
        <f t="shared" si="99"/>
        <v>1400</v>
      </c>
      <c r="G127" s="101"/>
      <c r="H127" s="45"/>
      <c r="K127" s="202">
        <f t="shared" si="100"/>
        <v>2150</v>
      </c>
      <c r="L127" s="202">
        <f t="shared" si="101"/>
        <v>1400</v>
      </c>
      <c r="M127" s="51"/>
      <c r="N127" s="13">
        <f t="shared" si="43"/>
        <v>2140.0940000000001</v>
      </c>
      <c r="O127" s="13">
        <f t="shared" si="44"/>
        <v>1361.8779999999999</v>
      </c>
      <c r="P127" s="51"/>
      <c r="Q127" s="436">
        <v>972.77</v>
      </c>
      <c r="R127" s="409">
        <v>972.77</v>
      </c>
      <c r="S127" s="409">
        <v>972.77</v>
      </c>
      <c r="T127" s="376">
        <v>887.5625</v>
      </c>
      <c r="U127" s="305">
        <v>710.05</v>
      </c>
      <c r="V127" s="289">
        <v>653.05625000000009</v>
      </c>
      <c r="W127" s="277">
        <v>522.44500000000005</v>
      </c>
      <c r="X127" s="263">
        <v>522.44500000000005</v>
      </c>
      <c r="Y127" s="263">
        <v>522.44500000000005</v>
      </c>
      <c r="Z127" s="208">
        <v>470.20049999999998</v>
      </c>
      <c r="AA127" s="208">
        <v>470.20049999999998</v>
      </c>
      <c r="AB127" s="208">
        <v>470.20049999999998</v>
      </c>
      <c r="AC127" s="208">
        <v>470.20049999999998</v>
      </c>
      <c r="AD127" s="208">
        <v>424.0625</v>
      </c>
      <c r="AE127" s="191">
        <v>339.25</v>
      </c>
      <c r="AF127" s="312">
        <f t="shared" si="49"/>
        <v>1</v>
      </c>
    </row>
    <row r="128" spans="2:32" ht="23.1" customHeight="1" x14ac:dyDescent="0.25">
      <c r="C128" s="2" t="s">
        <v>459</v>
      </c>
      <c r="D128" s="4" t="s">
        <v>157</v>
      </c>
      <c r="E128" s="116">
        <f t="shared" si="98"/>
        <v>2950</v>
      </c>
      <c r="F128" s="117">
        <f t="shared" si="99"/>
        <v>1900</v>
      </c>
      <c r="G128" s="101"/>
      <c r="H128" s="45"/>
      <c r="K128" s="202">
        <f t="shared" si="100"/>
        <v>2950</v>
      </c>
      <c r="L128" s="202">
        <f t="shared" si="101"/>
        <v>1900</v>
      </c>
      <c r="M128" s="51"/>
      <c r="N128" s="13">
        <f t="shared" si="43"/>
        <v>2917.3980000000001</v>
      </c>
      <c r="O128" s="13">
        <f t="shared" si="44"/>
        <v>1856.5259999999998</v>
      </c>
      <c r="P128" s="51"/>
      <c r="Q128" s="436">
        <v>1326.09</v>
      </c>
      <c r="R128" s="409">
        <v>1326.09</v>
      </c>
      <c r="S128" s="409">
        <v>1326.09</v>
      </c>
      <c r="T128" s="376">
        <v>1209.9375</v>
      </c>
      <c r="U128" s="305">
        <v>967.95</v>
      </c>
      <c r="V128" s="289">
        <v>927.10750000000007</v>
      </c>
      <c r="W128" s="277">
        <v>741.68600000000004</v>
      </c>
      <c r="X128" s="263">
        <v>741.68600000000004</v>
      </c>
      <c r="Y128" s="263">
        <v>741.68600000000004</v>
      </c>
      <c r="Z128" s="208">
        <v>640.98342000000002</v>
      </c>
      <c r="AA128" s="208">
        <v>640.98342000000002</v>
      </c>
      <c r="AB128" s="208">
        <v>640.98342000000002</v>
      </c>
      <c r="AC128" s="208">
        <v>640.98342000000002</v>
      </c>
      <c r="AD128" s="208">
        <v>578.08750000000009</v>
      </c>
      <c r="AE128" s="191">
        <v>462.47</v>
      </c>
      <c r="AF128" s="312">
        <f t="shared" si="49"/>
        <v>1</v>
      </c>
    </row>
    <row r="129" spans="1:35" ht="23.1" customHeight="1" x14ac:dyDescent="0.25">
      <c r="C129" s="2" t="s">
        <v>460</v>
      </c>
      <c r="D129" s="91" t="s">
        <v>158</v>
      </c>
      <c r="E129" s="116">
        <f t="shared" si="98"/>
        <v>7350</v>
      </c>
      <c r="F129" s="117">
        <f t="shared" si="99"/>
        <v>4700</v>
      </c>
      <c r="G129" s="101"/>
      <c r="H129" s="45"/>
      <c r="K129" s="202">
        <f t="shared" si="100"/>
        <v>7350</v>
      </c>
      <c r="L129" s="202">
        <f t="shared" si="101"/>
        <v>4700</v>
      </c>
      <c r="M129" s="51"/>
      <c r="N129" s="13">
        <f t="shared" si="43"/>
        <v>7330.3120000000008</v>
      </c>
      <c r="O129" s="13">
        <f t="shared" si="44"/>
        <v>4664.7439999999997</v>
      </c>
      <c r="P129" s="51"/>
      <c r="Q129" s="436">
        <v>3331.96</v>
      </c>
      <c r="R129" s="409">
        <v>3331.96</v>
      </c>
      <c r="S129" s="409">
        <v>3331.96</v>
      </c>
      <c r="T129" s="376">
        <v>3040.1125000000002</v>
      </c>
      <c r="U129" s="305">
        <v>2432.09</v>
      </c>
      <c r="V129" s="289">
        <v>2154.02</v>
      </c>
      <c r="W129" s="277">
        <v>1723.2160000000001</v>
      </c>
      <c r="X129" s="263">
        <v>1723.2160000000001</v>
      </c>
      <c r="Y129" s="263">
        <v>1723.2160000000001</v>
      </c>
      <c r="Z129" s="208">
        <v>1550.8924199999999</v>
      </c>
      <c r="AA129" s="208">
        <v>1550.8924199999999</v>
      </c>
      <c r="AB129" s="208">
        <v>1550.8924199999999</v>
      </c>
      <c r="AC129" s="208">
        <v>1550.8924199999999</v>
      </c>
      <c r="AD129" s="208">
        <v>1398.7125000000001</v>
      </c>
      <c r="AE129" s="191">
        <v>1118.97</v>
      </c>
      <c r="AF129" s="312">
        <f t="shared" si="49"/>
        <v>1</v>
      </c>
    </row>
    <row r="130" spans="1:35" ht="23.1" customHeight="1" x14ac:dyDescent="0.25">
      <c r="E130" s="138"/>
      <c r="F130" s="139"/>
      <c r="J130" s="34"/>
      <c r="K130" s="202"/>
      <c r="L130" s="202"/>
      <c r="M130" s="2"/>
      <c r="N130" s="13">
        <f t="shared" si="43"/>
        <v>0</v>
      </c>
      <c r="O130" s="13">
        <f t="shared" si="44"/>
        <v>0</v>
      </c>
      <c r="P130" s="2"/>
      <c r="Q130" s="400"/>
      <c r="R130" s="401"/>
      <c r="S130" s="401"/>
      <c r="T130" s="329"/>
      <c r="U130" s="329"/>
      <c r="V130" s="330"/>
      <c r="W130" s="280"/>
      <c r="X130" s="331"/>
      <c r="Y130" s="331"/>
      <c r="Z130" s="237"/>
      <c r="AA130" s="237"/>
      <c r="AB130" s="237"/>
      <c r="AC130" s="237"/>
      <c r="AD130" s="237"/>
      <c r="AE130" s="197"/>
      <c r="AF130" s="312"/>
    </row>
    <row r="131" spans="1:35" ht="23.1" customHeight="1" x14ac:dyDescent="0.25">
      <c r="D131" s="616" t="s">
        <v>278</v>
      </c>
      <c r="E131" s="616"/>
      <c r="F131" s="616"/>
      <c r="G131" s="616"/>
      <c r="H131" s="616"/>
      <c r="I131" s="616"/>
      <c r="J131" s="34"/>
      <c r="K131" s="202"/>
      <c r="L131" s="202"/>
      <c r="M131" s="2"/>
      <c r="N131" s="13">
        <f t="shared" si="43"/>
        <v>0</v>
      </c>
      <c r="O131" s="13">
        <f t="shared" si="44"/>
        <v>0</v>
      </c>
      <c r="P131" s="2"/>
      <c r="Q131" s="400"/>
      <c r="R131" s="401"/>
      <c r="S131" s="401"/>
      <c r="T131" s="329"/>
      <c r="U131" s="329"/>
      <c r="V131" s="330"/>
      <c r="W131" s="280"/>
      <c r="X131" s="331"/>
      <c r="Y131" s="331"/>
      <c r="Z131" s="237"/>
      <c r="AA131" s="237"/>
      <c r="AB131" s="237"/>
      <c r="AC131" s="237"/>
      <c r="AD131" s="237"/>
      <c r="AE131" s="197"/>
      <c r="AF131" s="312"/>
    </row>
    <row r="132" spans="1:35" s="66" customFormat="1" ht="23.1" customHeight="1" x14ac:dyDescent="0.25">
      <c r="A132" s="2"/>
      <c r="B132" s="2">
        <v>153</v>
      </c>
      <c r="C132" s="2" t="s">
        <v>415</v>
      </c>
      <c r="D132" s="4" t="s">
        <v>122</v>
      </c>
      <c r="E132" s="116">
        <f t="shared" ref="E132:E135" si="102">K132</f>
        <v>550</v>
      </c>
      <c r="F132" s="117">
        <f t="shared" ref="F132:F135" si="103">L132</f>
        <v>350</v>
      </c>
      <c r="G132" s="101"/>
      <c r="H132" s="45"/>
      <c r="I132" s="2"/>
      <c r="J132" s="33"/>
      <c r="K132" s="202">
        <f t="shared" ref="K132:K135" si="104">MROUND(N132+25,50)</f>
        <v>550</v>
      </c>
      <c r="L132" s="202">
        <f t="shared" ref="L132:L135" si="105">MROUND(O132+25,50)</f>
        <v>350</v>
      </c>
      <c r="M132" s="51"/>
      <c r="N132" s="13">
        <f t="shared" si="43"/>
        <v>509.21200000000005</v>
      </c>
      <c r="O132" s="13">
        <f t="shared" si="44"/>
        <v>324.04399999999998</v>
      </c>
      <c r="P132" s="63"/>
      <c r="Q132" s="436">
        <v>231.46</v>
      </c>
      <c r="R132" s="409">
        <v>231.46</v>
      </c>
      <c r="S132" s="409">
        <v>231.46</v>
      </c>
      <c r="T132" s="376">
        <v>211.1875</v>
      </c>
      <c r="U132" s="305">
        <v>168.95</v>
      </c>
      <c r="V132" s="289">
        <v>161.60375000000002</v>
      </c>
      <c r="W132" s="277">
        <v>129.28300000000002</v>
      </c>
      <c r="X132" s="263">
        <v>129.28300000000002</v>
      </c>
      <c r="Y132" s="263">
        <v>129.28300000000002</v>
      </c>
      <c r="Z132" s="208">
        <v>116.35469999999999</v>
      </c>
      <c r="AA132" s="208">
        <v>116.35469999999999</v>
      </c>
      <c r="AB132" s="208">
        <v>116.35469999999999</v>
      </c>
      <c r="AC132" s="208">
        <v>116.35469999999999</v>
      </c>
      <c r="AD132" s="208">
        <v>104.9375</v>
      </c>
      <c r="AE132" s="191">
        <v>83.95</v>
      </c>
      <c r="AF132" s="312">
        <f t="shared" si="49"/>
        <v>1</v>
      </c>
      <c r="AG132" s="144"/>
      <c r="AI132" s="34"/>
    </row>
    <row r="133" spans="1:35" ht="23.1" customHeight="1" x14ac:dyDescent="0.25">
      <c r="C133" s="2" t="s">
        <v>416</v>
      </c>
      <c r="D133" s="4" t="s">
        <v>123</v>
      </c>
      <c r="E133" s="116">
        <f t="shared" si="102"/>
        <v>700</v>
      </c>
      <c r="F133" s="117">
        <f t="shared" si="103"/>
        <v>450</v>
      </c>
      <c r="G133" s="101"/>
      <c r="H133" s="45"/>
      <c r="K133" s="202">
        <f t="shared" si="104"/>
        <v>700</v>
      </c>
      <c r="L133" s="202">
        <f t="shared" si="105"/>
        <v>450</v>
      </c>
      <c r="M133" s="51"/>
      <c r="N133" s="13">
        <f t="shared" si="43"/>
        <v>694.45200000000011</v>
      </c>
      <c r="O133" s="13">
        <f t="shared" si="44"/>
        <v>441.92400000000004</v>
      </c>
      <c r="P133" s="51"/>
      <c r="Q133" s="436">
        <v>315.66000000000003</v>
      </c>
      <c r="R133" s="409">
        <v>315.66000000000003</v>
      </c>
      <c r="S133" s="409">
        <v>315.66000000000003</v>
      </c>
      <c r="T133" s="376">
        <v>288.01249999999999</v>
      </c>
      <c r="U133" s="305">
        <v>230.41</v>
      </c>
      <c r="V133" s="289">
        <v>220.39875000000001</v>
      </c>
      <c r="W133" s="277">
        <v>176.31900000000002</v>
      </c>
      <c r="X133" s="263">
        <v>176.31900000000002</v>
      </c>
      <c r="Y133" s="263">
        <v>176.31900000000002</v>
      </c>
      <c r="Z133" s="208">
        <v>159.30683999999999</v>
      </c>
      <c r="AA133" s="208">
        <v>159.30683999999999</v>
      </c>
      <c r="AB133" s="208">
        <v>159.30683999999999</v>
      </c>
      <c r="AC133" s="208">
        <v>159.30683999999999</v>
      </c>
      <c r="AD133" s="208">
        <v>143.67500000000001</v>
      </c>
      <c r="AE133" s="191">
        <v>114.94</v>
      </c>
      <c r="AF133" s="312">
        <f t="shared" si="49"/>
        <v>1</v>
      </c>
    </row>
    <row r="134" spans="1:35" ht="23.1" customHeight="1" x14ac:dyDescent="0.25">
      <c r="C134" s="2" t="s">
        <v>417</v>
      </c>
      <c r="D134" s="4" t="s">
        <v>124</v>
      </c>
      <c r="E134" s="116">
        <f t="shared" si="102"/>
        <v>1300</v>
      </c>
      <c r="F134" s="117">
        <f t="shared" si="103"/>
        <v>850</v>
      </c>
      <c r="G134" s="101"/>
      <c r="H134" s="45"/>
      <c r="K134" s="202">
        <f t="shared" si="104"/>
        <v>1300</v>
      </c>
      <c r="L134" s="202">
        <f t="shared" si="105"/>
        <v>850</v>
      </c>
      <c r="M134" s="51"/>
      <c r="N134" s="13">
        <f t="shared" si="43"/>
        <v>1280.9280000000001</v>
      </c>
      <c r="O134" s="13">
        <f t="shared" si="44"/>
        <v>815.13599999999997</v>
      </c>
      <c r="P134" s="51"/>
      <c r="Q134" s="436">
        <v>582.24</v>
      </c>
      <c r="R134" s="409">
        <v>582.24</v>
      </c>
      <c r="S134" s="409">
        <v>582.24</v>
      </c>
      <c r="T134" s="376">
        <v>531.23749999999995</v>
      </c>
      <c r="U134" s="305">
        <v>424.99</v>
      </c>
      <c r="V134" s="289">
        <v>406.51874999999995</v>
      </c>
      <c r="W134" s="277">
        <v>325.21499999999997</v>
      </c>
      <c r="X134" s="263">
        <v>325.21499999999997</v>
      </c>
      <c r="Y134" s="263">
        <v>325.21499999999997</v>
      </c>
      <c r="Z134" s="208">
        <v>292.69547999999998</v>
      </c>
      <c r="AA134" s="208">
        <v>292.69547999999998</v>
      </c>
      <c r="AB134" s="208">
        <v>292.69547999999998</v>
      </c>
      <c r="AC134" s="208">
        <v>292.69547999999998</v>
      </c>
      <c r="AD134" s="208">
        <v>263.97500000000002</v>
      </c>
      <c r="AE134" s="191">
        <v>211.18</v>
      </c>
      <c r="AF134" s="312">
        <f t="shared" si="49"/>
        <v>1</v>
      </c>
    </row>
    <row r="135" spans="1:35" ht="23.1" customHeight="1" x14ac:dyDescent="0.25">
      <c r="C135" s="2" t="s">
        <v>418</v>
      </c>
      <c r="D135" s="4" t="s">
        <v>125</v>
      </c>
      <c r="E135" s="116">
        <f t="shared" si="102"/>
        <v>1650</v>
      </c>
      <c r="F135" s="117">
        <f t="shared" si="103"/>
        <v>1050</v>
      </c>
      <c r="G135" s="101"/>
      <c r="H135" s="45"/>
      <c r="K135" s="202">
        <f t="shared" si="104"/>
        <v>1650</v>
      </c>
      <c r="L135" s="202">
        <f t="shared" si="105"/>
        <v>1050</v>
      </c>
      <c r="M135" s="51"/>
      <c r="N135" s="13">
        <f t="shared" si="43"/>
        <v>1636.5360000000001</v>
      </c>
      <c r="O135" s="13">
        <f t="shared" si="44"/>
        <v>1041.432</v>
      </c>
      <c r="P135" s="51"/>
      <c r="Q135" s="436">
        <v>743.88</v>
      </c>
      <c r="R135" s="409">
        <v>743.88</v>
      </c>
      <c r="S135" s="409">
        <v>743.88</v>
      </c>
      <c r="T135" s="376">
        <v>678.72500000000002</v>
      </c>
      <c r="U135" s="305">
        <v>542.98</v>
      </c>
      <c r="V135" s="289">
        <v>519.36500000000012</v>
      </c>
      <c r="W135" s="277">
        <v>415.49200000000008</v>
      </c>
      <c r="X135" s="263">
        <v>415.49200000000008</v>
      </c>
      <c r="Y135" s="263">
        <v>415.49200000000008</v>
      </c>
      <c r="Z135" s="208">
        <v>372.83399999999995</v>
      </c>
      <c r="AA135" s="208">
        <v>372.83399999999995</v>
      </c>
      <c r="AB135" s="208">
        <v>372.83399999999995</v>
      </c>
      <c r="AC135" s="208">
        <v>372.83399999999995</v>
      </c>
      <c r="AD135" s="208">
        <v>336.25</v>
      </c>
      <c r="AE135" s="191">
        <v>269</v>
      </c>
      <c r="AF135" s="312">
        <f t="shared" si="49"/>
        <v>1</v>
      </c>
    </row>
    <row r="136" spans="1:35" ht="23.1" customHeight="1" x14ac:dyDescent="0.25">
      <c r="D136" s="136"/>
      <c r="E136" s="138"/>
      <c r="F136" s="139"/>
      <c r="J136" s="34"/>
      <c r="K136" s="202"/>
      <c r="L136" s="202"/>
      <c r="M136" s="2"/>
      <c r="N136" s="13">
        <f t="shared" si="43"/>
        <v>0</v>
      </c>
      <c r="O136" s="13">
        <f t="shared" si="44"/>
        <v>0</v>
      </c>
      <c r="P136" s="2"/>
      <c r="Q136" s="400"/>
      <c r="R136" s="401"/>
      <c r="S136" s="401"/>
      <c r="T136" s="329"/>
      <c r="U136" s="329"/>
      <c r="V136" s="330"/>
      <c r="W136" s="280"/>
      <c r="X136" s="331"/>
      <c r="Y136" s="331"/>
      <c r="Z136" s="208"/>
      <c r="AA136" s="208"/>
      <c r="AB136" s="208"/>
      <c r="AC136" s="208"/>
      <c r="AD136" s="208"/>
      <c r="AE136" s="191"/>
      <c r="AF136" s="312"/>
    </row>
    <row r="137" spans="1:35" ht="23.1" customHeight="1" x14ac:dyDescent="0.25">
      <c r="D137" s="615" t="s">
        <v>285</v>
      </c>
      <c r="E137" s="615"/>
      <c r="F137" s="615"/>
      <c r="G137" s="615"/>
      <c r="H137" s="615"/>
      <c r="I137" s="615"/>
      <c r="J137" s="34"/>
      <c r="K137" s="202"/>
      <c r="L137" s="202"/>
      <c r="M137" s="2"/>
      <c r="N137" s="13">
        <f t="shared" si="43"/>
        <v>0</v>
      </c>
      <c r="O137" s="13">
        <f t="shared" si="44"/>
        <v>0</v>
      </c>
      <c r="P137" s="2"/>
      <c r="Q137" s="400"/>
      <c r="R137" s="400"/>
      <c r="S137" s="400"/>
      <c r="T137" s="332"/>
      <c r="U137" s="332"/>
      <c r="V137" s="330"/>
      <c r="W137" s="280"/>
      <c r="X137" s="331"/>
      <c r="Y137" s="331"/>
      <c r="Z137" s="237"/>
      <c r="AA137" s="237"/>
      <c r="AB137" s="237"/>
      <c r="AC137" s="237"/>
      <c r="AD137" s="237"/>
      <c r="AE137" s="197"/>
      <c r="AF137" s="312"/>
    </row>
    <row r="138" spans="1:35" s="66" customFormat="1" ht="23.1" customHeight="1" x14ac:dyDescent="0.25">
      <c r="A138" s="2"/>
      <c r="B138" s="2">
        <v>227</v>
      </c>
      <c r="C138" s="2" t="s">
        <v>323</v>
      </c>
      <c r="D138" s="4" t="s">
        <v>22</v>
      </c>
      <c r="E138" s="116">
        <f t="shared" ref="E138" si="106">K138</f>
        <v>1100</v>
      </c>
      <c r="F138" s="117">
        <f t="shared" ref="F138" si="107">L138</f>
        <v>700</v>
      </c>
      <c r="G138" s="101"/>
      <c r="H138" s="2"/>
      <c r="I138" s="2"/>
      <c r="J138" s="71"/>
      <c r="K138" s="202">
        <f t="shared" ref="K138" si="108">MROUND(N138+25,50)</f>
        <v>1100</v>
      </c>
      <c r="L138" s="202">
        <f t="shared" ref="L138" si="109">MROUND(O138+25,50)</f>
        <v>700</v>
      </c>
      <c r="M138" s="51"/>
      <c r="N138" s="13">
        <f t="shared" si="43"/>
        <v>1061.3020000000001</v>
      </c>
      <c r="O138" s="13">
        <f t="shared" si="44"/>
        <v>675.37400000000002</v>
      </c>
      <c r="P138" s="63"/>
      <c r="Q138" s="436">
        <v>482.41</v>
      </c>
      <c r="R138" s="399">
        <v>461.44945000000007</v>
      </c>
      <c r="S138" s="399">
        <v>461.44945000000007</v>
      </c>
      <c r="T138" s="371">
        <v>419.49950000000001</v>
      </c>
      <c r="U138" s="303">
        <v>289.31</v>
      </c>
      <c r="V138" s="289">
        <v>327.69982000000005</v>
      </c>
      <c r="W138" s="277">
        <v>262.15985600000005</v>
      </c>
      <c r="X138" s="263">
        <v>262.15985600000005</v>
      </c>
      <c r="Y138" s="263">
        <v>262.15985600000005</v>
      </c>
      <c r="Z138" s="208">
        <v>234.07130000000001</v>
      </c>
      <c r="AA138" s="210">
        <v>234.07130000000001</v>
      </c>
      <c r="AB138" s="210">
        <v>234.07130000000001</v>
      </c>
      <c r="AC138" s="210">
        <v>234.07130000000001</v>
      </c>
      <c r="AD138" s="208">
        <v>186.36250000000001</v>
      </c>
      <c r="AE138" s="191">
        <v>149.09</v>
      </c>
      <c r="AF138" s="312">
        <f t="shared" si="49"/>
        <v>1.0454232852590895</v>
      </c>
      <c r="AG138" s="144"/>
    </row>
    <row r="139" spans="1:35" ht="23.1" customHeight="1" x14ac:dyDescent="0.25">
      <c r="B139" s="2">
        <v>228</v>
      </c>
      <c r="C139" s="2" t="s">
        <v>324</v>
      </c>
      <c r="D139" s="4" t="s">
        <v>23</v>
      </c>
      <c r="E139" s="116">
        <f t="shared" ref="E139:E141" si="110">K139</f>
        <v>1700</v>
      </c>
      <c r="F139" s="117">
        <f t="shared" ref="F139:F141" si="111">L139</f>
        <v>1100</v>
      </c>
      <c r="G139" s="101"/>
      <c r="J139" s="71"/>
      <c r="K139" s="202">
        <f t="shared" ref="K139:K141" si="112">MROUND(N139+25,50)</f>
        <v>1700</v>
      </c>
      <c r="L139" s="202">
        <f t="shared" ref="L139:L141" si="113">MROUND(O139+25,50)</f>
        <v>1100</v>
      </c>
      <c r="M139" s="51"/>
      <c r="N139" s="13">
        <f t="shared" ref="N139:N202" si="114">Q139*$N$7</f>
        <v>1698.6420000000003</v>
      </c>
      <c r="O139" s="13">
        <f t="shared" ref="O139:O202" si="115">Q139*$O$7</f>
        <v>1080.954</v>
      </c>
      <c r="P139" s="51"/>
      <c r="Q139" s="436">
        <v>772.11</v>
      </c>
      <c r="R139" s="399">
        <v>738.53284999999994</v>
      </c>
      <c r="S139" s="399">
        <v>738.53284999999994</v>
      </c>
      <c r="T139" s="371">
        <v>671.3934999999999</v>
      </c>
      <c r="U139" s="303">
        <v>463.03</v>
      </c>
      <c r="V139" s="289">
        <v>524.5087400000001</v>
      </c>
      <c r="W139" s="277">
        <v>419.6069920000001</v>
      </c>
      <c r="X139" s="263">
        <v>419.6069920000001</v>
      </c>
      <c r="Y139" s="263">
        <v>419.6069920000001</v>
      </c>
      <c r="Z139" s="208">
        <v>374.64910000000003</v>
      </c>
      <c r="AA139" s="210">
        <v>374.64910000000003</v>
      </c>
      <c r="AB139" s="210">
        <v>374.64910000000003</v>
      </c>
      <c r="AC139" s="210">
        <v>374.64910000000003</v>
      </c>
      <c r="AD139" s="208">
        <v>298.28750000000002</v>
      </c>
      <c r="AE139" s="191">
        <v>238.63</v>
      </c>
      <c r="AF139" s="312">
        <f t="shared" ref="AF139:AF202" si="116">Q139/R139</f>
        <v>1.0454646668729768</v>
      </c>
    </row>
    <row r="140" spans="1:35" ht="23.1" customHeight="1" x14ac:dyDescent="0.25">
      <c r="B140" s="2">
        <v>229</v>
      </c>
      <c r="C140" s="2" t="s">
        <v>325</v>
      </c>
      <c r="D140" s="4" t="s">
        <v>24</v>
      </c>
      <c r="E140" s="116">
        <f t="shared" si="110"/>
        <v>3050</v>
      </c>
      <c r="F140" s="117">
        <f t="shared" si="111"/>
        <v>1950</v>
      </c>
      <c r="G140" s="101"/>
      <c r="J140" s="71"/>
      <c r="K140" s="202">
        <f t="shared" si="112"/>
        <v>3050</v>
      </c>
      <c r="L140" s="202">
        <f t="shared" si="113"/>
        <v>1950</v>
      </c>
      <c r="M140" s="51"/>
      <c r="N140" s="13">
        <f t="shared" si="114"/>
        <v>3024.3180000000002</v>
      </c>
      <c r="O140" s="13">
        <f t="shared" si="115"/>
        <v>1924.566</v>
      </c>
      <c r="P140" s="51"/>
      <c r="Q140" s="436">
        <v>1374.69</v>
      </c>
      <c r="R140" s="399">
        <v>1314.9339499999999</v>
      </c>
      <c r="S140" s="399">
        <v>1314.9339499999999</v>
      </c>
      <c r="T140" s="371">
        <v>1195.3944999999999</v>
      </c>
      <c r="U140" s="303">
        <v>824.41</v>
      </c>
      <c r="V140" s="289">
        <v>824.46</v>
      </c>
      <c r="W140" s="277">
        <v>659.56799999999998</v>
      </c>
      <c r="X140" s="263">
        <v>659.56799999999998</v>
      </c>
      <c r="Y140" s="263">
        <v>659.56799999999998</v>
      </c>
      <c r="Z140" s="208">
        <v>588.9</v>
      </c>
      <c r="AA140" s="205">
        <v>588.9</v>
      </c>
      <c r="AB140" s="205">
        <v>588.9</v>
      </c>
      <c r="AC140" s="205">
        <v>588.9</v>
      </c>
      <c r="AD140" s="208">
        <v>470.61250000000001</v>
      </c>
      <c r="AE140" s="191">
        <v>376.49</v>
      </c>
      <c r="AF140" s="312">
        <f t="shared" si="116"/>
        <v>1.0454441456926411</v>
      </c>
    </row>
    <row r="141" spans="1:35" ht="23.1" customHeight="1" x14ac:dyDescent="0.25">
      <c r="B141" s="2">
        <v>230</v>
      </c>
      <c r="C141" s="2" t="s">
        <v>326</v>
      </c>
      <c r="D141" s="4" t="s">
        <v>25</v>
      </c>
      <c r="E141" s="116">
        <f t="shared" si="110"/>
        <v>5550</v>
      </c>
      <c r="F141" s="117">
        <f t="shared" si="111"/>
        <v>3550</v>
      </c>
      <c r="G141" s="101"/>
      <c r="J141" s="71"/>
      <c r="K141" s="202">
        <f t="shared" si="112"/>
        <v>5550</v>
      </c>
      <c r="L141" s="202">
        <f t="shared" si="113"/>
        <v>3550</v>
      </c>
      <c r="M141" s="51"/>
      <c r="N141" s="13">
        <f t="shared" si="114"/>
        <v>5519.9540000000006</v>
      </c>
      <c r="O141" s="13">
        <f t="shared" si="115"/>
        <v>3512.6979999999999</v>
      </c>
      <c r="P141" s="51"/>
      <c r="Q141" s="436">
        <v>2509.0700000000002</v>
      </c>
      <c r="R141" s="399">
        <v>2399.9805500000002</v>
      </c>
      <c r="S141" s="399">
        <v>2399.9805500000002</v>
      </c>
      <c r="T141" s="371">
        <v>2181.8004999999998</v>
      </c>
      <c r="U141" s="303">
        <v>1504.69</v>
      </c>
      <c r="V141" s="289">
        <v>1504.5800000000004</v>
      </c>
      <c r="W141" s="277">
        <v>1203.6640000000002</v>
      </c>
      <c r="X141" s="263">
        <v>1203.6640000000002</v>
      </c>
      <c r="Y141" s="263">
        <v>1203.6640000000002</v>
      </c>
      <c r="Z141" s="208">
        <v>1074.7</v>
      </c>
      <c r="AA141" s="205">
        <v>1074.7</v>
      </c>
      <c r="AB141" s="205">
        <v>1074.7</v>
      </c>
      <c r="AC141" s="205">
        <v>1074.7</v>
      </c>
      <c r="AD141" s="208">
        <v>840.38749999999993</v>
      </c>
      <c r="AE141" s="191">
        <v>672.31</v>
      </c>
      <c r="AF141" s="312">
        <f t="shared" si="116"/>
        <v>1.0454543058692705</v>
      </c>
    </row>
    <row r="142" spans="1:35" ht="23.1" hidden="1" customHeight="1" x14ac:dyDescent="0.25">
      <c r="D142" s="136"/>
      <c r="E142" s="138"/>
      <c r="F142" s="139"/>
      <c r="J142" s="34"/>
      <c r="K142" s="202">
        <f>N142*$K$8</f>
        <v>0</v>
      </c>
      <c r="L142" s="202">
        <f>O142*$L$8</f>
        <v>0</v>
      </c>
      <c r="M142" s="2"/>
      <c r="N142" s="13">
        <f t="shared" si="114"/>
        <v>0</v>
      </c>
      <c r="O142" s="13">
        <f t="shared" si="115"/>
        <v>0</v>
      </c>
      <c r="P142" s="2"/>
      <c r="Q142" s="400"/>
      <c r="R142" s="399"/>
      <c r="S142" s="399"/>
      <c r="T142" s="333"/>
      <c r="U142" s="333"/>
      <c r="V142" s="330"/>
      <c r="W142" s="280"/>
      <c r="X142" s="340"/>
      <c r="Y142" s="340"/>
      <c r="Z142" s="205"/>
      <c r="AA142" s="205"/>
      <c r="AB142" s="205"/>
      <c r="AC142" s="205"/>
      <c r="AD142" s="208"/>
      <c r="AE142" s="191"/>
      <c r="AF142" s="312" t="e">
        <f t="shared" si="116"/>
        <v>#DIV/0!</v>
      </c>
    </row>
    <row r="143" spans="1:35" ht="23.1" customHeight="1" x14ac:dyDescent="0.25">
      <c r="D143" s="615" t="s">
        <v>538</v>
      </c>
      <c r="E143" s="615"/>
      <c r="F143" s="615"/>
      <c r="G143" s="615"/>
      <c r="H143" s="615"/>
      <c r="I143" s="615"/>
      <c r="J143" s="34"/>
      <c r="K143" s="202"/>
      <c r="L143" s="202"/>
      <c r="M143" s="2"/>
      <c r="N143" s="13">
        <f t="shared" si="114"/>
        <v>0</v>
      </c>
      <c r="O143" s="13">
        <f t="shared" si="115"/>
        <v>0</v>
      </c>
      <c r="P143" s="2"/>
      <c r="Q143" s="400"/>
      <c r="R143" s="399"/>
      <c r="S143" s="399"/>
      <c r="T143" s="333"/>
      <c r="U143" s="329"/>
      <c r="V143" s="330"/>
      <c r="W143" s="280"/>
      <c r="X143" s="331"/>
      <c r="Y143" s="331"/>
      <c r="Z143" s="237"/>
      <c r="AA143" s="237"/>
      <c r="AB143" s="237"/>
      <c r="AC143" s="237"/>
      <c r="AD143" s="237"/>
      <c r="AE143" s="197"/>
      <c r="AF143" s="312"/>
    </row>
    <row r="144" spans="1:35" s="66" customFormat="1" ht="23.1" customHeight="1" x14ac:dyDescent="0.25">
      <c r="A144" s="2" t="s">
        <v>290</v>
      </c>
      <c r="B144" s="2">
        <v>283</v>
      </c>
      <c r="C144" s="2" t="s">
        <v>342</v>
      </c>
      <c r="D144" s="4" t="s">
        <v>531</v>
      </c>
      <c r="E144" s="116">
        <f t="shared" ref="E144" si="117">K144</f>
        <v>1100</v>
      </c>
      <c r="F144" s="117">
        <f t="shared" ref="F144" si="118">L144</f>
        <v>700</v>
      </c>
      <c r="G144" s="101"/>
      <c r="H144" s="2"/>
      <c r="I144" s="2"/>
      <c r="J144" s="71"/>
      <c r="K144" s="202">
        <f t="shared" ref="K144" si="119">MROUND(N144+25,50)</f>
        <v>1100</v>
      </c>
      <c r="L144" s="202">
        <f t="shared" ref="L144" si="120">MROUND(O144+25,50)</f>
        <v>700</v>
      </c>
      <c r="M144" s="51"/>
      <c r="N144" s="13">
        <f t="shared" si="114"/>
        <v>1098.46</v>
      </c>
      <c r="O144" s="13">
        <f t="shared" si="115"/>
        <v>699.02</v>
      </c>
      <c r="P144" s="63"/>
      <c r="Q144" s="436">
        <v>499.3</v>
      </c>
      <c r="R144" s="399">
        <v>477.60281250000003</v>
      </c>
      <c r="S144" s="399">
        <v>477.60281250000003</v>
      </c>
      <c r="T144" s="371">
        <v>434.18437499999999</v>
      </c>
      <c r="U144" s="303">
        <v>299.4375</v>
      </c>
      <c r="V144" s="289">
        <v>299.4375</v>
      </c>
      <c r="W144" s="277">
        <v>239.55</v>
      </c>
      <c r="X144" s="263">
        <v>239.55</v>
      </c>
      <c r="Y144" s="263">
        <v>239.55</v>
      </c>
      <c r="Z144" s="208">
        <v>213.88751999999997</v>
      </c>
      <c r="AA144" s="208">
        <v>213.88751999999997</v>
      </c>
      <c r="AB144" s="208">
        <v>213.88751999999997</v>
      </c>
      <c r="AC144" s="208">
        <v>213.88751999999997</v>
      </c>
      <c r="AD144" s="208">
        <v>192.89999999999998</v>
      </c>
      <c r="AE144" s="191">
        <v>154.32</v>
      </c>
      <c r="AF144" s="312">
        <f t="shared" si="116"/>
        <v>1.0454293545434261</v>
      </c>
      <c r="AG144" s="144"/>
      <c r="AI144" s="34"/>
    </row>
    <row r="145" spans="1:35" ht="23.1" customHeight="1" x14ac:dyDescent="0.25">
      <c r="C145" s="2" t="s">
        <v>343</v>
      </c>
      <c r="D145" s="4" t="s">
        <v>532</v>
      </c>
      <c r="E145" s="116">
        <f t="shared" ref="E145:E150" si="121">K145</f>
        <v>1800</v>
      </c>
      <c r="F145" s="117">
        <f t="shared" ref="F145:F150" si="122">L145</f>
        <v>1150</v>
      </c>
      <c r="G145" s="101"/>
      <c r="J145" s="71"/>
      <c r="K145" s="202">
        <f t="shared" ref="K145:K150" si="123">MROUND(N145+25,50)</f>
        <v>1800</v>
      </c>
      <c r="L145" s="202">
        <f t="shared" ref="L145:L150" si="124">MROUND(O145+25,50)</f>
        <v>1150</v>
      </c>
      <c r="M145" s="51"/>
      <c r="N145" s="13">
        <f t="shared" si="114"/>
        <v>1790.6680000000003</v>
      </c>
      <c r="O145" s="13">
        <f t="shared" si="115"/>
        <v>1139.5160000000001</v>
      </c>
      <c r="P145" s="51"/>
      <c r="Q145" s="436">
        <v>813.94</v>
      </c>
      <c r="R145" s="399">
        <v>778.56735000000003</v>
      </c>
      <c r="S145" s="399">
        <v>778.56735000000003</v>
      </c>
      <c r="T145" s="371">
        <v>707.7885</v>
      </c>
      <c r="U145" s="303">
        <v>488.13</v>
      </c>
      <c r="V145" s="289">
        <v>488.75</v>
      </c>
      <c r="W145" s="269">
        <v>391</v>
      </c>
      <c r="X145" s="263">
        <v>390.5</v>
      </c>
      <c r="Y145" s="263">
        <v>390.5</v>
      </c>
      <c r="Z145" s="205">
        <v>348.66215999999997</v>
      </c>
      <c r="AA145" s="205">
        <v>348.66215999999997</v>
      </c>
      <c r="AB145" s="205">
        <v>348.66215999999997</v>
      </c>
      <c r="AC145" s="205">
        <v>348.66215999999997</v>
      </c>
      <c r="AD145" s="208">
        <v>314.45</v>
      </c>
      <c r="AE145" s="191">
        <v>251.56</v>
      </c>
      <c r="AF145" s="312">
        <f t="shared" si="116"/>
        <v>1.0454329994701166</v>
      </c>
    </row>
    <row r="146" spans="1:35" ht="23.1" customHeight="1" x14ac:dyDescent="0.25">
      <c r="C146" s="2" t="s">
        <v>344</v>
      </c>
      <c r="D146" s="4" t="s">
        <v>533</v>
      </c>
      <c r="E146" s="116">
        <f t="shared" si="121"/>
        <v>2850</v>
      </c>
      <c r="F146" s="117">
        <f t="shared" si="122"/>
        <v>1850</v>
      </c>
      <c r="G146" s="101"/>
      <c r="J146" s="71"/>
      <c r="K146" s="202">
        <f t="shared" si="123"/>
        <v>2850</v>
      </c>
      <c r="L146" s="202">
        <f t="shared" si="124"/>
        <v>1850</v>
      </c>
      <c r="M146" s="51"/>
      <c r="N146" s="13">
        <f t="shared" si="114"/>
        <v>2848.56</v>
      </c>
      <c r="O146" s="13">
        <f t="shared" si="115"/>
        <v>1812.7199999999998</v>
      </c>
      <c r="P146" s="51"/>
      <c r="Q146" s="436">
        <v>1294.8</v>
      </c>
      <c r="R146" s="399">
        <v>1238.5175000000002</v>
      </c>
      <c r="S146" s="399">
        <v>1238.5175000000002</v>
      </c>
      <c r="T146" s="371">
        <v>1125.925</v>
      </c>
      <c r="U146" s="303">
        <v>776.5</v>
      </c>
      <c r="V146" s="289">
        <v>776.5</v>
      </c>
      <c r="W146" s="277">
        <v>621.20000000000005</v>
      </c>
      <c r="X146" s="263">
        <v>621.20000000000005</v>
      </c>
      <c r="Y146" s="263">
        <v>621.20000000000005</v>
      </c>
      <c r="Z146" s="205">
        <v>554.63562000000002</v>
      </c>
      <c r="AA146" s="205">
        <v>554.63562000000002</v>
      </c>
      <c r="AB146" s="205">
        <v>554.63562000000002</v>
      </c>
      <c r="AC146" s="205">
        <v>554.63562000000002</v>
      </c>
      <c r="AD146" s="208">
        <v>500.21250000000003</v>
      </c>
      <c r="AE146" s="191">
        <v>400.17</v>
      </c>
      <c r="AF146" s="312">
        <f t="shared" si="116"/>
        <v>1.0454434434717312</v>
      </c>
    </row>
    <row r="147" spans="1:35" ht="23.1" customHeight="1" x14ac:dyDescent="0.25">
      <c r="C147" s="2" t="s">
        <v>345</v>
      </c>
      <c r="D147" s="4" t="s">
        <v>534</v>
      </c>
      <c r="E147" s="116">
        <f t="shared" si="121"/>
        <v>3950</v>
      </c>
      <c r="F147" s="117">
        <f t="shared" si="122"/>
        <v>2500</v>
      </c>
      <c r="G147" s="101"/>
      <c r="J147" s="71"/>
      <c r="K147" s="202">
        <f t="shared" si="123"/>
        <v>3950</v>
      </c>
      <c r="L147" s="202">
        <f t="shared" si="124"/>
        <v>2500</v>
      </c>
      <c r="M147" s="51"/>
      <c r="N147" s="13">
        <f t="shared" si="114"/>
        <v>3906.8920000000003</v>
      </c>
      <c r="O147" s="13">
        <f t="shared" si="115"/>
        <v>2486.2039999999997</v>
      </c>
      <c r="P147" s="51"/>
      <c r="Q147" s="436">
        <v>1775.86</v>
      </c>
      <c r="R147" s="399">
        <v>1698.6431000000002</v>
      </c>
      <c r="S147" s="399">
        <v>1698.6431000000002</v>
      </c>
      <c r="T147" s="371">
        <v>1544.221</v>
      </c>
      <c r="U147" s="303">
        <v>1064.98</v>
      </c>
      <c r="V147" s="289">
        <v>1730.3999999999999</v>
      </c>
      <c r="W147" s="277">
        <v>1384.32</v>
      </c>
      <c r="X147" s="263">
        <v>1384.32</v>
      </c>
      <c r="Y147" s="263">
        <v>1384.32</v>
      </c>
      <c r="Z147" s="205">
        <v>760.69223999999997</v>
      </c>
      <c r="AA147" s="205">
        <v>760.69223999999997</v>
      </c>
      <c r="AB147" s="205">
        <v>760.69223999999997</v>
      </c>
      <c r="AC147" s="205">
        <v>760.69223999999997</v>
      </c>
      <c r="AD147" s="208">
        <v>686.05000000000007</v>
      </c>
      <c r="AE147" s="191">
        <v>548.84</v>
      </c>
      <c r="AF147" s="312">
        <f t="shared" si="116"/>
        <v>1.0454579893798761</v>
      </c>
    </row>
    <row r="148" spans="1:35" ht="23.1" customHeight="1" x14ac:dyDescent="0.25">
      <c r="C148" s="2" t="s">
        <v>346</v>
      </c>
      <c r="D148" s="4" t="s">
        <v>535</v>
      </c>
      <c r="E148" s="116">
        <f t="shared" si="121"/>
        <v>6350</v>
      </c>
      <c r="F148" s="117">
        <f t="shared" si="122"/>
        <v>4050</v>
      </c>
      <c r="G148" s="101"/>
      <c r="J148" s="71"/>
      <c r="K148" s="202">
        <f t="shared" si="123"/>
        <v>6350</v>
      </c>
      <c r="L148" s="202">
        <f t="shared" si="124"/>
        <v>4050</v>
      </c>
      <c r="M148" s="51"/>
      <c r="N148" s="13">
        <f t="shared" si="114"/>
        <v>6347.9680000000008</v>
      </c>
      <c r="O148" s="13">
        <f t="shared" si="115"/>
        <v>4039.616</v>
      </c>
      <c r="P148" s="51"/>
      <c r="Q148" s="436">
        <v>2885.44</v>
      </c>
      <c r="R148" s="399">
        <v>2759.9880000000003</v>
      </c>
      <c r="S148" s="399">
        <v>2759.9880000000003</v>
      </c>
      <c r="T148" s="371">
        <v>2509.08</v>
      </c>
      <c r="U148" s="303">
        <v>1730.4</v>
      </c>
      <c r="V148" s="289">
        <v>1743.75</v>
      </c>
      <c r="W148" s="269">
        <v>1395</v>
      </c>
      <c r="X148" s="263">
        <v>1384.32</v>
      </c>
      <c r="Y148" s="263">
        <v>1384.32</v>
      </c>
      <c r="Z148" s="205">
        <v>1236.0070799999999</v>
      </c>
      <c r="AA148" s="205">
        <v>1236.0070799999999</v>
      </c>
      <c r="AB148" s="205">
        <v>1236.0070799999999</v>
      </c>
      <c r="AC148" s="205">
        <v>1236.0070799999999</v>
      </c>
      <c r="AD148" s="208">
        <v>1114.7249999999999</v>
      </c>
      <c r="AE148" s="191">
        <v>891.78</v>
      </c>
      <c r="AF148" s="312">
        <f t="shared" si="116"/>
        <v>1.0454538208137136</v>
      </c>
    </row>
    <row r="149" spans="1:35" ht="23.1" customHeight="1" x14ac:dyDescent="0.25">
      <c r="C149" s="2" t="s">
        <v>347</v>
      </c>
      <c r="D149" s="4" t="s">
        <v>536</v>
      </c>
      <c r="E149" s="116">
        <f t="shared" si="121"/>
        <v>11600</v>
      </c>
      <c r="F149" s="117">
        <f t="shared" si="122"/>
        <v>7400</v>
      </c>
      <c r="G149" s="101"/>
      <c r="J149" s="71"/>
      <c r="K149" s="202">
        <f t="shared" si="123"/>
        <v>11600</v>
      </c>
      <c r="L149" s="202">
        <f t="shared" si="124"/>
        <v>7400</v>
      </c>
      <c r="M149" s="51"/>
      <c r="N149" s="13">
        <f t="shared" si="114"/>
        <v>11557.414000000001</v>
      </c>
      <c r="O149" s="13">
        <f t="shared" si="115"/>
        <v>7354.7179999999989</v>
      </c>
      <c r="P149" s="51"/>
      <c r="Q149" s="436">
        <v>5253.37</v>
      </c>
      <c r="R149" s="399">
        <v>5024.9518000000007</v>
      </c>
      <c r="S149" s="399">
        <v>5024.9518000000007</v>
      </c>
      <c r="T149" s="371">
        <v>4568.1379999999999</v>
      </c>
      <c r="U149" s="303">
        <v>3150.44</v>
      </c>
      <c r="V149" s="289">
        <v>3151.25</v>
      </c>
      <c r="W149" s="269">
        <v>2521</v>
      </c>
      <c r="X149" s="263">
        <v>2520.35</v>
      </c>
      <c r="Y149" s="263">
        <v>2520.35</v>
      </c>
      <c r="Z149" s="205">
        <v>2250.3095999999996</v>
      </c>
      <c r="AA149" s="205">
        <v>2250.3095999999996</v>
      </c>
      <c r="AB149" s="205">
        <v>2250.3095999999996</v>
      </c>
      <c r="AC149" s="205">
        <v>2250.3095999999996</v>
      </c>
      <c r="AD149" s="208">
        <v>2029.5</v>
      </c>
      <c r="AE149" s="191">
        <v>1623.6</v>
      </c>
      <c r="AF149" s="312">
        <f t="shared" si="116"/>
        <v>1.0454567942323345</v>
      </c>
    </row>
    <row r="150" spans="1:35" ht="23.1" customHeight="1" x14ac:dyDescent="0.25">
      <c r="B150" s="2">
        <v>289</v>
      </c>
      <c r="C150" s="2" t="s">
        <v>348</v>
      </c>
      <c r="D150" s="4" t="s">
        <v>537</v>
      </c>
      <c r="E150" s="116">
        <f t="shared" si="121"/>
        <v>20900</v>
      </c>
      <c r="F150" s="117">
        <f t="shared" si="122"/>
        <v>13300</v>
      </c>
      <c r="G150" s="101"/>
      <c r="J150" s="71"/>
      <c r="K150" s="202">
        <f t="shared" si="123"/>
        <v>20900</v>
      </c>
      <c r="L150" s="202">
        <f t="shared" si="124"/>
        <v>13300</v>
      </c>
      <c r="M150" s="51"/>
      <c r="N150" s="13">
        <f t="shared" si="114"/>
        <v>20883.192000000003</v>
      </c>
      <c r="O150" s="13">
        <f t="shared" si="115"/>
        <v>13289.304</v>
      </c>
      <c r="P150" s="51"/>
      <c r="Q150" s="436">
        <v>9492.36</v>
      </c>
      <c r="R150" s="399">
        <v>9079.6371875000004</v>
      </c>
      <c r="S150" s="399">
        <v>9079.6371875000004</v>
      </c>
      <c r="T150" s="371">
        <v>8254.2156249999989</v>
      </c>
      <c r="U150" s="303">
        <v>5692.5625</v>
      </c>
      <c r="V150" s="289">
        <v>5692.5625</v>
      </c>
      <c r="W150" s="277">
        <v>4554.05</v>
      </c>
      <c r="X150" s="263">
        <v>4554.05</v>
      </c>
      <c r="Y150" s="263">
        <v>4554.05</v>
      </c>
      <c r="Z150" s="208">
        <v>4066.1220599999997</v>
      </c>
      <c r="AA150" s="208">
        <v>4066.1220599999997</v>
      </c>
      <c r="AB150" s="208">
        <v>4066.1220599999997</v>
      </c>
      <c r="AC150" s="208">
        <v>4066.1220599999997</v>
      </c>
      <c r="AD150" s="208">
        <v>3667.1374999999998</v>
      </c>
      <c r="AE150" s="191">
        <v>2933.71</v>
      </c>
      <c r="AF150" s="312">
        <f t="shared" si="116"/>
        <v>1.0454558705350252</v>
      </c>
    </row>
    <row r="151" spans="1:35" ht="18" customHeight="1" x14ac:dyDescent="0.25">
      <c r="D151" s="136"/>
      <c r="E151" s="138"/>
      <c r="F151" s="139"/>
      <c r="J151" s="34"/>
      <c r="K151" s="202"/>
      <c r="L151" s="202"/>
      <c r="M151" s="2"/>
      <c r="N151" s="13">
        <f t="shared" si="114"/>
        <v>0</v>
      </c>
      <c r="O151" s="13">
        <f t="shared" si="115"/>
        <v>0</v>
      </c>
      <c r="P151" s="2"/>
      <c r="Q151" s="400"/>
      <c r="R151" s="399"/>
      <c r="S151" s="399"/>
      <c r="T151" s="332"/>
      <c r="U151" s="332"/>
      <c r="V151" s="330"/>
      <c r="W151" s="280"/>
      <c r="X151" s="331"/>
      <c r="Y151" s="331"/>
      <c r="Z151" s="237"/>
      <c r="AA151" s="237"/>
      <c r="AB151" s="237"/>
      <c r="AC151" s="237"/>
      <c r="AD151" s="237"/>
      <c r="AE151" s="197"/>
      <c r="AF151" s="312"/>
    </row>
    <row r="152" spans="1:35" ht="23.1" customHeight="1" x14ac:dyDescent="0.25">
      <c r="D152" s="615" t="s">
        <v>286</v>
      </c>
      <c r="E152" s="615"/>
      <c r="F152" s="615"/>
      <c r="G152" s="615"/>
      <c r="H152" s="615"/>
      <c r="I152" s="615"/>
      <c r="J152" s="34"/>
      <c r="K152" s="202"/>
      <c r="L152" s="202"/>
      <c r="M152" s="2"/>
      <c r="N152" s="13">
        <f t="shared" si="114"/>
        <v>0</v>
      </c>
      <c r="O152" s="13">
        <f t="shared" si="115"/>
        <v>0</v>
      </c>
      <c r="P152" s="2"/>
      <c r="Q152" s="400"/>
      <c r="R152" s="399"/>
      <c r="S152" s="399"/>
      <c r="T152" s="332"/>
      <c r="U152" s="332"/>
      <c r="V152" s="330"/>
      <c r="W152" s="280"/>
      <c r="X152" s="331"/>
      <c r="Y152" s="331"/>
      <c r="Z152" s="237"/>
      <c r="AA152" s="237"/>
      <c r="AB152" s="237"/>
      <c r="AC152" s="237"/>
      <c r="AD152" s="237"/>
      <c r="AE152" s="197"/>
      <c r="AF152" s="312"/>
    </row>
    <row r="153" spans="1:35" s="66" customFormat="1" ht="23.1" customHeight="1" x14ac:dyDescent="0.25">
      <c r="A153" s="2"/>
      <c r="B153" s="2">
        <v>231</v>
      </c>
      <c r="C153" s="2" t="s">
        <v>327</v>
      </c>
      <c r="D153" s="4" t="s">
        <v>19</v>
      </c>
      <c r="E153" s="116">
        <f t="shared" ref="E153:E158" si="125">K153</f>
        <v>1750</v>
      </c>
      <c r="F153" s="117">
        <f t="shared" ref="F153:F158" si="126">L153</f>
        <v>1100</v>
      </c>
      <c r="G153" s="101"/>
      <c r="H153" s="2"/>
      <c r="I153" s="2"/>
      <c r="J153" s="71"/>
      <c r="K153" s="202">
        <f t="shared" ref="K153:K158" si="127">MROUND(N153+25,50)</f>
        <v>1750</v>
      </c>
      <c r="L153" s="202">
        <f t="shared" ref="L153:L158" si="128">MROUND(O153+25,50)</f>
        <v>1100</v>
      </c>
      <c r="M153" s="51"/>
      <c r="N153" s="13">
        <f t="shared" si="114"/>
        <v>1722.8860000000002</v>
      </c>
      <c r="O153" s="13">
        <f t="shared" si="115"/>
        <v>1096.3819999999998</v>
      </c>
      <c r="P153" s="63"/>
      <c r="Q153" s="436">
        <v>783.13</v>
      </c>
      <c r="R153" s="399">
        <v>749.09175000000016</v>
      </c>
      <c r="S153" s="399">
        <v>749.09175000000016</v>
      </c>
      <c r="T153" s="371">
        <v>680.99250000000006</v>
      </c>
      <c r="U153" s="303">
        <v>469.65000000000003</v>
      </c>
      <c r="V153" s="289">
        <v>469.65000000000003</v>
      </c>
      <c r="W153" s="277">
        <v>375.72</v>
      </c>
      <c r="X153" s="263">
        <v>375.72</v>
      </c>
      <c r="Y153" s="263">
        <v>375.72</v>
      </c>
      <c r="Z153" s="208">
        <v>335.45357999999999</v>
      </c>
      <c r="AA153" s="208">
        <v>335.45357999999999</v>
      </c>
      <c r="AB153" s="208">
        <v>335.45357999999999</v>
      </c>
      <c r="AC153" s="208">
        <v>335.45357999999999</v>
      </c>
      <c r="AD153" s="208">
        <v>302.53750000000002</v>
      </c>
      <c r="AE153" s="191">
        <v>242.03</v>
      </c>
      <c r="AF153" s="312">
        <f t="shared" si="116"/>
        <v>1.0454393603987759</v>
      </c>
      <c r="AG153" s="144"/>
      <c r="AI153" s="34"/>
    </row>
    <row r="154" spans="1:35" ht="23.1" customHeight="1" x14ac:dyDescent="0.25">
      <c r="B154" s="2">
        <v>232</v>
      </c>
      <c r="C154" s="2" t="s">
        <v>328</v>
      </c>
      <c r="D154" s="4" t="s">
        <v>20</v>
      </c>
      <c r="E154" s="116">
        <f t="shared" si="125"/>
        <v>2700</v>
      </c>
      <c r="F154" s="117">
        <f t="shared" si="126"/>
        <v>1750</v>
      </c>
      <c r="G154" s="101"/>
      <c r="J154" s="71"/>
      <c r="K154" s="202">
        <f t="shared" si="127"/>
        <v>2700</v>
      </c>
      <c r="L154" s="202">
        <f t="shared" si="128"/>
        <v>1750</v>
      </c>
      <c r="M154" s="51"/>
      <c r="N154" s="13">
        <f t="shared" si="114"/>
        <v>2680.0180000000005</v>
      </c>
      <c r="O154" s="13">
        <f t="shared" si="115"/>
        <v>1705.4659999999999</v>
      </c>
      <c r="P154" s="51"/>
      <c r="Q154" s="436">
        <v>1218.19</v>
      </c>
      <c r="R154" s="399">
        <v>1165.2272500000001</v>
      </c>
      <c r="S154" s="399">
        <v>1165.2272500000001</v>
      </c>
      <c r="T154" s="371">
        <v>1059.2975000000001</v>
      </c>
      <c r="U154" s="303">
        <v>730.55000000000007</v>
      </c>
      <c r="V154" s="289">
        <v>730.55000000000007</v>
      </c>
      <c r="W154" s="277">
        <v>584.44000000000005</v>
      </c>
      <c r="X154" s="263">
        <v>584.44000000000005</v>
      </c>
      <c r="Y154" s="263">
        <v>584.44000000000005</v>
      </c>
      <c r="Z154" s="208">
        <v>521.81513999999993</v>
      </c>
      <c r="AA154" s="208">
        <v>521.81513999999993</v>
      </c>
      <c r="AB154" s="208">
        <v>521.81513999999993</v>
      </c>
      <c r="AC154" s="208">
        <v>521.81513999999993</v>
      </c>
      <c r="AD154" s="208">
        <v>470.61250000000001</v>
      </c>
      <c r="AE154" s="191">
        <v>376.49</v>
      </c>
      <c r="AF154" s="312">
        <f t="shared" si="116"/>
        <v>1.0454527217759453</v>
      </c>
    </row>
    <row r="155" spans="1:35" ht="23.1" customHeight="1" x14ac:dyDescent="0.25">
      <c r="B155" s="2">
        <v>233</v>
      </c>
      <c r="C155" s="2" t="s">
        <v>638</v>
      </c>
      <c r="D155" s="4" t="s">
        <v>637</v>
      </c>
      <c r="E155" s="116">
        <f t="shared" si="125"/>
        <v>4450</v>
      </c>
      <c r="F155" s="117">
        <f t="shared" si="126"/>
        <v>2850</v>
      </c>
      <c r="G155" s="101"/>
      <c r="J155" s="71"/>
      <c r="K155" s="202">
        <f t="shared" si="127"/>
        <v>4450</v>
      </c>
      <c r="L155" s="202">
        <f t="shared" si="128"/>
        <v>2850</v>
      </c>
      <c r="M155" s="51"/>
      <c r="N155" s="13">
        <f t="shared" si="114"/>
        <v>4403.2340000000004</v>
      </c>
      <c r="O155" s="13">
        <f t="shared" si="115"/>
        <v>2802.058</v>
      </c>
      <c r="P155" s="51"/>
      <c r="Q155" s="436">
        <v>2001.47</v>
      </c>
      <c r="R155" s="399">
        <v>1906.1645625000003</v>
      </c>
      <c r="S155" s="399">
        <v>1906.1645625000003</v>
      </c>
      <c r="T155" s="371">
        <v>1732.8768750000002</v>
      </c>
      <c r="U155" s="303">
        <v>1195.0875000000001</v>
      </c>
      <c r="V155" s="289">
        <v>1195.0875000000001</v>
      </c>
      <c r="W155" s="277">
        <v>956.07</v>
      </c>
      <c r="X155" s="263">
        <v>956.07</v>
      </c>
      <c r="Y155" s="263">
        <v>956.07</v>
      </c>
      <c r="Z155" s="208">
        <v>931.82165999999984</v>
      </c>
      <c r="AA155" s="208">
        <v>931.82165999999984</v>
      </c>
      <c r="AB155" s="208">
        <v>931.82165999999984</v>
      </c>
      <c r="AC155" s="208">
        <v>931.82165999999984</v>
      </c>
      <c r="AD155" s="208">
        <v>840.38749999999993</v>
      </c>
      <c r="AE155" s="191">
        <v>672.31</v>
      </c>
      <c r="AF155" s="312">
        <f t="shared" si="116"/>
        <v>1.0499985359999575</v>
      </c>
    </row>
    <row r="156" spans="1:35" ht="23.1" customHeight="1" x14ac:dyDescent="0.25">
      <c r="B156" s="2">
        <v>233</v>
      </c>
      <c r="C156" s="2" t="s">
        <v>329</v>
      </c>
      <c r="D156" s="4" t="s">
        <v>21</v>
      </c>
      <c r="E156" s="116">
        <f t="shared" si="125"/>
        <v>4800</v>
      </c>
      <c r="F156" s="117">
        <f t="shared" si="126"/>
        <v>3050</v>
      </c>
      <c r="G156" s="101"/>
      <c r="J156" s="71"/>
      <c r="K156" s="202">
        <f t="shared" si="127"/>
        <v>4800</v>
      </c>
      <c r="L156" s="202">
        <f t="shared" si="128"/>
        <v>3050</v>
      </c>
      <c r="M156" s="51"/>
      <c r="N156" s="13">
        <f t="shared" si="114"/>
        <v>4785.7480000000005</v>
      </c>
      <c r="O156" s="13">
        <f t="shared" si="115"/>
        <v>3045.4760000000001</v>
      </c>
      <c r="P156" s="51"/>
      <c r="Q156" s="436">
        <v>2175.34</v>
      </c>
      <c r="R156" s="399">
        <v>2080.7572500000006</v>
      </c>
      <c r="S156" s="399">
        <v>2080.7572500000006</v>
      </c>
      <c r="T156" s="371">
        <v>1891.5975000000003</v>
      </c>
      <c r="U156" s="303">
        <v>1304.5500000000002</v>
      </c>
      <c r="V156" s="289">
        <v>1304.5500000000002</v>
      </c>
      <c r="W156" s="277">
        <v>1043.6400000000001</v>
      </c>
      <c r="X156" s="263">
        <v>1043.6400000000001</v>
      </c>
      <c r="Y156" s="263">
        <v>1043.6400000000001</v>
      </c>
      <c r="Z156" s="208">
        <v>853.63739999999996</v>
      </c>
      <c r="AA156" s="208">
        <v>853.63739999999996</v>
      </c>
      <c r="AB156" s="208">
        <v>853.63739999999996</v>
      </c>
      <c r="AC156" s="208">
        <v>853.63739999999996</v>
      </c>
      <c r="AD156" s="208">
        <v>769.875</v>
      </c>
      <c r="AE156" s="191">
        <v>615.9</v>
      </c>
      <c r="AF156" s="312">
        <f t="shared" si="116"/>
        <v>1.0454559271630555</v>
      </c>
    </row>
    <row r="157" spans="1:35" ht="23.1" customHeight="1" x14ac:dyDescent="0.25">
      <c r="B157" s="2">
        <v>234</v>
      </c>
      <c r="C157" s="2" t="s">
        <v>330</v>
      </c>
      <c r="D157" s="4" t="s">
        <v>636</v>
      </c>
      <c r="E157" s="116">
        <f t="shared" si="125"/>
        <v>5800</v>
      </c>
      <c r="F157" s="117">
        <f t="shared" si="126"/>
        <v>3700</v>
      </c>
      <c r="G157" s="101"/>
      <c r="J157" s="71"/>
      <c r="K157" s="202">
        <f t="shared" si="127"/>
        <v>5800</v>
      </c>
      <c r="L157" s="202">
        <f t="shared" si="128"/>
        <v>3700</v>
      </c>
      <c r="M157" s="51"/>
      <c r="N157" s="13">
        <f t="shared" si="114"/>
        <v>5797.8580000000002</v>
      </c>
      <c r="O157" s="13">
        <f t="shared" si="115"/>
        <v>3689.5459999999994</v>
      </c>
      <c r="P157" s="51"/>
      <c r="Q157" s="436">
        <v>2635.39</v>
      </c>
      <c r="R157" s="399">
        <v>2509.8920000000003</v>
      </c>
      <c r="S157" s="399">
        <v>2509.8920000000003</v>
      </c>
      <c r="T157" s="371">
        <v>2281.7200000000003</v>
      </c>
      <c r="U157" s="303">
        <v>1573.6000000000001</v>
      </c>
      <c r="V157" s="289">
        <v>1573.6000000000001</v>
      </c>
      <c r="W157" s="277">
        <v>1258.8800000000001</v>
      </c>
      <c r="X157" s="263">
        <v>1258.8800000000001</v>
      </c>
      <c r="Y157" s="263">
        <v>1258.8800000000001</v>
      </c>
      <c r="Z157" s="208">
        <v>1124</v>
      </c>
      <c r="AA157" s="224">
        <v>1124</v>
      </c>
      <c r="AB157" s="224">
        <v>1124</v>
      </c>
      <c r="AC157" s="208">
        <v>1384.6139999999998</v>
      </c>
      <c r="AD157" s="208">
        <v>1248.75</v>
      </c>
      <c r="AE157" s="54">
        <v>999</v>
      </c>
      <c r="AF157" s="312">
        <f t="shared" si="116"/>
        <v>1.0500013546399605</v>
      </c>
    </row>
    <row r="158" spans="1:35" ht="23.1" customHeight="1" x14ac:dyDescent="0.25">
      <c r="B158" s="2">
        <v>234</v>
      </c>
      <c r="C158" s="2" t="s">
        <v>331</v>
      </c>
      <c r="D158" s="4" t="s">
        <v>18</v>
      </c>
      <c r="E158" s="116">
        <f t="shared" si="125"/>
        <v>7300</v>
      </c>
      <c r="F158" s="117">
        <f t="shared" si="126"/>
        <v>4650</v>
      </c>
      <c r="G158" s="101"/>
      <c r="J158" s="71"/>
      <c r="K158" s="202">
        <f t="shared" si="127"/>
        <v>7300</v>
      </c>
      <c r="L158" s="202">
        <f t="shared" si="128"/>
        <v>4650</v>
      </c>
      <c r="M158" s="51"/>
      <c r="N158" s="13">
        <f t="shared" si="114"/>
        <v>7274.3</v>
      </c>
      <c r="O158" s="13">
        <f t="shared" si="115"/>
        <v>4629.0999999999995</v>
      </c>
      <c r="P158" s="51"/>
      <c r="Q158" s="436">
        <v>3306.5</v>
      </c>
      <c r="R158" s="399">
        <v>3162.7255</v>
      </c>
      <c r="S158" s="399">
        <v>3162.7255</v>
      </c>
      <c r="T158" s="371">
        <v>2875.2049999999999</v>
      </c>
      <c r="U158" s="303">
        <v>1982.8999999999999</v>
      </c>
      <c r="V158" s="289">
        <v>1982.8999999999999</v>
      </c>
      <c r="W158" s="277">
        <v>1586.32</v>
      </c>
      <c r="X158" s="263">
        <v>1586.32</v>
      </c>
      <c r="Y158" s="263">
        <v>1586.32</v>
      </c>
      <c r="Z158" s="208">
        <v>1416.3534</v>
      </c>
      <c r="AA158" s="208">
        <v>1416.3534</v>
      </c>
      <c r="AB158" s="208">
        <v>1416.3534</v>
      </c>
      <c r="AC158" s="208">
        <v>1416.3534</v>
      </c>
      <c r="AD158" s="208">
        <v>1277.375</v>
      </c>
      <c r="AE158" s="191">
        <v>1021.9</v>
      </c>
      <c r="AF158" s="312">
        <f t="shared" si="116"/>
        <v>1.0454590510621298</v>
      </c>
    </row>
    <row r="159" spans="1:35" ht="18" customHeight="1" x14ac:dyDescent="0.25">
      <c r="D159" s="136"/>
      <c r="E159" s="138"/>
      <c r="F159" s="139"/>
      <c r="J159" s="34"/>
      <c r="K159" s="202"/>
      <c r="L159" s="202"/>
      <c r="M159" s="2"/>
      <c r="N159" s="13">
        <f t="shared" si="114"/>
        <v>0</v>
      </c>
      <c r="O159" s="13">
        <f t="shared" si="115"/>
        <v>0</v>
      </c>
      <c r="P159" s="2"/>
      <c r="Q159" s="400"/>
      <c r="R159" s="399"/>
      <c r="S159" s="399"/>
      <c r="T159" s="332"/>
      <c r="U159" s="332"/>
      <c r="V159" s="330"/>
      <c r="W159" s="280"/>
      <c r="X159" s="331"/>
      <c r="Y159" s="331"/>
      <c r="Z159" s="237"/>
      <c r="AA159" s="237"/>
      <c r="AB159" s="237"/>
      <c r="AC159" s="237"/>
      <c r="AD159" s="237"/>
      <c r="AE159" s="197"/>
      <c r="AF159" s="312"/>
    </row>
    <row r="160" spans="1:35" ht="23.1" customHeight="1" x14ac:dyDescent="0.25">
      <c r="D160" s="615" t="s">
        <v>10</v>
      </c>
      <c r="E160" s="615"/>
      <c r="F160" s="615"/>
      <c r="G160" s="615"/>
      <c r="H160" s="615"/>
      <c r="I160" s="615"/>
      <c r="J160" s="34"/>
      <c r="K160" s="202"/>
      <c r="L160" s="202"/>
      <c r="M160" s="2"/>
      <c r="N160" s="13">
        <f t="shared" si="114"/>
        <v>0</v>
      </c>
      <c r="O160" s="13">
        <f t="shared" si="115"/>
        <v>0</v>
      </c>
      <c r="P160" s="2"/>
      <c r="Q160" s="400"/>
      <c r="R160" s="399"/>
      <c r="S160" s="399"/>
      <c r="T160" s="332"/>
      <c r="U160" s="332"/>
      <c r="V160" s="330"/>
      <c r="W160" s="280"/>
      <c r="X160" s="331"/>
      <c r="Y160" s="331"/>
      <c r="Z160" s="237"/>
      <c r="AA160" s="237"/>
      <c r="AB160" s="237"/>
      <c r="AC160" s="237"/>
      <c r="AD160" s="237"/>
      <c r="AE160" s="197"/>
      <c r="AF160" s="312"/>
    </row>
    <row r="161" spans="1:39" s="66" customFormat="1" ht="23.1" customHeight="1" x14ac:dyDescent="0.25">
      <c r="A161" s="2" t="s">
        <v>290</v>
      </c>
      <c r="B161" s="2">
        <v>236</v>
      </c>
      <c r="C161" s="2" t="s">
        <v>332</v>
      </c>
      <c r="D161" s="4" t="s">
        <v>84</v>
      </c>
      <c r="E161" s="116">
        <f t="shared" ref="E161" si="129">K161</f>
        <v>1250</v>
      </c>
      <c r="F161" s="117">
        <f t="shared" ref="F161" si="130">L161</f>
        <v>800</v>
      </c>
      <c r="G161" s="101"/>
      <c r="H161" s="2"/>
      <c r="I161" s="2"/>
      <c r="J161" s="71"/>
      <c r="K161" s="202">
        <f t="shared" ref="K161" si="131">MROUND(N161+25,50)</f>
        <v>1250</v>
      </c>
      <c r="L161" s="202">
        <f t="shared" ref="L161" si="132">MROUND(O161+25,50)</f>
        <v>800</v>
      </c>
      <c r="M161" s="51"/>
      <c r="N161" s="13">
        <f t="shared" si="114"/>
        <v>1221.0440000000001</v>
      </c>
      <c r="O161" s="13">
        <f t="shared" si="115"/>
        <v>777.02799999999991</v>
      </c>
      <c r="P161" s="63"/>
      <c r="Q161" s="436">
        <v>555.02</v>
      </c>
      <c r="R161" s="399">
        <v>530.87581249999994</v>
      </c>
      <c r="S161" s="399">
        <v>530.87581249999994</v>
      </c>
      <c r="T161" s="371">
        <v>482.61437499999994</v>
      </c>
      <c r="U161" s="303">
        <v>332.83749999999998</v>
      </c>
      <c r="V161" s="289">
        <v>332.83749999999998</v>
      </c>
      <c r="W161" s="277">
        <v>266.27</v>
      </c>
      <c r="X161" s="263">
        <v>266.27</v>
      </c>
      <c r="Y161" s="263">
        <v>266.27</v>
      </c>
      <c r="Z161" s="208">
        <v>237.74057999999999</v>
      </c>
      <c r="AA161" s="208">
        <v>237.74057999999999</v>
      </c>
      <c r="AB161" s="208">
        <v>237.74057999999999</v>
      </c>
      <c r="AC161" s="208">
        <v>237.74057999999999</v>
      </c>
      <c r="AD161" s="208">
        <v>214.41249999999999</v>
      </c>
      <c r="AE161" s="191">
        <v>171.53</v>
      </c>
      <c r="AF161" s="312">
        <f t="shared" si="116"/>
        <v>1.0454799162657276</v>
      </c>
      <c r="AG161" s="144"/>
      <c r="AI161" s="34"/>
    </row>
    <row r="162" spans="1:39" ht="23.1" customHeight="1" x14ac:dyDescent="0.25">
      <c r="B162" s="2">
        <v>237</v>
      </c>
      <c r="C162" s="2" t="s">
        <v>333</v>
      </c>
      <c r="D162" s="4" t="s">
        <v>85</v>
      </c>
      <c r="E162" s="116">
        <f t="shared" ref="E162:E164" si="133">K162</f>
        <v>2000</v>
      </c>
      <c r="F162" s="117">
        <f t="shared" ref="F162:F164" si="134">L162</f>
        <v>1250</v>
      </c>
      <c r="G162" s="101"/>
      <c r="J162" s="71"/>
      <c r="K162" s="202">
        <f t="shared" ref="K162:K164" si="135">MROUND(N162+25,50)</f>
        <v>2000</v>
      </c>
      <c r="L162" s="202">
        <f t="shared" ref="L162:L164" si="136">MROUND(O162+25,50)</f>
        <v>1250</v>
      </c>
      <c r="M162" s="51"/>
      <c r="N162" s="13">
        <f t="shared" si="114"/>
        <v>1953.4900000000002</v>
      </c>
      <c r="O162" s="13">
        <f t="shared" si="115"/>
        <v>1243.1299999999999</v>
      </c>
      <c r="P162" s="51"/>
      <c r="Q162" s="436">
        <v>887.95</v>
      </c>
      <c r="R162" s="399">
        <v>849.31756250000001</v>
      </c>
      <c r="S162" s="399">
        <v>849.31756250000001</v>
      </c>
      <c r="T162" s="371">
        <v>772.10687499999995</v>
      </c>
      <c r="U162" s="303">
        <v>532.48749999999995</v>
      </c>
      <c r="V162" s="289">
        <v>532.48749999999995</v>
      </c>
      <c r="W162" s="277">
        <v>425.99</v>
      </c>
      <c r="X162" s="263">
        <v>425.99</v>
      </c>
      <c r="Y162" s="263">
        <v>425.99</v>
      </c>
      <c r="Z162" s="208">
        <v>380.34611999999998</v>
      </c>
      <c r="AA162" s="208">
        <v>380.34611999999998</v>
      </c>
      <c r="AB162" s="208">
        <v>380.34611999999998</v>
      </c>
      <c r="AC162" s="208">
        <v>380.34611999999998</v>
      </c>
      <c r="AD162" s="208">
        <v>343.02500000000003</v>
      </c>
      <c r="AE162" s="191">
        <v>274.42</v>
      </c>
      <c r="AF162" s="312">
        <f t="shared" si="116"/>
        <v>1.0454864460665148</v>
      </c>
    </row>
    <row r="163" spans="1:39" ht="23.1" customHeight="1" x14ac:dyDescent="0.25">
      <c r="B163" s="2">
        <v>238</v>
      </c>
      <c r="C163" s="2" t="s">
        <v>334</v>
      </c>
      <c r="D163" s="4" t="s">
        <v>86</v>
      </c>
      <c r="E163" s="116">
        <f t="shared" si="133"/>
        <v>3450</v>
      </c>
      <c r="F163" s="117">
        <f t="shared" si="134"/>
        <v>2200</v>
      </c>
      <c r="G163" s="101"/>
      <c r="J163" s="71"/>
      <c r="K163" s="202">
        <f t="shared" si="135"/>
        <v>3450</v>
      </c>
      <c r="L163" s="202">
        <f t="shared" si="136"/>
        <v>2200</v>
      </c>
      <c r="M163" s="51"/>
      <c r="N163" s="13">
        <f t="shared" si="114"/>
        <v>3417.9639999999999</v>
      </c>
      <c r="O163" s="13">
        <f t="shared" si="115"/>
        <v>2175.0679999999998</v>
      </c>
      <c r="P163" s="51"/>
      <c r="Q163" s="436">
        <v>1553.62</v>
      </c>
      <c r="R163" s="399">
        <v>1486.0615</v>
      </c>
      <c r="S163" s="399">
        <v>1486.0615</v>
      </c>
      <c r="T163" s="371">
        <v>1350.9649999999999</v>
      </c>
      <c r="U163" s="303">
        <v>931.7</v>
      </c>
      <c r="V163" s="289">
        <v>932.5</v>
      </c>
      <c r="W163" s="269">
        <v>746</v>
      </c>
      <c r="X163" s="263">
        <v>745.36</v>
      </c>
      <c r="Y163" s="263">
        <v>745.36</v>
      </c>
      <c r="Z163" s="208">
        <v>665.50175999999999</v>
      </c>
      <c r="AA163" s="208">
        <v>665.50175999999999</v>
      </c>
      <c r="AB163" s="208">
        <v>665.50175999999999</v>
      </c>
      <c r="AC163" s="208">
        <v>665.50175999999999</v>
      </c>
      <c r="AD163" s="208">
        <v>600.20000000000005</v>
      </c>
      <c r="AE163" s="191">
        <v>480.16</v>
      </c>
      <c r="AF163" s="312">
        <f t="shared" si="116"/>
        <v>1.0454614428810651</v>
      </c>
    </row>
    <row r="164" spans="1:39" ht="23.1" customHeight="1" x14ac:dyDescent="0.25">
      <c r="B164" s="2">
        <v>239</v>
      </c>
      <c r="C164" s="2" t="s">
        <v>335</v>
      </c>
      <c r="D164" s="4" t="s">
        <v>87</v>
      </c>
      <c r="E164" s="116">
        <f t="shared" si="133"/>
        <v>6350</v>
      </c>
      <c r="F164" s="117">
        <f t="shared" si="134"/>
        <v>4050</v>
      </c>
      <c r="G164" s="101"/>
      <c r="J164" s="71"/>
      <c r="K164" s="202">
        <f t="shared" si="135"/>
        <v>6350</v>
      </c>
      <c r="L164" s="202">
        <f t="shared" si="136"/>
        <v>4050</v>
      </c>
      <c r="M164" s="51"/>
      <c r="N164" s="13">
        <f t="shared" si="114"/>
        <v>6347.9680000000008</v>
      </c>
      <c r="O164" s="13">
        <f t="shared" si="115"/>
        <v>4039.616</v>
      </c>
      <c r="P164" s="51"/>
      <c r="Q164" s="436">
        <v>2885.44</v>
      </c>
      <c r="R164" s="399">
        <v>2759.9880000000003</v>
      </c>
      <c r="S164" s="399">
        <v>2759.9880000000003</v>
      </c>
      <c r="T164" s="371">
        <v>2509.08</v>
      </c>
      <c r="U164" s="303">
        <v>1730.3999999999999</v>
      </c>
      <c r="V164" s="289">
        <v>1730.3999999999999</v>
      </c>
      <c r="W164" s="277">
        <v>1384.32</v>
      </c>
      <c r="X164" s="263">
        <v>1384.32</v>
      </c>
      <c r="Y164" s="263">
        <v>1384.32</v>
      </c>
      <c r="Z164" s="208">
        <v>1236.0070799999999</v>
      </c>
      <c r="AA164" s="208">
        <v>1236.0070799999999</v>
      </c>
      <c r="AB164" s="208">
        <v>1236.0070799999999</v>
      </c>
      <c r="AC164" s="208">
        <v>1236.0070799999999</v>
      </c>
      <c r="AD164" s="208">
        <v>1114.7249999999999</v>
      </c>
      <c r="AE164" s="191">
        <v>891.78</v>
      </c>
      <c r="AF164" s="312">
        <f t="shared" si="116"/>
        <v>1.0454538208137136</v>
      </c>
    </row>
    <row r="165" spans="1:39" ht="18" customHeight="1" x14ac:dyDescent="0.25">
      <c r="D165" s="136"/>
      <c r="E165" s="138"/>
      <c r="F165" s="139"/>
      <c r="J165" s="34"/>
      <c r="K165" s="202"/>
      <c r="L165" s="202"/>
      <c r="M165" s="2"/>
      <c r="N165" s="13">
        <f t="shared" si="114"/>
        <v>0</v>
      </c>
      <c r="O165" s="13">
        <f t="shared" si="115"/>
        <v>0</v>
      </c>
      <c r="P165" s="2"/>
      <c r="Q165" s="400"/>
      <c r="R165" s="399"/>
      <c r="S165" s="399"/>
      <c r="T165" s="332"/>
      <c r="U165" s="332"/>
      <c r="V165" s="330"/>
      <c r="W165" s="280"/>
      <c r="X165" s="331"/>
      <c r="Y165" s="331"/>
      <c r="Z165" s="237"/>
      <c r="AA165" s="237"/>
      <c r="AB165" s="237"/>
      <c r="AC165" s="237"/>
      <c r="AD165" s="237"/>
      <c r="AE165" s="197"/>
      <c r="AF165" s="312"/>
    </row>
    <row r="166" spans="1:39" ht="23.1" customHeight="1" x14ac:dyDescent="0.25">
      <c r="D166" s="615" t="s">
        <v>274</v>
      </c>
      <c r="E166" s="615"/>
      <c r="F166" s="615"/>
      <c r="G166" s="615"/>
      <c r="H166" s="615"/>
      <c r="I166" s="615"/>
      <c r="J166" s="34"/>
      <c r="K166" s="202"/>
      <c r="L166" s="202"/>
      <c r="M166" s="2"/>
      <c r="N166" s="13">
        <f t="shared" si="114"/>
        <v>0</v>
      </c>
      <c r="O166" s="13">
        <f t="shared" si="115"/>
        <v>0</v>
      </c>
      <c r="P166" s="2"/>
      <c r="Q166" s="400"/>
      <c r="R166" s="401"/>
      <c r="S166" s="401"/>
      <c r="T166" s="329"/>
      <c r="U166" s="329"/>
      <c r="V166" s="330"/>
      <c r="W166" s="280"/>
      <c r="X166" s="331"/>
      <c r="Y166" s="331"/>
      <c r="Z166" s="208"/>
      <c r="AA166" s="208"/>
      <c r="AB166" s="208"/>
      <c r="AC166" s="208"/>
      <c r="AD166" s="208"/>
      <c r="AE166" s="191"/>
      <c r="AF166" s="312"/>
    </row>
    <row r="167" spans="1:39" s="144" customFormat="1" ht="23.1" customHeight="1" x14ac:dyDescent="0.25">
      <c r="A167" s="2"/>
      <c r="B167" s="2">
        <v>1995</v>
      </c>
      <c r="C167" s="2" t="s">
        <v>461</v>
      </c>
      <c r="D167" s="4" t="s">
        <v>159</v>
      </c>
      <c r="E167" s="116">
        <f t="shared" ref="E167" si="137">K167</f>
        <v>2750</v>
      </c>
      <c r="F167" s="117">
        <f t="shared" ref="F167" si="138">L167</f>
        <v>1750</v>
      </c>
      <c r="G167" s="101"/>
      <c r="H167" s="45"/>
      <c r="I167" s="2"/>
      <c r="J167" s="33"/>
      <c r="K167" s="202">
        <f t="shared" ref="K167" si="139">MROUND(N167+25,50)</f>
        <v>2750</v>
      </c>
      <c r="L167" s="202">
        <f t="shared" ref="L167" si="140">MROUND(O167+25,50)</f>
        <v>1750</v>
      </c>
      <c r="M167" s="51"/>
      <c r="N167" s="13">
        <f t="shared" si="114"/>
        <v>2706.3960000000002</v>
      </c>
      <c r="O167" s="13">
        <f t="shared" si="115"/>
        <v>1722.252</v>
      </c>
      <c r="P167" s="51"/>
      <c r="Q167" s="436">
        <v>1230.18</v>
      </c>
      <c r="R167" s="409">
        <v>1230.18</v>
      </c>
      <c r="S167" s="409">
        <v>1230.18</v>
      </c>
      <c r="T167" s="368">
        <v>1122.4250000000002</v>
      </c>
      <c r="U167" s="305">
        <v>897.94</v>
      </c>
      <c r="V167" s="289">
        <v>825.85249999999996</v>
      </c>
      <c r="W167" s="277">
        <v>660.68200000000002</v>
      </c>
      <c r="X167" s="263">
        <v>660.68200000000002</v>
      </c>
      <c r="Y167" s="263">
        <v>660.68200000000002</v>
      </c>
      <c r="Z167" s="208">
        <v>594.60785999999996</v>
      </c>
      <c r="AA167" s="208">
        <v>594.60785999999996</v>
      </c>
      <c r="AB167" s="208">
        <v>594.60785999999996</v>
      </c>
      <c r="AC167" s="208">
        <v>594.60785999999996</v>
      </c>
      <c r="AD167" s="208">
        <v>536.26250000000005</v>
      </c>
      <c r="AE167" s="191">
        <v>429.01</v>
      </c>
      <c r="AF167" s="312">
        <f t="shared" si="116"/>
        <v>1</v>
      </c>
      <c r="AH167" s="34"/>
      <c r="AI167" s="34"/>
      <c r="AJ167" s="34"/>
      <c r="AK167" s="34"/>
      <c r="AL167" s="34"/>
      <c r="AM167" s="34"/>
    </row>
    <row r="168" spans="1:39" s="144" customFormat="1" ht="23.1" customHeight="1" x14ac:dyDescent="0.25">
      <c r="A168" s="2"/>
      <c r="B168" s="2">
        <v>1996</v>
      </c>
      <c r="C168" s="2" t="s">
        <v>462</v>
      </c>
      <c r="D168" s="4" t="s">
        <v>160</v>
      </c>
      <c r="E168" s="116">
        <f t="shared" ref="E168:E170" si="141">K168</f>
        <v>4200</v>
      </c>
      <c r="F168" s="117">
        <f t="shared" ref="F168:F170" si="142">L168</f>
        <v>2700</v>
      </c>
      <c r="G168" s="101"/>
      <c r="H168" s="45"/>
      <c r="I168" s="2"/>
      <c r="J168" s="33"/>
      <c r="K168" s="202">
        <f t="shared" ref="K168:K170" si="143">MROUND(N168+25,50)</f>
        <v>4200</v>
      </c>
      <c r="L168" s="202">
        <f t="shared" ref="L168:L170" si="144">MROUND(O168+25,50)</f>
        <v>2700</v>
      </c>
      <c r="M168" s="51"/>
      <c r="N168" s="13">
        <f t="shared" si="114"/>
        <v>4196.3240000000005</v>
      </c>
      <c r="O168" s="13">
        <f t="shared" si="115"/>
        <v>2670.3879999999999</v>
      </c>
      <c r="P168" s="51"/>
      <c r="Q168" s="436">
        <v>1907.42</v>
      </c>
      <c r="R168" s="409">
        <v>1907.42</v>
      </c>
      <c r="S168" s="409">
        <v>1907.42</v>
      </c>
      <c r="T168" s="368">
        <v>1740.35</v>
      </c>
      <c r="U168" s="305">
        <v>1392.28</v>
      </c>
      <c r="V168" s="289">
        <v>1280.5237500000001</v>
      </c>
      <c r="W168" s="277">
        <v>1024.4190000000001</v>
      </c>
      <c r="X168" s="263">
        <v>1024.4190000000001</v>
      </c>
      <c r="Y168" s="263">
        <v>1024.4190000000001</v>
      </c>
      <c r="Z168" s="208">
        <v>921.98105999999996</v>
      </c>
      <c r="AA168" s="208">
        <v>921.98105999999996</v>
      </c>
      <c r="AB168" s="208">
        <v>921.98105999999996</v>
      </c>
      <c r="AC168" s="208">
        <v>921.98105999999996</v>
      </c>
      <c r="AD168" s="208">
        <v>831.51250000000005</v>
      </c>
      <c r="AE168" s="191">
        <v>665.21</v>
      </c>
      <c r="AF168" s="312">
        <f t="shared" si="116"/>
        <v>1</v>
      </c>
      <c r="AH168" s="34"/>
      <c r="AI168" s="34"/>
      <c r="AJ168" s="34"/>
      <c r="AK168" s="34"/>
      <c r="AL168" s="34"/>
      <c r="AM168" s="34"/>
    </row>
    <row r="169" spans="1:39" s="144" customFormat="1" ht="23.1" customHeight="1" x14ac:dyDescent="0.25">
      <c r="A169" s="2"/>
      <c r="B169" s="2">
        <v>1997</v>
      </c>
      <c r="C169" s="2" t="s">
        <v>463</v>
      </c>
      <c r="D169" s="4" t="s">
        <v>161</v>
      </c>
      <c r="E169" s="116">
        <f t="shared" si="141"/>
        <v>5750</v>
      </c>
      <c r="F169" s="117">
        <f t="shared" si="142"/>
        <v>3700</v>
      </c>
      <c r="G169" s="101"/>
      <c r="H169" s="45"/>
      <c r="I169" s="2"/>
      <c r="J169" s="33"/>
      <c r="K169" s="202">
        <f t="shared" si="143"/>
        <v>5750</v>
      </c>
      <c r="L169" s="202">
        <f t="shared" si="144"/>
        <v>3700</v>
      </c>
      <c r="M169" s="51"/>
      <c r="N169" s="13">
        <f t="shared" si="114"/>
        <v>5747.3680000000004</v>
      </c>
      <c r="O169" s="13">
        <f t="shared" si="115"/>
        <v>3657.4159999999997</v>
      </c>
      <c r="P169" s="51"/>
      <c r="Q169" s="436">
        <v>2612.44</v>
      </c>
      <c r="R169" s="409">
        <v>2612.44</v>
      </c>
      <c r="S169" s="409">
        <v>2612.44</v>
      </c>
      <c r="T169" s="368">
        <v>2383.6125000000002</v>
      </c>
      <c r="U169" s="305">
        <v>1906.89</v>
      </c>
      <c r="V169" s="289">
        <v>1753.8262500000001</v>
      </c>
      <c r="W169" s="277">
        <v>1403.0610000000001</v>
      </c>
      <c r="X169" s="263">
        <v>1403.0610000000001</v>
      </c>
      <c r="Y169" s="263">
        <v>1403.0610000000001</v>
      </c>
      <c r="Z169" s="208">
        <v>1262.7568799999999</v>
      </c>
      <c r="AA169" s="208">
        <v>1262.7568799999999</v>
      </c>
      <c r="AB169" s="208">
        <v>1262.7568799999999</v>
      </c>
      <c r="AC169" s="208">
        <v>1262.7568799999999</v>
      </c>
      <c r="AD169" s="208">
        <v>1138.8500000000001</v>
      </c>
      <c r="AE169" s="191">
        <v>911.08</v>
      </c>
      <c r="AF169" s="312">
        <f t="shared" si="116"/>
        <v>1</v>
      </c>
      <c r="AH169" s="34"/>
      <c r="AI169" s="34"/>
      <c r="AJ169" s="34"/>
      <c r="AK169" s="34"/>
      <c r="AL169" s="34"/>
      <c r="AM169" s="34"/>
    </row>
    <row r="170" spans="1:39" s="144" customFormat="1" ht="23.1" customHeight="1" x14ac:dyDescent="0.25">
      <c r="A170" s="2"/>
      <c r="B170" s="2">
        <v>1998</v>
      </c>
      <c r="C170" s="2" t="s">
        <v>464</v>
      </c>
      <c r="D170" s="4" t="s">
        <v>162</v>
      </c>
      <c r="E170" s="116">
        <f t="shared" si="141"/>
        <v>16050</v>
      </c>
      <c r="F170" s="117">
        <f t="shared" si="142"/>
        <v>10250</v>
      </c>
      <c r="G170" s="101"/>
      <c r="H170" s="45"/>
      <c r="I170" s="2"/>
      <c r="J170" s="33"/>
      <c r="K170" s="202">
        <f t="shared" si="143"/>
        <v>16050</v>
      </c>
      <c r="L170" s="202">
        <f t="shared" si="144"/>
        <v>10250</v>
      </c>
      <c r="M170" s="51"/>
      <c r="N170" s="13">
        <f t="shared" si="114"/>
        <v>16034.986000000001</v>
      </c>
      <c r="O170" s="13">
        <f t="shared" si="115"/>
        <v>10204.082</v>
      </c>
      <c r="P170" s="51"/>
      <c r="Q170" s="436">
        <v>7288.63</v>
      </c>
      <c r="R170" s="409">
        <v>7288.63</v>
      </c>
      <c r="S170" s="409">
        <v>7288.63</v>
      </c>
      <c r="T170" s="368">
        <v>6650.2124999999996</v>
      </c>
      <c r="U170" s="305">
        <v>5320.17</v>
      </c>
      <c r="V170" s="289">
        <v>4893.1162500000009</v>
      </c>
      <c r="W170" s="277">
        <v>3914.4930000000004</v>
      </c>
      <c r="X170" s="263">
        <v>3914.4930000000004</v>
      </c>
      <c r="Y170" s="263">
        <v>3914.4930000000004</v>
      </c>
      <c r="Z170" s="208">
        <v>3523.0456799999997</v>
      </c>
      <c r="AA170" s="208">
        <v>3523.0456799999997</v>
      </c>
      <c r="AB170" s="208">
        <v>3523.0456799999997</v>
      </c>
      <c r="AC170" s="208">
        <v>3523.0456799999997</v>
      </c>
      <c r="AD170" s="208">
        <v>3177.3500000000004</v>
      </c>
      <c r="AE170" s="191">
        <v>2541.88</v>
      </c>
      <c r="AF170" s="312">
        <f t="shared" si="116"/>
        <v>1</v>
      </c>
      <c r="AH170" s="34"/>
      <c r="AI170" s="34"/>
      <c r="AJ170" s="34"/>
      <c r="AK170" s="34"/>
      <c r="AL170" s="34"/>
      <c r="AM170" s="34"/>
    </row>
    <row r="171" spans="1:39" s="144" customFormat="1" ht="18" customHeight="1" x14ac:dyDescent="0.25">
      <c r="A171" s="2"/>
      <c r="B171" s="2"/>
      <c r="C171" s="2"/>
      <c r="D171" s="136"/>
      <c r="E171" s="138"/>
      <c r="F171" s="139"/>
      <c r="G171" s="99"/>
      <c r="H171" s="2"/>
      <c r="I171" s="2"/>
      <c r="J171" s="34"/>
      <c r="K171" s="202"/>
      <c r="L171" s="202"/>
      <c r="M171" s="2"/>
      <c r="N171" s="13">
        <f t="shared" si="114"/>
        <v>0</v>
      </c>
      <c r="O171" s="13">
        <f t="shared" si="115"/>
        <v>0</v>
      </c>
      <c r="P171" s="2"/>
      <c r="Q171" s="400"/>
      <c r="R171" s="401"/>
      <c r="S171" s="401"/>
      <c r="T171" s="329"/>
      <c r="U171" s="329"/>
      <c r="V171" s="330"/>
      <c r="W171" s="280"/>
      <c r="X171" s="331"/>
      <c r="Y171" s="331"/>
      <c r="Z171" s="237"/>
      <c r="AA171" s="237"/>
      <c r="AB171" s="237"/>
      <c r="AC171" s="237"/>
      <c r="AD171" s="237"/>
      <c r="AE171" s="197"/>
      <c r="AF171" s="312"/>
      <c r="AH171" s="34"/>
      <c r="AI171" s="34"/>
      <c r="AJ171" s="34"/>
      <c r="AK171" s="34"/>
      <c r="AL171" s="34"/>
      <c r="AM171" s="34"/>
    </row>
    <row r="172" spans="1:39" s="144" customFormat="1" ht="23.1" hidden="1" customHeight="1" x14ac:dyDescent="0.25">
      <c r="A172" s="2"/>
      <c r="B172" s="2"/>
      <c r="C172" s="2"/>
      <c r="D172" s="136"/>
      <c r="E172" s="138"/>
      <c r="F172" s="139"/>
      <c r="G172" s="194" t="s">
        <v>780</v>
      </c>
      <c r="H172" s="182"/>
      <c r="I172" s="182"/>
      <c r="J172" s="33"/>
      <c r="K172" s="202">
        <f>N172*$K$8</f>
        <v>0</v>
      </c>
      <c r="L172" s="202">
        <f>O172*$L$8</f>
        <v>0</v>
      </c>
      <c r="M172" s="51"/>
      <c r="N172" s="13">
        <f t="shared" si="114"/>
        <v>0</v>
      </c>
      <c r="O172" s="13">
        <f t="shared" si="115"/>
        <v>0</v>
      </c>
      <c r="P172" s="51"/>
      <c r="Q172" s="400"/>
      <c r="R172" s="401"/>
      <c r="S172" s="401"/>
      <c r="T172" s="329"/>
      <c r="U172" s="300"/>
      <c r="V172" s="289">
        <v>536.70000000000005</v>
      </c>
      <c r="W172" s="277">
        <v>429.36</v>
      </c>
      <c r="X172" s="263">
        <v>429.36</v>
      </c>
      <c r="Y172" s="263"/>
      <c r="Z172" s="208">
        <v>386.41679999999997</v>
      </c>
      <c r="AA172" s="208">
        <v>386.41679999999997</v>
      </c>
      <c r="AB172" s="208">
        <v>386.41679999999997</v>
      </c>
      <c r="AC172" s="208">
        <v>386.41679999999997</v>
      </c>
      <c r="AD172" s="208">
        <v>348.5</v>
      </c>
      <c r="AE172" s="191">
        <v>278.8</v>
      </c>
      <c r="AF172" s="312"/>
      <c r="AH172" s="34"/>
      <c r="AI172" s="34"/>
      <c r="AJ172" s="34"/>
      <c r="AK172" s="34"/>
      <c r="AL172" s="34"/>
      <c r="AM172" s="34"/>
    </row>
    <row r="173" spans="1:39" s="144" customFormat="1" ht="23.1" hidden="1" customHeight="1" x14ac:dyDescent="0.25">
      <c r="A173" s="2"/>
      <c r="B173" s="2">
        <v>2018</v>
      </c>
      <c r="C173" s="2" t="s">
        <v>730</v>
      </c>
      <c r="D173" s="4" t="s">
        <v>727</v>
      </c>
      <c r="E173" s="116">
        <f t="shared" ref="E173:F175" si="145">MROUND(K173+4.7,10)</f>
        <v>0</v>
      </c>
      <c r="F173" s="117">
        <f t="shared" si="145"/>
        <v>0</v>
      </c>
      <c r="G173" s="99"/>
      <c r="H173" s="2"/>
      <c r="I173" s="2"/>
      <c r="J173" s="33"/>
      <c r="K173" s="202">
        <f>N173*$K$8</f>
        <v>0</v>
      </c>
      <c r="L173" s="202">
        <f>O173*$L$8</f>
        <v>0</v>
      </c>
      <c r="M173" s="51"/>
      <c r="N173" s="13">
        <f t="shared" si="114"/>
        <v>0</v>
      </c>
      <c r="O173" s="13">
        <f t="shared" si="115"/>
        <v>0</v>
      </c>
      <c r="P173" s="51"/>
      <c r="Q173" s="400"/>
      <c r="R173" s="401"/>
      <c r="S173" s="401"/>
      <c r="T173" s="329"/>
      <c r="U173" s="303">
        <v>2609.6</v>
      </c>
      <c r="V173" s="289">
        <v>869.85</v>
      </c>
      <c r="W173" s="277">
        <v>695.88</v>
      </c>
      <c r="X173" s="263">
        <v>695.88</v>
      </c>
      <c r="Y173" s="263"/>
      <c r="Z173" s="208">
        <v>626.29181999999992</v>
      </c>
      <c r="AA173" s="208">
        <v>626.29181999999992</v>
      </c>
      <c r="AB173" s="208">
        <v>626.29181999999992</v>
      </c>
      <c r="AC173" s="208">
        <v>626.29181999999992</v>
      </c>
      <c r="AD173" s="208">
        <v>564.83749999999998</v>
      </c>
      <c r="AE173" s="191">
        <v>451.87</v>
      </c>
      <c r="AF173" s="312"/>
      <c r="AH173" s="34"/>
      <c r="AI173" s="34"/>
      <c r="AJ173" s="34"/>
      <c r="AK173" s="34"/>
      <c r="AL173" s="34"/>
      <c r="AM173" s="34"/>
    </row>
    <row r="174" spans="1:39" s="144" customFormat="1" ht="23.1" hidden="1" customHeight="1" x14ac:dyDescent="0.25">
      <c r="A174" s="2"/>
      <c r="B174" s="2">
        <v>2018</v>
      </c>
      <c r="C174" s="2" t="s">
        <v>730</v>
      </c>
      <c r="D174" s="4" t="s">
        <v>728</v>
      </c>
      <c r="E174" s="116">
        <f t="shared" si="145"/>
        <v>0</v>
      </c>
      <c r="F174" s="117">
        <f t="shared" si="145"/>
        <v>0</v>
      </c>
      <c r="G174" s="99"/>
      <c r="H174" s="2"/>
      <c r="I174" s="2"/>
      <c r="J174" s="33"/>
      <c r="K174" s="202">
        <f>N174*$K$8</f>
        <v>0</v>
      </c>
      <c r="L174" s="202">
        <f>O174*$L$8</f>
        <v>0</v>
      </c>
      <c r="M174" s="51"/>
      <c r="N174" s="13">
        <f t="shared" si="114"/>
        <v>0</v>
      </c>
      <c r="O174" s="13">
        <f t="shared" si="115"/>
        <v>0</v>
      </c>
      <c r="P174" s="51"/>
      <c r="Q174" s="400"/>
      <c r="R174" s="401"/>
      <c r="S174" s="401"/>
      <c r="T174" s="329"/>
      <c r="U174" s="303">
        <v>4317.75</v>
      </c>
      <c r="V174" s="289">
        <v>2294.0250000000001</v>
      </c>
      <c r="W174" s="277">
        <v>1835.22</v>
      </c>
      <c r="X174" s="263">
        <v>1835.22</v>
      </c>
      <c r="Y174" s="263"/>
      <c r="Z174" s="208">
        <v>1651.6961999999999</v>
      </c>
      <c r="AA174" s="208">
        <v>1651.6961999999999</v>
      </c>
      <c r="AB174" s="208">
        <v>1651.6961999999999</v>
      </c>
      <c r="AC174" s="208">
        <v>1651.6961999999999</v>
      </c>
      <c r="AD174" s="208">
        <v>1489.625</v>
      </c>
      <c r="AE174" s="191">
        <v>1191.7</v>
      </c>
      <c r="AF174" s="312"/>
      <c r="AH174" s="34"/>
      <c r="AI174" s="34"/>
      <c r="AJ174" s="34"/>
      <c r="AK174" s="34"/>
      <c r="AL174" s="34"/>
      <c r="AM174" s="34"/>
    </row>
    <row r="175" spans="1:39" s="144" customFormat="1" ht="23.1" hidden="1" customHeight="1" x14ac:dyDescent="0.25">
      <c r="A175" s="2"/>
      <c r="B175" s="2">
        <v>2018</v>
      </c>
      <c r="C175" s="2" t="s">
        <v>730</v>
      </c>
      <c r="D175" s="4" t="s">
        <v>729</v>
      </c>
      <c r="E175" s="116">
        <f t="shared" si="145"/>
        <v>0</v>
      </c>
      <c r="F175" s="117">
        <f t="shared" si="145"/>
        <v>0</v>
      </c>
      <c r="G175" s="99"/>
      <c r="H175" s="2"/>
      <c r="I175" s="2"/>
      <c r="J175" s="33"/>
      <c r="K175" s="202">
        <f>N175*$K$8</f>
        <v>0</v>
      </c>
      <c r="L175" s="202">
        <f>O175*$L$8</f>
        <v>0</v>
      </c>
      <c r="M175" s="51"/>
      <c r="N175" s="13">
        <f t="shared" si="114"/>
        <v>0</v>
      </c>
      <c r="O175" s="13">
        <f t="shared" si="115"/>
        <v>0</v>
      </c>
      <c r="P175" s="51"/>
      <c r="Q175" s="400"/>
      <c r="R175" s="401"/>
      <c r="S175" s="401"/>
      <c r="T175" s="329"/>
      <c r="U175" s="303">
        <v>7073.71</v>
      </c>
      <c r="V175" s="289">
        <v>4593.2375000000002</v>
      </c>
      <c r="W175" s="277">
        <v>3674.59</v>
      </c>
      <c r="X175" s="263">
        <v>3674.59</v>
      </c>
      <c r="Y175" s="263"/>
      <c r="Z175" s="208">
        <v>3307.6751399999994</v>
      </c>
      <c r="AA175" s="208">
        <v>3307.6751399999994</v>
      </c>
      <c r="AB175" s="208">
        <v>3307.6751399999994</v>
      </c>
      <c r="AC175" s="208">
        <v>3307.6751399999994</v>
      </c>
      <c r="AD175" s="208">
        <v>2983.1124999999997</v>
      </c>
      <c r="AE175" s="191">
        <v>2386.4899999999998</v>
      </c>
      <c r="AF175" s="312"/>
      <c r="AH175" s="34"/>
      <c r="AI175" s="34"/>
      <c r="AJ175" s="34"/>
      <c r="AK175" s="34"/>
      <c r="AL175" s="34"/>
      <c r="AM175" s="34"/>
    </row>
    <row r="176" spans="1:39" s="144" customFormat="1" ht="23.1" hidden="1" customHeight="1" x14ac:dyDescent="0.25">
      <c r="A176" s="2"/>
      <c r="B176" s="2"/>
      <c r="C176" s="2"/>
      <c r="D176" s="136"/>
      <c r="E176" s="138"/>
      <c r="F176" s="139"/>
      <c r="G176" s="99"/>
      <c r="H176" s="2"/>
      <c r="I176" s="2"/>
      <c r="J176" s="34"/>
      <c r="K176" s="202"/>
      <c r="L176" s="202"/>
      <c r="M176" s="2"/>
      <c r="N176" s="13">
        <f t="shared" si="114"/>
        <v>0</v>
      </c>
      <c r="O176" s="13">
        <f t="shared" si="115"/>
        <v>0</v>
      </c>
      <c r="P176" s="2"/>
      <c r="Q176" s="400"/>
      <c r="R176" s="401"/>
      <c r="S176" s="401"/>
      <c r="T176" s="329"/>
      <c r="U176" s="332"/>
      <c r="V176" s="330"/>
      <c r="W176" s="280"/>
      <c r="X176" s="331"/>
      <c r="Y176" s="331"/>
      <c r="Z176" s="237"/>
      <c r="AA176" s="237"/>
      <c r="AB176" s="237"/>
      <c r="AC176" s="237"/>
      <c r="AD176" s="237"/>
      <c r="AE176" s="197"/>
      <c r="AF176" s="312"/>
      <c r="AH176" s="34"/>
      <c r="AI176" s="34"/>
      <c r="AJ176" s="34"/>
      <c r="AK176" s="34"/>
      <c r="AL176" s="34"/>
      <c r="AM176" s="34"/>
    </row>
    <row r="177" spans="1:39" s="144" customFormat="1" ht="23.1" customHeight="1" x14ac:dyDescent="0.25">
      <c r="A177" s="2"/>
      <c r="B177" s="2"/>
      <c r="C177" s="2"/>
      <c r="D177" s="615" t="s">
        <v>56</v>
      </c>
      <c r="E177" s="615"/>
      <c r="F177" s="615"/>
      <c r="G177" s="615"/>
      <c r="H177" s="615"/>
      <c r="I177" s="615"/>
      <c r="J177" s="34"/>
      <c r="K177" s="202"/>
      <c r="L177" s="202"/>
      <c r="M177" s="2"/>
      <c r="N177" s="13">
        <f t="shared" si="114"/>
        <v>0</v>
      </c>
      <c r="O177" s="13">
        <f t="shared" si="115"/>
        <v>0</v>
      </c>
      <c r="P177" s="2"/>
      <c r="Q177" s="400"/>
      <c r="R177" s="401"/>
      <c r="S177" s="401"/>
      <c r="T177" s="329"/>
      <c r="U177" s="332"/>
      <c r="V177" s="330"/>
      <c r="W177" s="280"/>
      <c r="X177" s="331"/>
      <c r="Y177" s="331"/>
      <c r="Z177" s="237"/>
      <c r="AA177" s="237"/>
      <c r="AB177" s="237"/>
      <c r="AC177" s="237"/>
      <c r="AD177" s="237"/>
      <c r="AE177" s="197"/>
      <c r="AF177" s="312"/>
      <c r="AH177" s="34"/>
      <c r="AI177" s="34"/>
      <c r="AJ177" s="34"/>
      <c r="AK177" s="34"/>
      <c r="AL177" s="34"/>
      <c r="AM177" s="34"/>
    </row>
    <row r="178" spans="1:39" s="144" customFormat="1" ht="23.1" customHeight="1" x14ac:dyDescent="0.25">
      <c r="A178" s="2"/>
      <c r="B178" s="2">
        <v>2018</v>
      </c>
      <c r="C178" s="2" t="s">
        <v>473</v>
      </c>
      <c r="D178" s="4" t="s">
        <v>171</v>
      </c>
      <c r="E178" s="116">
        <f t="shared" ref="E178" si="146">K178</f>
        <v>1700</v>
      </c>
      <c r="F178" s="117">
        <f t="shared" ref="F178" si="147">L178</f>
        <v>1100</v>
      </c>
      <c r="G178" s="101"/>
      <c r="H178" s="2"/>
      <c r="I178" s="2"/>
      <c r="J178" s="33"/>
      <c r="K178" s="202">
        <f t="shared" ref="K178" si="148">MROUND(N178+25,50)</f>
        <v>1700</v>
      </c>
      <c r="L178" s="202">
        <f t="shared" ref="L178" si="149">MROUND(O178+25,50)</f>
        <v>1100</v>
      </c>
      <c r="M178" s="51"/>
      <c r="N178" s="13">
        <f t="shared" si="114"/>
        <v>1691.3600000000001</v>
      </c>
      <c r="O178" s="13">
        <f t="shared" si="115"/>
        <v>1076.32</v>
      </c>
      <c r="P178" s="51"/>
      <c r="Q178" s="436">
        <v>768.8</v>
      </c>
      <c r="R178" s="409">
        <v>768.8</v>
      </c>
      <c r="S178" s="409">
        <v>768.8</v>
      </c>
      <c r="T178" s="368">
        <v>701.35</v>
      </c>
      <c r="U178" s="305">
        <v>561.08000000000004</v>
      </c>
      <c r="V178" s="289">
        <v>536.70000000000005</v>
      </c>
      <c r="W178" s="277">
        <v>429.36</v>
      </c>
      <c r="X178" s="263">
        <v>429.36</v>
      </c>
      <c r="Y178" s="263">
        <v>429.36</v>
      </c>
      <c r="Z178" s="208">
        <v>386.41679999999997</v>
      </c>
      <c r="AA178" s="208">
        <v>386.41679999999997</v>
      </c>
      <c r="AB178" s="208">
        <v>386.41679999999997</v>
      </c>
      <c r="AC178" s="208">
        <v>386.41679999999997</v>
      </c>
      <c r="AD178" s="208">
        <v>348.5</v>
      </c>
      <c r="AE178" s="191">
        <v>278.8</v>
      </c>
      <c r="AF178" s="312">
        <f t="shared" si="116"/>
        <v>1</v>
      </c>
      <c r="AH178" s="34"/>
      <c r="AI178" s="34"/>
      <c r="AJ178" s="34"/>
      <c r="AK178" s="34"/>
      <c r="AL178" s="34"/>
      <c r="AM178" s="34"/>
    </row>
    <row r="179" spans="1:39" s="144" customFormat="1" ht="23.1" customHeight="1" x14ac:dyDescent="0.25">
      <c r="A179" s="2"/>
      <c r="B179" s="2">
        <v>2019</v>
      </c>
      <c r="C179" s="2" t="s">
        <v>474</v>
      </c>
      <c r="D179" s="4" t="s">
        <v>172</v>
      </c>
      <c r="E179" s="116">
        <f t="shared" ref="E179:E181" si="150">K179</f>
        <v>2900</v>
      </c>
      <c r="F179" s="117">
        <f t="shared" ref="F179:F181" si="151">L179</f>
        <v>1850</v>
      </c>
      <c r="G179" s="101"/>
      <c r="H179" s="2"/>
      <c r="I179" s="2"/>
      <c r="J179" s="33"/>
      <c r="K179" s="202">
        <f t="shared" ref="K179:K181" si="152">MROUND(N179+25,50)</f>
        <v>2900</v>
      </c>
      <c r="L179" s="202">
        <f t="shared" ref="L179:L181" si="153">MROUND(O179+25,50)</f>
        <v>1850</v>
      </c>
      <c r="M179" s="51"/>
      <c r="N179" s="13">
        <f t="shared" si="114"/>
        <v>2850.5400000000004</v>
      </c>
      <c r="O179" s="13">
        <f t="shared" si="115"/>
        <v>1813.98</v>
      </c>
      <c r="P179" s="51"/>
      <c r="Q179" s="436">
        <v>1295.7</v>
      </c>
      <c r="R179" s="409">
        <v>1295.7</v>
      </c>
      <c r="S179" s="409">
        <v>1295.7</v>
      </c>
      <c r="T179" s="368">
        <v>1182.2125000000001</v>
      </c>
      <c r="U179" s="305">
        <v>945.77</v>
      </c>
      <c r="V179" s="289">
        <v>869.85</v>
      </c>
      <c r="W179" s="277">
        <v>695.88</v>
      </c>
      <c r="X179" s="263">
        <v>695.88</v>
      </c>
      <c r="Y179" s="263">
        <v>695.88</v>
      </c>
      <c r="Z179" s="208">
        <v>626.29181999999992</v>
      </c>
      <c r="AA179" s="208">
        <v>626.29181999999992</v>
      </c>
      <c r="AB179" s="208">
        <v>626.29181999999992</v>
      </c>
      <c r="AC179" s="208">
        <v>626.29181999999992</v>
      </c>
      <c r="AD179" s="208">
        <v>564.83749999999998</v>
      </c>
      <c r="AE179" s="191">
        <v>451.87</v>
      </c>
      <c r="AF179" s="312">
        <f t="shared" si="116"/>
        <v>1</v>
      </c>
      <c r="AH179" s="34"/>
      <c r="AI179" s="34"/>
      <c r="AJ179" s="34"/>
      <c r="AK179" s="34"/>
      <c r="AL179" s="34"/>
      <c r="AM179" s="34"/>
    </row>
    <row r="180" spans="1:39" s="144" customFormat="1" ht="23.1" customHeight="1" x14ac:dyDescent="0.25">
      <c r="A180" s="2"/>
      <c r="B180" s="2">
        <v>2020</v>
      </c>
      <c r="C180" s="2" t="s">
        <v>475</v>
      </c>
      <c r="D180" s="4" t="s">
        <v>735</v>
      </c>
      <c r="E180" s="116">
        <f t="shared" si="150"/>
        <v>7550</v>
      </c>
      <c r="F180" s="117">
        <f t="shared" si="151"/>
        <v>4800</v>
      </c>
      <c r="G180" s="101"/>
      <c r="H180" s="2"/>
      <c r="I180" s="2"/>
      <c r="J180" s="33"/>
      <c r="K180" s="202">
        <f t="shared" si="152"/>
        <v>7550</v>
      </c>
      <c r="L180" s="202">
        <f t="shared" si="153"/>
        <v>4800</v>
      </c>
      <c r="M180" s="51"/>
      <c r="N180" s="13">
        <f t="shared" si="114"/>
        <v>7517.6200000000008</v>
      </c>
      <c r="O180" s="13">
        <f t="shared" si="115"/>
        <v>4783.9399999999996</v>
      </c>
      <c r="P180" s="51"/>
      <c r="Q180" s="436">
        <v>3417.1</v>
      </c>
      <c r="R180" s="409">
        <v>3417.1</v>
      </c>
      <c r="S180" s="409">
        <v>3417.1</v>
      </c>
      <c r="T180" s="368">
        <v>3117.7874999999999</v>
      </c>
      <c r="U180" s="305">
        <v>2494.23</v>
      </c>
      <c r="V180" s="289">
        <v>2294.0250000000001</v>
      </c>
      <c r="W180" s="277">
        <v>1835.22</v>
      </c>
      <c r="X180" s="263">
        <v>1835.22</v>
      </c>
      <c r="Y180" s="263">
        <v>1835.22</v>
      </c>
      <c r="Z180" s="208">
        <v>1651.6961999999999</v>
      </c>
      <c r="AA180" s="208">
        <v>1651.6961999999999</v>
      </c>
      <c r="AB180" s="208">
        <v>1651.6961999999999</v>
      </c>
      <c r="AC180" s="208">
        <v>1651.6961999999999</v>
      </c>
      <c r="AD180" s="208">
        <v>1489.625</v>
      </c>
      <c r="AE180" s="191">
        <v>1191.7</v>
      </c>
      <c r="AF180" s="312">
        <f t="shared" si="116"/>
        <v>1</v>
      </c>
      <c r="AH180" s="34"/>
      <c r="AI180" s="34"/>
      <c r="AJ180" s="34"/>
      <c r="AK180" s="34"/>
      <c r="AL180" s="34"/>
      <c r="AM180" s="34"/>
    </row>
    <row r="181" spans="1:39" s="144" customFormat="1" ht="23.1" customHeight="1" x14ac:dyDescent="0.25">
      <c r="A181" s="2"/>
      <c r="B181" s="2">
        <v>2021</v>
      </c>
      <c r="C181" s="2" t="s">
        <v>476</v>
      </c>
      <c r="D181" s="4" t="s">
        <v>736</v>
      </c>
      <c r="E181" s="116">
        <f t="shared" si="150"/>
        <v>15100</v>
      </c>
      <c r="F181" s="117">
        <f t="shared" si="151"/>
        <v>9600</v>
      </c>
      <c r="G181" s="101"/>
      <c r="H181" s="2"/>
      <c r="I181" s="2"/>
      <c r="J181" s="33"/>
      <c r="K181" s="202">
        <f t="shared" si="152"/>
        <v>15100</v>
      </c>
      <c r="L181" s="202">
        <f t="shared" si="153"/>
        <v>9600</v>
      </c>
      <c r="M181" s="51"/>
      <c r="N181" s="13">
        <f t="shared" si="114"/>
        <v>15054.6</v>
      </c>
      <c r="O181" s="13">
        <f t="shared" si="115"/>
        <v>9580.1999999999989</v>
      </c>
      <c r="P181" s="51"/>
      <c r="Q181" s="436">
        <v>6843</v>
      </c>
      <c r="R181" s="409">
        <v>6843</v>
      </c>
      <c r="S181" s="409">
        <v>6843</v>
      </c>
      <c r="T181" s="368">
        <v>6243.6125000000002</v>
      </c>
      <c r="U181" s="305">
        <v>4994.8900000000003</v>
      </c>
      <c r="V181" s="289">
        <v>4593.2375000000002</v>
      </c>
      <c r="W181" s="277">
        <v>3674.59</v>
      </c>
      <c r="X181" s="263">
        <v>3674.59</v>
      </c>
      <c r="Y181" s="263">
        <v>3674.59</v>
      </c>
      <c r="Z181" s="208">
        <v>3307.6751399999994</v>
      </c>
      <c r="AA181" s="208">
        <v>3307.6751399999994</v>
      </c>
      <c r="AB181" s="208">
        <v>3307.6751399999994</v>
      </c>
      <c r="AC181" s="208">
        <v>3307.6751399999994</v>
      </c>
      <c r="AD181" s="208">
        <v>2983.1124999999997</v>
      </c>
      <c r="AE181" s="191">
        <v>2386.4899999999998</v>
      </c>
      <c r="AF181" s="312">
        <f t="shared" si="116"/>
        <v>1</v>
      </c>
      <c r="AH181" s="34"/>
      <c r="AI181" s="34"/>
      <c r="AJ181" s="34"/>
      <c r="AK181" s="34"/>
      <c r="AL181" s="34"/>
      <c r="AM181" s="34"/>
    </row>
    <row r="182" spans="1:39" s="144" customFormat="1" ht="18" hidden="1" customHeight="1" x14ac:dyDescent="0.25">
      <c r="A182" s="2"/>
      <c r="B182" s="2"/>
      <c r="C182" s="2"/>
      <c r="D182" s="136"/>
      <c r="E182" s="138"/>
      <c r="F182" s="139"/>
      <c r="G182" s="99"/>
      <c r="H182" s="2"/>
      <c r="I182" s="2"/>
      <c r="J182" s="34"/>
      <c r="K182" s="202"/>
      <c r="L182" s="202"/>
      <c r="M182" s="2"/>
      <c r="N182" s="13">
        <f t="shared" si="114"/>
        <v>0</v>
      </c>
      <c r="O182" s="13">
        <f t="shared" si="115"/>
        <v>0</v>
      </c>
      <c r="P182" s="2"/>
      <c r="Q182" s="400"/>
      <c r="R182" s="401"/>
      <c r="S182" s="401"/>
      <c r="T182" s="329"/>
      <c r="U182" s="329"/>
      <c r="V182" s="330"/>
      <c r="W182" s="280"/>
      <c r="X182" s="331"/>
      <c r="Y182" s="331"/>
      <c r="Z182" s="208"/>
      <c r="AA182" s="208"/>
      <c r="AB182" s="208"/>
      <c r="AC182" s="208"/>
      <c r="AD182" s="208"/>
      <c r="AE182" s="191"/>
      <c r="AF182" s="312" t="e">
        <f t="shared" si="116"/>
        <v>#DIV/0!</v>
      </c>
      <c r="AH182" s="34"/>
      <c r="AI182" s="34"/>
      <c r="AJ182" s="34"/>
      <c r="AK182" s="34"/>
      <c r="AL182" s="34"/>
      <c r="AM182" s="34"/>
    </row>
    <row r="183" spans="1:39" s="144" customFormat="1" ht="23.1" customHeight="1" x14ac:dyDescent="0.25">
      <c r="A183" s="2"/>
      <c r="B183" s="2"/>
      <c r="C183" s="2"/>
      <c r="D183" s="615" t="s">
        <v>284</v>
      </c>
      <c r="E183" s="615"/>
      <c r="F183" s="615"/>
      <c r="G183" s="615"/>
      <c r="H183" s="615"/>
      <c r="I183" s="615"/>
      <c r="J183" s="34"/>
      <c r="K183" s="202"/>
      <c r="L183" s="202"/>
      <c r="M183" s="2"/>
      <c r="N183" s="13">
        <f t="shared" si="114"/>
        <v>0</v>
      </c>
      <c r="O183" s="13">
        <f t="shared" si="115"/>
        <v>0</v>
      </c>
      <c r="P183" s="2"/>
      <c r="Q183" s="400"/>
      <c r="R183" s="401"/>
      <c r="S183" s="401"/>
      <c r="T183" s="329"/>
      <c r="U183" s="329"/>
      <c r="V183" s="330"/>
      <c r="W183" s="280"/>
      <c r="X183" s="331"/>
      <c r="Y183" s="331"/>
      <c r="Z183" s="208"/>
      <c r="AA183" s="208"/>
      <c r="AB183" s="208"/>
      <c r="AC183" s="208"/>
      <c r="AD183" s="208"/>
      <c r="AE183" s="191"/>
      <c r="AF183" s="312"/>
      <c r="AH183" s="34"/>
      <c r="AI183" s="34"/>
      <c r="AJ183" s="34"/>
      <c r="AK183" s="34"/>
      <c r="AL183" s="34"/>
      <c r="AM183" s="34"/>
    </row>
    <row r="184" spans="1:39" s="144" customFormat="1" ht="11.1" customHeight="1" x14ac:dyDescent="0.25">
      <c r="A184" s="2"/>
      <c r="B184" s="2"/>
      <c r="C184" s="2"/>
      <c r="D184" s="45"/>
      <c r="E184" s="45"/>
      <c r="F184" s="45"/>
      <c r="G184" s="45"/>
      <c r="H184" s="45"/>
      <c r="I184" s="45"/>
      <c r="J184" s="34"/>
      <c r="K184" s="202"/>
      <c r="L184" s="202"/>
      <c r="M184" s="2"/>
      <c r="N184" s="13">
        <f t="shared" si="114"/>
        <v>0</v>
      </c>
      <c r="O184" s="13">
        <f t="shared" si="115"/>
        <v>0</v>
      </c>
      <c r="P184" s="2"/>
      <c r="Q184" s="332"/>
      <c r="R184" s="329"/>
      <c r="S184" s="329"/>
      <c r="T184" s="329"/>
      <c r="U184" s="329"/>
      <c r="V184" s="330"/>
      <c r="W184" s="280"/>
      <c r="X184" s="331"/>
      <c r="Y184" s="331"/>
      <c r="Z184" s="237"/>
      <c r="AA184" s="237"/>
      <c r="AB184" s="237"/>
      <c r="AC184" s="237"/>
      <c r="AD184" s="237"/>
      <c r="AE184" s="197"/>
      <c r="AF184" s="312"/>
      <c r="AH184" s="34"/>
      <c r="AI184" s="34"/>
      <c r="AJ184" s="34"/>
      <c r="AK184" s="34"/>
      <c r="AL184" s="34"/>
      <c r="AM184" s="34"/>
    </row>
    <row r="185" spans="1:39" s="144" customFormat="1" ht="23.1" customHeight="1" x14ac:dyDescent="0.25">
      <c r="A185" s="2" t="s">
        <v>251</v>
      </c>
      <c r="B185" s="2">
        <v>1884</v>
      </c>
      <c r="C185" s="2" t="s">
        <v>402</v>
      </c>
      <c r="D185" s="4" t="s">
        <v>109</v>
      </c>
      <c r="E185" s="116">
        <f t="shared" ref="E185" si="154">K185</f>
        <v>1300</v>
      </c>
      <c r="F185" s="117">
        <f t="shared" ref="F185" si="155">L185</f>
        <v>850</v>
      </c>
      <c r="G185" s="101"/>
      <c r="H185" s="2"/>
      <c r="I185" s="2"/>
      <c r="J185" s="33"/>
      <c r="K185" s="202">
        <f t="shared" ref="K185" si="156">MROUND(N185+25,50)</f>
        <v>1300</v>
      </c>
      <c r="L185" s="202">
        <f t="shared" ref="L185" si="157">MROUND(O185+25,50)</f>
        <v>850</v>
      </c>
      <c r="M185" s="51"/>
      <c r="N185" s="13">
        <f t="shared" si="114"/>
        <v>1289.53</v>
      </c>
      <c r="O185" s="13">
        <f t="shared" si="115"/>
        <v>820.6099999999999</v>
      </c>
      <c r="P185" s="51"/>
      <c r="Q185" s="436">
        <v>586.15</v>
      </c>
      <c r="R185" s="409">
        <v>586.15</v>
      </c>
      <c r="S185" s="409">
        <v>586.15</v>
      </c>
      <c r="T185" s="368">
        <v>534.8125</v>
      </c>
      <c r="U185" s="305">
        <v>427.85</v>
      </c>
      <c r="V185" s="289">
        <v>409.22750000000002</v>
      </c>
      <c r="W185" s="277">
        <v>327.38200000000001</v>
      </c>
      <c r="X185" s="263">
        <v>327.38200000000001</v>
      </c>
      <c r="Y185" s="263">
        <v>327.38200000000001</v>
      </c>
      <c r="Z185" s="208">
        <v>294.64974000000001</v>
      </c>
      <c r="AA185" s="208">
        <v>294.64974000000001</v>
      </c>
      <c r="AB185" s="208">
        <v>294.64974000000001</v>
      </c>
      <c r="AC185" s="208">
        <v>294.64974000000001</v>
      </c>
      <c r="AD185" s="208">
        <v>265.73750000000001</v>
      </c>
      <c r="AE185" s="190">
        <v>212.59</v>
      </c>
      <c r="AF185" s="312">
        <f t="shared" si="116"/>
        <v>1</v>
      </c>
      <c r="AH185" s="34"/>
      <c r="AI185" s="34"/>
      <c r="AJ185" s="34"/>
      <c r="AK185" s="34"/>
      <c r="AL185" s="34"/>
      <c r="AM185" s="34"/>
    </row>
    <row r="186" spans="1:39" s="144" customFormat="1" ht="23.1" customHeight="1" x14ac:dyDescent="0.25">
      <c r="A186" s="2" t="s">
        <v>251</v>
      </c>
      <c r="B186" s="2">
        <v>1885</v>
      </c>
      <c r="C186" s="2" t="s">
        <v>403</v>
      </c>
      <c r="D186" s="4" t="s">
        <v>110</v>
      </c>
      <c r="E186" s="116">
        <f t="shared" ref="E186:E192" si="158">K186</f>
        <v>1300</v>
      </c>
      <c r="F186" s="117">
        <f t="shared" ref="F186:F192" si="159">L186</f>
        <v>850</v>
      </c>
      <c r="G186" s="101"/>
      <c r="H186" s="2"/>
      <c r="I186" s="2"/>
      <c r="J186" s="33"/>
      <c r="K186" s="202">
        <f t="shared" ref="K186:K190" si="160">MROUND(N186+25,50)</f>
        <v>1300</v>
      </c>
      <c r="L186" s="202">
        <f t="shared" ref="L186:L190" si="161">MROUND(O186+25,50)</f>
        <v>850</v>
      </c>
      <c r="M186" s="51"/>
      <c r="N186" s="13">
        <f t="shared" si="114"/>
        <v>1298.528</v>
      </c>
      <c r="O186" s="13">
        <f t="shared" si="115"/>
        <v>826.33600000000001</v>
      </c>
      <c r="P186" s="51"/>
      <c r="Q186" s="436">
        <v>590.24</v>
      </c>
      <c r="R186" s="409">
        <v>590.24</v>
      </c>
      <c r="S186" s="409">
        <v>590.24</v>
      </c>
      <c r="T186" s="368">
        <v>538.53750000000002</v>
      </c>
      <c r="U186" s="305">
        <v>430.83</v>
      </c>
      <c r="V186" s="289">
        <v>412.11500000000007</v>
      </c>
      <c r="W186" s="277">
        <v>329.69200000000006</v>
      </c>
      <c r="X186" s="263">
        <v>329.69200000000006</v>
      </c>
      <c r="Y186" s="263">
        <v>329.69200000000006</v>
      </c>
      <c r="Z186" s="208">
        <v>296.70101999999997</v>
      </c>
      <c r="AA186" s="208">
        <v>296.70101999999997</v>
      </c>
      <c r="AB186" s="208">
        <v>296.70101999999997</v>
      </c>
      <c r="AC186" s="208">
        <v>296.70101999999997</v>
      </c>
      <c r="AD186" s="208">
        <v>267.58749999999998</v>
      </c>
      <c r="AE186" s="190">
        <v>214.07</v>
      </c>
      <c r="AF186" s="312">
        <f t="shared" si="116"/>
        <v>1</v>
      </c>
      <c r="AH186" s="34"/>
      <c r="AI186" s="34"/>
      <c r="AJ186" s="34"/>
      <c r="AK186" s="34"/>
      <c r="AL186" s="34"/>
      <c r="AM186" s="34"/>
    </row>
    <row r="187" spans="1:39" s="144" customFormat="1" ht="23.1" customHeight="1" x14ac:dyDescent="0.25">
      <c r="A187" s="2" t="s">
        <v>251</v>
      </c>
      <c r="B187" s="2">
        <v>1886</v>
      </c>
      <c r="C187" s="2" t="s">
        <v>404</v>
      </c>
      <c r="D187" s="4" t="s">
        <v>544</v>
      </c>
      <c r="E187" s="116">
        <f t="shared" si="158"/>
        <v>3200</v>
      </c>
      <c r="F187" s="117">
        <f t="shared" si="159"/>
        <v>2050</v>
      </c>
      <c r="G187" s="101"/>
      <c r="H187" s="2"/>
      <c r="I187" s="2"/>
      <c r="J187" s="33"/>
      <c r="K187" s="202">
        <f t="shared" si="160"/>
        <v>3200</v>
      </c>
      <c r="L187" s="202">
        <f t="shared" si="161"/>
        <v>2050</v>
      </c>
      <c r="M187" s="51"/>
      <c r="N187" s="13">
        <f t="shared" si="114"/>
        <v>3167.8020000000006</v>
      </c>
      <c r="O187" s="13">
        <f t="shared" si="115"/>
        <v>2015.874</v>
      </c>
      <c r="P187" s="51"/>
      <c r="Q187" s="436">
        <v>1439.91</v>
      </c>
      <c r="R187" s="409">
        <v>1439.91</v>
      </c>
      <c r="S187" s="409">
        <v>1439.91</v>
      </c>
      <c r="T187" s="368">
        <v>1313.7874999999999</v>
      </c>
      <c r="U187" s="305">
        <v>1051.03</v>
      </c>
      <c r="V187" s="289">
        <v>966.65250000000003</v>
      </c>
      <c r="W187" s="277">
        <v>773.322</v>
      </c>
      <c r="X187" s="263">
        <v>773.322</v>
      </c>
      <c r="Y187" s="263">
        <v>773.322</v>
      </c>
      <c r="Z187" s="208">
        <v>696.00761999999997</v>
      </c>
      <c r="AA187" s="208">
        <v>696.00761999999997</v>
      </c>
      <c r="AB187" s="208">
        <v>696.00761999999997</v>
      </c>
      <c r="AC187" s="208">
        <v>696.00761999999997</v>
      </c>
      <c r="AD187" s="208">
        <v>627.71249999999998</v>
      </c>
      <c r="AE187" s="190">
        <v>502.17</v>
      </c>
      <c r="AF187" s="312">
        <f t="shared" si="116"/>
        <v>1</v>
      </c>
      <c r="AH187" s="34"/>
      <c r="AI187" s="34"/>
      <c r="AJ187" s="34"/>
      <c r="AK187" s="34"/>
      <c r="AL187" s="34"/>
      <c r="AM187" s="34"/>
    </row>
    <row r="188" spans="1:39" s="144" customFormat="1" ht="23.1" customHeight="1" x14ac:dyDescent="0.25">
      <c r="A188" s="2" t="s">
        <v>251</v>
      </c>
      <c r="B188" s="2">
        <v>1887</v>
      </c>
      <c r="C188" s="2" t="s">
        <v>407</v>
      </c>
      <c r="D188" s="4" t="s">
        <v>114</v>
      </c>
      <c r="E188" s="116">
        <f t="shared" si="158"/>
        <v>4350</v>
      </c>
      <c r="F188" s="117">
        <f t="shared" si="159"/>
        <v>2750</v>
      </c>
      <c r="G188" s="101"/>
      <c r="H188" s="2"/>
      <c r="I188" s="2"/>
      <c r="J188" s="33"/>
      <c r="K188" s="202">
        <f t="shared" si="160"/>
        <v>4350</v>
      </c>
      <c r="L188" s="202">
        <f t="shared" si="161"/>
        <v>2750</v>
      </c>
      <c r="M188" s="51"/>
      <c r="N188" s="13">
        <f t="shared" si="114"/>
        <v>4312.616</v>
      </c>
      <c r="O188" s="13">
        <f t="shared" si="115"/>
        <v>2744.3919999999998</v>
      </c>
      <c r="P188" s="51"/>
      <c r="Q188" s="436">
        <v>1960.28</v>
      </c>
      <c r="R188" s="409">
        <v>1960.28</v>
      </c>
      <c r="S188" s="409">
        <v>1960.28</v>
      </c>
      <c r="T188" s="368">
        <v>1788.5749999999998</v>
      </c>
      <c r="U188" s="305">
        <v>1430.86</v>
      </c>
      <c r="V188" s="289">
        <v>1315.9987500000002</v>
      </c>
      <c r="W188" s="277">
        <v>1052.7990000000002</v>
      </c>
      <c r="X188" s="263">
        <v>1052.7990000000002</v>
      </c>
      <c r="Y188" s="263">
        <v>1052.7990000000002</v>
      </c>
      <c r="Z188" s="208">
        <v>947.52503999999988</v>
      </c>
      <c r="AA188" s="208">
        <v>947.52503999999988</v>
      </c>
      <c r="AB188" s="208">
        <v>947.52503999999988</v>
      </c>
      <c r="AC188" s="208">
        <v>947.52503999999988</v>
      </c>
      <c r="AD188" s="208">
        <v>854.55</v>
      </c>
      <c r="AE188" s="190">
        <v>683.64</v>
      </c>
      <c r="AF188" s="312">
        <f t="shared" si="116"/>
        <v>1</v>
      </c>
      <c r="AH188" s="34"/>
      <c r="AI188" s="34"/>
      <c r="AJ188" s="34"/>
      <c r="AK188" s="34"/>
      <c r="AL188" s="34"/>
      <c r="AM188" s="34"/>
    </row>
    <row r="189" spans="1:39" s="144" customFormat="1" ht="23.1" customHeight="1" x14ac:dyDescent="0.25">
      <c r="A189" s="2" t="s">
        <v>251</v>
      </c>
      <c r="B189" s="2">
        <v>1892</v>
      </c>
      <c r="C189" s="2" t="s">
        <v>410</v>
      </c>
      <c r="D189" s="4" t="s">
        <v>117</v>
      </c>
      <c r="E189" s="116">
        <f t="shared" si="158"/>
        <v>6900</v>
      </c>
      <c r="F189" s="117">
        <f t="shared" si="159"/>
        <v>4400</v>
      </c>
      <c r="G189" s="101"/>
      <c r="H189" s="2"/>
      <c r="I189" s="2"/>
      <c r="J189" s="33"/>
      <c r="K189" s="202">
        <f t="shared" si="160"/>
        <v>6900</v>
      </c>
      <c r="L189" s="202">
        <f t="shared" si="161"/>
        <v>4400</v>
      </c>
      <c r="M189" s="51"/>
      <c r="N189" s="13">
        <f t="shared" si="114"/>
        <v>6860.59</v>
      </c>
      <c r="O189" s="13">
        <f t="shared" si="115"/>
        <v>4365.829999999999</v>
      </c>
      <c r="P189" s="51"/>
      <c r="Q189" s="436">
        <v>3118.45</v>
      </c>
      <c r="R189" s="409">
        <v>3118.45</v>
      </c>
      <c r="S189" s="409">
        <v>3118.45</v>
      </c>
      <c r="T189" s="368">
        <v>2845.2999999999997</v>
      </c>
      <c r="U189" s="305">
        <v>2276.2399999999998</v>
      </c>
      <c r="V189" s="289">
        <v>2093.52</v>
      </c>
      <c r="W189" s="277">
        <v>1674.816</v>
      </c>
      <c r="X189" s="263">
        <v>1674.816</v>
      </c>
      <c r="Y189" s="263">
        <v>1674.816</v>
      </c>
      <c r="Z189" s="208">
        <v>1507.3442999999997</v>
      </c>
      <c r="AA189" s="208">
        <v>1507.3442999999997</v>
      </c>
      <c r="AB189" s="208">
        <v>1507.3442999999997</v>
      </c>
      <c r="AC189" s="208">
        <v>1507.3442999999997</v>
      </c>
      <c r="AD189" s="208">
        <v>1359.4375</v>
      </c>
      <c r="AE189" s="190">
        <v>1087.55</v>
      </c>
      <c r="AF189" s="312">
        <f t="shared" si="116"/>
        <v>1</v>
      </c>
      <c r="AH189" s="34"/>
      <c r="AI189" s="34"/>
      <c r="AJ189" s="34"/>
      <c r="AK189" s="34"/>
      <c r="AL189" s="34"/>
      <c r="AM189" s="34"/>
    </row>
    <row r="190" spans="1:39" s="144" customFormat="1" ht="23.1" customHeight="1" x14ac:dyDescent="0.25">
      <c r="A190" s="2" t="s">
        <v>251</v>
      </c>
      <c r="B190" s="2">
        <v>1893</v>
      </c>
      <c r="C190" s="2" t="s">
        <v>411</v>
      </c>
      <c r="D190" s="4" t="s">
        <v>118</v>
      </c>
      <c r="E190" s="116">
        <f t="shared" si="158"/>
        <v>11450</v>
      </c>
      <c r="F190" s="117">
        <f t="shared" si="159"/>
        <v>7300</v>
      </c>
      <c r="G190" s="101"/>
      <c r="H190" s="2"/>
      <c r="I190" s="2"/>
      <c r="J190" s="33"/>
      <c r="K190" s="202">
        <f t="shared" si="160"/>
        <v>11450</v>
      </c>
      <c r="L190" s="202">
        <f t="shared" si="161"/>
        <v>7300</v>
      </c>
      <c r="M190" s="51"/>
      <c r="N190" s="13">
        <f t="shared" si="114"/>
        <v>11443.014000000001</v>
      </c>
      <c r="O190" s="13">
        <f t="shared" si="115"/>
        <v>7281.9179999999997</v>
      </c>
      <c r="P190" s="51"/>
      <c r="Q190" s="436">
        <v>5201.37</v>
      </c>
      <c r="R190" s="409">
        <v>5201.37</v>
      </c>
      <c r="S190" s="409">
        <v>5201.37</v>
      </c>
      <c r="T190" s="368">
        <v>4745.5625</v>
      </c>
      <c r="U190" s="305">
        <v>3796.45</v>
      </c>
      <c r="V190" s="289">
        <v>3491.7300000000005</v>
      </c>
      <c r="W190" s="277">
        <v>2793.3840000000005</v>
      </c>
      <c r="X190" s="263">
        <v>2793.3840000000005</v>
      </c>
      <c r="Y190" s="263">
        <v>2793.3840000000005</v>
      </c>
      <c r="Z190" s="208">
        <v>2514.0376799999999</v>
      </c>
      <c r="AA190" s="208">
        <v>2514.0376799999999</v>
      </c>
      <c r="AB190" s="208">
        <v>2514.0376799999999</v>
      </c>
      <c r="AC190" s="208">
        <v>2514.0376799999999</v>
      </c>
      <c r="AD190" s="208">
        <v>2267.3500000000004</v>
      </c>
      <c r="AE190" s="190">
        <v>1813.88</v>
      </c>
      <c r="AF190" s="312">
        <f t="shared" si="116"/>
        <v>1</v>
      </c>
      <c r="AH190" s="34"/>
      <c r="AI190" s="34"/>
      <c r="AJ190" s="34"/>
      <c r="AK190" s="34"/>
      <c r="AL190" s="34"/>
      <c r="AM190" s="34"/>
    </row>
    <row r="191" spans="1:39" s="144" customFormat="1" ht="23.1" customHeight="1" x14ac:dyDescent="0.25">
      <c r="A191" s="2" t="s">
        <v>251</v>
      </c>
      <c r="B191" s="2"/>
      <c r="C191" s="2"/>
      <c r="D191" s="4" t="s">
        <v>252</v>
      </c>
      <c r="E191" s="116"/>
      <c r="F191" s="117"/>
      <c r="G191" s="101"/>
      <c r="H191" s="2"/>
      <c r="I191" s="2"/>
      <c r="J191" s="33"/>
      <c r="K191" s="202">
        <f t="shared" ref="K191:K192" si="162">MROUND(N191+25,50)</f>
        <v>50</v>
      </c>
      <c r="L191" s="202">
        <f t="shared" ref="L191:L192" si="163">MROUND(O191+25,50)</f>
        <v>50</v>
      </c>
      <c r="M191" s="51"/>
      <c r="N191" s="13">
        <f t="shared" si="114"/>
        <v>0</v>
      </c>
      <c r="O191" s="13">
        <f t="shared" si="115"/>
        <v>0</v>
      </c>
      <c r="P191" s="51"/>
      <c r="Q191" s="436"/>
      <c r="R191" s="409">
        <v>0</v>
      </c>
      <c r="S191" s="409">
        <v>0</v>
      </c>
      <c r="T191" s="368">
        <v>0</v>
      </c>
      <c r="U191" s="300">
        <v>0</v>
      </c>
      <c r="V191" s="289">
        <v>0</v>
      </c>
      <c r="W191" s="277"/>
      <c r="X191" s="263"/>
      <c r="Y191" s="263">
        <v>0</v>
      </c>
      <c r="Z191" s="208">
        <v>0</v>
      </c>
      <c r="AA191" s="208">
        <v>0</v>
      </c>
      <c r="AB191" s="208">
        <v>0</v>
      </c>
      <c r="AC191" s="208">
        <v>0</v>
      </c>
      <c r="AD191" s="208">
        <v>0</v>
      </c>
      <c r="AE191" s="190"/>
      <c r="AF191" s="312" t="e">
        <f t="shared" si="116"/>
        <v>#DIV/0!</v>
      </c>
      <c r="AH191" s="34"/>
      <c r="AI191" s="34"/>
      <c r="AJ191" s="34"/>
      <c r="AK191" s="34"/>
      <c r="AL191" s="34"/>
      <c r="AM191" s="34"/>
    </row>
    <row r="192" spans="1:39" s="144" customFormat="1" ht="23.1" customHeight="1" x14ac:dyDescent="0.25">
      <c r="A192" s="2" t="s">
        <v>251</v>
      </c>
      <c r="B192" s="2">
        <v>1894</v>
      </c>
      <c r="C192" s="2" t="s">
        <v>412</v>
      </c>
      <c r="D192" s="4" t="s">
        <v>119</v>
      </c>
      <c r="E192" s="116">
        <f t="shared" si="158"/>
        <v>24700</v>
      </c>
      <c r="F192" s="117">
        <f t="shared" si="159"/>
        <v>15700</v>
      </c>
      <c r="G192" s="101"/>
      <c r="H192" s="2"/>
      <c r="I192" s="2"/>
      <c r="J192" s="33"/>
      <c r="K192" s="202">
        <f t="shared" si="162"/>
        <v>24700</v>
      </c>
      <c r="L192" s="202">
        <f t="shared" si="163"/>
        <v>15700</v>
      </c>
      <c r="M192" s="51"/>
      <c r="N192" s="13">
        <f t="shared" si="114"/>
        <v>24654.542000000005</v>
      </c>
      <c r="O192" s="13">
        <f t="shared" si="115"/>
        <v>15689.253999999999</v>
      </c>
      <c r="P192" s="51"/>
      <c r="Q192" s="436">
        <v>11206.61</v>
      </c>
      <c r="R192" s="409">
        <v>11206.61</v>
      </c>
      <c r="S192" s="409">
        <v>11206.61</v>
      </c>
      <c r="T192" s="368">
        <v>10225.012500000001</v>
      </c>
      <c r="U192" s="305">
        <v>8180.01</v>
      </c>
      <c r="V192" s="289">
        <v>7523.4225000000006</v>
      </c>
      <c r="W192" s="277">
        <v>6018.7380000000003</v>
      </c>
      <c r="X192" s="263">
        <v>6018.7380000000003</v>
      </c>
      <c r="Y192" s="263">
        <v>6018.7380000000003</v>
      </c>
      <c r="Z192" s="208">
        <v>5416.86222</v>
      </c>
      <c r="AA192" s="208">
        <v>5416.86222</v>
      </c>
      <c r="AB192" s="208">
        <v>5416.86222</v>
      </c>
      <c r="AC192" s="208">
        <v>5416.86222</v>
      </c>
      <c r="AD192" s="208">
        <v>4885.3374999999996</v>
      </c>
      <c r="AE192" s="191">
        <v>3908.27</v>
      </c>
      <c r="AF192" s="312">
        <f t="shared" si="116"/>
        <v>1</v>
      </c>
      <c r="AH192" s="34"/>
      <c r="AI192" s="34"/>
      <c r="AJ192" s="34"/>
      <c r="AK192" s="34"/>
      <c r="AL192" s="34"/>
      <c r="AM192" s="34"/>
    </row>
    <row r="193" spans="1:39" s="144" customFormat="1" ht="23.1" customHeight="1" x14ac:dyDescent="0.25">
      <c r="A193" s="2"/>
      <c r="B193" s="2"/>
      <c r="C193" s="2"/>
      <c r="D193" s="136"/>
      <c r="E193" s="138"/>
      <c r="F193" s="139"/>
      <c r="G193" s="99"/>
      <c r="H193" s="2"/>
      <c r="I193" s="2"/>
      <c r="J193" s="34"/>
      <c r="K193" s="202"/>
      <c r="L193" s="202"/>
      <c r="M193" s="2"/>
      <c r="N193" s="13">
        <f t="shared" si="114"/>
        <v>0</v>
      </c>
      <c r="O193" s="13">
        <f t="shared" si="115"/>
        <v>0</v>
      </c>
      <c r="P193" s="2"/>
      <c r="Q193" s="400"/>
      <c r="R193" s="401"/>
      <c r="S193" s="401"/>
      <c r="T193" s="329"/>
      <c r="U193" s="329"/>
      <c r="V193" s="330"/>
      <c r="W193" s="280"/>
      <c r="X193" s="331"/>
      <c r="Y193" s="331"/>
      <c r="Z193" s="237"/>
      <c r="AA193" s="237"/>
      <c r="AB193" s="237"/>
      <c r="AC193" s="237"/>
      <c r="AD193" s="237"/>
      <c r="AE193" s="197"/>
      <c r="AF193" s="312"/>
      <c r="AH193" s="34"/>
      <c r="AI193" s="34"/>
      <c r="AJ193" s="34"/>
      <c r="AK193" s="34"/>
      <c r="AL193" s="34"/>
      <c r="AM193" s="34"/>
    </row>
    <row r="194" spans="1:39" s="144" customFormat="1" ht="23.1" customHeight="1" x14ac:dyDescent="0.25">
      <c r="A194" s="2"/>
      <c r="B194" s="2"/>
      <c r="C194" s="2"/>
      <c r="D194" s="615" t="s">
        <v>789</v>
      </c>
      <c r="E194" s="615"/>
      <c r="F194" s="615"/>
      <c r="G194" s="615"/>
      <c r="H194" s="615"/>
      <c r="I194" s="615"/>
      <c r="J194" s="47"/>
      <c r="K194" s="202"/>
      <c r="L194" s="202"/>
      <c r="M194" s="51"/>
      <c r="N194" s="13">
        <f t="shared" si="114"/>
        <v>0</v>
      </c>
      <c r="O194" s="13">
        <f t="shared" si="115"/>
        <v>0</v>
      </c>
      <c r="P194" s="51"/>
      <c r="Q194" s="432"/>
      <c r="R194" s="402"/>
      <c r="S194" s="402"/>
      <c r="T194" s="369"/>
      <c r="U194" s="317"/>
      <c r="V194" s="315"/>
      <c r="W194" s="316"/>
      <c r="X194" s="319"/>
      <c r="Y194" s="318"/>
      <c r="Z194" s="209"/>
      <c r="AA194" s="209"/>
      <c r="AB194" s="209"/>
      <c r="AC194" s="209"/>
      <c r="AD194" s="209"/>
      <c r="AE194" s="191"/>
      <c r="AF194" s="312"/>
      <c r="AH194" s="34"/>
      <c r="AI194" s="34"/>
      <c r="AJ194" s="34"/>
      <c r="AK194" s="34"/>
      <c r="AL194" s="34"/>
      <c r="AM194" s="34"/>
    </row>
    <row r="195" spans="1:39" s="144" customFormat="1" ht="11.1" customHeight="1" x14ac:dyDescent="0.25">
      <c r="A195" s="2"/>
      <c r="B195" s="2"/>
      <c r="C195" s="2"/>
      <c r="D195" s="45"/>
      <c r="E195" s="45"/>
      <c r="F195" s="45"/>
      <c r="G195" s="45"/>
      <c r="H195" s="45"/>
      <c r="I195" s="45"/>
      <c r="J195" s="2"/>
      <c r="K195" s="202"/>
      <c r="L195" s="202"/>
      <c r="M195" s="2"/>
      <c r="N195" s="13">
        <f t="shared" si="114"/>
        <v>0</v>
      </c>
      <c r="O195" s="13">
        <f t="shared" si="115"/>
        <v>0</v>
      </c>
      <c r="P195" s="2"/>
      <c r="Q195" s="321"/>
      <c r="R195" s="342"/>
      <c r="S195" s="342"/>
      <c r="T195" s="342"/>
      <c r="U195" s="342"/>
      <c r="V195" s="322"/>
      <c r="W195" s="279"/>
      <c r="X195" s="343"/>
      <c r="Y195" s="323"/>
      <c r="Z195" s="211"/>
      <c r="AA195" s="211"/>
      <c r="AB195" s="211"/>
      <c r="AC195" s="211"/>
      <c r="AD195" s="211"/>
      <c r="AE195" s="197"/>
      <c r="AF195" s="312"/>
      <c r="AH195" s="34"/>
      <c r="AI195" s="34"/>
      <c r="AJ195" s="34"/>
      <c r="AK195" s="34"/>
      <c r="AL195" s="34"/>
      <c r="AM195" s="34"/>
    </row>
    <row r="196" spans="1:39" s="144" customFormat="1" ht="23.1" customHeight="1" x14ac:dyDescent="0.25">
      <c r="A196" s="2" t="s">
        <v>290</v>
      </c>
      <c r="B196" s="2">
        <v>266</v>
      </c>
      <c r="C196" s="2" t="s">
        <v>336</v>
      </c>
      <c r="D196" s="5" t="s">
        <v>658</v>
      </c>
      <c r="E196" s="292">
        <f t="shared" ref="E196" si="164">K196</f>
        <v>1650</v>
      </c>
      <c r="F196" s="293">
        <f t="shared" ref="F196" si="165">L196</f>
        <v>1050</v>
      </c>
      <c r="G196" s="101"/>
      <c r="H196" s="2"/>
      <c r="I196" s="45"/>
      <c r="J196" s="33"/>
      <c r="K196" s="202">
        <f t="shared" ref="K196" si="166">MROUND(N196+25,50)</f>
        <v>1650</v>
      </c>
      <c r="L196" s="202">
        <f t="shared" ref="L196" si="167">MROUND(O196+25,50)</f>
        <v>1050</v>
      </c>
      <c r="M196" s="51"/>
      <c r="N196" s="13">
        <f t="shared" si="114"/>
        <v>1624.8540000000003</v>
      </c>
      <c r="O196" s="13">
        <f t="shared" si="115"/>
        <v>1033.998</v>
      </c>
      <c r="P196" s="51"/>
      <c r="Q196" s="436">
        <v>738.57</v>
      </c>
      <c r="R196" s="399">
        <v>706.48531250000008</v>
      </c>
      <c r="S196" s="399">
        <v>706.48531250000008</v>
      </c>
      <c r="T196" s="371">
        <v>642.25937499999998</v>
      </c>
      <c r="U196" s="303">
        <v>442.9375</v>
      </c>
      <c r="V196" s="289">
        <v>442.9375</v>
      </c>
      <c r="W196" s="277">
        <v>354.35</v>
      </c>
      <c r="X196" s="263">
        <v>354.35</v>
      </c>
      <c r="Y196" s="263">
        <v>354.35</v>
      </c>
      <c r="Z196" s="208">
        <v>316.38222000000002</v>
      </c>
      <c r="AA196" s="208">
        <v>316.38222000000002</v>
      </c>
      <c r="AB196" s="208">
        <v>316.38222000000002</v>
      </c>
      <c r="AC196" s="208">
        <v>316.38222000000002</v>
      </c>
      <c r="AD196" s="208">
        <v>285.33750000000003</v>
      </c>
      <c r="AE196" s="190">
        <v>228.27</v>
      </c>
      <c r="AF196" s="312">
        <f t="shared" si="116"/>
        <v>1.0454145145444902</v>
      </c>
      <c r="AH196" s="34"/>
      <c r="AI196" s="34"/>
      <c r="AJ196" s="34"/>
      <c r="AK196" s="34"/>
      <c r="AL196" s="34"/>
      <c r="AM196" s="34"/>
    </row>
    <row r="197" spans="1:39" s="144" customFormat="1" ht="23.1" customHeight="1" x14ac:dyDescent="0.25">
      <c r="A197" s="2" t="s">
        <v>290</v>
      </c>
      <c r="B197" s="2">
        <v>267</v>
      </c>
      <c r="C197" s="2" t="s">
        <v>337</v>
      </c>
      <c r="D197" s="4" t="s">
        <v>692</v>
      </c>
      <c r="E197" s="116">
        <f t="shared" ref="E197:E215" si="168">K197</f>
        <v>2750</v>
      </c>
      <c r="F197" s="117">
        <f t="shared" ref="F197:F215" si="169">L197</f>
        <v>1750</v>
      </c>
      <c r="G197" s="101"/>
      <c r="H197" s="2"/>
      <c r="I197" s="45"/>
      <c r="J197" s="33"/>
      <c r="K197" s="202">
        <f t="shared" ref="K197:K215" si="170">MROUND(N197+25,50)</f>
        <v>2750</v>
      </c>
      <c r="L197" s="202">
        <f t="shared" ref="L197:L215" si="171">MROUND(O197+25,50)</f>
        <v>1750</v>
      </c>
      <c r="M197" s="51"/>
      <c r="N197" s="13">
        <f t="shared" si="114"/>
        <v>2712.6220000000003</v>
      </c>
      <c r="O197" s="13">
        <f t="shared" si="115"/>
        <v>1726.2139999999999</v>
      </c>
      <c r="P197" s="51"/>
      <c r="Q197" s="436">
        <v>1233.01</v>
      </c>
      <c r="R197" s="399">
        <v>1179.42275</v>
      </c>
      <c r="S197" s="399">
        <v>1179.42275</v>
      </c>
      <c r="T197" s="371">
        <v>1072.2024999999999</v>
      </c>
      <c r="U197" s="303">
        <v>739.44999999999993</v>
      </c>
      <c r="V197" s="289">
        <v>739.44999999999993</v>
      </c>
      <c r="W197" s="277">
        <v>591.55999999999995</v>
      </c>
      <c r="X197" s="263">
        <v>591.55999999999995</v>
      </c>
      <c r="Y197" s="263">
        <v>591.55999999999995</v>
      </c>
      <c r="Z197" s="208">
        <v>528.17687999999998</v>
      </c>
      <c r="AA197" s="208">
        <v>528.17687999999998</v>
      </c>
      <c r="AB197" s="208">
        <v>528.17687999999998</v>
      </c>
      <c r="AC197" s="208">
        <v>528.17687999999998</v>
      </c>
      <c r="AD197" s="208">
        <v>476.34999999999997</v>
      </c>
      <c r="AE197" s="190">
        <v>381.08</v>
      </c>
      <c r="AF197" s="312">
        <f t="shared" si="116"/>
        <v>1.0454351503733501</v>
      </c>
      <c r="AH197" s="34"/>
      <c r="AI197" s="34"/>
      <c r="AJ197" s="34"/>
      <c r="AK197" s="34"/>
      <c r="AL197" s="34"/>
      <c r="AM197" s="34"/>
    </row>
    <row r="198" spans="1:39" s="144" customFormat="1" ht="23.1" customHeight="1" x14ac:dyDescent="0.25">
      <c r="A198" s="2"/>
      <c r="B198" s="2"/>
      <c r="C198" s="2"/>
      <c r="D198" s="136"/>
      <c r="E198" s="138"/>
      <c r="F198" s="139"/>
      <c r="G198" s="101"/>
      <c r="H198" s="2"/>
      <c r="I198" s="45"/>
      <c r="J198" s="33"/>
      <c r="K198" s="202">
        <f t="shared" si="170"/>
        <v>50</v>
      </c>
      <c r="L198" s="202">
        <f t="shared" si="171"/>
        <v>50</v>
      </c>
      <c r="M198" s="51"/>
      <c r="N198" s="13">
        <f t="shared" si="114"/>
        <v>0</v>
      </c>
      <c r="O198" s="13">
        <f t="shared" si="115"/>
        <v>0</v>
      </c>
      <c r="P198" s="51"/>
      <c r="Q198" s="400"/>
      <c r="R198" s="399"/>
      <c r="S198" s="399"/>
      <c r="T198" s="371"/>
      <c r="U198" s="303"/>
      <c r="V198" s="289"/>
      <c r="W198" s="277"/>
      <c r="X198" s="263"/>
      <c r="Y198" s="263"/>
      <c r="Z198" s="208"/>
      <c r="AA198" s="208"/>
      <c r="AB198" s="208"/>
      <c r="AC198" s="208"/>
      <c r="AD198" s="208"/>
      <c r="AE198" s="190"/>
      <c r="AF198" s="312"/>
      <c r="AH198" s="34"/>
      <c r="AI198" s="34"/>
      <c r="AJ198" s="34"/>
      <c r="AK198" s="34"/>
      <c r="AL198" s="34"/>
      <c r="AM198" s="34"/>
    </row>
    <row r="199" spans="1:39" s="144" customFormat="1" ht="23.1" customHeight="1" x14ac:dyDescent="0.25">
      <c r="A199" s="2" t="s">
        <v>245</v>
      </c>
      <c r="B199" s="2">
        <v>4752</v>
      </c>
      <c r="C199" s="2" t="s">
        <v>501</v>
      </c>
      <c r="D199" s="4" t="s">
        <v>249</v>
      </c>
      <c r="E199" s="116">
        <f t="shared" si="168"/>
        <v>2550</v>
      </c>
      <c r="F199" s="117">
        <f t="shared" si="169"/>
        <v>1650</v>
      </c>
      <c r="G199" s="101"/>
      <c r="H199" s="2"/>
      <c r="I199" s="45"/>
      <c r="J199" s="33"/>
      <c r="K199" s="202">
        <f t="shared" si="170"/>
        <v>2550</v>
      </c>
      <c r="L199" s="202">
        <f t="shared" si="171"/>
        <v>1650</v>
      </c>
      <c r="M199" s="51"/>
      <c r="N199" s="13">
        <f t="shared" si="114"/>
        <v>2528.8340000000003</v>
      </c>
      <c r="O199" s="13">
        <f t="shared" si="115"/>
        <v>1609.258</v>
      </c>
      <c r="P199" s="51"/>
      <c r="Q199" s="436">
        <v>1149.47</v>
      </c>
      <c r="R199" s="399">
        <v>1099.4973</v>
      </c>
      <c r="S199" s="399">
        <v>1099.4973</v>
      </c>
      <c r="T199" s="371">
        <v>999.54300000000001</v>
      </c>
      <c r="U199" s="303">
        <v>689.34</v>
      </c>
      <c r="V199" s="289">
        <v>692.5</v>
      </c>
      <c r="W199" s="277">
        <v>554</v>
      </c>
      <c r="X199" s="272">
        <v>554</v>
      </c>
      <c r="Y199" s="263">
        <v>551.47</v>
      </c>
      <c r="Z199" s="208">
        <v>492.37649999999996</v>
      </c>
      <c r="AA199" s="208">
        <v>492.37649999999996</v>
      </c>
      <c r="AB199" s="208">
        <v>492.37649999999996</v>
      </c>
      <c r="AC199" s="208">
        <v>492.37649999999996</v>
      </c>
      <c r="AD199" s="208">
        <v>444.0625</v>
      </c>
      <c r="AE199" s="190">
        <v>355.25</v>
      </c>
      <c r="AF199" s="312">
        <f t="shared" si="116"/>
        <v>1.045450498150382</v>
      </c>
      <c r="AH199" s="34"/>
      <c r="AI199" s="34"/>
      <c r="AJ199" s="34"/>
      <c r="AK199" s="34"/>
      <c r="AL199" s="34"/>
      <c r="AM199" s="34"/>
    </row>
    <row r="200" spans="1:39" s="144" customFormat="1" ht="23.1" customHeight="1" x14ac:dyDescent="0.25">
      <c r="A200" s="2" t="s">
        <v>245</v>
      </c>
      <c r="B200" s="2">
        <v>4753</v>
      </c>
      <c r="C200" s="2" t="s">
        <v>502</v>
      </c>
      <c r="D200" s="4" t="s">
        <v>248</v>
      </c>
      <c r="E200" s="116">
        <f t="shared" si="168"/>
        <v>3850</v>
      </c>
      <c r="F200" s="117">
        <f t="shared" si="169"/>
        <v>2450</v>
      </c>
      <c r="G200" s="101"/>
      <c r="H200" s="2"/>
      <c r="I200" s="45"/>
      <c r="J200" s="33"/>
      <c r="K200" s="202">
        <f t="shared" si="170"/>
        <v>3850</v>
      </c>
      <c r="L200" s="202">
        <f t="shared" si="171"/>
        <v>2450</v>
      </c>
      <c r="M200" s="51"/>
      <c r="N200" s="13">
        <f t="shared" si="114"/>
        <v>3843.2460000000005</v>
      </c>
      <c r="O200" s="13">
        <f t="shared" si="115"/>
        <v>2445.7019999999998</v>
      </c>
      <c r="P200" s="51"/>
      <c r="Q200" s="436">
        <v>1746.93</v>
      </c>
      <c r="R200" s="399">
        <v>1670.9858000000004</v>
      </c>
      <c r="S200" s="399">
        <v>1670.9858000000004</v>
      </c>
      <c r="T200" s="371">
        <v>1519.0780000000002</v>
      </c>
      <c r="U200" s="303">
        <v>1047.6400000000001</v>
      </c>
      <c r="V200" s="289">
        <v>1048.75</v>
      </c>
      <c r="W200" s="277">
        <v>839</v>
      </c>
      <c r="X200" s="272">
        <v>839</v>
      </c>
      <c r="Y200" s="263">
        <v>838.11</v>
      </c>
      <c r="Z200" s="208">
        <v>748.30139999999994</v>
      </c>
      <c r="AA200" s="208">
        <v>748.30139999999994</v>
      </c>
      <c r="AB200" s="208">
        <v>748.30139999999994</v>
      </c>
      <c r="AC200" s="208">
        <v>748.30139999999994</v>
      </c>
      <c r="AD200" s="208">
        <v>674.875</v>
      </c>
      <c r="AE200" s="190">
        <v>539.9</v>
      </c>
      <c r="AF200" s="312">
        <f t="shared" si="116"/>
        <v>1.0454487404979742</v>
      </c>
      <c r="AH200" s="34"/>
      <c r="AI200" s="34"/>
      <c r="AJ200" s="34"/>
      <c r="AK200" s="34"/>
      <c r="AL200" s="34"/>
      <c r="AM200" s="34"/>
    </row>
    <row r="201" spans="1:39" s="144" customFormat="1" ht="23.1" customHeight="1" x14ac:dyDescent="0.25">
      <c r="A201" s="2" t="s">
        <v>245</v>
      </c>
      <c r="B201" s="2">
        <v>4754</v>
      </c>
      <c r="C201" s="2" t="s">
        <v>503</v>
      </c>
      <c r="D201" s="4" t="s">
        <v>247</v>
      </c>
      <c r="E201" s="116">
        <f t="shared" si="168"/>
        <v>6100</v>
      </c>
      <c r="F201" s="117">
        <f t="shared" si="169"/>
        <v>3900</v>
      </c>
      <c r="G201" s="101"/>
      <c r="H201" s="2"/>
      <c r="I201" s="45"/>
      <c r="J201" s="33"/>
      <c r="K201" s="202">
        <f t="shared" si="170"/>
        <v>6100</v>
      </c>
      <c r="L201" s="202">
        <f t="shared" si="171"/>
        <v>3900</v>
      </c>
      <c r="M201" s="51"/>
      <c r="N201" s="13">
        <f t="shared" si="114"/>
        <v>6068.4140000000007</v>
      </c>
      <c r="O201" s="13">
        <f t="shared" si="115"/>
        <v>3861.7179999999994</v>
      </c>
      <c r="P201" s="51"/>
      <c r="Q201" s="436">
        <v>2758.37</v>
      </c>
      <c r="R201" s="399">
        <v>2638.4171000000006</v>
      </c>
      <c r="S201" s="399">
        <v>2638.4171000000006</v>
      </c>
      <c r="T201" s="371">
        <v>2398.5610000000001</v>
      </c>
      <c r="U201" s="303">
        <v>1654.18</v>
      </c>
      <c r="V201" s="289">
        <v>1655</v>
      </c>
      <c r="W201" s="277">
        <v>1324</v>
      </c>
      <c r="X201" s="272">
        <v>1324</v>
      </c>
      <c r="Y201" s="263">
        <v>1323.34</v>
      </c>
      <c r="Z201" s="208">
        <v>1181.5649999999998</v>
      </c>
      <c r="AA201" s="208">
        <v>1181.5649999999998</v>
      </c>
      <c r="AB201" s="208">
        <v>1181.5649999999998</v>
      </c>
      <c r="AC201" s="208">
        <v>1181.5649999999998</v>
      </c>
      <c r="AD201" s="208">
        <v>1065.625</v>
      </c>
      <c r="AE201" s="190">
        <v>852.5</v>
      </c>
      <c r="AF201" s="312">
        <f t="shared" si="116"/>
        <v>1.0454639639805243</v>
      </c>
      <c r="AH201" s="34"/>
      <c r="AI201" s="34"/>
      <c r="AJ201" s="34"/>
      <c r="AK201" s="34"/>
      <c r="AL201" s="34"/>
      <c r="AM201" s="34"/>
    </row>
    <row r="202" spans="1:39" s="144" customFormat="1" ht="23.1" customHeight="1" x14ac:dyDescent="0.25">
      <c r="A202" s="2" t="s">
        <v>245</v>
      </c>
      <c r="B202" s="2">
        <v>4755</v>
      </c>
      <c r="C202" s="2" t="s">
        <v>504</v>
      </c>
      <c r="D202" s="4" t="s">
        <v>250</v>
      </c>
      <c r="E202" s="116">
        <f t="shared" si="168"/>
        <v>9750</v>
      </c>
      <c r="F202" s="117">
        <f t="shared" si="169"/>
        <v>6200</v>
      </c>
      <c r="G202" s="101"/>
      <c r="H202" s="2"/>
      <c r="I202" s="45"/>
      <c r="J202" s="33"/>
      <c r="K202" s="202">
        <f t="shared" si="170"/>
        <v>9750</v>
      </c>
      <c r="L202" s="202">
        <f t="shared" si="171"/>
        <v>6200</v>
      </c>
      <c r="M202" s="51"/>
      <c r="N202" s="13">
        <f t="shared" si="114"/>
        <v>9711.5040000000008</v>
      </c>
      <c r="O202" s="13">
        <f t="shared" si="115"/>
        <v>6180.0479999999989</v>
      </c>
      <c r="P202" s="51"/>
      <c r="Q202" s="436">
        <v>4414.32</v>
      </c>
      <c r="R202" s="399">
        <v>4222.3797000000004</v>
      </c>
      <c r="S202" s="399">
        <v>4222.3797000000004</v>
      </c>
      <c r="T202" s="371">
        <v>3838.527</v>
      </c>
      <c r="U202" s="303">
        <v>2647.26</v>
      </c>
      <c r="V202" s="289">
        <v>2647.5</v>
      </c>
      <c r="W202" s="277">
        <v>2118</v>
      </c>
      <c r="X202" s="272">
        <v>2118</v>
      </c>
      <c r="Y202" s="263">
        <v>2117.81</v>
      </c>
      <c r="Z202" s="208">
        <v>1890.9059399999999</v>
      </c>
      <c r="AA202" s="208">
        <v>1890.9059399999999</v>
      </c>
      <c r="AB202" s="208">
        <v>1890.9059399999999</v>
      </c>
      <c r="AC202" s="208">
        <v>1890.9059399999999</v>
      </c>
      <c r="AD202" s="208">
        <v>1705.3625</v>
      </c>
      <c r="AE202" s="190">
        <v>1364.29</v>
      </c>
      <c r="AF202" s="312">
        <f t="shared" si="116"/>
        <v>1.0454578492786897</v>
      </c>
      <c r="AH202" s="34"/>
      <c r="AI202" s="34"/>
      <c r="AJ202" s="34"/>
      <c r="AK202" s="34"/>
      <c r="AL202" s="34"/>
      <c r="AM202" s="34"/>
    </row>
    <row r="203" spans="1:39" s="144" customFormat="1" ht="23.1" customHeight="1" x14ac:dyDescent="0.25">
      <c r="A203" s="2"/>
      <c r="B203" s="2"/>
      <c r="C203" s="2"/>
      <c r="D203" s="136"/>
      <c r="E203" s="138"/>
      <c r="F203" s="139"/>
      <c r="G203" s="101"/>
      <c r="H203" s="2"/>
      <c r="I203" s="45"/>
      <c r="J203" s="33"/>
      <c r="K203" s="202">
        <f t="shared" si="170"/>
        <v>50</v>
      </c>
      <c r="L203" s="202">
        <f t="shared" si="171"/>
        <v>50</v>
      </c>
      <c r="M203" s="2"/>
      <c r="N203" s="13">
        <f t="shared" ref="N203:N266" si="172">Q203*$N$7</f>
        <v>0</v>
      </c>
      <c r="O203" s="13">
        <f t="shared" ref="O203:O266" si="173">Q203*$O$7</f>
        <v>0</v>
      </c>
      <c r="P203" s="2"/>
      <c r="Q203" s="400"/>
      <c r="R203" s="400"/>
      <c r="S203" s="400"/>
      <c r="T203" s="332"/>
      <c r="U203" s="332"/>
      <c r="V203" s="330"/>
      <c r="W203" s="280"/>
      <c r="X203" s="339"/>
      <c r="Y203" s="331"/>
      <c r="Z203" s="237"/>
      <c r="AA203" s="237"/>
      <c r="AB203" s="237"/>
      <c r="AC203" s="237"/>
      <c r="AD203" s="237"/>
      <c r="AE203" s="240"/>
      <c r="AF203" s="312" t="e">
        <f t="shared" ref="AF203:AF266" si="174">Q203/R203</f>
        <v>#DIV/0!</v>
      </c>
      <c r="AH203" s="34"/>
      <c r="AI203" s="34"/>
      <c r="AJ203" s="34"/>
      <c r="AK203" s="34"/>
      <c r="AL203" s="34"/>
      <c r="AM203" s="34"/>
    </row>
    <row r="204" spans="1:39" s="144" customFormat="1" ht="23.1" customHeight="1" x14ac:dyDescent="0.25">
      <c r="A204" s="2" t="s">
        <v>238</v>
      </c>
      <c r="B204" s="2">
        <v>1968</v>
      </c>
      <c r="C204" s="2" t="s">
        <v>446</v>
      </c>
      <c r="D204" s="4" t="s">
        <v>782</v>
      </c>
      <c r="E204" s="116">
        <f t="shared" si="168"/>
        <v>2600</v>
      </c>
      <c r="F204" s="117">
        <f t="shared" si="169"/>
        <v>1650</v>
      </c>
      <c r="G204" s="101"/>
      <c r="H204" s="2"/>
      <c r="I204" s="45"/>
      <c r="J204" s="33"/>
      <c r="K204" s="202">
        <f t="shared" si="170"/>
        <v>2600</v>
      </c>
      <c r="L204" s="202">
        <f t="shared" si="171"/>
        <v>1650</v>
      </c>
      <c r="M204" s="51"/>
      <c r="N204" s="13">
        <f t="shared" si="172"/>
        <v>2578.0480000000002</v>
      </c>
      <c r="O204" s="13">
        <f t="shared" si="173"/>
        <v>1640.5759999999998</v>
      </c>
      <c r="P204" s="51"/>
      <c r="Q204" s="436">
        <v>1171.8399999999999</v>
      </c>
      <c r="R204" s="409">
        <v>1171.8399999999999</v>
      </c>
      <c r="S204" s="409">
        <v>1171.8399999999999</v>
      </c>
      <c r="T204" s="368">
        <v>1069.2</v>
      </c>
      <c r="U204" s="305">
        <v>855.36</v>
      </c>
      <c r="V204" s="289">
        <v>786.71249999999998</v>
      </c>
      <c r="W204" s="277">
        <v>629.37</v>
      </c>
      <c r="X204" s="263">
        <v>629.37</v>
      </c>
      <c r="Y204" s="263">
        <v>629.37</v>
      </c>
      <c r="Z204" s="208">
        <v>566.41661999999997</v>
      </c>
      <c r="AA204" s="208">
        <v>566.41661999999997</v>
      </c>
      <c r="AB204" s="208">
        <v>566.41661999999997</v>
      </c>
      <c r="AC204" s="208">
        <v>566.41661999999997</v>
      </c>
      <c r="AD204" s="208">
        <v>510.83750000000003</v>
      </c>
      <c r="AE204" s="190">
        <v>408.67</v>
      </c>
      <c r="AF204" s="312">
        <f t="shared" si="174"/>
        <v>1</v>
      </c>
      <c r="AH204" s="34"/>
      <c r="AI204" s="34"/>
      <c r="AJ204" s="34"/>
      <c r="AK204" s="34"/>
      <c r="AL204" s="34"/>
      <c r="AM204" s="34"/>
    </row>
    <row r="205" spans="1:39" s="144" customFormat="1" ht="23.1" customHeight="1" x14ac:dyDescent="0.25">
      <c r="A205" s="2" t="s">
        <v>238</v>
      </c>
      <c r="B205" s="2">
        <v>1969</v>
      </c>
      <c r="C205" s="2" t="s">
        <v>447</v>
      </c>
      <c r="D205" s="4" t="s">
        <v>783</v>
      </c>
      <c r="E205" s="116">
        <f t="shared" si="168"/>
        <v>2650</v>
      </c>
      <c r="F205" s="117">
        <f t="shared" si="169"/>
        <v>1700</v>
      </c>
      <c r="G205" s="101"/>
      <c r="H205" s="2"/>
      <c r="I205" s="45"/>
      <c r="J205" s="33"/>
      <c r="K205" s="202">
        <f t="shared" si="170"/>
        <v>2650</v>
      </c>
      <c r="L205" s="202">
        <f t="shared" si="171"/>
        <v>1700</v>
      </c>
      <c r="M205" s="51"/>
      <c r="N205" s="13">
        <f t="shared" si="172"/>
        <v>2604.4479999999999</v>
      </c>
      <c r="O205" s="13">
        <f t="shared" si="173"/>
        <v>1657.3759999999997</v>
      </c>
      <c r="P205" s="51"/>
      <c r="Q205" s="436">
        <v>1183.8399999999999</v>
      </c>
      <c r="R205" s="409">
        <v>1183.8399999999999</v>
      </c>
      <c r="S205" s="409">
        <v>1183.8399999999999</v>
      </c>
      <c r="T205" s="368">
        <v>1139.9124999999999</v>
      </c>
      <c r="U205" s="303">
        <v>911.93</v>
      </c>
      <c r="V205" s="289">
        <v>838.17499999999995</v>
      </c>
      <c r="W205" s="277">
        <v>670.54</v>
      </c>
      <c r="X205" s="263">
        <v>670.54</v>
      </c>
      <c r="Y205" s="263">
        <v>670.54</v>
      </c>
      <c r="Z205" s="208">
        <v>603.54755999999998</v>
      </c>
      <c r="AA205" s="208">
        <v>603.54755999999998</v>
      </c>
      <c r="AB205" s="208">
        <v>603.54755999999998</v>
      </c>
      <c r="AC205" s="208">
        <v>603.54755999999998</v>
      </c>
      <c r="AD205" s="208">
        <v>544.32499999999993</v>
      </c>
      <c r="AE205" s="190">
        <v>435.46</v>
      </c>
      <c r="AF205" s="312">
        <f t="shared" si="174"/>
        <v>1</v>
      </c>
      <c r="AH205" s="34"/>
      <c r="AI205" s="34"/>
      <c r="AJ205" s="34"/>
      <c r="AK205" s="34"/>
      <c r="AL205" s="34"/>
      <c r="AM205" s="34"/>
    </row>
    <row r="206" spans="1:39" s="144" customFormat="1" ht="23.1" customHeight="1" x14ac:dyDescent="0.25">
      <c r="A206" s="2" t="s">
        <v>238</v>
      </c>
      <c r="B206" s="2">
        <v>1970</v>
      </c>
      <c r="C206" s="2" t="s">
        <v>448</v>
      </c>
      <c r="D206" s="4" t="s">
        <v>784</v>
      </c>
      <c r="E206" s="116">
        <f t="shared" si="168"/>
        <v>3850</v>
      </c>
      <c r="F206" s="117">
        <f t="shared" si="169"/>
        <v>2450</v>
      </c>
      <c r="G206" s="101"/>
      <c r="H206" s="2"/>
      <c r="I206" s="45"/>
      <c r="J206" s="33"/>
      <c r="K206" s="202">
        <f t="shared" si="170"/>
        <v>3850</v>
      </c>
      <c r="L206" s="202">
        <f t="shared" si="171"/>
        <v>2450</v>
      </c>
      <c r="M206" s="51"/>
      <c r="N206" s="13">
        <f t="shared" si="172"/>
        <v>3805.9560000000001</v>
      </c>
      <c r="O206" s="13">
        <f t="shared" si="173"/>
        <v>2421.9719999999998</v>
      </c>
      <c r="P206" s="51"/>
      <c r="Q206" s="436">
        <v>1729.98</v>
      </c>
      <c r="R206" s="409">
        <v>1729.98</v>
      </c>
      <c r="S206" s="409">
        <v>1729.98</v>
      </c>
      <c r="T206" s="368">
        <v>1578.45</v>
      </c>
      <c r="U206" s="305">
        <v>1262.76</v>
      </c>
      <c r="V206" s="289">
        <v>1161.39375</v>
      </c>
      <c r="W206" s="277">
        <v>929.11500000000001</v>
      </c>
      <c r="X206" s="263">
        <v>929.11500000000001</v>
      </c>
      <c r="Y206" s="263">
        <v>929.11500000000001</v>
      </c>
      <c r="Z206" s="208">
        <v>836.21537999999998</v>
      </c>
      <c r="AA206" s="208">
        <v>836.21537999999998</v>
      </c>
      <c r="AB206" s="208">
        <v>836.21537999999998</v>
      </c>
      <c r="AC206" s="208">
        <v>836.21537999999998</v>
      </c>
      <c r="AD206" s="208">
        <v>754.16250000000002</v>
      </c>
      <c r="AE206" s="190">
        <v>603.33000000000004</v>
      </c>
      <c r="AF206" s="312">
        <f t="shared" si="174"/>
        <v>1</v>
      </c>
      <c r="AH206" s="34"/>
      <c r="AI206" s="34"/>
      <c r="AJ206" s="34"/>
      <c r="AK206" s="34"/>
      <c r="AL206" s="34"/>
      <c r="AM206" s="34"/>
    </row>
    <row r="207" spans="1:39" s="144" customFormat="1" ht="23.1" customHeight="1" x14ac:dyDescent="0.25">
      <c r="A207" s="2" t="s">
        <v>238</v>
      </c>
      <c r="B207" s="2">
        <v>1971</v>
      </c>
      <c r="C207" s="2" t="s">
        <v>449</v>
      </c>
      <c r="D207" s="4" t="s">
        <v>785</v>
      </c>
      <c r="E207" s="116">
        <f t="shared" si="168"/>
        <v>5850</v>
      </c>
      <c r="F207" s="117">
        <f t="shared" si="169"/>
        <v>3750</v>
      </c>
      <c r="G207" s="101"/>
      <c r="H207" s="2"/>
      <c r="I207" s="45"/>
      <c r="J207" s="33"/>
      <c r="K207" s="202">
        <f t="shared" si="170"/>
        <v>5850</v>
      </c>
      <c r="L207" s="202">
        <f t="shared" si="171"/>
        <v>3750</v>
      </c>
      <c r="M207" s="51"/>
      <c r="N207" s="13">
        <f t="shared" si="172"/>
        <v>5815.1500000000005</v>
      </c>
      <c r="O207" s="13">
        <f t="shared" si="173"/>
        <v>3700.5499999999997</v>
      </c>
      <c r="P207" s="51"/>
      <c r="Q207" s="436">
        <v>2643.25</v>
      </c>
      <c r="R207" s="409">
        <v>2643.25</v>
      </c>
      <c r="S207" s="409">
        <v>2643.25</v>
      </c>
      <c r="T207" s="368">
        <v>2411.7250000000004</v>
      </c>
      <c r="U207" s="305">
        <v>1929.38</v>
      </c>
      <c r="V207" s="289">
        <v>1774.52</v>
      </c>
      <c r="W207" s="277">
        <v>1419.616</v>
      </c>
      <c r="X207" s="263">
        <v>1419.616</v>
      </c>
      <c r="Y207" s="263">
        <v>1419.616</v>
      </c>
      <c r="Z207" s="208">
        <v>1277.6563799999999</v>
      </c>
      <c r="AA207" s="208">
        <v>1277.6563799999999</v>
      </c>
      <c r="AB207" s="208">
        <v>1277.6563799999999</v>
      </c>
      <c r="AC207" s="208">
        <v>1277.6563799999999</v>
      </c>
      <c r="AD207" s="208">
        <v>1152.2875000000001</v>
      </c>
      <c r="AE207" s="190">
        <v>921.83</v>
      </c>
      <c r="AF207" s="312">
        <f t="shared" si="174"/>
        <v>1</v>
      </c>
      <c r="AH207" s="34"/>
      <c r="AI207" s="34"/>
      <c r="AJ207" s="34"/>
      <c r="AK207" s="34"/>
      <c r="AL207" s="34"/>
      <c r="AM207" s="34"/>
    </row>
    <row r="208" spans="1:39" s="144" customFormat="1" ht="23.1" customHeight="1" x14ac:dyDescent="0.25">
      <c r="A208" s="2" t="s">
        <v>238</v>
      </c>
      <c r="B208" s="2">
        <v>1972</v>
      </c>
      <c r="C208" s="2" t="s">
        <v>450</v>
      </c>
      <c r="D208" s="4" t="s">
        <v>786</v>
      </c>
      <c r="E208" s="116">
        <f t="shared" si="168"/>
        <v>7750</v>
      </c>
      <c r="F208" s="117">
        <f t="shared" si="169"/>
        <v>4950</v>
      </c>
      <c r="G208" s="101"/>
      <c r="H208" s="2"/>
      <c r="I208" s="45"/>
      <c r="J208" s="33"/>
      <c r="K208" s="202">
        <f t="shared" si="170"/>
        <v>7750</v>
      </c>
      <c r="L208" s="202">
        <f t="shared" si="171"/>
        <v>4950</v>
      </c>
      <c r="M208" s="51"/>
      <c r="N208" s="13">
        <f t="shared" si="172"/>
        <v>7728.6</v>
      </c>
      <c r="O208" s="13">
        <f t="shared" si="173"/>
        <v>4918.2</v>
      </c>
      <c r="P208" s="51"/>
      <c r="Q208" s="436">
        <v>3513</v>
      </c>
      <c r="R208" s="409">
        <v>3513</v>
      </c>
      <c r="S208" s="409">
        <v>3513</v>
      </c>
      <c r="T208" s="368">
        <v>3205.2874999999999</v>
      </c>
      <c r="U208" s="305">
        <v>2564.23</v>
      </c>
      <c r="V208" s="289">
        <v>2358.4137500000002</v>
      </c>
      <c r="W208" s="277">
        <v>1886.7310000000002</v>
      </c>
      <c r="X208" s="263">
        <v>1886.7310000000002</v>
      </c>
      <c r="Y208" s="263">
        <v>1886.7310000000002</v>
      </c>
      <c r="Z208" s="208">
        <v>1698.0579</v>
      </c>
      <c r="AA208" s="208">
        <v>1698.0579</v>
      </c>
      <c r="AB208" s="208">
        <v>1698.0579</v>
      </c>
      <c r="AC208" s="208">
        <v>1698.0579</v>
      </c>
      <c r="AD208" s="208">
        <v>1531.4375</v>
      </c>
      <c r="AE208" s="190">
        <v>1225.1500000000001</v>
      </c>
      <c r="AF208" s="312">
        <f t="shared" si="174"/>
        <v>1</v>
      </c>
      <c r="AH208" s="34"/>
      <c r="AI208" s="34"/>
      <c r="AJ208" s="34"/>
      <c r="AK208" s="34"/>
      <c r="AL208" s="34"/>
      <c r="AM208" s="34"/>
    </row>
    <row r="209" spans="1:39" s="144" customFormat="1" ht="23.1" customHeight="1" x14ac:dyDescent="0.25">
      <c r="A209" s="2" t="s">
        <v>238</v>
      </c>
      <c r="B209" s="2">
        <v>1973</v>
      </c>
      <c r="C209" s="2" t="s">
        <v>451</v>
      </c>
      <c r="D209" s="4" t="s">
        <v>787</v>
      </c>
      <c r="E209" s="116">
        <f t="shared" si="168"/>
        <v>14100</v>
      </c>
      <c r="F209" s="117">
        <f t="shared" si="169"/>
        <v>8950</v>
      </c>
      <c r="G209" s="101"/>
      <c r="H209" s="2"/>
      <c r="I209" s="45"/>
      <c r="J209" s="33"/>
      <c r="K209" s="202">
        <f t="shared" si="170"/>
        <v>14100</v>
      </c>
      <c r="L209" s="202">
        <f t="shared" si="171"/>
        <v>8950</v>
      </c>
      <c r="M209" s="51"/>
      <c r="N209" s="13">
        <f t="shared" si="172"/>
        <v>14060.948000000002</v>
      </c>
      <c r="O209" s="13">
        <f t="shared" si="173"/>
        <v>8947.8760000000002</v>
      </c>
      <c r="P209" s="51"/>
      <c r="Q209" s="436">
        <v>6391.34</v>
      </c>
      <c r="R209" s="409">
        <v>6391.34</v>
      </c>
      <c r="S209" s="409">
        <v>6391.34</v>
      </c>
      <c r="T209" s="368">
        <v>5831.5124999999998</v>
      </c>
      <c r="U209" s="305">
        <v>4665.21</v>
      </c>
      <c r="V209" s="289">
        <v>4290.7425000000003</v>
      </c>
      <c r="W209" s="277">
        <v>3432.5940000000001</v>
      </c>
      <c r="X209" s="263">
        <v>3432.5940000000001</v>
      </c>
      <c r="Y209" s="263">
        <v>3432.5940000000001</v>
      </c>
      <c r="Z209" s="208">
        <v>3089.3385599999997</v>
      </c>
      <c r="AA209" s="208">
        <v>3089.3385599999997</v>
      </c>
      <c r="AB209" s="208">
        <v>3089.3385599999997</v>
      </c>
      <c r="AC209" s="208">
        <v>3089.3385599999997</v>
      </c>
      <c r="AD209" s="208">
        <v>2786.2</v>
      </c>
      <c r="AE209" s="190">
        <v>2228.96</v>
      </c>
      <c r="AF209" s="312">
        <f t="shared" si="174"/>
        <v>1</v>
      </c>
      <c r="AH209" s="34"/>
      <c r="AI209" s="34"/>
      <c r="AJ209" s="34"/>
      <c r="AK209" s="34"/>
      <c r="AL209" s="34"/>
      <c r="AM209" s="34"/>
    </row>
    <row r="210" spans="1:39" s="144" customFormat="1" ht="23.1" customHeight="1" x14ac:dyDescent="0.25">
      <c r="A210" s="2" t="s">
        <v>238</v>
      </c>
      <c r="B210" s="2">
        <v>1974</v>
      </c>
      <c r="C210" s="2" t="s">
        <v>452</v>
      </c>
      <c r="D210" s="4" t="s">
        <v>788</v>
      </c>
      <c r="E210" s="116">
        <f t="shared" si="168"/>
        <v>17650</v>
      </c>
      <c r="F210" s="117">
        <f t="shared" si="169"/>
        <v>11250</v>
      </c>
      <c r="G210" s="101"/>
      <c r="H210" s="2"/>
      <c r="I210" s="45"/>
      <c r="J210" s="33"/>
      <c r="K210" s="202">
        <f t="shared" si="170"/>
        <v>17650</v>
      </c>
      <c r="L210" s="202">
        <f t="shared" si="171"/>
        <v>11250</v>
      </c>
      <c r="M210" s="51"/>
      <c r="N210" s="13">
        <f t="shared" si="172"/>
        <v>17632.494000000002</v>
      </c>
      <c r="O210" s="13">
        <f t="shared" si="173"/>
        <v>11220.678</v>
      </c>
      <c r="P210" s="51"/>
      <c r="Q210" s="436">
        <v>8014.77</v>
      </c>
      <c r="R210" s="409">
        <v>8014.77</v>
      </c>
      <c r="S210" s="409">
        <v>8014.77</v>
      </c>
      <c r="T210" s="368">
        <v>7312.75</v>
      </c>
      <c r="U210" s="305">
        <v>5850.2</v>
      </c>
      <c r="V210" s="289">
        <v>5380.6775000000007</v>
      </c>
      <c r="W210" s="277">
        <v>4304.5420000000004</v>
      </c>
      <c r="X210" s="263">
        <v>4304.5420000000004</v>
      </c>
      <c r="Y210" s="263">
        <v>4304.5420000000004</v>
      </c>
      <c r="Z210" s="208">
        <v>3874.1056199999998</v>
      </c>
      <c r="AA210" s="208">
        <v>3874.1056199999998</v>
      </c>
      <c r="AB210" s="208">
        <v>3874.1056199999998</v>
      </c>
      <c r="AC210" s="208">
        <v>3874.1056199999998</v>
      </c>
      <c r="AD210" s="208">
        <v>3493.9625000000001</v>
      </c>
      <c r="AE210" s="190">
        <v>2795.17</v>
      </c>
      <c r="AF210" s="312">
        <f t="shared" si="174"/>
        <v>1</v>
      </c>
      <c r="AH210" s="34"/>
      <c r="AI210" s="34"/>
      <c r="AJ210" s="34"/>
      <c r="AK210" s="34"/>
      <c r="AL210" s="34"/>
      <c r="AM210" s="34"/>
    </row>
    <row r="211" spans="1:39" s="144" customFormat="1" ht="23.1" customHeight="1" x14ac:dyDescent="0.25">
      <c r="A211" s="2"/>
      <c r="B211" s="2"/>
      <c r="C211" s="2"/>
      <c r="D211" s="136"/>
      <c r="E211" s="138"/>
      <c r="F211" s="139"/>
      <c r="G211" s="101"/>
      <c r="H211" s="2"/>
      <c r="I211" s="45"/>
      <c r="J211" s="33"/>
      <c r="K211" s="202">
        <f t="shared" si="170"/>
        <v>50</v>
      </c>
      <c r="L211" s="202">
        <f t="shared" si="171"/>
        <v>50</v>
      </c>
      <c r="M211" s="51"/>
      <c r="N211" s="13">
        <f t="shared" si="172"/>
        <v>0</v>
      </c>
      <c r="O211" s="13">
        <f t="shared" si="173"/>
        <v>0</v>
      </c>
      <c r="P211" s="51"/>
      <c r="Q211" s="400"/>
      <c r="R211" s="401"/>
      <c r="S211" s="401"/>
      <c r="T211" s="368"/>
      <c r="U211" s="305"/>
      <c r="V211" s="289"/>
      <c r="W211" s="277"/>
      <c r="X211" s="263"/>
      <c r="Y211" s="263"/>
      <c r="Z211" s="208"/>
      <c r="AA211" s="208"/>
      <c r="AB211" s="208"/>
      <c r="AC211" s="208"/>
      <c r="AD211" s="208"/>
      <c r="AE211" s="190"/>
      <c r="AF211" s="312" t="e">
        <f t="shared" si="174"/>
        <v>#DIV/0!</v>
      </c>
      <c r="AH211" s="34"/>
      <c r="AI211" s="34"/>
      <c r="AJ211" s="34"/>
      <c r="AK211" s="34"/>
      <c r="AL211" s="34"/>
      <c r="AM211" s="34"/>
    </row>
    <row r="212" spans="1:39" s="144" customFormat="1" ht="23.1" customHeight="1" x14ac:dyDescent="0.25">
      <c r="A212" s="2"/>
      <c r="B212" s="2"/>
      <c r="C212" s="2" t="s">
        <v>673</v>
      </c>
      <c r="D212" s="4" t="s">
        <v>674</v>
      </c>
      <c r="E212" s="116">
        <f t="shared" si="168"/>
        <v>26000</v>
      </c>
      <c r="F212" s="117">
        <f t="shared" si="169"/>
        <v>16550</v>
      </c>
      <c r="G212" s="101"/>
      <c r="H212" s="2"/>
      <c r="I212" s="45"/>
      <c r="J212" s="33"/>
      <c r="K212" s="202">
        <f t="shared" si="170"/>
        <v>26000</v>
      </c>
      <c r="L212" s="202">
        <f t="shared" si="171"/>
        <v>16550</v>
      </c>
      <c r="M212" s="51"/>
      <c r="N212" s="13">
        <f t="shared" si="172"/>
        <v>25994.606</v>
      </c>
      <c r="O212" s="13">
        <f t="shared" si="173"/>
        <v>16542.021999999997</v>
      </c>
      <c r="P212" s="51"/>
      <c r="Q212" s="400">
        <v>11815.73</v>
      </c>
      <c r="R212" s="409">
        <v>11815.73</v>
      </c>
      <c r="S212" s="409">
        <v>11815.73</v>
      </c>
      <c r="T212" s="368">
        <v>10741.575000000001</v>
      </c>
      <c r="U212" s="305">
        <v>8593.26</v>
      </c>
      <c r="V212" s="289">
        <v>7904.6</v>
      </c>
      <c r="W212" s="277">
        <v>6323.68</v>
      </c>
      <c r="X212" s="263">
        <v>6323.68</v>
      </c>
      <c r="Y212" s="263">
        <v>6323.68</v>
      </c>
      <c r="Z212" s="242">
        <v>5690.9159999999993</v>
      </c>
      <c r="AA212" s="234"/>
      <c r="AB212" s="208"/>
      <c r="AC212" s="208"/>
      <c r="AD212" s="208"/>
      <c r="AE212" s="190">
        <v>4106</v>
      </c>
      <c r="AF212" s="312">
        <f t="shared" si="174"/>
        <v>1</v>
      </c>
      <c r="AH212" s="34"/>
      <c r="AI212" s="34"/>
      <c r="AJ212" s="34"/>
      <c r="AK212" s="34"/>
      <c r="AL212" s="34"/>
      <c r="AM212" s="34"/>
    </row>
    <row r="213" spans="1:39" s="144" customFormat="1" ht="23.1" customHeight="1" x14ac:dyDescent="0.25">
      <c r="A213" s="2"/>
      <c r="B213" s="2"/>
      <c r="C213" s="2"/>
      <c r="D213" s="136"/>
      <c r="E213" s="138"/>
      <c r="F213" s="139"/>
      <c r="G213" s="101"/>
      <c r="H213" s="2"/>
      <c r="I213" s="45"/>
      <c r="J213" s="33"/>
      <c r="K213" s="202">
        <f t="shared" si="170"/>
        <v>50</v>
      </c>
      <c r="L213" s="202">
        <f t="shared" si="171"/>
        <v>50</v>
      </c>
      <c r="M213" s="51"/>
      <c r="N213" s="13">
        <f t="shared" si="172"/>
        <v>0</v>
      </c>
      <c r="O213" s="13">
        <f t="shared" si="173"/>
        <v>0</v>
      </c>
      <c r="P213" s="51"/>
      <c r="Q213" s="400"/>
      <c r="R213" s="399"/>
      <c r="S213" s="399"/>
      <c r="T213" s="367"/>
      <c r="U213" s="303"/>
      <c r="V213" s="289"/>
      <c r="W213" s="277"/>
      <c r="X213" s="272"/>
      <c r="Y213" s="263"/>
      <c r="Z213" s="208"/>
      <c r="AA213" s="208"/>
      <c r="AB213" s="208"/>
      <c r="AC213" s="208"/>
      <c r="AD213" s="208"/>
      <c r="AE213" s="190"/>
      <c r="AF213" s="312" t="e">
        <f t="shared" si="174"/>
        <v>#DIV/0!</v>
      </c>
      <c r="AH213" s="34"/>
      <c r="AI213" s="34"/>
      <c r="AJ213" s="34"/>
      <c r="AK213" s="34"/>
      <c r="AL213" s="34"/>
      <c r="AM213" s="34"/>
    </row>
    <row r="214" spans="1:39" s="144" customFormat="1" ht="23.1" customHeight="1" x14ac:dyDescent="0.25">
      <c r="A214" s="2"/>
      <c r="B214" s="2"/>
      <c r="C214" s="2" t="s">
        <v>657</v>
      </c>
      <c r="D214" s="4" t="s">
        <v>670</v>
      </c>
      <c r="E214" s="116">
        <f t="shared" si="168"/>
        <v>4150</v>
      </c>
      <c r="F214" s="117">
        <f t="shared" si="169"/>
        <v>2650</v>
      </c>
      <c r="G214" s="101"/>
      <c r="H214" s="2"/>
      <c r="I214" s="45"/>
      <c r="J214" s="33"/>
      <c r="K214" s="202">
        <f t="shared" si="170"/>
        <v>4150</v>
      </c>
      <c r="L214" s="202">
        <f t="shared" si="171"/>
        <v>2650</v>
      </c>
      <c r="M214" s="51"/>
      <c r="N214" s="13">
        <f t="shared" si="172"/>
        <v>4101.57</v>
      </c>
      <c r="O214" s="13">
        <f t="shared" si="173"/>
        <v>2610.0899999999997</v>
      </c>
      <c r="P214" s="51"/>
      <c r="Q214" s="436">
        <v>1864.35</v>
      </c>
      <c r="R214" s="399">
        <v>1783.2698124999999</v>
      </c>
      <c r="S214" s="399">
        <v>1783.2698124999999</v>
      </c>
      <c r="T214" s="371">
        <v>1621.1543749999998</v>
      </c>
      <c r="U214" s="303">
        <v>1118.0374999999999</v>
      </c>
      <c r="V214" s="289">
        <v>1118.0374999999999</v>
      </c>
      <c r="W214" s="277">
        <v>894.43</v>
      </c>
      <c r="X214" s="263">
        <v>894.43</v>
      </c>
      <c r="Y214" s="263">
        <v>894.43</v>
      </c>
      <c r="Z214" s="208">
        <v>726</v>
      </c>
      <c r="AA214" s="234">
        <v>726</v>
      </c>
      <c r="AB214" s="208">
        <v>726</v>
      </c>
      <c r="AC214" s="208"/>
      <c r="AD214" s="208"/>
      <c r="AE214" s="190"/>
      <c r="AF214" s="312">
        <f t="shared" si="174"/>
        <v>1.0454671452024034</v>
      </c>
      <c r="AH214" s="34"/>
      <c r="AI214" s="34"/>
      <c r="AJ214" s="34"/>
      <c r="AK214" s="34"/>
      <c r="AL214" s="34"/>
      <c r="AM214" s="34"/>
    </row>
    <row r="215" spans="1:39" s="144" customFormat="1" ht="23.1" customHeight="1" x14ac:dyDescent="0.25">
      <c r="A215" s="2"/>
      <c r="B215" s="2"/>
      <c r="C215" s="2" t="s">
        <v>657</v>
      </c>
      <c r="D215" s="4" t="s">
        <v>726</v>
      </c>
      <c r="E215" s="116">
        <f t="shared" si="168"/>
        <v>6800</v>
      </c>
      <c r="F215" s="117">
        <f t="shared" si="169"/>
        <v>4350</v>
      </c>
      <c r="G215" s="101"/>
      <c r="H215" s="2"/>
      <c r="I215" s="45"/>
      <c r="J215" s="33"/>
      <c r="K215" s="202">
        <f t="shared" si="170"/>
        <v>6800</v>
      </c>
      <c r="L215" s="202">
        <f t="shared" si="171"/>
        <v>4350</v>
      </c>
      <c r="M215" s="51"/>
      <c r="N215" s="13">
        <f t="shared" si="172"/>
        <v>6779.4100000000008</v>
      </c>
      <c r="O215" s="13">
        <f t="shared" si="173"/>
        <v>4314.17</v>
      </c>
      <c r="P215" s="51"/>
      <c r="Q215" s="436">
        <v>3081.55</v>
      </c>
      <c r="R215" s="399">
        <v>2947.56</v>
      </c>
      <c r="S215" s="399">
        <v>2947.56</v>
      </c>
      <c r="T215" s="371">
        <v>2679.6</v>
      </c>
      <c r="U215" s="303">
        <v>1848</v>
      </c>
      <c r="V215" s="289">
        <v>1848</v>
      </c>
      <c r="W215" s="277">
        <v>1478.4</v>
      </c>
      <c r="X215" s="263">
        <v>1478.4</v>
      </c>
      <c r="Y215" s="263">
        <v>1478.4</v>
      </c>
      <c r="Z215" s="208">
        <v>1200</v>
      </c>
      <c r="AA215" s="234">
        <v>1200</v>
      </c>
      <c r="AB215" s="208">
        <v>1200</v>
      </c>
      <c r="AC215" s="208"/>
      <c r="AD215" s="208"/>
      <c r="AE215" s="190"/>
      <c r="AF215" s="312">
        <f t="shared" si="174"/>
        <v>1.045457938091167</v>
      </c>
      <c r="AH215" s="34"/>
      <c r="AI215" s="34"/>
      <c r="AJ215" s="34"/>
      <c r="AK215" s="34"/>
      <c r="AL215" s="34"/>
      <c r="AM215" s="34"/>
    </row>
    <row r="216" spans="1:39" s="144" customFormat="1" ht="23.1" customHeight="1" x14ac:dyDescent="0.25">
      <c r="A216" s="2"/>
      <c r="B216" s="2"/>
      <c r="C216" s="2"/>
      <c r="D216" s="136"/>
      <c r="E216" s="138"/>
      <c r="F216" s="139"/>
      <c r="G216" s="101"/>
      <c r="H216" s="2"/>
      <c r="I216" s="45"/>
      <c r="J216" s="33"/>
      <c r="K216" s="202"/>
      <c r="L216" s="202"/>
      <c r="M216" s="51"/>
      <c r="N216" s="13">
        <f t="shared" si="172"/>
        <v>0</v>
      </c>
      <c r="O216" s="13">
        <f t="shared" si="173"/>
        <v>0</v>
      </c>
      <c r="P216" s="51"/>
      <c r="Q216" s="400"/>
      <c r="R216" s="398"/>
      <c r="S216" s="398"/>
      <c r="T216" s="333"/>
      <c r="U216" s="333"/>
      <c r="V216" s="330"/>
      <c r="W216" s="277"/>
      <c r="X216" s="234"/>
      <c r="Y216" s="234"/>
      <c r="Z216" s="234"/>
      <c r="AA216" s="234"/>
      <c r="AB216" s="208"/>
      <c r="AC216" s="208"/>
      <c r="AD216" s="208"/>
      <c r="AE216" s="190"/>
      <c r="AF216" s="312" t="e">
        <f t="shared" si="174"/>
        <v>#DIV/0!</v>
      </c>
      <c r="AH216" s="34"/>
      <c r="AI216" s="34"/>
      <c r="AJ216" s="34"/>
      <c r="AK216" s="34"/>
      <c r="AL216" s="34"/>
      <c r="AM216" s="34"/>
    </row>
    <row r="217" spans="1:39" s="66" customFormat="1" ht="23.1" customHeight="1" x14ac:dyDescent="0.25">
      <c r="A217" s="2"/>
      <c r="B217" s="2"/>
      <c r="C217" s="2"/>
      <c r="D217" s="615" t="s">
        <v>837</v>
      </c>
      <c r="E217" s="615"/>
      <c r="F217" s="615"/>
      <c r="G217" s="615"/>
      <c r="H217" s="615"/>
      <c r="I217" s="615"/>
      <c r="J217" s="33"/>
      <c r="K217" s="202"/>
      <c r="L217" s="202"/>
      <c r="M217" s="51"/>
      <c r="N217" s="13">
        <f t="shared" si="172"/>
        <v>0</v>
      </c>
      <c r="O217" s="13">
        <f t="shared" si="173"/>
        <v>0</v>
      </c>
      <c r="P217" s="63"/>
      <c r="Q217" s="400"/>
      <c r="R217" s="401"/>
      <c r="S217" s="401"/>
      <c r="T217" s="368"/>
      <c r="U217" s="305"/>
      <c r="V217" s="289"/>
      <c r="W217" s="277"/>
      <c r="X217" s="263"/>
      <c r="Y217" s="263"/>
      <c r="Z217" s="208"/>
      <c r="AA217" s="208"/>
      <c r="AB217" s="208"/>
      <c r="AC217" s="208"/>
      <c r="AD217" s="208"/>
      <c r="AE217" s="192"/>
      <c r="AF217" s="312" t="e">
        <f t="shared" si="174"/>
        <v>#DIV/0!</v>
      </c>
      <c r="AG217" s="144"/>
    </row>
    <row r="218" spans="1:39" s="66" customFormat="1" ht="23.1" customHeight="1" x14ac:dyDescent="0.25">
      <c r="A218" s="2" t="s">
        <v>251</v>
      </c>
      <c r="B218" s="2"/>
      <c r="C218" s="2" t="s">
        <v>702</v>
      </c>
      <c r="D218" s="4" t="s">
        <v>693</v>
      </c>
      <c r="E218" s="116">
        <f t="shared" ref="E218" si="175">K218</f>
        <v>650</v>
      </c>
      <c r="F218" s="117">
        <f t="shared" ref="F218" si="176">L218</f>
        <v>400</v>
      </c>
      <c r="G218" s="101"/>
      <c r="H218" s="2"/>
      <c r="I218" s="2"/>
      <c r="J218" s="33"/>
      <c r="K218" s="202">
        <f t="shared" ref="K218" si="177">MROUND(N218+25,50)</f>
        <v>650</v>
      </c>
      <c r="L218" s="202">
        <f t="shared" ref="L218" si="178">MROUND(O218+25,50)</f>
        <v>400</v>
      </c>
      <c r="M218" s="51"/>
      <c r="N218" s="13">
        <f t="shared" si="172"/>
        <v>602.80000000000007</v>
      </c>
      <c r="O218" s="13">
        <f t="shared" si="173"/>
        <v>383.59999999999997</v>
      </c>
      <c r="P218" s="63"/>
      <c r="Q218" s="436">
        <v>274</v>
      </c>
      <c r="R218" s="409">
        <v>274</v>
      </c>
      <c r="S218" s="409">
        <v>274</v>
      </c>
      <c r="T218" s="368">
        <v>250</v>
      </c>
      <c r="U218" s="305">
        <v>200</v>
      </c>
      <c r="V218" s="289">
        <v>196.41875000000002</v>
      </c>
      <c r="W218" s="277">
        <v>157.13500000000002</v>
      </c>
      <c r="X218" s="263">
        <v>157.13500000000002</v>
      </c>
      <c r="Y218" s="263">
        <v>157.13500000000002</v>
      </c>
      <c r="Z218" s="208">
        <v>336.35447999999997</v>
      </c>
      <c r="AA218" s="208">
        <v>336.35447999999997</v>
      </c>
      <c r="AB218" s="208">
        <v>336.35447999999997</v>
      </c>
      <c r="AC218" s="208">
        <v>336.35447999999997</v>
      </c>
      <c r="AD218" s="208">
        <v>303.35000000000002</v>
      </c>
      <c r="AE218" s="192">
        <v>242.68</v>
      </c>
      <c r="AF218" s="312">
        <f t="shared" si="174"/>
        <v>1</v>
      </c>
      <c r="AG218" s="144"/>
    </row>
    <row r="219" spans="1:39" ht="23.1" customHeight="1" x14ac:dyDescent="0.25">
      <c r="C219" s="2" t="s">
        <v>702</v>
      </c>
      <c r="D219" s="4" t="s">
        <v>694</v>
      </c>
      <c r="E219" s="116">
        <f t="shared" ref="E219" si="179">K219</f>
        <v>10250</v>
      </c>
      <c r="F219" s="117">
        <f t="shared" ref="F219" si="180">L219</f>
        <v>6550</v>
      </c>
      <c r="G219" s="101"/>
      <c r="K219" s="202">
        <f t="shared" ref="K219" si="181">MROUND(N219+25,50)</f>
        <v>10250</v>
      </c>
      <c r="L219" s="202">
        <f t="shared" ref="L219" si="182">MROUND(O219+25,50)</f>
        <v>6550</v>
      </c>
      <c r="M219" s="51"/>
      <c r="N219" s="13">
        <f t="shared" si="172"/>
        <v>10238.558000000001</v>
      </c>
      <c r="O219" s="13">
        <f t="shared" si="173"/>
        <v>6515.4459999999999</v>
      </c>
      <c r="P219" s="51"/>
      <c r="Q219" s="436">
        <v>4653.8900000000003</v>
      </c>
      <c r="R219" s="409">
        <v>4653.8900000000003</v>
      </c>
      <c r="S219" s="409">
        <v>4653.8900000000003</v>
      </c>
      <c r="T219" s="368">
        <v>424.625</v>
      </c>
      <c r="U219" s="305">
        <v>339.7</v>
      </c>
      <c r="V219" s="289">
        <v>333.63</v>
      </c>
      <c r="W219" s="277">
        <v>266.904</v>
      </c>
      <c r="X219" s="263">
        <v>266.904</v>
      </c>
      <c r="Y219" s="263">
        <v>266.904</v>
      </c>
      <c r="Z219" s="208">
        <v>449.57682</v>
      </c>
      <c r="AA219" s="208">
        <v>449.57682</v>
      </c>
      <c r="AB219" s="208">
        <v>449.57682</v>
      </c>
      <c r="AC219" s="208">
        <v>449.57682</v>
      </c>
      <c r="AD219" s="208">
        <v>405.46249999999998</v>
      </c>
      <c r="AE219" s="190">
        <v>324.37</v>
      </c>
      <c r="AF219" s="312">
        <f t="shared" si="174"/>
        <v>1</v>
      </c>
    </row>
    <row r="220" spans="1:39" ht="23.1" customHeight="1" x14ac:dyDescent="0.25">
      <c r="D220" s="136"/>
      <c r="E220" s="138"/>
      <c r="F220" s="139"/>
      <c r="K220" s="202"/>
      <c r="L220" s="202"/>
      <c r="M220" s="51"/>
      <c r="N220" s="13">
        <f t="shared" si="172"/>
        <v>0</v>
      </c>
      <c r="O220" s="13">
        <f t="shared" si="173"/>
        <v>0</v>
      </c>
      <c r="P220" s="51"/>
      <c r="Q220" s="436"/>
      <c r="R220" s="401"/>
      <c r="S220" s="401"/>
      <c r="T220" s="368"/>
      <c r="U220" s="305"/>
      <c r="V220" s="289"/>
      <c r="W220" s="277"/>
      <c r="X220" s="263"/>
      <c r="Y220" s="263"/>
      <c r="Z220" s="208"/>
      <c r="AA220" s="208"/>
      <c r="AB220" s="208"/>
      <c r="AC220" s="208"/>
      <c r="AD220" s="208"/>
      <c r="AE220" s="190"/>
      <c r="AF220" s="312" t="e">
        <f t="shared" si="174"/>
        <v>#DIV/0!</v>
      </c>
    </row>
    <row r="221" spans="1:39" ht="23.1" customHeight="1" x14ac:dyDescent="0.25">
      <c r="C221" s="2" t="s">
        <v>702</v>
      </c>
      <c r="D221" s="4" t="s">
        <v>695</v>
      </c>
      <c r="E221" s="116">
        <f t="shared" ref="E221" si="183">K221</f>
        <v>1500</v>
      </c>
      <c r="F221" s="117">
        <f t="shared" ref="F221" si="184">L221</f>
        <v>950</v>
      </c>
      <c r="K221" s="202">
        <f t="shared" ref="K221" si="185">MROUND(N221+25,50)</f>
        <v>1500</v>
      </c>
      <c r="L221" s="202">
        <f t="shared" ref="L221" si="186">MROUND(O221+25,50)</f>
        <v>950</v>
      </c>
      <c r="M221" s="51"/>
      <c r="N221" s="13">
        <f t="shared" si="172"/>
        <v>1472.0420000000001</v>
      </c>
      <c r="O221" s="13">
        <f t="shared" si="173"/>
        <v>936.75399999999991</v>
      </c>
      <c r="P221" s="51"/>
      <c r="Q221" s="436">
        <v>669.11</v>
      </c>
      <c r="R221" s="409">
        <v>669.11</v>
      </c>
      <c r="S221" s="409">
        <v>669.11</v>
      </c>
      <c r="T221" s="368">
        <v>610.5</v>
      </c>
      <c r="U221" s="305">
        <v>488.4</v>
      </c>
      <c r="V221" s="289">
        <v>488.75</v>
      </c>
      <c r="W221" s="277">
        <v>391</v>
      </c>
      <c r="X221" s="272">
        <v>391</v>
      </c>
      <c r="Y221" s="263">
        <v>391</v>
      </c>
      <c r="Z221" s="208">
        <v>554.70492000000002</v>
      </c>
      <c r="AA221" s="208">
        <v>554.70492000000002</v>
      </c>
      <c r="AB221" s="208">
        <v>554.70492000000002</v>
      </c>
      <c r="AC221" s="208">
        <v>554.70492000000002</v>
      </c>
      <c r="AD221" s="208">
        <v>500.27500000000003</v>
      </c>
      <c r="AE221" s="190">
        <v>400.22</v>
      </c>
      <c r="AF221" s="312">
        <f t="shared" si="174"/>
        <v>1</v>
      </c>
    </row>
    <row r="222" spans="1:39" ht="23.1" customHeight="1" x14ac:dyDescent="0.25">
      <c r="C222" s="2" t="s">
        <v>702</v>
      </c>
      <c r="D222" s="4" t="s">
        <v>696</v>
      </c>
      <c r="E222" s="116">
        <f t="shared" ref="E222:E225" si="187">K222</f>
        <v>2000</v>
      </c>
      <c r="F222" s="117">
        <f t="shared" ref="F222:F225" si="188">L222</f>
        <v>1300</v>
      </c>
      <c r="K222" s="202">
        <f t="shared" ref="K222:K225" si="189">MROUND(N222+25,50)</f>
        <v>2000</v>
      </c>
      <c r="L222" s="202">
        <f t="shared" ref="L222:L225" si="190">MROUND(O222+25,50)</f>
        <v>1300</v>
      </c>
      <c r="M222" s="51"/>
      <c r="N222" s="13">
        <f t="shared" si="172"/>
        <v>1967.482</v>
      </c>
      <c r="O222" s="13">
        <f t="shared" si="173"/>
        <v>1252.0339999999999</v>
      </c>
      <c r="P222" s="51"/>
      <c r="Q222" s="436">
        <v>894.31</v>
      </c>
      <c r="R222" s="409">
        <v>894.31</v>
      </c>
      <c r="S222" s="409">
        <v>894.31</v>
      </c>
      <c r="T222" s="368">
        <v>815.97499999999991</v>
      </c>
      <c r="U222" s="305">
        <v>652.78</v>
      </c>
      <c r="V222" s="289">
        <v>653.75</v>
      </c>
      <c r="W222" s="277">
        <v>523</v>
      </c>
      <c r="X222" s="272">
        <v>523</v>
      </c>
      <c r="Y222" s="263">
        <v>499.53200000000004</v>
      </c>
      <c r="Z222" s="208">
        <v>738.14202</v>
      </c>
      <c r="AA222" s="208">
        <v>738.14202</v>
      </c>
      <c r="AB222" s="208">
        <v>738.14202</v>
      </c>
      <c r="AC222" s="208">
        <v>738.14202</v>
      </c>
      <c r="AD222" s="208">
        <v>665.71250000000009</v>
      </c>
      <c r="AE222" s="190">
        <v>532.57000000000005</v>
      </c>
      <c r="AF222" s="312">
        <f t="shared" si="174"/>
        <v>1</v>
      </c>
    </row>
    <row r="223" spans="1:39" ht="23.1" customHeight="1" x14ac:dyDescent="0.25">
      <c r="C223" s="2" t="s">
        <v>702</v>
      </c>
      <c r="D223" s="4" t="s">
        <v>697</v>
      </c>
      <c r="E223" s="116">
        <f t="shared" si="187"/>
        <v>2450</v>
      </c>
      <c r="F223" s="117">
        <f t="shared" si="188"/>
        <v>1550</v>
      </c>
      <c r="K223" s="202">
        <f t="shared" si="189"/>
        <v>2450</v>
      </c>
      <c r="L223" s="202">
        <f t="shared" si="190"/>
        <v>1550</v>
      </c>
      <c r="M223" s="51"/>
      <c r="N223" s="13">
        <f t="shared" si="172"/>
        <v>2428.8000000000002</v>
      </c>
      <c r="O223" s="13">
        <f t="shared" si="173"/>
        <v>1545.6</v>
      </c>
      <c r="P223" s="51"/>
      <c r="Q223" s="436">
        <v>1104</v>
      </c>
      <c r="R223" s="420">
        <v>1104</v>
      </c>
      <c r="S223" s="409">
        <v>1103.45</v>
      </c>
      <c r="T223" s="368">
        <v>1006.8000000000001</v>
      </c>
      <c r="U223" s="305">
        <v>805.44</v>
      </c>
      <c r="V223" s="289">
        <v>806.25</v>
      </c>
      <c r="W223" s="277">
        <v>645</v>
      </c>
      <c r="X223" s="272">
        <v>645</v>
      </c>
      <c r="Y223" s="263">
        <v>616.34100000000001</v>
      </c>
      <c r="Z223" s="208"/>
      <c r="AA223" s="208"/>
      <c r="AB223" s="208"/>
      <c r="AC223" s="208"/>
      <c r="AD223" s="208"/>
      <c r="AE223" s="190"/>
      <c r="AF223" s="312">
        <f t="shared" si="174"/>
        <v>1</v>
      </c>
    </row>
    <row r="224" spans="1:39" ht="23.1" customHeight="1" x14ac:dyDescent="0.25">
      <c r="C224" s="2" t="s">
        <v>702</v>
      </c>
      <c r="D224" s="4" t="s">
        <v>698</v>
      </c>
      <c r="E224" s="116">
        <f t="shared" si="187"/>
        <v>3250</v>
      </c>
      <c r="F224" s="117">
        <f t="shared" si="188"/>
        <v>2100</v>
      </c>
      <c r="K224" s="202">
        <f t="shared" si="189"/>
        <v>3250</v>
      </c>
      <c r="L224" s="202">
        <f t="shared" si="190"/>
        <v>2100</v>
      </c>
      <c r="M224" s="51"/>
      <c r="N224" s="13">
        <f t="shared" si="172"/>
        <v>3231.8</v>
      </c>
      <c r="O224" s="13">
        <f t="shared" si="173"/>
        <v>2056.6</v>
      </c>
      <c r="P224" s="51"/>
      <c r="Q224" s="436">
        <v>1469</v>
      </c>
      <c r="R224" s="420">
        <v>1469</v>
      </c>
      <c r="S224" s="409">
        <v>1468.38</v>
      </c>
      <c r="T224" s="368">
        <v>1339.7624999999998</v>
      </c>
      <c r="U224" s="305">
        <v>1071.81</v>
      </c>
      <c r="V224" s="289">
        <v>1072.5</v>
      </c>
      <c r="W224" s="277">
        <v>858</v>
      </c>
      <c r="X224" s="272">
        <v>858</v>
      </c>
      <c r="Y224" s="263">
        <v>820.16000000000008</v>
      </c>
      <c r="Z224" s="208"/>
      <c r="AA224" s="208"/>
      <c r="AB224" s="208"/>
      <c r="AC224" s="208"/>
      <c r="AD224" s="208"/>
      <c r="AE224" s="190"/>
      <c r="AF224" s="312">
        <f t="shared" si="174"/>
        <v>1</v>
      </c>
    </row>
    <row r="225" spans="1:33" ht="23.1" customHeight="1" x14ac:dyDescent="0.25">
      <c r="C225" s="2" t="s">
        <v>702</v>
      </c>
      <c r="D225" s="4" t="s">
        <v>699</v>
      </c>
      <c r="E225" s="116">
        <f t="shared" si="187"/>
        <v>5550</v>
      </c>
      <c r="F225" s="117">
        <f t="shared" si="188"/>
        <v>3550</v>
      </c>
      <c r="K225" s="202">
        <f t="shared" si="189"/>
        <v>5550</v>
      </c>
      <c r="L225" s="202">
        <f t="shared" si="190"/>
        <v>3550</v>
      </c>
      <c r="M225" s="51"/>
      <c r="N225" s="13">
        <f t="shared" si="172"/>
        <v>5544</v>
      </c>
      <c r="O225" s="13">
        <f t="shared" si="173"/>
        <v>3528</v>
      </c>
      <c r="P225" s="51"/>
      <c r="Q225" s="436">
        <v>2520</v>
      </c>
      <c r="R225" s="420">
        <v>2520</v>
      </c>
      <c r="S225" s="409">
        <v>2519.58</v>
      </c>
      <c r="T225" s="368">
        <v>2298.8874999999998</v>
      </c>
      <c r="U225" s="305">
        <v>1839.11</v>
      </c>
      <c r="V225" s="289">
        <v>1665.8674999999998</v>
      </c>
      <c r="W225" s="277">
        <v>1332.694</v>
      </c>
      <c r="X225" s="263">
        <v>1332.694</v>
      </c>
      <c r="Y225" s="263">
        <v>1332.694</v>
      </c>
      <c r="Z225" s="208">
        <v>1199.4166799999998</v>
      </c>
      <c r="AA225" s="208">
        <v>1199.4166799999998</v>
      </c>
      <c r="AB225" s="208">
        <v>1199.4166799999998</v>
      </c>
      <c r="AC225" s="208">
        <v>1199.4166799999998</v>
      </c>
      <c r="AD225" s="208">
        <v>1081.7249999999999</v>
      </c>
      <c r="AE225" s="190">
        <v>865.38</v>
      </c>
      <c r="AF225" s="312">
        <f t="shared" si="174"/>
        <v>1</v>
      </c>
    </row>
    <row r="226" spans="1:33" ht="23.1" customHeight="1" x14ac:dyDescent="0.25">
      <c r="D226" s="136"/>
      <c r="E226" s="138"/>
      <c r="F226" s="139"/>
      <c r="K226" s="202"/>
      <c r="L226" s="202"/>
      <c r="M226" s="51"/>
      <c r="N226" s="13">
        <f t="shared" si="172"/>
        <v>0</v>
      </c>
      <c r="O226" s="13">
        <f t="shared" si="173"/>
        <v>0</v>
      </c>
      <c r="P226" s="51"/>
      <c r="Q226" s="436"/>
      <c r="R226" s="401"/>
      <c r="S226" s="401"/>
      <c r="T226" s="368">
        <v>0</v>
      </c>
      <c r="U226" s="305"/>
      <c r="V226" s="289"/>
      <c r="W226" s="277"/>
      <c r="X226" s="263"/>
      <c r="Y226" s="263"/>
      <c r="Z226" s="208"/>
      <c r="AA226" s="208"/>
      <c r="AB226" s="208"/>
      <c r="AC226" s="208"/>
      <c r="AD226" s="208"/>
      <c r="AE226" s="191"/>
      <c r="AF226" s="312" t="e">
        <f t="shared" si="174"/>
        <v>#DIV/0!</v>
      </c>
    </row>
    <row r="227" spans="1:33" s="66" customFormat="1" ht="23.1" customHeight="1" x14ac:dyDescent="0.25">
      <c r="A227" s="2"/>
      <c r="B227" s="2">
        <v>1895</v>
      </c>
      <c r="C227" s="2" t="s">
        <v>413</v>
      </c>
      <c r="D227" s="4" t="s">
        <v>700</v>
      </c>
      <c r="E227" s="116">
        <f t="shared" ref="E227" si="191">K227</f>
        <v>5050</v>
      </c>
      <c r="F227" s="117">
        <f t="shared" ref="F227" si="192">L227</f>
        <v>3200</v>
      </c>
      <c r="G227" s="101"/>
      <c r="H227" s="2"/>
      <c r="I227" s="2"/>
      <c r="J227" s="33"/>
      <c r="K227" s="202">
        <f t="shared" ref="K227" si="193">MROUND(N227+25,50)</f>
        <v>5050</v>
      </c>
      <c r="L227" s="202">
        <f t="shared" ref="L227" si="194">MROUND(O227+25,50)</f>
        <v>3200</v>
      </c>
      <c r="M227" s="51"/>
      <c r="N227" s="13">
        <f t="shared" si="172"/>
        <v>5005.7480000000005</v>
      </c>
      <c r="O227" s="13">
        <f t="shared" si="173"/>
        <v>3185.4760000000001</v>
      </c>
      <c r="P227" s="63"/>
      <c r="Q227" s="436">
        <v>2275.34</v>
      </c>
      <c r="R227" s="409">
        <v>2275.34</v>
      </c>
      <c r="S227" s="409">
        <v>2275.34</v>
      </c>
      <c r="T227" s="368">
        <v>2076.0374999999999</v>
      </c>
      <c r="U227" s="305">
        <v>1660.83</v>
      </c>
      <c r="V227" s="289">
        <v>1588.62</v>
      </c>
      <c r="W227" s="277">
        <v>1270.896</v>
      </c>
      <c r="X227" s="263">
        <v>1270.896</v>
      </c>
      <c r="Y227" s="263">
        <v>1270.896</v>
      </c>
      <c r="Z227" s="208">
        <v>1143.8103599999999</v>
      </c>
      <c r="AA227" s="208">
        <v>1143.8103599999999</v>
      </c>
      <c r="AB227" s="208">
        <v>1143.8103599999999</v>
      </c>
      <c r="AC227" s="208">
        <v>1143.8103599999999</v>
      </c>
      <c r="AD227" s="208">
        <v>1031.575</v>
      </c>
      <c r="AE227" s="191">
        <v>825.26</v>
      </c>
      <c r="AF227" s="312">
        <f t="shared" si="174"/>
        <v>1</v>
      </c>
      <c r="AG227" s="144"/>
    </row>
    <row r="228" spans="1:33" ht="23.1" customHeight="1" x14ac:dyDescent="0.25">
      <c r="B228" s="2">
        <v>1896</v>
      </c>
      <c r="C228" s="2" t="s">
        <v>414</v>
      </c>
      <c r="D228" s="4" t="s">
        <v>701</v>
      </c>
      <c r="E228" s="116">
        <f t="shared" ref="E228" si="195">K228</f>
        <v>8600</v>
      </c>
      <c r="F228" s="117">
        <f t="shared" ref="F228" si="196">L228</f>
        <v>5450</v>
      </c>
      <c r="G228" s="101"/>
      <c r="K228" s="202">
        <f t="shared" ref="K228" si="197">MROUND(N228+25,50)</f>
        <v>8600</v>
      </c>
      <c r="L228" s="202">
        <f t="shared" ref="L228" si="198">MROUND(O228+25,50)</f>
        <v>5450</v>
      </c>
      <c r="M228" s="51"/>
      <c r="N228" s="13">
        <f t="shared" si="172"/>
        <v>8560.1779999999999</v>
      </c>
      <c r="O228" s="13">
        <f t="shared" si="173"/>
        <v>5447.3859999999995</v>
      </c>
      <c r="P228" s="51"/>
      <c r="Q228" s="436">
        <v>3890.99</v>
      </c>
      <c r="R228" s="409">
        <v>3890.99</v>
      </c>
      <c r="S228" s="409">
        <v>3890.99</v>
      </c>
      <c r="T228" s="368">
        <v>3550.1749999999997</v>
      </c>
      <c r="U228" s="305">
        <v>2840.14</v>
      </c>
      <c r="V228" s="289">
        <v>2716.67</v>
      </c>
      <c r="W228" s="277">
        <v>2173.3360000000002</v>
      </c>
      <c r="X228" s="263">
        <v>2173.3360000000002</v>
      </c>
      <c r="Y228" s="263">
        <v>2173.3360000000002</v>
      </c>
      <c r="Z228" s="208">
        <v>1955.9924999999998</v>
      </c>
      <c r="AA228" s="208">
        <v>1955.9924999999998</v>
      </c>
      <c r="AB228" s="208">
        <v>1955.9924999999998</v>
      </c>
      <c r="AC228" s="208">
        <v>1955.9924999999998</v>
      </c>
      <c r="AD228" s="208">
        <v>1764.0625</v>
      </c>
      <c r="AE228" s="191">
        <v>1411.25</v>
      </c>
      <c r="AF228" s="312">
        <f t="shared" si="174"/>
        <v>1</v>
      </c>
    </row>
    <row r="229" spans="1:33" ht="23.1" customHeight="1" x14ac:dyDescent="0.25">
      <c r="D229" s="136"/>
      <c r="E229" s="138"/>
      <c r="F229" s="139"/>
      <c r="K229" s="202"/>
      <c r="L229" s="202"/>
      <c r="M229" s="51"/>
      <c r="N229" s="13">
        <f t="shared" si="172"/>
        <v>0</v>
      </c>
      <c r="O229" s="13">
        <f t="shared" si="173"/>
        <v>0</v>
      </c>
      <c r="P229" s="51"/>
      <c r="Q229" s="400"/>
      <c r="R229" s="401"/>
      <c r="S229" s="401"/>
      <c r="T229" s="368">
        <v>0</v>
      </c>
      <c r="U229" s="300"/>
      <c r="V229" s="289"/>
      <c r="W229" s="277"/>
      <c r="X229" s="208"/>
      <c r="Y229" s="208"/>
      <c r="Z229" s="208"/>
      <c r="AA229" s="208"/>
      <c r="AB229" s="208"/>
      <c r="AC229" s="208"/>
      <c r="AD229" s="208"/>
      <c r="AE229" s="54"/>
      <c r="AF229" s="312" t="e">
        <f t="shared" si="174"/>
        <v>#DIV/0!</v>
      </c>
    </row>
    <row r="230" spans="1:33" ht="23.1" customHeight="1" x14ac:dyDescent="0.25">
      <c r="D230" s="615" t="s">
        <v>838</v>
      </c>
      <c r="E230" s="615"/>
      <c r="F230" s="615"/>
      <c r="G230" s="615"/>
      <c r="H230" s="615"/>
      <c r="I230" s="615"/>
      <c r="J230" s="34"/>
      <c r="K230" s="202"/>
      <c r="L230" s="202"/>
      <c r="M230" s="2"/>
      <c r="N230" s="13">
        <f t="shared" si="172"/>
        <v>0</v>
      </c>
      <c r="O230" s="13">
        <f t="shared" si="173"/>
        <v>0</v>
      </c>
      <c r="P230" s="2"/>
      <c r="Q230" s="400"/>
      <c r="R230" s="401"/>
      <c r="S230" s="401"/>
      <c r="T230" s="329"/>
      <c r="U230" s="333"/>
      <c r="V230" s="330"/>
      <c r="W230" s="277"/>
      <c r="X230" s="208"/>
      <c r="Y230" s="208"/>
      <c r="Z230" s="208"/>
      <c r="AA230" s="208"/>
      <c r="AB230" s="208"/>
      <c r="AC230" s="208"/>
      <c r="AD230" s="208"/>
      <c r="AE230" s="54"/>
      <c r="AF230" s="312" t="e">
        <f t="shared" si="174"/>
        <v>#DIV/0!</v>
      </c>
    </row>
    <row r="231" spans="1:33" s="66" customFormat="1" ht="23.1" customHeight="1" x14ac:dyDescent="0.25">
      <c r="A231" s="2"/>
      <c r="B231" s="2">
        <v>2007</v>
      </c>
      <c r="C231" s="2" t="s">
        <v>466</v>
      </c>
      <c r="D231" s="4" t="s">
        <v>546</v>
      </c>
      <c r="E231" s="116">
        <f t="shared" ref="E231" si="199">K231</f>
        <v>1350</v>
      </c>
      <c r="F231" s="117">
        <f t="shared" ref="F231" si="200">L231</f>
        <v>900</v>
      </c>
      <c r="G231" s="101"/>
      <c r="H231" s="2"/>
      <c r="I231" s="2"/>
      <c r="J231" s="33"/>
      <c r="K231" s="202">
        <f t="shared" ref="K231" si="201">MROUND(N231+25,50)</f>
        <v>1350</v>
      </c>
      <c r="L231" s="202">
        <f t="shared" ref="L231" si="202">MROUND(O231+25,50)</f>
        <v>900</v>
      </c>
      <c r="M231" s="51"/>
      <c r="N231" s="13">
        <f t="shared" si="172"/>
        <v>1337.952</v>
      </c>
      <c r="O231" s="13">
        <f t="shared" si="173"/>
        <v>851.42399999999986</v>
      </c>
      <c r="P231" s="63"/>
      <c r="Q231" s="436">
        <v>608.16</v>
      </c>
      <c r="R231" s="409">
        <v>608.16</v>
      </c>
      <c r="S231" s="409">
        <v>608.16</v>
      </c>
      <c r="T231" s="368">
        <v>554.88750000000005</v>
      </c>
      <c r="U231" s="305">
        <v>443.91</v>
      </c>
      <c r="V231" s="289">
        <v>424.6275</v>
      </c>
      <c r="W231" s="277">
        <v>339.702</v>
      </c>
      <c r="X231" s="263">
        <v>339.702</v>
      </c>
      <c r="Y231" s="263">
        <v>339.702</v>
      </c>
      <c r="Z231" s="208">
        <v>305.72388000000001</v>
      </c>
      <c r="AA231" s="208">
        <v>305.72388000000001</v>
      </c>
      <c r="AB231" s="208">
        <v>305.72388000000001</v>
      </c>
      <c r="AC231" s="208">
        <v>305.72388000000001</v>
      </c>
      <c r="AD231" s="208">
        <v>275.72500000000002</v>
      </c>
      <c r="AE231" s="191">
        <v>220.58</v>
      </c>
      <c r="AF231" s="312">
        <f t="shared" si="174"/>
        <v>1</v>
      </c>
      <c r="AG231" s="144"/>
    </row>
    <row r="232" spans="1:33" ht="23.1" customHeight="1" x14ac:dyDescent="0.25">
      <c r="C232" s="2" t="s">
        <v>467</v>
      </c>
      <c r="D232" s="4" t="s">
        <v>547</v>
      </c>
      <c r="E232" s="116">
        <f t="shared" ref="E232:E237" si="203">K232</f>
        <v>1600</v>
      </c>
      <c r="F232" s="117">
        <f t="shared" ref="F232:F237" si="204">L232</f>
        <v>1050</v>
      </c>
      <c r="G232" s="101"/>
      <c r="K232" s="202">
        <f t="shared" ref="K232:K237" si="205">MROUND(N232+25,50)</f>
        <v>1600</v>
      </c>
      <c r="L232" s="202">
        <f t="shared" ref="L232:L237" si="206">MROUND(O232+25,50)</f>
        <v>1050</v>
      </c>
      <c r="M232" s="51"/>
      <c r="N232" s="13">
        <f t="shared" si="172"/>
        <v>1596.3860000000002</v>
      </c>
      <c r="O232" s="13">
        <f t="shared" si="173"/>
        <v>1015.8819999999999</v>
      </c>
      <c r="P232" s="51"/>
      <c r="Q232" s="436">
        <v>725.63</v>
      </c>
      <c r="R232" s="409">
        <v>725.63</v>
      </c>
      <c r="S232" s="409">
        <v>725.63</v>
      </c>
      <c r="T232" s="368">
        <v>662.07499999999993</v>
      </c>
      <c r="U232" s="305">
        <v>529.66</v>
      </c>
      <c r="V232" s="289">
        <v>506.64625000000007</v>
      </c>
      <c r="W232" s="277">
        <v>405.31700000000006</v>
      </c>
      <c r="X232" s="263">
        <v>405.31700000000006</v>
      </c>
      <c r="Y232" s="263">
        <v>405.31700000000006</v>
      </c>
      <c r="Z232" s="208">
        <v>364.78133999999994</v>
      </c>
      <c r="AA232" s="208">
        <v>364.78133999999994</v>
      </c>
      <c r="AB232" s="208">
        <v>364.78133999999994</v>
      </c>
      <c r="AC232" s="208">
        <v>364.78133999999994</v>
      </c>
      <c r="AD232" s="208">
        <v>328.98750000000001</v>
      </c>
      <c r="AE232" s="191">
        <v>263.19</v>
      </c>
      <c r="AF232" s="312">
        <f t="shared" si="174"/>
        <v>1</v>
      </c>
    </row>
    <row r="233" spans="1:33" ht="23.1" customHeight="1" x14ac:dyDescent="0.25">
      <c r="C233" s="2" t="s">
        <v>468</v>
      </c>
      <c r="D233" s="4" t="s">
        <v>548</v>
      </c>
      <c r="E233" s="116">
        <f t="shared" si="203"/>
        <v>2250</v>
      </c>
      <c r="F233" s="117">
        <f t="shared" si="204"/>
        <v>1450</v>
      </c>
      <c r="G233" s="101"/>
      <c r="K233" s="202">
        <f t="shared" si="205"/>
        <v>2250</v>
      </c>
      <c r="L233" s="202">
        <f t="shared" si="206"/>
        <v>1450</v>
      </c>
      <c r="M233" s="51"/>
      <c r="N233" s="13">
        <f t="shared" si="172"/>
        <v>2216.7640000000001</v>
      </c>
      <c r="O233" s="13">
        <f t="shared" si="173"/>
        <v>1410.6679999999999</v>
      </c>
      <c r="P233" s="51"/>
      <c r="Q233" s="436">
        <v>1007.62</v>
      </c>
      <c r="R233" s="409">
        <v>1007.62</v>
      </c>
      <c r="S233" s="409">
        <v>1007.62</v>
      </c>
      <c r="T233" s="368">
        <v>919.36249999999995</v>
      </c>
      <c r="U233" s="305">
        <v>735.49</v>
      </c>
      <c r="V233" s="289">
        <v>703.505</v>
      </c>
      <c r="W233" s="277">
        <v>562.80399999999997</v>
      </c>
      <c r="X233" s="263">
        <v>562.80399999999997</v>
      </c>
      <c r="Y233" s="263">
        <v>562.80399999999997</v>
      </c>
      <c r="Z233" s="208">
        <v>506.51369999999997</v>
      </c>
      <c r="AA233" s="208">
        <v>506.51369999999997</v>
      </c>
      <c r="AB233" s="208">
        <v>506.51369999999997</v>
      </c>
      <c r="AC233" s="208">
        <v>506.51369999999997</v>
      </c>
      <c r="AD233" s="208">
        <v>456.8125</v>
      </c>
      <c r="AE233" s="191">
        <v>365.45</v>
      </c>
      <c r="AF233" s="312">
        <f t="shared" si="174"/>
        <v>1</v>
      </c>
    </row>
    <row r="234" spans="1:33" ht="23.1" customHeight="1" x14ac:dyDescent="0.25">
      <c r="C234" s="2" t="s">
        <v>469</v>
      </c>
      <c r="D234" s="4" t="s">
        <v>167</v>
      </c>
      <c r="E234" s="116">
        <f t="shared" si="203"/>
        <v>2500</v>
      </c>
      <c r="F234" s="117">
        <f t="shared" si="204"/>
        <v>1600</v>
      </c>
      <c r="G234" s="101"/>
      <c r="K234" s="202">
        <f t="shared" si="205"/>
        <v>2500</v>
      </c>
      <c r="L234" s="202">
        <f t="shared" si="206"/>
        <v>1600</v>
      </c>
      <c r="M234" s="51"/>
      <c r="N234" s="13">
        <f t="shared" si="172"/>
        <v>2493.326</v>
      </c>
      <c r="O234" s="13">
        <f t="shared" si="173"/>
        <v>1586.6619999999998</v>
      </c>
      <c r="P234" s="51"/>
      <c r="Q234" s="436">
        <v>1133.33</v>
      </c>
      <c r="R234" s="409">
        <v>1133.33</v>
      </c>
      <c r="S234" s="409">
        <v>1133.33</v>
      </c>
      <c r="T234" s="368">
        <v>1034.0625</v>
      </c>
      <c r="U234" s="305">
        <v>827.25</v>
      </c>
      <c r="V234" s="289">
        <v>791.27125000000001</v>
      </c>
      <c r="W234" s="277">
        <v>633.01700000000005</v>
      </c>
      <c r="X234" s="263">
        <v>633.01700000000005</v>
      </c>
      <c r="Y234" s="263">
        <v>633.01700000000005</v>
      </c>
      <c r="Z234" s="208">
        <v>569.71529999999996</v>
      </c>
      <c r="AA234" s="208">
        <v>569.71529999999996</v>
      </c>
      <c r="AB234" s="208">
        <v>569.71529999999996</v>
      </c>
      <c r="AC234" s="208">
        <v>569.71529999999996</v>
      </c>
      <c r="AD234" s="208">
        <v>513.8125</v>
      </c>
      <c r="AE234" s="191">
        <v>411.05</v>
      </c>
      <c r="AF234" s="312">
        <f t="shared" si="174"/>
        <v>1</v>
      </c>
    </row>
    <row r="235" spans="1:33" ht="23.1" customHeight="1" x14ac:dyDescent="0.25">
      <c r="C235" s="2" t="s">
        <v>470</v>
      </c>
      <c r="D235" s="4" t="s">
        <v>168</v>
      </c>
      <c r="E235" s="116">
        <f t="shared" si="203"/>
        <v>3000</v>
      </c>
      <c r="F235" s="117">
        <f t="shared" si="204"/>
        <v>1950</v>
      </c>
      <c r="G235" s="101"/>
      <c r="K235" s="202">
        <f t="shared" si="205"/>
        <v>3000</v>
      </c>
      <c r="L235" s="202">
        <f t="shared" si="206"/>
        <v>1950</v>
      </c>
      <c r="M235" s="51"/>
      <c r="N235" s="13">
        <f t="shared" si="172"/>
        <v>2996.4660000000003</v>
      </c>
      <c r="O235" s="13">
        <f t="shared" si="173"/>
        <v>1906.8419999999999</v>
      </c>
      <c r="P235" s="51"/>
      <c r="Q235" s="436">
        <v>1362.03</v>
      </c>
      <c r="R235" s="409">
        <v>1362.03</v>
      </c>
      <c r="S235" s="409">
        <v>1362.03</v>
      </c>
      <c r="T235" s="368">
        <v>1242.7249999999999</v>
      </c>
      <c r="U235" s="305">
        <v>994.18</v>
      </c>
      <c r="V235" s="289">
        <v>950.95000000000016</v>
      </c>
      <c r="W235" s="277">
        <v>760.7600000000001</v>
      </c>
      <c r="X235" s="263">
        <v>760.7600000000001</v>
      </c>
      <c r="Y235" s="263">
        <v>760.7600000000001</v>
      </c>
      <c r="Z235" s="208">
        <v>684.68399999999997</v>
      </c>
      <c r="AA235" s="208">
        <v>684.68399999999997</v>
      </c>
      <c r="AB235" s="208">
        <v>684.68399999999997</v>
      </c>
      <c r="AC235" s="208">
        <v>684.68399999999997</v>
      </c>
      <c r="AD235" s="208">
        <v>617.5</v>
      </c>
      <c r="AE235" s="191">
        <v>494</v>
      </c>
      <c r="AF235" s="312">
        <f t="shared" si="174"/>
        <v>1</v>
      </c>
    </row>
    <row r="236" spans="1:33" ht="23.1" customHeight="1" x14ac:dyDescent="0.25">
      <c r="C236" s="2" t="s">
        <v>471</v>
      </c>
      <c r="D236" s="4" t="s">
        <v>549</v>
      </c>
      <c r="E236" s="116">
        <f t="shared" si="203"/>
        <v>4550</v>
      </c>
      <c r="F236" s="117">
        <f t="shared" si="204"/>
        <v>2900</v>
      </c>
      <c r="G236" s="101"/>
      <c r="K236" s="202">
        <f t="shared" si="205"/>
        <v>4550</v>
      </c>
      <c r="L236" s="202">
        <f t="shared" si="206"/>
        <v>2900</v>
      </c>
      <c r="M236" s="51"/>
      <c r="N236" s="13">
        <f t="shared" si="172"/>
        <v>4537.5880000000006</v>
      </c>
      <c r="O236" s="13">
        <f t="shared" si="173"/>
        <v>2887.5559999999996</v>
      </c>
      <c r="P236" s="51"/>
      <c r="Q236" s="436">
        <v>2062.54</v>
      </c>
      <c r="R236" s="409">
        <v>2062.54</v>
      </c>
      <c r="S236" s="409">
        <v>2062.54</v>
      </c>
      <c r="T236" s="368">
        <v>1881.875</v>
      </c>
      <c r="U236" s="305">
        <v>1505.5</v>
      </c>
      <c r="V236" s="289">
        <v>1440.13375</v>
      </c>
      <c r="W236" s="277">
        <v>1152.107</v>
      </c>
      <c r="X236" s="263">
        <v>1152.107</v>
      </c>
      <c r="Y236" s="263">
        <v>1152.107</v>
      </c>
      <c r="Z236" s="208">
        <v>1036.8804599999999</v>
      </c>
      <c r="AA236" s="208">
        <v>1036.8804599999999</v>
      </c>
      <c r="AB236" s="208">
        <v>1036.8804599999999</v>
      </c>
      <c r="AC236" s="208">
        <v>1036.8804599999999</v>
      </c>
      <c r="AD236" s="208">
        <v>935.13750000000005</v>
      </c>
      <c r="AE236" s="191">
        <v>748.11</v>
      </c>
      <c r="AF236" s="312">
        <f t="shared" si="174"/>
        <v>1</v>
      </c>
    </row>
    <row r="237" spans="1:33" ht="23.1" customHeight="1" x14ac:dyDescent="0.25">
      <c r="C237" s="2" t="s">
        <v>472</v>
      </c>
      <c r="D237" s="4" t="s">
        <v>170</v>
      </c>
      <c r="E237" s="116">
        <f t="shared" si="203"/>
        <v>8700</v>
      </c>
      <c r="F237" s="117">
        <f t="shared" si="204"/>
        <v>5550</v>
      </c>
      <c r="G237" s="101"/>
      <c r="K237" s="202">
        <f t="shared" si="205"/>
        <v>8700</v>
      </c>
      <c r="L237" s="202">
        <f t="shared" si="206"/>
        <v>5550</v>
      </c>
      <c r="M237" s="51"/>
      <c r="N237" s="13">
        <f t="shared" si="172"/>
        <v>8669.8920000000016</v>
      </c>
      <c r="O237" s="13">
        <f t="shared" si="173"/>
        <v>5517.2039999999997</v>
      </c>
      <c r="P237" s="51"/>
      <c r="Q237" s="436">
        <v>3940.86</v>
      </c>
      <c r="R237" s="409">
        <v>3940.86</v>
      </c>
      <c r="S237" s="409">
        <v>3940.86</v>
      </c>
      <c r="T237" s="368">
        <v>3595.6750000000002</v>
      </c>
      <c r="U237" s="305">
        <v>2876.54</v>
      </c>
      <c r="V237" s="289">
        <v>2765.51</v>
      </c>
      <c r="W237" s="277">
        <v>2212.4080000000004</v>
      </c>
      <c r="X237" s="263">
        <v>2212.4080000000004</v>
      </c>
      <c r="Y237" s="263">
        <v>2212.4080000000004</v>
      </c>
      <c r="Z237" s="208">
        <v>1981.0652399999997</v>
      </c>
      <c r="AA237" s="208">
        <v>1981.0652399999997</v>
      </c>
      <c r="AB237" s="208">
        <v>1981.0652399999997</v>
      </c>
      <c r="AC237" s="208">
        <v>1981.0652399999997</v>
      </c>
      <c r="AD237" s="208">
        <v>1786.675</v>
      </c>
      <c r="AE237" s="191">
        <v>1429.34</v>
      </c>
      <c r="AF237" s="312">
        <f t="shared" si="174"/>
        <v>1</v>
      </c>
    </row>
    <row r="238" spans="1:33" ht="23.1" customHeight="1" x14ac:dyDescent="0.25">
      <c r="D238" s="136"/>
      <c r="E238" s="138"/>
      <c r="F238" s="139"/>
      <c r="K238" s="202"/>
      <c r="L238" s="202"/>
      <c r="M238" s="51"/>
      <c r="N238" s="13">
        <f t="shared" si="172"/>
        <v>0</v>
      </c>
      <c r="O238" s="13">
        <f t="shared" si="173"/>
        <v>0</v>
      </c>
      <c r="P238" s="51"/>
      <c r="Q238" s="400"/>
      <c r="R238" s="401"/>
      <c r="S238" s="401"/>
      <c r="T238" s="368"/>
      <c r="U238" s="305"/>
      <c r="V238" s="289"/>
      <c r="W238" s="277"/>
      <c r="X238" s="263"/>
      <c r="Y238" s="263"/>
      <c r="Z238" s="208"/>
      <c r="AA238" s="208"/>
      <c r="AB238" s="208"/>
      <c r="AC238" s="208"/>
      <c r="AD238" s="208"/>
      <c r="AE238" s="191"/>
      <c r="AF238" s="312" t="e">
        <f t="shared" si="174"/>
        <v>#DIV/0!</v>
      </c>
    </row>
    <row r="239" spans="1:33" ht="23.1" customHeight="1" x14ac:dyDescent="0.25">
      <c r="D239" s="615" t="s">
        <v>836</v>
      </c>
      <c r="E239" s="615"/>
      <c r="F239" s="615"/>
      <c r="G239" s="615"/>
      <c r="H239" s="615"/>
      <c r="I239" s="615"/>
      <c r="J239" s="34"/>
      <c r="K239" s="202"/>
      <c r="L239" s="202"/>
      <c r="M239" s="2"/>
      <c r="N239" s="13">
        <f t="shared" si="172"/>
        <v>0</v>
      </c>
      <c r="O239" s="13">
        <f t="shared" si="173"/>
        <v>0</v>
      </c>
      <c r="P239" s="2"/>
      <c r="Q239" s="400"/>
      <c r="R239" s="401"/>
      <c r="S239" s="401"/>
      <c r="T239" s="329"/>
      <c r="U239" s="333"/>
      <c r="V239" s="330"/>
      <c r="W239" s="280"/>
      <c r="X239" s="331"/>
      <c r="Y239" s="331"/>
      <c r="Z239" s="237"/>
      <c r="AA239" s="237"/>
      <c r="AB239" s="237"/>
      <c r="AC239" s="237"/>
      <c r="AD239" s="237"/>
      <c r="AE239" s="197"/>
      <c r="AF239" s="312" t="e">
        <f t="shared" si="174"/>
        <v>#DIV/0!</v>
      </c>
    </row>
    <row r="240" spans="1:33" s="66" customFormat="1" ht="23.1" customHeight="1" x14ac:dyDescent="0.25">
      <c r="A240" s="2"/>
      <c r="B240" s="2">
        <v>2030</v>
      </c>
      <c r="C240" s="2" t="s">
        <v>477</v>
      </c>
      <c r="D240" s="4" t="s">
        <v>800</v>
      </c>
      <c r="E240" s="116">
        <f t="shared" ref="E240" si="207">K240</f>
        <v>800</v>
      </c>
      <c r="F240" s="117">
        <f t="shared" ref="F240" si="208">L240</f>
        <v>500</v>
      </c>
      <c r="G240" s="101"/>
      <c r="H240" s="2"/>
      <c r="I240" s="2"/>
      <c r="J240" s="33"/>
      <c r="K240" s="202">
        <f t="shared" ref="K240" si="209">MROUND(N240+25,50)</f>
        <v>800</v>
      </c>
      <c r="L240" s="202">
        <f t="shared" ref="L240" si="210">MROUND(O240+25,50)</f>
        <v>500</v>
      </c>
      <c r="M240" s="51"/>
      <c r="N240" s="13">
        <f t="shared" si="172"/>
        <v>785.6640000000001</v>
      </c>
      <c r="O240" s="13">
        <f t="shared" si="173"/>
        <v>499.96799999999996</v>
      </c>
      <c r="P240" s="63"/>
      <c r="Q240" s="436">
        <v>357.12</v>
      </c>
      <c r="R240" s="409">
        <v>357.12</v>
      </c>
      <c r="S240" s="409">
        <v>357.12</v>
      </c>
      <c r="T240" s="368">
        <v>325.83750000000003</v>
      </c>
      <c r="U240" s="305">
        <v>260.67</v>
      </c>
      <c r="V240" s="289">
        <v>249.34250000000003</v>
      </c>
      <c r="W240" s="277">
        <v>199.47400000000002</v>
      </c>
      <c r="X240" s="263">
        <v>199.47400000000002</v>
      </c>
      <c r="Y240" s="263">
        <v>199.47400000000002</v>
      </c>
      <c r="Z240" s="208">
        <v>179.52857999999998</v>
      </c>
      <c r="AA240" s="208">
        <v>179.52857999999998</v>
      </c>
      <c r="AB240" s="208">
        <v>179.52857999999998</v>
      </c>
      <c r="AC240" s="208">
        <v>179.52857999999998</v>
      </c>
      <c r="AD240" s="208">
        <v>161.91249999999999</v>
      </c>
      <c r="AE240" s="191">
        <v>129.53</v>
      </c>
      <c r="AF240" s="312">
        <f t="shared" si="174"/>
        <v>1</v>
      </c>
      <c r="AG240" s="144"/>
    </row>
    <row r="241" spans="2:32" ht="23.1" customHeight="1" x14ac:dyDescent="0.25">
      <c r="B241" s="2">
        <v>2031</v>
      </c>
      <c r="C241" s="2" t="s">
        <v>478</v>
      </c>
      <c r="D241" s="4" t="s">
        <v>801</v>
      </c>
      <c r="E241" s="116">
        <f t="shared" ref="E241:E254" si="211">K241</f>
        <v>450</v>
      </c>
      <c r="F241" s="117">
        <f t="shared" ref="F241:F254" si="212">L241</f>
        <v>300</v>
      </c>
      <c r="G241" s="101"/>
      <c r="K241" s="202">
        <f t="shared" ref="K241:K254" si="213">MROUND(N241+25,50)</f>
        <v>450</v>
      </c>
      <c r="L241" s="202">
        <f t="shared" ref="L241:L254" si="214">MROUND(O241+25,50)</f>
        <v>300</v>
      </c>
      <c r="M241" s="51"/>
      <c r="N241" s="13">
        <f t="shared" si="172"/>
        <v>418.154</v>
      </c>
      <c r="O241" s="13">
        <f t="shared" si="173"/>
        <v>266.09799999999996</v>
      </c>
      <c r="P241" s="51"/>
      <c r="Q241" s="436">
        <v>190.07</v>
      </c>
      <c r="R241" s="409">
        <v>190.07</v>
      </c>
      <c r="S241" s="409">
        <v>190.07</v>
      </c>
      <c r="T241" s="368">
        <v>173.42500000000001</v>
      </c>
      <c r="U241" s="305">
        <v>138.74</v>
      </c>
      <c r="V241" s="289">
        <v>138.22875000000002</v>
      </c>
      <c r="W241" s="277">
        <v>110.58300000000001</v>
      </c>
      <c r="X241" s="263">
        <v>110.58300000000001</v>
      </c>
      <c r="Y241" s="263">
        <v>110.58300000000001</v>
      </c>
      <c r="Z241" s="208">
        <v>90</v>
      </c>
      <c r="AA241" s="234">
        <v>90</v>
      </c>
      <c r="AB241" s="208">
        <v>99.514799999999994</v>
      </c>
      <c r="AC241" s="208">
        <v>99.514799999999994</v>
      </c>
      <c r="AD241" s="208">
        <v>89.75</v>
      </c>
      <c r="AE241" s="191">
        <v>71.8</v>
      </c>
      <c r="AF241" s="312">
        <f t="shared" si="174"/>
        <v>1</v>
      </c>
    </row>
    <row r="242" spans="2:32" ht="23.1" customHeight="1" x14ac:dyDescent="0.25">
      <c r="B242" s="2">
        <v>2032</v>
      </c>
      <c r="C242" s="2" t="s">
        <v>479</v>
      </c>
      <c r="D242" s="4" t="s">
        <v>802</v>
      </c>
      <c r="E242" s="116">
        <f t="shared" si="211"/>
        <v>450</v>
      </c>
      <c r="F242" s="117">
        <f t="shared" si="212"/>
        <v>300</v>
      </c>
      <c r="G242" s="101"/>
      <c r="K242" s="202">
        <f t="shared" si="213"/>
        <v>450</v>
      </c>
      <c r="L242" s="202">
        <f t="shared" si="214"/>
        <v>300</v>
      </c>
      <c r="M242" s="51"/>
      <c r="N242" s="13">
        <f t="shared" si="172"/>
        <v>428.20800000000003</v>
      </c>
      <c r="O242" s="13">
        <f t="shared" si="173"/>
        <v>272.49599999999998</v>
      </c>
      <c r="P242" s="51"/>
      <c r="Q242" s="436">
        <v>194.64</v>
      </c>
      <c r="R242" s="409">
        <v>194.64</v>
      </c>
      <c r="S242" s="409">
        <v>194.64</v>
      </c>
      <c r="T242" s="368">
        <v>177.58749999999998</v>
      </c>
      <c r="U242" s="305">
        <v>142.07</v>
      </c>
      <c r="V242" s="289">
        <v>141.55625000000003</v>
      </c>
      <c r="W242" s="277">
        <v>113.24500000000002</v>
      </c>
      <c r="X242" s="263">
        <v>113.24500000000002</v>
      </c>
      <c r="Y242" s="263">
        <v>113.24500000000002</v>
      </c>
      <c r="Z242" s="208">
        <v>101.91257999999999</v>
      </c>
      <c r="AA242" s="208">
        <v>101.91257999999999</v>
      </c>
      <c r="AB242" s="208">
        <v>101.91257999999999</v>
      </c>
      <c r="AC242" s="208">
        <v>101.91257999999999</v>
      </c>
      <c r="AD242" s="208">
        <v>91.912499999999994</v>
      </c>
      <c r="AE242" s="191">
        <v>73.53</v>
      </c>
      <c r="AF242" s="312">
        <f t="shared" si="174"/>
        <v>1</v>
      </c>
    </row>
    <row r="243" spans="2:32" ht="23.1" customHeight="1" x14ac:dyDescent="0.25">
      <c r="B243" s="2">
        <v>2033</v>
      </c>
      <c r="C243" s="2" t="s">
        <v>480</v>
      </c>
      <c r="D243" s="4" t="s">
        <v>803</v>
      </c>
      <c r="E243" s="116">
        <f t="shared" si="211"/>
        <v>500</v>
      </c>
      <c r="F243" s="117">
        <f t="shared" si="212"/>
        <v>300</v>
      </c>
      <c r="G243" s="101"/>
      <c r="K243" s="202">
        <f t="shared" si="213"/>
        <v>500</v>
      </c>
      <c r="L243" s="202">
        <f t="shared" si="214"/>
        <v>300</v>
      </c>
      <c r="M243" s="51"/>
      <c r="N243" s="13">
        <f t="shared" si="172"/>
        <v>459.86600000000004</v>
      </c>
      <c r="O243" s="13">
        <f t="shared" si="173"/>
        <v>292.642</v>
      </c>
      <c r="P243" s="51"/>
      <c r="Q243" s="436">
        <v>209.03</v>
      </c>
      <c r="R243" s="409">
        <v>209.03</v>
      </c>
      <c r="S243" s="409">
        <v>209.03</v>
      </c>
      <c r="T243" s="368">
        <v>190.72500000000002</v>
      </c>
      <c r="U243" s="305">
        <v>152.58000000000001</v>
      </c>
      <c r="V243" s="289">
        <v>152.03375</v>
      </c>
      <c r="W243" s="277">
        <v>121.627</v>
      </c>
      <c r="X243" s="263">
        <v>121.627</v>
      </c>
      <c r="Y243" s="263">
        <v>121.627</v>
      </c>
      <c r="Z243" s="208">
        <v>99</v>
      </c>
      <c r="AA243" s="234">
        <v>99</v>
      </c>
      <c r="AB243" s="208">
        <v>109.45241999999999</v>
      </c>
      <c r="AC243" s="208">
        <v>109.45241999999999</v>
      </c>
      <c r="AD243" s="208">
        <v>98.712500000000006</v>
      </c>
      <c r="AE243" s="191">
        <v>78.97</v>
      </c>
      <c r="AF243" s="312">
        <f t="shared" si="174"/>
        <v>1</v>
      </c>
    </row>
    <row r="244" spans="2:32" ht="23.1" customHeight="1" x14ac:dyDescent="0.25">
      <c r="B244" s="2">
        <v>2034</v>
      </c>
      <c r="C244" s="2" t="s">
        <v>481</v>
      </c>
      <c r="D244" s="4" t="s">
        <v>804</v>
      </c>
      <c r="E244" s="116">
        <f t="shared" si="211"/>
        <v>650</v>
      </c>
      <c r="F244" s="117">
        <f t="shared" si="212"/>
        <v>450</v>
      </c>
      <c r="G244" s="101"/>
      <c r="K244" s="202">
        <f t="shared" si="213"/>
        <v>650</v>
      </c>
      <c r="L244" s="202">
        <f t="shared" si="214"/>
        <v>450</v>
      </c>
      <c r="M244" s="51"/>
      <c r="N244" s="13">
        <f t="shared" si="172"/>
        <v>644.75400000000002</v>
      </c>
      <c r="O244" s="13">
        <f t="shared" si="173"/>
        <v>410.29799999999994</v>
      </c>
      <c r="P244" s="51"/>
      <c r="Q244" s="436">
        <v>293.07</v>
      </c>
      <c r="R244" s="409">
        <v>293.07</v>
      </c>
      <c r="S244" s="409">
        <v>293.07</v>
      </c>
      <c r="T244" s="368">
        <v>267.39999999999998</v>
      </c>
      <c r="U244" s="305">
        <v>213.92</v>
      </c>
      <c r="V244" s="289">
        <v>213.16625000000002</v>
      </c>
      <c r="W244" s="277">
        <v>170.53300000000002</v>
      </c>
      <c r="X244" s="263">
        <v>170.53300000000002</v>
      </c>
      <c r="Y244" s="263">
        <v>170.53300000000002</v>
      </c>
      <c r="Z244" s="208">
        <v>139</v>
      </c>
      <c r="AA244" s="234">
        <v>139</v>
      </c>
      <c r="AB244" s="208">
        <v>153.47178</v>
      </c>
      <c r="AC244" s="208">
        <v>153.47178</v>
      </c>
      <c r="AD244" s="208">
        <v>138.41249999999999</v>
      </c>
      <c r="AE244" s="191">
        <v>110.73</v>
      </c>
      <c r="AF244" s="312">
        <f t="shared" si="174"/>
        <v>1</v>
      </c>
    </row>
    <row r="245" spans="2:32" ht="23.1" customHeight="1" x14ac:dyDescent="0.25">
      <c r="B245" s="2">
        <v>2035</v>
      </c>
      <c r="C245" s="2" t="s">
        <v>482</v>
      </c>
      <c r="D245" s="4" t="s">
        <v>805</v>
      </c>
      <c r="E245" s="116">
        <f t="shared" si="211"/>
        <v>750</v>
      </c>
      <c r="F245" s="117">
        <f t="shared" si="212"/>
        <v>500</v>
      </c>
      <c r="G245" s="101"/>
      <c r="K245" s="202">
        <f t="shared" si="213"/>
        <v>750</v>
      </c>
      <c r="L245" s="202">
        <f t="shared" si="214"/>
        <v>500</v>
      </c>
      <c r="M245" s="51"/>
      <c r="N245" s="13">
        <f t="shared" si="172"/>
        <v>744.96400000000006</v>
      </c>
      <c r="O245" s="13">
        <f t="shared" si="173"/>
        <v>474.06799999999998</v>
      </c>
      <c r="P245" s="51"/>
      <c r="Q245" s="436">
        <v>338.62</v>
      </c>
      <c r="R245" s="409">
        <v>338.62</v>
      </c>
      <c r="S245" s="409">
        <v>338.62</v>
      </c>
      <c r="T245" s="368">
        <v>308.96249999999998</v>
      </c>
      <c r="U245" s="305">
        <v>247.17</v>
      </c>
      <c r="V245" s="289">
        <v>246.29000000000002</v>
      </c>
      <c r="W245" s="277">
        <v>197.03200000000001</v>
      </c>
      <c r="X245" s="263">
        <v>197.03200000000001</v>
      </c>
      <c r="Y245" s="263">
        <v>197.03200000000001</v>
      </c>
      <c r="Z245" s="208">
        <v>177.32483999999999</v>
      </c>
      <c r="AA245" s="208">
        <v>177.32483999999999</v>
      </c>
      <c r="AB245" s="208">
        <v>177.32483999999999</v>
      </c>
      <c r="AC245" s="208">
        <v>177.32483999999999</v>
      </c>
      <c r="AD245" s="208">
        <v>159.92500000000001</v>
      </c>
      <c r="AE245" s="191">
        <v>127.94</v>
      </c>
      <c r="AF245" s="312">
        <f t="shared" si="174"/>
        <v>1</v>
      </c>
    </row>
    <row r="246" spans="2:32" ht="23.1" customHeight="1" x14ac:dyDescent="0.25">
      <c r="B246" s="2">
        <v>2036</v>
      </c>
      <c r="C246" s="2" t="s">
        <v>483</v>
      </c>
      <c r="D246" s="4" t="s">
        <v>806</v>
      </c>
      <c r="E246" s="116">
        <f t="shared" si="211"/>
        <v>1150</v>
      </c>
      <c r="F246" s="117">
        <f t="shared" si="212"/>
        <v>750</v>
      </c>
      <c r="G246" s="101"/>
      <c r="K246" s="202">
        <f t="shared" si="213"/>
        <v>1150</v>
      </c>
      <c r="L246" s="202">
        <f t="shared" si="214"/>
        <v>750</v>
      </c>
      <c r="M246" s="51"/>
      <c r="N246" s="13">
        <f t="shared" si="172"/>
        <v>1106.0500000000002</v>
      </c>
      <c r="O246" s="13">
        <f t="shared" si="173"/>
        <v>703.84999999999991</v>
      </c>
      <c r="P246" s="51"/>
      <c r="Q246" s="436">
        <v>502.75</v>
      </c>
      <c r="R246" s="409">
        <v>502.75</v>
      </c>
      <c r="S246" s="409">
        <v>502.75</v>
      </c>
      <c r="T246" s="368">
        <v>458.71250000000003</v>
      </c>
      <c r="U246" s="305">
        <v>366.97</v>
      </c>
      <c r="V246" s="289">
        <v>365.65375000000006</v>
      </c>
      <c r="W246" s="277">
        <v>292.52300000000002</v>
      </c>
      <c r="X246" s="263">
        <v>292.52300000000002</v>
      </c>
      <c r="Y246" s="263">
        <v>292.52300000000002</v>
      </c>
      <c r="Z246" s="208">
        <v>238</v>
      </c>
      <c r="AA246" s="234">
        <v>238</v>
      </c>
      <c r="AB246" s="208">
        <v>263.27069999999998</v>
      </c>
      <c r="AC246" s="208">
        <v>263.27069999999998</v>
      </c>
      <c r="AD246" s="208">
        <v>237.4375</v>
      </c>
      <c r="AE246" s="191">
        <v>189.95</v>
      </c>
      <c r="AF246" s="312">
        <f t="shared" si="174"/>
        <v>1</v>
      </c>
    </row>
    <row r="247" spans="2:32" ht="23.1" customHeight="1" x14ac:dyDescent="0.25">
      <c r="B247" s="2">
        <v>2037</v>
      </c>
      <c r="C247" s="2" t="s">
        <v>484</v>
      </c>
      <c r="D247" s="4" t="s">
        <v>807</v>
      </c>
      <c r="E247" s="116">
        <f t="shared" si="211"/>
        <v>1150</v>
      </c>
      <c r="F247" s="117">
        <f t="shared" si="212"/>
        <v>750</v>
      </c>
      <c r="G247" s="101"/>
      <c r="K247" s="202">
        <f t="shared" si="213"/>
        <v>1150</v>
      </c>
      <c r="L247" s="202">
        <f t="shared" si="214"/>
        <v>750</v>
      </c>
      <c r="M247" s="51"/>
      <c r="N247" s="13">
        <f t="shared" si="172"/>
        <v>1127.9840000000002</v>
      </c>
      <c r="O247" s="13">
        <f t="shared" si="173"/>
        <v>717.80799999999999</v>
      </c>
      <c r="P247" s="51"/>
      <c r="Q247" s="436">
        <v>512.72</v>
      </c>
      <c r="R247" s="409">
        <v>512.72</v>
      </c>
      <c r="S247" s="409">
        <v>512.72</v>
      </c>
      <c r="T247" s="368">
        <v>467.8125</v>
      </c>
      <c r="U247" s="305">
        <v>374.25</v>
      </c>
      <c r="V247" s="289">
        <v>372.9</v>
      </c>
      <c r="W247" s="277">
        <v>298.32</v>
      </c>
      <c r="X247" s="263">
        <v>298.32</v>
      </c>
      <c r="Y247" s="263">
        <v>298.32</v>
      </c>
      <c r="Z247" s="208">
        <v>243</v>
      </c>
      <c r="AA247" s="234">
        <v>243</v>
      </c>
      <c r="AB247" s="208">
        <v>268.48205999999999</v>
      </c>
      <c r="AC247" s="208">
        <v>268.48205999999999</v>
      </c>
      <c r="AD247" s="208">
        <v>242.13750000000002</v>
      </c>
      <c r="AE247" s="191">
        <v>193.71</v>
      </c>
      <c r="AF247" s="312">
        <f t="shared" si="174"/>
        <v>1</v>
      </c>
    </row>
    <row r="248" spans="2:32" ht="23.1" customHeight="1" x14ac:dyDescent="0.25">
      <c r="B248" s="2">
        <v>2038</v>
      </c>
      <c r="C248" s="2" t="s">
        <v>485</v>
      </c>
      <c r="D248" s="4" t="s">
        <v>808</v>
      </c>
      <c r="E248" s="116">
        <f t="shared" si="211"/>
        <v>1550</v>
      </c>
      <c r="F248" s="117">
        <f t="shared" si="212"/>
        <v>1000</v>
      </c>
      <c r="G248" s="101"/>
      <c r="K248" s="202">
        <f t="shared" si="213"/>
        <v>1550</v>
      </c>
      <c r="L248" s="202">
        <f t="shared" si="214"/>
        <v>1000</v>
      </c>
      <c r="M248" s="51"/>
      <c r="N248" s="13">
        <f t="shared" si="172"/>
        <v>1516.3720000000001</v>
      </c>
      <c r="O248" s="13">
        <f t="shared" si="173"/>
        <v>964.96399999999994</v>
      </c>
      <c r="P248" s="51"/>
      <c r="Q248" s="436">
        <v>689.26</v>
      </c>
      <c r="R248" s="409">
        <v>689.26</v>
      </c>
      <c r="S248" s="409">
        <v>689.26</v>
      </c>
      <c r="T248" s="368">
        <v>628.88750000000005</v>
      </c>
      <c r="U248" s="305">
        <v>503.11</v>
      </c>
      <c r="V248" s="289">
        <v>503.75</v>
      </c>
      <c r="W248" s="269">
        <v>403</v>
      </c>
      <c r="X248" s="263">
        <v>384.98900000000003</v>
      </c>
      <c r="Y248" s="263">
        <v>384.98900000000003</v>
      </c>
      <c r="Z248" s="208">
        <v>313</v>
      </c>
      <c r="AA248" s="234">
        <v>313</v>
      </c>
      <c r="AB248" s="208">
        <v>346.48613999999998</v>
      </c>
      <c r="AC248" s="208">
        <v>346.48613999999998</v>
      </c>
      <c r="AD248" s="208">
        <v>312.48750000000001</v>
      </c>
      <c r="AE248" s="191">
        <v>249.99</v>
      </c>
      <c r="AF248" s="312">
        <f t="shared" si="174"/>
        <v>1</v>
      </c>
    </row>
    <row r="249" spans="2:32" ht="23.1" customHeight="1" x14ac:dyDescent="0.25">
      <c r="B249" s="2">
        <v>2039</v>
      </c>
      <c r="C249" s="2" t="s">
        <v>486</v>
      </c>
      <c r="D249" s="4" t="s">
        <v>809</v>
      </c>
      <c r="E249" s="116">
        <f t="shared" si="211"/>
        <v>1750</v>
      </c>
      <c r="F249" s="117">
        <f t="shared" si="212"/>
        <v>1150</v>
      </c>
      <c r="G249" s="101"/>
      <c r="K249" s="202">
        <f t="shared" si="213"/>
        <v>1750</v>
      </c>
      <c r="L249" s="202">
        <f t="shared" si="214"/>
        <v>1150</v>
      </c>
      <c r="M249" s="51"/>
      <c r="N249" s="13">
        <f t="shared" si="172"/>
        <v>1735.1620000000003</v>
      </c>
      <c r="O249" s="13">
        <f t="shared" si="173"/>
        <v>1104.194</v>
      </c>
      <c r="P249" s="51"/>
      <c r="Q249" s="436">
        <v>788.71</v>
      </c>
      <c r="R249" s="409">
        <v>788.71</v>
      </c>
      <c r="S249" s="409">
        <v>788.71</v>
      </c>
      <c r="T249" s="368">
        <v>719.625</v>
      </c>
      <c r="U249" s="305">
        <v>575.70000000000005</v>
      </c>
      <c r="V249" s="289">
        <v>576.25</v>
      </c>
      <c r="W249" s="269">
        <v>461</v>
      </c>
      <c r="X249" s="263">
        <v>440.44</v>
      </c>
      <c r="Y249" s="263">
        <v>440.44</v>
      </c>
      <c r="Z249" s="208">
        <v>358</v>
      </c>
      <c r="AA249" s="234">
        <v>358</v>
      </c>
      <c r="AB249" s="208">
        <v>396.47915999999998</v>
      </c>
      <c r="AC249" s="208">
        <v>396.47915999999998</v>
      </c>
      <c r="AD249" s="208">
        <v>357.57499999999999</v>
      </c>
      <c r="AE249" s="191">
        <v>286.06</v>
      </c>
      <c r="AF249" s="312">
        <f t="shared" si="174"/>
        <v>1</v>
      </c>
    </row>
    <row r="250" spans="2:32" ht="23.1" customHeight="1" x14ac:dyDescent="0.25">
      <c r="B250" s="2">
        <v>2040</v>
      </c>
      <c r="C250" s="2" t="s">
        <v>487</v>
      </c>
      <c r="D250" s="4" t="s">
        <v>810</v>
      </c>
      <c r="E250" s="116">
        <f t="shared" si="211"/>
        <v>2150</v>
      </c>
      <c r="F250" s="117">
        <f t="shared" si="212"/>
        <v>1400</v>
      </c>
      <c r="G250" s="101"/>
      <c r="K250" s="202">
        <f t="shared" si="213"/>
        <v>2150</v>
      </c>
      <c r="L250" s="202">
        <f t="shared" si="214"/>
        <v>1400</v>
      </c>
      <c r="M250" s="51"/>
      <c r="N250" s="13">
        <f t="shared" si="172"/>
        <v>2128.2800000000002</v>
      </c>
      <c r="O250" s="13">
        <f t="shared" si="173"/>
        <v>1354.36</v>
      </c>
      <c r="P250" s="51"/>
      <c r="Q250" s="436">
        <v>967.4</v>
      </c>
      <c r="R250" s="409">
        <v>967.4</v>
      </c>
      <c r="S250" s="409">
        <v>967.4</v>
      </c>
      <c r="T250" s="368">
        <v>882.66250000000002</v>
      </c>
      <c r="U250" s="305">
        <v>706.13</v>
      </c>
      <c r="V250" s="289">
        <v>706.25</v>
      </c>
      <c r="W250" s="269">
        <v>565</v>
      </c>
      <c r="X250" s="263">
        <v>540.3420000000001</v>
      </c>
      <c r="Y250" s="263">
        <v>540.3420000000001</v>
      </c>
      <c r="Z250" s="208">
        <v>439</v>
      </c>
      <c r="AA250" s="234">
        <v>439</v>
      </c>
      <c r="AB250" s="208">
        <v>486.30581999999998</v>
      </c>
      <c r="AC250" s="208">
        <v>486.30581999999998</v>
      </c>
      <c r="AD250" s="208">
        <v>438.58749999999998</v>
      </c>
      <c r="AE250" s="191">
        <v>350.87</v>
      </c>
      <c r="AF250" s="312">
        <f t="shared" si="174"/>
        <v>1</v>
      </c>
    </row>
    <row r="251" spans="2:32" ht="23.1" customHeight="1" x14ac:dyDescent="0.25">
      <c r="B251" s="2">
        <v>2041</v>
      </c>
      <c r="C251" s="2" t="s">
        <v>488</v>
      </c>
      <c r="D251" s="4" t="s">
        <v>811</v>
      </c>
      <c r="E251" s="116">
        <f t="shared" si="211"/>
        <v>2550</v>
      </c>
      <c r="F251" s="117">
        <f t="shared" si="212"/>
        <v>1650</v>
      </c>
      <c r="G251" s="101"/>
      <c r="K251" s="202">
        <f t="shared" si="213"/>
        <v>2550</v>
      </c>
      <c r="L251" s="202">
        <f t="shared" si="214"/>
        <v>1650</v>
      </c>
      <c r="M251" s="51"/>
      <c r="N251" s="13">
        <f t="shared" si="172"/>
        <v>2529.34</v>
      </c>
      <c r="O251" s="13">
        <f t="shared" si="173"/>
        <v>1609.58</v>
      </c>
      <c r="P251" s="51"/>
      <c r="Q251" s="436">
        <v>1149.7</v>
      </c>
      <c r="R251" s="409">
        <v>1149.7</v>
      </c>
      <c r="S251" s="409">
        <v>1149.7</v>
      </c>
      <c r="T251" s="368">
        <v>1049</v>
      </c>
      <c r="U251" s="305">
        <v>839.2</v>
      </c>
      <c r="V251" s="289">
        <v>802.72499999999991</v>
      </c>
      <c r="W251" s="277">
        <v>642.17999999999995</v>
      </c>
      <c r="X251" s="263">
        <v>642.17999999999995</v>
      </c>
      <c r="Y251" s="263">
        <v>642.17999999999995</v>
      </c>
      <c r="Z251" s="208">
        <v>522</v>
      </c>
      <c r="AA251" s="234">
        <v>522</v>
      </c>
      <c r="AB251" s="208">
        <v>577.96199999999999</v>
      </c>
      <c r="AC251" s="208">
        <v>577.96199999999999</v>
      </c>
      <c r="AD251" s="208">
        <v>521.25</v>
      </c>
      <c r="AE251" s="191">
        <v>417</v>
      </c>
      <c r="AF251" s="312">
        <f t="shared" si="174"/>
        <v>1</v>
      </c>
    </row>
    <row r="252" spans="2:32" ht="23.1" customHeight="1" x14ac:dyDescent="0.25">
      <c r="B252" s="2">
        <v>2042</v>
      </c>
      <c r="C252" s="2" t="s">
        <v>489</v>
      </c>
      <c r="D252" s="4" t="s">
        <v>812</v>
      </c>
      <c r="E252" s="116">
        <f t="shared" si="211"/>
        <v>3350</v>
      </c>
      <c r="F252" s="117">
        <f t="shared" si="212"/>
        <v>2150</v>
      </c>
      <c r="G252" s="101"/>
      <c r="K252" s="202">
        <f t="shared" si="213"/>
        <v>3350</v>
      </c>
      <c r="L252" s="202">
        <f t="shared" si="214"/>
        <v>2150</v>
      </c>
      <c r="M252" s="51"/>
      <c r="N252" s="13">
        <f t="shared" si="172"/>
        <v>3338.8740000000003</v>
      </c>
      <c r="O252" s="13">
        <f t="shared" si="173"/>
        <v>2124.7379999999998</v>
      </c>
      <c r="P252" s="51"/>
      <c r="Q252" s="436">
        <v>1517.67</v>
      </c>
      <c r="R252" s="409">
        <v>1517.67</v>
      </c>
      <c r="S252" s="409">
        <v>1517.67</v>
      </c>
      <c r="T252" s="368">
        <v>1384.7375</v>
      </c>
      <c r="U252" s="305">
        <v>1107.79</v>
      </c>
      <c r="V252" s="289">
        <v>1059.6300000000001</v>
      </c>
      <c r="W252" s="277">
        <v>847.70400000000006</v>
      </c>
      <c r="X252" s="263">
        <v>847.70400000000006</v>
      </c>
      <c r="Y252" s="263">
        <v>847.70400000000006</v>
      </c>
      <c r="Z252" s="208">
        <v>689</v>
      </c>
      <c r="AA252" s="234">
        <v>689</v>
      </c>
      <c r="AB252" s="208">
        <v>762.93755999999996</v>
      </c>
      <c r="AC252" s="208">
        <v>762.93755999999996</v>
      </c>
      <c r="AD252" s="208">
        <v>688.07500000000005</v>
      </c>
      <c r="AE252" s="191">
        <v>550.46</v>
      </c>
      <c r="AF252" s="312">
        <f t="shared" si="174"/>
        <v>1</v>
      </c>
    </row>
    <row r="253" spans="2:32" ht="23.1" customHeight="1" x14ac:dyDescent="0.25">
      <c r="B253" s="2">
        <v>2042</v>
      </c>
      <c r="C253" s="2" t="s">
        <v>671</v>
      </c>
      <c r="D253" s="4" t="s">
        <v>813</v>
      </c>
      <c r="E253" s="116">
        <f t="shared" si="211"/>
        <v>4200</v>
      </c>
      <c r="F253" s="117">
        <f t="shared" si="212"/>
        <v>2700</v>
      </c>
      <c r="G253" s="101"/>
      <c r="K253" s="202">
        <f t="shared" si="213"/>
        <v>4200</v>
      </c>
      <c r="L253" s="202">
        <f t="shared" si="214"/>
        <v>2700</v>
      </c>
      <c r="M253" s="51"/>
      <c r="N253" s="13">
        <f t="shared" si="172"/>
        <v>4187.4360000000006</v>
      </c>
      <c r="O253" s="13">
        <f t="shared" si="173"/>
        <v>2664.732</v>
      </c>
      <c r="P253" s="51"/>
      <c r="Q253" s="436">
        <v>1903.38</v>
      </c>
      <c r="R253" s="409">
        <v>1903.38</v>
      </c>
      <c r="S253" s="409">
        <v>1903.38</v>
      </c>
      <c r="T253" s="368">
        <v>1762.625</v>
      </c>
      <c r="U253" s="305">
        <v>1410.1</v>
      </c>
      <c r="V253" s="289">
        <v>1384.9275</v>
      </c>
      <c r="W253" s="277">
        <v>1107.942</v>
      </c>
      <c r="X253" s="263">
        <v>1107.942</v>
      </c>
      <c r="Y253" s="263">
        <v>1107.942</v>
      </c>
      <c r="Z253" s="208">
        <v>916</v>
      </c>
      <c r="AA253" s="234">
        <v>916</v>
      </c>
      <c r="AB253" s="208">
        <v>762.93755999999996</v>
      </c>
      <c r="AC253" s="208">
        <v>762.93755999999996</v>
      </c>
      <c r="AD253" s="208">
        <v>688.07500000000005</v>
      </c>
      <c r="AE253" s="191">
        <v>550.46</v>
      </c>
      <c r="AF253" s="312">
        <f t="shared" si="174"/>
        <v>1</v>
      </c>
    </row>
    <row r="254" spans="2:32" ht="23.1" customHeight="1" x14ac:dyDescent="0.25">
      <c r="B254" s="2">
        <v>2043</v>
      </c>
      <c r="C254" s="2" t="s">
        <v>490</v>
      </c>
      <c r="D254" s="4" t="s">
        <v>814</v>
      </c>
      <c r="E254" s="116">
        <f t="shared" si="211"/>
        <v>4300</v>
      </c>
      <c r="F254" s="117">
        <f t="shared" si="212"/>
        <v>2750</v>
      </c>
      <c r="G254" s="101"/>
      <c r="K254" s="202">
        <f t="shared" si="213"/>
        <v>4300</v>
      </c>
      <c r="L254" s="202">
        <f t="shared" si="214"/>
        <v>2750</v>
      </c>
      <c r="M254" s="51"/>
      <c r="N254" s="13">
        <f t="shared" si="172"/>
        <v>4250.0479999999998</v>
      </c>
      <c r="O254" s="13">
        <f t="shared" si="173"/>
        <v>2704.5759999999996</v>
      </c>
      <c r="P254" s="51"/>
      <c r="Q254" s="436">
        <v>1931.84</v>
      </c>
      <c r="R254" s="409">
        <v>1931.84</v>
      </c>
      <c r="S254" s="409">
        <v>1931.84</v>
      </c>
      <c r="T254" s="368">
        <v>1736.6624999999999</v>
      </c>
      <c r="U254" s="305">
        <v>1389.33</v>
      </c>
      <c r="V254" s="289">
        <v>2116.125</v>
      </c>
      <c r="W254" s="277">
        <v>1692.9</v>
      </c>
      <c r="X254" s="263">
        <v>1692.9</v>
      </c>
      <c r="Y254" s="263">
        <v>1692.9</v>
      </c>
      <c r="Z254" s="208">
        <v>1524.4613999999999</v>
      </c>
      <c r="AA254" s="208">
        <v>1524.4613999999999</v>
      </c>
      <c r="AB254" s="208">
        <v>1524.4613999999999</v>
      </c>
      <c r="AC254" s="208">
        <v>1524.4613999999999</v>
      </c>
      <c r="AD254" s="208">
        <v>1374.875</v>
      </c>
      <c r="AE254" s="191">
        <v>1099.9000000000001</v>
      </c>
      <c r="AF254" s="312">
        <f t="shared" si="174"/>
        <v>1</v>
      </c>
    </row>
    <row r="255" spans="2:32" ht="23.1" customHeight="1" x14ac:dyDescent="0.25">
      <c r="D255" s="136"/>
      <c r="E255" s="138"/>
      <c r="F255" s="139"/>
      <c r="K255" s="202"/>
      <c r="L255" s="202"/>
      <c r="M255" s="51"/>
      <c r="N255" s="13">
        <f t="shared" si="172"/>
        <v>0</v>
      </c>
      <c r="O255" s="13">
        <f t="shared" si="173"/>
        <v>0</v>
      </c>
      <c r="P255" s="51"/>
      <c r="Q255" s="400"/>
      <c r="R255" s="401"/>
      <c r="S255" s="401"/>
      <c r="T255" s="368"/>
      <c r="U255" s="305"/>
      <c r="V255" s="289"/>
      <c r="W255" s="277"/>
      <c r="X255" s="263"/>
      <c r="Y255" s="263"/>
      <c r="Z255" s="208"/>
      <c r="AA255" s="208"/>
      <c r="AB255" s="208"/>
      <c r="AC255" s="208"/>
      <c r="AD255" s="208"/>
      <c r="AE255" s="191"/>
      <c r="AF255" s="312" t="e">
        <f t="shared" si="174"/>
        <v>#DIV/0!</v>
      </c>
    </row>
    <row r="256" spans="2:32" ht="23.1" customHeight="1" x14ac:dyDescent="0.25">
      <c r="D256" s="615" t="s">
        <v>835</v>
      </c>
      <c r="E256" s="615"/>
      <c r="F256" s="615"/>
      <c r="G256" s="615"/>
      <c r="H256" s="615"/>
      <c r="I256" s="615"/>
      <c r="J256" s="34"/>
      <c r="K256" s="202"/>
      <c r="L256" s="202"/>
      <c r="M256" s="2"/>
      <c r="N256" s="13">
        <f t="shared" si="172"/>
        <v>0</v>
      </c>
      <c r="O256" s="13">
        <f t="shared" si="173"/>
        <v>0</v>
      </c>
      <c r="P256" s="2"/>
      <c r="Q256" s="400"/>
      <c r="R256" s="401"/>
      <c r="S256" s="401"/>
      <c r="T256" s="329"/>
      <c r="U256" s="329"/>
      <c r="V256" s="330"/>
      <c r="W256" s="280"/>
      <c r="X256" s="331"/>
      <c r="Y256" s="331"/>
      <c r="Z256" s="237"/>
      <c r="AA256" s="334"/>
      <c r="AB256" s="237"/>
      <c r="AC256" s="237"/>
      <c r="AD256" s="237"/>
      <c r="AE256" s="197"/>
      <c r="AF256" s="312" t="e">
        <f t="shared" si="174"/>
        <v>#DIV/0!</v>
      </c>
    </row>
    <row r="257" spans="1:33" s="66" customFormat="1" ht="23.1" customHeight="1" x14ac:dyDescent="0.25">
      <c r="A257" s="2" t="s">
        <v>256</v>
      </c>
      <c r="B257" s="2">
        <v>419</v>
      </c>
      <c r="C257" s="2" t="s">
        <v>356</v>
      </c>
      <c r="D257" s="4" t="s">
        <v>815</v>
      </c>
      <c r="E257" s="116">
        <f t="shared" ref="E257" si="215">K257</f>
        <v>8900</v>
      </c>
      <c r="F257" s="117">
        <f t="shared" ref="F257" si="216">L257</f>
        <v>5700</v>
      </c>
      <c r="G257" s="101"/>
      <c r="H257" s="45"/>
      <c r="I257" s="45"/>
      <c r="J257" s="71"/>
      <c r="K257" s="202">
        <f t="shared" ref="K257" si="217">MROUND(N257+25,50)</f>
        <v>8900</v>
      </c>
      <c r="L257" s="202">
        <f t="shared" ref="L257" si="218">MROUND(O257+25,50)</f>
        <v>5700</v>
      </c>
      <c r="M257" s="51"/>
      <c r="N257" s="13">
        <f t="shared" si="172"/>
        <v>8897.3852398199979</v>
      </c>
      <c r="O257" s="13">
        <f t="shared" si="173"/>
        <v>5661.9724253399982</v>
      </c>
      <c r="P257" s="63"/>
      <c r="Q257" s="400">
        <v>4044.2660180999987</v>
      </c>
      <c r="R257" s="409">
        <v>4044.2660180999987</v>
      </c>
      <c r="S257" s="409">
        <v>4044.2660180999987</v>
      </c>
      <c r="T257" s="368">
        <v>3486.4362224999991</v>
      </c>
      <c r="U257" s="300">
        <v>2789.1489779999993</v>
      </c>
      <c r="V257" s="289">
        <v>2789.1489779999993</v>
      </c>
      <c r="W257" s="277">
        <v>2231.3191823999996</v>
      </c>
      <c r="X257" s="263">
        <v>2231.3191823999996</v>
      </c>
      <c r="Y257" s="263">
        <v>2231.3191823999996</v>
      </c>
      <c r="Z257" s="208">
        <v>1859.4326519999997</v>
      </c>
      <c r="AA257" s="208">
        <v>1859.4326519999997</v>
      </c>
      <c r="AB257" s="208">
        <v>1859.4326519999997</v>
      </c>
      <c r="AC257" s="208">
        <v>1859.4326519999997</v>
      </c>
      <c r="AD257" s="208">
        <v>1676.9775</v>
      </c>
      <c r="AE257" s="192">
        <v>1341.5819999999999</v>
      </c>
      <c r="AF257" s="312">
        <f t="shared" si="174"/>
        <v>1</v>
      </c>
      <c r="AG257" s="144"/>
    </row>
    <row r="258" spans="1:33" ht="23.1" customHeight="1" x14ac:dyDescent="0.25">
      <c r="B258" s="2">
        <v>420</v>
      </c>
      <c r="C258" s="2" t="s">
        <v>357</v>
      </c>
      <c r="D258" s="4" t="s">
        <v>816</v>
      </c>
      <c r="E258" s="116">
        <f t="shared" ref="E258:E260" si="219">K258</f>
        <v>14500</v>
      </c>
      <c r="F258" s="117">
        <f t="shared" ref="F258:F260" si="220">L258</f>
        <v>9250</v>
      </c>
      <c r="G258" s="101"/>
      <c r="H258" s="45"/>
      <c r="I258" s="45"/>
      <c r="J258" s="71"/>
      <c r="K258" s="202">
        <f t="shared" ref="K258:K260" si="221">MROUND(N258+25,50)</f>
        <v>14500</v>
      </c>
      <c r="L258" s="202">
        <f t="shared" ref="L258:L260" si="222">MROUND(O258+25,50)</f>
        <v>9250</v>
      </c>
      <c r="M258" s="51"/>
      <c r="N258" s="13">
        <f t="shared" si="172"/>
        <v>14462.24514273</v>
      </c>
      <c r="O258" s="13">
        <f t="shared" si="173"/>
        <v>9203.2469090099985</v>
      </c>
      <c r="P258" s="51"/>
      <c r="Q258" s="400">
        <v>6573.7477921499994</v>
      </c>
      <c r="R258" s="409">
        <v>6573.7477921499994</v>
      </c>
      <c r="S258" s="409">
        <v>6573.7477921499994</v>
      </c>
      <c r="T258" s="368">
        <v>5667.02395875</v>
      </c>
      <c r="U258" s="300">
        <v>4533.6191669999998</v>
      </c>
      <c r="V258" s="289">
        <v>4533.6191669999998</v>
      </c>
      <c r="W258" s="277">
        <v>3626.8953336</v>
      </c>
      <c r="X258" s="263">
        <v>3626.8953336</v>
      </c>
      <c r="Y258" s="263">
        <v>3626.8953336</v>
      </c>
      <c r="Z258" s="208">
        <v>3022.4127779999999</v>
      </c>
      <c r="AA258" s="208">
        <v>3022.4127779999999</v>
      </c>
      <c r="AB258" s="208">
        <v>3022.4127779999999</v>
      </c>
      <c r="AC258" s="208">
        <v>3022.4127779999999</v>
      </c>
      <c r="AD258" s="208">
        <v>2725.8412500000004</v>
      </c>
      <c r="AE258" s="190">
        <v>2180.6730000000002</v>
      </c>
      <c r="AF258" s="312">
        <f t="shared" si="174"/>
        <v>1</v>
      </c>
    </row>
    <row r="259" spans="1:33" ht="23.1" customHeight="1" x14ac:dyDescent="0.25">
      <c r="B259" s="2">
        <v>421</v>
      </c>
      <c r="C259" s="2" t="s">
        <v>358</v>
      </c>
      <c r="D259" s="4" t="s">
        <v>817</v>
      </c>
      <c r="E259" s="116">
        <f t="shared" si="219"/>
        <v>18750</v>
      </c>
      <c r="F259" s="117">
        <f t="shared" si="220"/>
        <v>11950</v>
      </c>
      <c r="G259" s="101"/>
      <c r="H259" s="45"/>
      <c r="I259" s="45"/>
      <c r="J259" s="71"/>
      <c r="K259" s="202">
        <f t="shared" si="221"/>
        <v>18750</v>
      </c>
      <c r="L259" s="202">
        <f t="shared" si="222"/>
        <v>11950</v>
      </c>
      <c r="M259" s="51"/>
      <c r="N259" s="13">
        <f t="shared" si="172"/>
        <v>18727.82796654</v>
      </c>
      <c r="O259" s="13">
        <f t="shared" si="173"/>
        <v>11917.708705979998</v>
      </c>
      <c r="P259" s="51"/>
      <c r="Q259" s="400">
        <v>8512.6490756999992</v>
      </c>
      <c r="R259" s="409">
        <v>8512.6490756999992</v>
      </c>
      <c r="S259" s="409">
        <v>8512.6490756999992</v>
      </c>
      <c r="T259" s="368">
        <v>7338.4905825000005</v>
      </c>
      <c r="U259" s="300">
        <v>5870.7924660000008</v>
      </c>
      <c r="V259" s="289">
        <v>5870.7924660000008</v>
      </c>
      <c r="W259" s="277">
        <v>4696.6339728000003</v>
      </c>
      <c r="X259" s="263">
        <v>4696.6339728000003</v>
      </c>
      <c r="Y259" s="263">
        <v>4696.6339728000003</v>
      </c>
      <c r="Z259" s="208">
        <v>3913.8616440000001</v>
      </c>
      <c r="AA259" s="208">
        <v>3913.8616440000001</v>
      </c>
      <c r="AB259" s="208">
        <v>3913.8616440000001</v>
      </c>
      <c r="AC259" s="208">
        <v>3913.8616440000001</v>
      </c>
      <c r="AD259" s="208">
        <v>3529.8175000000001</v>
      </c>
      <c r="AE259" s="190">
        <v>2823.8540000000003</v>
      </c>
      <c r="AF259" s="312">
        <f t="shared" si="174"/>
        <v>1</v>
      </c>
    </row>
    <row r="260" spans="1:33" ht="23.1" customHeight="1" x14ac:dyDescent="0.25">
      <c r="C260" s="2" t="s">
        <v>657</v>
      </c>
      <c r="D260" s="4" t="s">
        <v>731</v>
      </c>
      <c r="E260" s="116">
        <f t="shared" si="219"/>
        <v>12850</v>
      </c>
      <c r="F260" s="117">
        <f t="shared" si="220"/>
        <v>8200</v>
      </c>
      <c r="G260" s="101"/>
      <c r="H260" s="45"/>
      <c r="I260" s="45"/>
      <c r="J260" s="71"/>
      <c r="K260" s="202">
        <f t="shared" si="221"/>
        <v>12850</v>
      </c>
      <c r="L260" s="202">
        <f t="shared" si="222"/>
        <v>8200</v>
      </c>
      <c r="M260" s="51"/>
      <c r="N260" s="13">
        <f t="shared" si="172"/>
        <v>12812.382000000001</v>
      </c>
      <c r="O260" s="13">
        <f t="shared" si="173"/>
        <v>8153.3339999999998</v>
      </c>
      <c r="P260" s="51"/>
      <c r="Q260" s="436">
        <v>5823.81</v>
      </c>
      <c r="R260" s="399">
        <v>5570.6172500000002</v>
      </c>
      <c r="S260" s="399">
        <v>5570.6172500000002</v>
      </c>
      <c r="T260" s="371">
        <v>5064.1975000000002</v>
      </c>
      <c r="U260" s="303">
        <v>3492.55</v>
      </c>
      <c r="V260" s="289">
        <v>0</v>
      </c>
      <c r="W260" s="277"/>
      <c r="X260" s="208"/>
      <c r="Y260" s="208"/>
      <c r="Z260" s="208"/>
      <c r="AA260" s="208">
        <v>0</v>
      </c>
      <c r="AB260" s="208">
        <v>0</v>
      </c>
      <c r="AC260" s="208">
        <v>0</v>
      </c>
      <c r="AD260" s="208">
        <v>0</v>
      </c>
      <c r="AE260" s="190"/>
      <c r="AF260" s="312">
        <f t="shared" si="174"/>
        <v>1.0454514712889313</v>
      </c>
    </row>
    <row r="261" spans="1:33" ht="15" customHeight="1" x14ac:dyDescent="0.25">
      <c r="D261" s="136"/>
      <c r="E261" s="138"/>
      <c r="F261" s="139"/>
      <c r="K261" s="202"/>
      <c r="L261" s="202"/>
      <c r="M261" s="51"/>
      <c r="N261" s="13">
        <f t="shared" si="172"/>
        <v>0</v>
      </c>
      <c r="O261" s="13">
        <f t="shared" si="173"/>
        <v>0</v>
      </c>
      <c r="P261" s="51"/>
      <c r="Q261" s="400"/>
      <c r="R261" s="399"/>
      <c r="S261" s="399"/>
      <c r="T261" s="371"/>
      <c r="U261" s="300"/>
      <c r="V261" s="289"/>
      <c r="W261" s="277"/>
      <c r="X261" s="208"/>
      <c r="Y261" s="208"/>
      <c r="Z261" s="208"/>
      <c r="AA261" s="208"/>
      <c r="AB261" s="208"/>
      <c r="AC261" s="208"/>
      <c r="AD261" s="208"/>
      <c r="AE261" s="190"/>
      <c r="AF261" s="312" t="e">
        <f t="shared" si="174"/>
        <v>#DIV/0!</v>
      </c>
    </row>
    <row r="262" spans="1:33" ht="23.1" customHeight="1" x14ac:dyDescent="0.25">
      <c r="D262" s="615" t="s">
        <v>3</v>
      </c>
      <c r="E262" s="615"/>
      <c r="F262" s="615"/>
      <c r="G262" s="615"/>
      <c r="H262" s="615"/>
      <c r="I262" s="615"/>
      <c r="J262" s="34"/>
      <c r="K262" s="202"/>
      <c r="L262" s="202"/>
      <c r="M262" s="2"/>
      <c r="N262" s="13">
        <f t="shared" si="172"/>
        <v>0</v>
      </c>
      <c r="O262" s="13">
        <f t="shared" si="173"/>
        <v>0</v>
      </c>
      <c r="P262" s="2"/>
      <c r="Q262" s="400"/>
      <c r="R262" s="399"/>
      <c r="S262" s="399"/>
      <c r="T262" s="333"/>
      <c r="U262" s="333"/>
      <c r="V262" s="330"/>
      <c r="W262" s="280"/>
      <c r="X262" s="331"/>
      <c r="Y262" s="331"/>
      <c r="Z262" s="208">
        <v>1043.5332599999999</v>
      </c>
      <c r="AA262" s="208">
        <v>1043.5332599999999</v>
      </c>
      <c r="AB262" s="208">
        <v>1043.5332599999999</v>
      </c>
      <c r="AC262" s="208">
        <v>1043.5332599999999</v>
      </c>
      <c r="AD262" s="208">
        <v>941.13749999999993</v>
      </c>
      <c r="AE262" s="191">
        <v>752.91</v>
      </c>
      <c r="AF262" s="312" t="e">
        <f t="shared" si="174"/>
        <v>#DIV/0!</v>
      </c>
    </row>
    <row r="263" spans="1:33" ht="23.1" customHeight="1" x14ac:dyDescent="0.25">
      <c r="A263" s="2" t="s">
        <v>251</v>
      </c>
      <c r="B263" s="2">
        <v>2003</v>
      </c>
      <c r="C263" s="2" t="s">
        <v>765</v>
      </c>
      <c r="D263" s="4" t="s">
        <v>764</v>
      </c>
      <c r="E263" s="116">
        <f t="shared" ref="E263:E264" si="223">K263</f>
        <v>4000</v>
      </c>
      <c r="F263" s="117">
        <f t="shared" ref="F263:F264" si="224">L263</f>
        <v>2550</v>
      </c>
      <c r="G263" s="101"/>
      <c r="K263" s="202">
        <f t="shared" ref="K263:K264" si="225">MROUND(N263+25,50)</f>
        <v>4000</v>
      </c>
      <c r="L263" s="202">
        <f t="shared" ref="L263:L264" si="226">MROUND(O263+25,50)</f>
        <v>2550</v>
      </c>
      <c r="M263" s="51"/>
      <c r="N263" s="13">
        <f t="shared" si="172"/>
        <v>3990.3820000000001</v>
      </c>
      <c r="O263" s="13">
        <f t="shared" si="173"/>
        <v>2539.3339999999998</v>
      </c>
      <c r="P263" s="51"/>
      <c r="Q263" s="436">
        <v>1813.81</v>
      </c>
      <c r="R263" s="399">
        <v>1734.9293500000001</v>
      </c>
      <c r="S263" s="399">
        <v>1734.9293500000001</v>
      </c>
      <c r="T263" s="371">
        <v>1577.2085</v>
      </c>
      <c r="U263" s="305">
        <v>1087.73</v>
      </c>
      <c r="V263" s="289">
        <v>1450</v>
      </c>
      <c r="W263" s="277">
        <v>1160</v>
      </c>
      <c r="X263" s="263">
        <v>1160</v>
      </c>
      <c r="Y263" s="263"/>
      <c r="Z263" s="208">
        <v>1043.5332599999999</v>
      </c>
      <c r="AA263" s="208">
        <v>1043.5332599999999</v>
      </c>
      <c r="AB263" s="208">
        <v>1043.5332599999999</v>
      </c>
      <c r="AC263" s="208">
        <v>1043.5332599999999</v>
      </c>
      <c r="AD263" s="208">
        <v>941.13749999999993</v>
      </c>
      <c r="AE263" s="191">
        <v>752.91</v>
      </c>
      <c r="AF263" s="312">
        <f t="shared" si="174"/>
        <v>1.0454662029897643</v>
      </c>
    </row>
    <row r="264" spans="1:33" ht="23.1" customHeight="1" x14ac:dyDescent="0.25">
      <c r="A264" s="2" t="s">
        <v>251</v>
      </c>
      <c r="B264" s="2">
        <v>2003</v>
      </c>
      <c r="C264" s="2" t="s">
        <v>465</v>
      </c>
      <c r="D264" s="4" t="s">
        <v>163</v>
      </c>
      <c r="E264" s="116">
        <f t="shared" si="223"/>
        <v>5000</v>
      </c>
      <c r="F264" s="117">
        <f t="shared" si="224"/>
        <v>3200</v>
      </c>
      <c r="G264" s="101"/>
      <c r="K264" s="202">
        <f t="shared" si="225"/>
        <v>5000</v>
      </c>
      <c r="L264" s="202">
        <f t="shared" si="226"/>
        <v>3200</v>
      </c>
      <c r="M264" s="51"/>
      <c r="N264" s="13">
        <f t="shared" si="172"/>
        <v>4950</v>
      </c>
      <c r="O264" s="13">
        <f t="shared" si="173"/>
        <v>3150</v>
      </c>
      <c r="P264" s="51"/>
      <c r="Q264" s="436">
        <v>2250</v>
      </c>
      <c r="R264" s="399">
        <v>2166.7662500000001</v>
      </c>
      <c r="S264" s="399">
        <v>2166.7662500000001</v>
      </c>
      <c r="T264" s="368">
        <v>1969.7874999999999</v>
      </c>
      <c r="U264" s="305">
        <v>1575.83</v>
      </c>
      <c r="V264" s="289">
        <v>1450</v>
      </c>
      <c r="W264" s="277">
        <v>1160</v>
      </c>
      <c r="X264" s="263">
        <v>1160</v>
      </c>
      <c r="Y264" s="263">
        <v>1160</v>
      </c>
      <c r="Z264" s="208">
        <v>1043.5332599999999</v>
      </c>
      <c r="AA264" s="208">
        <v>1043.5332599999999</v>
      </c>
      <c r="AB264" s="208">
        <v>1043.5332599999999</v>
      </c>
      <c r="AC264" s="208">
        <v>1043.5332599999999</v>
      </c>
      <c r="AD264" s="208">
        <v>941.13749999999993</v>
      </c>
      <c r="AE264" s="191">
        <v>752.91</v>
      </c>
      <c r="AF264" s="312">
        <f t="shared" si="174"/>
        <v>1.0384138113652084</v>
      </c>
    </row>
    <row r="265" spans="1:33" ht="15" customHeight="1" x14ac:dyDescent="0.25">
      <c r="D265" s="136"/>
      <c r="E265" s="138"/>
      <c r="F265" s="139"/>
      <c r="G265" s="101"/>
      <c r="K265" s="202"/>
      <c r="L265" s="202"/>
      <c r="M265" s="51"/>
      <c r="N265" s="13">
        <f t="shared" si="172"/>
        <v>0</v>
      </c>
      <c r="O265" s="13">
        <f t="shared" si="173"/>
        <v>0</v>
      </c>
      <c r="P265" s="51"/>
      <c r="Q265" s="400"/>
      <c r="R265" s="399"/>
      <c r="S265" s="399"/>
      <c r="T265" s="371"/>
      <c r="U265" s="300"/>
      <c r="V265" s="289">
        <v>0</v>
      </c>
      <c r="W265" s="277"/>
      <c r="X265" s="208"/>
      <c r="Y265" s="208"/>
      <c r="Z265" s="208">
        <v>0</v>
      </c>
      <c r="AA265" s="208">
        <v>0</v>
      </c>
      <c r="AB265" s="208">
        <v>0</v>
      </c>
      <c r="AC265" s="208">
        <v>0</v>
      </c>
      <c r="AD265" s="208">
        <v>0</v>
      </c>
      <c r="AE265" s="54"/>
      <c r="AF265" s="312" t="e">
        <f t="shared" si="174"/>
        <v>#DIV/0!</v>
      </c>
    </row>
    <row r="266" spans="1:33" s="66" customFormat="1" ht="23.1" customHeight="1" x14ac:dyDescent="0.25">
      <c r="A266" s="2"/>
      <c r="B266" s="2"/>
      <c r="C266" s="2"/>
      <c r="D266" s="615" t="s">
        <v>27</v>
      </c>
      <c r="E266" s="615"/>
      <c r="F266" s="615"/>
      <c r="G266" s="615"/>
      <c r="H266" s="615"/>
      <c r="I266" s="615"/>
      <c r="J266" s="71"/>
      <c r="K266" s="202"/>
      <c r="L266" s="202"/>
      <c r="M266" s="51"/>
      <c r="N266" s="13">
        <f t="shared" si="172"/>
        <v>0</v>
      </c>
      <c r="O266" s="13">
        <f t="shared" si="173"/>
        <v>0</v>
      </c>
      <c r="P266" s="63"/>
      <c r="Q266" s="400"/>
      <c r="R266" s="399"/>
      <c r="S266" s="399"/>
      <c r="T266" s="367"/>
      <c r="U266" s="303"/>
      <c r="V266" s="289"/>
      <c r="W266" s="277"/>
      <c r="X266" s="263"/>
      <c r="Y266" s="263"/>
      <c r="Z266" s="208"/>
      <c r="AA266" s="208"/>
      <c r="AB266" s="208"/>
      <c r="AC266" s="208"/>
      <c r="AD266" s="208"/>
      <c r="AE266" s="191"/>
      <c r="AF266" s="312" t="e">
        <f t="shared" si="174"/>
        <v>#DIV/0!</v>
      </c>
      <c r="AG266" s="144"/>
    </row>
    <row r="267" spans="1:33" s="66" customFormat="1" ht="23.1" customHeight="1" x14ac:dyDescent="0.25">
      <c r="A267" s="2" t="s">
        <v>290</v>
      </c>
      <c r="B267" s="2">
        <v>202</v>
      </c>
      <c r="C267" s="2" t="s">
        <v>304</v>
      </c>
      <c r="D267" s="4" t="s">
        <v>766</v>
      </c>
      <c r="E267" s="116">
        <f t="shared" ref="E267" si="227">K267</f>
        <v>700</v>
      </c>
      <c r="F267" s="117">
        <f t="shared" ref="F267" si="228">L267</f>
        <v>450</v>
      </c>
      <c r="G267" s="101"/>
      <c r="H267" s="2"/>
      <c r="I267" s="2"/>
      <c r="J267" s="71"/>
      <c r="K267" s="202">
        <f t="shared" ref="K267" si="229">MROUND(N267+25,50)</f>
        <v>700</v>
      </c>
      <c r="L267" s="202">
        <f t="shared" ref="L267" si="230">MROUND(O267+25,50)</f>
        <v>450</v>
      </c>
      <c r="M267" s="51"/>
      <c r="N267" s="13">
        <f t="shared" ref="N267:N330" si="231">Q267*$N$7</f>
        <v>676.52200000000005</v>
      </c>
      <c r="O267" s="13">
        <f t="shared" ref="O267:O330" si="232">Q267*$O$7</f>
        <v>430.51399999999995</v>
      </c>
      <c r="P267" s="63"/>
      <c r="Q267" s="436">
        <v>307.51</v>
      </c>
      <c r="R267" s="399">
        <v>294.13395000000003</v>
      </c>
      <c r="S267" s="399">
        <v>294.13395000000003</v>
      </c>
      <c r="T267" s="371">
        <v>267.39449999999999</v>
      </c>
      <c r="U267" s="303">
        <v>184.41</v>
      </c>
      <c r="V267" s="289">
        <v>638.29999999999995</v>
      </c>
      <c r="W267" s="277">
        <v>510.64</v>
      </c>
      <c r="X267" s="263">
        <v>510.64</v>
      </c>
      <c r="Y267" s="263">
        <v>510.64</v>
      </c>
      <c r="Z267" s="208">
        <v>455.93855999999994</v>
      </c>
      <c r="AA267" s="208">
        <v>455.93855999999994</v>
      </c>
      <c r="AB267" s="208">
        <v>455.93855999999994</v>
      </c>
      <c r="AC267" s="208">
        <v>455.93855999999994</v>
      </c>
      <c r="AD267" s="208">
        <v>411.2</v>
      </c>
      <c r="AE267" s="191">
        <v>328.96</v>
      </c>
      <c r="AF267" s="312">
        <f t="shared" ref="AF267:AF330" si="233">Q267/R267</f>
        <v>1.0454760492625892</v>
      </c>
      <c r="AG267" s="144"/>
    </row>
    <row r="268" spans="1:33" ht="23.1" customHeight="1" x14ac:dyDescent="0.25">
      <c r="A268" s="2" t="s">
        <v>290</v>
      </c>
      <c r="B268" s="2">
        <v>203</v>
      </c>
      <c r="C268" s="2" t="s">
        <v>305</v>
      </c>
      <c r="D268" s="4" t="s">
        <v>65</v>
      </c>
      <c r="E268" s="116">
        <f t="shared" ref="E268:E274" si="234">K268</f>
        <v>2350</v>
      </c>
      <c r="F268" s="117">
        <f t="shared" ref="F268:F274" si="235">L268</f>
        <v>1500</v>
      </c>
      <c r="G268" s="101"/>
      <c r="J268" s="71"/>
      <c r="K268" s="202">
        <f t="shared" ref="K268:K274" si="236">MROUND(N268+25,50)</f>
        <v>2350</v>
      </c>
      <c r="L268" s="202">
        <f t="shared" ref="L268:L274" si="237">MROUND(O268+25,50)</f>
        <v>1500</v>
      </c>
      <c r="M268" s="51"/>
      <c r="N268" s="13">
        <f t="shared" si="231"/>
        <v>2341.5920000000001</v>
      </c>
      <c r="O268" s="13">
        <f t="shared" si="232"/>
        <v>1490.1039999999998</v>
      </c>
      <c r="P268" s="51"/>
      <c r="Q268" s="436">
        <v>1064.3599999999999</v>
      </c>
      <c r="R268" s="399">
        <v>1018.0885</v>
      </c>
      <c r="S268" s="399">
        <v>1018.0885</v>
      </c>
      <c r="T268" s="371">
        <v>925.53499999999985</v>
      </c>
      <c r="U268" s="303">
        <v>638.29999999999995</v>
      </c>
      <c r="V268" s="289">
        <v>891.25</v>
      </c>
      <c r="W268" s="277">
        <v>713</v>
      </c>
      <c r="X268" s="263">
        <v>713</v>
      </c>
      <c r="Y268" s="263">
        <v>713</v>
      </c>
      <c r="Z268" s="208">
        <v>636.6175199999999</v>
      </c>
      <c r="AA268" s="208">
        <v>636.6175199999999</v>
      </c>
      <c r="AB268" s="208">
        <v>636.6175199999999</v>
      </c>
      <c r="AC268" s="208">
        <v>636.6175199999999</v>
      </c>
      <c r="AD268" s="208">
        <v>574.15</v>
      </c>
      <c r="AE268" s="191">
        <v>459.32</v>
      </c>
      <c r="AF268" s="312">
        <f t="shared" si="233"/>
        <v>1.0454493887319225</v>
      </c>
    </row>
    <row r="269" spans="1:33" ht="23.1" customHeight="1" x14ac:dyDescent="0.25">
      <c r="A269" s="2" t="s">
        <v>290</v>
      </c>
      <c r="B269" s="2">
        <v>203</v>
      </c>
      <c r="C269" s="2" t="s">
        <v>305</v>
      </c>
      <c r="D269" s="4" t="s">
        <v>66</v>
      </c>
      <c r="E269" s="116">
        <f t="shared" si="234"/>
        <v>3300</v>
      </c>
      <c r="F269" s="117">
        <f t="shared" si="235"/>
        <v>2100</v>
      </c>
      <c r="G269" s="101"/>
      <c r="J269" s="71"/>
      <c r="K269" s="202">
        <f t="shared" si="236"/>
        <v>3300</v>
      </c>
      <c r="L269" s="202">
        <f t="shared" si="237"/>
        <v>2100</v>
      </c>
      <c r="M269" s="51"/>
      <c r="N269" s="13">
        <f t="shared" si="231"/>
        <v>3269.5740000000005</v>
      </c>
      <c r="O269" s="13">
        <f t="shared" si="232"/>
        <v>2080.6379999999999</v>
      </c>
      <c r="P269" s="51"/>
      <c r="Q269" s="436">
        <v>1486.17</v>
      </c>
      <c r="R269" s="399">
        <v>1421.54375</v>
      </c>
      <c r="S269" s="399">
        <v>1421.54375</v>
      </c>
      <c r="T269" s="371">
        <v>1292.3125</v>
      </c>
      <c r="U269" s="303">
        <v>891.25</v>
      </c>
      <c r="V269" s="289">
        <v>891.25</v>
      </c>
      <c r="W269" s="277">
        <v>713</v>
      </c>
      <c r="X269" s="263">
        <v>713</v>
      </c>
      <c r="Y269" s="263">
        <v>713</v>
      </c>
      <c r="Z269" s="208">
        <v>636.6175199999999</v>
      </c>
      <c r="AA269" s="208">
        <v>636.6175199999999</v>
      </c>
      <c r="AB269" s="208">
        <v>636.6175199999999</v>
      </c>
      <c r="AC269" s="208">
        <v>636.6175199999999</v>
      </c>
      <c r="AD269" s="208">
        <v>574.15</v>
      </c>
      <c r="AE269" s="191">
        <v>459.32</v>
      </c>
      <c r="AF269" s="312">
        <f t="shared" si="233"/>
        <v>1.0454620197232762</v>
      </c>
    </row>
    <row r="270" spans="1:33" ht="23.1" customHeight="1" x14ac:dyDescent="0.25">
      <c r="A270" s="2" t="s">
        <v>290</v>
      </c>
      <c r="B270" s="2">
        <v>204</v>
      </c>
      <c r="C270" s="2" t="s">
        <v>306</v>
      </c>
      <c r="D270" s="4" t="s">
        <v>67</v>
      </c>
      <c r="E270" s="116">
        <f t="shared" si="234"/>
        <v>4450</v>
      </c>
      <c r="F270" s="117">
        <f t="shared" si="235"/>
        <v>2850</v>
      </c>
      <c r="G270" s="101"/>
      <c r="J270" s="71"/>
      <c r="K270" s="202">
        <f t="shared" si="236"/>
        <v>4450</v>
      </c>
      <c r="L270" s="202">
        <f t="shared" si="237"/>
        <v>2850</v>
      </c>
      <c r="M270" s="51"/>
      <c r="N270" s="13">
        <f t="shared" si="231"/>
        <v>4428.4460000000008</v>
      </c>
      <c r="O270" s="13">
        <f t="shared" si="232"/>
        <v>2818.1019999999999</v>
      </c>
      <c r="P270" s="51"/>
      <c r="Q270" s="436">
        <v>2012.93</v>
      </c>
      <c r="R270" s="399">
        <v>1923.4304374999999</v>
      </c>
      <c r="S270" s="399">
        <v>1923.4304374999999</v>
      </c>
      <c r="T270" s="371">
        <v>1748.5731249999999</v>
      </c>
      <c r="U270" s="303">
        <v>1205.9124999999999</v>
      </c>
      <c r="V270" s="289">
        <v>1205.9124999999999</v>
      </c>
      <c r="W270" s="277">
        <v>964.73</v>
      </c>
      <c r="X270" s="263">
        <v>964.73</v>
      </c>
      <c r="Y270" s="263">
        <v>964.73</v>
      </c>
      <c r="Z270" s="208">
        <v>862.24446</v>
      </c>
      <c r="AA270" s="208">
        <v>862.24446</v>
      </c>
      <c r="AB270" s="208">
        <v>862.24446</v>
      </c>
      <c r="AC270" s="208">
        <v>862.24446</v>
      </c>
      <c r="AD270" s="208">
        <v>777.63750000000005</v>
      </c>
      <c r="AE270" s="191">
        <v>622.11</v>
      </c>
      <c r="AF270" s="312">
        <f t="shared" si="233"/>
        <v>1.0465312187823794</v>
      </c>
    </row>
    <row r="271" spans="1:33" ht="23.1" customHeight="1" x14ac:dyDescent="0.25">
      <c r="A271" s="2" t="s">
        <v>290</v>
      </c>
      <c r="B271" s="2">
        <v>204</v>
      </c>
      <c r="C271" s="2" t="s">
        <v>725</v>
      </c>
      <c r="D271" s="4" t="s">
        <v>724</v>
      </c>
      <c r="E271" s="116">
        <f t="shared" si="234"/>
        <v>5350</v>
      </c>
      <c r="F271" s="117">
        <f t="shared" si="235"/>
        <v>3400</v>
      </c>
      <c r="G271" s="101"/>
      <c r="J271" s="71"/>
      <c r="K271" s="202">
        <f t="shared" si="236"/>
        <v>5350</v>
      </c>
      <c r="L271" s="202">
        <f t="shared" si="237"/>
        <v>3400</v>
      </c>
      <c r="M271" s="51"/>
      <c r="N271" s="13">
        <f t="shared" si="231"/>
        <v>5307.4340000000002</v>
      </c>
      <c r="O271" s="13">
        <f t="shared" si="232"/>
        <v>3377.4579999999996</v>
      </c>
      <c r="P271" s="51"/>
      <c r="Q271" s="436">
        <v>2412.4699999999998</v>
      </c>
      <c r="R271" s="399">
        <v>2307.5503000000003</v>
      </c>
      <c r="S271" s="399">
        <v>2307.5503000000003</v>
      </c>
      <c r="T271" s="371">
        <v>2097.7730000000001</v>
      </c>
      <c r="U271" s="303">
        <v>1446.74</v>
      </c>
      <c r="V271" s="289">
        <v>1205.9124999999999</v>
      </c>
      <c r="W271" s="277">
        <v>964.73</v>
      </c>
      <c r="X271" s="263">
        <v>964.73</v>
      </c>
      <c r="Y271" s="263">
        <v>964.73</v>
      </c>
      <c r="Z271" s="208">
        <v>862.24446</v>
      </c>
      <c r="AA271" s="208">
        <v>862.24446</v>
      </c>
      <c r="AB271" s="208">
        <v>862.24446</v>
      </c>
      <c r="AC271" s="208">
        <v>862.24446</v>
      </c>
      <c r="AD271" s="208">
        <v>777.63750000000005</v>
      </c>
      <c r="AE271" s="191">
        <v>622.11</v>
      </c>
      <c r="AF271" s="312">
        <f t="shared" si="233"/>
        <v>1.0454680012825721</v>
      </c>
    </row>
    <row r="272" spans="1:33" ht="23.1" customHeight="1" x14ac:dyDescent="0.25">
      <c r="A272" s="2" t="s">
        <v>256</v>
      </c>
      <c r="B272" s="2">
        <v>409</v>
      </c>
      <c r="C272" s="2" t="s">
        <v>353</v>
      </c>
      <c r="D272" s="4" t="s">
        <v>219</v>
      </c>
      <c r="E272" s="116">
        <f t="shared" si="234"/>
        <v>2750</v>
      </c>
      <c r="F272" s="117">
        <f t="shared" si="235"/>
        <v>1750</v>
      </c>
      <c r="G272" s="101"/>
      <c r="J272" s="71"/>
      <c r="K272" s="202">
        <f t="shared" si="236"/>
        <v>2750</v>
      </c>
      <c r="L272" s="202">
        <f t="shared" si="237"/>
        <v>1750</v>
      </c>
      <c r="M272" s="51"/>
      <c r="N272" s="13">
        <f t="shared" si="231"/>
        <v>2713.2348751199997</v>
      </c>
      <c r="O272" s="13">
        <f t="shared" si="232"/>
        <v>1726.6040114399996</v>
      </c>
      <c r="P272" s="51"/>
      <c r="Q272" s="400">
        <v>1233.2885795999998</v>
      </c>
      <c r="R272" s="409">
        <v>1233.2885795999998</v>
      </c>
      <c r="S272" s="409">
        <v>1233.2885795999998</v>
      </c>
      <c r="T272" s="370">
        <v>1063.1798099999999</v>
      </c>
      <c r="U272" s="300">
        <v>850.54384799999991</v>
      </c>
      <c r="V272" s="289">
        <v>850.54384799999991</v>
      </c>
      <c r="W272" s="277">
        <v>680.43507839999995</v>
      </c>
      <c r="X272" s="263">
        <v>680.43507839999995</v>
      </c>
      <c r="Y272" s="263">
        <v>680.43507839999995</v>
      </c>
      <c r="Z272" s="208">
        <v>567.02923199999998</v>
      </c>
      <c r="AA272" s="208">
        <v>567.02923199999998</v>
      </c>
      <c r="AB272" s="208">
        <v>567.02923199999998</v>
      </c>
      <c r="AC272" s="208">
        <v>567.02923199999998</v>
      </c>
      <c r="AD272" s="208">
        <v>511.39000000000004</v>
      </c>
      <c r="AE272" s="190">
        <v>409.11200000000002</v>
      </c>
      <c r="AF272" s="312">
        <f t="shared" si="233"/>
        <v>1</v>
      </c>
    </row>
    <row r="273" spans="1:39" ht="23.1" customHeight="1" x14ac:dyDescent="0.25">
      <c r="A273" s="2" t="s">
        <v>256</v>
      </c>
      <c r="B273" s="2">
        <v>410</v>
      </c>
      <c r="C273" s="2" t="s">
        <v>354</v>
      </c>
      <c r="D273" s="4" t="s">
        <v>220</v>
      </c>
      <c r="E273" s="116">
        <f t="shared" si="234"/>
        <v>4000</v>
      </c>
      <c r="F273" s="117">
        <f t="shared" si="235"/>
        <v>2550</v>
      </c>
      <c r="G273" s="101"/>
      <c r="J273" s="71"/>
      <c r="K273" s="202">
        <f t="shared" si="236"/>
        <v>4000</v>
      </c>
      <c r="L273" s="202">
        <f t="shared" si="237"/>
        <v>2550</v>
      </c>
      <c r="M273" s="51"/>
      <c r="N273" s="13">
        <f t="shared" si="231"/>
        <v>3998.5051490999999</v>
      </c>
      <c r="O273" s="13">
        <f t="shared" si="232"/>
        <v>2544.5032766999993</v>
      </c>
      <c r="P273" s="51"/>
      <c r="Q273" s="400">
        <v>1817.5023404999997</v>
      </c>
      <c r="R273" s="409">
        <v>1817.5023404999997</v>
      </c>
      <c r="S273" s="409">
        <v>1817.5023404999997</v>
      </c>
      <c r="T273" s="370">
        <v>1566.8123624999998</v>
      </c>
      <c r="U273" s="300">
        <v>1253.4498899999999</v>
      </c>
      <c r="V273" s="289">
        <v>1253.4498899999999</v>
      </c>
      <c r="W273" s="277">
        <v>1002.759912</v>
      </c>
      <c r="X273" s="263">
        <v>1002.759912</v>
      </c>
      <c r="Y273" s="263">
        <v>1002.759912</v>
      </c>
      <c r="Z273" s="208">
        <v>835.63326000000006</v>
      </c>
      <c r="AA273" s="208">
        <v>835.63326000000006</v>
      </c>
      <c r="AB273" s="208">
        <v>835.63326000000006</v>
      </c>
      <c r="AC273" s="208">
        <v>835.63326000000006</v>
      </c>
      <c r="AD273" s="208">
        <v>753.63750000000005</v>
      </c>
      <c r="AE273" s="190">
        <v>602.91000000000008</v>
      </c>
      <c r="AF273" s="312">
        <f t="shared" si="233"/>
        <v>1</v>
      </c>
    </row>
    <row r="274" spans="1:39" ht="23.1" customHeight="1" x14ac:dyDescent="0.25">
      <c r="A274" s="2" t="s">
        <v>256</v>
      </c>
      <c r="B274" s="2">
        <v>411</v>
      </c>
      <c r="C274" s="2" t="s">
        <v>355</v>
      </c>
      <c r="D274" s="4" t="s">
        <v>221</v>
      </c>
      <c r="E274" s="116">
        <f t="shared" si="234"/>
        <v>4400</v>
      </c>
      <c r="F274" s="117">
        <f t="shared" si="235"/>
        <v>2800</v>
      </c>
      <c r="G274" s="101"/>
      <c r="J274" s="71"/>
      <c r="K274" s="202">
        <f t="shared" si="236"/>
        <v>4400</v>
      </c>
      <c r="L274" s="202">
        <f t="shared" si="237"/>
        <v>2800</v>
      </c>
      <c r="M274" s="51"/>
      <c r="N274" s="13">
        <f t="shared" si="231"/>
        <v>4367.1321609300003</v>
      </c>
      <c r="O274" s="13">
        <f t="shared" si="232"/>
        <v>2779.0841024099996</v>
      </c>
      <c r="P274" s="51"/>
      <c r="Q274" s="400">
        <v>1985.0600731499999</v>
      </c>
      <c r="R274" s="409">
        <v>1985.0600731499999</v>
      </c>
      <c r="S274" s="409">
        <v>1985.0600731499999</v>
      </c>
      <c r="T274" s="370">
        <v>1711.25868375</v>
      </c>
      <c r="U274" s="300">
        <v>1369.0069470000001</v>
      </c>
      <c r="V274" s="289">
        <v>1369.0069470000001</v>
      </c>
      <c r="W274" s="277">
        <v>1095.2055576</v>
      </c>
      <c r="X274" s="263">
        <v>1095.2055576</v>
      </c>
      <c r="Y274" s="263">
        <v>1095.2055576</v>
      </c>
      <c r="Z274" s="208">
        <v>912.67129799999998</v>
      </c>
      <c r="AA274" s="208">
        <v>912.67129799999998</v>
      </c>
      <c r="AB274" s="208">
        <v>912.67129799999998</v>
      </c>
      <c r="AC274" s="208">
        <v>912.67129799999998</v>
      </c>
      <c r="AD274" s="208">
        <v>823.11625000000004</v>
      </c>
      <c r="AE274" s="190">
        <v>658.49300000000005</v>
      </c>
      <c r="AF274" s="312">
        <f t="shared" si="233"/>
        <v>1</v>
      </c>
    </row>
    <row r="275" spans="1:39" ht="15" customHeight="1" x14ac:dyDescent="0.25">
      <c r="D275" s="136"/>
      <c r="E275" s="138"/>
      <c r="F275" s="139"/>
      <c r="J275" s="34"/>
      <c r="K275" s="202"/>
      <c r="L275" s="202"/>
      <c r="M275" s="2"/>
      <c r="N275" s="13">
        <f t="shared" si="231"/>
        <v>0</v>
      </c>
      <c r="O275" s="13">
        <f t="shared" si="232"/>
        <v>0</v>
      </c>
      <c r="P275" s="2"/>
      <c r="Q275" s="400"/>
      <c r="R275" s="403"/>
      <c r="S275" s="403"/>
      <c r="T275" s="340"/>
      <c r="U275" s="333"/>
      <c r="V275" s="330"/>
      <c r="W275" s="280"/>
      <c r="X275" s="331"/>
      <c r="Y275" s="331"/>
      <c r="Z275" s="237"/>
      <c r="AA275" s="237"/>
      <c r="AB275" s="237"/>
      <c r="AC275" s="237"/>
      <c r="AD275" s="237"/>
      <c r="AE275" s="197"/>
      <c r="AF275" s="312" t="e">
        <f t="shared" si="233"/>
        <v>#DIV/0!</v>
      </c>
    </row>
    <row r="276" spans="1:39" s="66" customFormat="1" ht="23.1" customHeight="1" x14ac:dyDescent="0.25">
      <c r="A276" s="2"/>
      <c r="B276" s="2"/>
      <c r="C276" s="2"/>
      <c r="D276" s="615" t="s">
        <v>796</v>
      </c>
      <c r="E276" s="615"/>
      <c r="F276" s="615"/>
      <c r="G276" s="615"/>
      <c r="H276" s="615"/>
      <c r="I276" s="615"/>
      <c r="J276" s="71"/>
      <c r="K276" s="202"/>
      <c r="L276" s="202"/>
      <c r="M276" s="51"/>
      <c r="N276" s="13">
        <f t="shared" si="231"/>
        <v>0</v>
      </c>
      <c r="O276" s="13">
        <f t="shared" si="232"/>
        <v>0</v>
      </c>
      <c r="P276" s="63"/>
      <c r="Q276" s="400"/>
      <c r="R276" s="403"/>
      <c r="S276" s="403"/>
      <c r="T276" s="370"/>
      <c r="U276" s="305"/>
      <c r="V276" s="289"/>
      <c r="W276" s="277">
        <v>199</v>
      </c>
      <c r="X276" s="263">
        <v>199</v>
      </c>
      <c r="Y276" s="263">
        <v>199</v>
      </c>
      <c r="Z276" s="208">
        <v>187.06841999999997</v>
      </c>
      <c r="AA276" s="208">
        <v>187.06841999999997</v>
      </c>
      <c r="AB276" s="208">
        <v>187.06841999999997</v>
      </c>
      <c r="AC276" s="208">
        <v>187.06841999999997</v>
      </c>
      <c r="AD276" s="208">
        <v>168.71250000000001</v>
      </c>
      <c r="AE276" s="191">
        <v>134.97</v>
      </c>
      <c r="AF276" s="312" t="e">
        <f t="shared" si="233"/>
        <v>#DIV/0!</v>
      </c>
      <c r="AG276" s="144"/>
    </row>
    <row r="277" spans="1:39" s="66" customFormat="1" ht="23.1" customHeight="1" x14ac:dyDescent="0.25">
      <c r="A277" s="2" t="s">
        <v>254</v>
      </c>
      <c r="B277" s="2">
        <v>402</v>
      </c>
      <c r="C277" s="2" t="s">
        <v>349</v>
      </c>
      <c r="D277" s="91" t="s">
        <v>197</v>
      </c>
      <c r="E277" s="116">
        <f t="shared" ref="E277" si="238">K277</f>
        <v>850</v>
      </c>
      <c r="F277" s="117">
        <f t="shared" ref="F277" si="239">L277</f>
        <v>550</v>
      </c>
      <c r="G277" s="101"/>
      <c r="H277" s="45"/>
      <c r="I277" s="2"/>
      <c r="J277" s="71"/>
      <c r="K277" s="202">
        <f t="shared" ref="K277" si="240">MROUND(N277+25,50)</f>
        <v>850</v>
      </c>
      <c r="L277" s="202">
        <f t="shared" ref="L277" si="241">MROUND(O277+25,50)</f>
        <v>550</v>
      </c>
      <c r="M277" s="51"/>
      <c r="N277" s="13">
        <f t="shared" si="231"/>
        <v>839.54200000000014</v>
      </c>
      <c r="O277" s="13">
        <f t="shared" si="232"/>
        <v>534.25400000000002</v>
      </c>
      <c r="P277" s="63"/>
      <c r="Q277" s="436">
        <v>381.61</v>
      </c>
      <c r="R277" s="409">
        <v>381.61</v>
      </c>
      <c r="S277" s="409">
        <v>381.61</v>
      </c>
      <c r="T277" s="370">
        <v>328.97500000000002</v>
      </c>
      <c r="U277" s="305">
        <v>263.18</v>
      </c>
      <c r="V277" s="289">
        <v>248.75</v>
      </c>
      <c r="W277" s="277">
        <v>199</v>
      </c>
      <c r="X277" s="263">
        <v>199</v>
      </c>
      <c r="Y277" s="263">
        <v>199</v>
      </c>
      <c r="Z277" s="208">
        <v>187.06841999999997</v>
      </c>
      <c r="AA277" s="208">
        <v>187.06841999999997</v>
      </c>
      <c r="AB277" s="208">
        <v>187.06841999999997</v>
      </c>
      <c r="AC277" s="208">
        <v>187.06841999999997</v>
      </c>
      <c r="AD277" s="208">
        <v>168.71250000000001</v>
      </c>
      <c r="AE277" s="191">
        <v>134.97</v>
      </c>
      <c r="AF277" s="312">
        <f t="shared" si="233"/>
        <v>1</v>
      </c>
      <c r="AG277" s="144"/>
    </row>
    <row r="278" spans="1:39" ht="23.1" customHeight="1" x14ac:dyDescent="0.25">
      <c r="B278" s="2">
        <v>403</v>
      </c>
      <c r="C278" s="2" t="s">
        <v>350</v>
      </c>
      <c r="D278" s="91" t="s">
        <v>198</v>
      </c>
      <c r="E278" s="116">
        <f t="shared" ref="E278:E283" si="242">K278</f>
        <v>1500</v>
      </c>
      <c r="F278" s="117">
        <f t="shared" ref="F278:F283" si="243">L278</f>
        <v>950</v>
      </c>
      <c r="G278" s="101"/>
      <c r="H278" s="45"/>
      <c r="J278" s="71"/>
      <c r="K278" s="202">
        <f t="shared" ref="K278:K283" si="244">MROUND(N278+25,50)</f>
        <v>1500</v>
      </c>
      <c r="L278" s="202">
        <f t="shared" ref="L278:L283" si="245">MROUND(O278+25,50)</f>
        <v>950</v>
      </c>
      <c r="M278" s="51"/>
      <c r="N278" s="13">
        <f t="shared" si="231"/>
        <v>1472.3060000000003</v>
      </c>
      <c r="O278" s="13">
        <f t="shared" si="232"/>
        <v>936.92199999999991</v>
      </c>
      <c r="P278" s="51"/>
      <c r="Q278" s="436">
        <v>669.23</v>
      </c>
      <c r="R278" s="409">
        <v>669.23</v>
      </c>
      <c r="S278" s="409">
        <v>669.23</v>
      </c>
      <c r="T278" s="370">
        <v>576.92500000000007</v>
      </c>
      <c r="U278" s="305">
        <v>461.54</v>
      </c>
      <c r="V278" s="289">
        <v>436.25</v>
      </c>
      <c r="W278" s="277">
        <v>349</v>
      </c>
      <c r="X278" s="263">
        <v>349</v>
      </c>
      <c r="Y278" s="263">
        <v>349</v>
      </c>
      <c r="Z278" s="208">
        <v>320.24915999999996</v>
      </c>
      <c r="AA278" s="208">
        <v>320.24915999999996</v>
      </c>
      <c r="AB278" s="208">
        <v>320.24915999999996</v>
      </c>
      <c r="AC278" s="208">
        <v>320.24915999999996</v>
      </c>
      <c r="AD278" s="208">
        <v>288.82499999999999</v>
      </c>
      <c r="AE278" s="191">
        <v>231.06</v>
      </c>
      <c r="AF278" s="312">
        <f t="shared" si="233"/>
        <v>1</v>
      </c>
    </row>
    <row r="279" spans="1:39" ht="23.1" customHeight="1" x14ac:dyDescent="0.25">
      <c r="B279" s="2">
        <v>404</v>
      </c>
      <c r="C279" s="2" t="s">
        <v>351</v>
      </c>
      <c r="D279" s="91" t="s">
        <v>199</v>
      </c>
      <c r="E279" s="116">
        <f t="shared" si="242"/>
        <v>1900</v>
      </c>
      <c r="F279" s="117">
        <f t="shared" si="243"/>
        <v>1250</v>
      </c>
      <c r="G279" s="101"/>
      <c r="H279" s="45"/>
      <c r="J279" s="71"/>
      <c r="K279" s="202">
        <f t="shared" si="244"/>
        <v>1900</v>
      </c>
      <c r="L279" s="202">
        <f t="shared" si="245"/>
        <v>1250</v>
      </c>
      <c r="M279" s="51"/>
      <c r="N279" s="13">
        <f t="shared" si="231"/>
        <v>1894.2220000000002</v>
      </c>
      <c r="O279" s="13">
        <f t="shared" si="232"/>
        <v>1205.414</v>
      </c>
      <c r="P279" s="51"/>
      <c r="Q279" s="436">
        <v>861.01</v>
      </c>
      <c r="R279" s="409">
        <v>861.01</v>
      </c>
      <c r="S279" s="409">
        <v>861.01</v>
      </c>
      <c r="T279" s="370">
        <v>742.25</v>
      </c>
      <c r="U279" s="305">
        <v>593.79999999999995</v>
      </c>
      <c r="V279" s="289">
        <v>561.25</v>
      </c>
      <c r="W279" s="277">
        <v>449</v>
      </c>
      <c r="X279" s="263">
        <v>449</v>
      </c>
      <c r="Y279" s="263">
        <v>449</v>
      </c>
      <c r="Z279" s="208">
        <v>436.47911999999997</v>
      </c>
      <c r="AA279" s="208">
        <v>436.47911999999997</v>
      </c>
      <c r="AB279" s="208">
        <v>436.47911999999997</v>
      </c>
      <c r="AC279" s="208">
        <v>436.47911999999997</v>
      </c>
      <c r="AD279" s="208">
        <v>393.65000000000003</v>
      </c>
      <c r="AE279" s="191">
        <v>314.92</v>
      </c>
      <c r="AF279" s="312">
        <f t="shared" si="233"/>
        <v>1</v>
      </c>
    </row>
    <row r="280" spans="1:39" ht="23.1" customHeight="1" x14ac:dyDescent="0.25">
      <c r="B280" s="2">
        <v>405</v>
      </c>
      <c r="C280" s="2" t="s">
        <v>352</v>
      </c>
      <c r="D280" s="91" t="s">
        <v>200</v>
      </c>
      <c r="E280" s="116">
        <f t="shared" si="242"/>
        <v>2550</v>
      </c>
      <c r="F280" s="117">
        <f t="shared" si="243"/>
        <v>1650</v>
      </c>
      <c r="G280" s="101"/>
      <c r="H280" s="45"/>
      <c r="J280" s="71"/>
      <c r="K280" s="202">
        <f t="shared" si="244"/>
        <v>2550</v>
      </c>
      <c r="L280" s="202">
        <f t="shared" si="245"/>
        <v>1650</v>
      </c>
      <c r="M280" s="51"/>
      <c r="N280" s="13">
        <f t="shared" si="231"/>
        <v>2531.2539999999999</v>
      </c>
      <c r="O280" s="13">
        <f t="shared" si="232"/>
        <v>1610.7979999999998</v>
      </c>
      <c r="P280" s="51"/>
      <c r="Q280" s="436">
        <v>1150.57</v>
      </c>
      <c r="R280" s="409">
        <v>1150.57</v>
      </c>
      <c r="S280" s="409">
        <v>1150.57</v>
      </c>
      <c r="T280" s="370">
        <v>991.875</v>
      </c>
      <c r="U280" s="305">
        <v>793.5</v>
      </c>
      <c r="V280" s="289">
        <v>750</v>
      </c>
      <c r="W280" s="277">
        <v>600</v>
      </c>
      <c r="X280" s="263">
        <v>600</v>
      </c>
      <c r="Y280" s="263">
        <v>600</v>
      </c>
      <c r="Z280" s="208">
        <v>487.26215999999999</v>
      </c>
      <c r="AA280" s="208">
        <v>487.26215999999999</v>
      </c>
      <c r="AB280" s="208">
        <v>487.26215999999999</v>
      </c>
      <c r="AC280" s="208">
        <v>487.26215999999999</v>
      </c>
      <c r="AD280" s="208">
        <v>439.45</v>
      </c>
      <c r="AE280" s="191">
        <v>351.56</v>
      </c>
      <c r="AF280" s="312">
        <f t="shared" si="233"/>
        <v>1</v>
      </c>
    </row>
    <row r="281" spans="1:39" s="144" customFormat="1" ht="23.1" customHeight="1" x14ac:dyDescent="0.25">
      <c r="A281" s="2"/>
      <c r="B281" s="2"/>
      <c r="C281" s="2"/>
      <c r="D281" s="91" t="s">
        <v>704</v>
      </c>
      <c r="E281" s="116">
        <f t="shared" si="242"/>
        <v>24900</v>
      </c>
      <c r="F281" s="117">
        <f t="shared" si="243"/>
        <v>15850</v>
      </c>
      <c r="G281" s="101"/>
      <c r="H281" s="45"/>
      <c r="I281" s="2"/>
      <c r="J281" s="71"/>
      <c r="K281" s="202">
        <f t="shared" si="244"/>
        <v>24900</v>
      </c>
      <c r="L281" s="202">
        <f t="shared" si="245"/>
        <v>15850</v>
      </c>
      <c r="M281" s="51"/>
      <c r="N281" s="13">
        <f t="shared" si="231"/>
        <v>24890.800000000003</v>
      </c>
      <c r="O281" s="13">
        <f t="shared" si="232"/>
        <v>15839.599999999999</v>
      </c>
      <c r="P281" s="51"/>
      <c r="Q281" s="436">
        <v>11314</v>
      </c>
      <c r="R281" s="409">
        <v>11314</v>
      </c>
      <c r="S281" s="409">
        <v>11314</v>
      </c>
      <c r="T281" s="370">
        <v>9753.4</v>
      </c>
      <c r="U281" s="305">
        <v>7802.72</v>
      </c>
      <c r="V281" s="294">
        <v>7375</v>
      </c>
      <c r="W281" s="277">
        <v>5900</v>
      </c>
      <c r="X281" s="263">
        <v>5900</v>
      </c>
      <c r="Y281" s="263">
        <v>5900</v>
      </c>
      <c r="Z281" s="208"/>
      <c r="AA281" s="208"/>
      <c r="AB281" s="208"/>
      <c r="AC281" s="208"/>
      <c r="AD281" s="208"/>
      <c r="AE281" s="191"/>
      <c r="AF281" s="312">
        <f t="shared" si="233"/>
        <v>1</v>
      </c>
      <c r="AH281" s="34"/>
      <c r="AI281" s="34"/>
      <c r="AJ281" s="34"/>
      <c r="AK281" s="34"/>
      <c r="AL281" s="34"/>
      <c r="AM281" s="34"/>
    </row>
    <row r="282" spans="1:39" s="144" customFormat="1" ht="23.1" customHeight="1" x14ac:dyDescent="0.25">
      <c r="A282" s="2"/>
      <c r="B282" s="2">
        <v>405</v>
      </c>
      <c r="C282" s="2" t="s">
        <v>703</v>
      </c>
      <c r="D282" s="91" t="s">
        <v>672</v>
      </c>
      <c r="E282" s="116">
        <f t="shared" si="242"/>
        <v>38850</v>
      </c>
      <c r="F282" s="117">
        <f t="shared" si="243"/>
        <v>24700</v>
      </c>
      <c r="G282" s="101"/>
      <c r="H282" s="45"/>
      <c r="I282" s="2"/>
      <c r="J282" s="71"/>
      <c r="K282" s="202">
        <f t="shared" si="244"/>
        <v>38850</v>
      </c>
      <c r="L282" s="202">
        <f t="shared" si="245"/>
        <v>24700</v>
      </c>
      <c r="M282" s="51"/>
      <c r="N282" s="13">
        <f t="shared" si="231"/>
        <v>38812.707999999999</v>
      </c>
      <c r="O282" s="13">
        <f t="shared" si="232"/>
        <v>24698.995999999999</v>
      </c>
      <c r="P282" s="51"/>
      <c r="Q282" s="436">
        <v>17642.14</v>
      </c>
      <c r="R282" s="409">
        <v>17642.14</v>
      </c>
      <c r="S282" s="409">
        <v>17642.14</v>
      </c>
      <c r="T282" s="370">
        <v>15208.75</v>
      </c>
      <c r="U282" s="306">
        <v>12167</v>
      </c>
      <c r="V282" s="295">
        <v>11500</v>
      </c>
      <c r="W282" s="278">
        <v>9200</v>
      </c>
      <c r="X282" s="268">
        <v>9200</v>
      </c>
      <c r="Y282" s="268">
        <v>9200</v>
      </c>
      <c r="Z282" s="248">
        <v>7080</v>
      </c>
      <c r="AA282" s="249" t="s">
        <v>689</v>
      </c>
      <c r="AB282" s="208"/>
      <c r="AC282" s="208"/>
      <c r="AD282" s="208"/>
      <c r="AE282" s="191"/>
      <c r="AF282" s="312">
        <f t="shared" si="233"/>
        <v>1</v>
      </c>
      <c r="AH282" s="34"/>
      <c r="AI282" s="34"/>
      <c r="AJ282" s="34"/>
      <c r="AK282" s="34"/>
      <c r="AL282" s="34"/>
      <c r="AM282" s="34"/>
    </row>
    <row r="283" spans="1:39" s="144" customFormat="1" ht="23.1" customHeight="1" x14ac:dyDescent="0.25">
      <c r="A283" s="2"/>
      <c r="B283" s="2">
        <v>405</v>
      </c>
      <c r="C283" s="2"/>
      <c r="D283" s="91" t="s">
        <v>688</v>
      </c>
      <c r="E283" s="116">
        <f t="shared" si="242"/>
        <v>52350</v>
      </c>
      <c r="F283" s="117">
        <f t="shared" si="243"/>
        <v>33300</v>
      </c>
      <c r="G283" s="101"/>
      <c r="H283" s="45"/>
      <c r="I283" s="2"/>
      <c r="J283" s="71"/>
      <c r="K283" s="202">
        <f t="shared" si="244"/>
        <v>52350</v>
      </c>
      <c r="L283" s="202">
        <f t="shared" si="245"/>
        <v>33300</v>
      </c>
      <c r="M283" s="51"/>
      <c r="N283" s="13">
        <f t="shared" si="231"/>
        <v>52312.810000000005</v>
      </c>
      <c r="O283" s="13">
        <f t="shared" si="232"/>
        <v>33289.969999999994</v>
      </c>
      <c r="P283" s="51"/>
      <c r="Q283" s="436">
        <v>23778.55</v>
      </c>
      <c r="R283" s="409">
        <v>23778.55</v>
      </c>
      <c r="S283" s="409">
        <v>23778.55</v>
      </c>
      <c r="T283" s="370">
        <v>20498.75</v>
      </c>
      <c r="U283" s="306">
        <v>16399</v>
      </c>
      <c r="V283" s="295">
        <v>15500</v>
      </c>
      <c r="W283" s="278">
        <v>12400</v>
      </c>
      <c r="X283" s="268">
        <v>12400</v>
      </c>
      <c r="Y283" s="268">
        <v>12400</v>
      </c>
      <c r="Z283" s="248">
        <v>12000</v>
      </c>
      <c r="AA283" s="249" t="s">
        <v>689</v>
      </c>
      <c r="AB283" s="208"/>
      <c r="AC283" s="208"/>
      <c r="AD283" s="208"/>
      <c r="AE283" s="191"/>
      <c r="AF283" s="312">
        <f t="shared" si="233"/>
        <v>1</v>
      </c>
      <c r="AH283" s="34"/>
      <c r="AI283" s="34"/>
      <c r="AJ283" s="34"/>
      <c r="AK283" s="34"/>
      <c r="AL283" s="34"/>
      <c r="AM283" s="34"/>
    </row>
    <row r="284" spans="1:39" s="144" customFormat="1" ht="23.1" hidden="1" customHeight="1" x14ac:dyDescent="0.25">
      <c r="A284" s="2"/>
      <c r="B284" s="2"/>
      <c r="C284" s="2"/>
      <c r="D284" s="2"/>
      <c r="E284" s="138"/>
      <c r="F284" s="139"/>
      <c r="G284" s="99"/>
      <c r="H284" s="2"/>
      <c r="I284" s="2"/>
      <c r="J284" s="34"/>
      <c r="K284" s="202">
        <f t="shared" ref="K284" si="246">N284*$K$8</f>
        <v>0</v>
      </c>
      <c r="L284" s="202">
        <f t="shared" ref="L284" si="247">O284*$L$8</f>
        <v>0</v>
      </c>
      <c r="M284" s="2"/>
      <c r="N284" s="13">
        <f t="shared" si="231"/>
        <v>0</v>
      </c>
      <c r="O284" s="13">
        <f t="shared" si="232"/>
        <v>0</v>
      </c>
      <c r="P284" s="2"/>
      <c r="Q284" s="400">
        <v>0</v>
      </c>
      <c r="R284" s="403">
        <v>0</v>
      </c>
      <c r="S284" s="403">
        <v>0</v>
      </c>
      <c r="T284" s="370">
        <v>0</v>
      </c>
      <c r="U284" s="333"/>
      <c r="V284" s="330">
        <v>0</v>
      </c>
      <c r="W284" s="280"/>
      <c r="X284" s="337"/>
      <c r="Y284" s="337"/>
      <c r="Z284" s="337"/>
      <c r="AA284" s="237"/>
      <c r="AB284" s="237"/>
      <c r="AC284" s="237"/>
      <c r="AD284" s="237"/>
      <c r="AE284" s="197"/>
      <c r="AF284" s="312" t="e">
        <f t="shared" si="233"/>
        <v>#DIV/0!</v>
      </c>
      <c r="AH284" s="34"/>
      <c r="AI284" s="34"/>
      <c r="AJ284" s="34"/>
      <c r="AK284" s="34"/>
      <c r="AL284" s="34"/>
      <c r="AM284" s="34"/>
    </row>
    <row r="285" spans="1:39" s="144" customFormat="1" ht="23.1" customHeight="1" x14ac:dyDescent="0.25">
      <c r="A285" s="2"/>
      <c r="B285" s="2"/>
      <c r="C285" s="2"/>
      <c r="D285" s="615" t="s">
        <v>34</v>
      </c>
      <c r="E285" s="615"/>
      <c r="F285" s="615"/>
      <c r="G285" s="615"/>
      <c r="H285" s="615"/>
      <c r="I285" s="615"/>
      <c r="J285" s="34"/>
      <c r="K285" s="202"/>
      <c r="L285" s="202"/>
      <c r="M285" s="2"/>
      <c r="N285" s="13">
        <f t="shared" si="231"/>
        <v>0</v>
      </c>
      <c r="O285" s="13">
        <f t="shared" si="232"/>
        <v>0</v>
      </c>
      <c r="P285" s="2"/>
      <c r="Q285" s="400"/>
      <c r="R285" s="403"/>
      <c r="S285" s="403"/>
      <c r="T285" s="340"/>
      <c r="U285" s="333"/>
      <c r="V285" s="330"/>
      <c r="W285" s="280"/>
      <c r="X285" s="337"/>
      <c r="Y285" s="337"/>
      <c r="Z285" s="337"/>
      <c r="AA285" s="237"/>
      <c r="AB285" s="237"/>
      <c r="AC285" s="237"/>
      <c r="AD285" s="237"/>
      <c r="AE285" s="197"/>
      <c r="AF285" s="312" t="e">
        <f t="shared" si="233"/>
        <v>#DIV/0!</v>
      </c>
      <c r="AH285" s="34"/>
      <c r="AI285" s="34"/>
      <c r="AJ285" s="34"/>
      <c r="AK285" s="34"/>
      <c r="AL285" s="34"/>
      <c r="AM285" s="34"/>
    </row>
    <row r="286" spans="1:39" s="144" customFormat="1" ht="23.1" customHeight="1" x14ac:dyDescent="0.25">
      <c r="A286" s="2"/>
      <c r="B286" s="2"/>
      <c r="C286" s="2" t="s">
        <v>779</v>
      </c>
      <c r="D286" s="4" t="s">
        <v>35</v>
      </c>
      <c r="E286" s="116">
        <f t="shared" ref="E286" si="248">K286</f>
        <v>150</v>
      </c>
      <c r="F286" s="117">
        <f t="shared" ref="F286" si="249">L286</f>
        <v>100</v>
      </c>
      <c r="G286" s="101"/>
      <c r="H286" s="2"/>
      <c r="I286" s="2"/>
      <c r="J286" s="33"/>
      <c r="K286" s="202">
        <f t="shared" ref="K286" si="250">MROUND(N286+25,50)</f>
        <v>150</v>
      </c>
      <c r="L286" s="202">
        <f t="shared" ref="L286" si="251">MROUND(O286+25,50)</f>
        <v>100</v>
      </c>
      <c r="M286" s="51"/>
      <c r="N286" s="13">
        <f t="shared" si="231"/>
        <v>149.86400000000003</v>
      </c>
      <c r="O286" s="13">
        <f t="shared" si="232"/>
        <v>95.367999999999995</v>
      </c>
      <c r="P286" s="51"/>
      <c r="Q286" s="436">
        <v>68.12</v>
      </c>
      <c r="R286" s="409">
        <v>68.12</v>
      </c>
      <c r="S286" s="409">
        <v>68.12</v>
      </c>
      <c r="T286" s="370">
        <v>42.55</v>
      </c>
      <c r="U286" s="305">
        <v>34.04</v>
      </c>
      <c r="V286" s="289">
        <v>39.162499999999994</v>
      </c>
      <c r="W286" s="277">
        <f t="shared" ref="W286:W288" si="252">AF286*1.43</f>
        <v>1.43</v>
      </c>
      <c r="X286" s="263">
        <f t="shared" ref="X286:X291" si="253">AF286*1.43</f>
        <v>1.43</v>
      </c>
      <c r="Y286" s="263">
        <v>35.249499999999998</v>
      </c>
      <c r="Z286" s="205">
        <v>35.249499999999998</v>
      </c>
      <c r="AA286" s="205">
        <v>35.249499999999998</v>
      </c>
      <c r="AB286" s="205">
        <v>35.249499999999998</v>
      </c>
      <c r="AC286" s="205">
        <v>35.249499999999998</v>
      </c>
      <c r="AD286" s="208">
        <v>30.8125</v>
      </c>
      <c r="AE286" s="191">
        <v>24.65</v>
      </c>
      <c r="AF286" s="312">
        <f t="shared" si="233"/>
        <v>1</v>
      </c>
      <c r="AH286" s="34"/>
      <c r="AI286" s="34"/>
      <c r="AJ286" s="34"/>
      <c r="AK286" s="34"/>
      <c r="AL286" s="34"/>
      <c r="AM286" s="34"/>
    </row>
    <row r="287" spans="1:39" s="144" customFormat="1" ht="23.1" customHeight="1" x14ac:dyDescent="0.25">
      <c r="A287" s="2" t="s">
        <v>303</v>
      </c>
      <c r="B287" s="2"/>
      <c r="C287" s="2" t="s">
        <v>779</v>
      </c>
      <c r="D287" s="4" t="s">
        <v>36</v>
      </c>
      <c r="E287" s="116">
        <f t="shared" ref="E287:E291" si="254">K287</f>
        <v>300</v>
      </c>
      <c r="F287" s="117">
        <f t="shared" ref="F287:F291" si="255">L287</f>
        <v>200</v>
      </c>
      <c r="G287" s="101"/>
      <c r="H287" s="2"/>
      <c r="I287" s="2"/>
      <c r="J287" s="33"/>
      <c r="K287" s="202">
        <f t="shared" ref="K287:K291" si="256">MROUND(N287+25,50)</f>
        <v>300</v>
      </c>
      <c r="L287" s="202">
        <f t="shared" ref="L287:L291" si="257">MROUND(O287+25,50)</f>
        <v>200</v>
      </c>
      <c r="M287" s="51"/>
      <c r="N287" s="13">
        <f t="shared" si="231"/>
        <v>264.08800000000002</v>
      </c>
      <c r="O287" s="13">
        <f t="shared" si="232"/>
        <v>168.05600000000001</v>
      </c>
      <c r="P287" s="51"/>
      <c r="Q287" s="436">
        <v>120.04</v>
      </c>
      <c r="R287" s="409">
        <v>120.04</v>
      </c>
      <c r="S287" s="409">
        <v>120.04</v>
      </c>
      <c r="T287" s="370">
        <v>75</v>
      </c>
      <c r="U287" s="305">
        <v>60</v>
      </c>
      <c r="V287" s="289">
        <v>39.162499999999994</v>
      </c>
      <c r="W287" s="277">
        <f t="shared" si="252"/>
        <v>1.43</v>
      </c>
      <c r="X287" s="263">
        <f t="shared" si="253"/>
        <v>1.43</v>
      </c>
      <c r="Y287" s="263">
        <v>61.847499999999997</v>
      </c>
      <c r="Z287" s="205">
        <v>61.847499999999997</v>
      </c>
      <c r="AA287" s="205">
        <v>61.847499999999997</v>
      </c>
      <c r="AB287" s="205">
        <v>61.847499999999997</v>
      </c>
      <c r="AC287" s="205">
        <v>61.847499999999997</v>
      </c>
      <c r="AD287" s="208">
        <v>54.0625</v>
      </c>
      <c r="AE287" s="191">
        <v>43.25</v>
      </c>
      <c r="AF287" s="312">
        <f t="shared" si="233"/>
        <v>1</v>
      </c>
      <c r="AH287" s="34"/>
      <c r="AI287" s="34"/>
      <c r="AJ287" s="34"/>
      <c r="AK287" s="34"/>
      <c r="AL287" s="34"/>
      <c r="AM287" s="34"/>
    </row>
    <row r="288" spans="1:39" s="144" customFormat="1" ht="23.1" customHeight="1" x14ac:dyDescent="0.25">
      <c r="A288" s="2"/>
      <c r="B288" s="2"/>
      <c r="C288" s="2" t="s">
        <v>779</v>
      </c>
      <c r="D288" s="4" t="s">
        <v>737</v>
      </c>
      <c r="E288" s="116">
        <f t="shared" si="254"/>
        <v>300</v>
      </c>
      <c r="F288" s="117">
        <f t="shared" si="255"/>
        <v>200</v>
      </c>
      <c r="G288" s="101"/>
      <c r="H288" s="2"/>
      <c r="I288" s="2"/>
      <c r="J288" s="33"/>
      <c r="K288" s="202">
        <f t="shared" si="256"/>
        <v>300</v>
      </c>
      <c r="L288" s="202">
        <f t="shared" si="257"/>
        <v>200</v>
      </c>
      <c r="M288" s="51"/>
      <c r="N288" s="13">
        <f t="shared" si="231"/>
        <v>284.96600000000001</v>
      </c>
      <c r="O288" s="13">
        <f t="shared" si="232"/>
        <v>181.34199999999998</v>
      </c>
      <c r="P288" s="51"/>
      <c r="Q288" s="436">
        <v>129.53</v>
      </c>
      <c r="R288" s="409">
        <v>129.53</v>
      </c>
      <c r="S288" s="409">
        <v>129.53</v>
      </c>
      <c r="T288" s="370">
        <v>80.924999999999997</v>
      </c>
      <c r="U288" s="305">
        <v>64.739999999999995</v>
      </c>
      <c r="V288" s="289">
        <v>39.162499999999994</v>
      </c>
      <c r="W288" s="277">
        <f t="shared" si="252"/>
        <v>1.43</v>
      </c>
      <c r="X288" s="263">
        <f t="shared" si="253"/>
        <v>1.43</v>
      </c>
      <c r="Y288" s="263">
        <v>64.492999999999995</v>
      </c>
      <c r="Z288" s="205">
        <v>64.492999999999995</v>
      </c>
      <c r="AA288" s="205">
        <v>64.492999999999995</v>
      </c>
      <c r="AB288" s="205">
        <v>64.492999999999995</v>
      </c>
      <c r="AC288" s="205">
        <v>64.492999999999995</v>
      </c>
      <c r="AD288" s="208">
        <v>56.375</v>
      </c>
      <c r="AE288" s="191">
        <v>45.1</v>
      </c>
      <c r="AF288" s="312">
        <f t="shared" si="233"/>
        <v>1</v>
      </c>
      <c r="AH288" s="34"/>
      <c r="AI288" s="34"/>
      <c r="AJ288" s="34"/>
      <c r="AK288" s="34"/>
      <c r="AL288" s="34"/>
      <c r="AM288" s="34"/>
    </row>
    <row r="289" spans="1:39" s="144" customFormat="1" ht="23.1" customHeight="1" x14ac:dyDescent="0.25">
      <c r="A289" s="2"/>
      <c r="B289" s="2"/>
      <c r="C289" s="2" t="s">
        <v>779</v>
      </c>
      <c r="D289" s="4" t="s">
        <v>38</v>
      </c>
      <c r="E289" s="116">
        <f t="shared" si="254"/>
        <v>400</v>
      </c>
      <c r="F289" s="117">
        <f t="shared" si="255"/>
        <v>250</v>
      </c>
      <c r="G289" s="101"/>
      <c r="H289" s="2"/>
      <c r="I289" s="2"/>
      <c r="J289" s="33"/>
      <c r="K289" s="202">
        <f t="shared" si="256"/>
        <v>400</v>
      </c>
      <c r="L289" s="202">
        <f t="shared" si="257"/>
        <v>250</v>
      </c>
      <c r="M289" s="51"/>
      <c r="N289" s="13">
        <f t="shared" si="231"/>
        <v>372.37200000000001</v>
      </c>
      <c r="O289" s="13">
        <f t="shared" si="232"/>
        <v>236.96399999999997</v>
      </c>
      <c r="P289" s="51"/>
      <c r="Q289" s="436">
        <v>169.26</v>
      </c>
      <c r="R289" s="409">
        <v>169.26</v>
      </c>
      <c r="S289" s="409">
        <v>169.26</v>
      </c>
      <c r="T289" s="370">
        <v>105.75</v>
      </c>
      <c r="U289" s="305">
        <v>84.6</v>
      </c>
      <c r="V289" s="289">
        <v>45.037500000000001</v>
      </c>
      <c r="W289" s="277">
        <v>36.03</v>
      </c>
      <c r="X289" s="263">
        <f t="shared" si="253"/>
        <v>1.43</v>
      </c>
      <c r="Y289" s="263">
        <v>83.798000000000002</v>
      </c>
      <c r="Z289" s="205">
        <v>83.798000000000002</v>
      </c>
      <c r="AA289" s="205">
        <v>83.798000000000002</v>
      </c>
      <c r="AB289" s="205">
        <v>83.798000000000002</v>
      </c>
      <c r="AC289" s="205">
        <v>83.798000000000002</v>
      </c>
      <c r="AD289" s="208">
        <v>73.25</v>
      </c>
      <c r="AE289" s="191">
        <v>58.6</v>
      </c>
      <c r="AF289" s="312">
        <f t="shared" si="233"/>
        <v>1</v>
      </c>
      <c r="AH289" s="34"/>
      <c r="AI289" s="34"/>
      <c r="AJ289" s="34"/>
      <c r="AK289" s="34"/>
      <c r="AL289" s="34"/>
      <c r="AM289" s="34"/>
    </row>
    <row r="290" spans="1:39" s="144" customFormat="1" ht="23.1" customHeight="1" x14ac:dyDescent="0.25">
      <c r="A290" s="2"/>
      <c r="B290" s="2"/>
      <c r="C290" s="2" t="s">
        <v>779</v>
      </c>
      <c r="D290" s="4" t="s">
        <v>605</v>
      </c>
      <c r="E290" s="116">
        <f t="shared" si="254"/>
        <v>200</v>
      </c>
      <c r="F290" s="117">
        <f t="shared" si="255"/>
        <v>150</v>
      </c>
      <c r="G290" s="101"/>
      <c r="H290" s="2"/>
      <c r="I290" s="2"/>
      <c r="J290" s="33"/>
      <c r="K290" s="202">
        <f t="shared" si="256"/>
        <v>200</v>
      </c>
      <c r="L290" s="202">
        <f t="shared" si="257"/>
        <v>150</v>
      </c>
      <c r="M290" s="51"/>
      <c r="N290" s="13">
        <f t="shared" si="231"/>
        <v>180.66400000000002</v>
      </c>
      <c r="O290" s="13">
        <f t="shared" si="232"/>
        <v>114.968</v>
      </c>
      <c r="P290" s="51"/>
      <c r="Q290" s="436">
        <v>82.12</v>
      </c>
      <c r="R290" s="409">
        <v>82.12</v>
      </c>
      <c r="S290" s="409">
        <v>82.12</v>
      </c>
      <c r="T290" s="370">
        <v>51.325000000000003</v>
      </c>
      <c r="U290" s="305">
        <v>41.06</v>
      </c>
      <c r="V290" s="289">
        <v>22.212499999999999</v>
      </c>
      <c r="W290" s="277">
        <v>17.77</v>
      </c>
      <c r="X290" s="263">
        <f t="shared" si="253"/>
        <v>1.43</v>
      </c>
      <c r="Y290" s="263">
        <v>41.326999999999998</v>
      </c>
      <c r="Z290" s="205">
        <v>41.326999999999998</v>
      </c>
      <c r="AA290" s="205">
        <v>41.326999999999998</v>
      </c>
      <c r="AB290" s="205">
        <v>41.326999999999998</v>
      </c>
      <c r="AC290" s="205">
        <v>41.326999999999998</v>
      </c>
      <c r="AD290" s="208">
        <v>36.125</v>
      </c>
      <c r="AE290" s="191">
        <v>28.9</v>
      </c>
      <c r="AF290" s="312">
        <f t="shared" si="233"/>
        <v>1</v>
      </c>
      <c r="AH290" s="34"/>
      <c r="AI290" s="34"/>
      <c r="AJ290" s="34"/>
      <c r="AK290" s="34"/>
      <c r="AL290" s="34"/>
      <c r="AM290" s="34"/>
    </row>
    <row r="291" spans="1:39" s="144" customFormat="1" ht="23.1" customHeight="1" x14ac:dyDescent="0.25">
      <c r="A291" s="2"/>
      <c r="B291" s="2"/>
      <c r="C291" s="2" t="s">
        <v>779</v>
      </c>
      <c r="D291" s="4" t="s">
        <v>606</v>
      </c>
      <c r="E291" s="116">
        <f t="shared" si="254"/>
        <v>300</v>
      </c>
      <c r="F291" s="117">
        <f t="shared" si="255"/>
        <v>200</v>
      </c>
      <c r="G291" s="101"/>
      <c r="H291" s="2"/>
      <c r="I291" s="2"/>
      <c r="J291" s="33"/>
      <c r="K291" s="202">
        <f t="shared" si="256"/>
        <v>300</v>
      </c>
      <c r="L291" s="202">
        <f t="shared" si="257"/>
        <v>200</v>
      </c>
      <c r="M291" s="51"/>
      <c r="N291" s="13">
        <f t="shared" si="231"/>
        <v>284.59200000000004</v>
      </c>
      <c r="O291" s="13">
        <f t="shared" si="232"/>
        <v>181.10400000000001</v>
      </c>
      <c r="P291" s="51"/>
      <c r="Q291" s="436">
        <v>129.36000000000001</v>
      </c>
      <c r="R291" s="409">
        <v>129.36000000000001</v>
      </c>
      <c r="S291" s="409">
        <v>129.36000000000001</v>
      </c>
      <c r="T291" s="370">
        <v>80.824999999999989</v>
      </c>
      <c r="U291" s="305">
        <v>64.66</v>
      </c>
      <c r="V291" s="289">
        <v>35.362499999999997</v>
      </c>
      <c r="W291" s="277">
        <v>28.29</v>
      </c>
      <c r="X291" s="263">
        <f t="shared" si="253"/>
        <v>1.43</v>
      </c>
      <c r="Y291" s="263">
        <v>65.78</v>
      </c>
      <c r="Z291" s="205">
        <v>65.78</v>
      </c>
      <c r="AA291" s="205">
        <v>65.78</v>
      </c>
      <c r="AB291" s="205">
        <v>65.78</v>
      </c>
      <c r="AC291" s="205">
        <v>65.78</v>
      </c>
      <c r="AD291" s="208">
        <v>57.5</v>
      </c>
      <c r="AE291" s="191">
        <v>46</v>
      </c>
      <c r="AF291" s="312">
        <f t="shared" si="233"/>
        <v>1</v>
      </c>
      <c r="AH291" s="34"/>
      <c r="AI291" s="34"/>
      <c r="AJ291" s="34"/>
      <c r="AK291" s="34"/>
      <c r="AL291" s="34"/>
      <c r="AM291" s="34"/>
    </row>
    <row r="292" spans="1:39" s="144" customFormat="1" ht="9" customHeight="1" x14ac:dyDescent="0.25">
      <c r="A292" s="2"/>
      <c r="B292" s="2"/>
      <c r="C292" s="2"/>
      <c r="D292" s="136"/>
      <c r="E292" s="138"/>
      <c r="F292" s="139"/>
      <c r="G292" s="99"/>
      <c r="H292" s="2"/>
      <c r="I292" s="2"/>
      <c r="J292" s="33"/>
      <c r="K292" s="202"/>
      <c r="L292" s="202"/>
      <c r="M292" s="51"/>
      <c r="N292" s="13">
        <f t="shared" si="231"/>
        <v>0</v>
      </c>
      <c r="O292" s="13">
        <f t="shared" si="232"/>
        <v>0</v>
      </c>
      <c r="P292" s="51"/>
      <c r="Q292" s="400"/>
      <c r="R292" s="403"/>
      <c r="S292" s="403"/>
      <c r="T292" s="370"/>
      <c r="U292" s="317"/>
      <c r="V292" s="315"/>
      <c r="W292" s="316"/>
      <c r="X292" s="318"/>
      <c r="Y292" s="318"/>
      <c r="Z292" s="204"/>
      <c r="AA292" s="204"/>
      <c r="AB292" s="204"/>
      <c r="AC292" s="204"/>
      <c r="AD292" s="209"/>
      <c r="AE292" s="191"/>
      <c r="AF292" s="312" t="e">
        <f t="shared" si="233"/>
        <v>#DIV/0!</v>
      </c>
      <c r="AH292" s="34"/>
      <c r="AI292" s="34"/>
      <c r="AJ292" s="34"/>
      <c r="AK292" s="34"/>
      <c r="AL292" s="34"/>
      <c r="AM292" s="34"/>
    </row>
    <row r="293" spans="1:39" s="144" customFormat="1" ht="23.1" customHeight="1" x14ac:dyDescent="0.25">
      <c r="A293" s="2"/>
      <c r="B293" s="2"/>
      <c r="C293" s="2"/>
      <c r="D293" s="615" t="s">
        <v>597</v>
      </c>
      <c r="E293" s="615"/>
      <c r="F293" s="615"/>
      <c r="G293" s="615"/>
      <c r="H293" s="615"/>
      <c r="I293" s="615"/>
      <c r="J293" s="34"/>
      <c r="K293" s="202"/>
      <c r="L293" s="202"/>
      <c r="M293" s="2"/>
      <c r="N293" s="13">
        <f t="shared" si="231"/>
        <v>0</v>
      </c>
      <c r="O293" s="13">
        <f t="shared" si="232"/>
        <v>0</v>
      </c>
      <c r="P293" s="2"/>
      <c r="Q293" s="400"/>
      <c r="R293" s="403"/>
      <c r="S293" s="403"/>
      <c r="T293" s="340"/>
      <c r="U293" s="342"/>
      <c r="V293" s="322"/>
      <c r="W293" s="316"/>
      <c r="X293" s="318"/>
      <c r="Y293" s="318"/>
      <c r="Z293" s="204"/>
      <c r="AA293" s="204"/>
      <c r="AB293" s="204"/>
      <c r="AC293" s="204"/>
      <c r="AD293" s="209"/>
      <c r="AE293" s="191"/>
      <c r="AF293" s="312" t="e">
        <f t="shared" si="233"/>
        <v>#DIV/0!</v>
      </c>
      <c r="AH293" s="34"/>
      <c r="AI293" s="34"/>
      <c r="AJ293" s="34"/>
      <c r="AK293" s="34"/>
      <c r="AL293" s="34"/>
      <c r="AM293" s="34"/>
    </row>
    <row r="294" spans="1:39" s="144" customFormat="1" ht="23.1" customHeight="1" x14ac:dyDescent="0.25">
      <c r="A294" s="2"/>
      <c r="B294" s="2"/>
      <c r="C294" s="2" t="s">
        <v>779</v>
      </c>
      <c r="D294" s="120" t="s">
        <v>665</v>
      </c>
      <c r="E294" s="116">
        <f t="shared" ref="E294" si="258">K294</f>
        <v>2650</v>
      </c>
      <c r="F294" s="117">
        <f t="shared" ref="F294" si="259">L294</f>
        <v>1700</v>
      </c>
      <c r="G294" s="101"/>
      <c r="H294" s="2"/>
      <c r="I294" s="2"/>
      <c r="J294" s="33"/>
      <c r="K294" s="202">
        <f t="shared" ref="K294" si="260">MROUND(N294+25,50)</f>
        <v>2650</v>
      </c>
      <c r="L294" s="202">
        <f t="shared" ref="L294" si="261">MROUND(O294+25,50)</f>
        <v>1700</v>
      </c>
      <c r="M294" s="51"/>
      <c r="N294" s="13">
        <f t="shared" si="231"/>
        <v>2631.75</v>
      </c>
      <c r="O294" s="13">
        <f t="shared" si="232"/>
        <v>1674.75</v>
      </c>
      <c r="P294" s="51"/>
      <c r="Q294" s="436">
        <v>1196.25</v>
      </c>
      <c r="R294" s="409">
        <v>1196.25</v>
      </c>
      <c r="S294" s="409">
        <v>1196.25</v>
      </c>
      <c r="T294" s="370">
        <v>747.65625</v>
      </c>
      <c r="U294" s="300">
        <v>598.125</v>
      </c>
      <c r="V294" s="289">
        <v>598.125</v>
      </c>
      <c r="W294" s="277">
        <v>478.5</v>
      </c>
      <c r="X294" s="263">
        <v>478.5</v>
      </c>
      <c r="Y294" s="263">
        <v>478.5</v>
      </c>
      <c r="Z294" s="205">
        <v>478.5</v>
      </c>
      <c r="AA294" s="205">
        <v>478.5</v>
      </c>
      <c r="AB294" s="205">
        <v>478.5</v>
      </c>
      <c r="AC294" s="205">
        <v>478.5</v>
      </c>
      <c r="AD294" s="208">
        <v>745</v>
      </c>
      <c r="AE294" s="54"/>
      <c r="AF294" s="312">
        <f t="shared" si="233"/>
        <v>1</v>
      </c>
      <c r="AH294" s="34"/>
      <c r="AI294" s="34"/>
      <c r="AJ294" s="34"/>
      <c r="AK294" s="34"/>
      <c r="AL294" s="34"/>
      <c r="AM294" s="34"/>
    </row>
    <row r="295" spans="1:39" s="144" customFormat="1" ht="23.1" customHeight="1" x14ac:dyDescent="0.25">
      <c r="A295" s="2"/>
      <c r="B295" s="2"/>
      <c r="C295" s="2" t="s">
        <v>779</v>
      </c>
      <c r="D295" s="145" t="s">
        <v>738</v>
      </c>
      <c r="E295" s="116">
        <f t="shared" ref="E295:E298" si="262">K295</f>
        <v>2100</v>
      </c>
      <c r="F295" s="117">
        <f t="shared" ref="F295:F298" si="263">L295</f>
        <v>1350</v>
      </c>
      <c r="G295" s="101"/>
      <c r="H295" s="2"/>
      <c r="I295" s="2"/>
      <c r="J295" s="33"/>
      <c r="K295" s="202">
        <f t="shared" ref="K295:K298" si="264">MROUND(N295+25,50)</f>
        <v>2100</v>
      </c>
      <c r="L295" s="202">
        <f t="shared" ref="L295:L298" si="265">MROUND(O295+25,50)</f>
        <v>1350</v>
      </c>
      <c r="M295" s="51"/>
      <c r="N295" s="13">
        <f t="shared" si="231"/>
        <v>2097.3480000000004</v>
      </c>
      <c r="O295" s="13">
        <f t="shared" si="232"/>
        <v>1334.6759999999999</v>
      </c>
      <c r="P295" s="51"/>
      <c r="Q295" s="436">
        <v>953.34</v>
      </c>
      <c r="R295" s="409">
        <v>953.34</v>
      </c>
      <c r="S295" s="409">
        <v>953.34</v>
      </c>
      <c r="T295" s="370">
        <v>566.66250000000002</v>
      </c>
      <c r="U295" s="305">
        <v>453.33</v>
      </c>
      <c r="V295" s="289">
        <v>1396</v>
      </c>
      <c r="W295" s="277">
        <v>1116.8</v>
      </c>
      <c r="X295" s="263">
        <v>1116.8</v>
      </c>
      <c r="Y295" s="263"/>
      <c r="Z295" s="205">
        <v>1116.8</v>
      </c>
      <c r="AA295" s="205">
        <v>1116.8</v>
      </c>
      <c r="AB295" s="205">
        <v>1116.8</v>
      </c>
      <c r="AC295" s="205">
        <v>1116.8</v>
      </c>
      <c r="AD295" s="208"/>
      <c r="AE295" s="54"/>
      <c r="AF295" s="312">
        <f t="shared" si="233"/>
        <v>1</v>
      </c>
      <c r="AH295" s="34"/>
      <c r="AI295" s="34"/>
      <c r="AJ295" s="34"/>
      <c r="AK295" s="34"/>
      <c r="AL295" s="34"/>
      <c r="AM295" s="34"/>
    </row>
    <row r="296" spans="1:39" s="144" customFormat="1" ht="23.1" customHeight="1" x14ac:dyDescent="0.25">
      <c r="A296" s="2"/>
      <c r="B296" s="2"/>
      <c r="C296" s="2" t="s">
        <v>779</v>
      </c>
      <c r="D296" s="145" t="s">
        <v>495</v>
      </c>
      <c r="E296" s="116">
        <f t="shared" si="262"/>
        <v>3500</v>
      </c>
      <c r="F296" s="117">
        <f t="shared" si="263"/>
        <v>2250</v>
      </c>
      <c r="G296" s="101"/>
      <c r="H296" s="2"/>
      <c r="I296" s="2"/>
      <c r="J296" s="33"/>
      <c r="K296" s="202">
        <f t="shared" si="264"/>
        <v>3500</v>
      </c>
      <c r="L296" s="202">
        <f t="shared" si="265"/>
        <v>2250</v>
      </c>
      <c r="M296" s="51"/>
      <c r="N296" s="13">
        <f t="shared" si="231"/>
        <v>3498.0660000000003</v>
      </c>
      <c r="O296" s="13">
        <f t="shared" si="232"/>
        <v>2226.0419999999999</v>
      </c>
      <c r="P296" s="51"/>
      <c r="Q296" s="436">
        <v>1590.03</v>
      </c>
      <c r="R296" s="409">
        <v>1590.03</v>
      </c>
      <c r="S296" s="409">
        <v>1590.03</v>
      </c>
      <c r="T296" s="370">
        <v>994.77500000000009</v>
      </c>
      <c r="U296" s="305">
        <v>795.82</v>
      </c>
      <c r="V296" s="289">
        <v>1396</v>
      </c>
      <c r="W296" s="277">
        <v>1116.8</v>
      </c>
      <c r="X296" s="263">
        <v>1116.8</v>
      </c>
      <c r="Y296" s="263">
        <v>1116.8</v>
      </c>
      <c r="Z296" s="205">
        <v>1116.8</v>
      </c>
      <c r="AA296" s="205">
        <v>1116.8</v>
      </c>
      <c r="AB296" s="205">
        <v>1116.8</v>
      </c>
      <c r="AC296" s="205">
        <v>1116.8</v>
      </c>
      <c r="AD296" s="208"/>
      <c r="AE296" s="54"/>
      <c r="AF296" s="312">
        <f t="shared" si="233"/>
        <v>1</v>
      </c>
      <c r="AH296" s="34"/>
      <c r="AI296" s="34"/>
      <c r="AJ296" s="34"/>
      <c r="AK296" s="34"/>
      <c r="AL296" s="34"/>
      <c r="AM296" s="34"/>
    </row>
    <row r="297" spans="1:39" ht="23.1" customHeight="1" x14ac:dyDescent="0.25">
      <c r="C297" s="2" t="s">
        <v>779</v>
      </c>
      <c r="D297" s="145" t="s">
        <v>667</v>
      </c>
      <c r="E297" s="116">
        <f t="shared" si="262"/>
        <v>9450</v>
      </c>
      <c r="F297" s="117">
        <f t="shared" si="263"/>
        <v>6000</v>
      </c>
      <c r="G297" s="101"/>
      <c r="K297" s="202">
        <f t="shared" si="264"/>
        <v>9450</v>
      </c>
      <c r="L297" s="202">
        <f t="shared" si="265"/>
        <v>6000</v>
      </c>
      <c r="M297" s="51"/>
      <c r="N297" s="13">
        <f t="shared" si="231"/>
        <v>9405</v>
      </c>
      <c r="O297" s="13">
        <f t="shared" si="232"/>
        <v>5985</v>
      </c>
      <c r="P297" s="51"/>
      <c r="Q297" s="436">
        <v>4275</v>
      </c>
      <c r="R297" s="409">
        <v>4275</v>
      </c>
      <c r="S297" s="409">
        <v>4275</v>
      </c>
      <c r="T297" s="370">
        <v>1382.1375</v>
      </c>
      <c r="U297" s="305">
        <v>1105.71</v>
      </c>
      <c r="V297" s="289">
        <v>1396</v>
      </c>
      <c r="W297" s="277">
        <v>1116.8</v>
      </c>
      <c r="X297" s="263">
        <v>1116.8</v>
      </c>
      <c r="Y297" s="263">
        <v>1116.8</v>
      </c>
      <c r="Z297" s="205">
        <v>1116.8</v>
      </c>
      <c r="AA297" s="205">
        <v>1116.8</v>
      </c>
      <c r="AB297" s="205">
        <v>1116.8</v>
      </c>
      <c r="AC297" s="205">
        <v>1116.8</v>
      </c>
      <c r="AD297" s="208"/>
      <c r="AE297" s="54"/>
      <c r="AF297" s="312">
        <f t="shared" si="233"/>
        <v>1</v>
      </c>
    </row>
    <row r="298" spans="1:39" ht="23.1" customHeight="1" x14ac:dyDescent="0.25">
      <c r="C298" s="2" t="s">
        <v>779</v>
      </c>
      <c r="D298" s="145" t="s">
        <v>666</v>
      </c>
      <c r="E298" s="116">
        <f t="shared" si="262"/>
        <v>4250</v>
      </c>
      <c r="F298" s="117">
        <f t="shared" si="263"/>
        <v>2700</v>
      </c>
      <c r="G298" s="101"/>
      <c r="K298" s="202">
        <f t="shared" si="264"/>
        <v>4250</v>
      </c>
      <c r="L298" s="202">
        <f t="shared" si="265"/>
        <v>2700</v>
      </c>
      <c r="M298" s="51"/>
      <c r="N298" s="13">
        <f t="shared" si="231"/>
        <v>4224</v>
      </c>
      <c r="O298" s="13">
        <f t="shared" si="232"/>
        <v>2688</v>
      </c>
      <c r="P298" s="51"/>
      <c r="Q298" s="436">
        <v>1920</v>
      </c>
      <c r="R298" s="409">
        <v>2400</v>
      </c>
      <c r="S298" s="409">
        <v>2400</v>
      </c>
      <c r="T298" s="370">
        <v>2400</v>
      </c>
      <c r="U298" s="305">
        <v>1920</v>
      </c>
      <c r="V298" s="289">
        <v>2330.625</v>
      </c>
      <c r="W298" s="277">
        <v>1864.5</v>
      </c>
      <c r="X298" s="263">
        <v>1864.5</v>
      </c>
      <c r="Y298" s="263">
        <v>1864.5</v>
      </c>
      <c r="Z298" s="205">
        <v>1864.5</v>
      </c>
      <c r="AA298" s="205">
        <v>1864.5</v>
      </c>
      <c r="AB298" s="205">
        <v>1864.5</v>
      </c>
      <c r="AC298" s="205">
        <v>1864.5</v>
      </c>
      <c r="AD298" s="208">
        <v>1350</v>
      </c>
      <c r="AE298" s="54"/>
      <c r="AF298" s="312">
        <f t="shared" si="233"/>
        <v>0.8</v>
      </c>
    </row>
    <row r="299" spans="1:39" ht="9" customHeight="1" x14ac:dyDescent="0.25">
      <c r="D299" s="136"/>
      <c r="E299" s="138"/>
      <c r="F299" s="139"/>
      <c r="J299" s="34"/>
      <c r="K299" s="202"/>
      <c r="L299" s="202"/>
      <c r="M299" s="51"/>
      <c r="N299" s="13">
        <f t="shared" si="231"/>
        <v>0</v>
      </c>
      <c r="O299" s="13">
        <f t="shared" si="232"/>
        <v>0</v>
      </c>
      <c r="P299" s="2"/>
      <c r="Q299" s="400"/>
      <c r="R299" s="398"/>
      <c r="S299" s="398"/>
      <c r="T299" s="333"/>
      <c r="U299" s="333"/>
      <c r="V299" s="330"/>
      <c r="W299" s="279"/>
      <c r="X299" s="211"/>
      <c r="Y299" s="211"/>
      <c r="Z299" s="211"/>
      <c r="AA299" s="211"/>
      <c r="AB299" s="211"/>
      <c r="AC299" s="211"/>
      <c r="AD299" s="211"/>
      <c r="AE299" s="131"/>
      <c r="AF299" s="312" t="e">
        <f t="shared" si="233"/>
        <v>#DIV/0!</v>
      </c>
    </row>
    <row r="300" spans="1:39" ht="23.1" customHeight="1" x14ac:dyDescent="0.25">
      <c r="D300" s="615" t="s">
        <v>61</v>
      </c>
      <c r="E300" s="615"/>
      <c r="F300" s="615"/>
      <c r="G300" s="615"/>
      <c r="H300" s="615"/>
      <c r="I300" s="615"/>
      <c r="J300" s="34"/>
      <c r="K300" s="202"/>
      <c r="L300" s="202"/>
      <c r="M300" s="2"/>
      <c r="N300" s="13">
        <f t="shared" si="231"/>
        <v>0</v>
      </c>
      <c r="O300" s="13">
        <f t="shared" si="232"/>
        <v>0</v>
      </c>
      <c r="P300" s="2"/>
      <c r="Q300" s="433"/>
      <c r="R300" s="404"/>
      <c r="S300" s="404"/>
      <c r="T300" s="338"/>
      <c r="U300" s="338"/>
      <c r="V300" s="330"/>
      <c r="W300" s="280"/>
      <c r="X300" s="237"/>
      <c r="Y300" s="237"/>
      <c r="Z300" s="237"/>
      <c r="AA300" s="237"/>
      <c r="AB300" s="237"/>
      <c r="AC300" s="237"/>
      <c r="AD300" s="237"/>
      <c r="AE300" s="131"/>
      <c r="AF300" s="312" t="e">
        <f t="shared" si="233"/>
        <v>#DIV/0!</v>
      </c>
    </row>
    <row r="301" spans="1:39" s="66" customFormat="1" ht="23.1" customHeight="1" x14ac:dyDescent="0.25">
      <c r="A301" s="2" t="s">
        <v>238</v>
      </c>
      <c r="B301" s="2">
        <v>2045</v>
      </c>
      <c r="C301" s="2" t="s">
        <v>491</v>
      </c>
      <c r="D301" s="91" t="s">
        <v>194</v>
      </c>
      <c r="E301" s="116">
        <f t="shared" ref="E301" si="266">K301</f>
        <v>16450</v>
      </c>
      <c r="F301" s="117">
        <f t="shared" ref="F301" si="267">L301</f>
        <v>10450</v>
      </c>
      <c r="G301" s="101"/>
      <c r="H301" s="45"/>
      <c r="I301" s="45"/>
      <c r="J301" s="71"/>
      <c r="K301" s="202">
        <f t="shared" ref="K301" si="268">MROUND(N301+25,50)</f>
        <v>16450</v>
      </c>
      <c r="L301" s="202">
        <f t="shared" ref="L301" si="269">MROUND(O301+25,50)</f>
        <v>10450</v>
      </c>
      <c r="M301" s="51"/>
      <c r="N301" s="13">
        <f t="shared" si="231"/>
        <v>16419.788</v>
      </c>
      <c r="O301" s="13">
        <f t="shared" si="232"/>
        <v>10448.956</v>
      </c>
      <c r="P301" s="63"/>
      <c r="Q301" s="436">
        <v>7463.54</v>
      </c>
      <c r="R301" s="409">
        <v>7490.7800000000007</v>
      </c>
      <c r="S301" s="409">
        <v>7490.7800000000007</v>
      </c>
      <c r="T301" s="368">
        <v>6809.8</v>
      </c>
      <c r="U301" s="305">
        <v>5447.84</v>
      </c>
      <c r="V301" s="289">
        <v>4824.9450000674997</v>
      </c>
      <c r="W301" s="277">
        <v>3859.9560000539996</v>
      </c>
      <c r="X301" s="263">
        <v>3859.9560000539996</v>
      </c>
      <c r="Y301" s="263">
        <v>3859.9560000539996</v>
      </c>
      <c r="Z301" s="208">
        <v>3473.9951399999995</v>
      </c>
      <c r="AA301" s="208">
        <v>3473.9951399999995</v>
      </c>
      <c r="AB301" s="208">
        <v>3473.9951399999995</v>
      </c>
      <c r="AC301" s="208">
        <v>3473.9951399999995</v>
      </c>
      <c r="AD301" s="208">
        <v>3133.1124999999997</v>
      </c>
      <c r="AE301" s="191">
        <v>2506.4899999999998</v>
      </c>
      <c r="AF301" s="312">
        <f t="shared" si="233"/>
        <v>0.99636352956567931</v>
      </c>
      <c r="AG301" s="144"/>
    </row>
    <row r="302" spans="1:39" ht="23.1" customHeight="1" x14ac:dyDescent="0.25">
      <c r="B302" s="2">
        <v>2046</v>
      </c>
      <c r="C302" s="2" t="s">
        <v>493</v>
      </c>
      <c r="D302" s="91" t="s">
        <v>196</v>
      </c>
      <c r="E302" s="116">
        <f t="shared" ref="E302:E305" si="270">K302</f>
        <v>8700</v>
      </c>
      <c r="F302" s="117">
        <f t="shared" ref="F302:F305" si="271">L302</f>
        <v>5550</v>
      </c>
      <c r="G302" s="101"/>
      <c r="H302" s="45"/>
      <c r="I302" s="45"/>
      <c r="J302" s="71"/>
      <c r="K302" s="202">
        <f t="shared" ref="K302:K305" si="272">MROUND(N302+25,50)</f>
        <v>8700</v>
      </c>
      <c r="L302" s="202">
        <f t="shared" ref="L302:L305" si="273">MROUND(O302+25,50)</f>
        <v>5550</v>
      </c>
      <c r="M302" s="51"/>
      <c r="N302" s="13">
        <f t="shared" si="231"/>
        <v>8687.8220000000019</v>
      </c>
      <c r="O302" s="13">
        <f t="shared" si="232"/>
        <v>5528.6139999999996</v>
      </c>
      <c r="P302" s="51"/>
      <c r="Q302" s="436">
        <v>3949.01</v>
      </c>
      <c r="R302" s="409">
        <v>3963.4237499999999</v>
      </c>
      <c r="S302" s="409">
        <v>3963.4237499999999</v>
      </c>
      <c r="T302" s="368">
        <v>3603.1124999999997</v>
      </c>
      <c r="U302" s="305">
        <v>2882.49</v>
      </c>
      <c r="V302" s="289">
        <v>2487.4751249999999</v>
      </c>
      <c r="W302" s="277">
        <v>1989.9801</v>
      </c>
      <c r="X302" s="263">
        <v>1989.9801</v>
      </c>
      <c r="Y302" s="263">
        <v>1989.9801</v>
      </c>
      <c r="Z302" s="208">
        <v>1791</v>
      </c>
      <c r="AA302" s="234">
        <v>1791</v>
      </c>
      <c r="AB302" s="208">
        <v>1985.1400799999999</v>
      </c>
      <c r="AC302" s="208">
        <v>1985.1400799999999</v>
      </c>
      <c r="AD302" s="208">
        <v>1790.35</v>
      </c>
      <c r="AE302" s="191">
        <v>1432.28</v>
      </c>
      <c r="AF302" s="312">
        <f t="shared" si="233"/>
        <v>0.9963633083643908</v>
      </c>
    </row>
    <row r="303" spans="1:39" ht="23.1" customHeight="1" thickBot="1" x14ac:dyDescent="0.3">
      <c r="B303" s="2">
        <v>2047</v>
      </c>
      <c r="C303" s="2" t="s">
        <v>492</v>
      </c>
      <c r="D303" s="217" t="s">
        <v>195</v>
      </c>
      <c r="E303" s="116">
        <f t="shared" si="270"/>
        <v>5000</v>
      </c>
      <c r="F303" s="117">
        <f t="shared" si="271"/>
        <v>3200</v>
      </c>
      <c r="G303" s="101"/>
      <c r="H303" s="45"/>
      <c r="I303" s="45"/>
      <c r="J303" s="71"/>
      <c r="K303" s="202">
        <f t="shared" si="272"/>
        <v>5000</v>
      </c>
      <c r="L303" s="202">
        <f t="shared" si="273"/>
        <v>3200</v>
      </c>
      <c r="M303" s="51"/>
      <c r="N303" s="13">
        <f t="shared" si="231"/>
        <v>4953.652</v>
      </c>
      <c r="O303" s="13">
        <f t="shared" si="232"/>
        <v>3152.3239999999996</v>
      </c>
      <c r="P303" s="51"/>
      <c r="Q303" s="436">
        <v>2251.66</v>
      </c>
      <c r="R303" s="409">
        <v>2259.8812500000004</v>
      </c>
      <c r="S303" s="409">
        <v>2259.8812500000004</v>
      </c>
      <c r="T303" s="368">
        <v>2054.4375</v>
      </c>
      <c r="U303" s="305">
        <v>1643.55</v>
      </c>
      <c r="V303" s="289">
        <v>1418.041375</v>
      </c>
      <c r="W303" s="277">
        <v>1134.4331</v>
      </c>
      <c r="X303" s="263">
        <v>1134.4331</v>
      </c>
      <c r="Y303" s="263">
        <v>1134.4331</v>
      </c>
      <c r="Z303" s="208">
        <v>1021</v>
      </c>
      <c r="AA303" s="234">
        <v>1021</v>
      </c>
      <c r="AB303" s="208">
        <v>1131.8907599999998</v>
      </c>
      <c r="AC303" s="208">
        <v>1131.8907599999998</v>
      </c>
      <c r="AD303" s="208">
        <v>1020.8249999999999</v>
      </c>
      <c r="AE303" s="191">
        <v>816.66</v>
      </c>
      <c r="AF303" s="312">
        <f t="shared" si="233"/>
        <v>0.99636208760969169</v>
      </c>
    </row>
    <row r="304" spans="1:39" ht="23.1" customHeight="1" x14ac:dyDescent="0.25">
      <c r="D304" s="80" t="s">
        <v>552</v>
      </c>
      <c r="E304" s="116">
        <f t="shared" si="270"/>
        <v>1900</v>
      </c>
      <c r="F304" s="117">
        <f t="shared" si="271"/>
        <v>1250</v>
      </c>
      <c r="G304" s="101"/>
      <c r="H304" s="45"/>
      <c r="I304" s="45"/>
      <c r="J304" s="71"/>
      <c r="K304" s="202">
        <f t="shared" si="272"/>
        <v>1900</v>
      </c>
      <c r="L304" s="202">
        <f t="shared" si="273"/>
        <v>1250</v>
      </c>
      <c r="M304" s="51"/>
      <c r="N304" s="13">
        <f t="shared" si="231"/>
        <v>1893.6940000000002</v>
      </c>
      <c r="O304" s="13">
        <f t="shared" si="232"/>
        <v>1205.078</v>
      </c>
      <c r="P304" s="51"/>
      <c r="Q304" s="436">
        <v>860.77</v>
      </c>
      <c r="R304" s="409">
        <v>860.77</v>
      </c>
      <c r="S304" s="409">
        <v>860.77</v>
      </c>
      <c r="T304" s="368">
        <v>785.375</v>
      </c>
      <c r="U304" s="305">
        <v>628.29999999999995</v>
      </c>
      <c r="V304" s="289">
        <v>673.97426019</v>
      </c>
      <c r="W304" s="277">
        <v>539.17940815199995</v>
      </c>
      <c r="X304" s="263">
        <v>539.17940815199995</v>
      </c>
      <c r="Y304" s="263">
        <v>539.17940815199995</v>
      </c>
      <c r="Z304" s="208">
        <v>485.26631999999995</v>
      </c>
      <c r="AA304" s="208">
        <v>485.26631999999995</v>
      </c>
      <c r="AB304" s="208">
        <v>485.26631999999995</v>
      </c>
      <c r="AC304" s="208">
        <v>485.26631999999995</v>
      </c>
      <c r="AD304" s="208">
        <v>437.65</v>
      </c>
      <c r="AE304" s="191">
        <v>350.12</v>
      </c>
      <c r="AF304" s="312">
        <f t="shared" si="233"/>
        <v>1</v>
      </c>
    </row>
    <row r="305" spans="1:32" ht="23.1" customHeight="1" x14ac:dyDescent="0.25">
      <c r="D305" s="91" t="s">
        <v>551</v>
      </c>
      <c r="E305" s="116">
        <f t="shared" si="270"/>
        <v>700</v>
      </c>
      <c r="F305" s="117">
        <f t="shared" si="271"/>
        <v>450</v>
      </c>
      <c r="G305" s="101"/>
      <c r="H305" s="45"/>
      <c r="I305" s="45"/>
      <c r="J305" s="71"/>
      <c r="K305" s="202">
        <f t="shared" si="272"/>
        <v>700</v>
      </c>
      <c r="L305" s="202">
        <f t="shared" si="273"/>
        <v>450</v>
      </c>
      <c r="M305" s="51"/>
      <c r="N305" s="13">
        <f t="shared" si="231"/>
        <v>679.88800000000015</v>
      </c>
      <c r="O305" s="13">
        <f t="shared" si="232"/>
        <v>432.65600000000001</v>
      </c>
      <c r="P305" s="51"/>
      <c r="Q305" s="436">
        <v>309.04000000000002</v>
      </c>
      <c r="R305" s="409">
        <v>309.04000000000002</v>
      </c>
      <c r="S305" s="409">
        <v>309.04000000000002</v>
      </c>
      <c r="T305" s="368">
        <v>281.97500000000002</v>
      </c>
      <c r="U305" s="305">
        <v>225.58</v>
      </c>
      <c r="V305" s="289">
        <v>269.59355403749998</v>
      </c>
      <c r="W305" s="277">
        <v>215.67484322999999</v>
      </c>
      <c r="X305" s="263">
        <v>215.67484322999999</v>
      </c>
      <c r="Y305" s="263">
        <v>215.67484322999999</v>
      </c>
      <c r="Z305" s="208">
        <v>194.10929999999999</v>
      </c>
      <c r="AA305" s="208">
        <v>194.10929999999999</v>
      </c>
      <c r="AB305" s="208">
        <v>194.10929999999999</v>
      </c>
      <c r="AC305" s="208">
        <v>194.10929999999999</v>
      </c>
      <c r="AD305" s="208">
        <v>175.0625</v>
      </c>
      <c r="AE305" s="191">
        <v>140.05000000000001</v>
      </c>
      <c r="AF305" s="312">
        <f t="shared" si="233"/>
        <v>1</v>
      </c>
    </row>
    <row r="306" spans="1:32" ht="23.1" hidden="1" customHeight="1" x14ac:dyDescent="0.25">
      <c r="B306" s="2">
        <v>2046</v>
      </c>
      <c r="C306" s="2" t="s">
        <v>657</v>
      </c>
      <c r="D306" s="91" t="s">
        <v>732</v>
      </c>
      <c r="E306" s="116">
        <f t="shared" ref="E306:F307" si="274">MROUND(K306+4.7,10)</f>
        <v>0</v>
      </c>
      <c r="F306" s="117">
        <f t="shared" si="274"/>
        <v>0</v>
      </c>
      <c r="K306" s="202">
        <f t="shared" ref="K306:K307" si="275">N306*$K$8</f>
        <v>0</v>
      </c>
      <c r="L306" s="202">
        <f t="shared" ref="L306:L307" si="276">O306*$L$8</f>
        <v>0</v>
      </c>
      <c r="M306" s="51"/>
      <c r="N306" s="13">
        <f t="shared" si="231"/>
        <v>5675.362000000001</v>
      </c>
      <c r="O306" s="13">
        <f t="shared" si="232"/>
        <v>3611.5939999999996</v>
      </c>
      <c r="P306" s="51"/>
      <c r="Q306" s="400">
        <v>2579.71</v>
      </c>
      <c r="R306" s="400">
        <v>2579.71</v>
      </c>
      <c r="S306" s="400">
        <v>2579.71</v>
      </c>
      <c r="T306" s="367">
        <v>2579.71</v>
      </c>
      <c r="U306" s="303">
        <v>2579.71</v>
      </c>
      <c r="V306" s="289">
        <v>2487.4751249999999</v>
      </c>
      <c r="W306" s="277">
        <v>1989.9801</v>
      </c>
      <c r="X306" s="263">
        <v>1989.9801</v>
      </c>
      <c r="Y306" s="263">
        <v>1989.9801</v>
      </c>
      <c r="Z306" s="208">
        <v>1791</v>
      </c>
      <c r="AA306" s="234">
        <v>1791</v>
      </c>
      <c r="AB306" s="208">
        <v>1985.1400799999999</v>
      </c>
      <c r="AC306" s="208">
        <v>1985.1400799999999</v>
      </c>
      <c r="AD306" s="208">
        <v>1790.35</v>
      </c>
      <c r="AE306" s="191">
        <v>1432.28</v>
      </c>
      <c r="AF306" s="312">
        <f t="shared" si="233"/>
        <v>1</v>
      </c>
    </row>
    <row r="307" spans="1:32" ht="23.1" hidden="1" customHeight="1" x14ac:dyDescent="0.25">
      <c r="B307" s="2">
        <v>2047</v>
      </c>
      <c r="C307" s="2" t="s">
        <v>657</v>
      </c>
      <c r="D307" s="91" t="s">
        <v>733</v>
      </c>
      <c r="E307" s="116">
        <f t="shared" si="274"/>
        <v>0</v>
      </c>
      <c r="F307" s="117">
        <f t="shared" si="274"/>
        <v>0</v>
      </c>
      <c r="K307" s="202">
        <f t="shared" si="275"/>
        <v>0</v>
      </c>
      <c r="L307" s="202">
        <f t="shared" si="276"/>
        <v>0</v>
      </c>
      <c r="M307" s="51"/>
      <c r="N307" s="13">
        <f t="shared" si="231"/>
        <v>3124.3080000000004</v>
      </c>
      <c r="O307" s="13">
        <f t="shared" si="232"/>
        <v>1988.1959999999999</v>
      </c>
      <c r="P307" s="51"/>
      <c r="Q307" s="400">
        <v>1420.14</v>
      </c>
      <c r="R307" s="400">
        <v>1420.14</v>
      </c>
      <c r="S307" s="400">
        <v>1420.14</v>
      </c>
      <c r="T307" s="367">
        <v>1420.14</v>
      </c>
      <c r="U307" s="303">
        <v>1420.14</v>
      </c>
      <c r="V307" s="289">
        <v>1418.041375</v>
      </c>
      <c r="W307" s="277">
        <v>1134.4331</v>
      </c>
      <c r="X307" s="263">
        <v>1134.4331</v>
      </c>
      <c r="Y307" s="263">
        <v>1134.4331</v>
      </c>
      <c r="Z307" s="208">
        <v>1021</v>
      </c>
      <c r="AA307" s="234">
        <v>1021</v>
      </c>
      <c r="AB307" s="208">
        <v>1131.8907599999998</v>
      </c>
      <c r="AC307" s="208">
        <v>1131.8907599999998</v>
      </c>
      <c r="AD307" s="208">
        <v>1020.8249999999999</v>
      </c>
      <c r="AE307" s="191">
        <v>816.66</v>
      </c>
      <c r="AF307" s="312">
        <f t="shared" si="233"/>
        <v>1</v>
      </c>
    </row>
    <row r="308" spans="1:32" ht="9" customHeight="1" x14ac:dyDescent="0.25">
      <c r="E308" s="138"/>
      <c r="F308" s="139"/>
      <c r="K308" s="202"/>
      <c r="L308" s="202"/>
      <c r="M308" s="51"/>
      <c r="N308" s="13">
        <f t="shared" si="231"/>
        <v>0</v>
      </c>
      <c r="O308" s="13">
        <f t="shared" si="232"/>
        <v>0</v>
      </c>
      <c r="P308" s="51"/>
      <c r="Q308" s="400"/>
      <c r="R308" s="400"/>
      <c r="S308" s="400"/>
      <c r="T308" s="367"/>
      <c r="U308" s="303"/>
      <c r="V308" s="289"/>
      <c r="W308" s="277"/>
      <c r="X308" s="263"/>
      <c r="Y308" s="263"/>
      <c r="Z308" s="208"/>
      <c r="AA308" s="234"/>
      <c r="AB308" s="208"/>
      <c r="AC308" s="208"/>
      <c r="AD308" s="208"/>
      <c r="AE308" s="191"/>
      <c r="AF308" s="312" t="e">
        <f t="shared" si="233"/>
        <v>#DIV/0!</v>
      </c>
    </row>
    <row r="309" spans="1:32" ht="23.1" customHeight="1" x14ac:dyDescent="0.25">
      <c r="D309" s="615" t="s">
        <v>525</v>
      </c>
      <c r="E309" s="615"/>
      <c r="F309" s="615"/>
      <c r="G309" s="615"/>
      <c r="H309" s="615"/>
      <c r="I309" s="615"/>
      <c r="J309" s="34"/>
      <c r="K309" s="202"/>
      <c r="L309" s="202"/>
      <c r="M309" s="2"/>
      <c r="N309" s="13">
        <f t="shared" si="231"/>
        <v>0</v>
      </c>
      <c r="O309" s="13">
        <f t="shared" si="232"/>
        <v>0</v>
      </c>
      <c r="P309" s="2"/>
      <c r="Q309" s="400"/>
      <c r="R309" s="398"/>
      <c r="S309" s="398"/>
      <c r="T309" s="333"/>
      <c r="U309" s="333"/>
      <c r="V309" s="330"/>
      <c r="W309" s="277"/>
      <c r="X309" s="208"/>
      <c r="Y309" s="208"/>
      <c r="Z309" s="208"/>
      <c r="AA309" s="208"/>
      <c r="AB309" s="208"/>
      <c r="AC309" s="208"/>
      <c r="AD309" s="208"/>
      <c r="AE309" s="53"/>
      <c r="AF309" s="312" t="e">
        <f t="shared" si="233"/>
        <v>#DIV/0!</v>
      </c>
    </row>
    <row r="310" spans="1:32" ht="23.1" customHeight="1" x14ac:dyDescent="0.25">
      <c r="A310" s="2" t="s">
        <v>519</v>
      </c>
      <c r="B310" s="2">
        <v>1859</v>
      </c>
      <c r="C310" s="2" t="s">
        <v>400</v>
      </c>
      <c r="D310" s="4" t="s">
        <v>526</v>
      </c>
      <c r="E310" s="116">
        <f t="shared" ref="E310" si="277">K310</f>
        <v>550</v>
      </c>
      <c r="F310" s="117">
        <f t="shared" ref="F310" si="278">L310</f>
        <v>350</v>
      </c>
      <c r="G310" s="101"/>
      <c r="K310" s="202">
        <f t="shared" ref="K310" si="279">MROUND(N310+25,50)</f>
        <v>550</v>
      </c>
      <c r="L310" s="202">
        <f t="shared" ref="L310" si="280">MROUND(O310+25,50)</f>
        <v>350</v>
      </c>
      <c r="M310" s="51"/>
      <c r="N310" s="13">
        <f t="shared" si="231"/>
        <v>501.2122500000001</v>
      </c>
      <c r="O310" s="13">
        <f t="shared" si="232"/>
        <v>318.95325000000003</v>
      </c>
      <c r="P310" s="51"/>
      <c r="Q310" s="400">
        <v>227.82375000000002</v>
      </c>
      <c r="R310" s="409">
        <v>227.82375000000002</v>
      </c>
      <c r="S310" s="409">
        <v>227.82375000000002</v>
      </c>
      <c r="T310" s="367">
        <v>207.11250000000001</v>
      </c>
      <c r="U310" s="303">
        <v>165.69</v>
      </c>
      <c r="V310" s="289">
        <v>149.51325485249998</v>
      </c>
      <c r="W310" s="277">
        <v>119.61060388199999</v>
      </c>
      <c r="X310" s="263">
        <v>119.61060388199999</v>
      </c>
      <c r="Y310" s="263">
        <v>119.61060388199999</v>
      </c>
      <c r="Z310" s="208">
        <v>107.65061999999999</v>
      </c>
      <c r="AA310" s="208">
        <v>107.65061999999999</v>
      </c>
      <c r="AB310" s="208">
        <v>107.65061999999999</v>
      </c>
      <c r="AC310" s="208">
        <v>107.65061999999999</v>
      </c>
      <c r="AD310" s="208">
        <v>97.087500000000006</v>
      </c>
      <c r="AE310" s="53">
        <v>77.67</v>
      </c>
      <c r="AF310" s="312">
        <f t="shared" si="233"/>
        <v>1</v>
      </c>
    </row>
    <row r="311" spans="1:32" ht="23.1" customHeight="1" x14ac:dyDescent="0.25">
      <c r="B311" s="2">
        <v>1860</v>
      </c>
      <c r="C311" s="2" t="s">
        <v>401</v>
      </c>
      <c r="D311" s="4" t="s">
        <v>527</v>
      </c>
      <c r="E311" s="116">
        <f t="shared" ref="E311:E312" si="281">K311</f>
        <v>300</v>
      </c>
      <c r="F311" s="117">
        <f t="shared" ref="F311:F312" si="282">L311</f>
        <v>200</v>
      </c>
      <c r="G311" s="101"/>
      <c r="K311" s="202">
        <f t="shared" ref="K311:K312" si="283">MROUND(N311+25,50)</f>
        <v>300</v>
      </c>
      <c r="L311" s="202">
        <f t="shared" ref="L311:L312" si="284">MROUND(O311+25,50)</f>
        <v>200</v>
      </c>
      <c r="M311" s="51"/>
      <c r="N311" s="13">
        <f t="shared" si="231"/>
        <v>282.89800000000002</v>
      </c>
      <c r="O311" s="13">
        <f t="shared" si="232"/>
        <v>180.02599999999998</v>
      </c>
      <c r="P311" s="51"/>
      <c r="Q311" s="400">
        <v>128.59</v>
      </c>
      <c r="R311" s="409">
        <v>128.59</v>
      </c>
      <c r="S311" s="409">
        <v>128.59</v>
      </c>
      <c r="T311" s="367">
        <v>116.89999999999999</v>
      </c>
      <c r="U311" s="303">
        <v>93.52</v>
      </c>
      <c r="V311" s="289">
        <v>84.391156080000002</v>
      </c>
      <c r="W311" s="277">
        <v>67.512924863999999</v>
      </c>
      <c r="X311" s="263">
        <v>67.512924863999999</v>
      </c>
      <c r="Y311" s="263">
        <v>67.512924863999999</v>
      </c>
      <c r="Z311" s="208">
        <v>60.762239999999998</v>
      </c>
      <c r="AA311" s="208">
        <v>60.762239999999998</v>
      </c>
      <c r="AB311" s="208">
        <v>60.762239999999998</v>
      </c>
      <c r="AC311" s="208">
        <v>60.762239999999998</v>
      </c>
      <c r="AD311" s="208">
        <v>54.800000000000004</v>
      </c>
      <c r="AE311" s="53">
        <v>43.84</v>
      </c>
      <c r="AF311" s="312">
        <f t="shared" si="233"/>
        <v>1</v>
      </c>
    </row>
    <row r="312" spans="1:32" ht="23.1" customHeight="1" x14ac:dyDescent="0.25">
      <c r="D312" s="4" t="s">
        <v>528</v>
      </c>
      <c r="E312" s="116">
        <f t="shared" si="281"/>
        <v>200</v>
      </c>
      <c r="F312" s="117">
        <f t="shared" si="282"/>
        <v>100</v>
      </c>
      <c r="G312" s="101"/>
      <c r="K312" s="202">
        <f t="shared" si="283"/>
        <v>200</v>
      </c>
      <c r="L312" s="202">
        <f t="shared" si="284"/>
        <v>100</v>
      </c>
      <c r="M312" s="51"/>
      <c r="N312" s="13">
        <f t="shared" si="231"/>
        <v>156.87650000000002</v>
      </c>
      <c r="O312" s="13">
        <f t="shared" si="232"/>
        <v>99.830500000000001</v>
      </c>
      <c r="P312" s="51"/>
      <c r="Q312" s="400">
        <v>71.307500000000005</v>
      </c>
      <c r="R312" s="409">
        <v>71.307500000000005</v>
      </c>
      <c r="S312" s="409">
        <v>71.307500000000005</v>
      </c>
      <c r="T312" s="367">
        <v>64.825000000000003</v>
      </c>
      <c r="U312" s="303">
        <v>51.86</v>
      </c>
      <c r="V312" s="289">
        <v>46.757782417499996</v>
      </c>
      <c r="W312" s="277">
        <v>37.406225933999998</v>
      </c>
      <c r="X312" s="263">
        <v>37.406225933999998</v>
      </c>
      <c r="Y312" s="263">
        <v>37.406225933999998</v>
      </c>
      <c r="Z312" s="208">
        <v>33.665939999999999</v>
      </c>
      <c r="AA312" s="208">
        <v>33.665939999999999</v>
      </c>
      <c r="AB312" s="208">
        <v>33.665939999999999</v>
      </c>
      <c r="AC312" s="208">
        <v>33.665939999999999</v>
      </c>
      <c r="AD312" s="208">
        <v>30.362499999999997</v>
      </c>
      <c r="AE312" s="53">
        <v>24.29</v>
      </c>
      <c r="AF312" s="312">
        <f t="shared" si="233"/>
        <v>1</v>
      </c>
    </row>
    <row r="313" spans="1:32" ht="23.1" customHeight="1" x14ac:dyDescent="0.25">
      <c r="D313" s="4" t="s">
        <v>781</v>
      </c>
      <c r="E313" s="116">
        <f t="shared" ref="E313" si="285">K313</f>
        <v>30</v>
      </c>
      <c r="F313" s="117">
        <f t="shared" ref="F313" si="286">L313</f>
        <v>20</v>
      </c>
      <c r="K313" s="202">
        <f>MROUND(N313+5,10)</f>
        <v>30</v>
      </c>
      <c r="L313" s="202">
        <f>MROUND(O313+5,10)</f>
        <v>20</v>
      </c>
      <c r="M313" s="51"/>
      <c r="N313" s="13">
        <f t="shared" si="231"/>
        <v>29.947500000000005</v>
      </c>
      <c r="O313" s="13">
        <f t="shared" si="232"/>
        <v>19.057500000000001</v>
      </c>
      <c r="P313" s="51"/>
      <c r="Q313" s="400">
        <v>13.612500000000001</v>
      </c>
      <c r="R313" s="409">
        <v>13.612500000000001</v>
      </c>
      <c r="S313" s="409">
        <v>13.612500000000001</v>
      </c>
      <c r="T313" s="367">
        <v>12.375</v>
      </c>
      <c r="U313" s="303">
        <v>9.9</v>
      </c>
      <c r="V313" s="289">
        <v>7.6999230000000001</v>
      </c>
      <c r="W313" s="277">
        <v>6.1599383999999997</v>
      </c>
      <c r="X313" s="263">
        <v>6.1599383999999997</v>
      </c>
      <c r="Y313" s="263">
        <v>6.1599383999999997</v>
      </c>
      <c r="Z313" s="208">
        <v>5.5439999999999996</v>
      </c>
      <c r="AA313" s="208">
        <v>5.5439999999999996</v>
      </c>
      <c r="AB313" s="208">
        <v>5.5439999999999996</v>
      </c>
      <c r="AC313" s="208">
        <v>5.5439999999999996</v>
      </c>
      <c r="AD313" s="208">
        <v>5</v>
      </c>
      <c r="AE313" s="53">
        <v>4</v>
      </c>
      <c r="AF313" s="312">
        <f t="shared" si="233"/>
        <v>1</v>
      </c>
    </row>
    <row r="314" spans="1:32" ht="9" customHeight="1" x14ac:dyDescent="0.25">
      <c r="D314" s="136"/>
      <c r="E314" s="138"/>
      <c r="F314" s="139"/>
      <c r="K314" s="202"/>
      <c r="L314" s="202"/>
      <c r="M314" s="51"/>
      <c r="N314" s="13">
        <f t="shared" si="231"/>
        <v>0</v>
      </c>
      <c r="O314" s="13">
        <f t="shared" si="232"/>
        <v>0</v>
      </c>
      <c r="P314" s="51"/>
      <c r="Q314" s="400"/>
      <c r="R314" s="400"/>
      <c r="S314" s="400"/>
      <c r="T314" s="367"/>
      <c r="U314" s="303"/>
      <c r="V314" s="289"/>
      <c r="W314" s="277"/>
      <c r="X314" s="263"/>
      <c r="Y314" s="263"/>
      <c r="Z314" s="208"/>
      <c r="AA314" s="208"/>
      <c r="AB314" s="208"/>
      <c r="AC314" s="208"/>
      <c r="AD314" s="208"/>
      <c r="AE314" s="53"/>
      <c r="AF314" s="312" t="e">
        <f t="shared" si="233"/>
        <v>#DIV/0!</v>
      </c>
    </row>
    <row r="315" spans="1:32" ht="23.1" customHeight="1" x14ac:dyDescent="0.25">
      <c r="D315" s="615" t="s">
        <v>13</v>
      </c>
      <c r="E315" s="615"/>
      <c r="F315" s="615"/>
      <c r="G315" s="615"/>
      <c r="H315" s="615"/>
      <c r="I315" s="615"/>
      <c r="J315" s="34"/>
      <c r="K315" s="202"/>
      <c r="L315" s="202"/>
      <c r="M315" s="2"/>
      <c r="N315" s="13">
        <f t="shared" si="231"/>
        <v>0</v>
      </c>
      <c r="O315" s="13">
        <f t="shared" si="232"/>
        <v>0</v>
      </c>
      <c r="P315" s="2"/>
      <c r="Q315" s="400"/>
      <c r="R315" s="400"/>
      <c r="S315" s="400"/>
      <c r="T315" s="332"/>
      <c r="U315" s="338"/>
      <c r="V315" s="330"/>
      <c r="W315" s="277"/>
      <c r="X315" s="272"/>
      <c r="Y315" s="263"/>
      <c r="Z315" s="208"/>
      <c r="AA315" s="208"/>
      <c r="AB315" s="208"/>
      <c r="AC315" s="208"/>
      <c r="AD315" s="208"/>
      <c r="AE315" s="190"/>
      <c r="AF315" s="312" t="e">
        <f t="shared" si="233"/>
        <v>#DIV/0!</v>
      </c>
    </row>
    <row r="316" spans="1:32" ht="23.1" customHeight="1" x14ac:dyDescent="0.25">
      <c r="A316" s="2" t="s">
        <v>301</v>
      </c>
      <c r="B316" s="2">
        <v>450</v>
      </c>
      <c r="C316" s="2" t="s">
        <v>368</v>
      </c>
      <c r="D316" s="4" t="s">
        <v>739</v>
      </c>
      <c r="E316" s="116">
        <f t="shared" ref="E316" si="287">K316</f>
        <v>4700</v>
      </c>
      <c r="F316" s="117">
        <f t="shared" ref="F316" si="288">L316</f>
        <v>3000</v>
      </c>
      <c r="G316" s="101"/>
      <c r="K316" s="202">
        <f t="shared" ref="K316" si="289">MROUND(N316+25,50)</f>
        <v>4700</v>
      </c>
      <c r="L316" s="202">
        <f t="shared" ref="L316" si="290">MROUND(O316+25,50)</f>
        <v>3000</v>
      </c>
      <c r="M316" s="51"/>
      <c r="N316" s="13">
        <f t="shared" si="231"/>
        <v>4698.0120000000006</v>
      </c>
      <c r="O316" s="13">
        <f t="shared" si="232"/>
        <v>2989.6439999999998</v>
      </c>
      <c r="P316" s="51"/>
      <c r="Q316" s="436">
        <v>2135.46</v>
      </c>
      <c r="R316" s="409">
        <v>2126.66</v>
      </c>
      <c r="S316" s="409">
        <v>2126.66</v>
      </c>
      <c r="T316" s="367">
        <v>1432.2874999999999</v>
      </c>
      <c r="U316" s="306">
        <v>1145.83</v>
      </c>
      <c r="V316" s="289">
        <v>987.5</v>
      </c>
      <c r="W316" s="277">
        <v>790</v>
      </c>
      <c r="X316" s="272">
        <v>790</v>
      </c>
      <c r="Y316" s="263">
        <v>859.77737999999999</v>
      </c>
      <c r="Z316" s="208">
        <v>859.77737999999999</v>
      </c>
      <c r="AA316" s="208">
        <v>859.77737999999999</v>
      </c>
      <c r="AB316" s="208">
        <v>859.77737999999999</v>
      </c>
      <c r="AC316" s="208">
        <v>859.77737999999999</v>
      </c>
      <c r="AD316" s="208">
        <v>775.41250000000002</v>
      </c>
      <c r="AE316" s="190">
        <v>620.33000000000004</v>
      </c>
      <c r="AF316" s="312">
        <f t="shared" si="233"/>
        <v>1.0041379440060942</v>
      </c>
    </row>
    <row r="317" spans="1:32" ht="23.1" customHeight="1" x14ac:dyDescent="0.25">
      <c r="B317" s="2">
        <v>451</v>
      </c>
      <c r="C317" s="2" t="s">
        <v>369</v>
      </c>
      <c r="D317" s="4" t="s">
        <v>740</v>
      </c>
      <c r="E317" s="116">
        <f t="shared" ref="E317:E318" si="291">K317</f>
        <v>45650</v>
      </c>
      <c r="F317" s="117">
        <f t="shared" ref="F317:F318" si="292">L317</f>
        <v>29050</v>
      </c>
      <c r="G317" s="101"/>
      <c r="K317" s="202">
        <f t="shared" ref="K317:K318" si="293">MROUND(N317+25,50)</f>
        <v>45650</v>
      </c>
      <c r="L317" s="202">
        <f t="shared" ref="L317:L318" si="294">MROUND(O317+25,50)</f>
        <v>29050</v>
      </c>
      <c r="M317" s="51"/>
      <c r="N317" s="13">
        <f t="shared" si="231"/>
        <v>45601.71</v>
      </c>
      <c r="O317" s="13">
        <f t="shared" si="232"/>
        <v>29019.269999999997</v>
      </c>
      <c r="P317" s="51"/>
      <c r="Q317" s="436">
        <v>20728.05</v>
      </c>
      <c r="R317" s="409">
        <v>20642.64</v>
      </c>
      <c r="S317" s="409">
        <v>20642.64</v>
      </c>
      <c r="T317" s="367">
        <v>13902.637500000001</v>
      </c>
      <c r="U317" s="306">
        <v>11122.11</v>
      </c>
      <c r="V317" s="289"/>
      <c r="W317" s="277"/>
      <c r="X317" s="263">
        <f t="shared" ref="X317" si="295">AF317*$Q$6</f>
        <v>45513.538689818743</v>
      </c>
      <c r="Y317" s="263">
        <v>8265.4525799999992</v>
      </c>
      <c r="Z317" s="208">
        <v>8265.4525799999992</v>
      </c>
      <c r="AA317" s="208">
        <v>8265.4525799999992</v>
      </c>
      <c r="AB317" s="208">
        <v>8265.4525799999992</v>
      </c>
      <c r="AC317" s="208">
        <v>8265.4525799999992</v>
      </c>
      <c r="AD317" s="208">
        <v>7454.4124999999995</v>
      </c>
      <c r="AE317" s="190">
        <v>5963.53</v>
      </c>
      <c r="AF317" s="312">
        <f t="shared" si="233"/>
        <v>1.0041375521735592</v>
      </c>
    </row>
    <row r="318" spans="1:32" ht="23.1" customHeight="1" x14ac:dyDescent="0.25">
      <c r="D318" s="4" t="s">
        <v>741</v>
      </c>
      <c r="E318" s="116">
        <f t="shared" si="291"/>
        <v>30150</v>
      </c>
      <c r="F318" s="117">
        <f t="shared" si="292"/>
        <v>19200</v>
      </c>
      <c r="G318" s="101"/>
      <c r="K318" s="202">
        <f t="shared" si="293"/>
        <v>30150</v>
      </c>
      <c r="L318" s="202">
        <f t="shared" si="294"/>
        <v>19200</v>
      </c>
      <c r="M318" s="51"/>
      <c r="N318" s="13">
        <f t="shared" si="231"/>
        <v>30138.878000000001</v>
      </c>
      <c r="O318" s="13">
        <f t="shared" si="232"/>
        <v>19179.286</v>
      </c>
      <c r="P318" s="51"/>
      <c r="Q318" s="436">
        <v>13699.49</v>
      </c>
      <c r="R318" s="409">
        <v>13643.03</v>
      </c>
      <c r="S318" s="409">
        <v>13643.03</v>
      </c>
      <c r="T318" s="367">
        <v>9188.4625000000015</v>
      </c>
      <c r="U318" s="306">
        <v>7350.77</v>
      </c>
      <c r="V318" s="289">
        <v>0</v>
      </c>
      <c r="W318" s="277"/>
      <c r="X318" s="208"/>
      <c r="Y318" s="208"/>
      <c r="Z318" s="208">
        <v>0</v>
      </c>
      <c r="AA318" s="208">
        <v>0</v>
      </c>
      <c r="AB318" s="208">
        <v>0</v>
      </c>
      <c r="AC318" s="208">
        <v>0</v>
      </c>
      <c r="AD318" s="208">
        <v>0</v>
      </c>
      <c r="AE318" s="54"/>
      <c r="AF318" s="312">
        <f t="shared" si="233"/>
        <v>1.0041383768854866</v>
      </c>
    </row>
    <row r="319" spans="1:32" ht="9" customHeight="1" x14ac:dyDescent="0.25">
      <c r="D319" s="136"/>
      <c r="E319" s="138"/>
      <c r="F319" s="139"/>
      <c r="J319" s="34"/>
      <c r="K319" s="202"/>
      <c r="L319" s="202"/>
      <c r="M319" s="2"/>
      <c r="N319" s="13">
        <f t="shared" si="231"/>
        <v>0</v>
      </c>
      <c r="O319" s="13">
        <f t="shared" si="232"/>
        <v>0</v>
      </c>
      <c r="P319" s="2"/>
      <c r="Q319" s="400"/>
      <c r="R319" s="400"/>
      <c r="S319" s="400"/>
      <c r="T319" s="332"/>
      <c r="U319" s="338"/>
      <c r="V319" s="330"/>
      <c r="W319" s="280"/>
      <c r="X319" s="237"/>
      <c r="Y319" s="237"/>
      <c r="Z319" s="237"/>
      <c r="AA319" s="237"/>
      <c r="AB319" s="237"/>
      <c r="AC319" s="237"/>
      <c r="AD319" s="237"/>
      <c r="AE319" s="131"/>
      <c r="AF319" s="312" t="e">
        <f t="shared" si="233"/>
        <v>#DIV/0!</v>
      </c>
    </row>
    <row r="320" spans="1:32" ht="23.1" customHeight="1" x14ac:dyDescent="0.25">
      <c r="D320" s="615" t="s">
        <v>11</v>
      </c>
      <c r="E320" s="615"/>
      <c r="F320" s="615"/>
      <c r="G320" s="615"/>
      <c r="H320" s="615"/>
      <c r="I320" s="615"/>
      <c r="K320" s="202"/>
      <c r="L320" s="202"/>
      <c r="M320" s="51"/>
      <c r="N320" s="13">
        <f t="shared" si="231"/>
        <v>0</v>
      </c>
      <c r="O320" s="13">
        <f t="shared" si="232"/>
        <v>0</v>
      </c>
      <c r="P320" s="51"/>
      <c r="Q320" s="400"/>
      <c r="R320" s="400"/>
      <c r="S320" s="400"/>
      <c r="T320" s="367"/>
      <c r="U320" s="305"/>
      <c r="V320" s="289"/>
      <c r="W320" s="277"/>
      <c r="X320" s="263"/>
      <c r="Y320" s="263"/>
      <c r="Z320" s="208"/>
      <c r="AA320" s="208"/>
      <c r="AB320" s="208"/>
      <c r="AC320" s="208"/>
      <c r="AD320" s="208"/>
      <c r="AE320" s="191"/>
      <c r="AF320" s="312" t="e">
        <f t="shared" si="233"/>
        <v>#DIV/0!</v>
      </c>
    </row>
    <row r="321" spans="1:33" ht="23.1" customHeight="1" x14ac:dyDescent="0.25">
      <c r="A321" s="2" t="s">
        <v>599</v>
      </c>
      <c r="B321" s="2">
        <v>1946</v>
      </c>
      <c r="C321" s="2" t="s">
        <v>445</v>
      </c>
      <c r="D321" s="4" t="s">
        <v>555</v>
      </c>
      <c r="E321" s="116">
        <f t="shared" ref="E321" si="296">K321</f>
        <v>800</v>
      </c>
      <c r="F321" s="117">
        <f t="shared" ref="F321" si="297">L321</f>
        <v>500</v>
      </c>
      <c r="G321" s="101"/>
      <c r="K321" s="202">
        <f t="shared" ref="K321" si="298">MROUND(N321+25,50)</f>
        <v>800</v>
      </c>
      <c r="L321" s="202">
        <f t="shared" ref="L321" si="299">MROUND(O321+25,50)</f>
        <v>500</v>
      </c>
      <c r="M321" s="51"/>
      <c r="N321" s="13">
        <f t="shared" si="231"/>
        <v>756.976</v>
      </c>
      <c r="O321" s="13">
        <f t="shared" si="232"/>
        <v>481.71199999999993</v>
      </c>
      <c r="P321" s="51"/>
      <c r="Q321" s="436">
        <v>344.08</v>
      </c>
      <c r="R321" s="409">
        <v>344.08</v>
      </c>
      <c r="S321" s="409">
        <v>344.08</v>
      </c>
      <c r="T321" s="367">
        <v>332.875</v>
      </c>
      <c r="U321" s="305">
        <v>266.3</v>
      </c>
      <c r="V321" s="289">
        <v>218.38750000000002</v>
      </c>
      <c r="W321" s="277">
        <v>174.71</v>
      </c>
      <c r="X321" s="263">
        <v>174.71</v>
      </c>
      <c r="Y321" s="263">
        <v>174.71</v>
      </c>
      <c r="Z321" s="208">
        <v>172.95893999999998</v>
      </c>
      <c r="AA321" s="208">
        <v>172.95893999999998</v>
      </c>
      <c r="AB321" s="208">
        <v>172.95893999999998</v>
      </c>
      <c r="AC321" s="208">
        <v>172.95893999999998</v>
      </c>
      <c r="AD321" s="208">
        <v>155.98750000000001</v>
      </c>
      <c r="AE321" s="191">
        <v>124.79</v>
      </c>
      <c r="AF321" s="312">
        <f t="shared" si="233"/>
        <v>1</v>
      </c>
    </row>
    <row r="322" spans="1:33" s="66" customFormat="1" ht="23.1" customHeight="1" x14ac:dyDescent="0.25">
      <c r="A322" s="2" t="s">
        <v>599</v>
      </c>
      <c r="B322" s="2">
        <v>1946</v>
      </c>
      <c r="C322" s="2" t="s">
        <v>445</v>
      </c>
      <c r="D322" s="4" t="s">
        <v>554</v>
      </c>
      <c r="E322" s="116">
        <f t="shared" ref="E322" si="300">K322</f>
        <v>650</v>
      </c>
      <c r="F322" s="117">
        <f t="shared" ref="F322" si="301">L322</f>
        <v>450</v>
      </c>
      <c r="G322" s="101"/>
      <c r="H322" s="2"/>
      <c r="I322" s="2"/>
      <c r="J322" s="33"/>
      <c r="K322" s="202">
        <f t="shared" ref="K322" si="302">MROUND(N322+25,50)</f>
        <v>650</v>
      </c>
      <c r="L322" s="202">
        <f t="shared" ref="L322" si="303">MROUND(O322+25,50)</f>
        <v>450</v>
      </c>
      <c r="M322" s="51"/>
      <c r="N322" s="13">
        <f t="shared" si="231"/>
        <v>631.40000000000009</v>
      </c>
      <c r="O322" s="13">
        <f t="shared" si="232"/>
        <v>401.79999999999995</v>
      </c>
      <c r="P322" s="63"/>
      <c r="Q322" s="436">
        <v>287</v>
      </c>
      <c r="R322" s="409">
        <v>250</v>
      </c>
      <c r="S322" s="409">
        <v>250</v>
      </c>
      <c r="T322" s="367">
        <v>215.625</v>
      </c>
      <c r="U322" s="305">
        <v>172.5</v>
      </c>
      <c r="V322" s="289">
        <v>141.16250000000002</v>
      </c>
      <c r="W322" s="277">
        <v>112.93</v>
      </c>
      <c r="X322" s="263">
        <v>112.93</v>
      </c>
      <c r="Y322" s="263">
        <v>112.93</v>
      </c>
      <c r="Z322" s="208">
        <v>102.56399999999999</v>
      </c>
      <c r="AA322" s="208">
        <v>102.56399999999999</v>
      </c>
      <c r="AB322" s="208">
        <v>102.56399999999999</v>
      </c>
      <c r="AC322" s="208">
        <v>102.56399999999999</v>
      </c>
      <c r="AD322" s="208">
        <v>92.5</v>
      </c>
      <c r="AE322" s="191">
        <v>74</v>
      </c>
      <c r="AF322" s="312">
        <f t="shared" si="233"/>
        <v>1.1479999999999999</v>
      </c>
      <c r="AG322" s="144"/>
    </row>
    <row r="323" spans="1:33" ht="23.1" customHeight="1" x14ac:dyDescent="0.25">
      <c r="D323" s="619" t="s">
        <v>661</v>
      </c>
      <c r="E323" s="620"/>
      <c r="F323" s="620"/>
      <c r="G323" s="620"/>
      <c r="H323" s="620"/>
      <c r="I323" s="621"/>
      <c r="J323" s="34"/>
      <c r="K323" s="202"/>
      <c r="L323" s="202"/>
      <c r="M323" s="2"/>
      <c r="N323" s="13">
        <f t="shared" si="231"/>
        <v>0</v>
      </c>
      <c r="O323" s="13">
        <f t="shared" si="232"/>
        <v>0</v>
      </c>
      <c r="P323" s="2"/>
      <c r="Q323" s="400"/>
      <c r="R323" s="400"/>
      <c r="S323" s="400"/>
      <c r="T323" s="332"/>
      <c r="U323" s="333"/>
      <c r="V323" s="330"/>
      <c r="W323" s="277" t="e">
        <f>AF323*1.25</f>
        <v>#DIV/0!</v>
      </c>
      <c r="X323" s="208" t="e">
        <f>AF323*1.25</f>
        <v>#DIV/0!</v>
      </c>
      <c r="Y323" s="208"/>
      <c r="Z323" s="208">
        <v>0</v>
      </c>
      <c r="AA323" s="208">
        <v>0</v>
      </c>
      <c r="AB323" s="208">
        <v>0</v>
      </c>
      <c r="AC323" s="208">
        <v>0</v>
      </c>
      <c r="AD323" s="208">
        <v>0</v>
      </c>
      <c r="AE323" s="191"/>
      <c r="AF323" s="312" t="e">
        <f t="shared" si="233"/>
        <v>#DIV/0!</v>
      </c>
    </row>
    <row r="324" spans="1:33" ht="23.1" customHeight="1" x14ac:dyDescent="0.25">
      <c r="D324" s="241"/>
      <c r="E324" s="238"/>
      <c r="F324" s="239"/>
      <c r="G324" s="101"/>
      <c r="H324" s="45"/>
      <c r="I324" s="45"/>
      <c r="J324" s="34"/>
      <c r="K324" s="202"/>
      <c r="L324" s="202"/>
      <c r="M324" s="2"/>
      <c r="N324" s="13">
        <f t="shared" si="231"/>
        <v>0</v>
      </c>
      <c r="O324" s="13">
        <f t="shared" si="232"/>
        <v>0</v>
      </c>
      <c r="P324" s="2"/>
      <c r="Q324" s="400"/>
      <c r="R324" s="400"/>
      <c r="S324" s="400"/>
      <c r="T324" s="332"/>
      <c r="U324" s="333"/>
      <c r="V324" s="330"/>
      <c r="W324" s="280"/>
      <c r="X324" s="237"/>
      <c r="Y324" s="237"/>
      <c r="Z324" s="237"/>
      <c r="AA324" s="237"/>
      <c r="AB324" s="237"/>
      <c r="AC324" s="237"/>
      <c r="AD324" s="237"/>
      <c r="AE324" s="197"/>
      <c r="AF324" s="312" t="e">
        <f t="shared" si="233"/>
        <v>#DIV/0!</v>
      </c>
    </row>
    <row r="325" spans="1:33" ht="23.1" customHeight="1" x14ac:dyDescent="0.25">
      <c r="A325" s="2" t="s">
        <v>257</v>
      </c>
      <c r="B325" s="2">
        <v>1459</v>
      </c>
      <c r="C325" s="2" t="s">
        <v>377</v>
      </c>
      <c r="D325" s="91" t="s">
        <v>258</v>
      </c>
      <c r="E325" s="116">
        <f t="shared" ref="E325" si="304">K325</f>
        <v>2450</v>
      </c>
      <c r="F325" s="117">
        <f t="shared" ref="F325" si="305">L325</f>
        <v>1600</v>
      </c>
      <c r="G325" s="308" t="s">
        <v>660</v>
      </c>
      <c r="H325" s="109"/>
      <c r="I325" s="309"/>
      <c r="K325" s="202">
        <f t="shared" ref="K325" si="306">MROUND(N325+25,50)</f>
        <v>2450</v>
      </c>
      <c r="L325" s="202">
        <f t="shared" ref="L325" si="307">MROUND(O325+25,50)</f>
        <v>1600</v>
      </c>
      <c r="M325" s="51"/>
      <c r="N325" s="13">
        <f t="shared" si="231"/>
        <v>2449.9639999999999</v>
      </c>
      <c r="O325" s="13">
        <f t="shared" si="232"/>
        <v>1559.0679999999998</v>
      </c>
      <c r="P325" s="51"/>
      <c r="Q325" s="436">
        <v>1113.6199999999999</v>
      </c>
      <c r="R325" s="409">
        <v>1113.6199999999999</v>
      </c>
      <c r="S325" s="409">
        <v>1113.6199999999999</v>
      </c>
      <c r="T325" s="367">
        <v>994.30000000000007</v>
      </c>
      <c r="U325" s="305">
        <v>795.44</v>
      </c>
      <c r="V325" s="289">
        <v>864.61250000000007</v>
      </c>
      <c r="W325" s="277">
        <v>691.69</v>
      </c>
      <c r="X325" s="263">
        <v>691.69</v>
      </c>
      <c r="Y325" s="263">
        <v>691.69</v>
      </c>
      <c r="Z325" s="208">
        <v>576.41250000000002</v>
      </c>
      <c r="AA325" s="208">
        <v>576.41250000000002</v>
      </c>
      <c r="AB325" s="208">
        <v>576.41250000000002</v>
      </c>
      <c r="AC325" s="208">
        <v>576.41250000000002</v>
      </c>
      <c r="AD325" s="208">
        <v>576.41250000000002</v>
      </c>
      <c r="AE325" s="191">
        <v>461.13</v>
      </c>
      <c r="AF325" s="312">
        <f t="shared" si="233"/>
        <v>1</v>
      </c>
    </row>
    <row r="326" spans="1:33" ht="23.1" customHeight="1" x14ac:dyDescent="0.25">
      <c r="A326" s="2" t="s">
        <v>257</v>
      </c>
      <c r="B326" s="2">
        <v>1460</v>
      </c>
      <c r="C326" s="2" t="s">
        <v>378</v>
      </c>
      <c r="D326" s="91" t="s">
        <v>259</v>
      </c>
      <c r="E326" s="116">
        <f t="shared" ref="E326:E328" si="308">K326</f>
        <v>3800</v>
      </c>
      <c r="F326" s="195">
        <f t="shared" ref="F326:F328" si="309">L326</f>
        <v>2450</v>
      </c>
      <c r="G326" s="214"/>
      <c r="H326" s="60"/>
      <c r="I326" s="213"/>
      <c r="K326" s="202">
        <f t="shared" ref="K326:K328" si="310">MROUND(N326+25,50)</f>
        <v>3800</v>
      </c>
      <c r="L326" s="202">
        <f t="shared" ref="L326:L328" si="311">MROUND(O326+25,50)</f>
        <v>2450</v>
      </c>
      <c r="M326" s="51"/>
      <c r="N326" s="13">
        <f t="shared" si="231"/>
        <v>3793.9660000000003</v>
      </c>
      <c r="O326" s="13">
        <f t="shared" si="232"/>
        <v>2414.3419999999996</v>
      </c>
      <c r="P326" s="51"/>
      <c r="Q326" s="436">
        <v>1724.53</v>
      </c>
      <c r="R326" s="409">
        <v>1724.53</v>
      </c>
      <c r="S326" s="409">
        <v>1724.53</v>
      </c>
      <c r="T326" s="367">
        <v>1540.2</v>
      </c>
      <c r="U326" s="305">
        <v>1232.1600000000001</v>
      </c>
      <c r="V326" s="289">
        <v>1338.9250000000002</v>
      </c>
      <c r="W326" s="277">
        <v>1071.1400000000001</v>
      </c>
      <c r="X326" s="263">
        <v>1071.1400000000001</v>
      </c>
      <c r="Y326" s="263">
        <v>1071.1400000000001</v>
      </c>
      <c r="Z326" s="208">
        <v>892.61250000000007</v>
      </c>
      <c r="AA326" s="208">
        <v>892.61250000000007</v>
      </c>
      <c r="AB326" s="208">
        <v>892.61250000000007</v>
      </c>
      <c r="AC326" s="208">
        <v>892.61250000000007</v>
      </c>
      <c r="AD326" s="208">
        <v>892.61250000000007</v>
      </c>
      <c r="AE326" s="191">
        <v>714.09</v>
      </c>
      <c r="AF326" s="312">
        <f t="shared" si="233"/>
        <v>1</v>
      </c>
    </row>
    <row r="327" spans="1:33" ht="23.1" customHeight="1" x14ac:dyDescent="0.25">
      <c r="A327" s="2" t="s">
        <v>257</v>
      </c>
      <c r="B327" s="2">
        <v>1461</v>
      </c>
      <c r="C327" s="2" t="s">
        <v>379</v>
      </c>
      <c r="D327" s="91" t="s">
        <v>297</v>
      </c>
      <c r="E327" s="116">
        <f t="shared" si="308"/>
        <v>3950</v>
      </c>
      <c r="F327" s="195">
        <f t="shared" si="309"/>
        <v>2500</v>
      </c>
      <c r="G327" s="187"/>
      <c r="I327" s="97"/>
      <c r="K327" s="202">
        <f t="shared" si="310"/>
        <v>3950</v>
      </c>
      <c r="L327" s="202">
        <f t="shared" si="311"/>
        <v>2500</v>
      </c>
      <c r="M327" s="51"/>
      <c r="N327" s="13">
        <f t="shared" si="231"/>
        <v>3925.1520000000005</v>
      </c>
      <c r="O327" s="13">
        <f t="shared" si="232"/>
        <v>2497.8240000000001</v>
      </c>
      <c r="P327" s="51"/>
      <c r="Q327" s="436">
        <v>1784.16</v>
      </c>
      <c r="R327" s="409">
        <v>1784.16</v>
      </c>
      <c r="S327" s="409">
        <v>1784.16</v>
      </c>
      <c r="T327" s="367">
        <v>1593.0125</v>
      </c>
      <c r="U327" s="305">
        <v>1274.4100000000001</v>
      </c>
      <c r="V327" s="289">
        <v>1385.2250000000001</v>
      </c>
      <c r="W327" s="277">
        <v>1108.18</v>
      </c>
      <c r="X327" s="263">
        <v>1108.18</v>
      </c>
      <c r="Y327" s="263">
        <v>1108.18</v>
      </c>
      <c r="Z327" s="208">
        <v>923.48749999999995</v>
      </c>
      <c r="AA327" s="208">
        <v>923.48749999999995</v>
      </c>
      <c r="AB327" s="208">
        <v>923.48749999999995</v>
      </c>
      <c r="AC327" s="208">
        <v>923.48749999999995</v>
      </c>
      <c r="AD327" s="208">
        <v>923.48749999999995</v>
      </c>
      <c r="AE327" s="191">
        <v>738.79</v>
      </c>
      <c r="AF327" s="312">
        <f t="shared" si="233"/>
        <v>1</v>
      </c>
    </row>
    <row r="328" spans="1:33" ht="23.1" customHeight="1" x14ac:dyDescent="0.25">
      <c r="A328" s="2" t="s">
        <v>257</v>
      </c>
      <c r="B328" s="2">
        <v>1462</v>
      </c>
      <c r="C328" s="2" t="s">
        <v>380</v>
      </c>
      <c r="D328" s="91" t="s">
        <v>260</v>
      </c>
      <c r="E328" s="116">
        <f t="shared" si="308"/>
        <v>9450</v>
      </c>
      <c r="F328" s="195">
        <f t="shared" si="309"/>
        <v>6050</v>
      </c>
      <c r="G328" s="426"/>
      <c r="H328" s="96"/>
      <c r="I328" s="126"/>
      <c r="K328" s="202">
        <f t="shared" si="310"/>
        <v>9450</v>
      </c>
      <c r="L328" s="202">
        <f t="shared" si="311"/>
        <v>6050</v>
      </c>
      <c r="M328" s="51"/>
      <c r="N328" s="13">
        <f t="shared" si="231"/>
        <v>9430.8279999999995</v>
      </c>
      <c r="O328" s="13">
        <f t="shared" si="232"/>
        <v>6001.4359999999997</v>
      </c>
      <c r="P328" s="51"/>
      <c r="Q328" s="436">
        <v>4286.74</v>
      </c>
      <c r="R328" s="409">
        <v>4286.74</v>
      </c>
      <c r="S328" s="409">
        <v>4286.74</v>
      </c>
      <c r="T328" s="367">
        <v>3831.95</v>
      </c>
      <c r="U328" s="305">
        <v>3065.56</v>
      </c>
      <c r="V328" s="289">
        <v>3328.2125000000001</v>
      </c>
      <c r="W328" s="277">
        <v>2662.57</v>
      </c>
      <c r="X328" s="263">
        <v>2662.57</v>
      </c>
      <c r="Y328" s="263">
        <v>2662.57</v>
      </c>
      <c r="Z328" s="208">
        <v>2218.8000000000002</v>
      </c>
      <c r="AA328" s="208">
        <v>2218.8000000000002</v>
      </c>
      <c r="AB328" s="208">
        <v>2218.8000000000002</v>
      </c>
      <c r="AC328" s="208">
        <v>2218.8000000000002</v>
      </c>
      <c r="AD328" s="208">
        <v>2218.8000000000002</v>
      </c>
      <c r="AE328" s="191">
        <v>1775.04</v>
      </c>
      <c r="AF328" s="312">
        <f t="shared" si="233"/>
        <v>1</v>
      </c>
    </row>
    <row r="329" spans="1:33" ht="23.1" customHeight="1" x14ac:dyDescent="0.25">
      <c r="E329" s="138"/>
      <c r="F329" s="139"/>
      <c r="J329" s="34"/>
      <c r="K329" s="202"/>
      <c r="L329" s="202"/>
      <c r="M329" s="2"/>
      <c r="N329" s="13">
        <f t="shared" si="231"/>
        <v>0</v>
      </c>
      <c r="O329" s="13">
        <f t="shared" si="232"/>
        <v>0</v>
      </c>
      <c r="P329" s="2"/>
      <c r="Q329" s="400"/>
      <c r="R329" s="400"/>
      <c r="S329" s="400"/>
      <c r="T329" s="332"/>
      <c r="U329" s="329"/>
      <c r="V329" s="330"/>
      <c r="W329" s="277"/>
      <c r="X329" s="263"/>
      <c r="Y329" s="263"/>
      <c r="Z329" s="208"/>
      <c r="AA329" s="208"/>
      <c r="AB329" s="208"/>
      <c r="AC329" s="208"/>
      <c r="AD329" s="208"/>
      <c r="AE329" s="191"/>
      <c r="AF329" s="312" t="e">
        <f t="shared" si="233"/>
        <v>#DIV/0!</v>
      </c>
    </row>
    <row r="330" spans="1:33" s="66" customFormat="1" ht="23.1" customHeight="1" x14ac:dyDescent="0.25">
      <c r="A330" s="60" t="s">
        <v>257</v>
      </c>
      <c r="B330" s="60">
        <v>1481</v>
      </c>
      <c r="C330" s="2" t="s">
        <v>381</v>
      </c>
      <c r="D330" s="4" t="s">
        <v>563</v>
      </c>
      <c r="E330" s="116">
        <f t="shared" ref="E330" si="312">K330</f>
        <v>4250</v>
      </c>
      <c r="F330" s="117">
        <f t="shared" ref="F330" si="313">L330</f>
        <v>2750</v>
      </c>
      <c r="G330" s="308" t="s">
        <v>564</v>
      </c>
      <c r="H330" s="109"/>
      <c r="I330" s="309"/>
      <c r="J330" s="71"/>
      <c r="K330" s="202">
        <f t="shared" ref="K330" si="314">MROUND(N330+25,50)</f>
        <v>4250</v>
      </c>
      <c r="L330" s="202">
        <f t="shared" ref="L330" si="315">MROUND(O330+25,50)</f>
        <v>2750</v>
      </c>
      <c r="M330" s="63"/>
      <c r="N330" s="13">
        <f t="shared" si="231"/>
        <v>4249.8500000000004</v>
      </c>
      <c r="O330" s="13">
        <f t="shared" si="232"/>
        <v>2704.45</v>
      </c>
      <c r="P330" s="63"/>
      <c r="Q330" s="436">
        <v>1931.75</v>
      </c>
      <c r="R330" s="409">
        <v>1931.75</v>
      </c>
      <c r="S330" s="409">
        <v>1931.75</v>
      </c>
      <c r="T330" s="367">
        <v>1724.7749999999999</v>
      </c>
      <c r="U330" s="305">
        <v>1379.82</v>
      </c>
      <c r="V330" s="289">
        <v>1499.8</v>
      </c>
      <c r="W330" s="277">
        <v>1199.8399999999999</v>
      </c>
      <c r="X330" s="263">
        <v>1199.8399999999999</v>
      </c>
      <c r="Y330" s="263">
        <v>1199.8399999999999</v>
      </c>
      <c r="Z330" s="208">
        <v>999.86249999999995</v>
      </c>
      <c r="AA330" s="208">
        <v>999.86249999999995</v>
      </c>
      <c r="AB330" s="208">
        <v>999.86249999999995</v>
      </c>
      <c r="AC330" s="208">
        <v>999.86249999999995</v>
      </c>
      <c r="AD330" s="208">
        <v>999.86249999999995</v>
      </c>
      <c r="AE330" s="191">
        <v>799.89</v>
      </c>
      <c r="AF330" s="312">
        <f t="shared" si="233"/>
        <v>1</v>
      </c>
      <c r="AG330" s="144"/>
    </row>
    <row r="331" spans="1:33" s="66" customFormat="1" ht="23.1" customHeight="1" x14ac:dyDescent="0.25">
      <c r="A331" s="60" t="s">
        <v>257</v>
      </c>
      <c r="B331" s="60">
        <v>1481</v>
      </c>
      <c r="C331" s="2" t="s">
        <v>381</v>
      </c>
      <c r="D331" s="4" t="s">
        <v>298</v>
      </c>
      <c r="E331" s="116">
        <f t="shared" ref="E331:E337" si="316">K331</f>
        <v>4250</v>
      </c>
      <c r="F331" s="195">
        <f t="shared" ref="F331:F337" si="317">L331</f>
        <v>2750</v>
      </c>
      <c r="G331" s="214"/>
      <c r="H331" s="60"/>
      <c r="I331" s="213"/>
      <c r="J331" s="71"/>
      <c r="K331" s="202">
        <f t="shared" ref="K331:K337" si="318">MROUND(N331+25,50)</f>
        <v>4250</v>
      </c>
      <c r="L331" s="202">
        <f t="shared" ref="L331:L337" si="319">MROUND(O331+25,50)</f>
        <v>2750</v>
      </c>
      <c r="M331" s="63"/>
      <c r="N331" s="13">
        <f t="shared" ref="N331:N349" si="320">Q331*$N$7</f>
        <v>4249.8500000000004</v>
      </c>
      <c r="O331" s="13">
        <f t="shared" ref="O331:O349" si="321">Q331*$O$7</f>
        <v>2704.45</v>
      </c>
      <c r="P331" s="63"/>
      <c r="Q331" s="436">
        <v>1931.75</v>
      </c>
      <c r="R331" s="409">
        <v>1931.75</v>
      </c>
      <c r="S331" s="409">
        <v>1931.75</v>
      </c>
      <c r="T331" s="367">
        <v>1724.7749999999999</v>
      </c>
      <c r="U331" s="305">
        <v>1379.82</v>
      </c>
      <c r="V331" s="289">
        <v>1499.8</v>
      </c>
      <c r="W331" s="277">
        <v>1199.8399999999999</v>
      </c>
      <c r="X331" s="263">
        <v>1199.8399999999999</v>
      </c>
      <c r="Y331" s="263">
        <v>1199.8399999999999</v>
      </c>
      <c r="Z331" s="208">
        <v>1008.2625</v>
      </c>
      <c r="AA331" s="208">
        <v>1008.2625</v>
      </c>
      <c r="AB331" s="208">
        <v>1008.2625</v>
      </c>
      <c r="AC331" s="208">
        <v>1008.2625</v>
      </c>
      <c r="AD331" s="208">
        <v>1008.2625</v>
      </c>
      <c r="AE331" s="192">
        <v>806.61</v>
      </c>
      <c r="AF331" s="312">
        <f t="shared" ref="AF331:AF394" si="322">Q331/R331</f>
        <v>1</v>
      </c>
      <c r="AG331" s="144"/>
    </row>
    <row r="332" spans="1:33" ht="23.1" customHeight="1" x14ac:dyDescent="0.25">
      <c r="A332" s="2" t="s">
        <v>257</v>
      </c>
      <c r="B332" s="60">
        <v>1482</v>
      </c>
      <c r="C332" s="60" t="s">
        <v>382</v>
      </c>
      <c r="D332" s="4" t="s">
        <v>300</v>
      </c>
      <c r="E332" s="116">
        <f t="shared" si="316"/>
        <v>4950</v>
      </c>
      <c r="F332" s="195">
        <f t="shared" si="317"/>
        <v>3150</v>
      </c>
      <c r="G332" s="187"/>
      <c r="I332" s="97"/>
      <c r="J332" s="71"/>
      <c r="K332" s="202">
        <f t="shared" si="318"/>
        <v>4950</v>
      </c>
      <c r="L332" s="202">
        <f t="shared" si="319"/>
        <v>3150</v>
      </c>
      <c r="M332" s="51"/>
      <c r="N332" s="13">
        <f t="shared" si="320"/>
        <v>4920.1680000000006</v>
      </c>
      <c r="O332" s="13">
        <f t="shared" si="321"/>
        <v>3131.0160000000001</v>
      </c>
      <c r="P332" s="51"/>
      <c r="Q332" s="436">
        <v>2236.44</v>
      </c>
      <c r="R332" s="409">
        <v>2236.44</v>
      </c>
      <c r="S332" s="409">
        <v>2236.44</v>
      </c>
      <c r="T332" s="367">
        <v>1997.9624999999999</v>
      </c>
      <c r="U332" s="305">
        <v>1598.37</v>
      </c>
      <c r="V332" s="289">
        <v>1750</v>
      </c>
      <c r="W332" s="269">
        <v>1400</v>
      </c>
      <c r="X332" s="263">
        <v>1389.89</v>
      </c>
      <c r="Y332" s="263">
        <v>1389.89</v>
      </c>
      <c r="Z332" s="208">
        <v>1296.4750000000001</v>
      </c>
      <c r="AA332" s="208">
        <v>1296.4750000000001</v>
      </c>
      <c r="AB332" s="208">
        <v>1296.4750000000001</v>
      </c>
      <c r="AC332" s="208">
        <v>1296.4750000000001</v>
      </c>
      <c r="AD332" s="208">
        <v>1296.4750000000001</v>
      </c>
      <c r="AE332" s="191">
        <v>1037.18</v>
      </c>
      <c r="AF332" s="312">
        <f t="shared" si="322"/>
        <v>1</v>
      </c>
    </row>
    <row r="333" spans="1:33" ht="23.1" customHeight="1" x14ac:dyDescent="0.25">
      <c r="A333" s="2" t="s">
        <v>257</v>
      </c>
      <c r="B333" s="60">
        <v>1483</v>
      </c>
      <c r="C333" s="60" t="s">
        <v>383</v>
      </c>
      <c r="D333" s="4" t="s">
        <v>299</v>
      </c>
      <c r="E333" s="116">
        <f t="shared" si="316"/>
        <v>6450</v>
      </c>
      <c r="F333" s="195">
        <f t="shared" si="317"/>
        <v>4100</v>
      </c>
      <c r="G333" s="187"/>
      <c r="I333" s="97"/>
      <c r="J333" s="71"/>
      <c r="K333" s="202">
        <f t="shared" si="318"/>
        <v>6450</v>
      </c>
      <c r="L333" s="202">
        <f t="shared" si="319"/>
        <v>4100</v>
      </c>
      <c r="M333" s="51"/>
      <c r="N333" s="13">
        <f t="shared" si="320"/>
        <v>6404.2000000000007</v>
      </c>
      <c r="O333" s="13">
        <f t="shared" si="321"/>
        <v>4075.3999999999996</v>
      </c>
      <c r="P333" s="51"/>
      <c r="Q333" s="436">
        <v>2911</v>
      </c>
      <c r="R333" s="409">
        <v>2911</v>
      </c>
      <c r="S333" s="409">
        <v>2911</v>
      </c>
      <c r="T333" s="367">
        <v>2597.6625000000004</v>
      </c>
      <c r="U333" s="305">
        <v>2078.13</v>
      </c>
      <c r="V333" s="289">
        <v>2261.25</v>
      </c>
      <c r="W333" s="269">
        <v>1809</v>
      </c>
      <c r="X333" s="263">
        <v>1808.07</v>
      </c>
      <c r="Y333" s="263">
        <v>1808.07</v>
      </c>
      <c r="Z333" s="208">
        <v>1506.7250000000001</v>
      </c>
      <c r="AA333" s="208">
        <v>1506.7250000000001</v>
      </c>
      <c r="AB333" s="208">
        <v>1506.7250000000001</v>
      </c>
      <c r="AC333" s="208">
        <v>1506.7250000000001</v>
      </c>
      <c r="AD333" s="208">
        <v>1506.7250000000001</v>
      </c>
      <c r="AE333" s="191">
        <v>1205.3800000000001</v>
      </c>
      <c r="AF333" s="312">
        <f t="shared" si="322"/>
        <v>1</v>
      </c>
    </row>
    <row r="334" spans="1:33" ht="23.1" customHeight="1" x14ac:dyDescent="0.25">
      <c r="A334" s="2" t="s">
        <v>257</v>
      </c>
      <c r="B334" s="60">
        <v>1484</v>
      </c>
      <c r="C334" s="60" t="s">
        <v>384</v>
      </c>
      <c r="D334" s="4" t="s">
        <v>263</v>
      </c>
      <c r="E334" s="116">
        <f t="shared" si="316"/>
        <v>6950</v>
      </c>
      <c r="F334" s="195">
        <f t="shared" si="317"/>
        <v>4450</v>
      </c>
      <c r="G334" s="187"/>
      <c r="I334" s="97"/>
      <c r="J334" s="71"/>
      <c r="K334" s="202">
        <f t="shared" si="318"/>
        <v>6950</v>
      </c>
      <c r="L334" s="202">
        <f t="shared" si="319"/>
        <v>4450</v>
      </c>
      <c r="M334" s="51"/>
      <c r="N334" s="13">
        <f t="shared" si="320"/>
        <v>6915.9860000000008</v>
      </c>
      <c r="O334" s="13">
        <f t="shared" si="321"/>
        <v>4401.0819999999994</v>
      </c>
      <c r="P334" s="51"/>
      <c r="Q334" s="436">
        <v>3143.63</v>
      </c>
      <c r="R334" s="409">
        <v>3143.63</v>
      </c>
      <c r="S334" s="409">
        <v>3143.63</v>
      </c>
      <c r="T334" s="367">
        <v>2806.8249999999998</v>
      </c>
      <c r="U334" s="305">
        <v>2245.46</v>
      </c>
      <c r="V334" s="289">
        <v>2450</v>
      </c>
      <c r="W334" s="269">
        <v>1960</v>
      </c>
      <c r="X334" s="263">
        <v>1952.57</v>
      </c>
      <c r="Y334" s="263">
        <v>1952.57</v>
      </c>
      <c r="Z334" s="208">
        <v>1627.1375</v>
      </c>
      <c r="AA334" s="208">
        <v>1627.1375</v>
      </c>
      <c r="AB334" s="208">
        <v>1627.1375</v>
      </c>
      <c r="AC334" s="208">
        <v>1627.1375</v>
      </c>
      <c r="AD334" s="208">
        <v>1627.1375</v>
      </c>
      <c r="AE334" s="191">
        <v>1301.71</v>
      </c>
      <c r="AF334" s="312">
        <f t="shared" si="322"/>
        <v>1</v>
      </c>
    </row>
    <row r="335" spans="1:33" ht="23.1" customHeight="1" x14ac:dyDescent="0.25">
      <c r="A335" s="2" t="s">
        <v>257</v>
      </c>
      <c r="B335" s="60">
        <v>1485</v>
      </c>
      <c r="C335" s="60" t="s">
        <v>385</v>
      </c>
      <c r="D335" s="4" t="s">
        <v>264</v>
      </c>
      <c r="E335" s="116">
        <f t="shared" si="316"/>
        <v>7550</v>
      </c>
      <c r="F335" s="195">
        <f t="shared" si="317"/>
        <v>4800</v>
      </c>
      <c r="G335" s="187"/>
      <c r="I335" s="97"/>
      <c r="J335" s="71"/>
      <c r="K335" s="202">
        <f t="shared" si="318"/>
        <v>7550</v>
      </c>
      <c r="L335" s="202">
        <f t="shared" si="319"/>
        <v>4800</v>
      </c>
      <c r="M335" s="51"/>
      <c r="N335" s="13">
        <f t="shared" si="320"/>
        <v>7541.6880000000001</v>
      </c>
      <c r="O335" s="13">
        <f t="shared" si="321"/>
        <v>4799.2559999999994</v>
      </c>
      <c r="P335" s="51"/>
      <c r="Q335" s="436">
        <v>3428.04</v>
      </c>
      <c r="R335" s="409">
        <v>3428.04</v>
      </c>
      <c r="S335" s="409">
        <v>3428.04</v>
      </c>
      <c r="T335" s="367">
        <v>3060.75</v>
      </c>
      <c r="U335" s="305">
        <v>2448.6</v>
      </c>
      <c r="V335" s="289">
        <v>2662.5</v>
      </c>
      <c r="W335" s="269">
        <v>2130</v>
      </c>
      <c r="X335" s="263">
        <v>2129.2199999999998</v>
      </c>
      <c r="Y335" s="263">
        <v>2129.2199999999998</v>
      </c>
      <c r="Z335" s="208">
        <v>1774.35</v>
      </c>
      <c r="AA335" s="208">
        <v>1774.35</v>
      </c>
      <c r="AB335" s="208">
        <v>1774.35</v>
      </c>
      <c r="AC335" s="208">
        <v>1774.35</v>
      </c>
      <c r="AD335" s="208">
        <v>1774.35</v>
      </c>
      <c r="AE335" s="191">
        <v>1419.48</v>
      </c>
      <c r="AF335" s="312">
        <f t="shared" si="322"/>
        <v>1</v>
      </c>
    </row>
    <row r="336" spans="1:33" ht="23.1" customHeight="1" x14ac:dyDescent="0.25">
      <c r="A336" s="2" t="s">
        <v>257</v>
      </c>
      <c r="B336" s="60">
        <v>1486</v>
      </c>
      <c r="C336" s="60" t="s">
        <v>386</v>
      </c>
      <c r="D336" s="4" t="s">
        <v>265</v>
      </c>
      <c r="E336" s="116">
        <f t="shared" si="316"/>
        <v>9650</v>
      </c>
      <c r="F336" s="195">
        <f t="shared" si="317"/>
        <v>6150</v>
      </c>
      <c r="G336" s="187"/>
      <c r="I336" s="97"/>
      <c r="J336" s="71"/>
      <c r="K336" s="202">
        <f t="shared" si="318"/>
        <v>9650</v>
      </c>
      <c r="L336" s="202">
        <f t="shared" si="319"/>
        <v>6150</v>
      </c>
      <c r="M336" s="51"/>
      <c r="N336" s="13">
        <f t="shared" si="320"/>
        <v>9619.2580000000016</v>
      </c>
      <c r="O336" s="13">
        <f t="shared" si="321"/>
        <v>6121.3460000000005</v>
      </c>
      <c r="P336" s="51"/>
      <c r="Q336" s="436">
        <v>4372.3900000000003</v>
      </c>
      <c r="R336" s="409">
        <v>4372.3900000000003</v>
      </c>
      <c r="S336" s="409">
        <v>4372.3900000000003</v>
      </c>
      <c r="T336" s="367">
        <v>3903.9249999999997</v>
      </c>
      <c r="U336" s="305">
        <v>3123.14</v>
      </c>
      <c r="V336" s="289">
        <v>3394.7125000000001</v>
      </c>
      <c r="W336" s="277">
        <v>2715.77</v>
      </c>
      <c r="X336" s="263">
        <v>2715.77</v>
      </c>
      <c r="Y336" s="263">
        <v>2715.77</v>
      </c>
      <c r="Z336" s="208">
        <v>2263.125</v>
      </c>
      <c r="AA336" s="208">
        <v>2263.125</v>
      </c>
      <c r="AB336" s="208">
        <v>2263.125</v>
      </c>
      <c r="AC336" s="208">
        <v>2263.125</v>
      </c>
      <c r="AD336" s="208">
        <v>2263.125</v>
      </c>
      <c r="AE336" s="191">
        <v>1810.5</v>
      </c>
      <c r="AF336" s="312">
        <f t="shared" si="322"/>
        <v>1</v>
      </c>
    </row>
    <row r="337" spans="1:35" ht="23.1" customHeight="1" x14ac:dyDescent="0.25">
      <c r="A337" s="2" t="s">
        <v>257</v>
      </c>
      <c r="B337" s="60">
        <v>1487</v>
      </c>
      <c r="C337" s="60" t="s">
        <v>387</v>
      </c>
      <c r="D337" s="4" t="s">
        <v>266</v>
      </c>
      <c r="E337" s="116">
        <f t="shared" si="316"/>
        <v>10100</v>
      </c>
      <c r="F337" s="195">
        <f t="shared" si="317"/>
        <v>6450</v>
      </c>
      <c r="G337" s="426"/>
      <c r="H337" s="96"/>
      <c r="I337" s="126"/>
      <c r="J337" s="71"/>
      <c r="K337" s="202">
        <f t="shared" si="318"/>
        <v>10100</v>
      </c>
      <c r="L337" s="202">
        <f t="shared" si="319"/>
        <v>6450</v>
      </c>
      <c r="M337" s="51"/>
      <c r="N337" s="13">
        <f t="shared" si="320"/>
        <v>10072.704179999999</v>
      </c>
      <c r="O337" s="13">
        <f t="shared" si="321"/>
        <v>6409.9026599999988</v>
      </c>
      <c r="P337" s="51"/>
      <c r="Q337" s="436">
        <v>4578.5018999999993</v>
      </c>
      <c r="R337" s="409">
        <v>4578.5018999999993</v>
      </c>
      <c r="S337" s="409">
        <v>4578.5018999999993</v>
      </c>
      <c r="T337" s="367">
        <v>4087.948124999999</v>
      </c>
      <c r="U337" s="303">
        <v>3270.3584999999994</v>
      </c>
      <c r="V337" s="289">
        <v>3554.7374999999993</v>
      </c>
      <c r="W337" s="277">
        <v>2843.7899999999995</v>
      </c>
      <c r="X337" s="263">
        <v>2843.7899999999995</v>
      </c>
      <c r="Y337" s="263">
        <v>2843.7899999999995</v>
      </c>
      <c r="Z337" s="208">
        <v>2369.8249999999998</v>
      </c>
      <c r="AA337" s="208">
        <v>2369.8249999999998</v>
      </c>
      <c r="AB337" s="208">
        <v>2369.8249999999998</v>
      </c>
      <c r="AC337" s="208">
        <v>2369.8249999999998</v>
      </c>
      <c r="AD337" s="208">
        <v>2369.8249999999998</v>
      </c>
      <c r="AE337" s="53">
        <v>1895.86</v>
      </c>
      <c r="AF337" s="312">
        <f t="shared" si="322"/>
        <v>1</v>
      </c>
      <c r="AG337" s="144">
        <f>T337*1.12</f>
        <v>4578.5018999999993</v>
      </c>
    </row>
    <row r="338" spans="1:35" ht="23.1" customHeight="1" x14ac:dyDescent="0.25">
      <c r="B338" s="60"/>
      <c r="D338" s="136"/>
      <c r="E338" s="138"/>
      <c r="F338" s="139"/>
      <c r="J338" s="34"/>
      <c r="K338" s="202"/>
      <c r="L338" s="202"/>
      <c r="M338" s="2"/>
      <c r="N338" s="13">
        <f t="shared" si="320"/>
        <v>0</v>
      </c>
      <c r="O338" s="13">
        <f t="shared" si="321"/>
        <v>0</v>
      </c>
      <c r="P338" s="2"/>
      <c r="Q338" s="400"/>
      <c r="R338" s="400"/>
      <c r="S338" s="400"/>
      <c r="T338" s="332"/>
      <c r="U338" s="332"/>
      <c r="V338" s="330"/>
      <c r="W338" s="277"/>
      <c r="X338" s="263"/>
      <c r="Y338" s="263"/>
      <c r="Z338" s="208"/>
      <c r="AA338" s="208"/>
      <c r="AB338" s="208"/>
      <c r="AC338" s="208"/>
      <c r="AD338" s="208"/>
      <c r="AE338" s="54"/>
      <c r="AF338" s="312" t="e">
        <f t="shared" si="322"/>
        <v>#DIV/0!</v>
      </c>
    </row>
    <row r="339" spans="1:35" s="66" customFormat="1" ht="23.1" customHeight="1" x14ac:dyDescent="0.25">
      <c r="A339" s="60" t="s">
        <v>257</v>
      </c>
      <c r="B339" s="60">
        <v>1448</v>
      </c>
      <c r="C339" s="2" t="s">
        <v>373</v>
      </c>
      <c r="D339" s="4" t="s">
        <v>567</v>
      </c>
      <c r="E339" s="116">
        <f t="shared" ref="E339" si="323">K339</f>
        <v>2450</v>
      </c>
      <c r="F339" s="117">
        <f t="shared" ref="F339" si="324">L339</f>
        <v>1600</v>
      </c>
      <c r="G339" s="308" t="s">
        <v>283</v>
      </c>
      <c r="H339" s="313"/>
      <c r="I339" s="309"/>
      <c r="J339" s="71"/>
      <c r="K339" s="202">
        <f t="shared" ref="K339" si="325">MROUND(N339+25,50)</f>
        <v>2450</v>
      </c>
      <c r="L339" s="202">
        <f t="shared" ref="L339" si="326">MROUND(O339+25,50)</f>
        <v>1600</v>
      </c>
      <c r="M339" s="63"/>
      <c r="N339" s="13">
        <f t="shared" si="320"/>
        <v>2449.9639999999999</v>
      </c>
      <c r="O339" s="13">
        <f t="shared" si="321"/>
        <v>1559.0679999999998</v>
      </c>
      <c r="P339" s="63"/>
      <c r="Q339" s="436">
        <v>1113.6199999999999</v>
      </c>
      <c r="R339" s="409">
        <v>1113.6199999999999</v>
      </c>
      <c r="S339" s="409">
        <v>1113.6199999999999</v>
      </c>
      <c r="T339" s="367">
        <v>994.30000000000007</v>
      </c>
      <c r="U339" s="305">
        <v>795.44</v>
      </c>
      <c r="V339" s="289">
        <v>864.61875000000009</v>
      </c>
      <c r="W339" s="277">
        <v>691.69500000000005</v>
      </c>
      <c r="X339" s="263">
        <v>691.69500000000005</v>
      </c>
      <c r="Y339" s="263">
        <v>691.69500000000005</v>
      </c>
      <c r="Z339" s="208">
        <v>576.41250000000002</v>
      </c>
      <c r="AA339" s="208">
        <v>576.41250000000002</v>
      </c>
      <c r="AB339" s="208">
        <v>576.41250000000002</v>
      </c>
      <c r="AC339" s="208">
        <v>576.41250000000002</v>
      </c>
      <c r="AD339" s="208">
        <v>576.41250000000002</v>
      </c>
      <c r="AE339" s="191">
        <v>461.13</v>
      </c>
      <c r="AF339" s="312">
        <f t="shared" si="322"/>
        <v>1</v>
      </c>
      <c r="AG339" s="144"/>
    </row>
    <row r="340" spans="1:35" ht="23.1" customHeight="1" x14ac:dyDescent="0.25">
      <c r="A340" s="2" t="s">
        <v>257</v>
      </c>
      <c r="B340" s="2">
        <v>1449</v>
      </c>
      <c r="C340" s="2" t="s">
        <v>374</v>
      </c>
      <c r="D340" s="4" t="s">
        <v>568</v>
      </c>
      <c r="E340" s="116">
        <f t="shared" ref="E340:E342" si="327">K340</f>
        <v>3600</v>
      </c>
      <c r="F340" s="195">
        <f t="shared" ref="F340:F342" si="328">L340</f>
        <v>2300</v>
      </c>
      <c r="G340" s="214"/>
      <c r="H340" s="427"/>
      <c r="I340" s="213"/>
      <c r="J340" s="71"/>
      <c r="K340" s="202">
        <f t="shared" ref="K340:K342" si="329">MROUND(N340+25,50)</f>
        <v>3600</v>
      </c>
      <c r="L340" s="202">
        <f t="shared" ref="L340:L342" si="330">MROUND(O340+25,50)</f>
        <v>2300</v>
      </c>
      <c r="M340" s="51"/>
      <c r="N340" s="13">
        <f t="shared" si="320"/>
        <v>3569.9180000000006</v>
      </c>
      <c r="O340" s="13">
        <f t="shared" si="321"/>
        <v>2271.7660000000001</v>
      </c>
      <c r="P340" s="51"/>
      <c r="Q340" s="436">
        <v>1622.69</v>
      </c>
      <c r="R340" s="409">
        <v>1622.69</v>
      </c>
      <c r="S340" s="409">
        <v>1622.69</v>
      </c>
      <c r="T340" s="367">
        <v>1448.8374999999999</v>
      </c>
      <c r="U340" s="305">
        <v>1159.07</v>
      </c>
      <c r="V340" s="289">
        <v>1259.8499999999999</v>
      </c>
      <c r="W340" s="277">
        <v>1007.8799999999999</v>
      </c>
      <c r="X340" s="263">
        <v>1007.8799999999999</v>
      </c>
      <c r="Y340" s="263">
        <v>1007.8799999999999</v>
      </c>
      <c r="Z340" s="208">
        <v>839.9</v>
      </c>
      <c r="AA340" s="208">
        <v>839.9</v>
      </c>
      <c r="AB340" s="208">
        <v>839.9</v>
      </c>
      <c r="AC340" s="208">
        <v>839.9</v>
      </c>
      <c r="AD340" s="208">
        <v>839.9</v>
      </c>
      <c r="AE340" s="191">
        <v>671.92</v>
      </c>
      <c r="AF340" s="312">
        <f t="shared" si="322"/>
        <v>1</v>
      </c>
    </row>
    <row r="341" spans="1:35" ht="23.1" customHeight="1" x14ac:dyDescent="0.25">
      <c r="A341" s="2" t="s">
        <v>257</v>
      </c>
      <c r="B341" s="2">
        <v>1450</v>
      </c>
      <c r="C341" s="2" t="s">
        <v>375</v>
      </c>
      <c r="D341" s="4" t="s">
        <v>565</v>
      </c>
      <c r="E341" s="116">
        <f t="shared" si="327"/>
        <v>4000</v>
      </c>
      <c r="F341" s="195">
        <f t="shared" si="328"/>
        <v>2550</v>
      </c>
      <c r="G341" s="187"/>
      <c r="H341" s="45"/>
      <c r="I341" s="97"/>
      <c r="J341" s="71"/>
      <c r="K341" s="202">
        <f t="shared" si="329"/>
        <v>4000</v>
      </c>
      <c r="L341" s="202">
        <f t="shared" si="330"/>
        <v>2550</v>
      </c>
      <c r="M341" s="51"/>
      <c r="N341" s="13">
        <f t="shared" si="320"/>
        <v>3976.8740000000007</v>
      </c>
      <c r="O341" s="13">
        <f t="shared" si="321"/>
        <v>2530.7379999999998</v>
      </c>
      <c r="P341" s="51"/>
      <c r="Q341" s="436">
        <v>1807.67</v>
      </c>
      <c r="R341" s="409">
        <v>1807.67</v>
      </c>
      <c r="S341" s="409">
        <v>1807.67</v>
      </c>
      <c r="T341" s="367">
        <v>1614</v>
      </c>
      <c r="U341" s="305">
        <v>1291.2</v>
      </c>
      <c r="V341" s="289">
        <v>1403.4937499999999</v>
      </c>
      <c r="W341" s="277">
        <v>1122.7949999999998</v>
      </c>
      <c r="X341" s="263">
        <v>1122.7949999999998</v>
      </c>
      <c r="Y341" s="263">
        <v>1122.7949999999998</v>
      </c>
      <c r="Z341" s="208">
        <v>935.66249999999991</v>
      </c>
      <c r="AA341" s="208">
        <v>935.66249999999991</v>
      </c>
      <c r="AB341" s="208">
        <v>935.66249999999991</v>
      </c>
      <c r="AC341" s="208">
        <v>935.66249999999991</v>
      </c>
      <c r="AD341" s="208">
        <v>935.66249999999991</v>
      </c>
      <c r="AE341" s="191">
        <v>748.53</v>
      </c>
      <c r="AF341" s="312">
        <f t="shared" si="322"/>
        <v>1</v>
      </c>
    </row>
    <row r="342" spans="1:35" ht="23.1" customHeight="1" x14ac:dyDescent="0.25">
      <c r="A342" s="2" t="s">
        <v>257</v>
      </c>
      <c r="B342" s="2">
        <v>1451</v>
      </c>
      <c r="C342" s="2" t="s">
        <v>376</v>
      </c>
      <c r="D342" s="4" t="s">
        <v>566</v>
      </c>
      <c r="E342" s="116">
        <f t="shared" si="327"/>
        <v>4600</v>
      </c>
      <c r="F342" s="195">
        <f t="shared" si="328"/>
        <v>2950</v>
      </c>
      <c r="G342" s="426"/>
      <c r="H342" s="428"/>
      <c r="I342" s="126"/>
      <c r="J342" s="71"/>
      <c r="K342" s="202">
        <f t="shared" si="329"/>
        <v>4600</v>
      </c>
      <c r="L342" s="202">
        <f t="shared" si="330"/>
        <v>2950</v>
      </c>
      <c r="M342" s="51"/>
      <c r="N342" s="13">
        <f t="shared" si="320"/>
        <v>4562.6680000000006</v>
      </c>
      <c r="O342" s="13">
        <f t="shared" si="321"/>
        <v>2903.5160000000001</v>
      </c>
      <c r="P342" s="51"/>
      <c r="Q342" s="436">
        <v>2073.94</v>
      </c>
      <c r="R342" s="409">
        <v>2073.94</v>
      </c>
      <c r="S342" s="409">
        <v>2073.94</v>
      </c>
      <c r="T342" s="367">
        <v>1851.7250000000001</v>
      </c>
      <c r="U342" s="305">
        <v>1481.38</v>
      </c>
      <c r="V342" s="289">
        <v>1610.1750000000002</v>
      </c>
      <c r="W342" s="277">
        <v>1288.1400000000001</v>
      </c>
      <c r="X342" s="263">
        <v>1288.1400000000001</v>
      </c>
      <c r="Y342" s="263">
        <v>1288.1400000000001</v>
      </c>
      <c r="Z342" s="208">
        <v>1073.45</v>
      </c>
      <c r="AA342" s="208">
        <v>1073.45</v>
      </c>
      <c r="AB342" s="208">
        <v>1073.45</v>
      </c>
      <c r="AC342" s="208">
        <v>1073.45</v>
      </c>
      <c r="AD342" s="208">
        <v>1073.45</v>
      </c>
      <c r="AE342" s="191">
        <v>858.76</v>
      </c>
      <c r="AF342" s="312">
        <f t="shared" si="322"/>
        <v>1</v>
      </c>
    </row>
    <row r="343" spans="1:35" ht="23.1" customHeight="1" x14ac:dyDescent="0.25">
      <c r="D343" s="136"/>
      <c r="E343" s="138"/>
      <c r="F343" s="139"/>
      <c r="J343" s="34"/>
      <c r="K343" s="202"/>
      <c r="L343" s="202"/>
      <c r="M343" s="2"/>
      <c r="N343" s="13">
        <f t="shared" si="320"/>
        <v>0</v>
      </c>
      <c r="O343" s="13">
        <f t="shared" si="321"/>
        <v>0</v>
      </c>
      <c r="P343" s="2"/>
      <c r="Q343" s="400"/>
      <c r="R343" s="400"/>
      <c r="S343" s="400"/>
      <c r="T343" s="332"/>
      <c r="U343" s="329"/>
      <c r="V343" s="330"/>
      <c r="W343" s="277"/>
      <c r="X343" s="263"/>
      <c r="Y343" s="263"/>
      <c r="Z343" s="208"/>
      <c r="AA343" s="208"/>
      <c r="AB343" s="208"/>
      <c r="AC343" s="208"/>
      <c r="AD343" s="208"/>
      <c r="AE343" s="191"/>
      <c r="AF343" s="312" t="e">
        <f t="shared" si="322"/>
        <v>#DIV/0!</v>
      </c>
    </row>
    <row r="344" spans="1:35" ht="23.1" customHeight="1" x14ac:dyDescent="0.25">
      <c r="A344" s="2" t="s">
        <v>370</v>
      </c>
      <c r="C344" s="2" t="s">
        <v>371</v>
      </c>
      <c r="D344" s="4" t="s">
        <v>742</v>
      </c>
      <c r="E344" s="116">
        <f t="shared" ref="E344" si="331">K344</f>
        <v>4750</v>
      </c>
      <c r="F344" s="117">
        <f t="shared" ref="F344" si="332">L344</f>
        <v>3050</v>
      </c>
      <c r="G344" s="308" t="s">
        <v>662</v>
      </c>
      <c r="H344" s="109"/>
      <c r="I344" s="309"/>
      <c r="K344" s="202">
        <f t="shared" ref="K344" si="333">MROUND(N344+25,50)</f>
        <v>4750</v>
      </c>
      <c r="L344" s="202">
        <f t="shared" ref="L344" si="334">MROUND(O344+25,50)</f>
        <v>3050</v>
      </c>
      <c r="M344" s="51"/>
      <c r="N344" s="13">
        <f t="shared" si="320"/>
        <v>4740.1860000000006</v>
      </c>
      <c r="O344" s="13">
        <f t="shared" si="321"/>
        <v>3016.482</v>
      </c>
      <c r="P344" s="51"/>
      <c r="Q344" s="436">
        <v>2154.63</v>
      </c>
      <c r="R344" s="409">
        <v>2154.63</v>
      </c>
      <c r="S344" s="409">
        <v>2154.63</v>
      </c>
      <c r="T344" s="367">
        <v>1923.7750000000001</v>
      </c>
      <c r="U344" s="305">
        <v>1539.02</v>
      </c>
      <c r="V344" s="289">
        <v>2002.5</v>
      </c>
      <c r="W344" s="277">
        <v>1602</v>
      </c>
      <c r="X344" s="263">
        <v>1602</v>
      </c>
      <c r="Y344" s="263"/>
      <c r="Z344" s="208">
        <v>1335</v>
      </c>
      <c r="AA344" s="208">
        <v>1335</v>
      </c>
      <c r="AB344" s="208">
        <v>1335</v>
      </c>
      <c r="AC344" s="208">
        <v>1335</v>
      </c>
      <c r="AD344" s="208">
        <v>1335</v>
      </c>
      <c r="AE344" s="190">
        <v>1068</v>
      </c>
      <c r="AF344" s="312">
        <f t="shared" si="322"/>
        <v>1</v>
      </c>
    </row>
    <row r="345" spans="1:35" ht="23.1" customHeight="1" x14ac:dyDescent="0.25">
      <c r="C345" s="2" t="s">
        <v>372</v>
      </c>
      <c r="D345" s="4" t="s">
        <v>743</v>
      </c>
      <c r="E345" s="116">
        <f t="shared" ref="E345:E349" si="335">K345</f>
        <v>5350</v>
      </c>
      <c r="F345" s="195">
        <f t="shared" ref="F345:F349" si="336">L345</f>
        <v>3400</v>
      </c>
      <c r="G345" s="214"/>
      <c r="H345" s="60"/>
      <c r="I345" s="213"/>
      <c r="K345" s="202">
        <f t="shared" ref="K345:K349" si="337">MROUND(N345+25,50)</f>
        <v>5350</v>
      </c>
      <c r="L345" s="202">
        <f t="shared" ref="L345:L349" si="338">MROUND(O345+25,50)</f>
        <v>3400</v>
      </c>
      <c r="M345" s="51"/>
      <c r="N345" s="13">
        <f t="shared" si="320"/>
        <v>5327.652</v>
      </c>
      <c r="O345" s="13">
        <f t="shared" si="321"/>
        <v>3390.3239999999996</v>
      </c>
      <c r="P345" s="51"/>
      <c r="Q345" s="436">
        <v>2421.66</v>
      </c>
      <c r="R345" s="409">
        <v>2421.66</v>
      </c>
      <c r="S345" s="409">
        <v>2421.66</v>
      </c>
      <c r="T345" s="367">
        <v>2162.1999999999998</v>
      </c>
      <c r="U345" s="305">
        <v>1729.76</v>
      </c>
      <c r="V345" s="289">
        <v>2587.5</v>
      </c>
      <c r="W345" s="277">
        <v>2070</v>
      </c>
      <c r="X345" s="263">
        <v>2070</v>
      </c>
      <c r="Y345" s="263"/>
      <c r="Z345" s="208">
        <v>1725</v>
      </c>
      <c r="AA345" s="208">
        <v>1725</v>
      </c>
      <c r="AB345" s="208">
        <v>1725</v>
      </c>
      <c r="AC345" s="208">
        <v>1725</v>
      </c>
      <c r="AD345" s="208">
        <v>1725</v>
      </c>
      <c r="AE345" s="190">
        <v>1380</v>
      </c>
      <c r="AF345" s="312">
        <f t="shared" si="322"/>
        <v>1</v>
      </c>
    </row>
    <row r="346" spans="1:35" ht="23.1" customHeight="1" x14ac:dyDescent="0.25">
      <c r="C346" s="2" t="s">
        <v>372</v>
      </c>
      <c r="D346" s="4" t="s">
        <v>744</v>
      </c>
      <c r="E346" s="116">
        <f t="shared" si="335"/>
        <v>7700</v>
      </c>
      <c r="F346" s="195">
        <f t="shared" si="336"/>
        <v>4900</v>
      </c>
      <c r="G346" s="187"/>
      <c r="I346" s="97"/>
      <c r="K346" s="202">
        <f t="shared" si="337"/>
        <v>7700</v>
      </c>
      <c r="L346" s="202">
        <f t="shared" si="338"/>
        <v>4900</v>
      </c>
      <c r="M346" s="51"/>
      <c r="N346" s="13">
        <f t="shared" si="320"/>
        <v>7690.0560000000005</v>
      </c>
      <c r="O346" s="13">
        <f t="shared" si="321"/>
        <v>4893.6719999999996</v>
      </c>
      <c r="P346" s="51"/>
      <c r="Q346" s="436">
        <v>3495.48</v>
      </c>
      <c r="R346" s="409">
        <v>3495.48</v>
      </c>
      <c r="S346" s="409">
        <v>3495.48</v>
      </c>
      <c r="T346" s="367">
        <v>3120.9750000000004</v>
      </c>
      <c r="U346" s="305">
        <v>2496.7800000000002</v>
      </c>
      <c r="V346" s="289">
        <v>2587.5</v>
      </c>
      <c r="W346" s="277">
        <v>2070</v>
      </c>
      <c r="X346" s="263">
        <v>2070</v>
      </c>
      <c r="Y346" s="263"/>
      <c r="Z346" s="208">
        <v>1725</v>
      </c>
      <c r="AA346" s="208">
        <v>1725</v>
      </c>
      <c r="AB346" s="208">
        <v>1725</v>
      </c>
      <c r="AC346" s="208">
        <v>1725</v>
      </c>
      <c r="AD346" s="208">
        <v>1725</v>
      </c>
      <c r="AE346" s="190">
        <v>1380</v>
      </c>
      <c r="AF346" s="312">
        <f t="shared" si="322"/>
        <v>1</v>
      </c>
    </row>
    <row r="347" spans="1:35" ht="23.1" customHeight="1" x14ac:dyDescent="0.25">
      <c r="C347" s="2" t="s">
        <v>372</v>
      </c>
      <c r="D347" s="4" t="s">
        <v>745</v>
      </c>
      <c r="E347" s="116">
        <f t="shared" si="335"/>
        <v>8350</v>
      </c>
      <c r="F347" s="195">
        <f t="shared" si="336"/>
        <v>5300</v>
      </c>
      <c r="G347" s="187"/>
      <c r="I347" s="97"/>
      <c r="K347" s="202">
        <f t="shared" si="337"/>
        <v>8350</v>
      </c>
      <c r="L347" s="202">
        <f t="shared" si="338"/>
        <v>5300</v>
      </c>
      <c r="M347" s="51"/>
      <c r="N347" s="13">
        <f t="shared" si="320"/>
        <v>8310.8080000000009</v>
      </c>
      <c r="O347" s="13">
        <f t="shared" si="321"/>
        <v>5288.6959999999999</v>
      </c>
      <c r="P347" s="51"/>
      <c r="Q347" s="436">
        <v>3777.64</v>
      </c>
      <c r="R347" s="409">
        <v>3777.64</v>
      </c>
      <c r="S347" s="409">
        <v>3777.64</v>
      </c>
      <c r="T347" s="367">
        <v>3502.2624999999998</v>
      </c>
      <c r="U347" s="305">
        <v>2801.81</v>
      </c>
      <c r="V347" s="289">
        <v>2587.5</v>
      </c>
      <c r="W347" s="277">
        <v>2070</v>
      </c>
      <c r="X347" s="263">
        <v>2070</v>
      </c>
      <c r="Y347" s="263"/>
      <c r="Z347" s="208">
        <v>1725</v>
      </c>
      <c r="AA347" s="208">
        <v>1725</v>
      </c>
      <c r="AB347" s="208">
        <v>1725</v>
      </c>
      <c r="AC347" s="208">
        <v>1725</v>
      </c>
      <c r="AD347" s="208">
        <v>1725</v>
      </c>
      <c r="AE347" s="190">
        <v>1380</v>
      </c>
      <c r="AF347" s="312">
        <f t="shared" si="322"/>
        <v>1</v>
      </c>
    </row>
    <row r="348" spans="1:35" ht="23.1" customHeight="1" x14ac:dyDescent="0.25">
      <c r="C348" s="2" t="s">
        <v>372</v>
      </c>
      <c r="D348" s="4" t="s">
        <v>601</v>
      </c>
      <c r="E348" s="116">
        <f t="shared" si="335"/>
        <v>21500</v>
      </c>
      <c r="F348" s="195">
        <f t="shared" si="336"/>
        <v>13700</v>
      </c>
      <c r="G348" s="187"/>
      <c r="I348" s="97"/>
      <c r="K348" s="202">
        <f t="shared" si="337"/>
        <v>21500</v>
      </c>
      <c r="L348" s="202">
        <f t="shared" si="338"/>
        <v>13700</v>
      </c>
      <c r="M348" s="51"/>
      <c r="N348" s="13">
        <f t="shared" si="320"/>
        <v>21478.974000000002</v>
      </c>
      <c r="O348" s="13">
        <f t="shared" si="321"/>
        <v>13668.438</v>
      </c>
      <c r="P348" s="51"/>
      <c r="Q348" s="436">
        <v>9763.17</v>
      </c>
      <c r="R348" s="409">
        <v>9763.17</v>
      </c>
      <c r="S348" s="409">
        <v>9763.17</v>
      </c>
      <c r="T348" s="367">
        <v>8717.1124999999993</v>
      </c>
      <c r="U348" s="305">
        <v>6973.69</v>
      </c>
      <c r="V348" s="289">
        <v>2587.5</v>
      </c>
      <c r="W348" s="277">
        <v>2070</v>
      </c>
      <c r="X348" s="263">
        <v>2070</v>
      </c>
      <c r="Y348" s="263"/>
      <c r="Z348" s="208">
        <v>1725</v>
      </c>
      <c r="AA348" s="208">
        <v>1725</v>
      </c>
      <c r="AB348" s="208">
        <v>1725</v>
      </c>
      <c r="AC348" s="208">
        <v>1725</v>
      </c>
      <c r="AD348" s="208">
        <v>1725</v>
      </c>
      <c r="AE348" s="190">
        <v>1380</v>
      </c>
      <c r="AF348" s="312">
        <f t="shared" si="322"/>
        <v>1</v>
      </c>
    </row>
    <row r="349" spans="1:35" ht="23.1" customHeight="1" x14ac:dyDescent="0.25">
      <c r="C349" s="2" t="s">
        <v>372</v>
      </c>
      <c r="D349" s="4" t="s">
        <v>602</v>
      </c>
      <c r="E349" s="116">
        <f t="shared" si="335"/>
        <v>21500</v>
      </c>
      <c r="F349" s="195">
        <f t="shared" si="336"/>
        <v>13700</v>
      </c>
      <c r="G349" s="426"/>
      <c r="H349" s="96"/>
      <c r="I349" s="126"/>
      <c r="K349" s="202">
        <f t="shared" si="337"/>
        <v>21500</v>
      </c>
      <c r="L349" s="202">
        <f t="shared" si="338"/>
        <v>13700</v>
      </c>
      <c r="M349" s="51"/>
      <c r="N349" s="13">
        <f t="shared" si="320"/>
        <v>21478.974000000002</v>
      </c>
      <c r="O349" s="13">
        <f t="shared" si="321"/>
        <v>13668.438</v>
      </c>
      <c r="P349" s="51"/>
      <c r="Q349" s="436">
        <v>9763.17</v>
      </c>
      <c r="R349" s="409">
        <v>9763.17</v>
      </c>
      <c r="S349" s="409">
        <v>9763.17</v>
      </c>
      <c r="T349" s="367">
        <v>8717.1124999999993</v>
      </c>
      <c r="U349" s="305">
        <v>6973.69</v>
      </c>
      <c r="V349" s="289">
        <v>2587.5</v>
      </c>
      <c r="W349" s="277">
        <v>2070</v>
      </c>
      <c r="X349" s="263">
        <v>2070</v>
      </c>
      <c r="Y349" s="263"/>
      <c r="Z349" s="208">
        <v>1725</v>
      </c>
      <c r="AA349" s="208">
        <v>1725</v>
      </c>
      <c r="AB349" s="208">
        <v>1725</v>
      </c>
      <c r="AC349" s="208">
        <v>1725</v>
      </c>
      <c r="AD349" s="208">
        <v>1725</v>
      </c>
      <c r="AE349" s="190">
        <v>1380</v>
      </c>
      <c r="AF349" s="312">
        <f t="shared" si="322"/>
        <v>1</v>
      </c>
    </row>
    <row r="350" spans="1:35" ht="23.1" customHeight="1" x14ac:dyDescent="0.25">
      <c r="D350" s="136"/>
      <c r="E350" s="138"/>
      <c r="F350" s="139"/>
      <c r="J350" s="34"/>
      <c r="K350" s="202"/>
      <c r="L350" s="202"/>
      <c r="M350" s="2"/>
      <c r="N350" s="13"/>
      <c r="O350" s="13"/>
      <c r="P350" s="2"/>
      <c r="Q350" s="400"/>
      <c r="R350" s="398"/>
      <c r="S350" s="398"/>
      <c r="T350" s="333"/>
      <c r="U350" s="333"/>
      <c r="V350" s="330"/>
      <c r="W350" s="277"/>
      <c r="X350" s="208"/>
      <c r="Y350" s="208"/>
      <c r="Z350" s="208">
        <v>0</v>
      </c>
      <c r="AA350" s="208">
        <v>0</v>
      </c>
      <c r="AB350" s="208">
        <v>0</v>
      </c>
      <c r="AC350" s="208">
        <v>0</v>
      </c>
      <c r="AD350" s="208">
        <v>0</v>
      </c>
      <c r="AE350" s="197"/>
      <c r="AF350" s="312" t="e">
        <f t="shared" si="322"/>
        <v>#DIV/0!</v>
      </c>
    </row>
    <row r="351" spans="1:35" s="144" customFormat="1" ht="23.1" customHeight="1" x14ac:dyDescent="0.25">
      <c r="A351" s="2"/>
      <c r="B351" s="2"/>
      <c r="C351" s="2"/>
      <c r="D351" s="619" t="s">
        <v>797</v>
      </c>
      <c r="E351" s="620"/>
      <c r="F351" s="620"/>
      <c r="G351" s="620"/>
      <c r="H351" s="620"/>
      <c r="I351" s="621"/>
      <c r="J351" s="34"/>
      <c r="K351" s="202"/>
      <c r="L351" s="202"/>
      <c r="M351" s="2"/>
      <c r="N351" s="13"/>
      <c r="O351" s="13"/>
      <c r="P351" s="2"/>
      <c r="Q351" s="400"/>
      <c r="R351" s="398"/>
      <c r="S351" s="398"/>
      <c r="T351" s="333" t="s">
        <v>842</v>
      </c>
      <c r="U351" s="333"/>
      <c r="V351" s="330"/>
      <c r="W351" s="277"/>
      <c r="X351" s="208"/>
      <c r="Y351" s="208"/>
      <c r="Z351" s="208">
        <v>0</v>
      </c>
      <c r="AA351" s="208">
        <v>0</v>
      </c>
      <c r="AB351" s="208">
        <v>0</v>
      </c>
      <c r="AC351" s="208">
        <v>0</v>
      </c>
      <c r="AD351" s="208">
        <v>0</v>
      </c>
      <c r="AE351" s="190"/>
      <c r="AF351" s="312" t="e">
        <f t="shared" si="322"/>
        <v>#DIV/0!</v>
      </c>
      <c r="AH351" s="34"/>
      <c r="AI351" s="34"/>
    </row>
    <row r="352" spans="1:35" s="144" customFormat="1" ht="23.1" customHeight="1" x14ac:dyDescent="0.25">
      <c r="A352" s="2"/>
      <c r="B352" s="2"/>
      <c r="C352" s="2"/>
      <c r="D352" s="284"/>
      <c r="E352" s="238"/>
      <c r="F352" s="239"/>
      <c r="G352" s="101"/>
      <c r="H352" s="45"/>
      <c r="I352" s="45"/>
      <c r="J352" s="34"/>
      <c r="K352" s="202"/>
      <c r="L352" s="202"/>
      <c r="M352" s="2"/>
      <c r="N352" s="307">
        <v>2.2999999999999998</v>
      </c>
      <c r="O352" s="307">
        <v>1.4</v>
      </c>
      <c r="P352" s="2"/>
      <c r="Q352" s="400" t="s">
        <v>843</v>
      </c>
      <c r="R352" s="398" t="s">
        <v>843</v>
      </c>
      <c r="S352" s="398" t="s">
        <v>843</v>
      </c>
      <c r="T352" s="333" t="s">
        <v>843</v>
      </c>
      <c r="U352" s="333"/>
      <c r="V352" s="330"/>
      <c r="W352" s="280"/>
      <c r="X352" s="237"/>
      <c r="Y352" s="237"/>
      <c r="Z352" s="237"/>
      <c r="AA352" s="237"/>
      <c r="AB352" s="237"/>
      <c r="AC352" s="237"/>
      <c r="AD352" s="237"/>
      <c r="AE352" s="240"/>
      <c r="AF352" s="312" t="e">
        <f t="shared" si="322"/>
        <v>#VALUE!</v>
      </c>
      <c r="AH352" s="34"/>
      <c r="AI352" s="34"/>
    </row>
    <row r="353" spans="1:35" s="144" customFormat="1" ht="23.1" customHeight="1" x14ac:dyDescent="0.25">
      <c r="A353" s="2"/>
      <c r="B353" s="2"/>
      <c r="C353" s="2"/>
      <c r="D353" s="617" t="s">
        <v>714</v>
      </c>
      <c r="E353" s="617"/>
      <c r="F353" s="617"/>
      <c r="G353" s="617"/>
      <c r="H353" s="617"/>
      <c r="I353" s="618"/>
      <c r="J353" s="34"/>
      <c r="K353" s="202"/>
      <c r="L353" s="202"/>
      <c r="M353" s="2"/>
      <c r="N353" s="13"/>
      <c r="O353" s="13"/>
      <c r="P353" s="2"/>
      <c r="Q353" s="400"/>
      <c r="R353" s="398"/>
      <c r="S353" s="398"/>
      <c r="T353" s="333"/>
      <c r="U353" s="333"/>
      <c r="V353" s="330"/>
      <c r="W353" s="277"/>
      <c r="X353" s="208"/>
      <c r="Y353" s="208"/>
      <c r="Z353" s="208"/>
      <c r="AA353" s="208"/>
      <c r="AB353" s="208"/>
      <c r="AC353" s="208"/>
      <c r="AD353" s="208"/>
      <c r="AE353" s="190"/>
      <c r="AF353" s="312" t="e">
        <f t="shared" si="322"/>
        <v>#DIV/0!</v>
      </c>
      <c r="AH353" s="34"/>
      <c r="AI353" s="34"/>
    </row>
    <row r="354" spans="1:35" s="144" customFormat="1" ht="23.1" customHeight="1" x14ac:dyDescent="0.25">
      <c r="A354" s="2"/>
      <c r="B354" s="2"/>
      <c r="C354" s="2"/>
      <c r="D354" s="353" t="s">
        <v>834</v>
      </c>
      <c r="E354" s="116">
        <f t="shared" ref="E354:F363" si="339">MROUND(K354+4.7,10)</f>
        <v>0</v>
      </c>
      <c r="F354" s="117">
        <f t="shared" si="339"/>
        <v>0</v>
      </c>
      <c r="G354" s="99"/>
      <c r="H354" s="2"/>
      <c r="I354" s="2"/>
      <c r="J354" s="33"/>
      <c r="K354" s="202">
        <f t="shared" ref="K354:K363" si="340">N354*$K$8</f>
        <v>0</v>
      </c>
      <c r="L354" s="202">
        <f t="shared" ref="L354:L363" si="341">O354*$L$8</f>
        <v>0</v>
      </c>
      <c r="M354" s="51"/>
      <c r="N354" s="13">
        <f t="shared" ref="N354:N363" si="342">Q354*2.3</f>
        <v>690</v>
      </c>
      <c r="O354" s="13">
        <f t="shared" ref="O354:O363" si="343">Q354*1.4</f>
        <v>420</v>
      </c>
      <c r="P354" s="51"/>
      <c r="Q354" s="400">
        <v>300</v>
      </c>
      <c r="R354" s="398">
        <v>300</v>
      </c>
      <c r="S354" s="398">
        <v>300</v>
      </c>
      <c r="T354" s="371">
        <v>300</v>
      </c>
      <c r="U354" s="300">
        <v>300</v>
      </c>
      <c r="V354" s="289">
        <v>300</v>
      </c>
      <c r="W354" s="277">
        <v>300</v>
      </c>
      <c r="X354" s="208">
        <v>300</v>
      </c>
      <c r="Y354" s="208">
        <v>300</v>
      </c>
      <c r="Z354" s="208">
        <v>300</v>
      </c>
      <c r="AA354" s="208">
        <v>300</v>
      </c>
      <c r="AB354" s="208">
        <v>300</v>
      </c>
      <c r="AC354" s="208"/>
      <c r="AD354" s="208"/>
      <c r="AE354" s="190">
        <v>108.173</v>
      </c>
      <c r="AF354" s="312">
        <f t="shared" si="322"/>
        <v>1</v>
      </c>
      <c r="AH354" s="34"/>
      <c r="AI354" s="34"/>
    </row>
    <row r="355" spans="1:35" s="144" customFormat="1" ht="23.1" customHeight="1" x14ac:dyDescent="0.25">
      <c r="A355" s="2"/>
      <c r="B355" s="2"/>
      <c r="C355" s="2"/>
      <c r="D355" s="353" t="s">
        <v>833</v>
      </c>
      <c r="E355" s="116">
        <f>MROUND(K355+4.7,10)</f>
        <v>0</v>
      </c>
      <c r="F355" s="117">
        <f>MROUND(L355+4.7,10)</f>
        <v>0</v>
      </c>
      <c r="G355" s="99"/>
      <c r="H355" s="2"/>
      <c r="I355" s="2"/>
      <c r="J355" s="33"/>
      <c r="K355" s="202">
        <f t="shared" si="340"/>
        <v>0</v>
      </c>
      <c r="L355" s="202">
        <f t="shared" si="341"/>
        <v>0</v>
      </c>
      <c r="M355" s="51"/>
      <c r="N355" s="13">
        <f t="shared" si="342"/>
        <v>1035</v>
      </c>
      <c r="O355" s="13">
        <f t="shared" si="343"/>
        <v>630</v>
      </c>
      <c r="P355" s="51"/>
      <c r="Q355" s="400">
        <v>450</v>
      </c>
      <c r="R355" s="398">
        <v>450</v>
      </c>
      <c r="S355" s="398">
        <v>450</v>
      </c>
      <c r="T355" s="371">
        <v>450</v>
      </c>
      <c r="U355" s="300">
        <v>450</v>
      </c>
      <c r="V355" s="289">
        <v>450</v>
      </c>
      <c r="W355" s="277">
        <v>450</v>
      </c>
      <c r="X355" s="208">
        <v>450</v>
      </c>
      <c r="Y355" s="208">
        <v>450</v>
      </c>
      <c r="Z355" s="208">
        <v>450</v>
      </c>
      <c r="AA355" s="208">
        <v>450</v>
      </c>
      <c r="AB355" s="208">
        <v>450</v>
      </c>
      <c r="AC355" s="208">
        <v>135.21625</v>
      </c>
      <c r="AD355" s="208">
        <v>135.21625</v>
      </c>
      <c r="AE355" s="190">
        <v>108.173</v>
      </c>
      <c r="AF355" s="312">
        <f t="shared" si="322"/>
        <v>1</v>
      </c>
      <c r="AH355" s="34"/>
      <c r="AI355" s="34"/>
    </row>
    <row r="356" spans="1:35" s="144" customFormat="1" ht="23.1" customHeight="1" x14ac:dyDescent="0.25">
      <c r="A356" s="2"/>
      <c r="B356" s="2"/>
      <c r="C356" s="2"/>
      <c r="D356" s="353" t="s">
        <v>832</v>
      </c>
      <c r="E356" s="116">
        <f t="shared" si="339"/>
        <v>0</v>
      </c>
      <c r="F356" s="117">
        <f t="shared" si="339"/>
        <v>0</v>
      </c>
      <c r="G356" s="99"/>
      <c r="H356" s="2"/>
      <c r="I356" s="2"/>
      <c r="J356" s="33"/>
      <c r="K356" s="202">
        <f t="shared" si="340"/>
        <v>0</v>
      </c>
      <c r="L356" s="202">
        <f t="shared" si="341"/>
        <v>0</v>
      </c>
      <c r="M356" s="51"/>
      <c r="N356" s="13">
        <f t="shared" si="342"/>
        <v>919.99999999999989</v>
      </c>
      <c r="O356" s="13">
        <f t="shared" si="343"/>
        <v>560</v>
      </c>
      <c r="P356" s="51"/>
      <c r="Q356" s="400">
        <v>400</v>
      </c>
      <c r="R356" s="398">
        <v>400</v>
      </c>
      <c r="S356" s="398">
        <v>400</v>
      </c>
      <c r="T356" s="371">
        <v>400</v>
      </c>
      <c r="U356" s="300">
        <v>400</v>
      </c>
      <c r="V356" s="289">
        <v>400</v>
      </c>
      <c r="W356" s="277">
        <v>400</v>
      </c>
      <c r="X356" s="208">
        <v>400</v>
      </c>
      <c r="Y356" s="208">
        <v>400</v>
      </c>
      <c r="Z356" s="208">
        <v>400</v>
      </c>
      <c r="AA356" s="208">
        <v>400</v>
      </c>
      <c r="AB356" s="208">
        <v>400</v>
      </c>
      <c r="AC356" s="208"/>
      <c r="AD356" s="208"/>
      <c r="AE356" s="190">
        <v>162.2595</v>
      </c>
      <c r="AF356" s="312">
        <f t="shared" si="322"/>
        <v>1</v>
      </c>
      <c r="AH356" s="34"/>
      <c r="AI356" s="34"/>
    </row>
    <row r="357" spans="1:35" s="144" customFormat="1" ht="23.1" customHeight="1" x14ac:dyDescent="0.25">
      <c r="A357" s="2"/>
      <c r="B357" s="2"/>
      <c r="C357" s="2"/>
      <c r="D357" s="353" t="s">
        <v>831</v>
      </c>
      <c r="E357" s="116">
        <f>MROUND(K357+4.7,10)</f>
        <v>0</v>
      </c>
      <c r="F357" s="117">
        <f>MROUND(L357+4.7,10)</f>
        <v>0</v>
      </c>
      <c r="G357" s="99"/>
      <c r="H357" s="2"/>
      <c r="I357" s="2"/>
      <c r="J357" s="33"/>
      <c r="K357" s="202">
        <f t="shared" si="340"/>
        <v>0</v>
      </c>
      <c r="L357" s="202">
        <f t="shared" si="341"/>
        <v>0</v>
      </c>
      <c r="M357" s="51"/>
      <c r="N357" s="13">
        <f t="shared" si="342"/>
        <v>1380</v>
      </c>
      <c r="O357" s="13">
        <f t="shared" si="343"/>
        <v>840</v>
      </c>
      <c r="P357" s="51"/>
      <c r="Q357" s="400">
        <v>600</v>
      </c>
      <c r="R357" s="398">
        <v>600</v>
      </c>
      <c r="S357" s="398">
        <v>600</v>
      </c>
      <c r="T357" s="371">
        <v>600</v>
      </c>
      <c r="U357" s="300">
        <v>600</v>
      </c>
      <c r="V357" s="289">
        <v>600</v>
      </c>
      <c r="W357" s="277">
        <v>600</v>
      </c>
      <c r="X357" s="208">
        <v>600</v>
      </c>
      <c r="Y357" s="208">
        <v>600</v>
      </c>
      <c r="Z357" s="208">
        <v>600</v>
      </c>
      <c r="AA357" s="208">
        <v>600</v>
      </c>
      <c r="AB357" s="208">
        <v>600</v>
      </c>
      <c r="AC357" s="208">
        <v>202.824375</v>
      </c>
      <c r="AD357" s="208">
        <v>202.824375</v>
      </c>
      <c r="AE357" s="190">
        <v>162.2595</v>
      </c>
      <c r="AF357" s="312">
        <f t="shared" si="322"/>
        <v>1</v>
      </c>
      <c r="AH357" s="34"/>
      <c r="AI357" s="34"/>
    </row>
    <row r="358" spans="1:35" s="144" customFormat="1" ht="23.1" customHeight="1" x14ac:dyDescent="0.25">
      <c r="A358" s="2"/>
      <c r="B358" s="2"/>
      <c r="C358" s="2"/>
      <c r="D358" s="353" t="s">
        <v>830</v>
      </c>
      <c r="E358" s="116">
        <f t="shared" si="339"/>
        <v>0</v>
      </c>
      <c r="F358" s="117">
        <f t="shared" si="339"/>
        <v>0</v>
      </c>
      <c r="G358" s="99"/>
      <c r="H358" s="2"/>
      <c r="I358" s="2"/>
      <c r="J358" s="33"/>
      <c r="K358" s="202">
        <f t="shared" si="340"/>
        <v>0</v>
      </c>
      <c r="L358" s="202">
        <f t="shared" si="341"/>
        <v>0</v>
      </c>
      <c r="M358" s="51"/>
      <c r="N358" s="13">
        <f t="shared" si="342"/>
        <v>1058</v>
      </c>
      <c r="O358" s="13">
        <f t="shared" si="343"/>
        <v>644</v>
      </c>
      <c r="P358" s="51"/>
      <c r="Q358" s="400">
        <v>460</v>
      </c>
      <c r="R358" s="398">
        <v>460</v>
      </c>
      <c r="S358" s="398">
        <v>460</v>
      </c>
      <c r="T358" s="371">
        <v>460</v>
      </c>
      <c r="U358" s="300">
        <v>460</v>
      </c>
      <c r="V358" s="289">
        <v>460</v>
      </c>
      <c r="W358" s="277">
        <v>460</v>
      </c>
      <c r="X358" s="208">
        <v>460</v>
      </c>
      <c r="Y358" s="208">
        <v>460</v>
      </c>
      <c r="Z358" s="208">
        <v>460</v>
      </c>
      <c r="AA358" s="208">
        <v>460</v>
      </c>
      <c r="AB358" s="208">
        <v>460</v>
      </c>
      <c r="AC358" s="208"/>
      <c r="AD358" s="208"/>
      <c r="AE358" s="190">
        <v>194.71140000000003</v>
      </c>
      <c r="AF358" s="312">
        <f t="shared" si="322"/>
        <v>1</v>
      </c>
      <c r="AH358" s="34"/>
      <c r="AI358" s="34"/>
    </row>
    <row r="359" spans="1:35" s="144" customFormat="1" ht="23.1" customHeight="1" x14ac:dyDescent="0.25">
      <c r="A359" s="2"/>
      <c r="B359" s="2"/>
      <c r="C359" s="2"/>
      <c r="D359" s="353" t="s">
        <v>829</v>
      </c>
      <c r="E359" s="116">
        <f>MROUND(K359+4.7,10)</f>
        <v>0</v>
      </c>
      <c r="F359" s="117">
        <f>MROUND(L359+4.7,10)</f>
        <v>0</v>
      </c>
      <c r="G359" s="99"/>
      <c r="H359" s="2"/>
      <c r="I359" s="2"/>
      <c r="J359" s="33"/>
      <c r="K359" s="202">
        <f t="shared" si="340"/>
        <v>0</v>
      </c>
      <c r="L359" s="202">
        <f t="shared" si="341"/>
        <v>0</v>
      </c>
      <c r="M359" s="51"/>
      <c r="N359" s="13">
        <f t="shared" si="342"/>
        <v>1586.9999999999998</v>
      </c>
      <c r="O359" s="13">
        <f t="shared" si="343"/>
        <v>965.99999999999989</v>
      </c>
      <c r="P359" s="51"/>
      <c r="Q359" s="400">
        <v>690</v>
      </c>
      <c r="R359" s="398">
        <v>690</v>
      </c>
      <c r="S359" s="398">
        <v>690</v>
      </c>
      <c r="T359" s="371">
        <v>690</v>
      </c>
      <c r="U359" s="300">
        <v>690</v>
      </c>
      <c r="V359" s="289">
        <v>690</v>
      </c>
      <c r="W359" s="277">
        <v>690</v>
      </c>
      <c r="X359" s="208">
        <v>690</v>
      </c>
      <c r="Y359" s="208">
        <v>690</v>
      </c>
      <c r="Z359" s="208">
        <v>690</v>
      </c>
      <c r="AA359" s="208">
        <v>690</v>
      </c>
      <c r="AB359" s="208">
        <v>690</v>
      </c>
      <c r="AC359" s="208">
        <v>243.38925000000003</v>
      </c>
      <c r="AD359" s="208">
        <v>243.38925000000003</v>
      </c>
      <c r="AE359" s="190">
        <v>194.71140000000003</v>
      </c>
      <c r="AF359" s="312">
        <f t="shared" si="322"/>
        <v>1</v>
      </c>
      <c r="AH359" s="34"/>
      <c r="AI359" s="34"/>
    </row>
    <row r="360" spans="1:35" s="144" customFormat="1" ht="23.1" customHeight="1" x14ac:dyDescent="0.25">
      <c r="A360" s="2"/>
      <c r="B360" s="2"/>
      <c r="C360" s="2"/>
      <c r="D360" s="353" t="s">
        <v>828</v>
      </c>
      <c r="E360" s="116">
        <f t="shared" si="339"/>
        <v>0</v>
      </c>
      <c r="F360" s="117">
        <f t="shared" si="339"/>
        <v>0</v>
      </c>
      <c r="G360" s="99"/>
      <c r="H360" s="2"/>
      <c r="I360" s="2"/>
      <c r="J360" s="33"/>
      <c r="K360" s="202">
        <f t="shared" si="340"/>
        <v>0</v>
      </c>
      <c r="L360" s="202">
        <f t="shared" si="341"/>
        <v>0</v>
      </c>
      <c r="M360" s="51"/>
      <c r="N360" s="13">
        <f t="shared" si="342"/>
        <v>1150</v>
      </c>
      <c r="O360" s="13">
        <f t="shared" si="343"/>
        <v>700</v>
      </c>
      <c r="P360" s="51"/>
      <c r="Q360" s="400">
        <v>500</v>
      </c>
      <c r="R360" s="398">
        <v>500</v>
      </c>
      <c r="S360" s="398">
        <v>500</v>
      </c>
      <c r="T360" s="371">
        <v>500</v>
      </c>
      <c r="U360" s="300">
        <v>500</v>
      </c>
      <c r="V360" s="289">
        <v>500</v>
      </c>
      <c r="W360" s="277">
        <v>500</v>
      </c>
      <c r="X360" s="208">
        <v>500</v>
      </c>
      <c r="Y360" s="208">
        <v>500</v>
      </c>
      <c r="Z360" s="208">
        <v>500</v>
      </c>
      <c r="AA360" s="208">
        <v>500</v>
      </c>
      <c r="AB360" s="208">
        <v>500</v>
      </c>
      <c r="AC360" s="208"/>
      <c r="AD360" s="208"/>
      <c r="AE360" s="190">
        <v>216.346</v>
      </c>
      <c r="AF360" s="312">
        <f t="shared" si="322"/>
        <v>1</v>
      </c>
      <c r="AH360" s="34"/>
      <c r="AI360" s="34"/>
    </row>
    <row r="361" spans="1:35" s="144" customFormat="1" ht="23.1" customHeight="1" thickBot="1" x14ac:dyDescent="0.3">
      <c r="A361" s="2"/>
      <c r="B361" s="2"/>
      <c r="C361" s="2"/>
      <c r="D361" s="355" t="s">
        <v>827</v>
      </c>
      <c r="E361" s="215">
        <f>MROUND(K361+4.7,10)</f>
        <v>0</v>
      </c>
      <c r="F361" s="216">
        <f>MROUND(L361+4.7,10)</f>
        <v>0</v>
      </c>
      <c r="G361" s="99"/>
      <c r="H361" s="2"/>
      <c r="I361" s="2"/>
      <c r="J361" s="33"/>
      <c r="K361" s="202">
        <f t="shared" si="340"/>
        <v>0</v>
      </c>
      <c r="L361" s="202">
        <f t="shared" si="341"/>
        <v>0</v>
      </c>
      <c r="M361" s="51"/>
      <c r="N361" s="13">
        <f t="shared" si="342"/>
        <v>1724.9999999999998</v>
      </c>
      <c r="O361" s="13">
        <f t="shared" si="343"/>
        <v>1050</v>
      </c>
      <c r="P361" s="51"/>
      <c r="Q361" s="400">
        <v>750</v>
      </c>
      <c r="R361" s="398">
        <v>750</v>
      </c>
      <c r="S361" s="398">
        <v>750</v>
      </c>
      <c r="T361" s="371">
        <v>750</v>
      </c>
      <c r="U361" s="300">
        <v>750</v>
      </c>
      <c r="V361" s="289">
        <v>750</v>
      </c>
      <c r="W361" s="277">
        <v>750</v>
      </c>
      <c r="X361" s="208">
        <v>750</v>
      </c>
      <c r="Y361" s="208">
        <v>750</v>
      </c>
      <c r="Z361" s="208">
        <v>750</v>
      </c>
      <c r="AA361" s="208">
        <v>750</v>
      </c>
      <c r="AB361" s="208">
        <v>750</v>
      </c>
      <c r="AC361" s="208">
        <v>270.4325</v>
      </c>
      <c r="AD361" s="208">
        <v>270.4325</v>
      </c>
      <c r="AE361" s="190">
        <v>216.346</v>
      </c>
      <c r="AF361" s="312">
        <f t="shared" si="322"/>
        <v>1</v>
      </c>
      <c r="AH361" s="34"/>
      <c r="AI361" s="34"/>
    </row>
    <row r="362" spans="1:35" s="144" customFormat="1" ht="23.1" customHeight="1" x14ac:dyDescent="0.25">
      <c r="A362" s="2"/>
      <c r="B362" s="2"/>
      <c r="C362" s="2"/>
      <c r="D362" s="354" t="s">
        <v>826</v>
      </c>
      <c r="E362" s="149">
        <f t="shared" si="339"/>
        <v>0</v>
      </c>
      <c r="F362" s="186">
        <f t="shared" si="339"/>
        <v>0</v>
      </c>
      <c r="G362" s="99"/>
      <c r="H362" s="2"/>
      <c r="I362" s="2"/>
      <c r="J362" s="33"/>
      <c r="K362" s="202">
        <f t="shared" si="340"/>
        <v>0</v>
      </c>
      <c r="L362" s="202">
        <f t="shared" si="341"/>
        <v>0</v>
      </c>
      <c r="M362" s="51"/>
      <c r="N362" s="13">
        <f t="shared" si="342"/>
        <v>1839.9999999999998</v>
      </c>
      <c r="O362" s="13">
        <f t="shared" si="343"/>
        <v>1120</v>
      </c>
      <c r="P362" s="51"/>
      <c r="Q362" s="400">
        <v>800</v>
      </c>
      <c r="R362" s="398">
        <v>800</v>
      </c>
      <c r="S362" s="398">
        <v>800</v>
      </c>
      <c r="T362" s="371">
        <v>800</v>
      </c>
      <c r="U362" s="300">
        <v>800</v>
      </c>
      <c r="V362" s="289">
        <v>800</v>
      </c>
      <c r="W362" s="277">
        <v>800</v>
      </c>
      <c r="X362" s="208">
        <v>800</v>
      </c>
      <c r="Y362" s="208">
        <v>800</v>
      </c>
      <c r="Z362" s="208">
        <v>800</v>
      </c>
      <c r="AA362" s="208">
        <v>800</v>
      </c>
      <c r="AB362" s="208">
        <v>800</v>
      </c>
      <c r="AC362" s="208"/>
      <c r="AD362" s="208"/>
      <c r="AE362" s="190">
        <v>216.346</v>
      </c>
      <c r="AF362" s="312">
        <f t="shared" si="322"/>
        <v>1</v>
      </c>
      <c r="AH362" s="34"/>
      <c r="AI362" s="34"/>
    </row>
    <row r="363" spans="1:35" s="144" customFormat="1" ht="23.1" customHeight="1" x14ac:dyDescent="0.25">
      <c r="A363" s="2"/>
      <c r="B363" s="2"/>
      <c r="C363" s="2"/>
      <c r="D363" s="353" t="s">
        <v>825</v>
      </c>
      <c r="E363" s="116">
        <f t="shared" si="339"/>
        <v>0</v>
      </c>
      <c r="F363" s="117">
        <f t="shared" si="339"/>
        <v>0</v>
      </c>
      <c r="G363" s="99"/>
      <c r="H363" s="2"/>
      <c r="I363" s="2"/>
      <c r="J363" s="33"/>
      <c r="K363" s="202">
        <f t="shared" si="340"/>
        <v>0</v>
      </c>
      <c r="L363" s="202">
        <f t="shared" si="341"/>
        <v>0</v>
      </c>
      <c r="M363" s="51"/>
      <c r="N363" s="13">
        <f t="shared" si="342"/>
        <v>2760</v>
      </c>
      <c r="O363" s="13">
        <f t="shared" si="343"/>
        <v>1680</v>
      </c>
      <c r="P363" s="51"/>
      <c r="Q363" s="400">
        <v>1200</v>
      </c>
      <c r="R363" s="398">
        <v>1200</v>
      </c>
      <c r="S363" s="398">
        <v>1200</v>
      </c>
      <c r="T363" s="371">
        <v>1200</v>
      </c>
      <c r="U363" s="300">
        <v>1200</v>
      </c>
      <c r="V363" s="289">
        <v>1200</v>
      </c>
      <c r="W363" s="277">
        <v>1200</v>
      </c>
      <c r="X363" s="208">
        <v>1200</v>
      </c>
      <c r="Y363" s="208">
        <v>1200</v>
      </c>
      <c r="Z363" s="208">
        <v>1200</v>
      </c>
      <c r="AA363" s="208">
        <v>1200</v>
      </c>
      <c r="AB363" s="208">
        <v>1200</v>
      </c>
      <c r="AC363" s="208"/>
      <c r="AD363" s="208"/>
      <c r="AE363" s="190">
        <v>216.346</v>
      </c>
      <c r="AF363" s="312">
        <f t="shared" si="322"/>
        <v>1</v>
      </c>
      <c r="AH363" s="34"/>
      <c r="AI363" s="34"/>
    </row>
    <row r="364" spans="1:35" s="144" customFormat="1" ht="20.100000000000001" customHeight="1" x14ac:dyDescent="0.25">
      <c r="A364" s="2"/>
      <c r="B364" s="2"/>
      <c r="C364" s="2"/>
      <c r="D364" s="136"/>
      <c r="E364" s="138"/>
      <c r="F364" s="139"/>
      <c r="G364" s="99"/>
      <c r="H364" s="2"/>
      <c r="I364" s="2"/>
      <c r="J364" s="33"/>
      <c r="K364" s="202"/>
      <c r="L364" s="202"/>
      <c r="M364" s="51"/>
      <c r="N364" s="13"/>
      <c r="O364" s="13"/>
      <c r="P364" s="51"/>
      <c r="Q364" s="400"/>
      <c r="R364" s="398"/>
      <c r="S364" s="398"/>
      <c r="T364" s="371"/>
      <c r="U364" s="300"/>
      <c r="V364" s="289"/>
      <c r="W364" s="277"/>
      <c r="X364" s="208"/>
      <c r="Y364" s="208"/>
      <c r="Z364" s="208"/>
      <c r="AA364" s="208"/>
      <c r="AB364" s="208"/>
      <c r="AC364" s="208"/>
      <c r="AD364" s="208"/>
      <c r="AE364" s="190"/>
      <c r="AF364" s="312" t="e">
        <f t="shared" si="322"/>
        <v>#DIV/0!</v>
      </c>
      <c r="AH364" s="34"/>
      <c r="AI364" s="34"/>
    </row>
    <row r="365" spans="1:35" s="144" customFormat="1" ht="23.1" customHeight="1" x14ac:dyDescent="0.25">
      <c r="A365" s="2"/>
      <c r="B365" s="2"/>
      <c r="C365" s="2"/>
      <c r="D365" s="615" t="s">
        <v>711</v>
      </c>
      <c r="E365" s="615"/>
      <c r="F365" s="615"/>
      <c r="G365" s="615"/>
      <c r="H365" s="615"/>
      <c r="I365" s="622"/>
      <c r="J365" s="34"/>
      <c r="K365" s="202"/>
      <c r="L365" s="202"/>
      <c r="M365" s="2"/>
      <c r="N365" s="13"/>
      <c r="O365" s="13"/>
      <c r="P365" s="2"/>
      <c r="Q365" s="400"/>
      <c r="R365" s="398"/>
      <c r="S365" s="398"/>
      <c r="T365" s="333"/>
      <c r="U365" s="333"/>
      <c r="V365" s="330"/>
      <c r="W365" s="277"/>
      <c r="X365" s="208"/>
      <c r="Y365" s="208"/>
      <c r="Z365" s="208"/>
      <c r="AA365" s="208"/>
      <c r="AB365" s="208"/>
      <c r="AC365" s="208"/>
      <c r="AD365" s="208"/>
      <c r="AE365" s="53"/>
      <c r="AF365" s="312" t="e">
        <f t="shared" si="322"/>
        <v>#DIV/0!</v>
      </c>
      <c r="AH365" s="34"/>
      <c r="AI365" s="34"/>
    </row>
    <row r="366" spans="1:35" s="144" customFormat="1" ht="23.1" customHeight="1" x14ac:dyDescent="0.25">
      <c r="A366" s="2"/>
      <c r="B366" s="2"/>
      <c r="C366" s="2"/>
      <c r="D366" s="352" t="s">
        <v>818</v>
      </c>
      <c r="E366" s="138"/>
      <c r="F366" s="139"/>
      <c r="G366" s="101"/>
      <c r="H366" s="2"/>
      <c r="I366" s="2"/>
      <c r="J366" s="33"/>
      <c r="K366" s="202"/>
      <c r="L366" s="202"/>
      <c r="M366" s="51"/>
      <c r="N366" s="13"/>
      <c r="O366" s="13"/>
      <c r="P366" s="51"/>
      <c r="Q366" s="400"/>
      <c r="R366" s="398"/>
      <c r="S366" s="398"/>
      <c r="T366" s="371"/>
      <c r="U366" s="300"/>
      <c r="V366" s="289"/>
      <c r="W366" s="277"/>
      <c r="X366" s="208"/>
      <c r="Y366" s="208"/>
      <c r="Z366" s="208"/>
      <c r="AA366" s="208"/>
      <c r="AB366" s="208"/>
      <c r="AC366" s="208"/>
      <c r="AD366" s="208"/>
      <c r="AE366" s="53"/>
      <c r="AF366" s="312" t="e">
        <f t="shared" si="322"/>
        <v>#DIV/0!</v>
      </c>
      <c r="AH366" s="34"/>
      <c r="AI366" s="34"/>
    </row>
    <row r="367" spans="1:35" s="144" customFormat="1" ht="23.1" customHeight="1" x14ac:dyDescent="0.25">
      <c r="A367" s="2"/>
      <c r="B367" s="2"/>
      <c r="C367" s="233">
        <v>45196</v>
      </c>
      <c r="D367" s="4" t="s">
        <v>819</v>
      </c>
      <c r="E367" s="116">
        <f t="shared" ref="E367:F382" si="344">MROUND(K367+4.7,10)</f>
        <v>0</v>
      </c>
      <c r="F367" s="117">
        <f t="shared" si="344"/>
        <v>0</v>
      </c>
      <c r="G367" s="101"/>
      <c r="H367" s="2" t="e" vm="1">
        <v>#VALUE!</v>
      </c>
      <c r="I367" s="2"/>
      <c r="J367" s="33"/>
      <c r="K367" s="202">
        <f t="shared" ref="K367:K408" si="345">N367*$K$8</f>
        <v>0</v>
      </c>
      <c r="L367" s="202">
        <f t="shared" ref="L367:L408" si="346">O367*$L$8</f>
        <v>0</v>
      </c>
      <c r="M367" s="51"/>
      <c r="N367" s="13">
        <f>Q367*2.3</f>
        <v>6209.9999999999991</v>
      </c>
      <c r="O367" s="13">
        <f t="shared" ref="O367:O382" si="347">Q367*1.4</f>
        <v>3779.9999999999995</v>
      </c>
      <c r="P367" s="51"/>
      <c r="Q367" s="400">
        <v>2700</v>
      </c>
      <c r="R367" s="398">
        <v>2700</v>
      </c>
      <c r="S367" s="398">
        <v>2700</v>
      </c>
      <c r="T367" s="371">
        <v>2700</v>
      </c>
      <c r="U367" s="300">
        <v>2700</v>
      </c>
      <c r="V367" s="289">
        <v>2700</v>
      </c>
      <c r="W367" s="277">
        <v>2700</v>
      </c>
      <c r="X367" s="208">
        <v>2700</v>
      </c>
      <c r="Y367" s="208">
        <v>2700</v>
      </c>
      <c r="Z367" s="208">
        <v>2700</v>
      </c>
      <c r="AA367" s="208">
        <v>2700</v>
      </c>
      <c r="AB367" s="208">
        <v>2700</v>
      </c>
      <c r="AC367" s="208"/>
      <c r="AD367" s="208"/>
      <c r="AE367" s="190">
        <v>2249.9983999999999</v>
      </c>
      <c r="AF367" s="312">
        <f t="shared" si="322"/>
        <v>1</v>
      </c>
      <c r="AH367" s="34"/>
      <c r="AI367" s="34"/>
    </row>
    <row r="368" spans="1:35" s="144" customFormat="1" ht="23.1" customHeight="1" x14ac:dyDescent="0.25">
      <c r="A368" s="2"/>
      <c r="B368" s="2"/>
      <c r="C368" s="2"/>
      <c r="D368" s="4" t="s">
        <v>821</v>
      </c>
      <c r="E368" s="116">
        <f t="shared" si="344"/>
        <v>0</v>
      </c>
      <c r="F368" s="117">
        <f t="shared" si="344"/>
        <v>0</v>
      </c>
      <c r="G368" s="99"/>
      <c r="H368" s="2" t="e" vm="2">
        <v>#VALUE!</v>
      </c>
      <c r="I368" s="2"/>
      <c r="J368" s="33"/>
      <c r="K368" s="202">
        <f>N368*$K$8</f>
        <v>0</v>
      </c>
      <c r="L368" s="202">
        <f>O368*$L$8</f>
        <v>0</v>
      </c>
      <c r="M368" s="51"/>
      <c r="N368" s="13">
        <f>Q368*2.3</f>
        <v>9315</v>
      </c>
      <c r="O368" s="13">
        <f>Q368*1.4</f>
        <v>5670</v>
      </c>
      <c r="P368" s="51"/>
      <c r="Q368" s="400">
        <v>4050</v>
      </c>
      <c r="R368" s="398">
        <v>4050</v>
      </c>
      <c r="S368" s="398">
        <v>4050</v>
      </c>
      <c r="T368" s="371">
        <v>4050</v>
      </c>
      <c r="U368" s="300">
        <v>4050</v>
      </c>
      <c r="V368" s="289">
        <v>4050</v>
      </c>
      <c r="W368" s="277">
        <v>4050</v>
      </c>
      <c r="X368" s="208">
        <v>4050</v>
      </c>
      <c r="Y368" s="208">
        <v>4050</v>
      </c>
      <c r="Z368" s="208">
        <v>4050</v>
      </c>
      <c r="AA368" s="208">
        <v>4050</v>
      </c>
      <c r="AB368" s="208">
        <v>4050</v>
      </c>
      <c r="AC368" s="208">
        <v>2812.498</v>
      </c>
      <c r="AD368" s="208">
        <v>2812.498</v>
      </c>
      <c r="AE368" s="190">
        <v>2249.9983999999999</v>
      </c>
      <c r="AF368" s="312">
        <f t="shared" si="322"/>
        <v>1</v>
      </c>
      <c r="AH368" s="34"/>
      <c r="AI368" s="34"/>
    </row>
    <row r="369" spans="1:35" s="144" customFormat="1" ht="23.1" customHeight="1" x14ac:dyDescent="0.25">
      <c r="A369" s="2"/>
      <c r="B369" s="2"/>
      <c r="C369" s="2"/>
      <c r="D369" s="4" t="s">
        <v>820</v>
      </c>
      <c r="E369" s="116">
        <f>MROUND(K369+4.7,10)</f>
        <v>0</v>
      </c>
      <c r="F369" s="117">
        <f>MROUND(L369+4.7,10)</f>
        <v>0</v>
      </c>
      <c r="G369" s="99"/>
      <c r="H369" s="2" t="e" vm="3">
        <v>#VALUE!</v>
      </c>
      <c r="I369" s="2"/>
      <c r="J369" s="33"/>
      <c r="K369" s="202">
        <f>N369*$K$8</f>
        <v>0</v>
      </c>
      <c r="L369" s="202">
        <f>O369*$L$8</f>
        <v>0</v>
      </c>
      <c r="M369" s="51"/>
      <c r="N369" s="13">
        <f>Q369*2.3</f>
        <v>18630</v>
      </c>
      <c r="O369" s="13">
        <f>Q369*1.4</f>
        <v>11340</v>
      </c>
      <c r="P369" s="51"/>
      <c r="Q369" s="433">
        <v>8100</v>
      </c>
      <c r="R369" s="405">
        <v>8100</v>
      </c>
      <c r="S369" s="405">
        <v>8100</v>
      </c>
      <c r="T369" s="372">
        <v>8100</v>
      </c>
      <c r="U369" s="301">
        <v>8100</v>
      </c>
      <c r="V369" s="290">
        <v>8100</v>
      </c>
      <c r="W369" s="278">
        <v>8100</v>
      </c>
      <c r="X369" s="208">
        <v>4050</v>
      </c>
      <c r="Y369" s="208">
        <v>4050</v>
      </c>
      <c r="Z369" s="208">
        <v>4050</v>
      </c>
      <c r="AA369" s="208">
        <v>4050</v>
      </c>
      <c r="AB369" s="208">
        <v>4050</v>
      </c>
      <c r="AC369" s="208">
        <v>2812.498</v>
      </c>
      <c r="AD369" s="208">
        <v>2812.498</v>
      </c>
      <c r="AE369" s="190">
        <v>2249.9983999999999</v>
      </c>
      <c r="AF369" s="312">
        <f t="shared" si="322"/>
        <v>1</v>
      </c>
      <c r="AH369" s="34"/>
      <c r="AI369" s="34"/>
    </row>
    <row r="370" spans="1:35" s="144" customFormat="1" ht="15" customHeight="1" x14ac:dyDescent="0.25">
      <c r="A370" s="2"/>
      <c r="B370" s="2"/>
      <c r="C370" s="2"/>
      <c r="D370" s="136"/>
      <c r="E370" s="138"/>
      <c r="F370" s="139"/>
      <c r="G370" s="101"/>
      <c r="H370" s="2"/>
      <c r="I370" s="2"/>
      <c r="J370" s="33"/>
      <c r="K370" s="202"/>
      <c r="L370" s="202"/>
      <c r="M370" s="51"/>
      <c r="N370" s="13"/>
      <c r="O370" s="13"/>
      <c r="P370" s="51"/>
      <c r="Q370" s="433"/>
      <c r="R370" s="405"/>
      <c r="S370" s="405"/>
      <c r="T370" s="372"/>
      <c r="U370" s="301"/>
      <c r="V370" s="290"/>
      <c r="W370" s="278"/>
      <c r="X370" s="208"/>
      <c r="Y370" s="208"/>
      <c r="Z370" s="208"/>
      <c r="AA370" s="208"/>
      <c r="AB370" s="208"/>
      <c r="AC370" s="208"/>
      <c r="AD370" s="208"/>
      <c r="AE370" s="190"/>
      <c r="AF370" s="312" t="e">
        <f t="shared" si="322"/>
        <v>#DIV/0!</v>
      </c>
      <c r="AH370" s="34"/>
      <c r="AI370" s="34"/>
    </row>
    <row r="371" spans="1:35" s="144" customFormat="1" ht="23.1" customHeight="1" x14ac:dyDescent="0.25">
      <c r="A371" s="2"/>
      <c r="B371" s="2"/>
      <c r="C371" s="2"/>
      <c r="D371" s="352" t="s">
        <v>822</v>
      </c>
      <c r="E371" s="138"/>
      <c r="F371" s="139"/>
      <c r="G371" s="101"/>
      <c r="H371" s="2"/>
      <c r="I371" s="2"/>
      <c r="J371" s="33"/>
      <c r="K371" s="202"/>
      <c r="L371" s="202"/>
      <c r="M371" s="51"/>
      <c r="N371" s="13"/>
      <c r="O371" s="13"/>
      <c r="P371" s="51"/>
      <c r="Q371" s="433"/>
      <c r="R371" s="405"/>
      <c r="S371" s="405"/>
      <c r="T371" s="372"/>
      <c r="U371" s="301"/>
      <c r="V371" s="290"/>
      <c r="W371" s="278"/>
      <c r="X371" s="208"/>
      <c r="Y371" s="208"/>
      <c r="Z371" s="208"/>
      <c r="AA371" s="208"/>
      <c r="AB371" s="208"/>
      <c r="AC371" s="208"/>
      <c r="AD371" s="208"/>
      <c r="AE371" s="190"/>
      <c r="AF371" s="312" t="e">
        <f t="shared" si="322"/>
        <v>#DIV/0!</v>
      </c>
      <c r="AH371" s="34"/>
      <c r="AI371" s="34"/>
    </row>
    <row r="372" spans="1:35" s="144" customFormat="1" ht="23.1" customHeight="1" x14ac:dyDescent="0.25">
      <c r="A372" s="2"/>
      <c r="B372" s="2"/>
      <c r="C372" s="2"/>
      <c r="D372" s="4" t="s">
        <v>819</v>
      </c>
      <c r="E372" s="116">
        <f t="shared" si="344"/>
        <v>0</v>
      </c>
      <c r="F372" s="117">
        <f t="shared" si="344"/>
        <v>0</v>
      </c>
      <c r="G372" s="101"/>
      <c r="H372" s="2" t="e" vm="1">
        <v>#VALUE!</v>
      </c>
      <c r="I372" s="196"/>
      <c r="J372" s="33"/>
      <c r="K372" s="202">
        <f t="shared" si="345"/>
        <v>0</v>
      </c>
      <c r="L372" s="202">
        <f t="shared" si="346"/>
        <v>0</v>
      </c>
      <c r="M372" s="51"/>
      <c r="N372" s="13">
        <f t="shared" ref="N372:N382" si="348">Q372*2.3</f>
        <v>9315</v>
      </c>
      <c r="O372" s="13">
        <f t="shared" si="347"/>
        <v>5670</v>
      </c>
      <c r="P372" s="51"/>
      <c r="Q372" s="400">
        <v>4050</v>
      </c>
      <c r="R372" s="398">
        <v>4050</v>
      </c>
      <c r="S372" s="398">
        <v>4050</v>
      </c>
      <c r="T372" s="371">
        <v>4050</v>
      </c>
      <c r="U372" s="300">
        <v>4050</v>
      </c>
      <c r="V372" s="289">
        <v>4050</v>
      </c>
      <c r="W372" s="277">
        <v>4050</v>
      </c>
      <c r="X372" s="208">
        <v>4050</v>
      </c>
      <c r="Y372" s="208">
        <v>4050</v>
      </c>
      <c r="Z372" s="208">
        <v>4050</v>
      </c>
      <c r="AA372" s="208">
        <v>4050</v>
      </c>
      <c r="AB372" s="208">
        <v>4050</v>
      </c>
      <c r="AC372" s="208"/>
      <c r="AD372" s="208"/>
      <c r="AE372" s="190">
        <v>3374.9976000000001</v>
      </c>
      <c r="AF372" s="312">
        <f t="shared" si="322"/>
        <v>1</v>
      </c>
      <c r="AH372" s="34"/>
      <c r="AI372" s="34"/>
    </row>
    <row r="373" spans="1:35" s="144" customFormat="1" ht="23.1" customHeight="1" x14ac:dyDescent="0.25">
      <c r="A373" s="2"/>
      <c r="B373" s="2"/>
      <c r="C373" s="2"/>
      <c r="D373" s="4" t="s">
        <v>821</v>
      </c>
      <c r="E373" s="116">
        <f>MROUND(K373+4.7,10)</f>
        <v>0</v>
      </c>
      <c r="F373" s="117">
        <f>MROUND(L373+4.7,10)</f>
        <v>0</v>
      </c>
      <c r="G373" s="99"/>
      <c r="H373" s="2" t="e" vm="2">
        <v>#VALUE!</v>
      </c>
      <c r="I373" s="196"/>
      <c r="J373" s="33"/>
      <c r="K373" s="202">
        <f>N373*$K$8</f>
        <v>0</v>
      </c>
      <c r="L373" s="202">
        <f>O373*$L$8</f>
        <v>0</v>
      </c>
      <c r="M373" s="51"/>
      <c r="N373" s="13">
        <f>Q373*2.3</f>
        <v>13972.499999999998</v>
      </c>
      <c r="O373" s="13">
        <f>Q373*1.4</f>
        <v>8505</v>
      </c>
      <c r="P373" s="51"/>
      <c r="Q373" s="400">
        <v>6075</v>
      </c>
      <c r="R373" s="398">
        <v>6075</v>
      </c>
      <c r="S373" s="398">
        <v>6075</v>
      </c>
      <c r="T373" s="371">
        <v>6075</v>
      </c>
      <c r="U373" s="300">
        <v>6075</v>
      </c>
      <c r="V373" s="289">
        <v>6075</v>
      </c>
      <c r="W373" s="277">
        <v>6075</v>
      </c>
      <c r="X373" s="208">
        <v>6075</v>
      </c>
      <c r="Y373" s="208">
        <v>6075</v>
      </c>
      <c r="Z373" s="208">
        <v>6075</v>
      </c>
      <c r="AA373" s="208">
        <v>6075</v>
      </c>
      <c r="AB373" s="208">
        <v>6075</v>
      </c>
      <c r="AC373" s="208">
        <v>4218.7470000000003</v>
      </c>
      <c r="AD373" s="208">
        <v>4218.7470000000003</v>
      </c>
      <c r="AE373" s="190">
        <v>3374.9976000000001</v>
      </c>
      <c r="AF373" s="312">
        <f t="shared" si="322"/>
        <v>1</v>
      </c>
      <c r="AH373" s="34"/>
      <c r="AI373" s="34"/>
    </row>
    <row r="374" spans="1:35" s="144" customFormat="1" ht="23.1" customHeight="1" x14ac:dyDescent="0.25">
      <c r="A374" s="2"/>
      <c r="B374" s="2"/>
      <c r="C374" s="2"/>
      <c r="D374" s="4" t="s">
        <v>820</v>
      </c>
      <c r="E374" s="116">
        <f>MROUND(K374+4.7,10)</f>
        <v>0</v>
      </c>
      <c r="F374" s="117">
        <f>MROUND(L374+4.7,10)</f>
        <v>0</v>
      </c>
      <c r="G374" s="99"/>
      <c r="H374" s="2" t="e" vm="3">
        <v>#VALUE!</v>
      </c>
      <c r="I374" s="196"/>
      <c r="J374" s="33"/>
      <c r="K374" s="202">
        <f>N374*$K$8</f>
        <v>0</v>
      </c>
      <c r="L374" s="202">
        <f>O374*$L$8</f>
        <v>0</v>
      </c>
      <c r="M374" s="51"/>
      <c r="N374" s="13">
        <f>Q374*2.3</f>
        <v>27944.999999999996</v>
      </c>
      <c r="O374" s="13">
        <f>Q374*1.4</f>
        <v>17010</v>
      </c>
      <c r="P374" s="51"/>
      <c r="Q374" s="433">
        <v>12150</v>
      </c>
      <c r="R374" s="405">
        <v>12150</v>
      </c>
      <c r="S374" s="405">
        <v>12150</v>
      </c>
      <c r="T374" s="372">
        <v>12150</v>
      </c>
      <c r="U374" s="301">
        <v>12150</v>
      </c>
      <c r="V374" s="290">
        <v>12150</v>
      </c>
      <c r="W374" s="278">
        <v>12150</v>
      </c>
      <c r="X374" s="208">
        <v>6075</v>
      </c>
      <c r="Y374" s="208">
        <v>6075</v>
      </c>
      <c r="Z374" s="208">
        <v>6075</v>
      </c>
      <c r="AA374" s="208">
        <v>6075</v>
      </c>
      <c r="AB374" s="208">
        <v>6075</v>
      </c>
      <c r="AC374" s="208">
        <v>4218.7470000000003</v>
      </c>
      <c r="AD374" s="208">
        <v>4218.7470000000003</v>
      </c>
      <c r="AE374" s="190">
        <v>3374.9976000000001</v>
      </c>
      <c r="AF374" s="312">
        <f t="shared" si="322"/>
        <v>1</v>
      </c>
      <c r="AH374" s="34"/>
      <c r="AI374" s="34"/>
    </row>
    <row r="375" spans="1:35" s="144" customFormat="1" ht="15" customHeight="1" x14ac:dyDescent="0.25">
      <c r="A375" s="2"/>
      <c r="B375" s="2"/>
      <c r="C375" s="2"/>
      <c r="D375" s="136"/>
      <c r="E375" s="138"/>
      <c r="F375" s="139"/>
      <c r="G375" s="99"/>
      <c r="H375" s="2"/>
      <c r="I375" s="196"/>
      <c r="J375" s="33"/>
      <c r="K375" s="202"/>
      <c r="L375" s="202"/>
      <c r="M375" s="51"/>
      <c r="N375" s="13"/>
      <c r="O375" s="13"/>
      <c r="P375" s="51"/>
      <c r="Q375" s="433"/>
      <c r="R375" s="405"/>
      <c r="S375" s="405"/>
      <c r="T375" s="372"/>
      <c r="U375" s="301"/>
      <c r="V375" s="290"/>
      <c r="W375" s="278"/>
      <c r="X375" s="208"/>
      <c r="Y375" s="208"/>
      <c r="Z375" s="208"/>
      <c r="AA375" s="208"/>
      <c r="AB375" s="208"/>
      <c r="AC375" s="208"/>
      <c r="AD375" s="208"/>
      <c r="AE375" s="190"/>
      <c r="AF375" s="312" t="e">
        <f t="shared" si="322"/>
        <v>#DIV/0!</v>
      </c>
      <c r="AH375" s="34"/>
      <c r="AI375" s="34"/>
    </row>
    <row r="376" spans="1:35" s="144" customFormat="1" ht="23.1" customHeight="1" x14ac:dyDescent="0.25">
      <c r="A376" s="2"/>
      <c r="B376" s="2"/>
      <c r="C376" s="2"/>
      <c r="D376" s="352" t="s">
        <v>823</v>
      </c>
      <c r="E376" s="138"/>
      <c r="F376" s="139"/>
      <c r="G376" s="99"/>
      <c r="H376" s="2"/>
      <c r="I376" s="196"/>
      <c r="J376" s="33"/>
      <c r="K376" s="202"/>
      <c r="L376" s="202"/>
      <c r="M376" s="51"/>
      <c r="N376" s="13"/>
      <c r="O376" s="13"/>
      <c r="P376" s="51"/>
      <c r="Q376" s="433"/>
      <c r="R376" s="405"/>
      <c r="S376" s="405"/>
      <c r="T376" s="372"/>
      <c r="U376" s="301"/>
      <c r="V376" s="290"/>
      <c r="W376" s="278"/>
      <c r="X376" s="208"/>
      <c r="Y376" s="208"/>
      <c r="Z376" s="208"/>
      <c r="AA376" s="208"/>
      <c r="AB376" s="208"/>
      <c r="AC376" s="208"/>
      <c r="AD376" s="208"/>
      <c r="AE376" s="190"/>
      <c r="AF376" s="312" t="e">
        <f t="shared" si="322"/>
        <v>#DIV/0!</v>
      </c>
      <c r="AH376" s="34"/>
      <c r="AI376" s="34"/>
    </row>
    <row r="377" spans="1:35" s="144" customFormat="1" ht="23.1" customHeight="1" x14ac:dyDescent="0.25">
      <c r="A377" s="2"/>
      <c r="B377" s="2"/>
      <c r="C377" s="2"/>
      <c r="D377" s="4" t="s">
        <v>819</v>
      </c>
      <c r="E377" s="116">
        <f t="shared" si="344"/>
        <v>0</v>
      </c>
      <c r="F377" s="117">
        <f t="shared" si="344"/>
        <v>0</v>
      </c>
      <c r="G377" s="101"/>
      <c r="H377" s="2" t="e" vm="1">
        <v>#VALUE!</v>
      </c>
      <c r="I377" s="196"/>
      <c r="J377" s="33"/>
      <c r="K377" s="202">
        <f t="shared" si="345"/>
        <v>0</v>
      </c>
      <c r="L377" s="202">
        <f t="shared" si="346"/>
        <v>0</v>
      </c>
      <c r="M377" s="51"/>
      <c r="N377" s="13">
        <f t="shared" si="348"/>
        <v>11178</v>
      </c>
      <c r="O377" s="13">
        <f t="shared" si="347"/>
        <v>6804</v>
      </c>
      <c r="P377" s="51"/>
      <c r="Q377" s="400">
        <v>4860</v>
      </c>
      <c r="R377" s="398">
        <v>4860</v>
      </c>
      <c r="S377" s="398">
        <v>4860</v>
      </c>
      <c r="T377" s="371">
        <v>4860</v>
      </c>
      <c r="U377" s="300">
        <v>4860</v>
      </c>
      <c r="V377" s="289">
        <v>4860</v>
      </c>
      <c r="W377" s="277">
        <v>4860</v>
      </c>
      <c r="X377" s="208">
        <v>4860</v>
      </c>
      <c r="Y377" s="208">
        <v>4860</v>
      </c>
      <c r="Z377" s="208">
        <v>4860</v>
      </c>
      <c r="AA377" s="208">
        <v>4860</v>
      </c>
      <c r="AB377" s="208">
        <v>4860</v>
      </c>
      <c r="AC377" s="208"/>
      <c r="AD377" s="208"/>
      <c r="AE377" s="190">
        <v>4049.9971200000005</v>
      </c>
      <c r="AF377" s="312">
        <f t="shared" si="322"/>
        <v>1</v>
      </c>
      <c r="AH377" s="34"/>
      <c r="AI377" s="34"/>
    </row>
    <row r="378" spans="1:35" s="144" customFormat="1" ht="23.1" customHeight="1" x14ac:dyDescent="0.25">
      <c r="A378" s="2"/>
      <c r="B378" s="2"/>
      <c r="C378" s="2"/>
      <c r="D378" s="4" t="s">
        <v>821</v>
      </c>
      <c r="E378" s="116">
        <f>MROUND(K378+4.7,10)</f>
        <v>0</v>
      </c>
      <c r="F378" s="117">
        <f>MROUND(L378+4.7,10)</f>
        <v>0</v>
      </c>
      <c r="G378" s="99"/>
      <c r="H378" s="2" t="e" vm="2">
        <v>#VALUE!</v>
      </c>
      <c r="I378" s="196"/>
      <c r="J378" s="33"/>
      <c r="K378" s="202">
        <f>N378*$K$8</f>
        <v>0</v>
      </c>
      <c r="L378" s="202">
        <f>O378*$L$8</f>
        <v>0</v>
      </c>
      <c r="M378" s="51"/>
      <c r="N378" s="13">
        <f>Q378*2.3</f>
        <v>16767</v>
      </c>
      <c r="O378" s="13">
        <f>Q378*1.4</f>
        <v>10206</v>
      </c>
      <c r="P378" s="51"/>
      <c r="Q378" s="400">
        <v>7290</v>
      </c>
      <c r="R378" s="398">
        <v>7290</v>
      </c>
      <c r="S378" s="398">
        <v>7290</v>
      </c>
      <c r="T378" s="371">
        <v>7290</v>
      </c>
      <c r="U378" s="300">
        <v>7290</v>
      </c>
      <c r="V378" s="289">
        <v>7290</v>
      </c>
      <c r="W378" s="277">
        <v>7290</v>
      </c>
      <c r="X378" s="208">
        <v>7290</v>
      </c>
      <c r="Y378" s="208">
        <v>7290</v>
      </c>
      <c r="Z378" s="208">
        <v>7290</v>
      </c>
      <c r="AA378" s="208">
        <v>7290</v>
      </c>
      <c r="AB378" s="208">
        <v>7290</v>
      </c>
      <c r="AC378" s="208">
        <v>5062.4964000000009</v>
      </c>
      <c r="AD378" s="208">
        <v>5062.4964000000009</v>
      </c>
      <c r="AE378" s="190">
        <v>4049.9971200000005</v>
      </c>
      <c r="AF378" s="312">
        <f t="shared" si="322"/>
        <v>1</v>
      </c>
      <c r="AH378" s="34"/>
      <c r="AI378" s="34"/>
    </row>
    <row r="379" spans="1:35" s="144" customFormat="1" ht="23.1" customHeight="1" x14ac:dyDescent="0.25">
      <c r="A379" s="2"/>
      <c r="B379" s="2"/>
      <c r="C379" s="2"/>
      <c r="D379" s="4" t="s">
        <v>820</v>
      </c>
      <c r="E379" s="116">
        <f>MROUND(K379+4.7,10)</f>
        <v>0</v>
      </c>
      <c r="F379" s="117">
        <f>MROUND(L379+4.7,10)</f>
        <v>0</v>
      </c>
      <c r="G379" s="99"/>
      <c r="H379" s="2" t="e" vm="3">
        <v>#VALUE!</v>
      </c>
      <c r="I379" s="196"/>
      <c r="J379" s="33"/>
      <c r="K379" s="202">
        <f>N379*$K$8</f>
        <v>0</v>
      </c>
      <c r="L379" s="202">
        <f>O379*$L$8</f>
        <v>0</v>
      </c>
      <c r="M379" s="51"/>
      <c r="N379" s="13">
        <f>Q379*2.3</f>
        <v>33534</v>
      </c>
      <c r="O379" s="13">
        <f>Q379*1.4</f>
        <v>20412</v>
      </c>
      <c r="P379" s="51"/>
      <c r="Q379" s="433">
        <v>14580</v>
      </c>
      <c r="R379" s="405">
        <v>14580</v>
      </c>
      <c r="S379" s="405">
        <v>14580</v>
      </c>
      <c r="T379" s="372">
        <v>14580</v>
      </c>
      <c r="U379" s="301">
        <v>14580</v>
      </c>
      <c r="V379" s="290">
        <v>14580</v>
      </c>
      <c r="W379" s="278">
        <v>14580</v>
      </c>
      <c r="X379" s="208">
        <v>7290</v>
      </c>
      <c r="Y379" s="208">
        <v>7290</v>
      </c>
      <c r="Z379" s="208">
        <v>7290</v>
      </c>
      <c r="AA379" s="208">
        <v>7290</v>
      </c>
      <c r="AB379" s="208">
        <v>7290</v>
      </c>
      <c r="AC379" s="208">
        <v>5062.4964000000009</v>
      </c>
      <c r="AD379" s="208">
        <v>5062.4964000000009</v>
      </c>
      <c r="AE379" s="190">
        <v>4049.9971200000005</v>
      </c>
      <c r="AF379" s="312">
        <f t="shared" si="322"/>
        <v>1</v>
      </c>
      <c r="AH379" s="34"/>
      <c r="AI379" s="34"/>
    </row>
    <row r="380" spans="1:35" s="144" customFormat="1" ht="15" customHeight="1" x14ac:dyDescent="0.25">
      <c r="A380" s="2"/>
      <c r="B380" s="2"/>
      <c r="C380" s="2"/>
      <c r="D380" s="136"/>
      <c r="E380" s="138"/>
      <c r="F380" s="139"/>
      <c r="G380" s="99"/>
      <c r="H380" s="2"/>
      <c r="I380" s="196"/>
      <c r="J380" s="33"/>
      <c r="K380" s="202"/>
      <c r="L380" s="202"/>
      <c r="M380" s="51"/>
      <c r="N380" s="13"/>
      <c r="O380" s="13"/>
      <c r="P380" s="51"/>
      <c r="Q380" s="433"/>
      <c r="R380" s="405"/>
      <c r="S380" s="405"/>
      <c r="T380" s="372"/>
      <c r="U380" s="301"/>
      <c r="V380" s="290"/>
      <c r="W380" s="278"/>
      <c r="X380" s="208"/>
      <c r="Y380" s="208"/>
      <c r="Z380" s="208"/>
      <c r="AA380" s="208"/>
      <c r="AB380" s="208"/>
      <c r="AC380" s="208"/>
      <c r="AD380" s="208"/>
      <c r="AE380" s="190"/>
      <c r="AF380" s="312" t="e">
        <f t="shared" si="322"/>
        <v>#DIV/0!</v>
      </c>
      <c r="AH380" s="34"/>
      <c r="AI380" s="34"/>
    </row>
    <row r="381" spans="1:35" s="144" customFormat="1" ht="23.1" customHeight="1" x14ac:dyDescent="0.25">
      <c r="A381" s="2"/>
      <c r="B381" s="2"/>
      <c r="C381" s="2"/>
      <c r="D381" s="352" t="s">
        <v>824</v>
      </c>
      <c r="E381" s="138"/>
      <c r="F381" s="139"/>
      <c r="G381" s="99"/>
      <c r="H381" s="2"/>
      <c r="I381" s="196"/>
      <c r="J381" s="33"/>
      <c r="K381" s="202"/>
      <c r="L381" s="202"/>
      <c r="M381" s="51"/>
      <c r="N381" s="13"/>
      <c r="O381" s="13"/>
      <c r="P381" s="51"/>
      <c r="Q381" s="433"/>
      <c r="R381" s="405"/>
      <c r="S381" s="405"/>
      <c r="T381" s="372"/>
      <c r="U381" s="301"/>
      <c r="V381" s="290"/>
      <c r="W381" s="278"/>
      <c r="X381" s="208"/>
      <c r="Y381" s="208"/>
      <c r="Z381" s="208"/>
      <c r="AA381" s="208"/>
      <c r="AB381" s="208"/>
      <c r="AC381" s="208"/>
      <c r="AD381" s="208"/>
      <c r="AE381" s="190"/>
      <c r="AF381" s="312" t="e">
        <f t="shared" si="322"/>
        <v>#DIV/0!</v>
      </c>
      <c r="AH381" s="34"/>
      <c r="AI381" s="34"/>
    </row>
    <row r="382" spans="1:35" s="144" customFormat="1" ht="23.1" customHeight="1" x14ac:dyDescent="0.25">
      <c r="A382" s="2"/>
      <c r="B382" s="2"/>
      <c r="C382" s="2"/>
      <c r="D382" s="4" t="s">
        <v>819</v>
      </c>
      <c r="E382" s="116">
        <f t="shared" si="344"/>
        <v>0</v>
      </c>
      <c r="F382" s="117">
        <f t="shared" si="344"/>
        <v>0</v>
      </c>
      <c r="G382" s="101"/>
      <c r="H382" s="2" t="e" vm="1">
        <v>#VALUE!</v>
      </c>
      <c r="I382" s="2"/>
      <c r="J382" s="33"/>
      <c r="K382" s="202">
        <f t="shared" si="345"/>
        <v>0</v>
      </c>
      <c r="L382" s="202">
        <f t="shared" si="346"/>
        <v>0</v>
      </c>
      <c r="M382" s="51"/>
      <c r="N382" s="13">
        <f t="shared" si="348"/>
        <v>12419.999999999998</v>
      </c>
      <c r="O382" s="13">
        <f t="shared" si="347"/>
        <v>7559.9999999999991</v>
      </c>
      <c r="P382" s="51"/>
      <c r="Q382" s="400">
        <v>5400</v>
      </c>
      <c r="R382" s="398">
        <v>5400</v>
      </c>
      <c r="S382" s="398">
        <v>5400</v>
      </c>
      <c r="T382" s="371">
        <v>5400</v>
      </c>
      <c r="U382" s="300">
        <v>5400</v>
      </c>
      <c r="V382" s="289">
        <v>5400</v>
      </c>
      <c r="W382" s="277">
        <v>5400</v>
      </c>
      <c r="X382" s="208">
        <v>5400</v>
      </c>
      <c r="Y382" s="208">
        <v>5400</v>
      </c>
      <c r="Z382" s="208">
        <v>5400</v>
      </c>
      <c r="AA382" s="208">
        <v>5400</v>
      </c>
      <c r="AB382" s="208">
        <v>5400</v>
      </c>
      <c r="AC382" s="208"/>
      <c r="AD382" s="208"/>
      <c r="AE382" s="190">
        <v>4499.9967999999999</v>
      </c>
      <c r="AF382" s="312">
        <f t="shared" si="322"/>
        <v>1</v>
      </c>
      <c r="AH382" s="34"/>
      <c r="AI382" s="34"/>
    </row>
    <row r="383" spans="1:35" s="144" customFormat="1" ht="23.1" customHeight="1" x14ac:dyDescent="0.25">
      <c r="A383" s="2"/>
      <c r="B383" s="2"/>
      <c r="C383" s="2"/>
      <c r="D383" s="4" t="s">
        <v>821</v>
      </c>
      <c r="E383" s="116">
        <f>MROUND(K383+4.7,10)</f>
        <v>0</v>
      </c>
      <c r="F383" s="117">
        <f>MROUND(L383+4.7,10)</f>
        <v>0</v>
      </c>
      <c r="G383" s="99"/>
      <c r="H383" s="2" t="e" vm="2">
        <v>#VALUE!</v>
      </c>
      <c r="I383" s="2"/>
      <c r="J383" s="33"/>
      <c r="K383" s="202">
        <f>N383*$K$8</f>
        <v>0</v>
      </c>
      <c r="L383" s="202">
        <f>O383*$L$8</f>
        <v>0</v>
      </c>
      <c r="M383" s="51"/>
      <c r="N383" s="13">
        <f>Q383*2.3</f>
        <v>18630</v>
      </c>
      <c r="O383" s="13">
        <f>Q383*1.4</f>
        <v>11340</v>
      </c>
      <c r="P383" s="51"/>
      <c r="Q383" s="400">
        <v>8100</v>
      </c>
      <c r="R383" s="398">
        <v>8100</v>
      </c>
      <c r="S383" s="398">
        <v>8100</v>
      </c>
      <c r="T383" s="371">
        <v>8100</v>
      </c>
      <c r="U383" s="300">
        <v>8100</v>
      </c>
      <c r="V383" s="289">
        <v>8100</v>
      </c>
      <c r="W383" s="277">
        <v>8100</v>
      </c>
      <c r="X383" s="208">
        <v>8100</v>
      </c>
      <c r="Y383" s="208">
        <v>8100</v>
      </c>
      <c r="Z383" s="208">
        <v>8100</v>
      </c>
      <c r="AA383" s="208">
        <v>8100</v>
      </c>
      <c r="AB383" s="208">
        <v>8100</v>
      </c>
      <c r="AC383" s="208">
        <v>5624.9960000000001</v>
      </c>
      <c r="AD383" s="208">
        <v>5624.9960000000001</v>
      </c>
      <c r="AE383" s="190">
        <v>4499.9967999999999</v>
      </c>
      <c r="AF383" s="312">
        <f t="shared" si="322"/>
        <v>1</v>
      </c>
      <c r="AH383" s="34"/>
      <c r="AI383" s="34"/>
    </row>
    <row r="384" spans="1:35" s="144" customFormat="1" ht="23.1" customHeight="1" x14ac:dyDescent="0.25">
      <c r="A384" s="2"/>
      <c r="B384" s="2"/>
      <c r="C384" s="2"/>
      <c r="D384" s="4" t="s">
        <v>820</v>
      </c>
      <c r="E384" s="116">
        <f t="shared" ref="E384:F384" si="349">MROUND(K384+4.7,10)</f>
        <v>0</v>
      </c>
      <c r="F384" s="117">
        <f t="shared" si="349"/>
        <v>0</v>
      </c>
      <c r="G384" s="99"/>
      <c r="H384" s="2" t="e" vm="3">
        <v>#VALUE!</v>
      </c>
      <c r="I384" s="2"/>
      <c r="J384" s="33"/>
      <c r="K384" s="202">
        <f>N384*$K$8</f>
        <v>0</v>
      </c>
      <c r="L384" s="202">
        <f>O384*$L$8</f>
        <v>0</v>
      </c>
      <c r="M384" s="51"/>
      <c r="N384" s="13">
        <f>Q384*2.3</f>
        <v>37260</v>
      </c>
      <c r="O384" s="13">
        <f>Q384*1.4</f>
        <v>22680</v>
      </c>
      <c r="P384" s="51"/>
      <c r="Q384" s="433">
        <v>16200</v>
      </c>
      <c r="R384" s="405">
        <v>16200</v>
      </c>
      <c r="S384" s="405">
        <v>16200</v>
      </c>
      <c r="T384" s="372">
        <v>16200</v>
      </c>
      <c r="U384" s="301">
        <v>16200</v>
      </c>
      <c r="V384" s="290">
        <v>16200</v>
      </c>
      <c r="W384" s="278">
        <v>16200</v>
      </c>
      <c r="X384" s="208">
        <v>8100</v>
      </c>
      <c r="Y384" s="208">
        <v>8100</v>
      </c>
      <c r="Z384" s="208">
        <v>8100</v>
      </c>
      <c r="AA384" s="208">
        <v>8100</v>
      </c>
      <c r="AB384" s="208">
        <v>8100</v>
      </c>
      <c r="AC384" s="208">
        <v>5624.9960000000001</v>
      </c>
      <c r="AD384" s="208">
        <v>5624.9960000000001</v>
      </c>
      <c r="AE384" s="190">
        <v>4499.9967999999999</v>
      </c>
      <c r="AF384" s="312">
        <f t="shared" si="322"/>
        <v>1</v>
      </c>
      <c r="AH384" s="34"/>
      <c r="AI384" s="34"/>
    </row>
    <row r="385" spans="1:35" s="144" customFormat="1" ht="20.100000000000001" customHeight="1" x14ac:dyDescent="0.25">
      <c r="A385" s="2"/>
      <c r="B385" s="2"/>
      <c r="C385" s="2"/>
      <c r="D385" s="136"/>
      <c r="E385" s="138"/>
      <c r="F385" s="139"/>
      <c r="G385" s="99"/>
      <c r="H385" s="2"/>
      <c r="I385" s="2"/>
      <c r="J385" s="33"/>
      <c r="K385" s="202"/>
      <c r="L385" s="202"/>
      <c r="M385" s="51"/>
      <c r="N385" s="13"/>
      <c r="O385" s="13"/>
      <c r="P385" s="51"/>
      <c r="Q385" s="400"/>
      <c r="R385" s="398"/>
      <c r="S385" s="398"/>
      <c r="T385" s="371"/>
      <c r="U385" s="300"/>
      <c r="V385" s="289"/>
      <c r="W385" s="277"/>
      <c r="X385" s="208"/>
      <c r="Y385" s="208"/>
      <c r="Z385" s="208"/>
      <c r="AA385" s="208"/>
      <c r="AB385" s="208"/>
      <c r="AC385" s="208"/>
      <c r="AD385" s="208"/>
      <c r="AE385" s="190"/>
      <c r="AF385" s="312" t="e">
        <f t="shared" si="322"/>
        <v>#DIV/0!</v>
      </c>
      <c r="AH385" s="34"/>
      <c r="AI385" s="34"/>
    </row>
    <row r="386" spans="1:35" s="144" customFormat="1" ht="23.1" customHeight="1" x14ac:dyDescent="0.25">
      <c r="A386" s="2"/>
      <c r="B386" s="2"/>
      <c r="C386" s="2"/>
      <c r="D386" s="617" t="s">
        <v>680</v>
      </c>
      <c r="E386" s="617"/>
      <c r="F386" s="617"/>
      <c r="G386" s="617"/>
      <c r="H386" s="617"/>
      <c r="I386" s="618"/>
      <c r="J386" s="34"/>
      <c r="K386" s="202"/>
      <c r="L386" s="202"/>
      <c r="M386" s="2"/>
      <c r="N386" s="13"/>
      <c r="O386" s="13"/>
      <c r="P386" s="2"/>
      <c r="Q386" s="434"/>
      <c r="R386" s="406"/>
      <c r="S386" s="406"/>
      <c r="T386" s="380"/>
      <c r="U386" s="380"/>
      <c r="V386" s="381"/>
      <c r="W386" s="281"/>
      <c r="X386" s="246">
        <v>45219</v>
      </c>
      <c r="Y386" s="246">
        <v>45219</v>
      </c>
      <c r="Z386" s="246">
        <v>45219</v>
      </c>
      <c r="AA386" s="237"/>
      <c r="AB386" s="237"/>
      <c r="AC386" s="237"/>
      <c r="AD386" s="237"/>
      <c r="AE386" s="240"/>
      <c r="AF386" s="312" t="e">
        <f t="shared" si="322"/>
        <v>#DIV/0!</v>
      </c>
      <c r="AH386" s="34"/>
      <c r="AI386" s="34"/>
    </row>
    <row r="387" spans="1:35" s="144" customFormat="1" ht="23.1" customHeight="1" x14ac:dyDescent="0.25">
      <c r="A387" s="2"/>
      <c r="B387" s="2"/>
      <c r="C387" s="247">
        <v>45219</v>
      </c>
      <c r="D387" s="4" t="s">
        <v>676</v>
      </c>
      <c r="E387" s="116">
        <f t="shared" ref="E387:F398" si="350">MROUND(K387+4.7,10)</f>
        <v>0</v>
      </c>
      <c r="F387" s="117">
        <f t="shared" si="350"/>
        <v>0</v>
      </c>
      <c r="G387" s="101"/>
      <c r="H387" s="241"/>
      <c r="I387" s="285"/>
      <c r="J387" s="33"/>
      <c r="K387" s="202">
        <f t="shared" ref="K387:K392" si="351">N387*$K$8</f>
        <v>0</v>
      </c>
      <c r="L387" s="202">
        <f t="shared" ref="L387:L392" si="352">O387*$L$8</f>
        <v>0</v>
      </c>
      <c r="M387" s="51"/>
      <c r="N387" s="13">
        <f t="shared" ref="N387:N398" si="353">Q387*2.3</f>
        <v>1586.9999999999998</v>
      </c>
      <c r="O387" s="13">
        <f>Q387*1.4</f>
        <v>965.99999999999989</v>
      </c>
      <c r="P387" s="51"/>
      <c r="Q387" s="400">
        <v>690</v>
      </c>
      <c r="R387" s="398">
        <v>690</v>
      </c>
      <c r="S387" s="398">
        <v>690</v>
      </c>
      <c r="T387" s="371">
        <v>690</v>
      </c>
      <c r="U387" s="300">
        <v>690</v>
      </c>
      <c r="V387" s="289">
        <v>690</v>
      </c>
      <c r="W387" s="277">
        <v>690</v>
      </c>
      <c r="X387" s="242">
        <v>690</v>
      </c>
      <c r="Y387" s="242">
        <v>690</v>
      </c>
      <c r="Z387" s="242">
        <v>690</v>
      </c>
      <c r="AA387" s="208">
        <v>1132.3051948051948</v>
      </c>
      <c r="AB387" s="208">
        <v>1132.3051948051948</v>
      </c>
      <c r="AC387" s="208">
        <v>1132.3051948051948</v>
      </c>
      <c r="AD387" s="208">
        <v>1132.3051948051948</v>
      </c>
      <c r="AE387" s="53">
        <v>905.84415584415592</v>
      </c>
      <c r="AF387" s="312">
        <f t="shared" si="322"/>
        <v>1</v>
      </c>
      <c r="AH387" s="34"/>
      <c r="AI387" s="34"/>
    </row>
    <row r="388" spans="1:35" s="144" customFormat="1" ht="23.1" customHeight="1" x14ac:dyDescent="0.25">
      <c r="A388" s="2"/>
      <c r="B388" s="2"/>
      <c r="C388" s="247">
        <v>45219</v>
      </c>
      <c r="D388" s="4" t="s">
        <v>677</v>
      </c>
      <c r="E388" s="116">
        <f t="shared" si="350"/>
        <v>0</v>
      </c>
      <c r="F388" s="117">
        <f t="shared" si="350"/>
        <v>0</v>
      </c>
      <c r="G388" s="99"/>
      <c r="H388" s="2"/>
      <c r="I388" s="2"/>
      <c r="J388" s="33"/>
      <c r="K388" s="202">
        <f t="shared" si="351"/>
        <v>0</v>
      </c>
      <c r="L388" s="202">
        <f t="shared" si="352"/>
        <v>0</v>
      </c>
      <c r="M388" s="51"/>
      <c r="N388" s="13">
        <f t="shared" si="353"/>
        <v>2530</v>
      </c>
      <c r="O388" s="13">
        <f>Q388*1.4</f>
        <v>1540</v>
      </c>
      <c r="P388" s="51"/>
      <c r="Q388" s="400">
        <v>1100</v>
      </c>
      <c r="R388" s="398">
        <v>1100</v>
      </c>
      <c r="S388" s="398">
        <v>1100</v>
      </c>
      <c r="T388" s="371">
        <v>1100</v>
      </c>
      <c r="U388" s="300">
        <v>1100</v>
      </c>
      <c r="V388" s="289">
        <v>1100</v>
      </c>
      <c r="W388" s="277">
        <v>1100</v>
      </c>
      <c r="X388" s="242">
        <v>1100</v>
      </c>
      <c r="Y388" s="242">
        <v>1100</v>
      </c>
      <c r="Z388" s="242">
        <v>1100</v>
      </c>
      <c r="AA388" s="208">
        <v>1507.3051948051948</v>
      </c>
      <c r="AB388" s="208">
        <v>1507.3051948051948</v>
      </c>
      <c r="AC388" s="208">
        <v>1507.3051948051948</v>
      </c>
      <c r="AD388" s="208">
        <v>1507.3051948051948</v>
      </c>
      <c r="AE388" s="53">
        <v>1205.8441558441559</v>
      </c>
      <c r="AF388" s="312">
        <f t="shared" si="322"/>
        <v>1</v>
      </c>
      <c r="AH388" s="34"/>
      <c r="AI388" s="34"/>
    </row>
    <row r="389" spans="1:35" s="144" customFormat="1" ht="23.1" customHeight="1" x14ac:dyDescent="0.25">
      <c r="A389" s="2"/>
      <c r="B389" s="2"/>
      <c r="C389" s="247">
        <v>45219</v>
      </c>
      <c r="D389" s="4" t="s">
        <v>713</v>
      </c>
      <c r="E389" s="116">
        <f t="shared" si="350"/>
        <v>0</v>
      </c>
      <c r="F389" s="117">
        <f t="shared" si="350"/>
        <v>0</v>
      </c>
      <c r="G389" s="99"/>
      <c r="H389" s="2"/>
      <c r="I389" s="2"/>
      <c r="J389" s="33"/>
      <c r="K389" s="202">
        <f t="shared" si="351"/>
        <v>0</v>
      </c>
      <c r="L389" s="202">
        <f t="shared" si="352"/>
        <v>0</v>
      </c>
      <c r="M389" s="51"/>
      <c r="N389" s="13">
        <f t="shared" si="353"/>
        <v>2989.9999999999995</v>
      </c>
      <c r="O389" s="13">
        <f>Q389*1.4</f>
        <v>1819.9999999999998</v>
      </c>
      <c r="P389" s="51"/>
      <c r="Q389" s="400">
        <v>1300</v>
      </c>
      <c r="R389" s="398">
        <v>1300</v>
      </c>
      <c r="S389" s="398">
        <v>1300</v>
      </c>
      <c r="T389" s="371">
        <v>1300</v>
      </c>
      <c r="U389" s="300">
        <v>1300</v>
      </c>
      <c r="V389" s="289">
        <v>1300</v>
      </c>
      <c r="W389" s="277">
        <v>1300</v>
      </c>
      <c r="X389" s="242">
        <v>1300</v>
      </c>
      <c r="Y389" s="242">
        <v>1300</v>
      </c>
      <c r="Z389" s="242">
        <v>1300</v>
      </c>
      <c r="AA389" s="208">
        <v>1507.3051948051948</v>
      </c>
      <c r="AB389" s="208">
        <v>1507.3051948051948</v>
      </c>
      <c r="AC389" s="208">
        <v>1507.3051948051948</v>
      </c>
      <c r="AD389" s="208">
        <v>1507.3051948051948</v>
      </c>
      <c r="AE389" s="53">
        <v>1205.8441558441559</v>
      </c>
      <c r="AF389" s="312">
        <f t="shared" si="322"/>
        <v>1</v>
      </c>
      <c r="AH389" s="34"/>
      <c r="AI389" s="34"/>
    </row>
    <row r="390" spans="1:35" s="144" customFormat="1" ht="23.1" customHeight="1" x14ac:dyDescent="0.25">
      <c r="A390" s="2"/>
      <c r="B390" s="2"/>
      <c r="C390" s="247">
        <v>45219</v>
      </c>
      <c r="D390" s="4" t="s">
        <v>678</v>
      </c>
      <c r="E390" s="116">
        <f t="shared" si="350"/>
        <v>0</v>
      </c>
      <c r="F390" s="117">
        <f t="shared" si="350"/>
        <v>0</v>
      </c>
      <c r="G390" s="99"/>
      <c r="H390" s="2"/>
      <c r="I390" s="2"/>
      <c r="J390" s="33"/>
      <c r="K390" s="202">
        <f t="shared" si="351"/>
        <v>0</v>
      </c>
      <c r="L390" s="202">
        <f t="shared" si="352"/>
        <v>0</v>
      </c>
      <c r="M390" s="51"/>
      <c r="N390" s="307">
        <f t="shared" si="353"/>
        <v>4991</v>
      </c>
      <c r="O390" s="307">
        <f>Q390*1.61</f>
        <v>3493.7000000000003</v>
      </c>
      <c r="P390" s="51"/>
      <c r="Q390" s="400">
        <v>2170</v>
      </c>
      <c r="R390" s="398">
        <v>2170</v>
      </c>
      <c r="S390" s="398">
        <v>2170</v>
      </c>
      <c r="T390" s="371">
        <v>2170</v>
      </c>
      <c r="U390" s="300">
        <v>2100</v>
      </c>
      <c r="V390" s="289">
        <v>2100</v>
      </c>
      <c r="W390" s="277">
        <v>2100</v>
      </c>
      <c r="X390" s="242">
        <v>2100</v>
      </c>
      <c r="Y390" s="242">
        <v>2100</v>
      </c>
      <c r="Z390" s="242">
        <v>2100</v>
      </c>
      <c r="AA390" s="208">
        <v>1507.3051948051948</v>
      </c>
      <c r="AB390" s="208">
        <v>1507.3051948051948</v>
      </c>
      <c r="AC390" s="208">
        <v>1507.3051948051948</v>
      </c>
      <c r="AD390" s="208">
        <v>1507.3051948051948</v>
      </c>
      <c r="AE390" s="53">
        <v>1205.8441558441559</v>
      </c>
      <c r="AF390" s="312">
        <f t="shared" si="322"/>
        <v>1</v>
      </c>
      <c r="AH390" s="34"/>
      <c r="AI390" s="34"/>
    </row>
    <row r="391" spans="1:35" s="144" customFormat="1" ht="23.1" customHeight="1" x14ac:dyDescent="0.25">
      <c r="A391" s="2"/>
      <c r="B391" s="2"/>
      <c r="C391" s="247">
        <v>45277</v>
      </c>
      <c r="D391" s="4" t="s">
        <v>847</v>
      </c>
      <c r="E391" s="116">
        <f t="shared" si="350"/>
        <v>0</v>
      </c>
      <c r="F391" s="117">
        <f t="shared" si="350"/>
        <v>0</v>
      </c>
      <c r="G391" s="99"/>
      <c r="H391" s="2"/>
      <c r="I391" s="2"/>
      <c r="J391" s="33"/>
      <c r="K391" s="202">
        <f t="shared" si="351"/>
        <v>0</v>
      </c>
      <c r="L391" s="202">
        <f t="shared" si="352"/>
        <v>0</v>
      </c>
      <c r="M391" s="51"/>
      <c r="N391" s="307">
        <f t="shared" si="353"/>
        <v>4991</v>
      </c>
      <c r="O391" s="307">
        <f>Q391*1.61</f>
        <v>3493.7000000000003</v>
      </c>
      <c r="P391" s="51"/>
      <c r="Q391" s="400">
        <v>2170</v>
      </c>
      <c r="R391" s="398">
        <v>2170</v>
      </c>
      <c r="S391" s="398">
        <v>2170</v>
      </c>
      <c r="T391" s="371">
        <v>2170</v>
      </c>
      <c r="U391" s="300"/>
      <c r="V391" s="289"/>
      <c r="W391" s="277"/>
      <c r="X391" s="242"/>
      <c r="Y391" s="242"/>
      <c r="Z391" s="242"/>
      <c r="AA391" s="208"/>
      <c r="AB391" s="208"/>
      <c r="AC391" s="208"/>
      <c r="AD391" s="208"/>
      <c r="AE391" s="53"/>
      <c r="AF391" s="312">
        <f t="shared" si="322"/>
        <v>1</v>
      </c>
      <c r="AH391" s="34"/>
      <c r="AI391" s="34"/>
    </row>
    <row r="392" spans="1:35" s="144" customFormat="1" ht="23.1" customHeight="1" x14ac:dyDescent="0.25">
      <c r="A392" s="2"/>
      <c r="B392" s="2"/>
      <c r="C392" s="247"/>
      <c r="D392" s="4" t="s">
        <v>712</v>
      </c>
      <c r="E392" s="116"/>
      <c r="F392" s="117"/>
      <c r="G392" s="99"/>
      <c r="H392" s="2"/>
      <c r="I392" s="2"/>
      <c r="J392" s="33"/>
      <c r="K392" s="202">
        <f t="shared" si="351"/>
        <v>0</v>
      </c>
      <c r="L392" s="202">
        <f t="shared" si="352"/>
        <v>0</v>
      </c>
      <c r="M392" s="51"/>
      <c r="N392" s="13">
        <f t="shared" si="353"/>
        <v>0</v>
      </c>
      <c r="O392" s="13">
        <f>Q392*1.4</f>
        <v>0</v>
      </c>
      <c r="P392" s="51"/>
      <c r="Q392" s="400"/>
      <c r="R392" s="398"/>
      <c r="S392" s="398"/>
      <c r="T392" s="371"/>
      <c r="U392" s="300"/>
      <c r="V392" s="289"/>
      <c r="W392" s="277"/>
      <c r="X392" s="242"/>
      <c r="Y392" s="242"/>
      <c r="Z392" s="242"/>
      <c r="AA392" s="208"/>
      <c r="AB392" s="208"/>
      <c r="AC392" s="208"/>
      <c r="AD392" s="208"/>
      <c r="AE392" s="53"/>
      <c r="AF392" s="312" t="e">
        <f t="shared" si="322"/>
        <v>#DIV/0!</v>
      </c>
      <c r="AH392" s="34"/>
      <c r="AI392" s="34"/>
    </row>
    <row r="393" spans="1:35" s="144" customFormat="1" ht="23.1" customHeight="1" x14ac:dyDescent="0.25">
      <c r="A393" s="2"/>
      <c r="B393" s="2"/>
      <c r="C393" s="247"/>
      <c r="D393" s="136"/>
      <c r="E393" s="138"/>
      <c r="F393" s="139"/>
      <c r="G393" s="99"/>
      <c r="H393" s="2"/>
      <c r="I393" s="2"/>
      <c r="J393" s="33"/>
      <c r="K393" s="202"/>
      <c r="L393" s="202"/>
      <c r="M393" s="51"/>
      <c r="N393" s="13"/>
      <c r="O393" s="13"/>
      <c r="P393" s="51"/>
      <c r="Q393" s="400"/>
      <c r="R393" s="398"/>
      <c r="S393" s="398"/>
      <c r="T393" s="371"/>
      <c r="U393" s="300"/>
      <c r="V393" s="289"/>
      <c r="W393" s="277"/>
      <c r="X393" s="242"/>
      <c r="Y393" s="242"/>
      <c r="Z393" s="242"/>
      <c r="AA393" s="208"/>
      <c r="AB393" s="208"/>
      <c r="AC393" s="208"/>
      <c r="AD393" s="208"/>
      <c r="AE393" s="53"/>
      <c r="AF393" s="312" t="e">
        <f t="shared" si="322"/>
        <v>#DIV/0!</v>
      </c>
      <c r="AH393" s="34"/>
      <c r="AI393" s="34"/>
    </row>
    <row r="394" spans="1:35" s="144" customFormat="1" ht="23.1" customHeight="1" x14ac:dyDescent="0.25">
      <c r="A394" s="2"/>
      <c r="B394" s="2"/>
      <c r="C394" s="247"/>
      <c r="D394" s="617" t="s">
        <v>681</v>
      </c>
      <c r="E394" s="617"/>
      <c r="F394" s="617"/>
      <c r="G394" s="617"/>
      <c r="H394" s="617"/>
      <c r="I394" s="618"/>
      <c r="J394" s="34"/>
      <c r="K394" s="202"/>
      <c r="L394" s="202"/>
      <c r="M394" s="2"/>
      <c r="N394" s="13"/>
      <c r="O394" s="13"/>
      <c r="P394" s="2"/>
      <c r="Q394" s="400"/>
      <c r="R394" s="398"/>
      <c r="S394" s="398"/>
      <c r="T394" s="333"/>
      <c r="U394" s="333"/>
      <c r="V394" s="330"/>
      <c r="W394" s="277"/>
      <c r="X394" s="242"/>
      <c r="Y394" s="242"/>
      <c r="Z394" s="242"/>
      <c r="AA394" s="208"/>
      <c r="AB394" s="208"/>
      <c r="AC394" s="208"/>
      <c r="AD394" s="208"/>
      <c r="AE394" s="53"/>
      <c r="AF394" s="312" t="e">
        <f t="shared" si="322"/>
        <v>#DIV/0!</v>
      </c>
      <c r="AH394" s="34"/>
      <c r="AI394" s="34"/>
    </row>
    <row r="395" spans="1:35" s="144" customFormat="1" ht="23.1" customHeight="1" x14ac:dyDescent="0.25">
      <c r="A395" s="2"/>
      <c r="B395" s="2"/>
      <c r="C395" s="247">
        <v>45219</v>
      </c>
      <c r="D395" s="4" t="s">
        <v>679</v>
      </c>
      <c r="E395" s="116">
        <f t="shared" si="350"/>
        <v>0</v>
      </c>
      <c r="F395" s="117">
        <f t="shared" si="350"/>
        <v>0</v>
      </c>
      <c r="G395" s="101"/>
      <c r="H395" s="45"/>
      <c r="I395" s="45"/>
      <c r="J395" s="33"/>
      <c r="K395" s="202">
        <f>N395*$K$8</f>
        <v>0</v>
      </c>
      <c r="L395" s="202">
        <f>O395*$L$8</f>
        <v>0</v>
      </c>
      <c r="M395" s="51"/>
      <c r="N395" s="13">
        <f t="shared" si="353"/>
        <v>3449.9999999999995</v>
      </c>
      <c r="O395" s="13">
        <f>Q395*1.4</f>
        <v>2100</v>
      </c>
      <c r="P395" s="51"/>
      <c r="Q395" s="400">
        <v>1500</v>
      </c>
      <c r="R395" s="398">
        <v>1500</v>
      </c>
      <c r="S395" s="398">
        <v>1500</v>
      </c>
      <c r="T395" s="371">
        <v>1500</v>
      </c>
      <c r="U395" s="300">
        <v>1500</v>
      </c>
      <c r="V395" s="289">
        <v>1500</v>
      </c>
      <c r="W395" s="277">
        <v>1500</v>
      </c>
      <c r="X395" s="242">
        <v>1500</v>
      </c>
      <c r="Y395" s="242">
        <v>1500</v>
      </c>
      <c r="Z395" s="242">
        <v>1500</v>
      </c>
      <c r="AA395" s="208">
        <v>1075.487012987013</v>
      </c>
      <c r="AB395" s="208">
        <v>1075.487012987013</v>
      </c>
      <c r="AC395" s="208">
        <v>1075.487012987013</v>
      </c>
      <c r="AD395" s="208">
        <v>1075.487012987013</v>
      </c>
      <c r="AE395" s="53">
        <v>860.38961038961043</v>
      </c>
      <c r="AF395" s="312">
        <f t="shared" ref="AF395:AF443" si="354">Q395/R395</f>
        <v>1</v>
      </c>
      <c r="AH395" s="34"/>
      <c r="AI395" s="34"/>
    </row>
    <row r="396" spans="1:35" s="144" customFormat="1" ht="23.1" customHeight="1" x14ac:dyDescent="0.25">
      <c r="A396" s="2"/>
      <c r="B396" s="2"/>
      <c r="C396" s="2"/>
      <c r="D396" s="4" t="s">
        <v>682</v>
      </c>
      <c r="E396" s="116">
        <f t="shared" si="350"/>
        <v>0</v>
      </c>
      <c r="F396" s="117">
        <f t="shared" si="350"/>
        <v>0</v>
      </c>
      <c r="G396" s="99"/>
      <c r="H396" s="2"/>
      <c r="I396" s="196"/>
      <c r="J396" s="33"/>
      <c r="K396" s="202">
        <f>N396*$K$8</f>
        <v>0</v>
      </c>
      <c r="L396" s="202">
        <f>O396*$L$8</f>
        <v>0</v>
      </c>
      <c r="M396" s="51"/>
      <c r="N396" s="13">
        <f t="shared" si="353"/>
        <v>3286.6477272727266</v>
      </c>
      <c r="O396" s="13">
        <f>Q396*1.4</f>
        <v>2000.5681818181813</v>
      </c>
      <c r="P396" s="51"/>
      <c r="Q396" s="400">
        <v>1428.9772727272725</v>
      </c>
      <c r="R396" s="398">
        <v>1428.9772727272725</v>
      </c>
      <c r="S396" s="398">
        <v>1428.9772727272725</v>
      </c>
      <c r="T396" s="371">
        <v>1428.9772727272725</v>
      </c>
      <c r="U396" s="300">
        <v>1428.9772727272725</v>
      </c>
      <c r="V396" s="289">
        <v>1428.9772727272725</v>
      </c>
      <c r="W396" s="277">
        <f t="shared" ref="W396:W398" si="355">AF396*1.25</f>
        <v>1.25</v>
      </c>
      <c r="X396" s="208">
        <f t="shared" ref="X396:X398" si="356">AF396*1.25</f>
        <v>1.25</v>
      </c>
      <c r="Y396" s="208">
        <v>1428.9772727272725</v>
      </c>
      <c r="Z396" s="208">
        <v>1428.9772727272725</v>
      </c>
      <c r="AA396" s="208">
        <v>1428.9772727272725</v>
      </c>
      <c r="AB396" s="208">
        <v>1428.9772727272725</v>
      </c>
      <c r="AC396" s="208">
        <v>1428.9772727272725</v>
      </c>
      <c r="AD396" s="208">
        <v>1428.9772727272725</v>
      </c>
      <c r="AE396" s="53">
        <v>1143.181818181818</v>
      </c>
      <c r="AF396" s="312">
        <f t="shared" si="354"/>
        <v>1</v>
      </c>
      <c r="AH396" s="34"/>
      <c r="AI396" s="34"/>
    </row>
    <row r="397" spans="1:35" s="144" customFormat="1" ht="23.1" customHeight="1" x14ac:dyDescent="0.25">
      <c r="A397" s="2"/>
      <c r="B397" s="2"/>
      <c r="C397" s="2"/>
      <c r="D397" s="4" t="s">
        <v>683</v>
      </c>
      <c r="E397" s="116">
        <f t="shared" si="350"/>
        <v>0</v>
      </c>
      <c r="F397" s="117">
        <f t="shared" si="350"/>
        <v>0</v>
      </c>
      <c r="G397" s="99"/>
      <c r="H397" s="2"/>
      <c r="I397" s="196"/>
      <c r="J397" s="33"/>
      <c r="K397" s="202">
        <f>N397*$K$8</f>
        <v>0</v>
      </c>
      <c r="L397" s="202">
        <f>O397*$L$8</f>
        <v>0</v>
      </c>
      <c r="M397" s="51"/>
      <c r="N397" s="13">
        <f t="shared" si="353"/>
        <v>3633.8879870129863</v>
      </c>
      <c r="O397" s="13">
        <f>Q397*1.4</f>
        <v>2211.931818181818</v>
      </c>
      <c r="P397" s="51"/>
      <c r="Q397" s="400">
        <v>1579.9512987012986</v>
      </c>
      <c r="R397" s="398">
        <v>1579.9512987012986</v>
      </c>
      <c r="S397" s="398">
        <v>1579.9512987012986</v>
      </c>
      <c r="T397" s="371">
        <v>1579.9512987012986</v>
      </c>
      <c r="U397" s="300">
        <v>1579.9512987012986</v>
      </c>
      <c r="V397" s="289">
        <v>1579.9512987012986</v>
      </c>
      <c r="W397" s="277">
        <f t="shared" si="355"/>
        <v>1.25</v>
      </c>
      <c r="X397" s="208">
        <f t="shared" si="356"/>
        <v>1.25</v>
      </c>
      <c r="Y397" s="208">
        <v>1579.9512987012986</v>
      </c>
      <c r="Z397" s="208">
        <v>1579.9512987012986</v>
      </c>
      <c r="AA397" s="208">
        <v>1579.9512987012986</v>
      </c>
      <c r="AB397" s="208">
        <v>1579.9512987012986</v>
      </c>
      <c r="AC397" s="208">
        <v>1579.9512987012986</v>
      </c>
      <c r="AD397" s="208">
        <v>1579.9512987012986</v>
      </c>
      <c r="AE397" s="53">
        <v>1263.9610389610389</v>
      </c>
      <c r="AF397" s="312">
        <f t="shared" si="354"/>
        <v>1</v>
      </c>
      <c r="AH397" s="34"/>
      <c r="AI397" s="34"/>
    </row>
    <row r="398" spans="1:35" s="144" customFormat="1" ht="23.1" customHeight="1" x14ac:dyDescent="0.25">
      <c r="A398" s="2"/>
      <c r="B398" s="2"/>
      <c r="C398" s="2"/>
      <c r="D398" s="4" t="s">
        <v>684</v>
      </c>
      <c r="E398" s="116">
        <f t="shared" si="350"/>
        <v>0</v>
      </c>
      <c r="F398" s="117">
        <f t="shared" si="350"/>
        <v>0</v>
      </c>
      <c r="G398" s="99"/>
      <c r="H398" s="2"/>
      <c r="I398" s="2"/>
      <c r="J398" s="33"/>
      <c r="K398" s="202">
        <f>N398*$K$8</f>
        <v>0</v>
      </c>
      <c r="L398" s="202">
        <f>O398*$L$8</f>
        <v>0</v>
      </c>
      <c r="M398" s="51"/>
      <c r="N398" s="13">
        <f t="shared" si="353"/>
        <v>3941.923701298701</v>
      </c>
      <c r="O398" s="13">
        <f>Q398*1.4</f>
        <v>2399.431818181818</v>
      </c>
      <c r="P398" s="51"/>
      <c r="Q398" s="400">
        <v>1713.8798701298701</v>
      </c>
      <c r="R398" s="398">
        <v>1713.8798701298701</v>
      </c>
      <c r="S398" s="398">
        <v>1713.8798701298701</v>
      </c>
      <c r="T398" s="371">
        <v>1713.8798701298701</v>
      </c>
      <c r="U398" s="300">
        <v>1713.8798701298701</v>
      </c>
      <c r="V398" s="289">
        <v>1713.8798701298701</v>
      </c>
      <c r="W398" s="277">
        <f t="shared" si="355"/>
        <v>1.25</v>
      </c>
      <c r="X398" s="208">
        <f t="shared" si="356"/>
        <v>1.25</v>
      </c>
      <c r="Y398" s="208">
        <v>1713.8798701298701</v>
      </c>
      <c r="Z398" s="208">
        <v>1713.8798701298701</v>
      </c>
      <c r="AA398" s="208">
        <v>1713.8798701298701</v>
      </c>
      <c r="AB398" s="208">
        <v>1713.8798701298701</v>
      </c>
      <c r="AC398" s="208">
        <v>1713.8798701298701</v>
      </c>
      <c r="AD398" s="208">
        <v>1713.8798701298701</v>
      </c>
      <c r="AE398" s="53">
        <v>1371.1038961038962</v>
      </c>
      <c r="AF398" s="312">
        <f t="shared" si="354"/>
        <v>1</v>
      </c>
      <c r="AH398" s="34"/>
      <c r="AI398" s="34"/>
    </row>
    <row r="399" spans="1:35" s="144" customFormat="1" ht="23.1" customHeight="1" x14ac:dyDescent="0.25">
      <c r="A399" s="2"/>
      <c r="B399" s="2"/>
      <c r="C399" s="2"/>
      <c r="D399" s="136"/>
      <c r="E399" s="138"/>
      <c r="F399" s="139"/>
      <c r="G399" s="99"/>
      <c r="H399" s="2"/>
      <c r="I399" s="2"/>
      <c r="J399" s="33"/>
      <c r="K399" s="202"/>
      <c r="L399" s="202"/>
      <c r="M399" s="51"/>
      <c r="N399" s="13"/>
      <c r="O399" s="13"/>
      <c r="P399" s="51"/>
      <c r="Q399" s="400"/>
      <c r="R399" s="398"/>
      <c r="S399" s="398"/>
      <c r="T399" s="371"/>
      <c r="U399" s="300"/>
      <c r="V399" s="289"/>
      <c r="W399" s="277"/>
      <c r="X399" s="208"/>
      <c r="Y399" s="208"/>
      <c r="Z399" s="208"/>
      <c r="AA399" s="208"/>
      <c r="AB399" s="208"/>
      <c r="AC399" s="208"/>
      <c r="AD399" s="208"/>
      <c r="AE399" s="53"/>
      <c r="AF399" s="312" t="e">
        <f t="shared" si="354"/>
        <v>#DIV/0!</v>
      </c>
      <c r="AH399" s="34"/>
      <c r="AI399" s="34"/>
    </row>
    <row r="400" spans="1:35" s="144" customFormat="1" ht="23.1" customHeight="1" x14ac:dyDescent="0.25">
      <c r="A400" s="2"/>
      <c r="B400" s="2"/>
      <c r="C400" s="247"/>
      <c r="D400" s="617" t="s">
        <v>798</v>
      </c>
      <c r="E400" s="617"/>
      <c r="F400" s="617"/>
      <c r="G400" s="617"/>
      <c r="H400" s="617"/>
      <c r="I400" s="618"/>
      <c r="J400" s="34"/>
      <c r="K400" s="202"/>
      <c r="L400" s="202"/>
      <c r="M400" s="2"/>
      <c r="N400" s="383" t="s">
        <v>844</v>
      </c>
      <c r="O400" s="383" t="s">
        <v>845</v>
      </c>
      <c r="P400" s="2"/>
      <c r="Q400" s="400"/>
      <c r="R400" s="398"/>
      <c r="S400" s="398"/>
      <c r="T400" s="333"/>
      <c r="U400" s="333"/>
      <c r="V400" s="330"/>
      <c r="W400" s="277"/>
      <c r="X400" s="242"/>
      <c r="Y400" s="242"/>
      <c r="Z400" s="242"/>
      <c r="AA400" s="208"/>
      <c r="AB400" s="208"/>
      <c r="AC400" s="208"/>
      <c r="AD400" s="208"/>
      <c r="AE400" s="53"/>
      <c r="AF400" s="312" t="e">
        <f t="shared" si="354"/>
        <v>#DIV/0!</v>
      </c>
      <c r="AH400" s="34"/>
      <c r="AI400" s="34"/>
    </row>
    <row r="401" spans="1:39" s="144" customFormat="1" ht="23.1" customHeight="1" x14ac:dyDescent="0.25">
      <c r="A401" s="2"/>
      <c r="B401" s="2"/>
      <c r="C401" s="247">
        <v>45268</v>
      </c>
      <c r="D401" s="4" t="s">
        <v>799</v>
      </c>
      <c r="E401" s="116">
        <f t="shared" ref="E401:F401" si="357">MROUND(K401+4.7,10)</f>
        <v>0</v>
      </c>
      <c r="F401" s="117">
        <f t="shared" si="357"/>
        <v>0</v>
      </c>
      <c r="G401" s="101"/>
      <c r="H401" s="45"/>
      <c r="I401" s="45"/>
      <c r="J401" s="33"/>
      <c r="K401" s="202">
        <f>N401*$K$8</f>
        <v>0</v>
      </c>
      <c r="L401" s="202">
        <f>O401*$L$8</f>
        <v>0</v>
      </c>
      <c r="M401" s="51"/>
      <c r="N401" s="13">
        <f>Q401*2.5</f>
        <v>11875</v>
      </c>
      <c r="O401" s="13">
        <f>Q401*1.52</f>
        <v>7220</v>
      </c>
      <c r="P401" s="51"/>
      <c r="Q401" s="400">
        <v>4750</v>
      </c>
      <c r="R401" s="398">
        <v>4750</v>
      </c>
      <c r="S401" s="398">
        <v>4750</v>
      </c>
      <c r="T401" s="371">
        <v>4750</v>
      </c>
      <c r="U401" s="300">
        <v>4750</v>
      </c>
      <c r="V401" s="289"/>
      <c r="W401" s="277"/>
      <c r="X401" s="242"/>
      <c r="Y401" s="242"/>
      <c r="Z401" s="242"/>
      <c r="AA401" s="208"/>
      <c r="AB401" s="208"/>
      <c r="AC401" s="208"/>
      <c r="AD401" s="208"/>
      <c r="AE401" s="53"/>
      <c r="AF401" s="312">
        <f t="shared" si="354"/>
        <v>1</v>
      </c>
      <c r="AH401" s="34"/>
      <c r="AI401" s="34"/>
    </row>
    <row r="402" spans="1:39" s="144" customFormat="1" ht="23.1" customHeight="1" x14ac:dyDescent="0.25">
      <c r="A402" s="2"/>
      <c r="B402" s="2"/>
      <c r="C402" s="2"/>
      <c r="D402" s="136"/>
      <c r="E402" s="138"/>
      <c r="F402" s="139"/>
      <c r="G402" s="99"/>
      <c r="H402" s="2"/>
      <c r="I402" s="2"/>
      <c r="J402" s="33"/>
      <c r="K402" s="202"/>
      <c r="L402" s="202"/>
      <c r="M402" s="51"/>
      <c r="N402" s="13"/>
      <c r="O402" s="13"/>
      <c r="P402" s="51"/>
      <c r="Q402" s="400"/>
      <c r="R402" s="398"/>
      <c r="S402" s="398"/>
      <c r="T402" s="371"/>
      <c r="U402" s="300"/>
      <c r="V402" s="289"/>
      <c r="W402" s="277"/>
      <c r="X402" s="208"/>
      <c r="Y402" s="208"/>
      <c r="Z402" s="208"/>
      <c r="AA402" s="208"/>
      <c r="AB402" s="208"/>
      <c r="AC402" s="208"/>
      <c r="AD402" s="208"/>
      <c r="AE402" s="53"/>
      <c r="AF402" s="312" t="e">
        <f t="shared" si="354"/>
        <v>#DIV/0!</v>
      </c>
      <c r="AH402" s="34"/>
      <c r="AI402" s="34"/>
    </row>
    <row r="403" spans="1:39" s="144" customFormat="1" ht="23.1" customHeight="1" x14ac:dyDescent="0.25">
      <c r="A403" s="2"/>
      <c r="B403" s="2"/>
      <c r="C403" s="2"/>
      <c r="D403" s="136"/>
      <c r="E403" s="138"/>
      <c r="F403" s="139"/>
      <c r="G403" s="99"/>
      <c r="H403" s="2"/>
      <c r="I403" s="2"/>
      <c r="J403" s="33"/>
      <c r="K403" s="202"/>
      <c r="L403" s="202"/>
      <c r="M403" s="51"/>
      <c r="N403" s="13"/>
      <c r="O403" s="13"/>
      <c r="P403" s="51"/>
      <c r="Q403" s="400"/>
      <c r="R403" s="398"/>
      <c r="S403" s="398"/>
      <c r="T403" s="371"/>
      <c r="U403" s="300"/>
      <c r="V403" s="289"/>
      <c r="W403" s="277"/>
      <c r="X403" s="208"/>
      <c r="Y403" s="208"/>
      <c r="Z403" s="208"/>
      <c r="AA403" s="208"/>
      <c r="AB403" s="208"/>
      <c r="AC403" s="208"/>
      <c r="AD403" s="208"/>
      <c r="AE403" s="53"/>
      <c r="AF403" s="312" t="e">
        <f t="shared" si="354"/>
        <v>#DIV/0!</v>
      </c>
      <c r="AH403" s="34"/>
      <c r="AI403" s="34"/>
    </row>
    <row r="404" spans="1:39" s="144" customFormat="1" ht="23.1" customHeight="1" x14ac:dyDescent="0.25">
      <c r="A404" s="2"/>
      <c r="B404" s="2"/>
      <c r="C404" s="2"/>
      <c r="D404" s="617" t="s">
        <v>690</v>
      </c>
      <c r="E404" s="617"/>
      <c r="F404" s="617"/>
      <c r="G404" s="617"/>
      <c r="H404" s="617"/>
      <c r="I404" s="618"/>
      <c r="J404" s="34"/>
      <c r="K404" s="202"/>
      <c r="L404" s="202"/>
      <c r="M404" s="2"/>
      <c r="N404" s="13"/>
      <c r="O404" s="13"/>
      <c r="P404" s="2"/>
      <c r="Q404" s="435"/>
      <c r="R404" s="407"/>
      <c r="S404" s="407"/>
      <c r="T404" s="378"/>
      <c r="U404" s="378"/>
      <c r="V404" s="379"/>
      <c r="W404" s="282"/>
      <c r="X404" s="260"/>
      <c r="Y404" s="260"/>
      <c r="Z404" s="260"/>
      <c r="AA404" s="232"/>
      <c r="AB404" s="232"/>
      <c r="AC404" s="208"/>
      <c r="AD404" s="208"/>
      <c r="AE404" s="190"/>
      <c r="AF404" s="312" t="e">
        <f t="shared" si="354"/>
        <v>#DIV/0!</v>
      </c>
      <c r="AH404" s="34"/>
      <c r="AI404" s="34"/>
    </row>
    <row r="405" spans="1:39" s="144" customFormat="1" ht="23.1" customHeight="1" x14ac:dyDescent="0.25">
      <c r="A405" s="2"/>
      <c r="B405" s="2"/>
      <c r="C405" s="262">
        <v>45227</v>
      </c>
      <c r="D405" s="4" t="s">
        <v>707</v>
      </c>
      <c r="E405" s="116">
        <f t="shared" ref="E405:F417" si="358">MROUND(K405+4.7,10)</f>
        <v>0</v>
      </c>
      <c r="F405" s="117">
        <f t="shared" si="358"/>
        <v>0</v>
      </c>
      <c r="G405" s="101"/>
      <c r="H405" s="45"/>
      <c r="I405" s="45"/>
      <c r="J405" s="33"/>
      <c r="K405" s="202">
        <f t="shared" si="345"/>
        <v>0</v>
      </c>
      <c r="L405" s="202">
        <f t="shared" si="346"/>
        <v>0</v>
      </c>
      <c r="M405" s="51"/>
      <c r="N405" s="13">
        <f t="shared" ref="N405:N417" si="359">Q405*2.3</f>
        <v>37145</v>
      </c>
      <c r="O405" s="13">
        <f t="shared" ref="O405:O417" si="360">Q405*1.4</f>
        <v>22610</v>
      </c>
      <c r="P405" s="51"/>
      <c r="Q405" s="435">
        <v>16150</v>
      </c>
      <c r="R405" s="407">
        <v>16150</v>
      </c>
      <c r="S405" s="407">
        <v>16150</v>
      </c>
      <c r="T405" s="373">
        <v>16150</v>
      </c>
      <c r="U405" s="302">
        <v>16150</v>
      </c>
      <c r="V405" s="291">
        <v>16150</v>
      </c>
      <c r="W405" s="282">
        <v>16150</v>
      </c>
      <c r="X405" s="261">
        <v>16150</v>
      </c>
      <c r="Y405" s="261">
        <v>16150</v>
      </c>
      <c r="Z405" s="261">
        <v>16150</v>
      </c>
      <c r="AA405" s="232"/>
      <c r="AB405" s="232"/>
      <c r="AC405" s="208"/>
      <c r="AD405" s="208"/>
      <c r="AE405" s="53"/>
      <c r="AF405" s="312">
        <f t="shared" si="354"/>
        <v>1</v>
      </c>
      <c r="AH405" s="34"/>
      <c r="AI405" s="34"/>
    </row>
    <row r="406" spans="1:39" s="144" customFormat="1" ht="23.1" customHeight="1" x14ac:dyDescent="0.25">
      <c r="A406" s="2"/>
      <c r="B406" s="2"/>
      <c r="C406" s="2"/>
      <c r="D406" s="4" t="s">
        <v>708</v>
      </c>
      <c r="E406" s="116">
        <f t="shared" si="358"/>
        <v>0</v>
      </c>
      <c r="F406" s="117">
        <f t="shared" si="358"/>
        <v>0</v>
      </c>
      <c r="G406" s="99"/>
      <c r="H406" s="2"/>
      <c r="I406" s="196"/>
      <c r="J406" s="33"/>
      <c r="K406" s="202">
        <f t="shared" si="345"/>
        <v>0</v>
      </c>
      <c r="L406" s="202">
        <f t="shared" si="346"/>
        <v>0</v>
      </c>
      <c r="M406" s="51"/>
      <c r="N406" s="13">
        <f t="shared" si="359"/>
        <v>41055</v>
      </c>
      <c r="O406" s="13">
        <f t="shared" si="360"/>
        <v>24990</v>
      </c>
      <c r="P406" s="51"/>
      <c r="Q406" s="435">
        <v>17850</v>
      </c>
      <c r="R406" s="407">
        <v>17850</v>
      </c>
      <c r="S406" s="407">
        <v>17850</v>
      </c>
      <c r="T406" s="373">
        <v>17850</v>
      </c>
      <c r="U406" s="302">
        <v>17850</v>
      </c>
      <c r="V406" s="291">
        <v>17850</v>
      </c>
      <c r="W406" s="282">
        <v>17850</v>
      </c>
      <c r="X406" s="260">
        <v>17850</v>
      </c>
      <c r="Y406" s="260">
        <v>17850</v>
      </c>
      <c r="Z406" s="260">
        <v>17850</v>
      </c>
      <c r="AA406" s="232"/>
      <c r="AB406" s="232"/>
      <c r="AC406" s="208"/>
      <c r="AD406" s="208"/>
      <c r="AE406" s="53"/>
      <c r="AF406" s="312">
        <f t="shared" si="354"/>
        <v>1</v>
      </c>
      <c r="AH406" s="34"/>
      <c r="AI406" s="34"/>
    </row>
    <row r="407" spans="1:39" s="144" customFormat="1" ht="23.1" customHeight="1" x14ac:dyDescent="0.25">
      <c r="A407" s="2"/>
      <c r="B407" s="2"/>
      <c r="C407" s="2"/>
      <c r="D407" s="4" t="s">
        <v>709</v>
      </c>
      <c r="E407" s="116">
        <f t="shared" si="358"/>
        <v>0</v>
      </c>
      <c r="F407" s="117">
        <f t="shared" si="358"/>
        <v>0</v>
      </c>
      <c r="G407" s="99"/>
      <c r="H407" s="2"/>
      <c r="I407" s="196"/>
      <c r="J407" s="33"/>
      <c r="K407" s="202">
        <f t="shared" si="345"/>
        <v>0</v>
      </c>
      <c r="L407" s="202">
        <f t="shared" si="346"/>
        <v>0</v>
      </c>
      <c r="M407" s="51"/>
      <c r="N407" s="13">
        <f t="shared" si="359"/>
        <v>48874.999999999993</v>
      </c>
      <c r="O407" s="13">
        <f t="shared" si="360"/>
        <v>29749.999999999996</v>
      </c>
      <c r="P407" s="51"/>
      <c r="Q407" s="435">
        <v>21250</v>
      </c>
      <c r="R407" s="407">
        <v>21250</v>
      </c>
      <c r="S407" s="407">
        <v>21250</v>
      </c>
      <c r="T407" s="373">
        <v>21250</v>
      </c>
      <c r="U407" s="302">
        <v>21250</v>
      </c>
      <c r="V407" s="291">
        <v>21250</v>
      </c>
      <c r="W407" s="282">
        <v>21250</v>
      </c>
      <c r="X407" s="260">
        <v>21250</v>
      </c>
      <c r="Y407" s="260">
        <v>21250</v>
      </c>
      <c r="Z407" s="260">
        <v>21250</v>
      </c>
      <c r="AA407" s="232"/>
      <c r="AB407" s="232"/>
      <c r="AC407" s="208"/>
      <c r="AD407" s="208"/>
      <c r="AE407" s="53"/>
      <c r="AF407" s="312">
        <f t="shared" si="354"/>
        <v>1</v>
      </c>
      <c r="AH407" s="34"/>
      <c r="AI407" s="34"/>
    </row>
    <row r="408" spans="1:39" s="144" customFormat="1" ht="23.1" customHeight="1" x14ac:dyDescent="0.25">
      <c r="A408" s="2"/>
      <c r="B408" s="2"/>
      <c r="C408" s="2"/>
      <c r="D408" s="4" t="s">
        <v>710</v>
      </c>
      <c r="E408" s="116">
        <f t="shared" si="358"/>
        <v>0</v>
      </c>
      <c r="F408" s="117">
        <f t="shared" si="358"/>
        <v>0</v>
      </c>
      <c r="G408" s="99"/>
      <c r="H408" s="2"/>
      <c r="I408" s="2"/>
      <c r="J408" s="33"/>
      <c r="K408" s="202">
        <f t="shared" si="345"/>
        <v>0</v>
      </c>
      <c r="L408" s="202">
        <f t="shared" si="346"/>
        <v>0</v>
      </c>
      <c r="M408" s="51"/>
      <c r="N408" s="13">
        <f t="shared" si="359"/>
        <v>56694.999999999993</v>
      </c>
      <c r="O408" s="13">
        <f t="shared" si="360"/>
        <v>34510</v>
      </c>
      <c r="P408" s="51"/>
      <c r="Q408" s="435">
        <v>24650</v>
      </c>
      <c r="R408" s="407">
        <v>24650</v>
      </c>
      <c r="S408" s="407">
        <v>24650</v>
      </c>
      <c r="T408" s="373">
        <v>24650</v>
      </c>
      <c r="U408" s="302">
        <v>24650</v>
      </c>
      <c r="V408" s="291">
        <v>24650</v>
      </c>
      <c r="W408" s="282">
        <v>24650</v>
      </c>
      <c r="X408" s="260">
        <v>24650</v>
      </c>
      <c r="Y408" s="260">
        <v>24650</v>
      </c>
      <c r="Z408" s="260">
        <v>24650</v>
      </c>
      <c r="AA408" s="232"/>
      <c r="AB408" s="232"/>
      <c r="AC408" s="208"/>
      <c r="AD408" s="208"/>
      <c r="AE408" s="53"/>
      <c r="AF408" s="312">
        <f t="shared" si="354"/>
        <v>1</v>
      </c>
      <c r="AH408" s="34"/>
      <c r="AI408" s="34"/>
    </row>
    <row r="409" spans="1:39" s="144" customFormat="1" ht="23.1" customHeight="1" x14ac:dyDescent="0.25">
      <c r="A409" s="2"/>
      <c r="B409" s="2"/>
      <c r="C409" s="2"/>
      <c r="D409" s="136"/>
      <c r="E409" s="138"/>
      <c r="F409" s="139"/>
      <c r="G409" s="99"/>
      <c r="H409" s="2"/>
      <c r="I409" s="2"/>
      <c r="J409" s="33"/>
      <c r="K409" s="202"/>
      <c r="L409" s="202"/>
      <c r="M409" s="51"/>
      <c r="N409" s="13"/>
      <c r="O409" s="13"/>
      <c r="P409" s="51"/>
      <c r="Q409" s="435"/>
      <c r="R409" s="407"/>
      <c r="S409" s="407"/>
      <c r="T409" s="373"/>
      <c r="U409" s="302"/>
      <c r="V409" s="291"/>
      <c r="W409" s="282"/>
      <c r="X409" s="260"/>
      <c r="Y409" s="260"/>
      <c r="Z409" s="260"/>
      <c r="AA409" s="232"/>
      <c r="AB409" s="232"/>
      <c r="AC409" s="208"/>
      <c r="AD409" s="208"/>
      <c r="AE409" s="53"/>
      <c r="AF409" s="312" t="e">
        <f t="shared" si="354"/>
        <v>#DIV/0!</v>
      </c>
      <c r="AH409" s="34"/>
      <c r="AI409" s="34"/>
    </row>
    <row r="410" spans="1:39" s="144" customFormat="1" ht="23.1" customHeight="1" x14ac:dyDescent="0.25">
      <c r="A410" s="2"/>
      <c r="B410" s="2"/>
      <c r="C410" s="2"/>
      <c r="D410" s="617" t="s">
        <v>715</v>
      </c>
      <c r="E410" s="617"/>
      <c r="F410" s="617"/>
      <c r="G410" s="617"/>
      <c r="H410" s="617"/>
      <c r="I410" s="618"/>
      <c r="J410" s="34"/>
      <c r="K410" s="202"/>
      <c r="L410" s="202"/>
      <c r="M410" s="2"/>
      <c r="N410" s="13"/>
      <c r="O410" s="13"/>
      <c r="P410" s="2"/>
      <c r="Q410" s="435"/>
      <c r="R410" s="407"/>
      <c r="S410" s="407"/>
      <c r="T410" s="378"/>
      <c r="U410" s="378"/>
      <c r="V410" s="379"/>
      <c r="W410" s="282"/>
      <c r="X410" s="260"/>
      <c r="Y410" s="260"/>
      <c r="Z410" s="260"/>
      <c r="AA410" s="232"/>
      <c r="AB410" s="232"/>
      <c r="AC410" s="208"/>
      <c r="AD410" s="208"/>
      <c r="AE410" s="53"/>
      <c r="AF410" s="312" t="e">
        <f t="shared" si="354"/>
        <v>#DIV/0!</v>
      </c>
      <c r="AH410" s="34"/>
      <c r="AJ410" s="34"/>
    </row>
    <row r="411" spans="1:39" s="144" customFormat="1" ht="23.1" customHeight="1" x14ac:dyDescent="0.25">
      <c r="A411" s="2"/>
      <c r="B411" s="2"/>
      <c r="C411" s="283">
        <v>45257</v>
      </c>
      <c r="D411" s="4" t="s">
        <v>716</v>
      </c>
      <c r="E411" s="116">
        <f t="shared" si="358"/>
        <v>0</v>
      </c>
      <c r="F411" s="117">
        <f t="shared" si="358"/>
        <v>0</v>
      </c>
      <c r="G411" s="99"/>
      <c r="H411" s="2"/>
      <c r="I411" s="2"/>
      <c r="J411" s="33"/>
      <c r="K411" s="202">
        <f t="shared" ref="K411:K417" si="361">N411*$K$8</f>
        <v>0</v>
      </c>
      <c r="L411" s="202">
        <f t="shared" ref="L411:L417" si="362">O411*$L$8</f>
        <v>0</v>
      </c>
      <c r="M411" s="51"/>
      <c r="N411" s="13">
        <f t="shared" si="359"/>
        <v>690</v>
      </c>
      <c r="O411" s="13">
        <f t="shared" si="360"/>
        <v>420</v>
      </c>
      <c r="P411" s="51"/>
      <c r="Q411" s="400">
        <v>300</v>
      </c>
      <c r="R411" s="408">
        <v>300</v>
      </c>
      <c r="S411" s="408">
        <v>300</v>
      </c>
      <c r="T411" s="374">
        <v>300</v>
      </c>
      <c r="U411" s="310">
        <v>300</v>
      </c>
      <c r="V411" s="289">
        <v>280</v>
      </c>
      <c r="W411" s="269"/>
      <c r="X411" s="208">
        <v>300</v>
      </c>
      <c r="Y411" s="208">
        <v>300</v>
      </c>
      <c r="Z411" s="208">
        <v>300</v>
      </c>
      <c r="AA411" s="208">
        <v>300</v>
      </c>
      <c r="AB411" s="208">
        <v>300</v>
      </c>
      <c r="AC411" s="208"/>
      <c r="AD411" s="208"/>
      <c r="AE411" s="190">
        <v>108.173</v>
      </c>
      <c r="AF411" s="312">
        <f t="shared" si="354"/>
        <v>1</v>
      </c>
      <c r="AH411" s="34"/>
      <c r="AJ411" s="34"/>
      <c r="AK411" s="144" t="s">
        <v>755</v>
      </c>
    </row>
    <row r="412" spans="1:39" s="144" customFormat="1" ht="23.1" customHeight="1" x14ac:dyDescent="0.25">
      <c r="A412" s="2"/>
      <c r="B412" s="2"/>
      <c r="C412" s="2"/>
      <c r="D412" s="4" t="s">
        <v>717</v>
      </c>
      <c r="E412" s="116">
        <f t="shared" si="358"/>
        <v>0</v>
      </c>
      <c r="F412" s="117">
        <f t="shared" si="358"/>
        <v>0</v>
      </c>
      <c r="G412" s="99"/>
      <c r="H412" s="2"/>
      <c r="I412" s="2"/>
      <c r="J412" s="33"/>
      <c r="K412" s="202">
        <f t="shared" si="361"/>
        <v>0</v>
      </c>
      <c r="L412" s="202">
        <f t="shared" si="362"/>
        <v>0</v>
      </c>
      <c r="M412" s="51"/>
      <c r="N412" s="13">
        <f t="shared" si="359"/>
        <v>772.8</v>
      </c>
      <c r="O412" s="13">
        <f t="shared" si="360"/>
        <v>470.4</v>
      </c>
      <c r="P412" s="51"/>
      <c r="Q412" s="400">
        <v>336</v>
      </c>
      <c r="R412" s="408">
        <v>336</v>
      </c>
      <c r="S412" s="408">
        <v>336</v>
      </c>
      <c r="T412" s="374">
        <v>336</v>
      </c>
      <c r="U412" s="310">
        <v>336</v>
      </c>
      <c r="V412" s="289">
        <v>310</v>
      </c>
      <c r="W412" s="269"/>
      <c r="X412" s="208">
        <v>400</v>
      </c>
      <c r="Y412" s="208">
        <v>400</v>
      </c>
      <c r="Z412" s="208">
        <v>400</v>
      </c>
      <c r="AA412" s="208">
        <v>400</v>
      </c>
      <c r="AB412" s="208">
        <v>400</v>
      </c>
      <c r="AC412" s="208"/>
      <c r="AD412" s="208"/>
      <c r="AE412" s="190">
        <v>162.2595</v>
      </c>
      <c r="AF412" s="312">
        <f t="shared" si="354"/>
        <v>1</v>
      </c>
      <c r="AH412" s="34"/>
      <c r="AJ412" s="34"/>
      <c r="AK412" s="144" t="s">
        <v>756</v>
      </c>
      <c r="AL412" s="144" t="s">
        <v>757</v>
      </c>
      <c r="AM412" s="144" t="s">
        <v>758</v>
      </c>
    </row>
    <row r="413" spans="1:39" s="144" customFormat="1" ht="23.1" customHeight="1" x14ac:dyDescent="0.25">
      <c r="A413" s="2"/>
      <c r="B413" s="2"/>
      <c r="C413" s="2"/>
      <c r="D413" s="4" t="s">
        <v>718</v>
      </c>
      <c r="E413" s="116">
        <f t="shared" si="358"/>
        <v>0</v>
      </c>
      <c r="F413" s="117">
        <f t="shared" si="358"/>
        <v>0</v>
      </c>
      <c r="G413" s="99"/>
      <c r="H413" s="2"/>
      <c r="I413" s="2"/>
      <c r="J413" s="33"/>
      <c r="K413" s="202">
        <f t="shared" si="361"/>
        <v>0</v>
      </c>
      <c r="L413" s="202">
        <f t="shared" si="362"/>
        <v>0</v>
      </c>
      <c r="M413" s="51"/>
      <c r="N413" s="13">
        <f t="shared" si="359"/>
        <v>827.99999999999989</v>
      </c>
      <c r="O413" s="13">
        <f t="shared" si="360"/>
        <v>503.99999999999994</v>
      </c>
      <c r="P413" s="51"/>
      <c r="Q413" s="400">
        <v>360</v>
      </c>
      <c r="R413" s="408">
        <v>360</v>
      </c>
      <c r="S413" s="408">
        <v>360</v>
      </c>
      <c r="T413" s="374">
        <v>360</v>
      </c>
      <c r="U413" s="310">
        <v>360</v>
      </c>
      <c r="V413" s="289">
        <v>330</v>
      </c>
      <c r="W413" s="269"/>
      <c r="X413" s="208">
        <v>460</v>
      </c>
      <c r="Y413" s="208">
        <v>460</v>
      </c>
      <c r="Z413" s="208">
        <v>460</v>
      </c>
      <c r="AA413" s="208">
        <v>460</v>
      </c>
      <c r="AB413" s="208">
        <v>460</v>
      </c>
      <c r="AC413" s="208"/>
      <c r="AD413" s="208"/>
      <c r="AE413" s="190">
        <v>194.71140000000003</v>
      </c>
      <c r="AF413" s="312">
        <f t="shared" si="354"/>
        <v>1</v>
      </c>
      <c r="AH413" s="34"/>
      <c r="AJ413" s="34"/>
      <c r="AK413" s="144" t="s">
        <v>759</v>
      </c>
      <c r="AL413" s="144">
        <v>300</v>
      </c>
      <c r="AM413" s="144">
        <v>3000</v>
      </c>
    </row>
    <row r="414" spans="1:39" s="144" customFormat="1" ht="23.1" customHeight="1" x14ac:dyDescent="0.25">
      <c r="A414" s="2"/>
      <c r="B414" s="2"/>
      <c r="C414" s="2"/>
      <c r="D414" s="4" t="s">
        <v>762</v>
      </c>
      <c r="E414" s="116">
        <f t="shared" si="358"/>
        <v>0</v>
      </c>
      <c r="F414" s="117">
        <f t="shared" si="358"/>
        <v>0</v>
      </c>
      <c r="G414" s="99"/>
      <c r="H414" s="2"/>
      <c r="I414" s="2"/>
      <c r="J414" s="33"/>
      <c r="K414" s="202">
        <f t="shared" si="361"/>
        <v>0</v>
      </c>
      <c r="L414" s="202">
        <f t="shared" si="362"/>
        <v>0</v>
      </c>
      <c r="M414" s="51"/>
      <c r="N414" s="13">
        <f t="shared" si="359"/>
        <v>883.19999999999993</v>
      </c>
      <c r="O414" s="13">
        <f t="shared" si="360"/>
        <v>537.59999999999991</v>
      </c>
      <c r="P414" s="51"/>
      <c r="Q414" s="400">
        <v>384</v>
      </c>
      <c r="R414" s="408">
        <v>384</v>
      </c>
      <c r="S414" s="408">
        <v>384</v>
      </c>
      <c r="T414" s="374">
        <v>384</v>
      </c>
      <c r="U414" s="310">
        <v>384</v>
      </c>
      <c r="V414" s="289">
        <v>550</v>
      </c>
      <c r="W414" s="269"/>
      <c r="X414" s="208">
        <v>500</v>
      </c>
      <c r="Y414" s="208">
        <v>500</v>
      </c>
      <c r="Z414" s="208">
        <v>500</v>
      </c>
      <c r="AA414" s="208">
        <v>500</v>
      </c>
      <c r="AB414" s="208">
        <v>500</v>
      </c>
      <c r="AC414" s="208"/>
      <c r="AD414" s="208"/>
      <c r="AE414" s="190">
        <v>216.346</v>
      </c>
      <c r="AF414" s="312">
        <f t="shared" si="354"/>
        <v>1</v>
      </c>
      <c r="AH414" s="34"/>
      <c r="AJ414" s="34"/>
      <c r="AK414" s="144" t="s">
        <v>760</v>
      </c>
      <c r="AL414" s="144">
        <v>336</v>
      </c>
      <c r="AM414" s="144">
        <v>3360</v>
      </c>
    </row>
    <row r="415" spans="1:39" s="144" customFormat="1" ht="23.1" customHeight="1" x14ac:dyDescent="0.25">
      <c r="A415" s="2"/>
      <c r="B415" s="2"/>
      <c r="C415" s="2"/>
      <c r="D415" s="4" t="s">
        <v>763</v>
      </c>
      <c r="E415" s="116">
        <f t="shared" si="358"/>
        <v>0</v>
      </c>
      <c r="F415" s="117">
        <f t="shared" si="358"/>
        <v>0</v>
      </c>
      <c r="G415" s="99"/>
      <c r="H415" s="2"/>
      <c r="I415" s="2"/>
      <c r="J415" s="33"/>
      <c r="K415" s="202">
        <f t="shared" si="361"/>
        <v>0</v>
      </c>
      <c r="L415" s="202">
        <f t="shared" si="362"/>
        <v>0</v>
      </c>
      <c r="M415" s="51"/>
      <c r="N415" s="13">
        <f t="shared" si="359"/>
        <v>1324.8</v>
      </c>
      <c r="O415" s="13">
        <f t="shared" si="360"/>
        <v>806.4</v>
      </c>
      <c r="P415" s="51"/>
      <c r="Q415" s="400">
        <v>576</v>
      </c>
      <c r="R415" s="408">
        <v>576</v>
      </c>
      <c r="S415" s="408">
        <v>576</v>
      </c>
      <c r="T415" s="374">
        <v>576</v>
      </c>
      <c r="U415" s="310">
        <v>576</v>
      </c>
      <c r="V415" s="289">
        <v>580</v>
      </c>
      <c r="W415" s="269"/>
      <c r="X415" s="208">
        <v>800</v>
      </c>
      <c r="Y415" s="208">
        <v>800</v>
      </c>
      <c r="Z415" s="208">
        <v>800</v>
      </c>
      <c r="AA415" s="208">
        <v>800</v>
      </c>
      <c r="AB415" s="208">
        <v>800</v>
      </c>
      <c r="AC415" s="208"/>
      <c r="AD415" s="208"/>
      <c r="AE415" s="190">
        <v>216.346</v>
      </c>
      <c r="AF415" s="312">
        <f t="shared" si="354"/>
        <v>1</v>
      </c>
      <c r="AH415" s="34"/>
      <c r="AJ415" s="34"/>
      <c r="AK415" s="144" t="s">
        <v>761</v>
      </c>
      <c r="AL415" s="144">
        <v>360</v>
      </c>
      <c r="AM415" s="144">
        <v>3600</v>
      </c>
    </row>
    <row r="416" spans="1:39" s="144" customFormat="1" ht="23.1" customHeight="1" x14ac:dyDescent="0.25">
      <c r="A416" s="2"/>
      <c r="B416" s="2"/>
      <c r="C416" s="2"/>
      <c r="D416" s="4" t="s">
        <v>719</v>
      </c>
      <c r="E416" s="116">
        <f t="shared" si="358"/>
        <v>0</v>
      </c>
      <c r="F416" s="117">
        <f t="shared" si="358"/>
        <v>0</v>
      </c>
      <c r="G416" s="99"/>
      <c r="H416" s="2"/>
      <c r="I416" s="2"/>
      <c r="J416" s="33"/>
      <c r="K416" s="202">
        <f t="shared" si="361"/>
        <v>0</v>
      </c>
      <c r="L416" s="202">
        <f t="shared" si="362"/>
        <v>0</v>
      </c>
      <c r="M416" s="51"/>
      <c r="N416" s="13">
        <f t="shared" si="359"/>
        <v>1462.8</v>
      </c>
      <c r="O416" s="13">
        <f t="shared" si="360"/>
        <v>890.4</v>
      </c>
      <c r="P416" s="51"/>
      <c r="Q416" s="400">
        <v>636</v>
      </c>
      <c r="R416" s="408">
        <v>636</v>
      </c>
      <c r="S416" s="408">
        <v>636</v>
      </c>
      <c r="T416" s="374">
        <v>636</v>
      </c>
      <c r="U416" s="310">
        <v>636</v>
      </c>
      <c r="V416" s="289">
        <v>550</v>
      </c>
      <c r="W416" s="269"/>
      <c r="X416" s="208">
        <v>500</v>
      </c>
      <c r="Y416" s="208">
        <v>500</v>
      </c>
      <c r="Z416" s="208">
        <v>500</v>
      </c>
      <c r="AA416" s="208">
        <v>500</v>
      </c>
      <c r="AB416" s="208">
        <v>500</v>
      </c>
      <c r="AC416" s="208"/>
      <c r="AD416" s="208"/>
      <c r="AE416" s="190">
        <v>216.346</v>
      </c>
      <c r="AF416" s="312">
        <f t="shared" si="354"/>
        <v>1</v>
      </c>
      <c r="AH416" s="34"/>
      <c r="AJ416" s="34"/>
    </row>
    <row r="417" spans="1:38" s="144" customFormat="1" ht="23.1" customHeight="1" x14ac:dyDescent="0.25">
      <c r="A417" s="2"/>
      <c r="B417" s="2"/>
      <c r="C417" s="2"/>
      <c r="D417" s="4" t="s">
        <v>720</v>
      </c>
      <c r="E417" s="116">
        <f t="shared" si="358"/>
        <v>0</v>
      </c>
      <c r="F417" s="117">
        <f t="shared" si="358"/>
        <v>0</v>
      </c>
      <c r="G417" s="99"/>
      <c r="H417" s="2"/>
      <c r="I417" s="2"/>
      <c r="J417" s="33"/>
      <c r="K417" s="202">
        <f t="shared" si="361"/>
        <v>0</v>
      </c>
      <c r="L417" s="202">
        <f t="shared" si="362"/>
        <v>0</v>
      </c>
      <c r="M417" s="51"/>
      <c r="N417" s="13">
        <f t="shared" si="359"/>
        <v>1600.8</v>
      </c>
      <c r="O417" s="13">
        <f t="shared" si="360"/>
        <v>974.4</v>
      </c>
      <c r="P417" s="51"/>
      <c r="Q417" s="400">
        <v>696</v>
      </c>
      <c r="R417" s="408">
        <v>696</v>
      </c>
      <c r="S417" s="408">
        <v>696</v>
      </c>
      <c r="T417" s="374">
        <v>696</v>
      </c>
      <c r="U417" s="310">
        <v>696</v>
      </c>
      <c r="V417" s="289">
        <v>580</v>
      </c>
      <c r="W417" s="269"/>
      <c r="X417" s="208">
        <v>800</v>
      </c>
      <c r="Y417" s="208">
        <v>800</v>
      </c>
      <c r="Z417" s="208">
        <v>800</v>
      </c>
      <c r="AA417" s="208">
        <v>800</v>
      </c>
      <c r="AB417" s="208">
        <v>800</v>
      </c>
      <c r="AC417" s="208"/>
      <c r="AD417" s="208"/>
      <c r="AE417" s="190">
        <v>216.346</v>
      </c>
      <c r="AF417" s="312">
        <f t="shared" si="354"/>
        <v>1</v>
      </c>
      <c r="AH417" s="34"/>
      <c r="AJ417" s="34"/>
    </row>
    <row r="418" spans="1:38" s="144" customFormat="1" ht="23.1" customHeight="1" x14ac:dyDescent="0.25">
      <c r="A418" s="2"/>
      <c r="B418" s="2"/>
      <c r="C418" s="2"/>
      <c r="D418" s="136"/>
      <c r="E418" s="138"/>
      <c r="F418" s="139"/>
      <c r="G418" s="99"/>
      <c r="H418" s="2"/>
      <c r="I418" s="2"/>
      <c r="J418" s="34"/>
      <c r="K418" s="202"/>
      <c r="L418" s="202"/>
      <c r="M418" s="2"/>
      <c r="N418" s="13"/>
      <c r="O418" s="13"/>
      <c r="P418" s="2"/>
      <c r="Q418" s="400"/>
      <c r="R418" s="408"/>
      <c r="S418" s="408"/>
      <c r="T418" s="356"/>
      <c r="U418" s="356"/>
      <c r="V418" s="330"/>
      <c r="W418" s="357"/>
      <c r="X418" s="237"/>
      <c r="Y418" s="237"/>
      <c r="Z418" s="237"/>
      <c r="AA418" s="237"/>
      <c r="AB418" s="237"/>
      <c r="AC418" s="237"/>
      <c r="AD418" s="237"/>
      <c r="AE418" s="240"/>
      <c r="AF418" s="312" t="e">
        <f t="shared" si="354"/>
        <v>#DIV/0!</v>
      </c>
      <c r="AH418" s="34"/>
      <c r="AJ418" s="34"/>
    </row>
    <row r="419" spans="1:38" s="144" customFormat="1" ht="23.1" customHeight="1" x14ac:dyDescent="0.25">
      <c r="A419" s="2"/>
      <c r="B419" s="2"/>
      <c r="C419" s="2"/>
      <c r="D419" s="617" t="s">
        <v>721</v>
      </c>
      <c r="E419" s="617"/>
      <c r="F419" s="617"/>
      <c r="G419" s="617"/>
      <c r="H419" s="617"/>
      <c r="I419" s="618"/>
      <c r="J419" s="33"/>
      <c r="K419" s="202"/>
      <c r="L419" s="202"/>
      <c r="M419" s="51"/>
      <c r="N419" s="13"/>
      <c r="O419" s="13"/>
      <c r="P419" s="51"/>
      <c r="Q419" s="435"/>
      <c r="R419" s="407"/>
      <c r="S419" s="407"/>
      <c r="T419" s="373"/>
      <c r="U419" s="302"/>
      <c r="V419" s="291"/>
      <c r="W419" s="282"/>
      <c r="X419" s="260"/>
      <c r="Y419" s="260"/>
      <c r="Z419" s="260"/>
      <c r="AA419" s="232"/>
      <c r="AB419" s="232"/>
      <c r="AC419" s="208"/>
      <c r="AD419" s="208"/>
      <c r="AE419" s="53"/>
      <c r="AF419" s="312" t="e">
        <f t="shared" si="354"/>
        <v>#DIV/0!</v>
      </c>
      <c r="AH419" s="34"/>
      <c r="AJ419" s="34"/>
      <c r="AK419" s="144">
        <v>120</v>
      </c>
      <c r="AL419" s="144">
        <v>576</v>
      </c>
    </row>
    <row r="420" spans="1:38" s="144" customFormat="1" ht="23.1" customHeight="1" x14ac:dyDescent="0.25">
      <c r="A420" s="2"/>
      <c r="B420" s="2" t="s">
        <v>723</v>
      </c>
      <c r="C420" s="283">
        <v>45246</v>
      </c>
      <c r="D420" s="4" t="s">
        <v>722</v>
      </c>
      <c r="E420" s="116">
        <v>850</v>
      </c>
      <c r="F420" s="117">
        <v>550</v>
      </c>
      <c r="G420" s="99"/>
      <c r="H420" s="2"/>
      <c r="I420" s="2"/>
      <c r="J420" s="33"/>
      <c r="K420" s="202">
        <f t="shared" ref="K420:K421" si="363">N420*$K$8</f>
        <v>0</v>
      </c>
      <c r="L420" s="202">
        <f t="shared" ref="L420:L421" si="364">O420*$L$8</f>
        <v>0</v>
      </c>
      <c r="M420" s="51"/>
      <c r="N420" s="13">
        <f t="shared" ref="N420:N421" si="365">Q420*2.3</f>
        <v>644</v>
      </c>
      <c r="O420" s="13">
        <f t="shared" ref="O420:O421" si="366">Q420*1.4</f>
        <v>392</v>
      </c>
      <c r="P420" s="51"/>
      <c r="Q420" s="400">
        <v>280</v>
      </c>
      <c r="R420" s="398">
        <v>280</v>
      </c>
      <c r="S420" s="398">
        <v>280</v>
      </c>
      <c r="T420" s="371">
        <v>280</v>
      </c>
      <c r="U420" s="300">
        <v>280</v>
      </c>
      <c r="V420" s="289">
        <v>280</v>
      </c>
      <c r="W420" s="269"/>
      <c r="X420" s="208">
        <v>300</v>
      </c>
      <c r="Y420" s="208">
        <v>300</v>
      </c>
      <c r="Z420" s="208">
        <v>300</v>
      </c>
      <c r="AA420" s="208">
        <v>300</v>
      </c>
      <c r="AB420" s="208">
        <v>300</v>
      </c>
      <c r="AC420" s="208"/>
      <c r="AD420" s="208"/>
      <c r="AE420" s="190">
        <v>108.173</v>
      </c>
      <c r="AF420" s="312">
        <f t="shared" si="354"/>
        <v>1</v>
      </c>
      <c r="AH420" s="34"/>
      <c r="AJ420" s="34"/>
      <c r="AK420" s="144">
        <v>140</v>
      </c>
      <c r="AL420" s="144">
        <v>636</v>
      </c>
    </row>
    <row r="421" spans="1:38" s="144" customFormat="1" ht="23.1" customHeight="1" x14ac:dyDescent="0.25">
      <c r="A421" s="2"/>
      <c r="B421" s="2"/>
      <c r="C421" s="2"/>
      <c r="D421" s="4"/>
      <c r="E421" s="116"/>
      <c r="F421" s="117"/>
      <c r="G421" s="99"/>
      <c r="H421" s="2"/>
      <c r="I421" s="2"/>
      <c r="J421" s="33"/>
      <c r="K421" s="202">
        <f t="shared" si="363"/>
        <v>0</v>
      </c>
      <c r="L421" s="202">
        <f t="shared" si="364"/>
        <v>0</v>
      </c>
      <c r="M421" s="51"/>
      <c r="N421" s="13">
        <f t="shared" si="365"/>
        <v>0</v>
      </c>
      <c r="O421" s="13">
        <f t="shared" si="366"/>
        <v>0</v>
      </c>
      <c r="P421" s="51"/>
      <c r="Q421" s="400"/>
      <c r="R421" s="398"/>
      <c r="S421" s="398"/>
      <c r="T421" s="371"/>
      <c r="U421" s="300"/>
      <c r="V421" s="289"/>
      <c r="W421" s="269"/>
      <c r="X421" s="208">
        <v>400</v>
      </c>
      <c r="Y421" s="208">
        <v>400</v>
      </c>
      <c r="Z421" s="208">
        <v>400</v>
      </c>
      <c r="AA421" s="208">
        <v>400</v>
      </c>
      <c r="AB421" s="208">
        <v>400</v>
      </c>
      <c r="AC421" s="208"/>
      <c r="AD421" s="208"/>
      <c r="AE421" s="190">
        <v>162.2595</v>
      </c>
      <c r="AF421" s="312" t="e">
        <f t="shared" si="354"/>
        <v>#DIV/0!</v>
      </c>
      <c r="AH421" s="34"/>
      <c r="AJ421" s="34"/>
      <c r="AK421" s="144">
        <v>160</v>
      </c>
      <c r="AL421" s="144">
        <v>696</v>
      </c>
    </row>
    <row r="422" spans="1:38" s="144" customFormat="1" ht="23.1" customHeight="1" x14ac:dyDescent="0.25">
      <c r="A422" s="2"/>
      <c r="B422" s="2"/>
      <c r="C422" s="2"/>
      <c r="D422" s="136"/>
      <c r="E422" s="138"/>
      <c r="F422" s="139"/>
      <c r="G422" s="99"/>
      <c r="H422" s="2"/>
      <c r="I422" s="2"/>
      <c r="J422" s="33"/>
      <c r="K422" s="202"/>
      <c r="L422" s="202"/>
      <c r="M422" s="51"/>
      <c r="N422" s="13"/>
      <c r="O422" s="13"/>
      <c r="P422" s="51"/>
      <c r="Q422" s="400"/>
      <c r="R422" s="398"/>
      <c r="S422" s="398"/>
      <c r="T422" s="371"/>
      <c r="U422" s="300"/>
      <c r="V422" s="289"/>
      <c r="W422" s="269"/>
      <c r="X422" s="208"/>
      <c r="Y422" s="208"/>
      <c r="Z422" s="208"/>
      <c r="AA422" s="208"/>
      <c r="AB422" s="208"/>
      <c r="AC422" s="208"/>
      <c r="AD422" s="208"/>
      <c r="AE422" s="190"/>
      <c r="AF422" s="312" t="e">
        <f t="shared" si="354"/>
        <v>#DIV/0!</v>
      </c>
      <c r="AH422" s="34"/>
      <c r="AJ422" s="34"/>
    </row>
    <row r="423" spans="1:38" ht="23.1" customHeight="1" x14ac:dyDescent="0.25">
      <c r="D423" s="615" t="s">
        <v>14</v>
      </c>
      <c r="E423" s="615"/>
      <c r="F423" s="615"/>
      <c r="G423" s="615"/>
      <c r="H423" s="615"/>
      <c r="I423" s="622"/>
      <c r="J423" s="34"/>
      <c r="K423" s="202"/>
      <c r="L423" s="202"/>
      <c r="M423" s="2"/>
      <c r="N423" s="13"/>
      <c r="O423" s="13"/>
      <c r="P423" s="2"/>
      <c r="Q423" s="400"/>
      <c r="R423" s="398"/>
      <c r="S423" s="398"/>
      <c r="T423" s="333"/>
      <c r="U423" s="333"/>
      <c r="V423" s="330"/>
      <c r="W423" s="277"/>
      <c r="X423" s="242"/>
      <c r="Y423" s="242"/>
      <c r="Z423" s="242"/>
      <c r="AA423" s="208"/>
      <c r="AB423" s="208"/>
      <c r="AC423" s="208"/>
      <c r="AD423" s="208"/>
      <c r="AE423" s="190"/>
      <c r="AF423" s="312" t="e">
        <f t="shared" si="354"/>
        <v>#DIV/0!</v>
      </c>
    </row>
    <row r="424" spans="1:38" ht="23.1" customHeight="1" x14ac:dyDescent="0.25">
      <c r="A424" s="2" t="s">
        <v>519</v>
      </c>
      <c r="B424" s="2">
        <v>1859</v>
      </c>
      <c r="C424" s="2" t="s">
        <v>400</v>
      </c>
      <c r="D424" s="4" t="s">
        <v>15</v>
      </c>
      <c r="E424" s="116">
        <f t="shared" ref="E424:F427" si="367">MROUND(K424+4.7,10)</f>
        <v>0</v>
      </c>
      <c r="F424" s="117">
        <f t="shared" si="367"/>
        <v>0</v>
      </c>
      <c r="G424" s="101"/>
      <c r="K424" s="202">
        <f>N424*$K$8</f>
        <v>0</v>
      </c>
      <c r="L424" s="202">
        <f>O424*$L$8</f>
        <v>0</v>
      </c>
      <c r="M424" s="51"/>
      <c r="N424" s="13">
        <f>Q424*2.2</f>
        <v>4840</v>
      </c>
      <c r="O424" s="13">
        <f>Q424*1.4</f>
        <v>3080</v>
      </c>
      <c r="P424" s="51"/>
      <c r="Q424" s="400">
        <v>2200</v>
      </c>
      <c r="R424" s="398">
        <v>2200</v>
      </c>
      <c r="S424" s="398">
        <v>2200</v>
      </c>
      <c r="T424" s="371">
        <v>2200</v>
      </c>
      <c r="U424" s="300">
        <v>2200</v>
      </c>
      <c r="V424" s="289">
        <v>2200</v>
      </c>
      <c r="W424" s="277">
        <v>1760</v>
      </c>
      <c r="X424" s="242">
        <v>1760</v>
      </c>
      <c r="Y424" s="242">
        <v>1760</v>
      </c>
      <c r="Z424" s="242">
        <v>1760</v>
      </c>
      <c r="AA424" s="208">
        <v>1875</v>
      </c>
      <c r="AB424" s="208">
        <v>1875</v>
      </c>
      <c r="AC424" s="208">
        <v>1875</v>
      </c>
      <c r="AD424" s="208">
        <v>1875</v>
      </c>
      <c r="AE424" s="190">
        <v>1500</v>
      </c>
      <c r="AF424" s="312">
        <f t="shared" si="354"/>
        <v>1</v>
      </c>
    </row>
    <row r="425" spans="1:38" ht="23.1" customHeight="1" x14ac:dyDescent="0.25">
      <c r="B425" s="2">
        <v>1860</v>
      </c>
      <c r="C425" s="2" t="s">
        <v>401</v>
      </c>
      <c r="D425" s="4" t="s">
        <v>16</v>
      </c>
      <c r="E425" s="116">
        <f t="shared" si="367"/>
        <v>0</v>
      </c>
      <c r="F425" s="117">
        <f t="shared" si="367"/>
        <v>0</v>
      </c>
      <c r="K425" s="202">
        <f>N425*$K$8</f>
        <v>0</v>
      </c>
      <c r="L425" s="202">
        <f>O425*$L$8</f>
        <v>0</v>
      </c>
      <c r="M425" s="51"/>
      <c r="N425" s="13">
        <f>Q425*2.2</f>
        <v>5843.7500000000009</v>
      </c>
      <c r="O425" s="13">
        <f>Q425*1.4</f>
        <v>3718.7499999999995</v>
      </c>
      <c r="P425" s="51"/>
      <c r="Q425" s="400">
        <v>2656.25</v>
      </c>
      <c r="R425" s="398">
        <v>2656.25</v>
      </c>
      <c r="S425" s="398">
        <v>2656.25</v>
      </c>
      <c r="T425" s="371">
        <v>2656.25</v>
      </c>
      <c r="U425" s="300">
        <v>2656.25</v>
      </c>
      <c r="V425" s="289">
        <v>2656.25</v>
      </c>
      <c r="W425" s="277">
        <v>2125</v>
      </c>
      <c r="X425" s="208">
        <f>AF425*1.25</f>
        <v>1.25</v>
      </c>
      <c r="Y425" s="208">
        <v>2125</v>
      </c>
      <c r="Z425" s="208">
        <v>2125</v>
      </c>
      <c r="AA425" s="208">
        <v>2125</v>
      </c>
      <c r="AB425" s="208">
        <v>2125</v>
      </c>
      <c r="AC425" s="208">
        <v>2125</v>
      </c>
      <c r="AD425" s="208">
        <v>2125</v>
      </c>
      <c r="AE425" s="190">
        <v>1700</v>
      </c>
      <c r="AF425" s="312">
        <f t="shared" si="354"/>
        <v>1</v>
      </c>
    </row>
    <row r="426" spans="1:38" ht="23.1" customHeight="1" x14ac:dyDescent="0.25">
      <c r="B426" s="2">
        <v>1860</v>
      </c>
      <c r="C426" s="2" t="s">
        <v>401</v>
      </c>
      <c r="D426" s="4" t="s">
        <v>16</v>
      </c>
      <c r="E426" s="116">
        <f t="shared" si="367"/>
        <v>0</v>
      </c>
      <c r="F426" s="117">
        <f t="shared" si="367"/>
        <v>0</v>
      </c>
      <c r="K426" s="202">
        <f>N426*$K$8</f>
        <v>0</v>
      </c>
      <c r="L426" s="202">
        <f>O426*$L$8</f>
        <v>0</v>
      </c>
      <c r="M426" s="51"/>
      <c r="N426" s="13">
        <f>Q426*2.2</f>
        <v>5843.7500000000009</v>
      </c>
      <c r="O426" s="13">
        <f>Q426*1.4</f>
        <v>3718.7499999999995</v>
      </c>
      <c r="P426" s="51"/>
      <c r="Q426" s="400">
        <v>2656.25</v>
      </c>
      <c r="R426" s="398">
        <v>2656.25</v>
      </c>
      <c r="S426" s="398">
        <v>2656.25</v>
      </c>
      <c r="T426" s="371">
        <v>2656.25</v>
      </c>
      <c r="U426" s="300">
        <v>2656.25</v>
      </c>
      <c r="V426" s="289">
        <v>2656.25</v>
      </c>
      <c r="W426" s="277">
        <v>2125</v>
      </c>
      <c r="X426" s="208">
        <f>AF426*1.25</f>
        <v>1.25</v>
      </c>
      <c r="Y426" s="208">
        <v>2125</v>
      </c>
      <c r="Z426" s="208">
        <v>2125</v>
      </c>
      <c r="AA426" s="208">
        <v>2125</v>
      </c>
      <c r="AB426" s="208">
        <v>2125</v>
      </c>
      <c r="AC426" s="208">
        <v>2125</v>
      </c>
      <c r="AD426" s="208">
        <v>2125</v>
      </c>
      <c r="AE426" s="190">
        <v>1700</v>
      </c>
      <c r="AF426" s="312">
        <f t="shared" si="354"/>
        <v>1</v>
      </c>
    </row>
    <row r="427" spans="1:38" ht="23.1" customHeight="1" x14ac:dyDescent="0.25">
      <c r="B427" s="2">
        <v>1860</v>
      </c>
      <c r="C427" s="2" t="s">
        <v>401</v>
      </c>
      <c r="D427" s="4" t="s">
        <v>16</v>
      </c>
      <c r="E427" s="116">
        <f t="shared" si="367"/>
        <v>0</v>
      </c>
      <c r="F427" s="117">
        <f t="shared" si="367"/>
        <v>0</v>
      </c>
      <c r="K427" s="202">
        <f>N427*$K$8</f>
        <v>0</v>
      </c>
      <c r="L427" s="202">
        <f>O427*$L$8</f>
        <v>0</v>
      </c>
      <c r="M427" s="51"/>
      <c r="N427" s="13">
        <f>Q427*2.2</f>
        <v>5843.7500000000009</v>
      </c>
      <c r="O427" s="13">
        <f>Q427*1.4</f>
        <v>3718.7499999999995</v>
      </c>
      <c r="P427" s="51"/>
      <c r="Q427" s="400">
        <v>2656.25</v>
      </c>
      <c r="R427" s="398">
        <v>2656.25</v>
      </c>
      <c r="S427" s="398">
        <v>2656.25</v>
      </c>
      <c r="T427" s="371">
        <v>2656.25</v>
      </c>
      <c r="U427" s="300">
        <v>2656.25</v>
      </c>
      <c r="V427" s="289">
        <v>2656.25</v>
      </c>
      <c r="W427" s="277">
        <v>2125</v>
      </c>
      <c r="X427" s="208">
        <f>AF427*1.25</f>
        <v>1.25</v>
      </c>
      <c r="Y427" s="208">
        <v>2125</v>
      </c>
      <c r="Z427" s="208">
        <v>2125</v>
      </c>
      <c r="AA427" s="208">
        <v>2125</v>
      </c>
      <c r="AB427" s="208">
        <v>2125</v>
      </c>
      <c r="AC427" s="208">
        <v>2125</v>
      </c>
      <c r="AD427" s="208">
        <v>2125</v>
      </c>
      <c r="AE427" s="190">
        <v>1700</v>
      </c>
      <c r="AF427" s="312">
        <f t="shared" si="354"/>
        <v>1</v>
      </c>
    </row>
    <row r="428" spans="1:38" ht="23.1" customHeight="1" x14ac:dyDescent="0.25">
      <c r="D428" s="136"/>
      <c r="E428" s="138"/>
      <c r="F428" s="139"/>
      <c r="J428" s="34"/>
      <c r="K428" s="202"/>
      <c r="L428" s="202"/>
      <c r="M428" s="2"/>
      <c r="N428" s="13"/>
      <c r="O428" s="13"/>
      <c r="P428" s="2"/>
      <c r="Q428" s="400"/>
      <c r="R428" s="398"/>
      <c r="S428" s="398"/>
      <c r="T428" s="371"/>
      <c r="U428" s="300"/>
      <c r="V428" s="289"/>
      <c r="W428" s="277"/>
      <c r="X428" s="208"/>
      <c r="Y428" s="208"/>
      <c r="Z428" s="208">
        <v>0</v>
      </c>
      <c r="AA428" s="208">
        <v>0</v>
      </c>
      <c r="AB428" s="208">
        <v>0</v>
      </c>
      <c r="AC428" s="208">
        <v>0</v>
      </c>
      <c r="AD428" s="208">
        <v>0</v>
      </c>
      <c r="AE428" s="197"/>
      <c r="AF428" s="312" t="e">
        <f t="shared" si="354"/>
        <v>#DIV/0!</v>
      </c>
    </row>
    <row r="429" spans="1:38" ht="23.1" customHeight="1" x14ac:dyDescent="0.25">
      <c r="D429" s="615" t="s">
        <v>598</v>
      </c>
      <c r="E429" s="615"/>
      <c r="F429" s="615"/>
      <c r="G429" s="615"/>
      <c r="H429" s="615"/>
      <c r="I429" s="615"/>
      <c r="J429" s="34"/>
      <c r="K429" s="202"/>
      <c r="L429" s="202"/>
      <c r="M429" s="51"/>
      <c r="N429" s="13"/>
      <c r="O429" s="13"/>
      <c r="P429" s="2"/>
      <c r="Q429" s="400"/>
      <c r="R429" s="398"/>
      <c r="S429" s="398"/>
      <c r="T429" s="333"/>
      <c r="U429" s="333"/>
      <c r="V429" s="330"/>
      <c r="W429" s="277"/>
      <c r="X429" s="208"/>
      <c r="Y429" s="208"/>
      <c r="Z429" s="208"/>
      <c r="AA429" s="208"/>
      <c r="AB429" s="208"/>
      <c r="AC429" s="208"/>
      <c r="AD429" s="208"/>
      <c r="AE429" s="190"/>
      <c r="AF429" s="312" t="e">
        <f t="shared" si="354"/>
        <v>#DIV/0!</v>
      </c>
    </row>
    <row r="430" spans="1:38" ht="23.1" customHeight="1" x14ac:dyDescent="0.25">
      <c r="B430" s="2">
        <v>1841</v>
      </c>
      <c r="C430" s="2" t="s">
        <v>398</v>
      </c>
      <c r="D430" s="193" t="s">
        <v>664</v>
      </c>
      <c r="E430" s="116">
        <f t="shared" ref="E430:F434" si="368">MROUND(K430+4.7,10)</f>
        <v>0</v>
      </c>
      <c r="F430" s="117">
        <f t="shared" si="368"/>
        <v>0</v>
      </c>
      <c r="G430" s="101"/>
      <c r="J430" s="34"/>
      <c r="K430" s="202">
        <f t="shared" ref="K430:K434" si="369">N430*$K$8</f>
        <v>0</v>
      </c>
      <c r="L430" s="202">
        <f t="shared" ref="L430:L434" si="370">O430*$L$8</f>
        <v>0</v>
      </c>
      <c r="M430" s="51"/>
      <c r="N430" s="13">
        <f t="shared" ref="N430:N434" si="371">Q430*2.2</f>
        <v>7734.3750000000009</v>
      </c>
      <c r="O430" s="13">
        <f t="shared" ref="O430:O434" si="372">Q430*1.4</f>
        <v>4921.875</v>
      </c>
      <c r="P430" s="2"/>
      <c r="Q430" s="400">
        <v>3515.625</v>
      </c>
      <c r="R430" s="398">
        <v>3515.625</v>
      </c>
      <c r="S430" s="398">
        <v>3515.625</v>
      </c>
      <c r="T430" s="371">
        <v>3515.625</v>
      </c>
      <c r="U430" s="300">
        <v>3515.625</v>
      </c>
      <c r="V430" s="289">
        <v>3515.625</v>
      </c>
      <c r="W430" s="277">
        <v>2812.5</v>
      </c>
      <c r="X430" s="208">
        <f>AF430*1.25</f>
        <v>1.25</v>
      </c>
      <c r="Y430" s="208">
        <v>2812.5</v>
      </c>
      <c r="Z430" s="208">
        <v>2812.5</v>
      </c>
      <c r="AA430" s="208">
        <v>2812.5</v>
      </c>
      <c r="AB430" s="208">
        <v>2812.5</v>
      </c>
      <c r="AC430" s="208">
        <v>2812.5</v>
      </c>
      <c r="AD430" s="208">
        <v>2812.5</v>
      </c>
      <c r="AE430" s="190">
        <v>2250</v>
      </c>
      <c r="AF430" s="312">
        <f t="shared" si="354"/>
        <v>1</v>
      </c>
    </row>
    <row r="431" spans="1:38" ht="23.1" customHeight="1" x14ac:dyDescent="0.25">
      <c r="D431" s="4" t="s">
        <v>663</v>
      </c>
      <c r="E431" s="116">
        <f t="shared" si="368"/>
        <v>0</v>
      </c>
      <c r="F431" s="117">
        <f t="shared" si="368"/>
        <v>0</v>
      </c>
      <c r="G431" s="101"/>
      <c r="J431" s="34"/>
      <c r="K431" s="202">
        <f t="shared" si="369"/>
        <v>0</v>
      </c>
      <c r="L431" s="202">
        <f t="shared" si="370"/>
        <v>0</v>
      </c>
      <c r="M431" s="51"/>
      <c r="N431" s="13">
        <f t="shared" si="371"/>
        <v>8311.875</v>
      </c>
      <c r="O431" s="13">
        <f t="shared" si="372"/>
        <v>5289.375</v>
      </c>
      <c r="P431" s="2"/>
      <c r="Q431" s="400">
        <v>3778.125</v>
      </c>
      <c r="R431" s="398">
        <v>3778.125</v>
      </c>
      <c r="S431" s="398">
        <v>3778.125</v>
      </c>
      <c r="T431" s="371">
        <v>3778.125</v>
      </c>
      <c r="U431" s="300">
        <v>3778.125</v>
      </c>
      <c r="V431" s="289">
        <v>3778.125</v>
      </c>
      <c r="W431" s="277">
        <v>3022.5</v>
      </c>
      <c r="X431" s="208">
        <f>AF431*1.25</f>
        <v>1.25</v>
      </c>
      <c r="Y431" s="208">
        <v>3022.5</v>
      </c>
      <c r="Z431" s="208">
        <v>3022.5</v>
      </c>
      <c r="AA431" s="208">
        <v>3022.5</v>
      </c>
      <c r="AB431" s="208">
        <v>3022.5</v>
      </c>
      <c r="AC431" s="208">
        <v>3022.5</v>
      </c>
      <c r="AD431" s="208">
        <v>3022.5</v>
      </c>
      <c r="AE431" s="190">
        <v>2418</v>
      </c>
      <c r="AF431" s="312">
        <f t="shared" si="354"/>
        <v>1</v>
      </c>
    </row>
    <row r="432" spans="1:38" ht="23.1" customHeight="1" x14ac:dyDescent="0.25">
      <c r="D432" s="4" t="s">
        <v>685</v>
      </c>
      <c r="E432" s="116">
        <f t="shared" si="368"/>
        <v>0</v>
      </c>
      <c r="F432" s="117">
        <f t="shared" si="368"/>
        <v>0</v>
      </c>
      <c r="G432" s="101"/>
      <c r="J432" s="34"/>
      <c r="K432" s="202">
        <f t="shared" si="369"/>
        <v>0</v>
      </c>
      <c r="L432" s="202">
        <f t="shared" si="370"/>
        <v>0</v>
      </c>
      <c r="M432" s="51"/>
      <c r="N432" s="13">
        <f t="shared" si="371"/>
        <v>8868.75</v>
      </c>
      <c r="O432" s="13">
        <f t="shared" si="372"/>
        <v>5643.75</v>
      </c>
      <c r="P432" s="2"/>
      <c r="Q432" s="400">
        <v>4031.25</v>
      </c>
      <c r="R432" s="398">
        <v>4031.25</v>
      </c>
      <c r="S432" s="398">
        <v>4031.25</v>
      </c>
      <c r="T432" s="371">
        <v>4031.25</v>
      </c>
      <c r="U432" s="300">
        <v>4031.25</v>
      </c>
      <c r="V432" s="289">
        <v>4031.25</v>
      </c>
      <c r="W432" s="277">
        <v>3225</v>
      </c>
      <c r="X432" s="208">
        <v>3225</v>
      </c>
      <c r="Y432" s="208">
        <v>3225</v>
      </c>
      <c r="Z432" s="208">
        <v>3225</v>
      </c>
      <c r="AA432" s="208"/>
      <c r="AB432" s="208"/>
      <c r="AC432" s="208"/>
      <c r="AD432" s="208"/>
      <c r="AE432" s="190"/>
      <c r="AF432" s="312">
        <f t="shared" si="354"/>
        <v>1</v>
      </c>
    </row>
    <row r="433" spans="1:39" ht="23.1" customHeight="1" x14ac:dyDescent="0.25">
      <c r="D433" s="4" t="s">
        <v>686</v>
      </c>
      <c r="E433" s="116">
        <f t="shared" si="368"/>
        <v>0</v>
      </c>
      <c r="F433" s="117">
        <f t="shared" si="368"/>
        <v>0</v>
      </c>
      <c r="G433" s="101"/>
      <c r="J433" s="34"/>
      <c r="K433" s="202">
        <f t="shared" si="369"/>
        <v>0</v>
      </c>
      <c r="L433" s="202">
        <f t="shared" si="370"/>
        <v>0</v>
      </c>
      <c r="M433" s="51"/>
      <c r="N433" s="13">
        <f t="shared" si="371"/>
        <v>9625</v>
      </c>
      <c r="O433" s="13">
        <f t="shared" si="372"/>
        <v>6125</v>
      </c>
      <c r="P433" s="2"/>
      <c r="Q433" s="400">
        <v>4375</v>
      </c>
      <c r="R433" s="398">
        <v>4375</v>
      </c>
      <c r="S433" s="398">
        <v>4375</v>
      </c>
      <c r="T433" s="371">
        <v>4375</v>
      </c>
      <c r="U433" s="300">
        <v>4375</v>
      </c>
      <c r="V433" s="289">
        <v>4375</v>
      </c>
      <c r="W433" s="277">
        <v>3500</v>
      </c>
      <c r="X433" s="208">
        <v>3500</v>
      </c>
      <c r="Y433" s="208">
        <v>3500</v>
      </c>
      <c r="Z433" s="208">
        <v>3500</v>
      </c>
      <c r="AA433" s="208"/>
      <c r="AB433" s="208"/>
      <c r="AC433" s="208"/>
      <c r="AD433" s="208"/>
      <c r="AE433" s="190"/>
      <c r="AF433" s="312">
        <f t="shared" si="354"/>
        <v>1</v>
      </c>
    </row>
    <row r="434" spans="1:39" ht="23.1" customHeight="1" x14ac:dyDescent="0.25">
      <c r="D434" s="4" t="s">
        <v>687</v>
      </c>
      <c r="E434" s="116">
        <f t="shared" si="368"/>
        <v>0</v>
      </c>
      <c r="F434" s="117">
        <f t="shared" si="368"/>
        <v>0</v>
      </c>
      <c r="G434" s="101"/>
      <c r="J434" s="34"/>
      <c r="K434" s="202">
        <f t="shared" si="369"/>
        <v>0</v>
      </c>
      <c r="L434" s="202">
        <f t="shared" si="370"/>
        <v>0</v>
      </c>
      <c r="M434" s="51"/>
      <c r="N434" s="13">
        <f t="shared" si="371"/>
        <v>10381.25</v>
      </c>
      <c r="O434" s="13">
        <f t="shared" si="372"/>
        <v>6606.25</v>
      </c>
      <c r="P434" s="2"/>
      <c r="Q434" s="400">
        <v>4718.75</v>
      </c>
      <c r="R434" s="398">
        <v>4718.75</v>
      </c>
      <c r="S434" s="398">
        <v>4718.75</v>
      </c>
      <c r="T434" s="371">
        <v>4718.75</v>
      </c>
      <c r="U434" s="300">
        <v>4718.75</v>
      </c>
      <c r="V434" s="289">
        <v>4718.75</v>
      </c>
      <c r="W434" s="277">
        <v>3775</v>
      </c>
      <c r="X434" s="208">
        <v>3775</v>
      </c>
      <c r="Y434" s="208">
        <v>3775</v>
      </c>
      <c r="Z434" s="208">
        <v>3775</v>
      </c>
      <c r="AA434" s="208"/>
      <c r="AB434" s="208"/>
      <c r="AC434" s="208"/>
      <c r="AD434" s="208"/>
      <c r="AE434" s="190"/>
      <c r="AF434" s="312">
        <f t="shared" si="354"/>
        <v>1</v>
      </c>
    </row>
    <row r="435" spans="1:39" ht="23.1" customHeight="1" x14ac:dyDescent="0.25">
      <c r="AF435" s="312" t="e">
        <f t="shared" si="354"/>
        <v>#DIV/0!</v>
      </c>
    </row>
    <row r="436" spans="1:39" s="144" customFormat="1" ht="23.1" customHeight="1" x14ac:dyDescent="0.25">
      <c r="A436" s="2"/>
      <c r="B436" s="2"/>
      <c r="C436" s="2"/>
      <c r="D436" s="617" t="s">
        <v>846</v>
      </c>
      <c r="E436" s="617"/>
      <c r="F436" s="617"/>
      <c r="G436" s="617"/>
      <c r="H436" s="617"/>
      <c r="I436" s="618"/>
      <c r="J436" s="34"/>
      <c r="K436" s="202"/>
      <c r="L436" s="202"/>
      <c r="M436" s="2"/>
      <c r="N436" s="13"/>
      <c r="O436" s="13"/>
      <c r="P436" s="2"/>
      <c r="Q436" s="435"/>
      <c r="R436" s="407"/>
      <c r="S436" s="407"/>
      <c r="T436" s="378"/>
      <c r="U436" s="378"/>
      <c r="V436" s="379"/>
      <c r="W436" s="282"/>
      <c r="X436" s="260"/>
      <c r="Y436" s="260"/>
      <c r="Z436" s="260"/>
      <c r="AA436" s="232"/>
      <c r="AB436" s="232"/>
      <c r="AC436" s="208"/>
      <c r="AD436" s="208"/>
      <c r="AE436" s="53"/>
      <c r="AF436" s="312" t="e">
        <f t="shared" si="354"/>
        <v>#DIV/0!</v>
      </c>
      <c r="AH436" s="34"/>
      <c r="AJ436" s="34"/>
    </row>
    <row r="437" spans="1:39" s="144" customFormat="1" ht="23.1" customHeight="1" x14ac:dyDescent="0.25">
      <c r="A437" s="2"/>
      <c r="B437" s="2"/>
      <c r="C437" s="283">
        <v>45257</v>
      </c>
      <c r="D437" s="4" t="s">
        <v>716</v>
      </c>
      <c r="E437" s="116">
        <f t="shared" ref="E437:F443" si="373">MROUND(K437+4.7,10)</f>
        <v>0</v>
      </c>
      <c r="F437" s="117">
        <f t="shared" si="373"/>
        <v>0</v>
      </c>
      <c r="G437" s="99"/>
      <c r="H437" s="2"/>
      <c r="I437" s="2"/>
      <c r="J437" s="33"/>
      <c r="K437" s="202">
        <f t="shared" ref="K437:K443" si="374">N437*$K$8</f>
        <v>0</v>
      </c>
      <c r="L437" s="202">
        <f t="shared" ref="L437:L443" si="375">O437*$L$8</f>
        <v>0</v>
      </c>
      <c r="M437" s="51"/>
      <c r="N437" s="13">
        <f t="shared" ref="N437:N443" si="376">Q437*2.3</f>
        <v>690</v>
      </c>
      <c r="O437" s="13">
        <f t="shared" ref="O437:O443" si="377">Q437*1.4</f>
        <v>420</v>
      </c>
      <c r="P437" s="51"/>
      <c r="Q437" s="400">
        <v>300</v>
      </c>
      <c r="R437" s="408">
        <v>300</v>
      </c>
      <c r="S437" s="408">
        <v>300</v>
      </c>
      <c r="T437" s="374">
        <v>300</v>
      </c>
      <c r="U437" s="310">
        <v>300</v>
      </c>
      <c r="V437" s="289">
        <v>280</v>
      </c>
      <c r="W437" s="269"/>
      <c r="X437" s="208">
        <v>300</v>
      </c>
      <c r="Y437" s="208">
        <v>300</v>
      </c>
      <c r="Z437" s="208">
        <v>300</v>
      </c>
      <c r="AA437" s="208">
        <v>300</v>
      </c>
      <c r="AB437" s="208">
        <v>300</v>
      </c>
      <c r="AC437" s="208"/>
      <c r="AD437" s="208"/>
      <c r="AE437" s="190">
        <v>108.173</v>
      </c>
      <c r="AF437" s="312">
        <f t="shared" si="354"/>
        <v>1</v>
      </c>
      <c r="AH437" s="34"/>
      <c r="AJ437" s="34"/>
      <c r="AK437" s="144" t="s">
        <v>755</v>
      </c>
    </row>
    <row r="438" spans="1:39" s="144" customFormat="1" ht="23.1" customHeight="1" x14ac:dyDescent="0.25">
      <c r="A438" s="2"/>
      <c r="B438" s="2"/>
      <c r="C438" s="2"/>
      <c r="D438" s="4" t="s">
        <v>717</v>
      </c>
      <c r="E438" s="116">
        <f t="shared" si="373"/>
        <v>0</v>
      </c>
      <c r="F438" s="117">
        <f t="shared" si="373"/>
        <v>0</v>
      </c>
      <c r="G438" s="99"/>
      <c r="H438" s="2"/>
      <c r="I438" s="2"/>
      <c r="J438" s="33"/>
      <c r="K438" s="202">
        <f t="shared" si="374"/>
        <v>0</v>
      </c>
      <c r="L438" s="202">
        <f t="shared" si="375"/>
        <v>0</v>
      </c>
      <c r="M438" s="51"/>
      <c r="N438" s="13">
        <f t="shared" si="376"/>
        <v>772.8</v>
      </c>
      <c r="O438" s="13">
        <f t="shared" si="377"/>
        <v>470.4</v>
      </c>
      <c r="P438" s="51"/>
      <c r="Q438" s="400">
        <v>336</v>
      </c>
      <c r="R438" s="408">
        <v>336</v>
      </c>
      <c r="S438" s="408">
        <v>336</v>
      </c>
      <c r="T438" s="374">
        <v>336</v>
      </c>
      <c r="U438" s="310">
        <v>336</v>
      </c>
      <c r="V438" s="289">
        <v>310</v>
      </c>
      <c r="W438" s="269"/>
      <c r="X438" s="208">
        <v>400</v>
      </c>
      <c r="Y438" s="208">
        <v>400</v>
      </c>
      <c r="Z438" s="208">
        <v>400</v>
      </c>
      <c r="AA438" s="208">
        <v>400</v>
      </c>
      <c r="AB438" s="208">
        <v>400</v>
      </c>
      <c r="AC438" s="208"/>
      <c r="AD438" s="208"/>
      <c r="AE438" s="190">
        <v>162.2595</v>
      </c>
      <c r="AF438" s="312">
        <f t="shared" si="354"/>
        <v>1</v>
      </c>
      <c r="AH438" s="34"/>
      <c r="AJ438" s="34"/>
      <c r="AK438" s="144" t="s">
        <v>756</v>
      </c>
      <c r="AL438" s="144" t="s">
        <v>757</v>
      </c>
      <c r="AM438" s="144" t="s">
        <v>758</v>
      </c>
    </row>
    <row r="439" spans="1:39" s="144" customFormat="1" ht="23.1" customHeight="1" x14ac:dyDescent="0.25">
      <c r="A439" s="2"/>
      <c r="B439" s="2"/>
      <c r="C439" s="2"/>
      <c r="D439" s="4" t="s">
        <v>718</v>
      </c>
      <c r="E439" s="116">
        <f t="shared" si="373"/>
        <v>0</v>
      </c>
      <c r="F439" s="117">
        <f t="shared" si="373"/>
        <v>0</v>
      </c>
      <c r="G439" s="99"/>
      <c r="H439" s="2"/>
      <c r="I439" s="2"/>
      <c r="J439" s="33"/>
      <c r="K439" s="202">
        <f t="shared" si="374"/>
        <v>0</v>
      </c>
      <c r="L439" s="202">
        <f t="shared" si="375"/>
        <v>0</v>
      </c>
      <c r="M439" s="51"/>
      <c r="N439" s="13">
        <f t="shared" si="376"/>
        <v>827.99999999999989</v>
      </c>
      <c r="O439" s="13">
        <f t="shared" si="377"/>
        <v>503.99999999999994</v>
      </c>
      <c r="P439" s="51"/>
      <c r="Q439" s="400">
        <v>360</v>
      </c>
      <c r="R439" s="408">
        <v>360</v>
      </c>
      <c r="S439" s="408">
        <v>360</v>
      </c>
      <c r="T439" s="374">
        <v>360</v>
      </c>
      <c r="U439" s="310">
        <v>360</v>
      </c>
      <c r="V439" s="289">
        <v>330</v>
      </c>
      <c r="W439" s="269"/>
      <c r="X439" s="208">
        <v>460</v>
      </c>
      <c r="Y439" s="208">
        <v>460</v>
      </c>
      <c r="Z439" s="208">
        <v>460</v>
      </c>
      <c r="AA439" s="208">
        <v>460</v>
      </c>
      <c r="AB439" s="208">
        <v>460</v>
      </c>
      <c r="AC439" s="208"/>
      <c r="AD439" s="208"/>
      <c r="AE439" s="190">
        <v>194.71140000000003</v>
      </c>
      <c r="AF439" s="312">
        <f t="shared" si="354"/>
        <v>1</v>
      </c>
      <c r="AH439" s="34"/>
      <c r="AJ439" s="34"/>
      <c r="AK439" s="144" t="s">
        <v>759</v>
      </c>
      <c r="AL439" s="144">
        <v>300</v>
      </c>
      <c r="AM439" s="144">
        <v>3000</v>
      </c>
    </row>
    <row r="440" spans="1:39" s="144" customFormat="1" ht="23.1" customHeight="1" x14ac:dyDescent="0.25">
      <c r="A440" s="2"/>
      <c r="B440" s="2"/>
      <c r="C440" s="2"/>
      <c r="D440" s="4" t="s">
        <v>762</v>
      </c>
      <c r="E440" s="116">
        <f t="shared" si="373"/>
        <v>0</v>
      </c>
      <c r="F440" s="117">
        <f t="shared" si="373"/>
        <v>0</v>
      </c>
      <c r="G440" s="99"/>
      <c r="H440" s="2"/>
      <c r="I440" s="2"/>
      <c r="J440" s="33"/>
      <c r="K440" s="202">
        <f t="shared" si="374"/>
        <v>0</v>
      </c>
      <c r="L440" s="202">
        <f t="shared" si="375"/>
        <v>0</v>
      </c>
      <c r="M440" s="51"/>
      <c r="N440" s="13">
        <f t="shared" si="376"/>
        <v>883.19999999999993</v>
      </c>
      <c r="O440" s="13">
        <f t="shared" si="377"/>
        <v>537.59999999999991</v>
      </c>
      <c r="P440" s="51"/>
      <c r="Q440" s="400">
        <v>384</v>
      </c>
      <c r="R440" s="408">
        <v>384</v>
      </c>
      <c r="S440" s="408">
        <v>384</v>
      </c>
      <c r="T440" s="374">
        <v>384</v>
      </c>
      <c r="U440" s="310">
        <v>384</v>
      </c>
      <c r="V440" s="289">
        <v>550</v>
      </c>
      <c r="W440" s="269"/>
      <c r="X440" s="208">
        <v>500</v>
      </c>
      <c r="Y440" s="208">
        <v>500</v>
      </c>
      <c r="Z440" s="208">
        <v>500</v>
      </c>
      <c r="AA440" s="208">
        <v>500</v>
      </c>
      <c r="AB440" s="208">
        <v>500</v>
      </c>
      <c r="AC440" s="208"/>
      <c r="AD440" s="208"/>
      <c r="AE440" s="190">
        <v>216.346</v>
      </c>
      <c r="AF440" s="312">
        <f t="shared" si="354"/>
        <v>1</v>
      </c>
      <c r="AH440" s="34"/>
      <c r="AJ440" s="34"/>
      <c r="AK440" s="144" t="s">
        <v>760</v>
      </c>
      <c r="AL440" s="144">
        <v>336</v>
      </c>
      <c r="AM440" s="144">
        <v>3360</v>
      </c>
    </row>
    <row r="441" spans="1:39" s="144" customFormat="1" ht="23.1" customHeight="1" x14ac:dyDescent="0.25">
      <c r="A441" s="2"/>
      <c r="B441" s="2"/>
      <c r="C441" s="2"/>
      <c r="D441" s="4" t="s">
        <v>763</v>
      </c>
      <c r="E441" s="116">
        <f t="shared" si="373"/>
        <v>0</v>
      </c>
      <c r="F441" s="117">
        <f t="shared" si="373"/>
        <v>0</v>
      </c>
      <c r="G441" s="99"/>
      <c r="H441" s="2"/>
      <c r="I441" s="2"/>
      <c r="J441" s="33"/>
      <c r="K441" s="202">
        <f t="shared" si="374"/>
        <v>0</v>
      </c>
      <c r="L441" s="202">
        <f t="shared" si="375"/>
        <v>0</v>
      </c>
      <c r="M441" s="51"/>
      <c r="N441" s="13">
        <f t="shared" si="376"/>
        <v>1324.8</v>
      </c>
      <c r="O441" s="13">
        <f t="shared" si="377"/>
        <v>806.4</v>
      </c>
      <c r="P441" s="51"/>
      <c r="Q441" s="400">
        <v>576</v>
      </c>
      <c r="R441" s="408">
        <v>576</v>
      </c>
      <c r="S441" s="408">
        <v>576</v>
      </c>
      <c r="T441" s="374">
        <v>576</v>
      </c>
      <c r="U441" s="310">
        <v>576</v>
      </c>
      <c r="V441" s="289">
        <v>580</v>
      </c>
      <c r="W441" s="269"/>
      <c r="X441" s="208">
        <v>800</v>
      </c>
      <c r="Y441" s="208">
        <v>800</v>
      </c>
      <c r="Z441" s="208">
        <v>800</v>
      </c>
      <c r="AA441" s="208">
        <v>800</v>
      </c>
      <c r="AB441" s="208">
        <v>800</v>
      </c>
      <c r="AC441" s="208"/>
      <c r="AD441" s="208"/>
      <c r="AE441" s="190">
        <v>216.346</v>
      </c>
      <c r="AF441" s="312">
        <f t="shared" si="354"/>
        <v>1</v>
      </c>
      <c r="AH441" s="34"/>
      <c r="AJ441" s="34"/>
      <c r="AK441" s="144" t="s">
        <v>761</v>
      </c>
      <c r="AL441" s="144">
        <v>360</v>
      </c>
      <c r="AM441" s="144">
        <v>3600</v>
      </c>
    </row>
    <row r="442" spans="1:39" s="144" customFormat="1" ht="23.1" customHeight="1" x14ac:dyDescent="0.25">
      <c r="A442" s="2"/>
      <c r="B442" s="2"/>
      <c r="C442" s="2"/>
      <c r="D442" s="4" t="s">
        <v>719</v>
      </c>
      <c r="E442" s="116">
        <f t="shared" si="373"/>
        <v>0</v>
      </c>
      <c r="F442" s="117">
        <f t="shared" si="373"/>
        <v>0</v>
      </c>
      <c r="G442" s="99"/>
      <c r="H442" s="2"/>
      <c r="I442" s="2"/>
      <c r="J442" s="33"/>
      <c r="K442" s="202">
        <f t="shared" si="374"/>
        <v>0</v>
      </c>
      <c r="L442" s="202">
        <f t="shared" si="375"/>
        <v>0</v>
      </c>
      <c r="M442" s="51"/>
      <c r="N442" s="13">
        <f t="shared" si="376"/>
        <v>1462.8</v>
      </c>
      <c r="O442" s="13">
        <f t="shared" si="377"/>
        <v>890.4</v>
      </c>
      <c r="P442" s="51"/>
      <c r="Q442" s="400">
        <v>636</v>
      </c>
      <c r="R442" s="408">
        <v>636</v>
      </c>
      <c r="S442" s="408">
        <v>636</v>
      </c>
      <c r="T442" s="374">
        <v>636</v>
      </c>
      <c r="U442" s="310">
        <v>636</v>
      </c>
      <c r="V442" s="289">
        <v>550</v>
      </c>
      <c r="W442" s="269"/>
      <c r="X442" s="208">
        <v>500</v>
      </c>
      <c r="Y442" s="208">
        <v>500</v>
      </c>
      <c r="Z442" s="208">
        <v>500</v>
      </c>
      <c r="AA442" s="208">
        <v>500</v>
      </c>
      <c r="AB442" s="208">
        <v>500</v>
      </c>
      <c r="AC442" s="208"/>
      <c r="AD442" s="208"/>
      <c r="AE442" s="190">
        <v>216.346</v>
      </c>
      <c r="AF442" s="312">
        <f t="shared" si="354"/>
        <v>1</v>
      </c>
      <c r="AH442" s="34"/>
      <c r="AJ442" s="34"/>
    </row>
    <row r="443" spans="1:39" s="144" customFormat="1" ht="23.1" customHeight="1" x14ac:dyDescent="0.25">
      <c r="A443" s="2"/>
      <c r="B443" s="2"/>
      <c r="C443" s="2"/>
      <c r="D443" s="4" t="s">
        <v>720</v>
      </c>
      <c r="E443" s="116">
        <f t="shared" si="373"/>
        <v>0</v>
      </c>
      <c r="F443" s="117">
        <f t="shared" si="373"/>
        <v>0</v>
      </c>
      <c r="G443" s="99"/>
      <c r="H443" s="2"/>
      <c r="I443" s="2"/>
      <c r="J443" s="33"/>
      <c r="K443" s="202">
        <f t="shared" si="374"/>
        <v>0</v>
      </c>
      <c r="L443" s="202">
        <f t="shared" si="375"/>
        <v>0</v>
      </c>
      <c r="M443" s="51"/>
      <c r="N443" s="13">
        <f t="shared" si="376"/>
        <v>1600.8</v>
      </c>
      <c r="O443" s="13">
        <f t="shared" si="377"/>
        <v>974.4</v>
      </c>
      <c r="P443" s="51"/>
      <c r="Q443" s="400">
        <v>696</v>
      </c>
      <c r="R443" s="408">
        <v>696</v>
      </c>
      <c r="S443" s="408">
        <v>696</v>
      </c>
      <c r="T443" s="374">
        <v>696</v>
      </c>
      <c r="U443" s="310">
        <v>696</v>
      </c>
      <c r="V443" s="289">
        <v>580</v>
      </c>
      <c r="W443" s="269"/>
      <c r="X443" s="208">
        <v>800</v>
      </c>
      <c r="Y443" s="208">
        <v>800</v>
      </c>
      <c r="Z443" s="208">
        <v>800</v>
      </c>
      <c r="AA443" s="208">
        <v>800</v>
      </c>
      <c r="AB443" s="208">
        <v>800</v>
      </c>
      <c r="AC443" s="208"/>
      <c r="AD443" s="208"/>
      <c r="AE443" s="190">
        <v>216.346</v>
      </c>
      <c r="AF443" s="312">
        <f t="shared" si="354"/>
        <v>1</v>
      </c>
      <c r="AH443" s="34"/>
      <c r="AJ443" s="34"/>
    </row>
    <row r="444" spans="1:39" s="144" customFormat="1" ht="23.1" customHeight="1" x14ac:dyDescent="0.25">
      <c r="A444" s="2"/>
      <c r="B444" s="2"/>
      <c r="C444" s="2"/>
      <c r="D444" s="136"/>
      <c r="E444" s="138"/>
      <c r="F444" s="139"/>
      <c r="G444" s="99"/>
      <c r="H444" s="2"/>
      <c r="I444" s="2"/>
      <c r="J444" s="34"/>
      <c r="K444" s="202"/>
      <c r="L444" s="202"/>
      <c r="M444" s="2"/>
      <c r="N444" s="13"/>
      <c r="O444" s="13"/>
      <c r="P444" s="2"/>
      <c r="Q444" s="400"/>
      <c r="R444" s="408"/>
      <c r="S444" s="408"/>
      <c r="T444" s="356"/>
      <c r="U444" s="356"/>
      <c r="V444" s="330"/>
      <c r="W444" s="357"/>
      <c r="X444" s="237"/>
      <c r="Y444" s="237"/>
      <c r="Z444" s="237"/>
      <c r="AA444" s="237"/>
      <c r="AB444" s="237"/>
      <c r="AC444" s="237"/>
      <c r="AD444" s="237"/>
      <c r="AE444" s="240"/>
      <c r="AF444" s="312"/>
      <c r="AH444" s="34"/>
      <c r="AJ444" s="34"/>
    </row>
  </sheetData>
  <mergeCells count="47">
    <mergeCell ref="D410:I410"/>
    <mergeCell ref="D419:I419"/>
    <mergeCell ref="D423:I423"/>
    <mergeCell ref="D429:I429"/>
    <mergeCell ref="D436:I436"/>
    <mergeCell ref="D404:I404"/>
    <mergeCell ref="D300:I300"/>
    <mergeCell ref="D309:I309"/>
    <mergeCell ref="D315:I315"/>
    <mergeCell ref="D320:I320"/>
    <mergeCell ref="D323:I323"/>
    <mergeCell ref="D351:I351"/>
    <mergeCell ref="D353:I353"/>
    <mergeCell ref="D365:I365"/>
    <mergeCell ref="D386:I386"/>
    <mergeCell ref="D394:I394"/>
    <mergeCell ref="D400:I400"/>
    <mergeCell ref="D293:I293"/>
    <mergeCell ref="D177:I177"/>
    <mergeCell ref="D183:I183"/>
    <mergeCell ref="D194:I194"/>
    <mergeCell ref="D217:I217"/>
    <mergeCell ref="D230:I230"/>
    <mergeCell ref="D239:I239"/>
    <mergeCell ref="D256:I256"/>
    <mergeCell ref="D262:I262"/>
    <mergeCell ref="D266:I266"/>
    <mergeCell ref="D276:I276"/>
    <mergeCell ref="D285:I285"/>
    <mergeCell ref="D166:I166"/>
    <mergeCell ref="D86:I86"/>
    <mergeCell ref="D94:I94"/>
    <mergeCell ref="D103:I103"/>
    <mergeCell ref="D109:I109"/>
    <mergeCell ref="D115:I115"/>
    <mergeCell ref="D121:I121"/>
    <mergeCell ref="D131:I131"/>
    <mergeCell ref="D137:I137"/>
    <mergeCell ref="D143:I143"/>
    <mergeCell ref="D152:I152"/>
    <mergeCell ref="D160:I160"/>
    <mergeCell ref="D81:I81"/>
    <mergeCell ref="D27:I27"/>
    <mergeCell ref="D42:I42"/>
    <mergeCell ref="D54:I54"/>
    <mergeCell ref="D65:I65"/>
    <mergeCell ref="D76:I76"/>
  </mergeCells>
  <printOptions horizontalCentered="1"/>
  <pageMargins left="0.70866141732283472" right="0.51181102362204722" top="0.59055118110236227" bottom="0.39370078740157483" header="0.19685039370078741" footer="0.11811023622047245"/>
  <pageSetup scale="98" fitToHeight="0" orientation="portrait" r:id="rId1"/>
  <headerFooter>
    <oddHeader>&amp;LMACETAS DE PLASTICO&amp;R"El Origen"</oddHeader>
    <oddFooter>&amp;L&amp;P&amp;R&amp;D</oddFooter>
  </headerFooter>
  <rowBreaks count="2" manualBreakCount="2">
    <brk id="322" max="16383" man="1"/>
    <brk id="350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39997558519241921"/>
    <pageSetUpPr fitToPage="1"/>
  </sheetPr>
  <dimension ref="A1:AM350"/>
  <sheetViews>
    <sheetView topLeftCell="E1" zoomScaleNormal="100" workbookViewId="0">
      <selection activeCell="G4" sqref="G4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customWidth="1"/>
    <col min="3" max="3" width="14.7109375" style="2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hidden="1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customWidth="1"/>
    <col min="17" max="17" width="14.85546875" style="429" customWidth="1"/>
    <col min="18" max="19" width="14.85546875" style="392" customWidth="1"/>
    <col min="20" max="20" width="14.85546875" style="363" customWidth="1"/>
    <col min="21" max="21" width="14.85546875" style="297" customWidth="1"/>
    <col min="22" max="22" width="14.85546875" style="286" customWidth="1"/>
    <col min="23" max="23" width="14.85546875" style="273" customWidth="1"/>
    <col min="24" max="30" width="14.85546875" style="199" customWidth="1"/>
    <col min="31" max="31" width="14.85546875" style="11" customWidth="1"/>
    <col min="32" max="32" width="11.42578125" style="285" customWidth="1"/>
    <col min="33" max="33" width="14.7109375" style="144" customWidth="1"/>
    <col min="34" max="35" width="11.42578125" style="34" customWidth="1"/>
    <col min="36" max="16384" width="11.42578125" style="34"/>
  </cols>
  <sheetData>
    <row r="1" spans="1:39" ht="23.1" customHeight="1" x14ac:dyDescent="0.25">
      <c r="N1" s="11">
        <v>2.2000000000000002</v>
      </c>
      <c r="O1" s="11">
        <v>1.2</v>
      </c>
      <c r="S1" s="392" t="s">
        <v>853</v>
      </c>
    </row>
    <row r="2" spans="1:39" ht="23.1" customHeight="1" x14ac:dyDescent="0.25">
      <c r="N2" s="11">
        <v>2.2999999999999998</v>
      </c>
      <c r="O2" s="11">
        <v>1.3</v>
      </c>
      <c r="Q2" s="442" t="s">
        <v>870</v>
      </c>
      <c r="S2" s="392" t="s">
        <v>848</v>
      </c>
    </row>
    <row r="3" spans="1:39" ht="23.1" customHeight="1" thickBot="1" x14ac:dyDescent="0.3">
      <c r="N3" s="11">
        <v>2.4</v>
      </c>
      <c r="O3" s="11">
        <v>1.4</v>
      </c>
      <c r="Q3" s="442">
        <v>2.5</v>
      </c>
      <c r="S3" s="392" t="s">
        <v>852</v>
      </c>
    </row>
    <row r="4" spans="1:39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442">
        <v>1.5</v>
      </c>
      <c r="R4" s="392"/>
      <c r="S4" s="392" t="s">
        <v>854</v>
      </c>
      <c r="T4" s="363" t="s">
        <v>839</v>
      </c>
      <c r="U4" s="297" t="s">
        <v>691</v>
      </c>
      <c r="V4" s="286" t="s">
        <v>659</v>
      </c>
      <c r="W4" s="273" t="s">
        <v>706</v>
      </c>
      <c r="X4" s="270" t="s">
        <v>705</v>
      </c>
      <c r="Y4" s="264" t="s">
        <v>691</v>
      </c>
      <c r="Z4" s="243" t="s">
        <v>669</v>
      </c>
      <c r="AA4" s="235" t="s">
        <v>669</v>
      </c>
      <c r="AB4" s="222" t="s">
        <v>669</v>
      </c>
      <c r="AC4" s="218" t="s">
        <v>668</v>
      </c>
      <c r="AD4" s="199" t="s">
        <v>659</v>
      </c>
      <c r="AE4" s="245" t="s">
        <v>675</v>
      </c>
      <c r="AF4" s="285"/>
      <c r="AH4" s="34"/>
      <c r="AI4" s="34"/>
      <c r="AJ4" s="34"/>
      <c r="AK4" s="34"/>
      <c r="AL4" s="34"/>
      <c r="AM4" s="34"/>
    </row>
    <row r="5" spans="1:39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437" t="s">
        <v>864</v>
      </c>
      <c r="R5" s="421" t="s">
        <v>639</v>
      </c>
      <c r="S5" s="393"/>
      <c r="T5" s="364">
        <v>45274</v>
      </c>
      <c r="U5" s="298">
        <v>45253</v>
      </c>
      <c r="V5" s="287">
        <v>45254</v>
      </c>
      <c r="W5" s="274">
        <v>45246</v>
      </c>
      <c r="X5" s="265">
        <v>45233</v>
      </c>
      <c r="Y5" s="265">
        <v>45225</v>
      </c>
      <c r="Z5" s="244">
        <v>45218</v>
      </c>
      <c r="AA5" s="236">
        <v>45195</v>
      </c>
      <c r="AB5" s="223">
        <v>45183</v>
      </c>
      <c r="AC5" s="219">
        <v>45166</v>
      </c>
      <c r="AD5" s="203">
        <v>45155</v>
      </c>
      <c r="AE5" s="11"/>
      <c r="AF5" s="285"/>
      <c r="AH5" s="34"/>
      <c r="AI5" s="34"/>
      <c r="AJ5" s="34"/>
      <c r="AK5" s="34"/>
      <c r="AL5" s="34"/>
      <c r="AM5" s="34"/>
    </row>
    <row r="6" spans="1:39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438">
        <v>45326</v>
      </c>
      <c r="R6" s="422">
        <v>45317</v>
      </c>
      <c r="S6" s="394">
        <v>45295</v>
      </c>
      <c r="T6" s="365">
        <v>45274</v>
      </c>
      <c r="U6" s="304">
        <v>45267</v>
      </c>
      <c r="V6" s="288"/>
      <c r="W6" s="275"/>
      <c r="X6" s="266"/>
      <c r="Y6" s="266">
        <v>1.3859999999999999</v>
      </c>
      <c r="Z6" s="220"/>
      <c r="AA6" s="220"/>
      <c r="AB6" s="220"/>
      <c r="AC6" s="220">
        <v>1.3859999999999999</v>
      </c>
      <c r="AD6" s="206"/>
      <c r="AE6" s="36"/>
      <c r="AF6" s="285"/>
      <c r="AH6" s="34"/>
      <c r="AI6" s="34"/>
      <c r="AJ6" s="34"/>
      <c r="AK6" s="34"/>
      <c r="AL6" s="34"/>
      <c r="AM6" s="34"/>
    </row>
    <row r="7" spans="1:39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2.5</v>
      </c>
      <c r="O7" s="12">
        <v>1.5</v>
      </c>
      <c r="P7" s="41"/>
      <c r="Q7" s="439" t="s">
        <v>235</v>
      </c>
      <c r="R7" s="423" t="s">
        <v>235</v>
      </c>
      <c r="S7" s="395" t="s">
        <v>235</v>
      </c>
      <c r="T7" s="366" t="s">
        <v>235</v>
      </c>
      <c r="U7" s="299" t="s">
        <v>235</v>
      </c>
      <c r="V7" s="296" t="s">
        <v>235</v>
      </c>
      <c r="W7" s="276" t="s">
        <v>235</v>
      </c>
      <c r="X7" s="271" t="s">
        <v>235</v>
      </c>
      <c r="Y7" s="267" t="s">
        <v>235</v>
      </c>
      <c r="Z7" s="221" t="s">
        <v>235</v>
      </c>
      <c r="AA7" s="221" t="s">
        <v>235</v>
      </c>
      <c r="AB7" s="221" t="s">
        <v>235</v>
      </c>
      <c r="AC7" s="221" t="s">
        <v>235</v>
      </c>
      <c r="AD7" s="207" t="s">
        <v>235</v>
      </c>
      <c r="AE7" s="42" t="s">
        <v>235</v>
      </c>
      <c r="AF7" s="285"/>
      <c r="AH7" s="34"/>
      <c r="AI7" s="34"/>
      <c r="AJ7" s="34"/>
      <c r="AK7" s="34"/>
      <c r="AL7" s="34"/>
      <c r="AM7" s="34"/>
    </row>
    <row r="8" spans="1:39" s="144" customFormat="1" ht="9.9499999999999993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430"/>
      <c r="R8" s="423"/>
      <c r="S8" s="396" t="s">
        <v>840</v>
      </c>
      <c r="T8" s="377" t="s">
        <v>840</v>
      </c>
      <c r="U8" s="348"/>
      <c r="V8" s="349"/>
      <c r="W8" s="350"/>
      <c r="X8" s="351"/>
      <c r="Y8" s="351"/>
      <c r="Z8" s="207"/>
      <c r="AA8" s="207"/>
      <c r="AB8" s="207"/>
      <c r="AC8" s="207"/>
      <c r="AD8" s="207"/>
      <c r="AE8" s="10"/>
      <c r="AF8" s="285"/>
      <c r="AH8" s="34"/>
      <c r="AI8" s="34"/>
      <c r="AJ8" s="34"/>
      <c r="AK8" s="34"/>
      <c r="AL8" s="34"/>
      <c r="AM8" s="34"/>
    </row>
    <row r="9" spans="1:39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431"/>
      <c r="R9" s="397"/>
      <c r="S9" s="397">
        <v>1.1000000000000001</v>
      </c>
      <c r="T9" s="375">
        <v>1.45</v>
      </c>
      <c r="U9" s="321"/>
      <c r="V9" s="322"/>
      <c r="W9" s="279"/>
      <c r="X9" s="323"/>
      <c r="Y9" s="323"/>
      <c r="Z9" s="211"/>
      <c r="AA9" s="211"/>
      <c r="AB9" s="211"/>
      <c r="AC9" s="211"/>
      <c r="AD9" s="211"/>
      <c r="AE9" s="197"/>
      <c r="AF9" s="312"/>
      <c r="AH9" s="34"/>
      <c r="AI9" s="34"/>
      <c r="AJ9" s="34"/>
      <c r="AK9" s="34"/>
      <c r="AL9" s="34"/>
      <c r="AM9" s="34"/>
    </row>
    <row r="10" spans="1:39" s="144" customFormat="1" ht="23.1" customHeight="1" x14ac:dyDescent="0.25">
      <c r="A10" s="2" t="s">
        <v>236</v>
      </c>
      <c r="B10" s="2">
        <v>4756</v>
      </c>
      <c r="C10" s="2" t="s">
        <v>505</v>
      </c>
      <c r="D10" s="3" t="s">
        <v>95</v>
      </c>
      <c r="E10" s="116">
        <f>K10</f>
        <v>140</v>
      </c>
      <c r="F10" s="117">
        <f>L10</f>
        <v>80</v>
      </c>
      <c r="G10" s="101"/>
      <c r="H10" s="2"/>
      <c r="I10" s="2"/>
      <c r="J10" s="47"/>
      <c r="K10" s="202">
        <f>MROUND(N10+5,10)</f>
        <v>140</v>
      </c>
      <c r="L10" s="202">
        <f>MROUND(O10+5,10)</f>
        <v>80</v>
      </c>
      <c r="M10" s="51"/>
      <c r="N10" s="13">
        <f>Q10*$N$7</f>
        <v>130.6</v>
      </c>
      <c r="O10" s="13">
        <f>Q10*$O$7</f>
        <v>78.36</v>
      </c>
      <c r="P10" s="51"/>
      <c r="Q10" s="436">
        <v>52.24</v>
      </c>
      <c r="R10" s="399">
        <v>62.464187499999994</v>
      </c>
      <c r="S10" s="399">
        <v>62.464187499999994</v>
      </c>
      <c r="T10" s="371">
        <v>56.785624999999989</v>
      </c>
      <c r="U10" s="303">
        <v>39.162499999999994</v>
      </c>
      <c r="V10" s="289">
        <v>39.162499999999994</v>
      </c>
      <c r="W10" s="277">
        <v>31.33</v>
      </c>
      <c r="X10" s="263">
        <v>31.33</v>
      </c>
      <c r="Y10" s="263">
        <v>31.33</v>
      </c>
      <c r="Z10" s="208">
        <v>27.983339999999998</v>
      </c>
      <c r="AA10" s="208">
        <v>27.983339999999998</v>
      </c>
      <c r="AB10" s="208">
        <v>27.983339999999998</v>
      </c>
      <c r="AC10" s="208">
        <v>27.983339999999998</v>
      </c>
      <c r="AD10" s="208">
        <v>25.237500000000001</v>
      </c>
      <c r="AE10" s="190">
        <v>20.190000000000001</v>
      </c>
      <c r="AF10" s="312">
        <f t="shared" ref="AF10:AF25" si="0">Q10/R10</f>
        <v>0.83631921090785033</v>
      </c>
      <c r="AH10" s="34"/>
      <c r="AI10" s="34"/>
      <c r="AJ10" s="34"/>
      <c r="AK10" s="34"/>
      <c r="AL10" s="34"/>
      <c r="AM10" s="34"/>
    </row>
    <row r="11" spans="1:39" s="144" customFormat="1" ht="23.1" customHeight="1" x14ac:dyDescent="0.25">
      <c r="A11" s="2" t="s">
        <v>236</v>
      </c>
      <c r="B11" s="2">
        <v>4756</v>
      </c>
      <c r="C11" s="2" t="s">
        <v>505</v>
      </c>
      <c r="D11" s="3" t="s">
        <v>856</v>
      </c>
      <c r="E11" s="116">
        <f t="shared" ref="E11:F25" si="1">K11</f>
        <v>200</v>
      </c>
      <c r="F11" s="117">
        <f t="shared" si="1"/>
        <v>100</v>
      </c>
      <c r="G11" s="101"/>
      <c r="H11" s="2"/>
      <c r="I11" s="2"/>
      <c r="J11" s="47"/>
      <c r="K11" s="202">
        <f t="shared" ref="K11:L25" si="2">MROUND(N11+25,50)</f>
        <v>200</v>
      </c>
      <c r="L11" s="202">
        <f t="shared" si="2"/>
        <v>100</v>
      </c>
      <c r="M11" s="51"/>
      <c r="N11" s="13">
        <f t="shared" ref="N11:N74" si="3">Q11*$N$7</f>
        <v>159.75</v>
      </c>
      <c r="O11" s="13">
        <f t="shared" ref="O11:O74" si="4">Q11*$O$7</f>
        <v>95.85</v>
      </c>
      <c r="P11" s="51"/>
      <c r="Q11" s="400">
        <v>63.9</v>
      </c>
      <c r="R11" s="411">
        <v>63.9</v>
      </c>
      <c r="S11" s="411">
        <v>63.9</v>
      </c>
      <c r="T11" s="371">
        <v>56.785624999999989</v>
      </c>
      <c r="U11" s="303">
        <v>39.162499999999994</v>
      </c>
      <c r="V11" s="289">
        <v>39.162499999999994</v>
      </c>
      <c r="W11" s="277">
        <v>31.33</v>
      </c>
      <c r="X11" s="263">
        <v>31.33</v>
      </c>
      <c r="Y11" s="263">
        <v>31.33</v>
      </c>
      <c r="Z11" s="208">
        <v>27.983339999999998</v>
      </c>
      <c r="AA11" s="208">
        <v>27.983339999999998</v>
      </c>
      <c r="AB11" s="208">
        <v>27.983339999999998</v>
      </c>
      <c r="AC11" s="208">
        <v>27.983339999999998</v>
      </c>
      <c r="AD11" s="208">
        <v>25.237500000000001</v>
      </c>
      <c r="AE11" s="190">
        <v>20.190000000000001</v>
      </c>
      <c r="AF11" s="312">
        <f t="shared" si="0"/>
        <v>1</v>
      </c>
      <c r="AH11" s="34"/>
      <c r="AI11" s="34"/>
      <c r="AJ11" s="34"/>
      <c r="AK11" s="34"/>
      <c r="AL11" s="34"/>
      <c r="AM11" s="34"/>
    </row>
    <row r="12" spans="1:39" s="144" customFormat="1" ht="23.1" customHeight="1" x14ac:dyDescent="0.25">
      <c r="A12" s="2" t="s">
        <v>236</v>
      </c>
      <c r="B12" s="2">
        <v>4757</v>
      </c>
      <c r="C12" s="2" t="s">
        <v>506</v>
      </c>
      <c r="D12" s="3" t="s">
        <v>96</v>
      </c>
      <c r="E12" s="116">
        <f t="shared" si="1"/>
        <v>250</v>
      </c>
      <c r="F12" s="117">
        <f t="shared" si="1"/>
        <v>150</v>
      </c>
      <c r="G12" s="101"/>
      <c r="H12" s="2"/>
      <c r="I12" s="2"/>
      <c r="J12" s="47"/>
      <c r="K12" s="202">
        <f t="shared" si="2"/>
        <v>250</v>
      </c>
      <c r="L12" s="202">
        <f t="shared" si="2"/>
        <v>150</v>
      </c>
      <c r="M12" s="51"/>
      <c r="N12" s="13">
        <f t="shared" si="3"/>
        <v>210.92500000000001</v>
      </c>
      <c r="O12" s="13">
        <f t="shared" si="4"/>
        <v>126.55500000000001</v>
      </c>
      <c r="P12" s="51"/>
      <c r="Q12" s="436">
        <v>84.37</v>
      </c>
      <c r="R12" s="399">
        <v>100.88374999999999</v>
      </c>
      <c r="S12" s="399">
        <v>100.88374999999999</v>
      </c>
      <c r="T12" s="371">
        <v>91.712499999999991</v>
      </c>
      <c r="U12" s="303">
        <v>63.25</v>
      </c>
      <c r="V12" s="289">
        <v>63.25</v>
      </c>
      <c r="W12" s="277">
        <v>50.6</v>
      </c>
      <c r="X12" s="263">
        <v>50.6</v>
      </c>
      <c r="Y12" s="263">
        <v>50.6</v>
      </c>
      <c r="Z12" s="208">
        <v>42.397739999999999</v>
      </c>
      <c r="AA12" s="208">
        <v>42.397739999999999</v>
      </c>
      <c r="AB12" s="208">
        <v>42.397739999999999</v>
      </c>
      <c r="AC12" s="208">
        <v>42.397739999999999</v>
      </c>
      <c r="AD12" s="208">
        <v>38.237499999999997</v>
      </c>
      <c r="AE12" s="190">
        <v>30.59</v>
      </c>
      <c r="AF12" s="312">
        <f t="shared" si="0"/>
        <v>0.83630911816818876</v>
      </c>
      <c r="AH12" s="34"/>
      <c r="AI12" s="34"/>
      <c r="AJ12" s="34"/>
      <c r="AK12" s="34"/>
      <c r="AL12" s="34"/>
      <c r="AM12" s="34"/>
    </row>
    <row r="13" spans="1:39" s="144" customFormat="1" ht="23.1" customHeight="1" x14ac:dyDescent="0.25">
      <c r="A13" s="2" t="s">
        <v>236</v>
      </c>
      <c r="B13" s="2">
        <v>4758</v>
      </c>
      <c r="C13" s="2" t="s">
        <v>507</v>
      </c>
      <c r="D13" s="3" t="s">
        <v>97</v>
      </c>
      <c r="E13" s="116">
        <f t="shared" si="1"/>
        <v>300</v>
      </c>
      <c r="F13" s="117">
        <f t="shared" si="1"/>
        <v>200</v>
      </c>
      <c r="G13" s="101"/>
      <c r="H13" s="2"/>
      <c r="I13" s="2"/>
      <c r="J13" s="47"/>
      <c r="K13" s="202">
        <f t="shared" si="2"/>
        <v>300</v>
      </c>
      <c r="L13" s="202">
        <f t="shared" si="2"/>
        <v>200</v>
      </c>
      <c r="M13" s="51"/>
      <c r="N13" s="13">
        <f t="shared" si="3"/>
        <v>291.27500000000003</v>
      </c>
      <c r="O13" s="13">
        <f t="shared" si="4"/>
        <v>174.76500000000001</v>
      </c>
      <c r="P13" s="51"/>
      <c r="Q13" s="436">
        <v>116.51</v>
      </c>
      <c r="R13" s="399">
        <v>139.3431875</v>
      </c>
      <c r="S13" s="399">
        <v>139.3431875</v>
      </c>
      <c r="T13" s="371">
        <v>126.675625</v>
      </c>
      <c r="U13" s="303">
        <v>87.362499999999997</v>
      </c>
      <c r="V13" s="289">
        <v>87.362499999999997</v>
      </c>
      <c r="W13" s="277">
        <v>69.89</v>
      </c>
      <c r="X13" s="263">
        <v>69.89</v>
      </c>
      <c r="Y13" s="263">
        <v>69.89</v>
      </c>
      <c r="Z13" s="208">
        <v>62.39772</v>
      </c>
      <c r="AA13" s="208">
        <v>62.39772</v>
      </c>
      <c r="AB13" s="208">
        <v>62.39772</v>
      </c>
      <c r="AC13" s="208">
        <v>62.39772</v>
      </c>
      <c r="AD13" s="208">
        <v>56.275000000000006</v>
      </c>
      <c r="AE13" s="190">
        <v>45.02</v>
      </c>
      <c r="AF13" s="312">
        <f t="shared" si="0"/>
        <v>0.83613703755700297</v>
      </c>
      <c r="AH13" s="34"/>
      <c r="AI13" s="34"/>
      <c r="AJ13" s="34"/>
      <c r="AK13" s="34"/>
      <c r="AL13" s="34"/>
      <c r="AM13" s="34"/>
    </row>
    <row r="14" spans="1:39" s="144" customFormat="1" ht="23.1" customHeight="1" x14ac:dyDescent="0.25">
      <c r="A14" s="2" t="s">
        <v>236</v>
      </c>
      <c r="B14" s="2">
        <v>4758</v>
      </c>
      <c r="C14" s="2" t="s">
        <v>507</v>
      </c>
      <c r="D14" s="3" t="s">
        <v>857</v>
      </c>
      <c r="E14" s="116">
        <f t="shared" si="1"/>
        <v>450</v>
      </c>
      <c r="F14" s="117">
        <f t="shared" si="1"/>
        <v>300</v>
      </c>
      <c r="G14" s="101"/>
      <c r="H14" s="2"/>
      <c r="I14" s="2"/>
      <c r="J14" s="47"/>
      <c r="K14" s="202">
        <f t="shared" si="2"/>
        <v>450</v>
      </c>
      <c r="L14" s="202">
        <f t="shared" si="2"/>
        <v>300</v>
      </c>
      <c r="M14" s="51"/>
      <c r="N14" s="13">
        <f t="shared" si="3"/>
        <v>427.5</v>
      </c>
      <c r="O14" s="13">
        <f t="shared" si="4"/>
        <v>256.5</v>
      </c>
      <c r="P14" s="51"/>
      <c r="Q14" s="400">
        <v>171</v>
      </c>
      <c r="R14" s="411">
        <v>171</v>
      </c>
      <c r="S14" s="411">
        <v>171</v>
      </c>
      <c r="T14" s="371">
        <v>126.675625</v>
      </c>
      <c r="U14" s="303">
        <v>87.362499999999997</v>
      </c>
      <c r="V14" s="289">
        <v>87.362499999999997</v>
      </c>
      <c r="W14" s="277">
        <v>69.89</v>
      </c>
      <c r="X14" s="263">
        <v>69.89</v>
      </c>
      <c r="Y14" s="263">
        <v>69.89</v>
      </c>
      <c r="Z14" s="208">
        <v>62.39772</v>
      </c>
      <c r="AA14" s="208">
        <v>62.39772</v>
      </c>
      <c r="AB14" s="208">
        <v>62.39772</v>
      </c>
      <c r="AC14" s="208">
        <v>62.39772</v>
      </c>
      <c r="AD14" s="208">
        <v>56.275000000000006</v>
      </c>
      <c r="AE14" s="190">
        <v>45.02</v>
      </c>
      <c r="AF14" s="312">
        <f t="shared" si="0"/>
        <v>1</v>
      </c>
      <c r="AH14" s="34"/>
      <c r="AI14" s="34"/>
      <c r="AJ14" s="34"/>
      <c r="AK14" s="34"/>
      <c r="AL14" s="34"/>
      <c r="AM14" s="34"/>
    </row>
    <row r="15" spans="1:39" s="144" customFormat="1" ht="23.1" customHeight="1" x14ac:dyDescent="0.25">
      <c r="A15" s="2" t="s">
        <v>236</v>
      </c>
      <c r="B15" s="2">
        <v>4759</v>
      </c>
      <c r="C15" s="2" t="s">
        <v>508</v>
      </c>
      <c r="D15" s="3" t="s">
        <v>98</v>
      </c>
      <c r="E15" s="116">
        <f t="shared" si="1"/>
        <v>400</v>
      </c>
      <c r="F15" s="117">
        <f t="shared" si="1"/>
        <v>250</v>
      </c>
      <c r="G15" s="101"/>
      <c r="H15" s="2"/>
      <c r="I15" s="2"/>
      <c r="J15" s="47"/>
      <c r="K15" s="202">
        <f t="shared" si="2"/>
        <v>400</v>
      </c>
      <c r="L15" s="202">
        <f t="shared" si="2"/>
        <v>250</v>
      </c>
      <c r="M15" s="51"/>
      <c r="N15" s="13">
        <f t="shared" si="3"/>
        <v>391.27499999999998</v>
      </c>
      <c r="O15" s="13">
        <f t="shared" si="4"/>
        <v>234.76499999999999</v>
      </c>
      <c r="P15" s="51"/>
      <c r="Q15" s="436">
        <v>156.51</v>
      </c>
      <c r="R15" s="399">
        <v>187.09350000000003</v>
      </c>
      <c r="S15" s="399">
        <v>187.09350000000003</v>
      </c>
      <c r="T15" s="371">
        <v>170.08500000000001</v>
      </c>
      <c r="U15" s="303">
        <v>117.30000000000001</v>
      </c>
      <c r="V15" s="289">
        <v>117.30000000000001</v>
      </c>
      <c r="W15" s="277">
        <v>93.84</v>
      </c>
      <c r="X15" s="263">
        <v>93.84</v>
      </c>
      <c r="Y15" s="263">
        <v>93.84</v>
      </c>
      <c r="Z15" s="208">
        <v>83.783699999999996</v>
      </c>
      <c r="AA15" s="208">
        <v>83.783699999999996</v>
      </c>
      <c r="AB15" s="208">
        <v>83.783699999999996</v>
      </c>
      <c r="AC15" s="208">
        <v>83.783699999999996</v>
      </c>
      <c r="AD15" s="208">
        <v>75.5625</v>
      </c>
      <c r="AE15" s="190">
        <v>60.45</v>
      </c>
      <c r="AF15" s="312">
        <f t="shared" si="0"/>
        <v>0.83653360485532613</v>
      </c>
      <c r="AH15" s="34"/>
      <c r="AI15" s="34"/>
      <c r="AJ15" s="34"/>
      <c r="AK15" s="34"/>
      <c r="AL15" s="34"/>
      <c r="AM15" s="34"/>
    </row>
    <row r="16" spans="1:39" s="144" customFormat="1" ht="23.1" customHeight="1" x14ac:dyDescent="0.25">
      <c r="A16" s="2" t="s">
        <v>236</v>
      </c>
      <c r="B16" s="2">
        <v>4760</v>
      </c>
      <c r="C16" s="2" t="s">
        <v>509</v>
      </c>
      <c r="D16" s="3" t="s">
        <v>99</v>
      </c>
      <c r="E16" s="116">
        <f t="shared" si="1"/>
        <v>450</v>
      </c>
      <c r="F16" s="117">
        <f t="shared" si="1"/>
        <v>300</v>
      </c>
      <c r="G16" s="101"/>
      <c r="H16" s="2"/>
      <c r="I16" s="2"/>
      <c r="J16" s="47"/>
      <c r="K16" s="202">
        <f t="shared" si="2"/>
        <v>450</v>
      </c>
      <c r="L16" s="202">
        <f t="shared" si="2"/>
        <v>300</v>
      </c>
      <c r="M16" s="51"/>
      <c r="N16" s="13">
        <f t="shared" si="3"/>
        <v>420.55</v>
      </c>
      <c r="O16" s="13">
        <f t="shared" si="4"/>
        <v>252.32999999999998</v>
      </c>
      <c r="P16" s="51"/>
      <c r="Q16" s="436">
        <v>168.22</v>
      </c>
      <c r="R16" s="399">
        <v>201.17735000000002</v>
      </c>
      <c r="S16" s="399">
        <v>201.17735000000002</v>
      </c>
      <c r="T16" s="371">
        <v>182.88849999999999</v>
      </c>
      <c r="U16" s="303">
        <v>126.13</v>
      </c>
      <c r="V16" s="289">
        <v>175</v>
      </c>
      <c r="W16" s="277">
        <v>140</v>
      </c>
      <c r="X16" s="269">
        <v>140</v>
      </c>
      <c r="Y16" s="263">
        <v>100.9</v>
      </c>
      <c r="Z16" s="208">
        <v>90.076139999999981</v>
      </c>
      <c r="AA16" s="208">
        <v>90.076139999999981</v>
      </c>
      <c r="AB16" s="208">
        <v>90.076139999999981</v>
      </c>
      <c r="AC16" s="208">
        <v>90.076139999999981</v>
      </c>
      <c r="AD16" s="208">
        <v>81.237499999999997</v>
      </c>
      <c r="AE16" s="190">
        <v>64.989999999999995</v>
      </c>
      <c r="AF16" s="312">
        <f t="shared" si="0"/>
        <v>0.83617763132877521</v>
      </c>
      <c r="AH16" s="34"/>
      <c r="AI16" s="34"/>
      <c r="AJ16" s="34"/>
      <c r="AK16" s="34"/>
      <c r="AL16" s="34"/>
      <c r="AM16" s="34"/>
    </row>
    <row r="17" spans="1:39" s="144" customFormat="1" ht="23.1" customHeight="1" x14ac:dyDescent="0.25">
      <c r="A17" s="2" t="s">
        <v>236</v>
      </c>
      <c r="B17" s="2">
        <v>4761</v>
      </c>
      <c r="C17" s="2" t="s">
        <v>510</v>
      </c>
      <c r="D17" s="3" t="s">
        <v>100</v>
      </c>
      <c r="E17" s="116">
        <f t="shared" si="1"/>
        <v>700</v>
      </c>
      <c r="F17" s="117">
        <f t="shared" si="1"/>
        <v>400</v>
      </c>
      <c r="G17" s="101"/>
      <c r="H17" s="2"/>
      <c r="I17" s="2"/>
      <c r="J17" s="47"/>
      <c r="K17" s="202">
        <f t="shared" si="2"/>
        <v>700</v>
      </c>
      <c r="L17" s="202">
        <f t="shared" si="2"/>
        <v>400</v>
      </c>
      <c r="M17" s="51"/>
      <c r="N17" s="13">
        <f t="shared" si="3"/>
        <v>665.40000000000009</v>
      </c>
      <c r="O17" s="13">
        <f t="shared" si="4"/>
        <v>399.24</v>
      </c>
      <c r="P17" s="51"/>
      <c r="Q17" s="436">
        <v>266.16000000000003</v>
      </c>
      <c r="R17" s="399">
        <v>254.58193750000004</v>
      </c>
      <c r="S17" s="399">
        <v>254.58193750000004</v>
      </c>
      <c r="T17" s="371">
        <v>231.43812500000001</v>
      </c>
      <c r="U17" s="303">
        <v>159.61250000000001</v>
      </c>
      <c r="V17" s="289">
        <v>159.61250000000001</v>
      </c>
      <c r="W17" s="277">
        <v>127.69</v>
      </c>
      <c r="X17" s="263">
        <v>127.69</v>
      </c>
      <c r="Y17" s="263">
        <v>127.69</v>
      </c>
      <c r="Z17" s="208">
        <v>114.01236</v>
      </c>
      <c r="AA17" s="208">
        <v>114.01236</v>
      </c>
      <c r="AB17" s="208">
        <v>114.01236</v>
      </c>
      <c r="AC17" s="208">
        <v>114.01236</v>
      </c>
      <c r="AD17" s="208">
        <v>102.825</v>
      </c>
      <c r="AE17" s="190">
        <v>82.26</v>
      </c>
      <c r="AF17" s="312">
        <f t="shared" si="0"/>
        <v>1.0454787272565242</v>
      </c>
      <c r="AH17" s="34"/>
      <c r="AI17" s="34"/>
      <c r="AJ17" s="34"/>
      <c r="AK17" s="34"/>
      <c r="AL17" s="34"/>
      <c r="AM17" s="34"/>
    </row>
    <row r="18" spans="1:39" s="144" customFormat="1" ht="23.1" customHeight="1" x14ac:dyDescent="0.25">
      <c r="A18" s="2" t="s">
        <v>236</v>
      </c>
      <c r="B18" s="2">
        <v>4762</v>
      </c>
      <c r="C18" s="2" t="s">
        <v>511</v>
      </c>
      <c r="D18" s="3" t="s">
        <v>101</v>
      </c>
      <c r="E18" s="116">
        <f t="shared" si="1"/>
        <v>750</v>
      </c>
      <c r="F18" s="117">
        <f t="shared" si="1"/>
        <v>450</v>
      </c>
      <c r="G18" s="101"/>
      <c r="H18" s="2"/>
      <c r="I18" s="2"/>
      <c r="J18" s="47"/>
      <c r="K18" s="202">
        <f t="shared" si="2"/>
        <v>750</v>
      </c>
      <c r="L18" s="202">
        <f t="shared" si="2"/>
        <v>450</v>
      </c>
      <c r="M18" s="51"/>
      <c r="N18" s="13">
        <f t="shared" si="3"/>
        <v>746.52500000000009</v>
      </c>
      <c r="O18" s="13">
        <f t="shared" si="4"/>
        <v>447.91500000000002</v>
      </c>
      <c r="P18" s="51"/>
      <c r="Q18" s="436">
        <v>298.61</v>
      </c>
      <c r="R18" s="399">
        <v>285.62462500000004</v>
      </c>
      <c r="S18" s="399">
        <v>285.62462500000004</v>
      </c>
      <c r="T18" s="371">
        <v>259.65875</v>
      </c>
      <c r="U18" s="303">
        <v>179.07499999999999</v>
      </c>
      <c r="V18" s="289">
        <v>179.07499999999999</v>
      </c>
      <c r="W18" s="277">
        <v>143.26</v>
      </c>
      <c r="X18" s="263">
        <v>143.26</v>
      </c>
      <c r="Y18" s="263">
        <v>143.26</v>
      </c>
      <c r="Z18" s="208">
        <v>140</v>
      </c>
      <c r="AA18" s="234">
        <v>140</v>
      </c>
      <c r="AB18" s="208">
        <v>127.90007999999999</v>
      </c>
      <c r="AC18" s="208">
        <v>127.90007999999999</v>
      </c>
      <c r="AD18" s="208">
        <v>115.35</v>
      </c>
      <c r="AE18" s="190">
        <v>92.28</v>
      </c>
      <c r="AF18" s="312">
        <f t="shared" si="0"/>
        <v>1.0454630793825987</v>
      </c>
      <c r="AH18" s="34"/>
      <c r="AI18" s="34"/>
      <c r="AJ18" s="34"/>
      <c r="AK18" s="34"/>
      <c r="AL18" s="34"/>
      <c r="AM18" s="34"/>
    </row>
    <row r="19" spans="1:39" s="144" customFormat="1" ht="23.1" customHeight="1" x14ac:dyDescent="0.25">
      <c r="A19" s="2" t="s">
        <v>236</v>
      </c>
      <c r="B19" s="2">
        <v>4763</v>
      </c>
      <c r="C19" s="2" t="s">
        <v>512</v>
      </c>
      <c r="D19" s="3" t="s">
        <v>102</v>
      </c>
      <c r="E19" s="116">
        <f t="shared" si="1"/>
        <v>900</v>
      </c>
      <c r="F19" s="117">
        <f t="shared" si="1"/>
        <v>550</v>
      </c>
      <c r="G19" s="101"/>
      <c r="H19" s="2"/>
      <c r="I19" s="2"/>
      <c r="J19" s="47"/>
      <c r="K19" s="202">
        <f t="shared" si="2"/>
        <v>900</v>
      </c>
      <c r="L19" s="202">
        <f t="shared" si="2"/>
        <v>550</v>
      </c>
      <c r="M19" s="51"/>
      <c r="N19" s="13">
        <f t="shared" si="3"/>
        <v>860.8</v>
      </c>
      <c r="O19" s="13">
        <f t="shared" si="4"/>
        <v>516.48</v>
      </c>
      <c r="P19" s="51"/>
      <c r="Q19" s="436">
        <v>344.32</v>
      </c>
      <c r="R19" s="399">
        <v>329.36750000000006</v>
      </c>
      <c r="S19" s="399">
        <v>329.36750000000006</v>
      </c>
      <c r="T19" s="371">
        <v>299.42500000000001</v>
      </c>
      <c r="U19" s="303">
        <v>206.5</v>
      </c>
      <c r="V19" s="289">
        <v>206.5</v>
      </c>
      <c r="W19" s="277">
        <v>165.2</v>
      </c>
      <c r="X19" s="263">
        <v>165.2</v>
      </c>
      <c r="Y19" s="263">
        <v>165.2</v>
      </c>
      <c r="Z19" s="208">
        <v>147.49812</v>
      </c>
      <c r="AA19" s="208">
        <v>147.49812</v>
      </c>
      <c r="AB19" s="208">
        <v>147.49812</v>
      </c>
      <c r="AC19" s="208">
        <v>147.49812</v>
      </c>
      <c r="AD19" s="208">
        <v>133.02500000000001</v>
      </c>
      <c r="AE19" s="190">
        <v>106.42</v>
      </c>
      <c r="AF19" s="312">
        <f t="shared" si="0"/>
        <v>1.0453976181620832</v>
      </c>
      <c r="AH19" s="34"/>
      <c r="AI19" s="34"/>
      <c r="AJ19" s="34"/>
      <c r="AK19" s="34"/>
      <c r="AL19" s="34"/>
      <c r="AM19" s="34"/>
    </row>
    <row r="20" spans="1:39" s="144" customFormat="1" ht="23.1" customHeight="1" x14ac:dyDescent="0.25">
      <c r="A20" s="2" t="s">
        <v>236</v>
      </c>
      <c r="B20" s="2">
        <v>4764</v>
      </c>
      <c r="C20" s="2" t="s">
        <v>513</v>
      </c>
      <c r="D20" s="3" t="s">
        <v>103</v>
      </c>
      <c r="E20" s="116">
        <f t="shared" si="1"/>
        <v>1300</v>
      </c>
      <c r="F20" s="117">
        <f t="shared" si="1"/>
        <v>800</v>
      </c>
      <c r="G20" s="101"/>
      <c r="H20" s="2"/>
      <c r="I20" s="2"/>
      <c r="J20" s="47"/>
      <c r="K20" s="202">
        <f t="shared" si="2"/>
        <v>1300</v>
      </c>
      <c r="L20" s="202">
        <f t="shared" si="2"/>
        <v>800</v>
      </c>
      <c r="M20" s="51"/>
      <c r="N20" s="13">
        <f t="shared" si="3"/>
        <v>1296.3999999999999</v>
      </c>
      <c r="O20" s="13">
        <f t="shared" si="4"/>
        <v>777.83999999999992</v>
      </c>
      <c r="P20" s="51"/>
      <c r="Q20" s="436">
        <v>518.55999999999995</v>
      </c>
      <c r="R20" s="399">
        <v>495.98518750000011</v>
      </c>
      <c r="S20" s="399">
        <v>495.98518750000011</v>
      </c>
      <c r="T20" s="371">
        <v>450.89562500000005</v>
      </c>
      <c r="U20" s="303">
        <v>310.96250000000003</v>
      </c>
      <c r="V20" s="289">
        <v>310.96250000000003</v>
      </c>
      <c r="W20" s="277">
        <v>248.77</v>
      </c>
      <c r="X20" s="263">
        <v>248.77</v>
      </c>
      <c r="Y20" s="263">
        <v>248.77</v>
      </c>
      <c r="Z20" s="208">
        <v>222.13422</v>
      </c>
      <c r="AA20" s="208">
        <v>222.13422</v>
      </c>
      <c r="AB20" s="208">
        <v>222.13422</v>
      </c>
      <c r="AC20" s="208">
        <v>222.13422</v>
      </c>
      <c r="AD20" s="208">
        <v>200.33750000000001</v>
      </c>
      <c r="AE20" s="190">
        <v>160.27000000000001</v>
      </c>
      <c r="AF20" s="312">
        <f t="shared" si="0"/>
        <v>1.0455150941377656</v>
      </c>
      <c r="AH20" s="34"/>
      <c r="AI20" s="34"/>
      <c r="AJ20" s="34"/>
      <c r="AK20" s="34"/>
      <c r="AL20" s="34"/>
      <c r="AM20" s="34"/>
    </row>
    <row r="21" spans="1:39" s="144" customFormat="1" ht="23.1" customHeight="1" x14ac:dyDescent="0.25">
      <c r="A21" s="2" t="s">
        <v>236</v>
      </c>
      <c r="B21" s="2">
        <v>4765</v>
      </c>
      <c r="C21" s="2" t="s">
        <v>514</v>
      </c>
      <c r="D21" s="3" t="s">
        <v>104</v>
      </c>
      <c r="E21" s="116">
        <f t="shared" si="1"/>
        <v>1750</v>
      </c>
      <c r="F21" s="117">
        <f t="shared" si="1"/>
        <v>1050</v>
      </c>
      <c r="G21" s="101"/>
      <c r="H21" s="2"/>
      <c r="I21" s="2"/>
      <c r="J21" s="47"/>
      <c r="K21" s="202">
        <f t="shared" si="2"/>
        <v>1750</v>
      </c>
      <c r="L21" s="202">
        <f t="shared" si="2"/>
        <v>1050</v>
      </c>
      <c r="M21" s="51"/>
      <c r="N21" s="13">
        <f t="shared" si="3"/>
        <v>1706.825</v>
      </c>
      <c r="O21" s="13">
        <f t="shared" si="4"/>
        <v>1024.095</v>
      </c>
      <c r="P21" s="51"/>
      <c r="Q21" s="436">
        <v>682.73</v>
      </c>
      <c r="R21" s="399">
        <v>653.03287499999999</v>
      </c>
      <c r="S21" s="399">
        <v>653.03287499999999</v>
      </c>
      <c r="T21" s="371">
        <v>593.66624999999999</v>
      </c>
      <c r="U21" s="303">
        <v>409.42500000000001</v>
      </c>
      <c r="V21" s="289">
        <v>409.42500000000001</v>
      </c>
      <c r="W21" s="277">
        <v>327.54000000000002</v>
      </c>
      <c r="X21" s="263">
        <v>327.54000000000002</v>
      </c>
      <c r="Y21" s="263">
        <v>327.54000000000002</v>
      </c>
      <c r="Z21" s="208">
        <v>292.44599999999997</v>
      </c>
      <c r="AA21" s="208">
        <v>292.44599999999997</v>
      </c>
      <c r="AB21" s="208">
        <v>292.44599999999997</v>
      </c>
      <c r="AC21" s="208">
        <v>292.44599999999997</v>
      </c>
      <c r="AD21" s="208">
        <v>263.75</v>
      </c>
      <c r="AE21" s="190">
        <v>211</v>
      </c>
      <c r="AF21" s="312">
        <f t="shared" si="0"/>
        <v>1.0454756967633521</v>
      </c>
      <c r="AH21" s="34"/>
      <c r="AI21" s="34"/>
      <c r="AJ21" s="34"/>
      <c r="AK21" s="34"/>
      <c r="AL21" s="34"/>
      <c r="AM21" s="34"/>
    </row>
    <row r="22" spans="1:39" s="144" customFormat="1" ht="23.1" customHeight="1" x14ac:dyDescent="0.25">
      <c r="A22" s="2" t="s">
        <v>236</v>
      </c>
      <c r="B22" s="2">
        <v>4766</v>
      </c>
      <c r="C22" s="2" t="s">
        <v>515</v>
      </c>
      <c r="D22" s="3" t="s">
        <v>105</v>
      </c>
      <c r="E22" s="116">
        <f t="shared" si="1"/>
        <v>2000</v>
      </c>
      <c r="F22" s="117">
        <f t="shared" si="1"/>
        <v>1200</v>
      </c>
      <c r="G22" s="101"/>
      <c r="H22" s="2"/>
      <c r="I22" s="2"/>
      <c r="J22" s="47"/>
      <c r="K22" s="202">
        <f t="shared" si="2"/>
        <v>2000</v>
      </c>
      <c r="L22" s="202">
        <f t="shared" si="2"/>
        <v>1200</v>
      </c>
      <c r="M22" s="51"/>
      <c r="N22" s="13">
        <f t="shared" si="3"/>
        <v>1976.825</v>
      </c>
      <c r="O22" s="13">
        <f t="shared" si="4"/>
        <v>1186.095</v>
      </c>
      <c r="P22" s="51"/>
      <c r="Q22" s="436">
        <v>790.73</v>
      </c>
      <c r="R22" s="399">
        <v>756.34900000000005</v>
      </c>
      <c r="S22" s="399">
        <v>756.34900000000005</v>
      </c>
      <c r="T22" s="371">
        <v>687.59</v>
      </c>
      <c r="U22" s="303">
        <v>474.20000000000005</v>
      </c>
      <c r="V22" s="289">
        <v>474.20000000000005</v>
      </c>
      <c r="W22" s="277">
        <v>379.36</v>
      </c>
      <c r="X22" s="263">
        <v>379.36</v>
      </c>
      <c r="Y22" s="263">
        <v>379.36</v>
      </c>
      <c r="Z22" s="208">
        <v>338.71067999999997</v>
      </c>
      <c r="AA22" s="208">
        <v>338.71067999999997</v>
      </c>
      <c r="AB22" s="208">
        <v>338.71067999999997</v>
      </c>
      <c r="AC22" s="208">
        <v>338.71067999999997</v>
      </c>
      <c r="AD22" s="208">
        <v>305.47500000000002</v>
      </c>
      <c r="AE22" s="190">
        <v>244.38</v>
      </c>
      <c r="AF22" s="312">
        <f t="shared" si="0"/>
        <v>1.0454565286659994</v>
      </c>
      <c r="AH22" s="34"/>
      <c r="AI22" s="34"/>
      <c r="AJ22" s="34"/>
      <c r="AK22" s="34"/>
      <c r="AL22" s="34"/>
      <c r="AM22" s="34"/>
    </row>
    <row r="23" spans="1:39" s="144" customFormat="1" ht="23.1" customHeight="1" x14ac:dyDescent="0.25">
      <c r="A23" s="2" t="s">
        <v>236</v>
      </c>
      <c r="B23" s="2">
        <v>4767</v>
      </c>
      <c r="C23" s="2" t="s">
        <v>516</v>
      </c>
      <c r="D23" s="3" t="s">
        <v>106</v>
      </c>
      <c r="E23" s="116">
        <f t="shared" si="1"/>
        <v>2700</v>
      </c>
      <c r="F23" s="117">
        <f t="shared" si="1"/>
        <v>1600</v>
      </c>
      <c r="G23" s="101"/>
      <c r="H23" s="2"/>
      <c r="I23" s="2"/>
      <c r="J23" s="47"/>
      <c r="K23" s="202">
        <f t="shared" si="2"/>
        <v>2700</v>
      </c>
      <c r="L23" s="202">
        <f t="shared" si="2"/>
        <v>1600</v>
      </c>
      <c r="M23" s="51"/>
      <c r="N23" s="13">
        <f t="shared" si="3"/>
        <v>2650.6</v>
      </c>
      <c r="O23" s="13">
        <f t="shared" si="4"/>
        <v>1590.3600000000001</v>
      </c>
      <c r="P23" s="51"/>
      <c r="Q23" s="436">
        <v>1060.24</v>
      </c>
      <c r="R23" s="399">
        <v>1014.1408750000002</v>
      </c>
      <c r="S23" s="399">
        <v>1014.1408750000002</v>
      </c>
      <c r="T23" s="371">
        <v>921.94625000000008</v>
      </c>
      <c r="U23" s="303">
        <v>635.82500000000005</v>
      </c>
      <c r="V23" s="289">
        <v>635.82500000000005</v>
      </c>
      <c r="W23" s="277">
        <v>508.66</v>
      </c>
      <c r="X23" s="263">
        <v>508.66</v>
      </c>
      <c r="Y23" s="263">
        <v>508.66</v>
      </c>
      <c r="Z23" s="208">
        <v>454.15062</v>
      </c>
      <c r="AA23" s="208">
        <v>454.15062</v>
      </c>
      <c r="AB23" s="208">
        <v>454.15062</v>
      </c>
      <c r="AC23" s="208">
        <v>454.15062</v>
      </c>
      <c r="AD23" s="208">
        <v>409.58750000000003</v>
      </c>
      <c r="AE23" s="190">
        <v>327.67</v>
      </c>
      <c r="AF23" s="312">
        <f t="shared" si="0"/>
        <v>1.0454563326815911</v>
      </c>
      <c r="AH23" s="34"/>
      <c r="AI23" s="34"/>
      <c r="AJ23" s="34"/>
      <c r="AK23" s="34"/>
      <c r="AL23" s="34"/>
      <c r="AM23" s="34"/>
    </row>
    <row r="24" spans="1:39" s="144" customFormat="1" ht="23.1" customHeight="1" x14ac:dyDescent="0.25">
      <c r="A24" s="2" t="s">
        <v>236</v>
      </c>
      <c r="B24" s="2">
        <v>4768</v>
      </c>
      <c r="C24" s="2" t="s">
        <v>517</v>
      </c>
      <c r="D24" s="3" t="s">
        <v>107</v>
      </c>
      <c r="E24" s="116">
        <f t="shared" si="1"/>
        <v>5150</v>
      </c>
      <c r="F24" s="117">
        <f t="shared" si="1"/>
        <v>3100</v>
      </c>
      <c r="G24" s="101"/>
      <c r="H24" s="2"/>
      <c r="I24" s="2"/>
      <c r="J24" s="47"/>
      <c r="K24" s="202">
        <f t="shared" si="2"/>
        <v>5150</v>
      </c>
      <c r="L24" s="202">
        <f t="shared" si="2"/>
        <v>3100</v>
      </c>
      <c r="M24" s="51"/>
      <c r="N24" s="13">
        <f t="shared" si="3"/>
        <v>5148</v>
      </c>
      <c r="O24" s="13">
        <f t="shared" si="4"/>
        <v>3088.7999999999997</v>
      </c>
      <c r="P24" s="51"/>
      <c r="Q24" s="436">
        <v>2059.1999999999998</v>
      </c>
      <c r="R24" s="399">
        <v>1969.6854375</v>
      </c>
      <c r="S24" s="399">
        <v>1969.6854375</v>
      </c>
      <c r="T24" s="371">
        <v>1790.6231249999998</v>
      </c>
      <c r="U24" s="303">
        <v>1234.9124999999999</v>
      </c>
      <c r="V24" s="289">
        <v>1234.9124999999999</v>
      </c>
      <c r="W24" s="277">
        <v>987.93</v>
      </c>
      <c r="X24" s="263">
        <v>987.93</v>
      </c>
      <c r="Y24" s="263">
        <v>987.93</v>
      </c>
      <c r="Z24" s="208">
        <v>882.0781199999999</v>
      </c>
      <c r="AA24" s="208">
        <v>882.0781199999999</v>
      </c>
      <c r="AB24" s="208">
        <v>882.0781199999999</v>
      </c>
      <c r="AC24" s="208">
        <v>882.0781199999999</v>
      </c>
      <c r="AD24" s="208">
        <v>795.52499999999998</v>
      </c>
      <c r="AE24" s="190">
        <v>636.41999999999996</v>
      </c>
      <c r="AF24" s="312">
        <f t="shared" si="0"/>
        <v>1.0454461208859904</v>
      </c>
      <c r="AH24" s="34"/>
      <c r="AI24" s="34"/>
      <c r="AJ24" s="34"/>
      <c r="AK24" s="34"/>
      <c r="AL24" s="34"/>
      <c r="AM24" s="34"/>
    </row>
    <row r="25" spans="1:39" s="144" customFormat="1" ht="23.1" customHeight="1" x14ac:dyDescent="0.25">
      <c r="A25" s="2" t="s">
        <v>236</v>
      </c>
      <c r="B25" s="2">
        <v>4769</v>
      </c>
      <c r="C25" s="2" t="s">
        <v>518</v>
      </c>
      <c r="D25" s="3" t="s">
        <v>108</v>
      </c>
      <c r="E25" s="116">
        <f t="shared" si="1"/>
        <v>8050</v>
      </c>
      <c r="F25" s="117">
        <f t="shared" si="1"/>
        <v>4850</v>
      </c>
      <c r="G25" s="101"/>
      <c r="H25" s="2"/>
      <c r="I25" s="2"/>
      <c r="J25" s="47"/>
      <c r="K25" s="202">
        <f t="shared" si="2"/>
        <v>8050</v>
      </c>
      <c r="L25" s="202">
        <f t="shared" si="2"/>
        <v>4850</v>
      </c>
      <c r="M25" s="51"/>
      <c r="N25" s="13">
        <f t="shared" si="3"/>
        <v>8008.2749999999996</v>
      </c>
      <c r="O25" s="13">
        <f t="shared" si="4"/>
        <v>4804.9650000000001</v>
      </c>
      <c r="P25" s="51"/>
      <c r="Q25" s="436">
        <v>3203.31</v>
      </c>
      <c r="R25" s="399">
        <v>3064.0548125</v>
      </c>
      <c r="S25" s="399">
        <v>3064.0548125</v>
      </c>
      <c r="T25" s="371">
        <v>2785.504375</v>
      </c>
      <c r="U25" s="303">
        <v>1921.0374999999999</v>
      </c>
      <c r="V25" s="289">
        <v>1921.0374999999999</v>
      </c>
      <c r="W25" s="277">
        <v>1536.83</v>
      </c>
      <c r="X25" s="263">
        <v>1536.83</v>
      </c>
      <c r="Y25" s="263">
        <v>1536.83</v>
      </c>
      <c r="Z25" s="208">
        <v>1372.1677199999999</v>
      </c>
      <c r="AA25" s="208">
        <v>1372.1677199999999</v>
      </c>
      <c r="AB25" s="208">
        <v>1372.1677199999999</v>
      </c>
      <c r="AC25" s="208">
        <v>1372.1677199999999</v>
      </c>
      <c r="AD25" s="208">
        <v>1237.5250000000001</v>
      </c>
      <c r="AE25" s="190">
        <v>990.02</v>
      </c>
      <c r="AF25" s="312">
        <f t="shared" si="0"/>
        <v>1.0454480079572663</v>
      </c>
      <c r="AH25" s="34"/>
      <c r="AI25" s="34"/>
      <c r="AJ25" s="34"/>
      <c r="AK25" s="34"/>
      <c r="AL25" s="34"/>
      <c r="AM25" s="34"/>
    </row>
    <row r="26" spans="1:39" s="144" customFormat="1" ht="9.9499999999999993" customHeight="1" x14ac:dyDescent="0.25">
      <c r="A26" s="2"/>
      <c r="B26" s="2"/>
      <c r="C26" s="2"/>
      <c r="D26" s="320"/>
      <c r="E26" s="138"/>
      <c r="F26" s="139"/>
      <c r="G26" s="103"/>
      <c r="H26" s="67"/>
      <c r="I26" s="67"/>
      <c r="J26" s="2"/>
      <c r="K26" s="202"/>
      <c r="L26" s="202"/>
      <c r="M26" s="2"/>
      <c r="N26" s="13"/>
      <c r="O26" s="13"/>
      <c r="P26" s="2"/>
      <c r="Q26" s="400"/>
      <c r="R26" s="399"/>
      <c r="S26" s="399"/>
      <c r="T26" s="333"/>
      <c r="U26" s="332"/>
      <c r="V26" s="330"/>
      <c r="W26" s="280"/>
      <c r="X26" s="331"/>
      <c r="Y26" s="331"/>
      <c r="Z26" s="208"/>
      <c r="AA26" s="208"/>
      <c r="AB26" s="208"/>
      <c r="AC26" s="208"/>
      <c r="AD26" s="208"/>
      <c r="AE26" s="190"/>
      <c r="AF26" s="312"/>
      <c r="AH26" s="34"/>
      <c r="AI26" s="34"/>
      <c r="AJ26" s="34"/>
      <c r="AK26" s="34"/>
      <c r="AL26" s="34"/>
      <c r="AM26" s="34"/>
    </row>
    <row r="27" spans="1:39" s="144" customFormat="1" ht="23.1" customHeight="1" x14ac:dyDescent="0.25">
      <c r="A27" s="2"/>
      <c r="B27" s="2"/>
      <c r="C27" s="2"/>
      <c r="D27" s="615" t="s">
        <v>293</v>
      </c>
      <c r="E27" s="615"/>
      <c r="F27" s="615"/>
      <c r="G27" s="615"/>
      <c r="H27" s="615"/>
      <c r="I27" s="615"/>
      <c r="J27" s="2"/>
      <c r="K27" s="202"/>
      <c r="L27" s="202"/>
      <c r="M27" s="2"/>
      <c r="N27" s="13"/>
      <c r="O27" s="13"/>
      <c r="P27" s="2"/>
      <c r="Q27" s="400"/>
      <c r="R27" s="399"/>
      <c r="S27" s="399"/>
      <c r="T27" s="333"/>
      <c r="U27" s="332"/>
      <c r="V27" s="330"/>
      <c r="W27" s="280"/>
      <c r="X27" s="331"/>
      <c r="Y27" s="331"/>
      <c r="Z27" s="208"/>
      <c r="AA27" s="208"/>
      <c r="AB27" s="208"/>
      <c r="AC27" s="208"/>
      <c r="AD27" s="208"/>
      <c r="AE27" s="190"/>
      <c r="AF27" s="312"/>
      <c r="AH27" s="34"/>
      <c r="AI27" s="34"/>
      <c r="AJ27" s="34"/>
      <c r="AK27" s="34"/>
      <c r="AL27" s="34"/>
      <c r="AM27" s="34"/>
    </row>
    <row r="28" spans="1:39" s="144" customFormat="1" ht="23.1" customHeight="1" x14ac:dyDescent="0.25">
      <c r="A28" s="2" t="s">
        <v>290</v>
      </c>
      <c r="B28" s="2">
        <v>226</v>
      </c>
      <c r="C28" s="2" t="s">
        <v>310</v>
      </c>
      <c r="D28" s="3" t="s">
        <v>71</v>
      </c>
      <c r="E28" s="116">
        <f t="shared" ref="E28:F40" si="5">K28</f>
        <v>900</v>
      </c>
      <c r="F28" s="117">
        <f t="shared" si="5"/>
        <v>550</v>
      </c>
      <c r="G28" s="101"/>
      <c r="H28" s="2"/>
      <c r="I28" s="2"/>
      <c r="J28" s="47"/>
      <c r="K28" s="202">
        <f t="shared" ref="K28:L40" si="6">MROUND(N28+25,50)</f>
        <v>900</v>
      </c>
      <c r="L28" s="202">
        <f t="shared" si="6"/>
        <v>550</v>
      </c>
      <c r="M28" s="51"/>
      <c r="N28" s="13">
        <f t="shared" si="3"/>
        <v>866.35</v>
      </c>
      <c r="O28" s="13">
        <f t="shared" si="4"/>
        <v>519.81000000000006</v>
      </c>
      <c r="P28" s="51"/>
      <c r="Q28" s="436">
        <v>346.54</v>
      </c>
      <c r="R28" s="399">
        <v>331.44100000000003</v>
      </c>
      <c r="S28" s="399">
        <v>331.44100000000003</v>
      </c>
      <c r="T28" s="371">
        <v>301.31</v>
      </c>
      <c r="U28" s="303">
        <v>207.8</v>
      </c>
      <c r="V28" s="289">
        <v>207.8</v>
      </c>
      <c r="W28" s="277">
        <v>166.24</v>
      </c>
      <c r="X28" s="263">
        <v>166.24</v>
      </c>
      <c r="Y28" s="263">
        <v>166.24</v>
      </c>
      <c r="Z28" s="208">
        <v>148.44059999999999</v>
      </c>
      <c r="AA28" s="208">
        <v>148.44059999999999</v>
      </c>
      <c r="AB28" s="208">
        <v>148.44059999999999</v>
      </c>
      <c r="AC28" s="208">
        <v>148.44059999999999</v>
      </c>
      <c r="AD28" s="208">
        <v>133.875</v>
      </c>
      <c r="AE28" s="190">
        <v>107.1</v>
      </c>
      <c r="AF28" s="312">
        <f t="shared" ref="AF28:AF40" si="7">Q28/R28</f>
        <v>1.0455556192504849</v>
      </c>
      <c r="AH28" s="34"/>
      <c r="AI28" s="34"/>
      <c r="AJ28" s="34"/>
      <c r="AK28" s="34"/>
      <c r="AL28" s="34"/>
      <c r="AM28" s="34"/>
    </row>
    <row r="29" spans="1:39" s="144" customFormat="1" ht="23.1" customHeight="1" x14ac:dyDescent="0.25">
      <c r="A29" s="2" t="s">
        <v>290</v>
      </c>
      <c r="B29" s="2">
        <v>226</v>
      </c>
      <c r="C29" s="2" t="s">
        <v>311</v>
      </c>
      <c r="D29" s="3" t="s">
        <v>72</v>
      </c>
      <c r="E29" s="116">
        <f t="shared" si="5"/>
        <v>1250</v>
      </c>
      <c r="F29" s="117">
        <f t="shared" si="5"/>
        <v>750</v>
      </c>
      <c r="G29" s="101"/>
      <c r="H29" s="2"/>
      <c r="I29" s="2"/>
      <c r="J29" s="47"/>
      <c r="K29" s="202">
        <f t="shared" si="6"/>
        <v>1250</v>
      </c>
      <c r="L29" s="202">
        <f t="shared" si="6"/>
        <v>750</v>
      </c>
      <c r="M29" s="51"/>
      <c r="N29" s="13">
        <f t="shared" si="3"/>
        <v>1227.5</v>
      </c>
      <c r="O29" s="13">
        <f t="shared" si="4"/>
        <v>736.5</v>
      </c>
      <c r="P29" s="51"/>
      <c r="Q29" s="436">
        <v>491</v>
      </c>
      <c r="R29" s="399">
        <v>470.40537500000005</v>
      </c>
      <c r="S29" s="399">
        <v>470.40537500000005</v>
      </c>
      <c r="T29" s="371">
        <v>427.64125000000001</v>
      </c>
      <c r="U29" s="303">
        <v>294.92500000000001</v>
      </c>
      <c r="V29" s="289">
        <v>294.92500000000001</v>
      </c>
      <c r="W29" s="277">
        <v>235.94</v>
      </c>
      <c r="X29" s="263">
        <v>235.94</v>
      </c>
      <c r="Y29" s="263">
        <v>235.94</v>
      </c>
      <c r="Z29" s="208">
        <v>210.65814</v>
      </c>
      <c r="AA29" s="208">
        <v>210.65814</v>
      </c>
      <c r="AB29" s="208">
        <v>210.65814</v>
      </c>
      <c r="AC29" s="208">
        <v>210.65814</v>
      </c>
      <c r="AD29" s="208">
        <v>189.98750000000001</v>
      </c>
      <c r="AE29" s="190">
        <v>151.99</v>
      </c>
      <c r="AF29" s="312">
        <f t="shared" si="7"/>
        <v>1.0437805903046919</v>
      </c>
      <c r="AH29" s="34"/>
      <c r="AI29" s="34"/>
      <c r="AJ29" s="34"/>
      <c r="AK29" s="34"/>
      <c r="AL29" s="34"/>
      <c r="AM29" s="34"/>
    </row>
    <row r="30" spans="1:39" s="144" customFormat="1" ht="23.1" customHeight="1" x14ac:dyDescent="0.25">
      <c r="A30" s="2" t="s">
        <v>290</v>
      </c>
      <c r="B30" s="2">
        <v>226</v>
      </c>
      <c r="C30" s="2" t="s">
        <v>312</v>
      </c>
      <c r="D30" s="3" t="s">
        <v>73</v>
      </c>
      <c r="E30" s="116">
        <f t="shared" si="5"/>
        <v>1650</v>
      </c>
      <c r="F30" s="117">
        <f t="shared" si="5"/>
        <v>1000</v>
      </c>
      <c r="G30" s="101"/>
      <c r="H30" s="2"/>
      <c r="I30" s="2"/>
      <c r="J30" s="47"/>
      <c r="K30" s="202">
        <f t="shared" si="6"/>
        <v>1650</v>
      </c>
      <c r="L30" s="202">
        <f t="shared" si="6"/>
        <v>1000</v>
      </c>
      <c r="M30" s="51"/>
      <c r="N30" s="13">
        <f t="shared" si="3"/>
        <v>1626.55</v>
      </c>
      <c r="O30" s="13">
        <f t="shared" si="4"/>
        <v>975.93000000000006</v>
      </c>
      <c r="P30" s="51"/>
      <c r="Q30" s="436">
        <v>650.62</v>
      </c>
      <c r="R30" s="399">
        <v>622.32912499999998</v>
      </c>
      <c r="S30" s="399">
        <v>622.32912499999998</v>
      </c>
      <c r="T30" s="371">
        <v>565.75374999999997</v>
      </c>
      <c r="U30" s="303">
        <v>390.17499999999995</v>
      </c>
      <c r="V30" s="289">
        <v>390.17499999999995</v>
      </c>
      <c r="W30" s="277">
        <v>312.14</v>
      </c>
      <c r="X30" s="263">
        <v>312.14</v>
      </c>
      <c r="Y30" s="263">
        <v>312.14</v>
      </c>
      <c r="Z30" s="208">
        <v>278.69688000000002</v>
      </c>
      <c r="AA30" s="208">
        <v>278.69688000000002</v>
      </c>
      <c r="AB30" s="208">
        <v>278.69688000000002</v>
      </c>
      <c r="AC30" s="208">
        <v>278.69688000000002</v>
      </c>
      <c r="AD30" s="208">
        <v>251.35000000000002</v>
      </c>
      <c r="AE30" s="190">
        <v>201.08</v>
      </c>
      <c r="AF30" s="312">
        <f t="shared" si="7"/>
        <v>1.0454596673424212</v>
      </c>
      <c r="AH30" s="34"/>
      <c r="AI30" s="34"/>
      <c r="AJ30" s="34"/>
      <c r="AK30" s="34"/>
      <c r="AL30" s="34"/>
      <c r="AM30" s="34"/>
    </row>
    <row r="31" spans="1:39" s="144" customFormat="1" ht="23.1" customHeight="1" x14ac:dyDescent="0.25">
      <c r="A31" s="2" t="s">
        <v>290</v>
      </c>
      <c r="B31" s="2">
        <v>226</v>
      </c>
      <c r="C31" s="2" t="s">
        <v>313</v>
      </c>
      <c r="D31" s="3" t="s">
        <v>74</v>
      </c>
      <c r="E31" s="116">
        <f t="shared" si="5"/>
        <v>2150</v>
      </c>
      <c r="F31" s="117">
        <f t="shared" si="5"/>
        <v>1300</v>
      </c>
      <c r="G31" s="101"/>
      <c r="H31" s="2"/>
      <c r="I31" s="2"/>
      <c r="J31" s="47"/>
      <c r="K31" s="202">
        <f t="shared" si="6"/>
        <v>2150</v>
      </c>
      <c r="L31" s="202">
        <f t="shared" si="6"/>
        <v>1300</v>
      </c>
      <c r="M31" s="51"/>
      <c r="N31" s="13">
        <f t="shared" si="3"/>
        <v>2115.4499999999998</v>
      </c>
      <c r="O31" s="13">
        <f t="shared" si="4"/>
        <v>1269.27</v>
      </c>
      <c r="P31" s="51"/>
      <c r="Q31" s="436">
        <v>846.18</v>
      </c>
      <c r="R31" s="399">
        <v>809.3827500000001</v>
      </c>
      <c r="S31" s="399">
        <v>809.3827500000001</v>
      </c>
      <c r="T31" s="371">
        <v>735.80250000000001</v>
      </c>
      <c r="U31" s="303">
        <v>507.45</v>
      </c>
      <c r="V31" s="289">
        <v>579.75</v>
      </c>
      <c r="W31" s="277">
        <v>463.8</v>
      </c>
      <c r="X31" s="263">
        <v>463.8</v>
      </c>
      <c r="Y31" s="263">
        <v>463.8</v>
      </c>
      <c r="Z31" s="208">
        <v>362.46671999999995</v>
      </c>
      <c r="AA31" s="208">
        <v>362.46671999999995</v>
      </c>
      <c r="AB31" s="208">
        <v>362.46671999999995</v>
      </c>
      <c r="AC31" s="208">
        <v>362.46671999999995</v>
      </c>
      <c r="AD31" s="208">
        <v>326.89999999999998</v>
      </c>
      <c r="AE31" s="190">
        <v>261.52</v>
      </c>
      <c r="AF31" s="312">
        <f t="shared" si="7"/>
        <v>1.045463348459057</v>
      </c>
      <c r="AH31" s="34"/>
      <c r="AI31" s="34"/>
      <c r="AJ31" s="34"/>
      <c r="AK31" s="34"/>
      <c r="AL31" s="34"/>
      <c r="AM31" s="34"/>
    </row>
    <row r="32" spans="1:39" s="144" customFormat="1" ht="23.1" customHeight="1" x14ac:dyDescent="0.25">
      <c r="A32" s="2" t="s">
        <v>290</v>
      </c>
      <c r="B32" s="2">
        <v>226</v>
      </c>
      <c r="C32" s="2" t="s">
        <v>314</v>
      </c>
      <c r="D32" s="3" t="s">
        <v>75</v>
      </c>
      <c r="E32" s="116">
        <f t="shared" si="5"/>
        <v>2450</v>
      </c>
      <c r="F32" s="117">
        <f t="shared" si="5"/>
        <v>1500</v>
      </c>
      <c r="G32" s="101"/>
      <c r="H32" s="2"/>
      <c r="I32" s="2"/>
      <c r="J32" s="47"/>
      <c r="K32" s="202">
        <f t="shared" si="6"/>
        <v>2450</v>
      </c>
      <c r="L32" s="202">
        <f t="shared" si="6"/>
        <v>1500</v>
      </c>
      <c r="M32" s="51"/>
      <c r="N32" s="13">
        <f t="shared" si="3"/>
        <v>2416.8000000000002</v>
      </c>
      <c r="O32" s="13">
        <f t="shared" si="4"/>
        <v>1450.08</v>
      </c>
      <c r="P32" s="51"/>
      <c r="Q32" s="436">
        <v>966.72</v>
      </c>
      <c r="R32" s="399">
        <v>924.70124999999996</v>
      </c>
      <c r="S32" s="399">
        <v>924.70124999999996</v>
      </c>
      <c r="T32" s="371">
        <v>840.63749999999993</v>
      </c>
      <c r="U32" s="303">
        <v>579.75</v>
      </c>
      <c r="V32" s="289">
        <v>579.75</v>
      </c>
      <c r="W32" s="277">
        <v>463.8</v>
      </c>
      <c r="X32" s="263">
        <v>463.8</v>
      </c>
      <c r="Y32" s="263">
        <v>463.8</v>
      </c>
      <c r="Z32" s="208">
        <v>414.10907999999995</v>
      </c>
      <c r="AA32" s="208">
        <v>414.10907999999995</v>
      </c>
      <c r="AB32" s="208">
        <v>414.10907999999995</v>
      </c>
      <c r="AC32" s="208">
        <v>414.10907999999995</v>
      </c>
      <c r="AD32" s="208">
        <v>373.47499999999997</v>
      </c>
      <c r="AE32" s="190">
        <v>298.77999999999997</v>
      </c>
      <c r="AF32" s="312">
        <f t="shared" si="7"/>
        <v>1.0454403516811512</v>
      </c>
      <c r="AH32" s="34"/>
      <c r="AI32" s="34"/>
      <c r="AJ32" s="34"/>
      <c r="AK32" s="34"/>
      <c r="AL32" s="34"/>
      <c r="AM32" s="34"/>
    </row>
    <row r="33" spans="1:39" s="144" customFormat="1" ht="23.1" customHeight="1" x14ac:dyDescent="0.25">
      <c r="A33" s="2" t="s">
        <v>290</v>
      </c>
      <c r="B33" s="2">
        <v>226</v>
      </c>
      <c r="C33" s="2" t="s">
        <v>315</v>
      </c>
      <c r="D33" s="3" t="s">
        <v>76</v>
      </c>
      <c r="E33" s="116">
        <f t="shared" si="5"/>
        <v>2850</v>
      </c>
      <c r="F33" s="117">
        <f t="shared" si="5"/>
        <v>1750</v>
      </c>
      <c r="G33" s="101"/>
      <c r="H33" s="2"/>
      <c r="I33" s="2"/>
      <c r="J33" s="47"/>
      <c r="K33" s="202">
        <f t="shared" si="6"/>
        <v>2850</v>
      </c>
      <c r="L33" s="202">
        <f t="shared" si="6"/>
        <v>1750</v>
      </c>
      <c r="M33" s="51"/>
      <c r="N33" s="13">
        <f t="shared" si="3"/>
        <v>2845.5250000000001</v>
      </c>
      <c r="O33" s="13">
        <f t="shared" si="4"/>
        <v>1707.3150000000001</v>
      </c>
      <c r="P33" s="51"/>
      <c r="Q33" s="436">
        <v>1138.21</v>
      </c>
      <c r="R33" s="399">
        <v>1088.7270625000003</v>
      </c>
      <c r="S33" s="399">
        <v>1088.7270625000003</v>
      </c>
      <c r="T33" s="371">
        <v>989.75187500000015</v>
      </c>
      <c r="U33" s="303">
        <v>682.58750000000009</v>
      </c>
      <c r="V33" s="289">
        <v>682.58750000000009</v>
      </c>
      <c r="W33" s="277">
        <v>546.07000000000005</v>
      </c>
      <c r="X33" s="263">
        <v>546.07000000000005</v>
      </c>
      <c r="Y33" s="263">
        <v>546.07000000000005</v>
      </c>
      <c r="Z33" s="208">
        <v>487.56707999999992</v>
      </c>
      <c r="AA33" s="208">
        <v>487.56707999999992</v>
      </c>
      <c r="AB33" s="208">
        <v>487.56707999999992</v>
      </c>
      <c r="AC33" s="208">
        <v>487.56707999999992</v>
      </c>
      <c r="AD33" s="208">
        <v>439.72499999999997</v>
      </c>
      <c r="AE33" s="190">
        <v>351.78</v>
      </c>
      <c r="AF33" s="312">
        <f t="shared" si="7"/>
        <v>1.0454502686709872</v>
      </c>
      <c r="AH33" s="34"/>
      <c r="AI33" s="34"/>
      <c r="AJ33" s="34"/>
      <c r="AK33" s="34"/>
      <c r="AL33" s="34"/>
      <c r="AM33" s="34"/>
    </row>
    <row r="34" spans="1:39" s="144" customFormat="1" ht="23.1" customHeight="1" x14ac:dyDescent="0.25">
      <c r="A34" s="2" t="s">
        <v>290</v>
      </c>
      <c r="B34" s="2">
        <v>226</v>
      </c>
      <c r="C34" s="2" t="s">
        <v>316</v>
      </c>
      <c r="D34" s="3" t="s">
        <v>77</v>
      </c>
      <c r="E34" s="116">
        <f t="shared" si="5"/>
        <v>5300</v>
      </c>
      <c r="F34" s="117">
        <f t="shared" si="5"/>
        <v>3200</v>
      </c>
      <c r="G34" s="101"/>
      <c r="H34" s="2"/>
      <c r="I34" s="2"/>
      <c r="J34" s="47"/>
      <c r="K34" s="202">
        <f t="shared" si="6"/>
        <v>5300</v>
      </c>
      <c r="L34" s="202">
        <f t="shared" si="6"/>
        <v>3200</v>
      </c>
      <c r="M34" s="51"/>
      <c r="N34" s="13">
        <f t="shared" si="3"/>
        <v>5291.8499999999995</v>
      </c>
      <c r="O34" s="13">
        <f t="shared" si="4"/>
        <v>3175.1099999999997</v>
      </c>
      <c r="P34" s="51"/>
      <c r="Q34" s="436">
        <v>2116.7399999999998</v>
      </c>
      <c r="R34" s="399">
        <v>2024.7328750000001</v>
      </c>
      <c r="S34" s="399">
        <v>2024.7328750000001</v>
      </c>
      <c r="T34" s="371">
        <v>1840.66625</v>
      </c>
      <c r="U34" s="303">
        <v>1269.425</v>
      </c>
      <c r="V34" s="289">
        <v>1269.425</v>
      </c>
      <c r="W34" s="277">
        <v>1015.54</v>
      </c>
      <c r="X34" s="263">
        <v>1015.54</v>
      </c>
      <c r="Y34" s="263">
        <v>1015.54</v>
      </c>
      <c r="Z34" s="208">
        <v>906.73505999999998</v>
      </c>
      <c r="AA34" s="208">
        <v>906.73505999999998</v>
      </c>
      <c r="AB34" s="208">
        <v>906.73505999999998</v>
      </c>
      <c r="AC34" s="208">
        <v>906.73505999999998</v>
      </c>
      <c r="AD34" s="208">
        <v>817.76250000000005</v>
      </c>
      <c r="AE34" s="190">
        <v>654.21</v>
      </c>
      <c r="AF34" s="312">
        <f t="shared" si="7"/>
        <v>1.0454416116496352</v>
      </c>
      <c r="AH34" s="34"/>
      <c r="AI34" s="34"/>
      <c r="AJ34" s="34"/>
      <c r="AK34" s="34"/>
      <c r="AL34" s="34"/>
      <c r="AM34" s="34"/>
    </row>
    <row r="35" spans="1:39" s="144" customFormat="1" ht="23.1" customHeight="1" x14ac:dyDescent="0.25">
      <c r="A35" s="2" t="s">
        <v>290</v>
      </c>
      <c r="B35" s="2">
        <v>226</v>
      </c>
      <c r="C35" s="2" t="s">
        <v>317</v>
      </c>
      <c r="D35" s="3" t="s">
        <v>78</v>
      </c>
      <c r="E35" s="116">
        <f t="shared" si="5"/>
        <v>6700</v>
      </c>
      <c r="F35" s="117">
        <f t="shared" si="5"/>
        <v>4000</v>
      </c>
      <c r="G35" s="101"/>
      <c r="H35" s="2"/>
      <c r="I35" s="2"/>
      <c r="J35" s="47"/>
      <c r="K35" s="202">
        <f t="shared" si="6"/>
        <v>6700</v>
      </c>
      <c r="L35" s="202">
        <f t="shared" si="6"/>
        <v>4000</v>
      </c>
      <c r="M35" s="51"/>
      <c r="N35" s="13">
        <f t="shared" si="3"/>
        <v>6666.35</v>
      </c>
      <c r="O35" s="13">
        <f t="shared" si="4"/>
        <v>3999.81</v>
      </c>
      <c r="P35" s="51"/>
      <c r="Q35" s="436">
        <v>2666.54</v>
      </c>
      <c r="R35" s="399">
        <v>2550.6123500000003</v>
      </c>
      <c r="S35" s="399">
        <v>2550.6123500000003</v>
      </c>
      <c r="T35" s="371">
        <v>2318.7384999999999</v>
      </c>
      <c r="U35" s="303">
        <v>1599.13</v>
      </c>
      <c r="V35" s="289">
        <v>1612.5</v>
      </c>
      <c r="W35" s="269">
        <v>1290</v>
      </c>
      <c r="X35" s="263">
        <v>1279.3</v>
      </c>
      <c r="Y35" s="263">
        <v>1279.3</v>
      </c>
      <c r="Z35" s="208">
        <v>1142.2303199999999</v>
      </c>
      <c r="AA35" s="208">
        <v>1142.2303199999999</v>
      </c>
      <c r="AB35" s="208">
        <v>1142.2303199999999</v>
      </c>
      <c r="AC35" s="208">
        <v>1142.2303199999999</v>
      </c>
      <c r="AD35" s="208">
        <v>1030.1500000000001</v>
      </c>
      <c r="AE35" s="190">
        <v>824.12</v>
      </c>
      <c r="AF35" s="312">
        <f t="shared" si="7"/>
        <v>1.0454509090728741</v>
      </c>
      <c r="AH35" s="34"/>
      <c r="AI35" s="34"/>
      <c r="AJ35" s="34"/>
      <c r="AK35" s="34"/>
      <c r="AL35" s="34"/>
      <c r="AM35" s="34"/>
    </row>
    <row r="36" spans="1:39" s="144" customFormat="1" ht="23.1" customHeight="1" x14ac:dyDescent="0.25">
      <c r="A36" s="2" t="s">
        <v>290</v>
      </c>
      <c r="B36" s="2">
        <v>226</v>
      </c>
      <c r="C36" s="2" t="s">
        <v>318</v>
      </c>
      <c r="D36" s="3" t="s">
        <v>79</v>
      </c>
      <c r="E36" s="116">
        <f t="shared" si="5"/>
        <v>10800</v>
      </c>
      <c r="F36" s="117">
        <f t="shared" si="5"/>
        <v>6500</v>
      </c>
      <c r="G36" s="101"/>
      <c r="H36" s="2"/>
      <c r="I36" s="2"/>
      <c r="J36" s="47"/>
      <c r="K36" s="202">
        <f t="shared" si="6"/>
        <v>10800</v>
      </c>
      <c r="L36" s="202">
        <f t="shared" si="6"/>
        <v>6500</v>
      </c>
      <c r="M36" s="51"/>
      <c r="N36" s="13">
        <f t="shared" si="3"/>
        <v>10755.975</v>
      </c>
      <c r="O36" s="13">
        <f t="shared" si="4"/>
        <v>6453.5850000000009</v>
      </c>
      <c r="P36" s="51"/>
      <c r="Q36" s="436">
        <v>4302.3900000000003</v>
      </c>
      <c r="R36" s="399">
        <v>4115.2435500000001</v>
      </c>
      <c r="S36" s="399">
        <v>4115.2435500000001</v>
      </c>
      <c r="T36" s="371">
        <v>3741.1305000000002</v>
      </c>
      <c r="U36" s="303">
        <v>2580.09</v>
      </c>
      <c r="V36" s="289">
        <v>2582.5</v>
      </c>
      <c r="W36" s="269">
        <v>2066</v>
      </c>
      <c r="X36" s="263">
        <v>2064.0700000000002</v>
      </c>
      <c r="Y36" s="263">
        <v>2064.0700000000002</v>
      </c>
      <c r="Z36" s="208">
        <v>1842.9226200000001</v>
      </c>
      <c r="AA36" s="208">
        <v>1842.9226200000001</v>
      </c>
      <c r="AB36" s="208">
        <v>1842.9226200000001</v>
      </c>
      <c r="AC36" s="208">
        <v>1842.9226200000001</v>
      </c>
      <c r="AD36" s="208">
        <v>1662.0875000000001</v>
      </c>
      <c r="AE36" s="190">
        <v>1329.67</v>
      </c>
      <c r="AF36" s="312">
        <f t="shared" si="7"/>
        <v>1.0454763971381476</v>
      </c>
      <c r="AH36" s="34"/>
      <c r="AI36" s="34"/>
      <c r="AJ36" s="34"/>
      <c r="AK36" s="34"/>
      <c r="AL36" s="34"/>
      <c r="AM36" s="34"/>
    </row>
    <row r="37" spans="1:39" s="144" customFormat="1" ht="23.1" customHeight="1" x14ac:dyDescent="0.25">
      <c r="A37" s="2" t="s">
        <v>290</v>
      </c>
      <c r="B37" s="2">
        <v>226</v>
      </c>
      <c r="C37" s="2" t="s">
        <v>319</v>
      </c>
      <c r="D37" s="3" t="s">
        <v>80</v>
      </c>
      <c r="E37" s="116">
        <f t="shared" si="5"/>
        <v>13300</v>
      </c>
      <c r="F37" s="117">
        <f t="shared" si="5"/>
        <v>8000</v>
      </c>
      <c r="G37" s="101"/>
      <c r="H37" s="2"/>
      <c r="I37" s="2"/>
      <c r="J37" s="47"/>
      <c r="K37" s="202">
        <f t="shared" si="6"/>
        <v>13300</v>
      </c>
      <c r="L37" s="202">
        <f t="shared" si="6"/>
        <v>8000</v>
      </c>
      <c r="M37" s="51"/>
      <c r="N37" s="13">
        <f t="shared" si="3"/>
        <v>13255.074999999999</v>
      </c>
      <c r="O37" s="13">
        <f t="shared" si="4"/>
        <v>7953.0450000000001</v>
      </c>
      <c r="P37" s="51"/>
      <c r="Q37" s="436">
        <v>5302.03</v>
      </c>
      <c r="R37" s="399">
        <v>5071.5098500000004</v>
      </c>
      <c r="S37" s="399">
        <v>5071.5098500000004</v>
      </c>
      <c r="T37" s="371">
        <v>4610.4634999999998</v>
      </c>
      <c r="U37" s="303">
        <v>3179.63</v>
      </c>
      <c r="V37" s="289">
        <v>3187.5</v>
      </c>
      <c r="W37" s="269">
        <v>2550</v>
      </c>
      <c r="X37" s="263">
        <v>2543.6999999999998</v>
      </c>
      <c r="Y37" s="263">
        <v>2543.6999999999998</v>
      </c>
      <c r="Z37" s="208">
        <v>2271.1689000000001</v>
      </c>
      <c r="AA37" s="208">
        <v>2271.1689000000001</v>
      </c>
      <c r="AB37" s="208">
        <v>2271.1689000000001</v>
      </c>
      <c r="AC37" s="208">
        <v>2271.1689000000001</v>
      </c>
      <c r="AD37" s="208">
        <v>2048.3125</v>
      </c>
      <c r="AE37" s="190">
        <v>1638.65</v>
      </c>
      <c r="AF37" s="312">
        <f t="shared" si="7"/>
        <v>1.0454539489852315</v>
      </c>
      <c r="AH37" s="34"/>
      <c r="AI37" s="34"/>
      <c r="AJ37" s="34"/>
      <c r="AK37" s="34"/>
      <c r="AL37" s="34"/>
      <c r="AM37" s="34"/>
    </row>
    <row r="38" spans="1:39" ht="23.1" customHeight="1" x14ac:dyDescent="0.25">
      <c r="A38" s="2" t="s">
        <v>290</v>
      </c>
      <c r="B38" s="2">
        <v>226</v>
      </c>
      <c r="C38" s="2" t="s">
        <v>320</v>
      </c>
      <c r="D38" s="3" t="s">
        <v>81</v>
      </c>
      <c r="E38" s="116">
        <f t="shared" si="5"/>
        <v>19150</v>
      </c>
      <c r="F38" s="117">
        <f t="shared" si="5"/>
        <v>11500</v>
      </c>
      <c r="G38" s="101"/>
      <c r="J38" s="47"/>
      <c r="K38" s="202">
        <f t="shared" si="6"/>
        <v>19150</v>
      </c>
      <c r="L38" s="202">
        <f t="shared" si="6"/>
        <v>11500</v>
      </c>
      <c r="M38" s="51"/>
      <c r="N38" s="13">
        <f t="shared" si="3"/>
        <v>19100.899999999998</v>
      </c>
      <c r="O38" s="13">
        <f t="shared" si="4"/>
        <v>11460.539999999999</v>
      </c>
      <c r="P38" s="51"/>
      <c r="Q38" s="436">
        <v>7640.36</v>
      </c>
      <c r="R38" s="399">
        <v>7308.1783500000001</v>
      </c>
      <c r="S38" s="399">
        <v>7308.1783500000001</v>
      </c>
      <c r="T38" s="371">
        <v>6643.7984999999999</v>
      </c>
      <c r="U38" s="303">
        <v>4581.93</v>
      </c>
      <c r="V38" s="289">
        <v>4587.5</v>
      </c>
      <c r="W38" s="269">
        <v>3670</v>
      </c>
      <c r="X38" s="263">
        <v>3665.54</v>
      </c>
      <c r="Y38" s="263">
        <v>3665.54</v>
      </c>
      <c r="Z38" s="208">
        <v>3272.8033799999998</v>
      </c>
      <c r="AA38" s="208">
        <v>3272.8033799999998</v>
      </c>
      <c r="AB38" s="208">
        <v>3272.8033799999998</v>
      </c>
      <c r="AC38" s="208">
        <v>3272.8033799999998</v>
      </c>
      <c r="AD38" s="208">
        <v>2951.6624999999999</v>
      </c>
      <c r="AE38" s="190">
        <v>2361.33</v>
      </c>
      <c r="AF38" s="312">
        <f t="shared" si="7"/>
        <v>1.0454534131614344</v>
      </c>
    </row>
    <row r="39" spans="1:39" ht="23.1" customHeight="1" x14ac:dyDescent="0.25">
      <c r="A39" s="2" t="s">
        <v>290</v>
      </c>
      <c r="B39" s="2">
        <v>226</v>
      </c>
      <c r="C39" s="2" t="s">
        <v>321</v>
      </c>
      <c r="D39" s="3" t="s">
        <v>82</v>
      </c>
      <c r="E39" s="116">
        <f t="shared" si="5"/>
        <v>29650</v>
      </c>
      <c r="F39" s="117">
        <f t="shared" si="5"/>
        <v>17800</v>
      </c>
      <c r="G39" s="101"/>
      <c r="J39" s="47"/>
      <c r="K39" s="202">
        <f t="shared" si="6"/>
        <v>29650</v>
      </c>
      <c r="L39" s="202">
        <f t="shared" si="6"/>
        <v>17800</v>
      </c>
      <c r="M39" s="51"/>
      <c r="N39" s="13">
        <f t="shared" si="3"/>
        <v>29640.5</v>
      </c>
      <c r="O39" s="13">
        <f t="shared" si="4"/>
        <v>17784.300000000003</v>
      </c>
      <c r="P39" s="51"/>
      <c r="Q39" s="436">
        <v>11856.2</v>
      </c>
      <c r="R39" s="399">
        <v>11340.729125000002</v>
      </c>
      <c r="S39" s="399">
        <v>11340.729125000002</v>
      </c>
      <c r="T39" s="371">
        <v>10309.75375</v>
      </c>
      <c r="U39" s="303">
        <v>7110.1750000000002</v>
      </c>
      <c r="V39" s="289">
        <v>7110.1750000000002</v>
      </c>
      <c r="W39" s="277">
        <v>5688.14</v>
      </c>
      <c r="X39" s="263">
        <v>5688.14</v>
      </c>
      <c r="Y39" s="263">
        <v>5688.14</v>
      </c>
      <c r="Z39" s="208">
        <v>5078.6920799999998</v>
      </c>
      <c r="AA39" s="208">
        <v>5078.6920799999998</v>
      </c>
      <c r="AB39" s="208">
        <v>5078.6920799999998</v>
      </c>
      <c r="AC39" s="208">
        <v>5078.6920799999998</v>
      </c>
      <c r="AD39" s="208">
        <v>4580.3500000000004</v>
      </c>
      <c r="AE39" s="190">
        <v>3664.28</v>
      </c>
      <c r="AF39" s="312">
        <f t="shared" si="7"/>
        <v>1.0454530629660903</v>
      </c>
    </row>
    <row r="40" spans="1:39" ht="23.1" customHeight="1" x14ac:dyDescent="0.25">
      <c r="A40" s="2" t="s">
        <v>290</v>
      </c>
      <c r="B40" s="2">
        <v>226</v>
      </c>
      <c r="C40" s="2" t="s">
        <v>322</v>
      </c>
      <c r="D40" s="3" t="s">
        <v>83</v>
      </c>
      <c r="E40" s="116">
        <f t="shared" si="5"/>
        <v>33500</v>
      </c>
      <c r="F40" s="117">
        <f t="shared" si="5"/>
        <v>20100</v>
      </c>
      <c r="G40" s="101"/>
      <c r="J40" s="47"/>
      <c r="K40" s="202">
        <f t="shared" si="6"/>
        <v>33500</v>
      </c>
      <c r="L40" s="202">
        <f t="shared" si="6"/>
        <v>20100</v>
      </c>
      <c r="M40" s="51"/>
      <c r="N40" s="13">
        <f t="shared" si="3"/>
        <v>33491.300000000003</v>
      </c>
      <c r="O40" s="13">
        <f t="shared" si="4"/>
        <v>20094.78</v>
      </c>
      <c r="P40" s="51"/>
      <c r="Q40" s="436">
        <v>13396.52</v>
      </c>
      <c r="R40" s="399">
        <v>12814.050562500001</v>
      </c>
      <c r="S40" s="399">
        <v>12814.050562500001</v>
      </c>
      <c r="T40" s="371">
        <v>11649.136875</v>
      </c>
      <c r="U40" s="303">
        <v>8033.8874999999998</v>
      </c>
      <c r="V40" s="289">
        <v>8033.8874999999998</v>
      </c>
      <c r="W40" s="277">
        <v>6427.11</v>
      </c>
      <c r="X40" s="263">
        <v>6427.11</v>
      </c>
      <c r="Y40" s="263">
        <v>6427.11</v>
      </c>
      <c r="Z40" s="208">
        <v>5738.4973799999998</v>
      </c>
      <c r="AA40" s="208">
        <v>5738.4973799999998</v>
      </c>
      <c r="AB40" s="208">
        <v>5738.4973799999998</v>
      </c>
      <c r="AC40" s="208">
        <v>5738.4973799999998</v>
      </c>
      <c r="AD40" s="208">
        <v>5175.4125000000004</v>
      </c>
      <c r="AE40" s="190">
        <v>4140.33</v>
      </c>
      <c r="AF40" s="312">
        <f t="shared" si="7"/>
        <v>1.0454555282624358</v>
      </c>
    </row>
    <row r="41" spans="1:39" ht="9.9499999999999993" customHeight="1" x14ac:dyDescent="0.25">
      <c r="D41" s="320"/>
      <c r="E41" s="138"/>
      <c r="F41" s="139"/>
      <c r="G41" s="103"/>
      <c r="H41" s="67"/>
      <c r="I41" s="67"/>
      <c r="J41" s="2"/>
      <c r="K41" s="202"/>
      <c r="L41" s="202"/>
      <c r="M41" s="2"/>
      <c r="N41" s="13"/>
      <c r="O41" s="13"/>
      <c r="P41" s="2"/>
      <c r="Q41" s="436" t="s">
        <v>851</v>
      </c>
      <c r="R41" s="409" t="s">
        <v>851</v>
      </c>
      <c r="S41" s="409" t="s">
        <v>851</v>
      </c>
      <c r="T41" s="237" t="s">
        <v>841</v>
      </c>
      <c r="U41" s="332"/>
      <c r="V41" s="330"/>
      <c r="W41" s="280"/>
      <c r="X41" s="331"/>
      <c r="Y41" s="331"/>
      <c r="Z41" s="208"/>
      <c r="AA41" s="208"/>
      <c r="AB41" s="208"/>
      <c r="AC41" s="208"/>
      <c r="AD41" s="208"/>
      <c r="AE41" s="190"/>
      <c r="AF41" s="312"/>
    </row>
    <row r="42" spans="1:39" s="66" customFormat="1" ht="23.1" customHeight="1" x14ac:dyDescent="0.25">
      <c r="A42" s="60"/>
      <c r="B42" s="60"/>
      <c r="C42" s="2"/>
      <c r="D42" s="615" t="s">
        <v>54</v>
      </c>
      <c r="E42" s="615"/>
      <c r="F42" s="615"/>
      <c r="G42" s="615"/>
      <c r="H42" s="615"/>
      <c r="I42" s="615"/>
      <c r="J42" s="60"/>
      <c r="K42" s="202">
        <f t="shared" ref="K42" si="8">N42*$K$8</f>
        <v>0</v>
      </c>
      <c r="L42" s="202">
        <f t="shared" ref="L42" si="9">O42*$L$8</f>
        <v>0</v>
      </c>
      <c r="M42" s="2"/>
      <c r="N42" s="13"/>
      <c r="O42" s="13"/>
      <c r="P42" s="60"/>
      <c r="Q42" s="436">
        <v>1.1000000000000001</v>
      </c>
      <c r="R42" s="409">
        <v>1.1000000000000001</v>
      </c>
      <c r="S42" s="409">
        <v>1.1000000000000001</v>
      </c>
      <c r="T42" s="237">
        <v>1.25</v>
      </c>
      <c r="U42" s="332"/>
      <c r="V42" s="330"/>
      <c r="W42" s="280"/>
      <c r="X42" s="331"/>
      <c r="Y42" s="331"/>
      <c r="Z42" s="208">
        <v>190.21464</v>
      </c>
      <c r="AA42" s="208">
        <v>190.21464</v>
      </c>
      <c r="AB42" s="208">
        <v>190.21464</v>
      </c>
      <c r="AC42" s="208">
        <v>190.21464</v>
      </c>
      <c r="AD42" s="208">
        <v>171.55</v>
      </c>
      <c r="AE42" s="192">
        <v>137.24</v>
      </c>
      <c r="AF42" s="312">
        <f t="shared" ref="AF42:AF52" si="10">Q42/R42</f>
        <v>1</v>
      </c>
      <c r="AG42" s="144"/>
      <c r="AI42" s="34"/>
    </row>
    <row r="43" spans="1:39" s="66" customFormat="1" ht="23.1" customHeight="1" x14ac:dyDescent="0.25">
      <c r="A43" s="60" t="s">
        <v>238</v>
      </c>
      <c r="B43" s="60">
        <v>161</v>
      </c>
      <c r="C43" s="2" t="s">
        <v>422</v>
      </c>
      <c r="D43" s="3" t="s">
        <v>129</v>
      </c>
      <c r="E43" s="116">
        <f t="shared" ref="E43:F52" si="11">K43</f>
        <v>950</v>
      </c>
      <c r="F43" s="117">
        <f t="shared" si="11"/>
        <v>600</v>
      </c>
      <c r="G43" s="101"/>
      <c r="H43" s="45"/>
      <c r="I43" s="45"/>
      <c r="J43" s="62"/>
      <c r="K43" s="202">
        <f t="shared" ref="K43:L52" si="12">MROUND(N43+25,50)</f>
        <v>950</v>
      </c>
      <c r="L43" s="202">
        <f t="shared" si="12"/>
        <v>600</v>
      </c>
      <c r="M43" s="51"/>
      <c r="N43" s="13">
        <f t="shared" si="3"/>
        <v>949.45916933752505</v>
      </c>
      <c r="O43" s="13">
        <f t="shared" si="4"/>
        <v>569.67550160251494</v>
      </c>
      <c r="P43" s="63"/>
      <c r="Q43" s="436">
        <v>379.78366773501</v>
      </c>
      <c r="R43" s="409">
        <v>379.78366773501</v>
      </c>
      <c r="S43" s="409">
        <v>379.78366773501</v>
      </c>
      <c r="T43" s="367">
        <v>345.25787975909998</v>
      </c>
      <c r="U43" s="303">
        <v>276.20630380727999</v>
      </c>
      <c r="V43" s="289">
        <v>264.16058129999999</v>
      </c>
      <c r="W43" s="277">
        <v>211.32846504</v>
      </c>
      <c r="X43" s="263">
        <v>211.32846504</v>
      </c>
      <c r="Y43" s="263">
        <v>211.32846504</v>
      </c>
      <c r="Z43" s="208">
        <v>190.21464</v>
      </c>
      <c r="AA43" s="208">
        <v>190.21464</v>
      </c>
      <c r="AB43" s="208">
        <v>190.21464</v>
      </c>
      <c r="AC43" s="208">
        <v>190.21464</v>
      </c>
      <c r="AD43" s="208">
        <v>171.55</v>
      </c>
      <c r="AE43" s="192">
        <v>137.24</v>
      </c>
      <c r="AF43" s="312">
        <f t="shared" si="10"/>
        <v>1</v>
      </c>
      <c r="AG43" s="144"/>
      <c r="AI43" s="34"/>
    </row>
    <row r="44" spans="1:39" ht="23.1" customHeight="1" x14ac:dyDescent="0.25">
      <c r="A44" s="2" t="s">
        <v>238</v>
      </c>
      <c r="B44" s="2">
        <v>162</v>
      </c>
      <c r="C44" s="2" t="s">
        <v>423</v>
      </c>
      <c r="D44" s="3" t="s">
        <v>130</v>
      </c>
      <c r="E44" s="116">
        <f t="shared" si="11"/>
        <v>1350</v>
      </c>
      <c r="F44" s="117">
        <f t="shared" si="11"/>
        <v>850</v>
      </c>
      <c r="G44" s="101"/>
      <c r="H44" s="45"/>
      <c r="I44" s="45"/>
      <c r="J44" s="62"/>
      <c r="K44" s="202">
        <f t="shared" si="12"/>
        <v>1350</v>
      </c>
      <c r="L44" s="202">
        <f t="shared" si="12"/>
        <v>850</v>
      </c>
      <c r="M44" s="51"/>
      <c r="N44" s="13">
        <f t="shared" si="3"/>
        <v>1349.5409513456061</v>
      </c>
      <c r="O44" s="13">
        <f t="shared" si="4"/>
        <v>809.72457080736376</v>
      </c>
      <c r="P44" s="51"/>
      <c r="Q44" s="436">
        <v>539.81638053824247</v>
      </c>
      <c r="R44" s="409">
        <v>539.81638053824247</v>
      </c>
      <c r="S44" s="409">
        <v>539.81638053824247</v>
      </c>
      <c r="T44" s="367">
        <v>490.74216412567495</v>
      </c>
      <c r="U44" s="303">
        <v>392.59373130053996</v>
      </c>
      <c r="V44" s="289">
        <v>375.47219902499995</v>
      </c>
      <c r="W44" s="277">
        <v>300.37775921999997</v>
      </c>
      <c r="X44" s="263">
        <v>300.37775921999997</v>
      </c>
      <c r="Y44" s="263">
        <v>300.37775921999997</v>
      </c>
      <c r="Z44" s="208">
        <v>270.36701999999997</v>
      </c>
      <c r="AA44" s="208">
        <v>270.36701999999997</v>
      </c>
      <c r="AB44" s="208">
        <v>270.36701999999997</v>
      </c>
      <c r="AC44" s="208">
        <v>270.36701999999997</v>
      </c>
      <c r="AD44" s="208">
        <v>243.83749999999998</v>
      </c>
      <c r="AE44" s="190">
        <v>195.07</v>
      </c>
      <c r="AF44" s="312">
        <f t="shared" si="10"/>
        <v>1</v>
      </c>
    </row>
    <row r="45" spans="1:39" ht="23.1" customHeight="1" x14ac:dyDescent="0.25">
      <c r="A45" s="2" t="s">
        <v>238</v>
      </c>
      <c r="B45" s="2">
        <v>163</v>
      </c>
      <c r="C45" s="2" t="s">
        <v>424</v>
      </c>
      <c r="D45" s="3" t="s">
        <v>640</v>
      </c>
      <c r="E45" s="116">
        <f t="shared" si="11"/>
        <v>1400</v>
      </c>
      <c r="F45" s="117">
        <f t="shared" si="11"/>
        <v>850</v>
      </c>
      <c r="G45" s="101"/>
      <c r="H45" s="45"/>
      <c r="I45" s="45"/>
      <c r="J45" s="62"/>
      <c r="K45" s="202">
        <f t="shared" si="12"/>
        <v>1400</v>
      </c>
      <c r="L45" s="202">
        <f t="shared" si="12"/>
        <v>850</v>
      </c>
      <c r="M45" s="51"/>
      <c r="N45" s="13">
        <f t="shared" si="3"/>
        <v>1352.5157942690623</v>
      </c>
      <c r="O45" s="13">
        <f t="shared" si="4"/>
        <v>811.5094765614374</v>
      </c>
      <c r="P45" s="51"/>
      <c r="Q45" s="436">
        <v>541.00631770762493</v>
      </c>
      <c r="R45" s="420">
        <v>541.00631770762493</v>
      </c>
      <c r="S45" s="409">
        <v>541.00631770762493</v>
      </c>
      <c r="T45" s="367">
        <v>491.82392518874991</v>
      </c>
      <c r="U45" s="303">
        <v>393.45914015099993</v>
      </c>
      <c r="V45" s="289">
        <v>376.29986624999992</v>
      </c>
      <c r="W45" s="277">
        <v>301.03989299999995</v>
      </c>
      <c r="X45" s="263">
        <v>301.03989299999995</v>
      </c>
      <c r="Y45" s="263">
        <v>301.03989299999995</v>
      </c>
      <c r="Z45" s="208">
        <v>270.96299999999997</v>
      </c>
      <c r="AA45" s="208">
        <v>270.96299999999997</v>
      </c>
      <c r="AB45" s="208">
        <v>270.96299999999997</v>
      </c>
      <c r="AC45" s="208">
        <v>270.96299999999997</v>
      </c>
      <c r="AD45" s="208">
        <v>244.375</v>
      </c>
      <c r="AE45" s="190">
        <v>195.5</v>
      </c>
      <c r="AF45" s="312">
        <f t="shared" si="10"/>
        <v>1</v>
      </c>
    </row>
    <row r="46" spans="1:39" ht="23.1" customHeight="1" x14ac:dyDescent="0.25">
      <c r="A46" s="2" t="s">
        <v>238</v>
      </c>
      <c r="B46" s="2">
        <v>164</v>
      </c>
      <c r="C46" s="2" t="s">
        <v>425</v>
      </c>
      <c r="D46" s="3" t="s">
        <v>226</v>
      </c>
      <c r="E46" s="116">
        <f t="shared" si="11"/>
        <v>1850</v>
      </c>
      <c r="F46" s="117">
        <f t="shared" si="11"/>
        <v>1150</v>
      </c>
      <c r="G46" s="101"/>
      <c r="H46" s="45"/>
      <c r="I46" s="45"/>
      <c r="J46" s="62"/>
      <c r="K46" s="202">
        <f t="shared" si="12"/>
        <v>1850</v>
      </c>
      <c r="L46" s="202">
        <f t="shared" si="12"/>
        <v>1150</v>
      </c>
      <c r="M46" s="51"/>
      <c r="N46" s="13">
        <f t="shared" si="3"/>
        <v>1838.5221090895313</v>
      </c>
      <c r="O46" s="13">
        <f t="shared" si="4"/>
        <v>1103.1132654537189</v>
      </c>
      <c r="P46" s="51"/>
      <c r="Q46" s="436">
        <v>735.40884363581256</v>
      </c>
      <c r="R46" s="409">
        <v>735.40884363581256</v>
      </c>
      <c r="S46" s="409">
        <v>735.40884363581256</v>
      </c>
      <c r="T46" s="367">
        <v>668.55349421437495</v>
      </c>
      <c r="U46" s="303">
        <v>534.84279537149996</v>
      </c>
      <c r="V46" s="289">
        <v>511.51759312499996</v>
      </c>
      <c r="W46" s="277">
        <v>409.21407449999998</v>
      </c>
      <c r="X46" s="263">
        <v>409.21407449999998</v>
      </c>
      <c r="Y46" s="263">
        <v>409.21407449999998</v>
      </c>
      <c r="Z46" s="208">
        <v>368.3295</v>
      </c>
      <c r="AA46" s="208">
        <v>368.3295</v>
      </c>
      <c r="AB46" s="208">
        <v>368.3295</v>
      </c>
      <c r="AC46" s="208">
        <v>368.3295</v>
      </c>
      <c r="AD46" s="208">
        <v>332.1875</v>
      </c>
      <c r="AE46" s="190">
        <v>265.75</v>
      </c>
      <c r="AF46" s="312">
        <f t="shared" si="10"/>
        <v>1</v>
      </c>
    </row>
    <row r="47" spans="1:39" ht="23.1" customHeight="1" x14ac:dyDescent="0.25">
      <c r="A47" s="2" t="s">
        <v>238</v>
      </c>
      <c r="B47" s="2">
        <v>165</v>
      </c>
      <c r="C47" s="2" t="s">
        <v>426</v>
      </c>
      <c r="D47" s="3" t="s">
        <v>227</v>
      </c>
      <c r="E47" s="116">
        <f t="shared" si="11"/>
        <v>2050</v>
      </c>
      <c r="F47" s="117">
        <f t="shared" si="11"/>
        <v>1250</v>
      </c>
      <c r="G47" s="101"/>
      <c r="H47" s="45"/>
      <c r="I47" s="45"/>
      <c r="J47" s="62"/>
      <c r="K47" s="202">
        <f t="shared" si="12"/>
        <v>2050</v>
      </c>
      <c r="L47" s="202">
        <f t="shared" si="12"/>
        <v>1250</v>
      </c>
      <c r="M47" s="51"/>
      <c r="N47" s="13">
        <f t="shared" si="3"/>
        <v>2013.6919296056062</v>
      </c>
      <c r="O47" s="13">
        <f t="shared" si="4"/>
        <v>1208.2151577633635</v>
      </c>
      <c r="P47" s="51"/>
      <c r="Q47" s="436">
        <v>805.47677184224244</v>
      </c>
      <c r="R47" s="409">
        <v>805.47677184224244</v>
      </c>
      <c r="S47" s="409">
        <v>805.47677184224244</v>
      </c>
      <c r="T47" s="367">
        <v>732.25161076567485</v>
      </c>
      <c r="U47" s="303">
        <v>585.80128861253991</v>
      </c>
      <c r="V47" s="289">
        <v>560.2537190249999</v>
      </c>
      <c r="W47" s="277">
        <v>448.20297521999993</v>
      </c>
      <c r="X47" s="263">
        <v>448.20297521999993</v>
      </c>
      <c r="Y47" s="263">
        <v>448.20297521999993</v>
      </c>
      <c r="Z47" s="208">
        <v>403.42301999999995</v>
      </c>
      <c r="AA47" s="208">
        <v>403.42301999999995</v>
      </c>
      <c r="AB47" s="208">
        <v>403.42301999999995</v>
      </c>
      <c r="AC47" s="208">
        <v>403.42301999999995</v>
      </c>
      <c r="AD47" s="208">
        <v>363.83749999999998</v>
      </c>
      <c r="AE47" s="190">
        <v>291.07</v>
      </c>
      <c r="AF47" s="312">
        <f t="shared" si="10"/>
        <v>1</v>
      </c>
    </row>
    <row r="48" spans="1:39" ht="23.1" customHeight="1" x14ac:dyDescent="0.25">
      <c r="A48" s="2" t="s">
        <v>238</v>
      </c>
      <c r="B48" s="2">
        <v>166</v>
      </c>
      <c r="C48" s="2" t="s">
        <v>427</v>
      </c>
      <c r="D48" s="3" t="s">
        <v>228</v>
      </c>
      <c r="E48" s="116">
        <f t="shared" si="11"/>
        <v>2250</v>
      </c>
      <c r="F48" s="117">
        <f t="shared" si="11"/>
        <v>1350</v>
      </c>
      <c r="G48" s="101"/>
      <c r="H48" s="45"/>
      <c r="I48" s="45"/>
      <c r="J48" s="62"/>
      <c r="K48" s="202">
        <f t="shared" si="12"/>
        <v>2250</v>
      </c>
      <c r="L48" s="202">
        <f t="shared" si="12"/>
        <v>1350</v>
      </c>
      <c r="M48" s="51"/>
      <c r="N48" s="13">
        <f t="shared" si="3"/>
        <v>2217.2265314848692</v>
      </c>
      <c r="O48" s="13">
        <f t="shared" si="4"/>
        <v>1330.3359188909214</v>
      </c>
      <c r="P48" s="51"/>
      <c r="Q48" s="436">
        <v>886.89061259394759</v>
      </c>
      <c r="R48" s="409">
        <v>886.89061259394759</v>
      </c>
      <c r="S48" s="409">
        <v>886.89061259394759</v>
      </c>
      <c r="T48" s="367">
        <v>806.26419326722498</v>
      </c>
      <c r="U48" s="303">
        <v>645.01135461377999</v>
      </c>
      <c r="V48" s="289">
        <v>616.88155567499996</v>
      </c>
      <c r="W48" s="277">
        <v>493.50524453999998</v>
      </c>
      <c r="X48" s="263">
        <v>493.50524453999998</v>
      </c>
      <c r="Y48" s="263">
        <v>493.50524453999998</v>
      </c>
      <c r="Z48" s="208">
        <v>444.19914</v>
      </c>
      <c r="AA48" s="208">
        <v>444.19914</v>
      </c>
      <c r="AB48" s="208">
        <v>444.19914</v>
      </c>
      <c r="AC48" s="208">
        <v>444.19914</v>
      </c>
      <c r="AD48" s="208">
        <v>400.61250000000001</v>
      </c>
      <c r="AE48" s="190">
        <v>320.49</v>
      </c>
      <c r="AF48" s="312">
        <f t="shared" si="10"/>
        <v>1</v>
      </c>
    </row>
    <row r="49" spans="1:32" ht="23.1" customHeight="1" x14ac:dyDescent="0.25">
      <c r="A49" s="2" t="s">
        <v>238</v>
      </c>
      <c r="B49" s="2">
        <v>167</v>
      </c>
      <c r="C49" s="2" t="s">
        <v>428</v>
      </c>
      <c r="D49" s="3" t="s">
        <v>131</v>
      </c>
      <c r="E49" s="116">
        <f t="shared" si="11"/>
        <v>4050</v>
      </c>
      <c r="F49" s="117">
        <f t="shared" si="11"/>
        <v>2450</v>
      </c>
      <c r="G49" s="101"/>
      <c r="H49" s="45"/>
      <c r="I49" s="45"/>
      <c r="J49" s="62"/>
      <c r="K49" s="202">
        <f t="shared" si="12"/>
        <v>4050</v>
      </c>
      <c r="L49" s="202">
        <f t="shared" si="12"/>
        <v>2450</v>
      </c>
      <c r="M49" s="51"/>
      <c r="N49" s="13">
        <f t="shared" si="3"/>
        <v>4033</v>
      </c>
      <c r="O49" s="13">
        <f t="shared" si="4"/>
        <v>2419.8000000000002</v>
      </c>
      <c r="P49" s="51"/>
      <c r="Q49" s="436">
        <v>1613.2</v>
      </c>
      <c r="R49" s="420">
        <v>1614</v>
      </c>
      <c r="S49" s="409">
        <v>1613.2</v>
      </c>
      <c r="T49" s="367">
        <v>1472.1329149999999</v>
      </c>
      <c r="U49" s="303">
        <v>1177.706332</v>
      </c>
      <c r="V49" s="289">
        <v>1126.345</v>
      </c>
      <c r="W49" s="277">
        <v>901.07600000000002</v>
      </c>
      <c r="X49" s="263">
        <v>901.07600000000002</v>
      </c>
      <c r="Y49" s="263">
        <v>901.07600000000002</v>
      </c>
      <c r="Z49" s="208">
        <v>810.96245999999996</v>
      </c>
      <c r="AA49" s="208">
        <v>810.96245999999996</v>
      </c>
      <c r="AB49" s="208">
        <v>810.96245999999996</v>
      </c>
      <c r="AC49" s="208">
        <v>810.96245999999996</v>
      </c>
      <c r="AD49" s="208">
        <v>731.38750000000005</v>
      </c>
      <c r="AE49" s="190">
        <v>585.11</v>
      </c>
      <c r="AF49" s="312">
        <f t="shared" si="10"/>
        <v>0.99950433705080544</v>
      </c>
    </row>
    <row r="50" spans="1:32" ht="23.1" customHeight="1" x14ac:dyDescent="0.25">
      <c r="A50" s="2" t="s">
        <v>238</v>
      </c>
      <c r="B50" s="2">
        <v>168</v>
      </c>
      <c r="C50" s="2" t="s">
        <v>429</v>
      </c>
      <c r="D50" s="3" t="s">
        <v>132</v>
      </c>
      <c r="E50" s="116">
        <f t="shared" si="11"/>
        <v>6900</v>
      </c>
      <c r="F50" s="117">
        <f t="shared" si="11"/>
        <v>4150</v>
      </c>
      <c r="G50" s="101"/>
      <c r="H50" s="45"/>
      <c r="I50" s="45"/>
      <c r="J50" s="62"/>
      <c r="K50" s="202">
        <f t="shared" si="12"/>
        <v>6900</v>
      </c>
      <c r="L50" s="202">
        <f t="shared" si="12"/>
        <v>4150</v>
      </c>
      <c r="M50" s="51"/>
      <c r="N50" s="13">
        <f t="shared" si="3"/>
        <v>6873.0999999999995</v>
      </c>
      <c r="O50" s="13">
        <f t="shared" si="4"/>
        <v>4123.8599999999997</v>
      </c>
      <c r="P50" s="51"/>
      <c r="Q50" s="436">
        <v>2749.24</v>
      </c>
      <c r="R50" s="409">
        <v>2749.24</v>
      </c>
      <c r="S50" s="409">
        <v>2749.24</v>
      </c>
      <c r="T50" s="367">
        <v>2508.4250000000002</v>
      </c>
      <c r="U50" s="303">
        <v>2006.74</v>
      </c>
      <c r="V50" s="289">
        <v>3187.5</v>
      </c>
      <c r="W50" s="277">
        <v>2550</v>
      </c>
      <c r="X50" s="272">
        <v>2550</v>
      </c>
      <c r="Y50" s="263">
        <v>1535.6000000000001</v>
      </c>
      <c r="Z50" s="208">
        <v>1382.03604</v>
      </c>
      <c r="AA50" s="208">
        <v>1382.03604</v>
      </c>
      <c r="AB50" s="208">
        <v>1382.03604</v>
      </c>
      <c r="AC50" s="208">
        <v>1382.03604</v>
      </c>
      <c r="AD50" s="208">
        <v>1246.425</v>
      </c>
      <c r="AE50" s="190">
        <v>997.14</v>
      </c>
      <c r="AF50" s="312">
        <f t="shared" si="10"/>
        <v>1</v>
      </c>
    </row>
    <row r="51" spans="1:32" ht="23.1" customHeight="1" x14ac:dyDescent="0.25">
      <c r="A51" s="2" t="s">
        <v>238</v>
      </c>
      <c r="B51" s="2">
        <v>169</v>
      </c>
      <c r="C51" s="2" t="s">
        <v>430</v>
      </c>
      <c r="D51" s="3" t="s">
        <v>133</v>
      </c>
      <c r="E51" s="116">
        <f t="shared" si="11"/>
        <v>9350</v>
      </c>
      <c r="F51" s="117">
        <f t="shared" si="11"/>
        <v>5650</v>
      </c>
      <c r="G51" s="101"/>
      <c r="H51" s="45"/>
      <c r="I51" s="45"/>
      <c r="J51" s="62"/>
      <c r="K51" s="202">
        <f t="shared" si="12"/>
        <v>9350</v>
      </c>
      <c r="L51" s="202">
        <f t="shared" si="12"/>
        <v>5650</v>
      </c>
      <c r="M51" s="51"/>
      <c r="N51" s="13">
        <f t="shared" si="3"/>
        <v>9338.125</v>
      </c>
      <c r="O51" s="13">
        <f t="shared" si="4"/>
        <v>5602.875</v>
      </c>
      <c r="P51" s="51"/>
      <c r="Q51" s="436">
        <v>3735.25</v>
      </c>
      <c r="R51" s="409">
        <v>3735.25</v>
      </c>
      <c r="S51" s="409">
        <v>3735.25</v>
      </c>
      <c r="T51" s="367">
        <v>3408.5890162500004</v>
      </c>
      <c r="U51" s="303">
        <v>2726.8712130000004</v>
      </c>
      <c r="V51" s="289">
        <v>4186.25</v>
      </c>
      <c r="W51" s="277">
        <v>3349</v>
      </c>
      <c r="X51" s="272">
        <v>3349</v>
      </c>
      <c r="Y51" s="263">
        <v>2086.3590000000004</v>
      </c>
      <c r="Z51" s="208">
        <v>1877.7112199999999</v>
      </c>
      <c r="AA51" s="208">
        <v>1877.7112199999999</v>
      </c>
      <c r="AB51" s="208">
        <v>1877.7112199999999</v>
      </c>
      <c r="AC51" s="208">
        <v>1877.7112199999999</v>
      </c>
      <c r="AD51" s="208">
        <v>1693.4625000000001</v>
      </c>
      <c r="AE51" s="190">
        <v>1354.77</v>
      </c>
      <c r="AF51" s="312">
        <f t="shared" si="10"/>
        <v>1</v>
      </c>
    </row>
    <row r="52" spans="1:32" ht="23.1" customHeight="1" x14ac:dyDescent="0.25">
      <c r="A52" s="2" t="s">
        <v>238</v>
      </c>
      <c r="B52" s="2">
        <v>170</v>
      </c>
      <c r="C52" s="2" t="s">
        <v>431</v>
      </c>
      <c r="D52" s="3" t="s">
        <v>134</v>
      </c>
      <c r="E52" s="116">
        <f t="shared" si="11"/>
        <v>12200</v>
      </c>
      <c r="F52" s="117">
        <f t="shared" si="11"/>
        <v>7300</v>
      </c>
      <c r="G52" s="101"/>
      <c r="H52" s="45"/>
      <c r="I52" s="45"/>
      <c r="J52" s="62"/>
      <c r="K52" s="202">
        <f t="shared" si="12"/>
        <v>12200</v>
      </c>
      <c r="L52" s="202">
        <f t="shared" si="12"/>
        <v>7300</v>
      </c>
      <c r="M52" s="51"/>
      <c r="N52" s="13">
        <f t="shared" si="3"/>
        <v>12152.574999999999</v>
      </c>
      <c r="O52" s="13">
        <f t="shared" si="4"/>
        <v>7291.5450000000001</v>
      </c>
      <c r="P52" s="51"/>
      <c r="Q52" s="436">
        <v>4861.03</v>
      </c>
      <c r="R52" s="409">
        <v>4861.03</v>
      </c>
      <c r="S52" s="409">
        <v>4861.03</v>
      </c>
      <c r="T52" s="367">
        <v>4435.25</v>
      </c>
      <c r="U52" s="305">
        <v>3548.2</v>
      </c>
      <c r="V52" s="289">
        <v>6570</v>
      </c>
      <c r="W52" s="277">
        <v>5256</v>
      </c>
      <c r="X52" s="272">
        <v>5256</v>
      </c>
      <c r="Y52" s="263">
        <v>2571.1620000000003</v>
      </c>
      <c r="Z52" s="208">
        <v>2313.9269999999997</v>
      </c>
      <c r="AA52" s="208">
        <v>2313.9269999999997</v>
      </c>
      <c r="AB52" s="208">
        <v>2313.9269999999997</v>
      </c>
      <c r="AC52" s="208">
        <v>2313.9269999999997</v>
      </c>
      <c r="AD52" s="208">
        <v>2086.875</v>
      </c>
      <c r="AE52" s="190">
        <v>1669.5</v>
      </c>
      <c r="AF52" s="312">
        <f t="shared" si="10"/>
        <v>1</v>
      </c>
    </row>
    <row r="53" spans="1:32" ht="23.1" customHeight="1" x14ac:dyDescent="0.25">
      <c r="D53" s="320"/>
      <c r="E53" s="138"/>
      <c r="F53" s="139"/>
      <c r="G53" s="103"/>
      <c r="H53" s="67"/>
      <c r="I53" s="67"/>
      <c r="J53" s="2"/>
      <c r="K53" s="202"/>
      <c r="L53" s="202"/>
      <c r="M53" s="2"/>
      <c r="N53" s="13"/>
      <c r="O53" s="13"/>
      <c r="P53" s="2"/>
      <c r="Q53" s="400"/>
      <c r="R53" s="400"/>
      <c r="S53" s="400"/>
      <c r="T53" s="332"/>
      <c r="U53" s="342"/>
      <c r="V53" s="322"/>
      <c r="W53" s="279"/>
      <c r="X53" s="343"/>
      <c r="Y53" s="323"/>
      <c r="Z53" s="209"/>
      <c r="AA53" s="209"/>
      <c r="AB53" s="209"/>
      <c r="AC53" s="209"/>
      <c r="AD53" s="209"/>
      <c r="AE53" s="191"/>
      <c r="AF53" s="312"/>
    </row>
    <row r="54" spans="1:32" ht="23.1" customHeight="1" x14ac:dyDescent="0.25">
      <c r="D54" s="615" t="s">
        <v>44</v>
      </c>
      <c r="E54" s="615"/>
      <c r="F54" s="615"/>
      <c r="G54" s="615"/>
      <c r="H54" s="615"/>
      <c r="I54" s="615"/>
      <c r="J54" s="2"/>
      <c r="K54" s="202"/>
      <c r="L54" s="202"/>
      <c r="M54" s="2"/>
      <c r="N54" s="13"/>
      <c r="O54" s="13"/>
      <c r="P54" s="2"/>
      <c r="Q54" s="400"/>
      <c r="R54" s="400"/>
      <c r="S54" s="400"/>
      <c r="T54" s="332"/>
      <c r="U54" s="342"/>
      <c r="V54" s="322"/>
      <c r="W54" s="279"/>
      <c r="X54" s="343"/>
      <c r="Y54" s="323"/>
      <c r="Z54" s="209"/>
      <c r="AA54" s="209"/>
      <c r="AB54" s="209"/>
      <c r="AC54" s="209"/>
      <c r="AD54" s="209"/>
      <c r="AE54" s="191"/>
      <c r="AF54" s="312"/>
    </row>
    <row r="55" spans="1:32" ht="23.1" customHeight="1" x14ac:dyDescent="0.25">
      <c r="A55" s="2" t="s">
        <v>254</v>
      </c>
      <c r="B55" s="2">
        <v>422</v>
      </c>
      <c r="C55" s="2" t="s">
        <v>359</v>
      </c>
      <c r="D55" s="4" t="s">
        <v>562</v>
      </c>
      <c r="E55" s="116">
        <f t="shared" ref="E55:F63" si="13">K55</f>
        <v>900</v>
      </c>
      <c r="F55" s="117">
        <f t="shared" si="13"/>
        <v>550</v>
      </c>
      <c r="G55" s="101"/>
      <c r="K55" s="202">
        <f t="shared" ref="K55:L63" si="14">MROUND(N55+25,50)</f>
        <v>900</v>
      </c>
      <c r="L55" s="202">
        <f t="shared" si="14"/>
        <v>550</v>
      </c>
      <c r="M55" s="51"/>
      <c r="N55" s="13">
        <f t="shared" si="3"/>
        <v>862.92500000000007</v>
      </c>
      <c r="O55" s="13">
        <f t="shared" si="4"/>
        <v>517.755</v>
      </c>
      <c r="P55" s="51"/>
      <c r="Q55" s="436">
        <v>345.17</v>
      </c>
      <c r="R55" s="409">
        <v>345.17</v>
      </c>
      <c r="S55" s="409">
        <v>345.17</v>
      </c>
      <c r="T55" s="367">
        <v>297.5625</v>
      </c>
      <c r="U55" s="311">
        <v>257.08999999999997</v>
      </c>
      <c r="V55" s="289">
        <v>243</v>
      </c>
      <c r="W55" s="277">
        <v>194.4</v>
      </c>
      <c r="X55" s="263">
        <v>194.4</v>
      </c>
      <c r="Y55" s="263">
        <v>194.4</v>
      </c>
      <c r="Z55" s="208">
        <v>186.19523999999998</v>
      </c>
      <c r="AA55" s="208">
        <v>186.19523999999998</v>
      </c>
      <c r="AB55" s="208">
        <v>186.19523999999998</v>
      </c>
      <c r="AC55" s="208">
        <v>186.19523999999998</v>
      </c>
      <c r="AD55" s="208">
        <v>167.92500000000001</v>
      </c>
      <c r="AE55" s="191">
        <v>134.34</v>
      </c>
      <c r="AF55" s="312">
        <f t="shared" ref="AF55:AF63" si="15">Q55/R55</f>
        <v>1</v>
      </c>
    </row>
    <row r="56" spans="1:32" ht="23.1" customHeight="1" x14ac:dyDescent="0.25">
      <c r="A56" s="2" t="s">
        <v>254</v>
      </c>
      <c r="B56" s="2">
        <v>423</v>
      </c>
      <c r="C56" s="2" t="s">
        <v>360</v>
      </c>
      <c r="D56" s="4" t="s">
        <v>561</v>
      </c>
      <c r="E56" s="116">
        <f t="shared" si="13"/>
        <v>1050</v>
      </c>
      <c r="F56" s="117">
        <f t="shared" si="13"/>
        <v>650</v>
      </c>
      <c r="G56" s="101"/>
      <c r="K56" s="202">
        <f t="shared" si="14"/>
        <v>1050</v>
      </c>
      <c r="L56" s="202">
        <f t="shared" si="14"/>
        <v>650</v>
      </c>
      <c r="M56" s="51"/>
      <c r="N56" s="13">
        <f t="shared" si="3"/>
        <v>1015.625</v>
      </c>
      <c r="O56" s="13">
        <f t="shared" si="4"/>
        <v>609.375</v>
      </c>
      <c r="P56" s="51"/>
      <c r="Q56" s="436">
        <v>406.25</v>
      </c>
      <c r="R56" s="409">
        <v>406.25</v>
      </c>
      <c r="S56" s="409">
        <v>406.25</v>
      </c>
      <c r="T56" s="367">
        <v>321.36249999999995</v>
      </c>
      <c r="U56" s="311">
        <v>238.05</v>
      </c>
      <c r="V56" s="289">
        <v>225</v>
      </c>
      <c r="W56" s="277">
        <v>180</v>
      </c>
      <c r="X56" s="263">
        <v>180</v>
      </c>
      <c r="Y56" s="263">
        <v>180</v>
      </c>
      <c r="Z56" s="208">
        <v>169.27217999999999</v>
      </c>
      <c r="AA56" s="208">
        <v>169.27217999999999</v>
      </c>
      <c r="AB56" s="208">
        <v>169.27217999999999</v>
      </c>
      <c r="AC56" s="208">
        <v>169.27217999999999</v>
      </c>
      <c r="AD56" s="208">
        <v>152.66249999999999</v>
      </c>
      <c r="AE56" s="191">
        <v>122.13</v>
      </c>
      <c r="AF56" s="312">
        <f t="shared" si="15"/>
        <v>1</v>
      </c>
    </row>
    <row r="57" spans="1:32" ht="23.1" customHeight="1" x14ac:dyDescent="0.25">
      <c r="A57" s="2" t="s">
        <v>254</v>
      </c>
      <c r="B57" s="2">
        <v>424</v>
      </c>
      <c r="C57" s="2" t="s">
        <v>362</v>
      </c>
      <c r="D57" s="4" t="s">
        <v>560</v>
      </c>
      <c r="E57" s="116">
        <f t="shared" si="13"/>
        <v>1200</v>
      </c>
      <c r="F57" s="117">
        <f t="shared" si="13"/>
        <v>700</v>
      </c>
      <c r="G57" s="101"/>
      <c r="K57" s="202">
        <f t="shared" si="14"/>
        <v>1200</v>
      </c>
      <c r="L57" s="202">
        <f t="shared" si="14"/>
        <v>700</v>
      </c>
      <c r="M57" s="51"/>
      <c r="N57" s="13">
        <f t="shared" si="3"/>
        <v>1150.575</v>
      </c>
      <c r="O57" s="13">
        <f t="shared" si="4"/>
        <v>690.34500000000003</v>
      </c>
      <c r="P57" s="51"/>
      <c r="Q57" s="436">
        <v>460.23</v>
      </c>
      <c r="R57" s="409">
        <v>460.23</v>
      </c>
      <c r="S57" s="409">
        <v>460.23</v>
      </c>
      <c r="T57" s="367">
        <v>396.75</v>
      </c>
      <c r="U57" s="311">
        <v>317.39999999999998</v>
      </c>
      <c r="V57" s="289">
        <v>300</v>
      </c>
      <c r="W57" s="277">
        <v>240</v>
      </c>
      <c r="X57" s="263">
        <v>240</v>
      </c>
      <c r="Y57" s="263">
        <v>240</v>
      </c>
      <c r="Z57" s="208">
        <v>207.05453999999997</v>
      </c>
      <c r="AA57" s="208">
        <v>207.05453999999997</v>
      </c>
      <c r="AB57" s="208">
        <v>207.05453999999997</v>
      </c>
      <c r="AC57" s="208">
        <v>207.05453999999997</v>
      </c>
      <c r="AD57" s="208">
        <v>186.73749999999998</v>
      </c>
      <c r="AE57" s="191">
        <v>149.38999999999999</v>
      </c>
      <c r="AF57" s="312">
        <f t="shared" si="15"/>
        <v>1</v>
      </c>
    </row>
    <row r="58" spans="1:32" ht="23.1" customHeight="1" x14ac:dyDescent="0.25">
      <c r="A58" s="2" t="s">
        <v>254</v>
      </c>
      <c r="B58" s="2">
        <v>425</v>
      </c>
      <c r="C58" s="2" t="s">
        <v>364</v>
      </c>
      <c r="D58" s="4" t="s">
        <v>559</v>
      </c>
      <c r="E58" s="116">
        <f t="shared" si="13"/>
        <v>1550</v>
      </c>
      <c r="F58" s="117">
        <f t="shared" si="13"/>
        <v>950</v>
      </c>
      <c r="G58" s="101"/>
      <c r="K58" s="202">
        <f t="shared" si="14"/>
        <v>1550</v>
      </c>
      <c r="L58" s="202">
        <f t="shared" si="14"/>
        <v>950</v>
      </c>
      <c r="M58" s="51"/>
      <c r="N58" s="13">
        <f t="shared" si="3"/>
        <v>1534.075</v>
      </c>
      <c r="O58" s="13">
        <f t="shared" si="4"/>
        <v>920.44499999999994</v>
      </c>
      <c r="P58" s="51"/>
      <c r="Q58" s="436">
        <v>613.63</v>
      </c>
      <c r="R58" s="409">
        <v>613.63</v>
      </c>
      <c r="S58" s="409">
        <v>613.63</v>
      </c>
      <c r="T58" s="367">
        <v>529</v>
      </c>
      <c r="U58" s="311">
        <v>423.2</v>
      </c>
      <c r="V58" s="289">
        <v>400</v>
      </c>
      <c r="W58" s="277">
        <v>320</v>
      </c>
      <c r="X58" s="263">
        <v>320</v>
      </c>
      <c r="Y58" s="263">
        <v>320</v>
      </c>
      <c r="Z58" s="208">
        <v>266.07041999999996</v>
      </c>
      <c r="AA58" s="208">
        <v>266.07041999999996</v>
      </c>
      <c r="AB58" s="208">
        <v>266.07041999999996</v>
      </c>
      <c r="AC58" s="208">
        <v>266.07041999999996</v>
      </c>
      <c r="AD58" s="208">
        <v>239.96250000000001</v>
      </c>
      <c r="AE58" s="191">
        <v>191.97</v>
      </c>
      <c r="AF58" s="312">
        <f t="shared" si="15"/>
        <v>1</v>
      </c>
    </row>
    <row r="59" spans="1:32" ht="23.1" customHeight="1" x14ac:dyDescent="0.25">
      <c r="A59" s="2" t="s">
        <v>254</v>
      </c>
      <c r="B59" s="2">
        <v>426</v>
      </c>
      <c r="C59" s="2" t="s">
        <v>365</v>
      </c>
      <c r="D59" s="4" t="s">
        <v>558</v>
      </c>
      <c r="E59" s="116">
        <f t="shared" si="13"/>
        <v>2100</v>
      </c>
      <c r="F59" s="117">
        <f t="shared" si="13"/>
        <v>1250</v>
      </c>
      <c r="G59" s="101"/>
      <c r="K59" s="202">
        <f t="shared" si="14"/>
        <v>2100</v>
      </c>
      <c r="L59" s="202">
        <f t="shared" si="14"/>
        <v>1250</v>
      </c>
      <c r="M59" s="51"/>
      <c r="N59" s="13">
        <f t="shared" si="3"/>
        <v>2061.4250000000002</v>
      </c>
      <c r="O59" s="13">
        <f t="shared" si="4"/>
        <v>1236.855</v>
      </c>
      <c r="P59" s="51"/>
      <c r="Q59" s="436">
        <v>824.57</v>
      </c>
      <c r="R59" s="409">
        <v>824.57</v>
      </c>
      <c r="S59" s="409">
        <v>824.57</v>
      </c>
      <c r="T59" s="367">
        <v>710.84999999999991</v>
      </c>
      <c r="U59" s="311">
        <v>568.67999999999995</v>
      </c>
      <c r="V59" s="289">
        <v>537.5</v>
      </c>
      <c r="W59" s="277">
        <v>430</v>
      </c>
      <c r="X59" s="263">
        <v>430</v>
      </c>
      <c r="Y59" s="263">
        <v>430</v>
      </c>
      <c r="Z59" s="208">
        <v>341.37180000000001</v>
      </c>
      <c r="AA59" s="208">
        <v>341.37180000000001</v>
      </c>
      <c r="AB59" s="208">
        <v>341.37180000000001</v>
      </c>
      <c r="AC59" s="208">
        <v>341.37180000000001</v>
      </c>
      <c r="AD59" s="208">
        <v>307.875</v>
      </c>
      <c r="AE59" s="191">
        <v>246.3</v>
      </c>
      <c r="AF59" s="312">
        <f t="shared" si="15"/>
        <v>1</v>
      </c>
    </row>
    <row r="60" spans="1:32" ht="23.1" customHeight="1" x14ac:dyDescent="0.25">
      <c r="A60" s="2" t="s">
        <v>254</v>
      </c>
      <c r="B60" s="2">
        <v>427</v>
      </c>
      <c r="C60" s="2" t="s">
        <v>366</v>
      </c>
      <c r="D60" s="4" t="s">
        <v>557</v>
      </c>
      <c r="E60" s="116">
        <f t="shared" si="13"/>
        <v>2500</v>
      </c>
      <c r="F60" s="117">
        <f t="shared" si="13"/>
        <v>1500</v>
      </c>
      <c r="G60" s="101"/>
      <c r="K60" s="202">
        <f t="shared" si="14"/>
        <v>2500</v>
      </c>
      <c r="L60" s="202">
        <f t="shared" si="14"/>
        <v>1500</v>
      </c>
      <c r="M60" s="51"/>
      <c r="N60" s="13">
        <f t="shared" si="3"/>
        <v>2492.9</v>
      </c>
      <c r="O60" s="13">
        <f t="shared" si="4"/>
        <v>1495.74</v>
      </c>
      <c r="P60" s="51"/>
      <c r="Q60" s="436">
        <v>997.16</v>
      </c>
      <c r="R60" s="409">
        <v>997.16</v>
      </c>
      <c r="S60" s="409">
        <v>997.16</v>
      </c>
      <c r="T60" s="367">
        <v>859.625</v>
      </c>
      <c r="U60" s="311">
        <v>687.7</v>
      </c>
      <c r="V60" s="289">
        <v>650</v>
      </c>
      <c r="W60" s="277">
        <v>520</v>
      </c>
      <c r="X60" s="263">
        <v>520</v>
      </c>
      <c r="Y60" s="263">
        <v>520</v>
      </c>
      <c r="Z60" s="208">
        <v>422.72999999999996</v>
      </c>
      <c r="AA60" s="208">
        <v>422.72999999999996</v>
      </c>
      <c r="AB60" s="208">
        <v>422.72999999999996</v>
      </c>
      <c r="AC60" s="208">
        <v>422.72999999999996</v>
      </c>
      <c r="AD60" s="208">
        <v>381.25</v>
      </c>
      <c r="AE60" s="191">
        <v>305</v>
      </c>
      <c r="AF60" s="312">
        <f t="shared" si="15"/>
        <v>1</v>
      </c>
    </row>
    <row r="61" spans="1:32" ht="23.1" customHeight="1" x14ac:dyDescent="0.25">
      <c r="A61" s="2" t="s">
        <v>254</v>
      </c>
      <c r="B61" s="2">
        <v>428</v>
      </c>
      <c r="C61" s="2" t="s">
        <v>367</v>
      </c>
      <c r="D61" s="4" t="s">
        <v>556</v>
      </c>
      <c r="E61" s="116">
        <f t="shared" si="13"/>
        <v>3000</v>
      </c>
      <c r="F61" s="117">
        <f t="shared" si="13"/>
        <v>1800</v>
      </c>
      <c r="G61" s="101"/>
      <c r="K61" s="202">
        <f t="shared" si="14"/>
        <v>3000</v>
      </c>
      <c r="L61" s="202">
        <f t="shared" si="14"/>
        <v>1800</v>
      </c>
      <c r="M61" s="51"/>
      <c r="N61" s="13">
        <f t="shared" si="3"/>
        <v>2972.3250000000003</v>
      </c>
      <c r="O61" s="13">
        <f t="shared" si="4"/>
        <v>1783.395</v>
      </c>
      <c r="P61" s="51"/>
      <c r="Q61" s="436">
        <v>1188.93</v>
      </c>
      <c r="R61" s="409">
        <v>1188.93</v>
      </c>
      <c r="S61" s="409">
        <v>1188.93</v>
      </c>
      <c r="T61" s="367">
        <v>1024.9375</v>
      </c>
      <c r="U61" s="311">
        <v>819.95</v>
      </c>
      <c r="V61" s="289">
        <v>775</v>
      </c>
      <c r="W61" s="277">
        <v>620</v>
      </c>
      <c r="X61" s="263">
        <v>620</v>
      </c>
      <c r="Y61" s="263">
        <v>620</v>
      </c>
      <c r="Z61" s="208">
        <v>480.52619999999996</v>
      </c>
      <c r="AA61" s="208">
        <v>480.52619999999996</v>
      </c>
      <c r="AB61" s="208">
        <v>480.52619999999996</v>
      </c>
      <c r="AC61" s="208">
        <v>480.52619999999996</v>
      </c>
      <c r="AD61" s="208">
        <v>433.375</v>
      </c>
      <c r="AE61" s="191">
        <v>346.7</v>
      </c>
      <c r="AF61" s="312">
        <f t="shared" si="15"/>
        <v>1</v>
      </c>
    </row>
    <row r="62" spans="1:32" ht="23.1" customHeight="1" x14ac:dyDescent="0.25">
      <c r="A62" s="2" t="s">
        <v>254</v>
      </c>
      <c r="B62" s="2">
        <v>429</v>
      </c>
      <c r="C62" s="2" t="s">
        <v>361</v>
      </c>
      <c r="D62" s="4" t="s">
        <v>203</v>
      </c>
      <c r="E62" s="116">
        <f t="shared" si="13"/>
        <v>1300</v>
      </c>
      <c r="F62" s="117">
        <f t="shared" si="13"/>
        <v>800</v>
      </c>
      <c r="G62" s="101"/>
      <c r="K62" s="202">
        <f t="shared" si="14"/>
        <v>1300</v>
      </c>
      <c r="L62" s="202">
        <f t="shared" si="14"/>
        <v>800</v>
      </c>
      <c r="M62" s="51"/>
      <c r="N62" s="13">
        <f t="shared" si="3"/>
        <v>1280.5250000000001</v>
      </c>
      <c r="O62" s="13">
        <f t="shared" si="4"/>
        <v>768.31500000000005</v>
      </c>
      <c r="P62" s="51"/>
      <c r="Q62" s="436">
        <v>512.21</v>
      </c>
      <c r="R62" s="409">
        <v>512.21</v>
      </c>
      <c r="S62" s="409">
        <v>512.21</v>
      </c>
      <c r="T62" s="367">
        <v>405.08749999999998</v>
      </c>
      <c r="U62" s="311">
        <v>324.07</v>
      </c>
      <c r="V62" s="289">
        <v>321.625</v>
      </c>
      <c r="W62" s="277">
        <v>257.3</v>
      </c>
      <c r="X62" s="263">
        <v>257.3</v>
      </c>
      <c r="Y62" s="263">
        <v>257.3</v>
      </c>
      <c r="Z62" s="208">
        <v>247.49801999999997</v>
      </c>
      <c r="AA62" s="208">
        <v>247.49801999999997</v>
      </c>
      <c r="AB62" s="208">
        <v>247.49801999999997</v>
      </c>
      <c r="AC62" s="208">
        <v>247.49801999999997</v>
      </c>
      <c r="AD62" s="208">
        <v>223.21249999999998</v>
      </c>
      <c r="AE62" s="191">
        <v>178.57</v>
      </c>
      <c r="AF62" s="312">
        <f t="shared" si="15"/>
        <v>1</v>
      </c>
    </row>
    <row r="63" spans="1:32" ht="23.1" customHeight="1" x14ac:dyDescent="0.25">
      <c r="A63" s="2" t="s">
        <v>254</v>
      </c>
      <c r="B63" s="2">
        <v>430</v>
      </c>
      <c r="C63" s="2" t="s">
        <v>363</v>
      </c>
      <c r="D63" s="4" t="s">
        <v>205</v>
      </c>
      <c r="E63" s="116">
        <f t="shared" si="13"/>
        <v>2050</v>
      </c>
      <c r="F63" s="117">
        <f t="shared" si="13"/>
        <v>1250</v>
      </c>
      <c r="G63" s="101"/>
      <c r="K63" s="202">
        <f t="shared" si="14"/>
        <v>2050</v>
      </c>
      <c r="L63" s="202">
        <f t="shared" si="14"/>
        <v>1250</v>
      </c>
      <c r="M63" s="51"/>
      <c r="N63" s="13">
        <f t="shared" si="3"/>
        <v>2044.2250000000001</v>
      </c>
      <c r="O63" s="13">
        <f t="shared" si="4"/>
        <v>1226.5350000000001</v>
      </c>
      <c r="P63" s="51"/>
      <c r="Q63" s="436">
        <v>817.69</v>
      </c>
      <c r="R63" s="409">
        <v>817.69</v>
      </c>
      <c r="S63" s="409">
        <v>817.69</v>
      </c>
      <c r="T63" s="367">
        <v>590.45000000000005</v>
      </c>
      <c r="U63" s="311">
        <v>472.36</v>
      </c>
      <c r="V63" s="289">
        <v>513.4375</v>
      </c>
      <c r="W63" s="277">
        <v>410.75</v>
      </c>
      <c r="X63" s="263">
        <v>410.75</v>
      </c>
      <c r="Y63" s="263">
        <v>410.75</v>
      </c>
      <c r="Z63" s="208">
        <v>395.09315999999995</v>
      </c>
      <c r="AA63" s="208">
        <v>395.09315999999995</v>
      </c>
      <c r="AB63" s="208">
        <v>395.09315999999995</v>
      </c>
      <c r="AC63" s="208">
        <v>395.09315999999995</v>
      </c>
      <c r="AD63" s="208">
        <v>356.32499999999999</v>
      </c>
      <c r="AE63" s="191">
        <v>285.06</v>
      </c>
      <c r="AF63" s="312">
        <f t="shared" si="15"/>
        <v>1</v>
      </c>
    </row>
    <row r="64" spans="1:32" ht="23.1" customHeight="1" x14ac:dyDescent="0.25">
      <c r="D64" s="136"/>
      <c r="E64" s="138"/>
      <c r="F64" s="139"/>
      <c r="J64" s="34"/>
      <c r="K64" s="202"/>
      <c r="L64" s="202"/>
      <c r="M64" s="2"/>
      <c r="N64" s="13"/>
      <c r="O64" s="13"/>
      <c r="P64" s="2"/>
      <c r="Q64" s="400"/>
      <c r="R64" s="400"/>
      <c r="S64" s="400"/>
      <c r="T64" s="332"/>
      <c r="U64" s="340"/>
      <c r="V64" s="330"/>
      <c r="W64" s="280"/>
      <c r="X64" s="331"/>
      <c r="Y64" s="331"/>
      <c r="Z64" s="208"/>
      <c r="AA64" s="208"/>
      <c r="AB64" s="208"/>
      <c r="AC64" s="208"/>
      <c r="AD64" s="208"/>
      <c r="AE64" s="191"/>
      <c r="AF64" s="312"/>
    </row>
    <row r="65" spans="1:39" ht="23.1" customHeight="1" x14ac:dyDescent="0.25">
      <c r="D65" s="615" t="s">
        <v>281</v>
      </c>
      <c r="E65" s="615"/>
      <c r="F65" s="615"/>
      <c r="G65" s="615"/>
      <c r="H65" s="615"/>
      <c r="I65" s="615"/>
      <c r="J65" s="34"/>
      <c r="K65" s="202"/>
      <c r="L65" s="202"/>
      <c r="M65" s="2"/>
      <c r="N65" s="13"/>
      <c r="O65" s="13"/>
      <c r="P65" s="2"/>
      <c r="Q65" s="400">
        <v>1.1000000000000001</v>
      </c>
      <c r="R65" s="400">
        <v>1.1000000000000001</v>
      </c>
      <c r="S65" s="400">
        <v>1.1000000000000001</v>
      </c>
      <c r="T65" s="332"/>
      <c r="U65" s="340"/>
      <c r="V65" s="330"/>
      <c r="W65" s="280"/>
      <c r="X65" s="331"/>
      <c r="Y65" s="331"/>
      <c r="Z65" s="208"/>
      <c r="AA65" s="208"/>
      <c r="AB65" s="208"/>
      <c r="AC65" s="208"/>
      <c r="AD65" s="208"/>
      <c r="AE65" s="191"/>
      <c r="AF65" s="312">
        <f t="shared" ref="AF65:AF74" si="16">Q65/R65</f>
        <v>1</v>
      </c>
    </row>
    <row r="66" spans="1:39" s="66" customFormat="1" ht="23.1" customHeight="1" x14ac:dyDescent="0.25">
      <c r="A66" s="2" t="s">
        <v>255</v>
      </c>
      <c r="B66" s="2">
        <v>1618</v>
      </c>
      <c r="C66" s="2" t="s">
        <v>388</v>
      </c>
      <c r="D66" s="4" t="s">
        <v>210</v>
      </c>
      <c r="E66" s="116">
        <f t="shared" ref="E66:F74" si="17">K66</f>
        <v>400</v>
      </c>
      <c r="F66" s="117">
        <f t="shared" si="17"/>
        <v>250</v>
      </c>
      <c r="G66" s="101"/>
      <c r="H66" s="2"/>
      <c r="I66" s="2"/>
      <c r="J66" s="71"/>
      <c r="K66" s="202">
        <f t="shared" ref="K66:L74" si="18">MROUND(N66+25,50)</f>
        <v>400</v>
      </c>
      <c r="L66" s="202">
        <f t="shared" si="18"/>
        <v>250</v>
      </c>
      <c r="M66" s="51"/>
      <c r="N66" s="13">
        <f t="shared" si="3"/>
        <v>396.26438414062505</v>
      </c>
      <c r="O66" s="13">
        <f t="shared" si="4"/>
        <v>237.75863048437503</v>
      </c>
      <c r="P66" s="63"/>
      <c r="Q66" s="400">
        <v>158.50575365625002</v>
      </c>
      <c r="R66" s="410">
        <v>158.50575365625002</v>
      </c>
      <c r="S66" s="410">
        <v>158.50575365625002</v>
      </c>
      <c r="T66" s="367">
        <v>144.0961396875</v>
      </c>
      <c r="U66" s="300">
        <v>115.27691175000001</v>
      </c>
      <c r="V66" s="289">
        <v>115.27691175000001</v>
      </c>
      <c r="W66" s="277">
        <v>92.221529400000009</v>
      </c>
      <c r="X66" s="263">
        <v>92.221529400000009</v>
      </c>
      <c r="Y66" s="263">
        <v>92.221529400000009</v>
      </c>
      <c r="Z66" s="208">
        <v>83.837754000000004</v>
      </c>
      <c r="AA66" s="208">
        <v>83.837754000000004</v>
      </c>
      <c r="AB66" s="208">
        <v>83.837754000000004</v>
      </c>
      <c r="AC66" s="208">
        <v>83.837754000000004</v>
      </c>
      <c r="AD66" s="208">
        <v>75.611250000000013</v>
      </c>
      <c r="AE66" s="192">
        <v>60.489000000000004</v>
      </c>
      <c r="AF66" s="312">
        <f t="shared" si="16"/>
        <v>1</v>
      </c>
      <c r="AG66" s="144"/>
    </row>
    <row r="67" spans="1:39" ht="23.1" customHeight="1" x14ac:dyDescent="0.25">
      <c r="B67" s="2">
        <v>1619</v>
      </c>
      <c r="C67" s="2" t="s">
        <v>389</v>
      </c>
      <c r="D67" s="4" t="s">
        <v>211</v>
      </c>
      <c r="E67" s="116">
        <f t="shared" si="17"/>
        <v>700</v>
      </c>
      <c r="F67" s="117">
        <f t="shared" si="17"/>
        <v>400</v>
      </c>
      <c r="G67" s="101"/>
      <c r="J67" s="71"/>
      <c r="K67" s="202">
        <f t="shared" si="18"/>
        <v>700</v>
      </c>
      <c r="L67" s="202">
        <f t="shared" si="18"/>
        <v>400</v>
      </c>
      <c r="M67" s="51"/>
      <c r="N67" s="13">
        <f t="shared" si="3"/>
        <v>654.60368531250015</v>
      </c>
      <c r="O67" s="13">
        <f t="shared" si="4"/>
        <v>392.76221118750004</v>
      </c>
      <c r="P67" s="51"/>
      <c r="Q67" s="400">
        <v>261.84147412500005</v>
      </c>
      <c r="R67" s="410">
        <v>261.84147412500005</v>
      </c>
      <c r="S67" s="410">
        <v>261.84147412500005</v>
      </c>
      <c r="T67" s="367">
        <v>238.03770375000002</v>
      </c>
      <c r="U67" s="300">
        <v>190.43016300000002</v>
      </c>
      <c r="V67" s="289">
        <v>190.43016300000002</v>
      </c>
      <c r="W67" s="277">
        <v>152.34413040000001</v>
      </c>
      <c r="X67" s="263">
        <v>152.34413040000001</v>
      </c>
      <c r="Y67" s="263">
        <v>152.34413040000001</v>
      </c>
      <c r="Z67" s="208">
        <v>138.494664</v>
      </c>
      <c r="AA67" s="208">
        <v>138.494664</v>
      </c>
      <c r="AB67" s="208">
        <v>138.494664</v>
      </c>
      <c r="AC67" s="208">
        <v>138.494664</v>
      </c>
      <c r="AD67" s="208">
        <v>124.905</v>
      </c>
      <c r="AE67" s="190">
        <v>99.924000000000007</v>
      </c>
      <c r="AF67" s="312">
        <f t="shared" si="16"/>
        <v>1</v>
      </c>
    </row>
    <row r="68" spans="1:39" ht="23.1" customHeight="1" x14ac:dyDescent="0.25">
      <c r="B68" s="2">
        <v>1620</v>
      </c>
      <c r="C68" s="2" t="s">
        <v>390</v>
      </c>
      <c r="D68" s="4" t="s">
        <v>212</v>
      </c>
      <c r="E68" s="116">
        <f t="shared" si="17"/>
        <v>900</v>
      </c>
      <c r="F68" s="117">
        <f t="shared" si="17"/>
        <v>550</v>
      </c>
      <c r="G68" s="101"/>
      <c r="J68" s="71"/>
      <c r="K68" s="202">
        <f t="shared" si="18"/>
        <v>900</v>
      </c>
      <c r="L68" s="202">
        <f t="shared" si="18"/>
        <v>550</v>
      </c>
      <c r="M68" s="51"/>
      <c r="N68" s="13">
        <f t="shared" si="3"/>
        <v>871.86811851562493</v>
      </c>
      <c r="O68" s="13">
        <f t="shared" si="4"/>
        <v>523.120871109375</v>
      </c>
      <c r="P68" s="51"/>
      <c r="Q68" s="400">
        <v>348.74724740624998</v>
      </c>
      <c r="R68" s="410">
        <v>348.74724740624998</v>
      </c>
      <c r="S68" s="410">
        <v>348.74724740624998</v>
      </c>
      <c r="T68" s="367">
        <v>317.04295218749996</v>
      </c>
      <c r="U68" s="300">
        <v>253.63436174999998</v>
      </c>
      <c r="V68" s="289">
        <v>253.63436174999998</v>
      </c>
      <c r="W68" s="277">
        <v>202.90748939999997</v>
      </c>
      <c r="X68" s="263">
        <v>202.90748939999997</v>
      </c>
      <c r="Y68" s="263">
        <v>202.90748939999997</v>
      </c>
      <c r="Z68" s="208">
        <v>184.46135399999997</v>
      </c>
      <c r="AA68" s="208">
        <v>184.46135399999997</v>
      </c>
      <c r="AB68" s="208">
        <v>184.46135399999997</v>
      </c>
      <c r="AC68" s="208">
        <v>184.46135399999997</v>
      </c>
      <c r="AD68" s="208">
        <v>166.36124999999998</v>
      </c>
      <c r="AE68" s="190">
        <v>133.089</v>
      </c>
      <c r="AF68" s="312">
        <f t="shared" si="16"/>
        <v>1</v>
      </c>
    </row>
    <row r="69" spans="1:39" ht="23.1" customHeight="1" x14ac:dyDescent="0.25">
      <c r="B69" s="2">
        <v>1621</v>
      </c>
      <c r="C69" s="2" t="s">
        <v>391</v>
      </c>
      <c r="D69" s="4" t="s">
        <v>213</v>
      </c>
      <c r="E69" s="116">
        <f t="shared" si="17"/>
        <v>1250</v>
      </c>
      <c r="F69" s="117">
        <f t="shared" si="17"/>
        <v>750</v>
      </c>
      <c r="G69" s="101"/>
      <c r="J69" s="71"/>
      <c r="K69" s="202">
        <f t="shared" si="18"/>
        <v>1250</v>
      </c>
      <c r="L69" s="202">
        <f t="shared" si="18"/>
        <v>750</v>
      </c>
      <c r="M69" s="51"/>
      <c r="N69" s="13">
        <f t="shared" si="3"/>
        <v>1221.0765574218751</v>
      </c>
      <c r="O69" s="13">
        <f t="shared" si="4"/>
        <v>732.64593445312505</v>
      </c>
      <c r="P69" s="51"/>
      <c r="Q69" s="400">
        <v>488.43062296875001</v>
      </c>
      <c r="R69" s="410">
        <v>488.43062296875001</v>
      </c>
      <c r="S69" s="410">
        <v>488.43062296875001</v>
      </c>
      <c r="T69" s="367">
        <v>444.02783906249999</v>
      </c>
      <c r="U69" s="300">
        <v>355.22227125000001</v>
      </c>
      <c r="V69" s="289">
        <v>355.22227125000001</v>
      </c>
      <c r="W69" s="277">
        <v>284.177817</v>
      </c>
      <c r="X69" s="263">
        <v>284.177817</v>
      </c>
      <c r="Y69" s="263">
        <v>284.177817</v>
      </c>
      <c r="Z69" s="208">
        <v>258.34346999999997</v>
      </c>
      <c r="AA69" s="208">
        <v>258.34346999999997</v>
      </c>
      <c r="AB69" s="208">
        <v>258.34346999999997</v>
      </c>
      <c r="AC69" s="208">
        <v>258.34346999999997</v>
      </c>
      <c r="AD69" s="208">
        <v>232.99375000000001</v>
      </c>
      <c r="AE69" s="190">
        <v>186.39500000000001</v>
      </c>
      <c r="AF69" s="312">
        <f t="shared" si="16"/>
        <v>1</v>
      </c>
    </row>
    <row r="70" spans="1:39" s="144" customFormat="1" ht="23.1" customHeight="1" x14ac:dyDescent="0.25">
      <c r="A70" s="2"/>
      <c r="B70" s="2">
        <v>1622</v>
      </c>
      <c r="C70" s="2" t="s">
        <v>392</v>
      </c>
      <c r="D70" s="4" t="s">
        <v>214</v>
      </c>
      <c r="E70" s="116">
        <f t="shared" si="17"/>
        <v>1750</v>
      </c>
      <c r="F70" s="117">
        <f t="shared" si="17"/>
        <v>1050</v>
      </c>
      <c r="G70" s="101"/>
      <c r="H70" s="2"/>
      <c r="I70" s="2"/>
      <c r="J70" s="71"/>
      <c r="K70" s="202">
        <f t="shared" si="18"/>
        <v>1750</v>
      </c>
      <c r="L70" s="202">
        <f t="shared" si="18"/>
        <v>1050</v>
      </c>
      <c r="M70" s="51"/>
      <c r="N70" s="13">
        <f t="shared" si="3"/>
        <v>1700.2833503906254</v>
      </c>
      <c r="O70" s="13">
        <f t="shared" si="4"/>
        <v>1020.1700102343752</v>
      </c>
      <c r="P70" s="51"/>
      <c r="Q70" s="400">
        <v>680.11334015625016</v>
      </c>
      <c r="R70" s="410">
        <v>680.11334015625016</v>
      </c>
      <c r="S70" s="410">
        <v>680.11334015625016</v>
      </c>
      <c r="T70" s="367">
        <v>618.28485468750011</v>
      </c>
      <c r="U70" s="300">
        <v>494.62788375000008</v>
      </c>
      <c r="V70" s="289">
        <v>494.62788375000008</v>
      </c>
      <c r="W70" s="277">
        <v>395.70230700000008</v>
      </c>
      <c r="X70" s="263">
        <v>395.70230700000008</v>
      </c>
      <c r="Y70" s="263">
        <v>395.70230700000008</v>
      </c>
      <c r="Z70" s="208">
        <v>359.72937000000002</v>
      </c>
      <c r="AA70" s="208">
        <v>359.72937000000002</v>
      </c>
      <c r="AB70" s="208">
        <v>359.72937000000002</v>
      </c>
      <c r="AC70" s="208">
        <v>359.72937000000002</v>
      </c>
      <c r="AD70" s="208">
        <v>324.43125000000003</v>
      </c>
      <c r="AE70" s="190">
        <v>259.54500000000002</v>
      </c>
      <c r="AF70" s="312">
        <f t="shared" si="16"/>
        <v>1</v>
      </c>
      <c r="AH70" s="34"/>
      <c r="AI70" s="34"/>
      <c r="AJ70" s="34"/>
      <c r="AK70" s="34"/>
      <c r="AL70" s="34"/>
      <c r="AM70" s="34"/>
    </row>
    <row r="71" spans="1:39" s="144" customFormat="1" ht="23.1" customHeight="1" x14ac:dyDescent="0.25">
      <c r="A71" s="2"/>
      <c r="B71" s="2">
        <v>1623</v>
      </c>
      <c r="C71" s="2" t="s">
        <v>393</v>
      </c>
      <c r="D71" s="4" t="s">
        <v>215</v>
      </c>
      <c r="E71" s="116">
        <f t="shared" si="17"/>
        <v>2150</v>
      </c>
      <c r="F71" s="117">
        <f t="shared" si="17"/>
        <v>1300</v>
      </c>
      <c r="G71" s="101"/>
      <c r="H71" s="2"/>
      <c r="I71" s="2"/>
      <c r="J71" s="71"/>
      <c r="K71" s="202">
        <f t="shared" si="18"/>
        <v>2150</v>
      </c>
      <c r="L71" s="202">
        <f t="shared" si="18"/>
        <v>1300</v>
      </c>
      <c r="M71" s="51"/>
      <c r="N71" s="13">
        <f t="shared" si="3"/>
        <v>2136.2534402343754</v>
      </c>
      <c r="O71" s="13">
        <f t="shared" si="4"/>
        <v>1281.7520641406252</v>
      </c>
      <c r="P71" s="51"/>
      <c r="Q71" s="400">
        <v>854.50137609375008</v>
      </c>
      <c r="R71" s="410">
        <v>854.50137609375008</v>
      </c>
      <c r="S71" s="410">
        <v>854.50137609375008</v>
      </c>
      <c r="T71" s="367">
        <v>776.81943281250005</v>
      </c>
      <c r="U71" s="300">
        <v>621.45554625</v>
      </c>
      <c r="V71" s="289">
        <v>621.45554625</v>
      </c>
      <c r="W71" s="277">
        <v>497.16443700000002</v>
      </c>
      <c r="X71" s="263">
        <v>497.16443700000002</v>
      </c>
      <c r="Y71" s="263">
        <v>497.16443700000002</v>
      </c>
      <c r="Z71" s="208">
        <v>451.96767</v>
      </c>
      <c r="AA71" s="208">
        <v>451.96767</v>
      </c>
      <c r="AB71" s="208">
        <v>451.96767</v>
      </c>
      <c r="AC71" s="208">
        <v>451.96767</v>
      </c>
      <c r="AD71" s="208">
        <v>407.61875000000003</v>
      </c>
      <c r="AE71" s="190">
        <v>326.09500000000003</v>
      </c>
      <c r="AF71" s="312">
        <f t="shared" si="16"/>
        <v>1</v>
      </c>
      <c r="AH71" s="34"/>
      <c r="AI71" s="34"/>
      <c r="AJ71" s="34"/>
      <c r="AK71" s="34"/>
      <c r="AL71" s="34"/>
      <c r="AM71" s="34"/>
    </row>
    <row r="72" spans="1:39" s="144" customFormat="1" ht="23.1" customHeight="1" x14ac:dyDescent="0.25">
      <c r="A72" s="2"/>
      <c r="B72" s="2">
        <v>1624</v>
      </c>
      <c r="C72" s="2" t="s">
        <v>394</v>
      </c>
      <c r="D72" s="4" t="s">
        <v>216</v>
      </c>
      <c r="E72" s="116">
        <f t="shared" si="17"/>
        <v>3700</v>
      </c>
      <c r="F72" s="117">
        <f t="shared" si="17"/>
        <v>2200</v>
      </c>
      <c r="G72" s="101"/>
      <c r="H72" s="2"/>
      <c r="I72" s="2"/>
      <c r="J72" s="71"/>
      <c r="K72" s="202">
        <f t="shared" si="18"/>
        <v>3700</v>
      </c>
      <c r="L72" s="202">
        <f t="shared" si="18"/>
        <v>2200</v>
      </c>
      <c r="M72" s="51"/>
      <c r="N72" s="13">
        <f t="shared" si="3"/>
        <v>3662.7973052343759</v>
      </c>
      <c r="O72" s="13">
        <f t="shared" si="4"/>
        <v>2197.6783831406256</v>
      </c>
      <c r="P72" s="51"/>
      <c r="Q72" s="400">
        <v>1465.1189220937504</v>
      </c>
      <c r="R72" s="410">
        <v>1465.1189220937504</v>
      </c>
      <c r="S72" s="410">
        <v>1465.1189220937504</v>
      </c>
      <c r="T72" s="367">
        <v>1331.9262928125002</v>
      </c>
      <c r="U72" s="300">
        <v>1065.5410342500002</v>
      </c>
      <c r="V72" s="289">
        <v>1065.5410342500002</v>
      </c>
      <c r="W72" s="277">
        <v>852.43282740000006</v>
      </c>
      <c r="X72" s="263">
        <v>852.43282740000006</v>
      </c>
      <c r="Y72" s="263">
        <v>852.43282740000006</v>
      </c>
      <c r="Z72" s="208">
        <v>774.93893400000002</v>
      </c>
      <c r="AA72" s="208">
        <v>774.93893400000002</v>
      </c>
      <c r="AB72" s="208">
        <v>774.93893400000002</v>
      </c>
      <c r="AC72" s="208">
        <v>774.93893400000002</v>
      </c>
      <c r="AD72" s="208">
        <v>698.89875000000006</v>
      </c>
      <c r="AE72" s="190">
        <v>559.11900000000003</v>
      </c>
      <c r="AF72" s="312">
        <f t="shared" si="16"/>
        <v>1</v>
      </c>
      <c r="AH72" s="34"/>
      <c r="AI72" s="34"/>
      <c r="AJ72" s="34"/>
      <c r="AK72" s="34"/>
      <c r="AL72" s="34"/>
      <c r="AM72" s="34"/>
    </row>
    <row r="73" spans="1:39" s="144" customFormat="1" ht="23.1" customHeight="1" x14ac:dyDescent="0.25">
      <c r="A73" s="2"/>
      <c r="B73" s="2">
        <v>1625</v>
      </c>
      <c r="C73" s="2" t="s">
        <v>395</v>
      </c>
      <c r="D73" s="4" t="s">
        <v>217</v>
      </c>
      <c r="E73" s="116">
        <f t="shared" si="17"/>
        <v>5700</v>
      </c>
      <c r="F73" s="117">
        <f t="shared" si="17"/>
        <v>3450</v>
      </c>
      <c r="G73" s="101"/>
      <c r="H73" s="2"/>
      <c r="I73" s="2"/>
      <c r="J73" s="71"/>
      <c r="K73" s="202">
        <f t="shared" si="18"/>
        <v>5700</v>
      </c>
      <c r="L73" s="202">
        <f t="shared" si="18"/>
        <v>3450</v>
      </c>
      <c r="M73" s="51"/>
      <c r="N73" s="13">
        <f t="shared" si="3"/>
        <v>5668.620024375</v>
      </c>
      <c r="O73" s="13">
        <f t="shared" si="4"/>
        <v>3401.172014625</v>
      </c>
      <c r="P73" s="51"/>
      <c r="Q73" s="400">
        <v>2267.44800975</v>
      </c>
      <c r="R73" s="410">
        <v>2267.44800975</v>
      </c>
      <c r="S73" s="410">
        <v>2267.44800975</v>
      </c>
      <c r="T73" s="367">
        <v>2061.3163724999999</v>
      </c>
      <c r="U73" s="300">
        <v>1649.0530979999999</v>
      </c>
      <c r="V73" s="289">
        <v>1649.0530979999999</v>
      </c>
      <c r="W73" s="277">
        <v>1319.2424784</v>
      </c>
      <c r="X73" s="263">
        <v>1319.2424784</v>
      </c>
      <c r="Y73" s="263">
        <v>1319.2424784</v>
      </c>
      <c r="Z73" s="208">
        <v>1199.311344</v>
      </c>
      <c r="AA73" s="208">
        <v>1199.311344</v>
      </c>
      <c r="AB73" s="208">
        <v>1199.311344</v>
      </c>
      <c r="AC73" s="208">
        <v>1199.311344</v>
      </c>
      <c r="AD73" s="208">
        <v>1081.6300000000001</v>
      </c>
      <c r="AE73" s="190">
        <v>865.30400000000009</v>
      </c>
      <c r="AF73" s="312">
        <f t="shared" si="16"/>
        <v>1</v>
      </c>
      <c r="AH73" s="34"/>
      <c r="AI73" s="34"/>
      <c r="AJ73" s="34"/>
      <c r="AK73" s="34"/>
      <c r="AL73" s="34"/>
      <c r="AM73" s="34"/>
    </row>
    <row r="74" spans="1:39" s="144" customFormat="1" ht="23.1" customHeight="1" x14ac:dyDescent="0.25">
      <c r="A74" s="2"/>
      <c r="B74" s="2">
        <v>1626</v>
      </c>
      <c r="C74" s="2" t="s">
        <v>396</v>
      </c>
      <c r="D74" s="4" t="s">
        <v>218</v>
      </c>
      <c r="E74" s="116">
        <f t="shared" si="17"/>
        <v>8300</v>
      </c>
      <c r="F74" s="117">
        <f t="shared" si="17"/>
        <v>5000</v>
      </c>
      <c r="G74" s="101"/>
      <c r="H74" s="2"/>
      <c r="I74" s="2"/>
      <c r="J74" s="71"/>
      <c r="K74" s="202">
        <f t="shared" si="18"/>
        <v>8300</v>
      </c>
      <c r="L74" s="202">
        <f t="shared" si="18"/>
        <v>5000</v>
      </c>
      <c r="M74" s="51"/>
      <c r="N74" s="13">
        <f t="shared" si="3"/>
        <v>8284.5126246093769</v>
      </c>
      <c r="O74" s="13">
        <f t="shared" si="4"/>
        <v>4970.7075747656263</v>
      </c>
      <c r="P74" s="51"/>
      <c r="Q74" s="400">
        <v>3313.805049843751</v>
      </c>
      <c r="R74" s="410">
        <v>3313.805049843751</v>
      </c>
      <c r="S74" s="410">
        <v>3313.805049843751</v>
      </c>
      <c r="T74" s="367">
        <v>3012.5500453125005</v>
      </c>
      <c r="U74" s="300">
        <v>2410.0400362500004</v>
      </c>
      <c r="V74" s="289">
        <v>2410.0400362500004</v>
      </c>
      <c r="W74" s="277">
        <v>1928.0320290000004</v>
      </c>
      <c r="X74" s="263">
        <v>1928.0320290000004</v>
      </c>
      <c r="Y74" s="263">
        <v>1928.0320290000004</v>
      </c>
      <c r="Z74" s="208">
        <v>1752.7563900000002</v>
      </c>
      <c r="AA74" s="208">
        <v>1752.7563900000002</v>
      </c>
      <c r="AB74" s="208">
        <v>1752.7563900000002</v>
      </c>
      <c r="AC74" s="208">
        <v>1752.7563900000002</v>
      </c>
      <c r="AD74" s="208">
        <v>1580.7687500000002</v>
      </c>
      <c r="AE74" s="190">
        <v>1264.6150000000002</v>
      </c>
      <c r="AF74" s="312">
        <f t="shared" si="16"/>
        <v>1</v>
      </c>
      <c r="AH74" s="34"/>
      <c r="AI74" s="34"/>
      <c r="AJ74" s="34"/>
      <c r="AK74" s="34"/>
      <c r="AL74" s="34"/>
      <c r="AM74" s="34"/>
    </row>
    <row r="75" spans="1:39" s="144" customFormat="1" ht="20.100000000000001" customHeight="1" x14ac:dyDescent="0.25">
      <c r="A75" s="2"/>
      <c r="B75" s="2"/>
      <c r="C75" s="2"/>
      <c r="D75" s="136"/>
      <c r="E75" s="138"/>
      <c r="F75" s="139"/>
      <c r="G75" s="99"/>
      <c r="H75" s="2"/>
      <c r="I75" s="2"/>
      <c r="J75" s="34"/>
      <c r="K75" s="202"/>
      <c r="L75" s="202"/>
      <c r="M75" s="2"/>
      <c r="N75" s="13"/>
      <c r="O75" s="13"/>
      <c r="P75" s="2"/>
      <c r="Q75" s="400"/>
      <c r="R75" s="400"/>
      <c r="S75" s="400"/>
      <c r="T75" s="332"/>
      <c r="U75" s="341"/>
      <c r="V75" s="322">
        <v>0</v>
      </c>
      <c r="W75" s="279"/>
      <c r="X75" s="211"/>
      <c r="Y75" s="211"/>
      <c r="Z75" s="209"/>
      <c r="AA75" s="209"/>
      <c r="AB75" s="209"/>
      <c r="AC75" s="209"/>
      <c r="AD75" s="209"/>
      <c r="AE75" s="191"/>
      <c r="AF75" s="312"/>
      <c r="AH75" s="34"/>
      <c r="AI75" s="34"/>
      <c r="AJ75" s="34"/>
      <c r="AK75" s="34"/>
      <c r="AL75" s="34"/>
      <c r="AM75" s="34"/>
    </row>
    <row r="76" spans="1:39" s="144" customFormat="1" ht="23.1" customHeight="1" x14ac:dyDescent="0.25">
      <c r="A76" s="2"/>
      <c r="B76" s="2"/>
      <c r="C76" s="2"/>
      <c r="D76" s="615" t="s">
        <v>57</v>
      </c>
      <c r="E76" s="615"/>
      <c r="F76" s="615"/>
      <c r="G76" s="615"/>
      <c r="H76" s="615"/>
      <c r="I76" s="615"/>
      <c r="J76" s="34"/>
      <c r="K76" s="202"/>
      <c r="L76" s="202"/>
      <c r="M76" s="2"/>
      <c r="N76" s="13"/>
      <c r="O76" s="13"/>
      <c r="P76" s="2"/>
      <c r="Q76" s="400"/>
      <c r="R76" s="400"/>
      <c r="S76" s="400"/>
      <c r="T76" s="332"/>
      <c r="U76" s="341"/>
      <c r="V76" s="322"/>
      <c r="W76" s="279"/>
      <c r="X76" s="211"/>
      <c r="Y76" s="211"/>
      <c r="Z76" s="209"/>
      <c r="AA76" s="209"/>
      <c r="AB76" s="209"/>
      <c r="AC76" s="209"/>
      <c r="AD76" s="209"/>
      <c r="AE76" s="191"/>
      <c r="AF76" s="312"/>
      <c r="AH76" s="34"/>
      <c r="AI76" s="34"/>
      <c r="AJ76" s="34"/>
      <c r="AK76" s="34"/>
      <c r="AL76" s="34"/>
      <c r="AM76" s="34"/>
    </row>
    <row r="77" spans="1:39" s="144" customFormat="1" ht="23.1" customHeight="1" x14ac:dyDescent="0.25">
      <c r="A77" s="2"/>
      <c r="B77" s="2">
        <v>1903</v>
      </c>
      <c r="C77" s="2" t="s">
        <v>419</v>
      </c>
      <c r="D77" s="4" t="s">
        <v>126</v>
      </c>
      <c r="E77" s="116">
        <f t="shared" ref="E77:F79" si="19">K77</f>
        <v>3250</v>
      </c>
      <c r="F77" s="117">
        <f t="shared" si="19"/>
        <v>1950</v>
      </c>
      <c r="G77" s="101"/>
      <c r="H77" s="2"/>
      <c r="I77" s="2"/>
      <c r="J77" s="33"/>
      <c r="K77" s="202">
        <f t="shared" ref="K77:L79" si="20">MROUND(N77+25,50)</f>
        <v>3250</v>
      </c>
      <c r="L77" s="202">
        <f t="shared" si="20"/>
        <v>1950</v>
      </c>
      <c r="M77" s="51"/>
      <c r="N77" s="13">
        <f t="shared" ref="N77:N138" si="21">Q77*$N$7</f>
        <v>3216.4249999999997</v>
      </c>
      <c r="O77" s="13">
        <f t="shared" ref="O77:O138" si="22">Q77*$O$7</f>
        <v>1929.855</v>
      </c>
      <c r="P77" s="51"/>
      <c r="Q77" s="436">
        <v>1286.57</v>
      </c>
      <c r="R77" s="409">
        <v>1286.57</v>
      </c>
      <c r="S77" s="409">
        <v>1286.57</v>
      </c>
      <c r="T77" s="367">
        <v>1173.875</v>
      </c>
      <c r="U77" s="305">
        <v>939.1</v>
      </c>
      <c r="V77" s="289">
        <v>898.27375000000006</v>
      </c>
      <c r="W77" s="277">
        <v>718.61900000000003</v>
      </c>
      <c r="X77" s="263">
        <v>718.61900000000003</v>
      </c>
      <c r="Y77" s="263">
        <v>718.61900000000003</v>
      </c>
      <c r="Z77" s="208">
        <v>646.76303999999993</v>
      </c>
      <c r="AA77" s="208">
        <v>646.76303999999993</v>
      </c>
      <c r="AB77" s="208">
        <v>646.76303999999993</v>
      </c>
      <c r="AC77" s="208">
        <v>646.76303999999993</v>
      </c>
      <c r="AD77" s="208">
        <v>583.29999999999995</v>
      </c>
      <c r="AE77" s="191">
        <v>466.64</v>
      </c>
      <c r="AF77" s="312">
        <f>Q77/R77</f>
        <v>1</v>
      </c>
      <c r="AH77" s="34"/>
      <c r="AI77" s="34"/>
      <c r="AJ77" s="34"/>
      <c r="AK77" s="34"/>
      <c r="AL77" s="34"/>
      <c r="AM77" s="34"/>
    </row>
    <row r="78" spans="1:39" s="144" customFormat="1" ht="23.1" customHeight="1" x14ac:dyDescent="0.25">
      <c r="A78" s="2"/>
      <c r="B78" s="2">
        <v>1904</v>
      </c>
      <c r="C78" s="2" t="s">
        <v>420</v>
      </c>
      <c r="D78" s="4" t="s">
        <v>127</v>
      </c>
      <c r="E78" s="116">
        <f t="shared" si="19"/>
        <v>3350</v>
      </c>
      <c r="F78" s="117">
        <f t="shared" si="19"/>
        <v>2000</v>
      </c>
      <c r="G78" s="101"/>
      <c r="H78" s="2"/>
      <c r="I78" s="2"/>
      <c r="J78" s="33"/>
      <c r="K78" s="202">
        <f t="shared" si="20"/>
        <v>3350</v>
      </c>
      <c r="L78" s="202">
        <f t="shared" si="20"/>
        <v>2000</v>
      </c>
      <c r="M78" s="51"/>
      <c r="N78" s="13">
        <f t="shared" si="21"/>
        <v>3302.1499999999996</v>
      </c>
      <c r="O78" s="13">
        <f t="shared" si="22"/>
        <v>1981.29</v>
      </c>
      <c r="P78" s="51"/>
      <c r="Q78" s="436">
        <v>1320.86</v>
      </c>
      <c r="R78" s="409">
        <v>1320.86</v>
      </c>
      <c r="S78" s="409">
        <v>1320.86</v>
      </c>
      <c r="T78" s="367">
        <v>1205.1624999999999</v>
      </c>
      <c r="U78" s="305">
        <v>964.13</v>
      </c>
      <c r="V78" s="289">
        <v>922.21250000000009</v>
      </c>
      <c r="W78" s="277">
        <v>737.7700000000001</v>
      </c>
      <c r="X78" s="263">
        <v>737.7700000000001</v>
      </c>
      <c r="Y78" s="263">
        <v>737.7700000000001</v>
      </c>
      <c r="Z78" s="208">
        <v>663.99101999999993</v>
      </c>
      <c r="AA78" s="208">
        <v>663.99101999999993</v>
      </c>
      <c r="AB78" s="208">
        <v>663.99101999999993</v>
      </c>
      <c r="AC78" s="208">
        <v>663.99101999999993</v>
      </c>
      <c r="AD78" s="208">
        <v>598.83749999999998</v>
      </c>
      <c r="AE78" s="191">
        <v>479.07</v>
      </c>
      <c r="AF78" s="312">
        <f>Q78/R78</f>
        <v>1</v>
      </c>
      <c r="AH78" s="34"/>
      <c r="AI78" s="34"/>
      <c r="AJ78" s="34"/>
      <c r="AK78" s="34"/>
      <c r="AL78" s="34"/>
      <c r="AM78" s="34"/>
    </row>
    <row r="79" spans="1:39" s="144" customFormat="1" ht="23.1" customHeight="1" x14ac:dyDescent="0.25">
      <c r="A79" s="2"/>
      <c r="B79" s="2">
        <v>1905</v>
      </c>
      <c r="C79" s="2" t="s">
        <v>421</v>
      </c>
      <c r="D79" s="4" t="s">
        <v>128</v>
      </c>
      <c r="E79" s="116">
        <f t="shared" si="19"/>
        <v>5050</v>
      </c>
      <c r="F79" s="117">
        <f t="shared" si="19"/>
        <v>3050</v>
      </c>
      <c r="G79" s="101"/>
      <c r="H79" s="2"/>
      <c r="I79" s="2"/>
      <c r="J79" s="33"/>
      <c r="K79" s="202">
        <f t="shared" si="20"/>
        <v>5050</v>
      </c>
      <c r="L79" s="202">
        <f t="shared" si="20"/>
        <v>3050</v>
      </c>
      <c r="M79" s="51"/>
      <c r="N79" s="13">
        <f t="shared" si="21"/>
        <v>5018.9749999999995</v>
      </c>
      <c r="O79" s="13">
        <f t="shared" si="22"/>
        <v>3011.3849999999998</v>
      </c>
      <c r="P79" s="51"/>
      <c r="Q79" s="436">
        <v>2007.59</v>
      </c>
      <c r="R79" s="409">
        <v>2007.59</v>
      </c>
      <c r="S79" s="409">
        <v>2007.59</v>
      </c>
      <c r="T79" s="367">
        <v>1831.75</v>
      </c>
      <c r="U79" s="305">
        <v>1465.4</v>
      </c>
      <c r="V79" s="289">
        <v>1401.7025000000001</v>
      </c>
      <c r="W79" s="277">
        <v>1121.3620000000001</v>
      </c>
      <c r="X79" s="263">
        <v>1121.3620000000001</v>
      </c>
      <c r="Y79" s="263">
        <v>1121.3620000000001</v>
      </c>
      <c r="Z79" s="208">
        <v>1009.2158999999999</v>
      </c>
      <c r="AA79" s="208">
        <v>1009.2158999999999</v>
      </c>
      <c r="AB79" s="208">
        <v>1009.2158999999999</v>
      </c>
      <c r="AC79" s="208">
        <v>1009.2158999999999</v>
      </c>
      <c r="AD79" s="208">
        <v>910.1875</v>
      </c>
      <c r="AE79" s="191">
        <v>728.15</v>
      </c>
      <c r="AF79" s="312">
        <f>Q79/R79</f>
        <v>1</v>
      </c>
      <c r="AH79" s="34"/>
      <c r="AI79" s="34"/>
      <c r="AJ79" s="34"/>
      <c r="AK79" s="34"/>
      <c r="AL79" s="34"/>
      <c r="AM79" s="34"/>
    </row>
    <row r="80" spans="1:39" s="144" customFormat="1" ht="20.100000000000001" customHeight="1" x14ac:dyDescent="0.25">
      <c r="A80" s="2"/>
      <c r="B80" s="2"/>
      <c r="C80" s="2"/>
      <c r="D80" s="136"/>
      <c r="E80" s="138"/>
      <c r="F80" s="139"/>
      <c r="G80" s="99"/>
      <c r="H80" s="2"/>
      <c r="I80" s="2"/>
      <c r="J80" s="34"/>
      <c r="K80" s="202"/>
      <c r="L80" s="202"/>
      <c r="M80" s="2"/>
      <c r="N80" s="13"/>
      <c r="O80" s="13"/>
      <c r="P80" s="2"/>
      <c r="Q80" s="400"/>
      <c r="R80" s="401"/>
      <c r="S80" s="401"/>
      <c r="T80" s="329"/>
      <c r="U80" s="329"/>
      <c r="V80" s="330"/>
      <c r="W80" s="280"/>
      <c r="X80" s="331"/>
      <c r="Y80" s="331"/>
      <c r="Z80" s="208"/>
      <c r="AA80" s="208"/>
      <c r="AB80" s="208"/>
      <c r="AC80" s="208"/>
      <c r="AD80" s="208"/>
      <c r="AE80" s="191"/>
      <c r="AF80" s="312"/>
      <c r="AH80" s="34"/>
      <c r="AI80" s="34"/>
      <c r="AJ80" s="34"/>
      <c r="AK80" s="34"/>
      <c r="AL80" s="34"/>
      <c r="AM80" s="34"/>
    </row>
    <row r="81" spans="1:39" s="144" customFormat="1" ht="23.1" customHeight="1" x14ac:dyDescent="0.25">
      <c r="A81" s="2"/>
      <c r="B81" s="2"/>
      <c r="C81" s="2"/>
      <c r="D81" s="615" t="s">
        <v>275</v>
      </c>
      <c r="E81" s="615"/>
      <c r="F81" s="615"/>
      <c r="G81" s="615"/>
      <c r="H81" s="615"/>
      <c r="I81" s="615"/>
      <c r="J81" s="34"/>
      <c r="K81" s="202"/>
      <c r="L81" s="202"/>
      <c r="M81" s="2"/>
      <c r="N81" s="13"/>
      <c r="O81" s="13"/>
      <c r="P81" s="2"/>
      <c r="Q81" s="400"/>
      <c r="R81" s="401"/>
      <c r="S81" s="401"/>
      <c r="T81" s="329"/>
      <c r="U81" s="329"/>
      <c r="V81" s="330"/>
      <c r="W81" s="280"/>
      <c r="X81" s="331"/>
      <c r="Y81" s="331"/>
      <c r="Z81" s="208"/>
      <c r="AA81" s="234"/>
      <c r="AB81" s="208"/>
      <c r="AC81" s="208"/>
      <c r="AD81" s="208"/>
      <c r="AE81" s="191"/>
      <c r="AF81" s="312"/>
      <c r="AH81" s="34"/>
      <c r="AI81" s="34"/>
      <c r="AJ81" s="34"/>
      <c r="AK81" s="34"/>
      <c r="AL81" s="34"/>
      <c r="AM81" s="34"/>
    </row>
    <row r="82" spans="1:39" s="144" customFormat="1" ht="23.1" customHeight="1" x14ac:dyDescent="0.25">
      <c r="A82" s="2"/>
      <c r="B82" s="2">
        <v>211</v>
      </c>
      <c r="C82" s="2" t="s">
        <v>307</v>
      </c>
      <c r="D82" s="4" t="s">
        <v>68</v>
      </c>
      <c r="E82" s="116">
        <f t="shared" ref="E82:F84" si="23">K82</f>
        <v>5700</v>
      </c>
      <c r="F82" s="117">
        <f t="shared" si="23"/>
        <v>3450</v>
      </c>
      <c r="G82" s="101"/>
      <c r="H82" s="2"/>
      <c r="I82" s="2"/>
      <c r="J82" s="33"/>
      <c r="K82" s="202">
        <f t="shared" ref="K82:L84" si="24">MROUND(N82+25,50)</f>
        <v>5700</v>
      </c>
      <c r="L82" s="202">
        <f t="shared" si="24"/>
        <v>3450</v>
      </c>
      <c r="M82" s="51"/>
      <c r="N82" s="13">
        <f t="shared" si="21"/>
        <v>5674.5</v>
      </c>
      <c r="O82" s="13">
        <f t="shared" si="22"/>
        <v>3404.7000000000003</v>
      </c>
      <c r="P82" s="51"/>
      <c r="Q82" s="436">
        <v>2269.8000000000002</v>
      </c>
      <c r="R82" s="399">
        <v>2171.114</v>
      </c>
      <c r="S82" s="399">
        <v>2171.114</v>
      </c>
      <c r="T82" s="371">
        <v>1973.74</v>
      </c>
      <c r="U82" s="303">
        <v>1361.2</v>
      </c>
      <c r="V82" s="289">
        <v>1361.2</v>
      </c>
      <c r="W82" s="277">
        <v>1088.96</v>
      </c>
      <c r="X82" s="263">
        <v>1088.96</v>
      </c>
      <c r="Y82" s="263">
        <v>1088.96</v>
      </c>
      <c r="Z82" s="208">
        <v>972.29285999999991</v>
      </c>
      <c r="AA82" s="208">
        <v>972.29285999999991</v>
      </c>
      <c r="AB82" s="208">
        <v>972.29285999999991</v>
      </c>
      <c r="AC82" s="208">
        <v>972.29285999999991</v>
      </c>
      <c r="AD82" s="208">
        <v>876.88750000000005</v>
      </c>
      <c r="AE82" s="191">
        <v>701.51</v>
      </c>
      <c r="AF82" s="312">
        <f>Q82/R82</f>
        <v>1.0454540848615044</v>
      </c>
      <c r="AH82" s="34"/>
      <c r="AI82" s="34"/>
      <c r="AJ82" s="34"/>
      <c r="AK82" s="34"/>
      <c r="AL82" s="34"/>
      <c r="AM82" s="34"/>
    </row>
    <row r="83" spans="1:39" s="144" customFormat="1" ht="23.1" customHeight="1" x14ac:dyDescent="0.25">
      <c r="A83" s="2"/>
      <c r="B83" s="2">
        <v>212</v>
      </c>
      <c r="C83" s="2" t="s">
        <v>308</v>
      </c>
      <c r="D83" s="4" t="s">
        <v>69</v>
      </c>
      <c r="E83" s="116">
        <f t="shared" si="23"/>
        <v>8550</v>
      </c>
      <c r="F83" s="117">
        <f t="shared" si="23"/>
        <v>5150</v>
      </c>
      <c r="G83" s="101"/>
      <c r="H83" s="2"/>
      <c r="I83" s="2"/>
      <c r="J83" s="33"/>
      <c r="K83" s="202">
        <f t="shared" si="24"/>
        <v>8550</v>
      </c>
      <c r="L83" s="202">
        <f t="shared" si="24"/>
        <v>5150</v>
      </c>
      <c r="M83" s="51"/>
      <c r="N83" s="13">
        <f t="shared" si="21"/>
        <v>8509.375</v>
      </c>
      <c r="O83" s="13">
        <f t="shared" si="22"/>
        <v>5105.625</v>
      </c>
      <c r="P83" s="51"/>
      <c r="Q83" s="436">
        <v>3403.75</v>
      </c>
      <c r="R83" s="399">
        <v>3255.7339375000001</v>
      </c>
      <c r="S83" s="399">
        <v>3255.7339375000001</v>
      </c>
      <c r="T83" s="371">
        <v>2959.7581249999998</v>
      </c>
      <c r="U83" s="303">
        <v>2041.2125000000001</v>
      </c>
      <c r="V83" s="289">
        <v>2041.2125000000001</v>
      </c>
      <c r="W83" s="277">
        <v>1632.97</v>
      </c>
      <c r="X83" s="263">
        <v>1632.97</v>
      </c>
      <c r="Y83" s="263">
        <v>1632.97</v>
      </c>
      <c r="Z83" s="208">
        <v>1458.01656</v>
      </c>
      <c r="AA83" s="208">
        <v>1458.01656</v>
      </c>
      <c r="AB83" s="208">
        <v>1458.01656</v>
      </c>
      <c r="AC83" s="208">
        <v>1458.01656</v>
      </c>
      <c r="AD83" s="208">
        <v>1314.95</v>
      </c>
      <c r="AE83" s="191">
        <v>1051.96</v>
      </c>
      <c r="AF83" s="312">
        <f>Q83/R83</f>
        <v>1.045463193658158</v>
      </c>
      <c r="AH83" s="34"/>
      <c r="AI83" s="34"/>
      <c r="AJ83" s="34"/>
      <c r="AK83" s="34"/>
      <c r="AL83" s="34"/>
      <c r="AM83" s="34"/>
    </row>
    <row r="84" spans="1:39" s="144" customFormat="1" ht="23.1" customHeight="1" x14ac:dyDescent="0.25">
      <c r="A84" s="2"/>
      <c r="B84" s="2">
        <v>213</v>
      </c>
      <c r="C84" s="2" t="s">
        <v>309</v>
      </c>
      <c r="D84" s="4" t="s">
        <v>70</v>
      </c>
      <c r="E84" s="116">
        <f t="shared" si="23"/>
        <v>10750</v>
      </c>
      <c r="F84" s="117">
        <f t="shared" si="23"/>
        <v>6450</v>
      </c>
      <c r="G84" s="101"/>
      <c r="H84" s="2"/>
      <c r="I84" s="2"/>
      <c r="J84" s="33"/>
      <c r="K84" s="202">
        <f t="shared" si="24"/>
        <v>10750</v>
      </c>
      <c r="L84" s="202">
        <f t="shared" si="24"/>
        <v>6450</v>
      </c>
      <c r="M84" s="51"/>
      <c r="N84" s="13">
        <f t="shared" si="21"/>
        <v>10723.125</v>
      </c>
      <c r="O84" s="13">
        <f t="shared" si="22"/>
        <v>6433.875</v>
      </c>
      <c r="P84" s="51"/>
      <c r="Q84" s="436">
        <v>4289.25</v>
      </c>
      <c r="R84" s="399">
        <v>4102.7586874999997</v>
      </c>
      <c r="S84" s="399">
        <v>4102.7586874999997</v>
      </c>
      <c r="T84" s="371">
        <v>3729.7806249999994</v>
      </c>
      <c r="U84" s="303">
        <v>2572.2624999999998</v>
      </c>
      <c r="V84" s="289">
        <v>2572.2624999999998</v>
      </c>
      <c r="W84" s="277">
        <v>2057.81</v>
      </c>
      <c r="X84" s="263">
        <v>2057.81</v>
      </c>
      <c r="Y84" s="263">
        <v>2057.81</v>
      </c>
      <c r="Z84" s="208">
        <v>1837.3231800000001</v>
      </c>
      <c r="AA84" s="208">
        <v>1837.3231800000001</v>
      </c>
      <c r="AB84" s="208">
        <v>1837.3231800000001</v>
      </c>
      <c r="AC84" s="208">
        <v>1837.3231800000001</v>
      </c>
      <c r="AD84" s="208">
        <v>1657.0375000000001</v>
      </c>
      <c r="AE84" s="191">
        <v>1325.63</v>
      </c>
      <c r="AF84" s="312">
        <f>Q84/R84</f>
        <v>1.0454551014828606</v>
      </c>
      <c r="AH84" s="34"/>
      <c r="AI84" s="34"/>
      <c r="AJ84" s="34"/>
      <c r="AK84" s="34"/>
      <c r="AL84" s="34"/>
      <c r="AM84" s="34"/>
    </row>
    <row r="85" spans="1:39" s="144" customFormat="1" ht="20.100000000000001" customHeight="1" x14ac:dyDescent="0.25">
      <c r="A85" s="2"/>
      <c r="B85" s="2"/>
      <c r="C85" s="2"/>
      <c r="D85" s="136"/>
      <c r="E85" s="138"/>
      <c r="F85" s="139"/>
      <c r="G85" s="99"/>
      <c r="H85" s="2"/>
      <c r="I85" s="2"/>
      <c r="J85" s="34"/>
      <c r="K85" s="202"/>
      <c r="L85" s="202"/>
      <c r="M85" s="2"/>
      <c r="N85" s="13"/>
      <c r="O85" s="13"/>
      <c r="P85" s="2"/>
      <c r="Q85" s="400"/>
      <c r="R85" s="400"/>
      <c r="S85" s="400"/>
      <c r="T85" s="332"/>
      <c r="U85" s="332"/>
      <c r="V85" s="330"/>
      <c r="W85" s="280"/>
      <c r="X85" s="331"/>
      <c r="Y85" s="331"/>
      <c r="Z85" s="208"/>
      <c r="AA85" s="208"/>
      <c r="AB85" s="208"/>
      <c r="AC85" s="208"/>
      <c r="AD85" s="208"/>
      <c r="AE85" s="191"/>
      <c r="AF85" s="312"/>
      <c r="AH85" s="34"/>
      <c r="AI85" s="34"/>
      <c r="AJ85" s="34"/>
      <c r="AK85" s="34"/>
      <c r="AL85" s="34"/>
      <c r="AM85" s="34"/>
    </row>
    <row r="86" spans="1:39" s="144" customFormat="1" ht="23.1" customHeight="1" x14ac:dyDescent="0.25">
      <c r="A86" s="2"/>
      <c r="B86" s="2"/>
      <c r="C86" s="2"/>
      <c r="D86" s="615" t="s">
        <v>277</v>
      </c>
      <c r="E86" s="615"/>
      <c r="F86" s="615"/>
      <c r="G86" s="615"/>
      <c r="H86" s="615"/>
      <c r="I86" s="615"/>
      <c r="J86" s="34"/>
      <c r="K86" s="202"/>
      <c r="L86" s="202"/>
      <c r="M86" s="2"/>
      <c r="N86" s="13"/>
      <c r="O86" s="13"/>
      <c r="P86" s="2"/>
      <c r="Q86" s="400"/>
      <c r="R86" s="400"/>
      <c r="S86" s="400"/>
      <c r="T86" s="332"/>
      <c r="U86" s="332"/>
      <c r="V86" s="330"/>
      <c r="W86" s="280"/>
      <c r="X86" s="331"/>
      <c r="Y86" s="331"/>
      <c r="Z86" s="208"/>
      <c r="AA86" s="208"/>
      <c r="AB86" s="208"/>
      <c r="AC86" s="208"/>
      <c r="AD86" s="208"/>
      <c r="AE86" s="191"/>
      <c r="AF86" s="312"/>
      <c r="AH86" s="34"/>
      <c r="AI86" s="34"/>
      <c r="AJ86" s="34"/>
      <c r="AK86" s="34"/>
      <c r="AL86" s="34"/>
      <c r="AM86" s="34"/>
    </row>
    <row r="87" spans="1:39" s="144" customFormat="1" ht="23.1" customHeight="1" x14ac:dyDescent="0.25">
      <c r="A87" s="2"/>
      <c r="B87" s="2">
        <v>1921</v>
      </c>
      <c r="C87" s="2" t="s">
        <v>436</v>
      </c>
      <c r="D87" s="4" t="s">
        <v>138</v>
      </c>
      <c r="E87" s="116">
        <f t="shared" ref="E87:F92" si="25">K87</f>
        <v>2750</v>
      </c>
      <c r="F87" s="117">
        <f t="shared" si="25"/>
        <v>1650</v>
      </c>
      <c r="G87" s="101"/>
      <c r="H87" s="2"/>
      <c r="I87" s="2"/>
      <c r="J87" s="33"/>
      <c r="K87" s="202">
        <f t="shared" ref="K87:L92" si="26">MROUND(N87+25,50)</f>
        <v>2750</v>
      </c>
      <c r="L87" s="202">
        <f t="shared" si="26"/>
        <v>1650</v>
      </c>
      <c r="M87" s="51"/>
      <c r="N87" s="13">
        <f t="shared" si="21"/>
        <v>2702.7249999999999</v>
      </c>
      <c r="O87" s="13">
        <f t="shared" si="22"/>
        <v>1621.6349999999998</v>
      </c>
      <c r="P87" s="51"/>
      <c r="Q87" s="436">
        <v>1081.0899999999999</v>
      </c>
      <c r="R87" s="409">
        <v>1081.0899999999999</v>
      </c>
      <c r="S87" s="409">
        <v>1081.0899999999999</v>
      </c>
      <c r="T87" s="368">
        <v>986.4</v>
      </c>
      <c r="U87" s="305">
        <v>789.12</v>
      </c>
      <c r="V87" s="289">
        <v>754.8062500000002</v>
      </c>
      <c r="W87" s="277">
        <v>603.84500000000014</v>
      </c>
      <c r="X87" s="263">
        <v>603.84500000000014</v>
      </c>
      <c r="Y87" s="263">
        <v>603.84500000000014</v>
      </c>
      <c r="Z87" s="208">
        <v>543.46446000000003</v>
      </c>
      <c r="AA87" s="208">
        <v>543.46446000000003</v>
      </c>
      <c r="AB87" s="208">
        <v>543.46446000000003</v>
      </c>
      <c r="AC87" s="208">
        <v>543.46446000000003</v>
      </c>
      <c r="AD87" s="208">
        <v>490.13750000000005</v>
      </c>
      <c r="AE87" s="191">
        <v>392.11</v>
      </c>
      <c r="AF87" s="312">
        <f t="shared" ref="AF87:AF92" si="27">Q87/R87</f>
        <v>1</v>
      </c>
      <c r="AH87" s="34"/>
      <c r="AI87" s="34"/>
      <c r="AJ87" s="34"/>
      <c r="AK87" s="34"/>
      <c r="AL87" s="34"/>
      <c r="AM87" s="34"/>
    </row>
    <row r="88" spans="1:39" s="144" customFormat="1" ht="23.1" customHeight="1" x14ac:dyDescent="0.25">
      <c r="A88" s="2"/>
      <c r="B88" s="2">
        <v>1922</v>
      </c>
      <c r="C88" s="2" t="s">
        <v>437</v>
      </c>
      <c r="D88" s="4" t="s">
        <v>139</v>
      </c>
      <c r="E88" s="116">
        <f t="shared" si="25"/>
        <v>4900</v>
      </c>
      <c r="F88" s="117">
        <f t="shared" si="25"/>
        <v>2950</v>
      </c>
      <c r="G88" s="101"/>
      <c r="H88" s="2"/>
      <c r="I88" s="2"/>
      <c r="J88" s="33"/>
      <c r="K88" s="202">
        <f t="shared" si="26"/>
        <v>4900</v>
      </c>
      <c r="L88" s="202">
        <f t="shared" si="26"/>
        <v>2950</v>
      </c>
      <c r="M88" s="51"/>
      <c r="N88" s="13">
        <f t="shared" si="21"/>
        <v>4853.5749999999998</v>
      </c>
      <c r="O88" s="13">
        <f t="shared" si="22"/>
        <v>2912.145</v>
      </c>
      <c r="P88" s="51"/>
      <c r="Q88" s="436">
        <v>1941.43</v>
      </c>
      <c r="R88" s="409">
        <v>1941.43</v>
      </c>
      <c r="S88" s="409">
        <v>1941.43</v>
      </c>
      <c r="T88" s="368">
        <v>1771.375</v>
      </c>
      <c r="U88" s="305">
        <v>1417.1</v>
      </c>
      <c r="V88" s="289">
        <v>1355.48875</v>
      </c>
      <c r="W88" s="277">
        <v>1084.3910000000001</v>
      </c>
      <c r="X88" s="263">
        <v>1084.3910000000001</v>
      </c>
      <c r="Y88" s="263">
        <v>1084.3910000000001</v>
      </c>
      <c r="Z88" s="208">
        <v>975.95189999999991</v>
      </c>
      <c r="AA88" s="208">
        <v>975.95189999999991</v>
      </c>
      <c r="AB88" s="208">
        <v>975.95189999999991</v>
      </c>
      <c r="AC88" s="208">
        <v>975.95189999999991</v>
      </c>
      <c r="AD88" s="208">
        <v>880.1875</v>
      </c>
      <c r="AE88" s="191">
        <v>704.15</v>
      </c>
      <c r="AF88" s="312">
        <f t="shared" si="27"/>
        <v>1</v>
      </c>
      <c r="AH88" s="34"/>
      <c r="AI88" s="34"/>
      <c r="AJ88" s="34"/>
      <c r="AK88" s="34"/>
      <c r="AL88" s="34"/>
      <c r="AM88" s="34"/>
    </row>
    <row r="89" spans="1:39" s="144" customFormat="1" ht="23.1" customHeight="1" x14ac:dyDescent="0.25">
      <c r="A89" s="2"/>
      <c r="B89" s="2">
        <v>1923</v>
      </c>
      <c r="C89" s="2" t="s">
        <v>438</v>
      </c>
      <c r="D89" s="4" t="s">
        <v>140</v>
      </c>
      <c r="E89" s="116">
        <f t="shared" si="25"/>
        <v>10350</v>
      </c>
      <c r="F89" s="117">
        <f t="shared" si="25"/>
        <v>6250</v>
      </c>
      <c r="G89" s="101"/>
      <c r="H89" s="2"/>
      <c r="I89" s="2"/>
      <c r="J89" s="33"/>
      <c r="K89" s="202">
        <f t="shared" si="26"/>
        <v>10350</v>
      </c>
      <c r="L89" s="202">
        <f t="shared" si="26"/>
        <v>6250</v>
      </c>
      <c r="M89" s="51"/>
      <c r="N89" s="13">
        <f t="shared" si="21"/>
        <v>10333.525</v>
      </c>
      <c r="O89" s="13">
        <f t="shared" si="22"/>
        <v>6200.1149999999998</v>
      </c>
      <c r="P89" s="51"/>
      <c r="Q89" s="436">
        <v>4133.41</v>
      </c>
      <c r="R89" s="409">
        <v>4133.41</v>
      </c>
      <c r="S89" s="409">
        <v>4133.41</v>
      </c>
      <c r="T89" s="368">
        <v>3771.3625000000002</v>
      </c>
      <c r="U89" s="305">
        <v>3017.09</v>
      </c>
      <c r="V89" s="289">
        <v>2774.9150000000004</v>
      </c>
      <c r="W89" s="277">
        <v>2219.9320000000002</v>
      </c>
      <c r="X89" s="263">
        <v>2219.9320000000002</v>
      </c>
      <c r="Y89" s="263">
        <v>2219.9320000000002</v>
      </c>
      <c r="Z89" s="208">
        <v>1997.9328599999999</v>
      </c>
      <c r="AA89" s="208">
        <v>1997.9328599999999</v>
      </c>
      <c r="AB89" s="208">
        <v>1997.9328599999999</v>
      </c>
      <c r="AC89" s="208">
        <v>1997.9328599999999</v>
      </c>
      <c r="AD89" s="208">
        <v>1801.8875</v>
      </c>
      <c r="AE89" s="191">
        <v>1441.51</v>
      </c>
      <c r="AF89" s="312">
        <f t="shared" si="27"/>
        <v>1</v>
      </c>
      <c r="AH89" s="34"/>
      <c r="AI89" s="34"/>
      <c r="AJ89" s="34"/>
      <c r="AK89" s="34"/>
      <c r="AL89" s="34"/>
      <c r="AM89" s="34"/>
    </row>
    <row r="90" spans="1:39" s="144" customFormat="1" ht="23.1" customHeight="1" x14ac:dyDescent="0.25">
      <c r="A90" s="2"/>
      <c r="B90" s="2">
        <v>1924</v>
      </c>
      <c r="C90" s="2" t="s">
        <v>439</v>
      </c>
      <c r="D90" s="4" t="s">
        <v>141</v>
      </c>
      <c r="E90" s="116">
        <f t="shared" si="25"/>
        <v>10900</v>
      </c>
      <c r="F90" s="117">
        <f t="shared" si="25"/>
        <v>6550</v>
      </c>
      <c r="G90" s="101"/>
      <c r="H90" s="2"/>
      <c r="I90" s="2"/>
      <c r="J90" s="33"/>
      <c r="K90" s="202">
        <f t="shared" si="26"/>
        <v>10900</v>
      </c>
      <c r="L90" s="202">
        <f t="shared" si="26"/>
        <v>6550</v>
      </c>
      <c r="M90" s="51"/>
      <c r="N90" s="13">
        <f t="shared" si="21"/>
        <v>10885.2</v>
      </c>
      <c r="O90" s="13">
        <f t="shared" si="22"/>
        <v>6531.12</v>
      </c>
      <c r="P90" s="51"/>
      <c r="Q90" s="436">
        <v>4354.08</v>
      </c>
      <c r="R90" s="409">
        <v>4354.08</v>
      </c>
      <c r="S90" s="409">
        <v>4354.08</v>
      </c>
      <c r="T90" s="368">
        <v>3972.7</v>
      </c>
      <c r="U90" s="305">
        <v>3178.16</v>
      </c>
      <c r="V90" s="289">
        <v>2923.0575000000003</v>
      </c>
      <c r="W90" s="277">
        <v>2338.4460000000004</v>
      </c>
      <c r="X90" s="263">
        <v>2338.4460000000004</v>
      </c>
      <c r="Y90" s="263">
        <v>2338.4460000000004</v>
      </c>
      <c r="Z90" s="208">
        <v>2104.59942</v>
      </c>
      <c r="AA90" s="208">
        <v>2104.59942</v>
      </c>
      <c r="AB90" s="208">
        <v>2104.59942</v>
      </c>
      <c r="AC90" s="208">
        <v>2104.59942</v>
      </c>
      <c r="AD90" s="208">
        <v>1898.0875000000001</v>
      </c>
      <c r="AE90" s="191">
        <v>1518.47</v>
      </c>
      <c r="AF90" s="312">
        <f t="shared" si="27"/>
        <v>1</v>
      </c>
      <c r="AH90" s="34"/>
      <c r="AI90" s="34"/>
      <c r="AJ90" s="34"/>
      <c r="AK90" s="34"/>
      <c r="AL90" s="34"/>
      <c r="AM90" s="34"/>
    </row>
    <row r="91" spans="1:39" s="144" customFormat="1" ht="23.1" customHeight="1" x14ac:dyDescent="0.25">
      <c r="A91" s="2"/>
      <c r="B91" s="2">
        <v>1925</v>
      </c>
      <c r="C91" s="2" t="s">
        <v>441</v>
      </c>
      <c r="D91" s="4" t="s">
        <v>142</v>
      </c>
      <c r="E91" s="116">
        <f t="shared" si="25"/>
        <v>13150</v>
      </c>
      <c r="F91" s="117">
        <f t="shared" si="25"/>
        <v>7900</v>
      </c>
      <c r="G91" s="101"/>
      <c r="H91" s="2"/>
      <c r="I91" s="2"/>
      <c r="J91" s="33"/>
      <c r="K91" s="202">
        <f t="shared" si="26"/>
        <v>13150</v>
      </c>
      <c r="L91" s="202">
        <f t="shared" si="26"/>
        <v>7900</v>
      </c>
      <c r="M91" s="51"/>
      <c r="N91" s="13">
        <f t="shared" si="21"/>
        <v>13144.324999999999</v>
      </c>
      <c r="O91" s="13">
        <f t="shared" si="22"/>
        <v>7886.5949999999993</v>
      </c>
      <c r="P91" s="51"/>
      <c r="Q91" s="436">
        <v>5257.73</v>
      </c>
      <c r="R91" s="409">
        <v>5257.73</v>
      </c>
      <c r="S91" s="409">
        <v>5257.73</v>
      </c>
      <c r="T91" s="368">
        <v>4797.2000000000007</v>
      </c>
      <c r="U91" s="305">
        <v>3837.76</v>
      </c>
      <c r="V91" s="289">
        <v>3529.7075</v>
      </c>
      <c r="W91" s="277">
        <v>2823.7660000000001</v>
      </c>
      <c r="X91" s="263">
        <v>2823.7660000000001</v>
      </c>
      <c r="Y91" s="263">
        <v>2823.7660000000001</v>
      </c>
      <c r="Z91" s="208">
        <v>2541.3973199999996</v>
      </c>
      <c r="AA91" s="208">
        <v>2541.3973199999996</v>
      </c>
      <c r="AB91" s="208">
        <v>2541.3973199999996</v>
      </c>
      <c r="AC91" s="208">
        <v>2541.3973199999996</v>
      </c>
      <c r="AD91" s="208">
        <v>2292.0249999999996</v>
      </c>
      <c r="AE91" s="191">
        <v>1833.62</v>
      </c>
      <c r="AF91" s="312">
        <f t="shared" si="27"/>
        <v>1</v>
      </c>
      <c r="AH91" s="34"/>
      <c r="AI91" s="34"/>
      <c r="AJ91" s="34"/>
      <c r="AK91" s="34"/>
      <c r="AL91" s="34"/>
      <c r="AM91" s="34"/>
    </row>
    <row r="92" spans="1:39" s="144" customFormat="1" ht="23.1" customHeight="1" x14ac:dyDescent="0.25">
      <c r="A92" s="2"/>
      <c r="B92" s="2">
        <v>1926</v>
      </c>
      <c r="C92" s="2" t="s">
        <v>440</v>
      </c>
      <c r="D92" s="91" t="s">
        <v>55</v>
      </c>
      <c r="E92" s="116">
        <f t="shared" si="25"/>
        <v>22350</v>
      </c>
      <c r="F92" s="117">
        <f t="shared" si="25"/>
        <v>13400</v>
      </c>
      <c r="G92" s="101"/>
      <c r="H92" s="2"/>
      <c r="I92" s="2"/>
      <c r="J92" s="33"/>
      <c r="K92" s="202">
        <f t="shared" si="26"/>
        <v>22350</v>
      </c>
      <c r="L92" s="202">
        <f t="shared" si="26"/>
        <v>13400</v>
      </c>
      <c r="M92" s="51"/>
      <c r="N92" s="13">
        <f t="shared" si="21"/>
        <v>22300.625</v>
      </c>
      <c r="O92" s="13">
        <f t="shared" si="22"/>
        <v>13380.375</v>
      </c>
      <c r="P92" s="51"/>
      <c r="Q92" s="436">
        <v>8920.25</v>
      </c>
      <c r="R92" s="409">
        <v>8920.25</v>
      </c>
      <c r="S92" s="409">
        <v>8920.25</v>
      </c>
      <c r="T92" s="368">
        <v>8138.9125000000004</v>
      </c>
      <c r="U92" s="305">
        <v>6511.13</v>
      </c>
      <c r="V92" s="289">
        <v>5988.4962500000001</v>
      </c>
      <c r="W92" s="277">
        <v>4790.7970000000005</v>
      </c>
      <c r="X92" s="263">
        <v>4790.7970000000005</v>
      </c>
      <c r="Y92" s="263">
        <v>4790.7970000000005</v>
      </c>
      <c r="Z92" s="208">
        <v>4311.7212599999993</v>
      </c>
      <c r="AA92" s="208">
        <v>4311.7212599999993</v>
      </c>
      <c r="AB92" s="208">
        <v>4311.7212599999993</v>
      </c>
      <c r="AC92" s="208">
        <v>4311.7212599999993</v>
      </c>
      <c r="AD92" s="208">
        <v>3888.6374999999998</v>
      </c>
      <c r="AE92" s="191">
        <v>3110.91</v>
      </c>
      <c r="AF92" s="312">
        <f t="shared" si="27"/>
        <v>1</v>
      </c>
      <c r="AH92" s="34"/>
      <c r="AI92" s="34"/>
      <c r="AJ92" s="34"/>
      <c r="AK92" s="34"/>
      <c r="AL92" s="34"/>
      <c r="AM92" s="34"/>
    </row>
    <row r="93" spans="1:39" s="144" customFormat="1" ht="20.100000000000001" customHeight="1" x14ac:dyDescent="0.25">
      <c r="A93" s="2"/>
      <c r="B93" s="2"/>
      <c r="C93" s="2"/>
      <c r="D93" s="2"/>
      <c r="E93" s="138"/>
      <c r="F93" s="139"/>
      <c r="G93" s="99"/>
      <c r="H93" s="2"/>
      <c r="I93" s="2"/>
      <c r="J93" s="34"/>
      <c r="K93" s="202"/>
      <c r="L93" s="202"/>
      <c r="M93" s="2"/>
      <c r="N93" s="13"/>
      <c r="O93" s="13"/>
      <c r="P93" s="2"/>
      <c r="Q93" s="400"/>
      <c r="R93" s="401"/>
      <c r="S93" s="401"/>
      <c r="T93" s="329"/>
      <c r="U93" s="329"/>
      <c r="V93" s="330"/>
      <c r="W93" s="280"/>
      <c r="X93" s="331"/>
      <c r="Y93" s="331"/>
      <c r="Z93" s="208"/>
      <c r="AA93" s="208"/>
      <c r="AB93" s="208"/>
      <c r="AC93" s="208"/>
      <c r="AD93" s="208"/>
      <c r="AE93" s="191"/>
      <c r="AF93" s="312"/>
      <c r="AH93" s="34"/>
      <c r="AI93" s="34"/>
      <c r="AJ93" s="34"/>
      <c r="AK93" s="34"/>
      <c r="AL93" s="34"/>
      <c r="AM93" s="34"/>
    </row>
    <row r="94" spans="1:39" s="144" customFormat="1" ht="23.1" customHeight="1" x14ac:dyDescent="0.25">
      <c r="A94" s="2"/>
      <c r="B94" s="2"/>
      <c r="C94" s="2"/>
      <c r="D94" s="615" t="s">
        <v>272</v>
      </c>
      <c r="E94" s="615"/>
      <c r="F94" s="615"/>
      <c r="G94" s="615"/>
      <c r="H94" s="615"/>
      <c r="I94" s="615"/>
      <c r="J94" s="34"/>
      <c r="K94" s="202"/>
      <c r="L94" s="202"/>
      <c r="M94" s="2"/>
      <c r="N94" s="13"/>
      <c r="O94" s="13"/>
      <c r="P94" s="2"/>
      <c r="Q94" s="400"/>
      <c r="R94" s="401"/>
      <c r="S94" s="401"/>
      <c r="T94" s="329"/>
      <c r="U94" s="329"/>
      <c r="V94" s="330"/>
      <c r="W94" s="280"/>
      <c r="X94" s="331"/>
      <c r="Y94" s="331"/>
      <c r="Z94" s="208"/>
      <c r="AA94" s="208"/>
      <c r="AB94" s="208"/>
      <c r="AC94" s="208"/>
      <c r="AD94" s="208"/>
      <c r="AE94" s="191"/>
      <c r="AF94" s="312"/>
      <c r="AH94" s="34"/>
      <c r="AI94" s="34"/>
      <c r="AJ94" s="34"/>
      <c r="AK94" s="34"/>
      <c r="AL94" s="34"/>
      <c r="AM94" s="34"/>
    </row>
    <row r="95" spans="1:39" s="144" customFormat="1" ht="23.1" customHeight="1" x14ac:dyDescent="0.25">
      <c r="A95" s="2" t="s">
        <v>245</v>
      </c>
      <c r="B95" s="2">
        <v>4744</v>
      </c>
      <c r="C95" s="2" t="s">
        <v>496</v>
      </c>
      <c r="D95" s="91" t="s">
        <v>90</v>
      </c>
      <c r="E95" s="116">
        <f t="shared" ref="E95:F101" si="28">K95</f>
        <v>600</v>
      </c>
      <c r="F95" s="117">
        <f t="shared" si="28"/>
        <v>350</v>
      </c>
      <c r="G95" s="101"/>
      <c r="H95" s="45"/>
      <c r="I95" s="45"/>
      <c r="J95" s="33"/>
      <c r="K95" s="202">
        <f t="shared" ref="K95:L101" si="29">MROUND(N95+25,50)</f>
        <v>600</v>
      </c>
      <c r="L95" s="202">
        <f t="shared" si="29"/>
        <v>350</v>
      </c>
      <c r="M95" s="51"/>
      <c r="N95" s="13">
        <f t="shared" si="21"/>
        <v>580.82500000000005</v>
      </c>
      <c r="O95" s="13">
        <f t="shared" si="22"/>
        <v>348.495</v>
      </c>
      <c r="P95" s="51"/>
      <c r="Q95" s="436">
        <v>232.33</v>
      </c>
      <c r="R95" s="399">
        <v>222.24331250000003</v>
      </c>
      <c r="S95" s="399">
        <v>222.24331250000003</v>
      </c>
      <c r="T95" s="371">
        <v>202.03937500000001</v>
      </c>
      <c r="U95" s="303">
        <v>139.33750000000001</v>
      </c>
      <c r="V95" s="289">
        <v>139.33750000000001</v>
      </c>
      <c r="W95" s="277">
        <v>111.47</v>
      </c>
      <c r="X95" s="263">
        <v>111.47</v>
      </c>
      <c r="Y95" s="263">
        <v>111.47</v>
      </c>
      <c r="Z95" s="208">
        <v>99.528660000000002</v>
      </c>
      <c r="AA95" s="208">
        <v>99.528660000000002</v>
      </c>
      <c r="AB95" s="208">
        <v>99.528660000000002</v>
      </c>
      <c r="AC95" s="208">
        <v>99.528660000000002</v>
      </c>
      <c r="AD95" s="208">
        <v>89.762500000000003</v>
      </c>
      <c r="AE95" s="191">
        <v>71.81</v>
      </c>
      <c r="AF95" s="312">
        <f t="shared" ref="AF95:AF101" si="30">Q95/R95</f>
        <v>1.0453857863552136</v>
      </c>
      <c r="AH95" s="34"/>
      <c r="AI95" s="34"/>
      <c r="AJ95" s="34"/>
      <c r="AK95" s="34"/>
      <c r="AL95" s="34"/>
      <c r="AM95" s="34"/>
    </row>
    <row r="96" spans="1:39" s="144" customFormat="1" ht="23.1" customHeight="1" x14ac:dyDescent="0.25">
      <c r="A96" s="2" t="s">
        <v>245</v>
      </c>
      <c r="B96" s="2">
        <v>4744</v>
      </c>
      <c r="C96" s="2" t="s">
        <v>497</v>
      </c>
      <c r="D96" s="4" t="s">
        <v>91</v>
      </c>
      <c r="E96" s="116">
        <f t="shared" si="28"/>
        <v>700</v>
      </c>
      <c r="F96" s="117">
        <f t="shared" si="28"/>
        <v>450</v>
      </c>
      <c r="G96" s="101"/>
      <c r="H96" s="45"/>
      <c r="I96" s="45"/>
      <c r="J96" s="33"/>
      <c r="K96" s="202">
        <f t="shared" si="29"/>
        <v>700</v>
      </c>
      <c r="L96" s="202">
        <f t="shared" si="29"/>
        <v>450</v>
      </c>
      <c r="M96" s="51"/>
      <c r="N96" s="13">
        <f t="shared" si="21"/>
        <v>677.95</v>
      </c>
      <c r="O96" s="13">
        <f t="shared" si="22"/>
        <v>406.77</v>
      </c>
      <c r="P96" s="51"/>
      <c r="Q96" s="436">
        <v>271.18</v>
      </c>
      <c r="R96" s="399">
        <v>235.78812500000001</v>
      </c>
      <c r="S96" s="399">
        <v>235.78812500000001</v>
      </c>
      <c r="T96" s="371">
        <v>235.78812500000001</v>
      </c>
      <c r="U96" s="303">
        <v>162.61250000000001</v>
      </c>
      <c r="V96" s="289">
        <v>162.61250000000001</v>
      </c>
      <c r="W96" s="277">
        <v>130.09</v>
      </c>
      <c r="X96" s="263">
        <v>130.09</v>
      </c>
      <c r="Y96" s="263">
        <v>130.09</v>
      </c>
      <c r="Z96" s="208">
        <v>116.16065999999999</v>
      </c>
      <c r="AA96" s="208">
        <v>116.16065999999999</v>
      </c>
      <c r="AB96" s="208">
        <v>116.16065999999999</v>
      </c>
      <c r="AC96" s="208">
        <v>116.16065999999999</v>
      </c>
      <c r="AD96" s="208">
        <v>104.7625</v>
      </c>
      <c r="AE96" s="191">
        <v>83.81</v>
      </c>
      <c r="AF96" s="312">
        <f t="shared" si="30"/>
        <v>1.1501003284198472</v>
      </c>
      <c r="AH96" s="34"/>
      <c r="AI96" s="34"/>
      <c r="AJ96" s="34"/>
      <c r="AK96" s="34"/>
      <c r="AL96" s="34"/>
      <c r="AM96" s="34"/>
    </row>
    <row r="97" spans="1:39" s="144" customFormat="1" ht="23.1" customHeight="1" x14ac:dyDescent="0.25">
      <c r="A97" s="2" t="s">
        <v>245</v>
      </c>
      <c r="B97" s="2">
        <v>4744</v>
      </c>
      <c r="C97" s="2" t="s">
        <v>498</v>
      </c>
      <c r="D97" s="4" t="s">
        <v>92</v>
      </c>
      <c r="E97" s="116">
        <f t="shared" si="28"/>
        <v>800</v>
      </c>
      <c r="F97" s="117">
        <f t="shared" si="28"/>
        <v>500</v>
      </c>
      <c r="G97" s="101"/>
      <c r="H97" s="45"/>
      <c r="I97" s="45"/>
      <c r="J97" s="33"/>
      <c r="K97" s="202">
        <f t="shared" si="29"/>
        <v>800</v>
      </c>
      <c r="L97" s="202">
        <f t="shared" si="29"/>
        <v>500</v>
      </c>
      <c r="M97" s="51"/>
      <c r="N97" s="13">
        <f t="shared" si="21"/>
        <v>787.32500000000005</v>
      </c>
      <c r="O97" s="13">
        <f t="shared" si="22"/>
        <v>472.39499999999998</v>
      </c>
      <c r="P97" s="51"/>
      <c r="Q97" s="436">
        <v>314.93</v>
      </c>
      <c r="R97" s="420">
        <v>314.93</v>
      </c>
      <c r="S97" s="399">
        <v>273.85062500000004</v>
      </c>
      <c r="T97" s="371">
        <v>273.85062500000004</v>
      </c>
      <c r="U97" s="303">
        <v>188.86250000000001</v>
      </c>
      <c r="V97" s="289">
        <v>188.86250000000001</v>
      </c>
      <c r="W97" s="277">
        <v>151.09</v>
      </c>
      <c r="X97" s="263">
        <v>151.09</v>
      </c>
      <c r="Y97" s="263">
        <v>151.09</v>
      </c>
      <c r="Z97" s="208">
        <v>134.91324</v>
      </c>
      <c r="AA97" s="208">
        <v>134.91324</v>
      </c>
      <c r="AB97" s="208">
        <v>134.91324</v>
      </c>
      <c r="AC97" s="208">
        <v>134.91324</v>
      </c>
      <c r="AD97" s="208">
        <v>121.67500000000001</v>
      </c>
      <c r="AE97" s="191">
        <v>97.34</v>
      </c>
      <c r="AF97" s="312">
        <f t="shared" si="30"/>
        <v>1</v>
      </c>
      <c r="AH97" s="34"/>
      <c r="AI97" s="34"/>
      <c r="AJ97" s="34"/>
      <c r="AK97" s="34"/>
      <c r="AL97" s="34"/>
      <c r="AM97" s="34"/>
    </row>
    <row r="98" spans="1:39" s="144" customFormat="1" ht="23.1" customHeight="1" x14ac:dyDescent="0.25">
      <c r="A98" s="2" t="s">
        <v>245</v>
      </c>
      <c r="B98" s="2">
        <v>4744</v>
      </c>
      <c r="C98" s="2" t="s">
        <v>499</v>
      </c>
      <c r="D98" s="4" t="s">
        <v>93</v>
      </c>
      <c r="E98" s="116">
        <f t="shared" si="28"/>
        <v>1400</v>
      </c>
      <c r="F98" s="117">
        <f t="shared" si="28"/>
        <v>850</v>
      </c>
      <c r="G98" s="101"/>
      <c r="H98" s="45"/>
      <c r="I98" s="45"/>
      <c r="J98" s="33"/>
      <c r="K98" s="202">
        <f t="shared" si="29"/>
        <v>1400</v>
      </c>
      <c r="L98" s="202">
        <f t="shared" si="29"/>
        <v>850</v>
      </c>
      <c r="M98" s="51"/>
      <c r="N98" s="13">
        <f t="shared" si="21"/>
        <v>1399.9250000000002</v>
      </c>
      <c r="O98" s="13">
        <f t="shared" si="22"/>
        <v>839.95500000000004</v>
      </c>
      <c r="P98" s="51"/>
      <c r="Q98" s="436">
        <v>559.97</v>
      </c>
      <c r="R98" s="399">
        <v>486.96437500000002</v>
      </c>
      <c r="S98" s="399">
        <v>486.96437500000002</v>
      </c>
      <c r="T98" s="371">
        <v>486.96437500000002</v>
      </c>
      <c r="U98" s="303">
        <v>335.83750000000003</v>
      </c>
      <c r="V98" s="289">
        <v>335.83750000000003</v>
      </c>
      <c r="W98" s="277">
        <v>268.67</v>
      </c>
      <c r="X98" s="263">
        <v>268.67</v>
      </c>
      <c r="Y98" s="263">
        <v>268.67</v>
      </c>
      <c r="Z98" s="208">
        <v>239.87501999999998</v>
      </c>
      <c r="AA98" s="208">
        <v>239.87501999999998</v>
      </c>
      <c r="AB98" s="208">
        <v>239.87501999999998</v>
      </c>
      <c r="AC98" s="208">
        <v>239.87501999999998</v>
      </c>
      <c r="AD98" s="208">
        <v>216.33749999999998</v>
      </c>
      <c r="AE98" s="191">
        <v>173.07</v>
      </c>
      <c r="AF98" s="312">
        <f t="shared" si="30"/>
        <v>1.1499198478328112</v>
      </c>
      <c r="AH98" s="34"/>
      <c r="AI98" s="34"/>
      <c r="AJ98" s="34"/>
      <c r="AK98" s="34"/>
      <c r="AL98" s="34"/>
      <c r="AM98" s="34"/>
    </row>
    <row r="99" spans="1:39" s="144" customFormat="1" ht="23.1" customHeight="1" x14ac:dyDescent="0.25">
      <c r="A99" s="2" t="s">
        <v>245</v>
      </c>
      <c r="B99" s="2">
        <v>4744</v>
      </c>
      <c r="C99" s="2" t="s">
        <v>500</v>
      </c>
      <c r="D99" s="4" t="s">
        <v>94</v>
      </c>
      <c r="E99" s="116">
        <f t="shared" si="28"/>
        <v>2650</v>
      </c>
      <c r="F99" s="117">
        <f t="shared" si="28"/>
        <v>1600</v>
      </c>
      <c r="G99" s="101"/>
      <c r="H99" s="45"/>
      <c r="I99" s="45"/>
      <c r="J99" s="33"/>
      <c r="K99" s="202">
        <f t="shared" si="29"/>
        <v>2650</v>
      </c>
      <c r="L99" s="202">
        <f t="shared" si="29"/>
        <v>1600</v>
      </c>
      <c r="M99" s="51"/>
      <c r="N99" s="13">
        <f t="shared" si="21"/>
        <v>2625.5</v>
      </c>
      <c r="O99" s="13">
        <f t="shared" si="22"/>
        <v>1575.3000000000002</v>
      </c>
      <c r="P99" s="51"/>
      <c r="Q99" s="436">
        <v>1050.2</v>
      </c>
      <c r="R99" s="399">
        <v>913.19187499999998</v>
      </c>
      <c r="S99" s="399">
        <v>913.19187499999998</v>
      </c>
      <c r="T99" s="371">
        <v>913.19187499999998</v>
      </c>
      <c r="U99" s="303">
        <v>629.78750000000002</v>
      </c>
      <c r="V99" s="289">
        <v>629.78750000000002</v>
      </c>
      <c r="W99" s="277">
        <v>503.83</v>
      </c>
      <c r="X99" s="263">
        <v>503.83</v>
      </c>
      <c r="Y99" s="263">
        <v>503.83</v>
      </c>
      <c r="Z99" s="208">
        <v>449.85401999999993</v>
      </c>
      <c r="AA99" s="208">
        <v>449.85401999999993</v>
      </c>
      <c r="AB99" s="208">
        <v>449.85401999999993</v>
      </c>
      <c r="AC99" s="208">
        <v>449.85401999999993</v>
      </c>
      <c r="AD99" s="208">
        <v>405.71249999999998</v>
      </c>
      <c r="AE99" s="191">
        <v>324.57</v>
      </c>
      <c r="AF99" s="312">
        <f t="shared" si="30"/>
        <v>1.1500321331702608</v>
      </c>
      <c r="AH99" s="34"/>
      <c r="AI99" s="34"/>
      <c r="AJ99" s="34"/>
      <c r="AK99" s="34"/>
      <c r="AL99" s="34"/>
      <c r="AM99" s="34"/>
    </row>
    <row r="100" spans="1:39" s="144" customFormat="1" ht="23.1" customHeight="1" x14ac:dyDescent="0.25">
      <c r="A100" s="2"/>
      <c r="B100" s="2">
        <v>403</v>
      </c>
      <c r="C100" s="2" t="s">
        <v>350</v>
      </c>
      <c r="D100" s="91" t="s">
        <v>790</v>
      </c>
      <c r="E100" s="116">
        <f t="shared" si="28"/>
        <v>2200</v>
      </c>
      <c r="F100" s="117">
        <f t="shared" si="28"/>
        <v>1300</v>
      </c>
      <c r="G100" s="101"/>
      <c r="H100" s="45"/>
      <c r="I100" s="45"/>
      <c r="J100" s="33"/>
      <c r="K100" s="202">
        <f t="shared" si="29"/>
        <v>2200</v>
      </c>
      <c r="L100" s="202">
        <f t="shared" si="29"/>
        <v>1300</v>
      </c>
      <c r="M100" s="51"/>
      <c r="N100" s="13">
        <f t="shared" si="21"/>
        <v>2162.1</v>
      </c>
      <c r="O100" s="13">
        <f t="shared" si="22"/>
        <v>1297.26</v>
      </c>
      <c r="P100" s="51"/>
      <c r="Q100" s="436">
        <v>864.84</v>
      </c>
      <c r="R100" s="409">
        <v>864.84</v>
      </c>
      <c r="S100" s="409">
        <v>864.84</v>
      </c>
      <c r="T100" s="376">
        <v>745.55000000000007</v>
      </c>
      <c r="U100" s="305">
        <v>596.44000000000005</v>
      </c>
      <c r="V100" s="289">
        <v>436.25</v>
      </c>
      <c r="W100" s="277">
        <v>349</v>
      </c>
      <c r="X100" s="263">
        <v>349</v>
      </c>
      <c r="Y100" s="263"/>
      <c r="Z100" s="208">
        <v>320.24915999999996</v>
      </c>
      <c r="AA100" s="208">
        <v>320.24915999999996</v>
      </c>
      <c r="AB100" s="208">
        <v>320.24915999999996</v>
      </c>
      <c r="AC100" s="208">
        <v>320.24915999999996</v>
      </c>
      <c r="AD100" s="208">
        <v>288.82499999999999</v>
      </c>
      <c r="AE100" s="191">
        <v>231.06</v>
      </c>
      <c r="AF100" s="312">
        <f t="shared" si="30"/>
        <v>1</v>
      </c>
      <c r="AH100" s="34"/>
      <c r="AI100" s="34"/>
      <c r="AJ100" s="34"/>
      <c r="AK100" s="34"/>
      <c r="AL100" s="34"/>
      <c r="AM100" s="34"/>
    </row>
    <row r="101" spans="1:39" s="144" customFormat="1" ht="23.1" customHeight="1" x14ac:dyDescent="0.25">
      <c r="A101" s="2"/>
      <c r="B101" s="2">
        <v>404</v>
      </c>
      <c r="C101" s="2" t="s">
        <v>351</v>
      </c>
      <c r="D101" s="91" t="s">
        <v>791</v>
      </c>
      <c r="E101" s="116">
        <f t="shared" si="28"/>
        <v>2500</v>
      </c>
      <c r="F101" s="117">
        <f t="shared" si="28"/>
        <v>1500</v>
      </c>
      <c r="G101" s="101"/>
      <c r="H101" s="45"/>
      <c r="I101" s="45"/>
      <c r="J101" s="33"/>
      <c r="K101" s="202">
        <f t="shared" si="29"/>
        <v>2500</v>
      </c>
      <c r="L101" s="202">
        <f t="shared" si="29"/>
        <v>1500</v>
      </c>
      <c r="M101" s="51"/>
      <c r="N101" s="13">
        <f t="shared" si="21"/>
        <v>2492.9</v>
      </c>
      <c r="O101" s="13">
        <f t="shared" si="22"/>
        <v>1495.74</v>
      </c>
      <c r="P101" s="51"/>
      <c r="Q101" s="436">
        <v>997.16</v>
      </c>
      <c r="R101" s="409">
        <v>997.16</v>
      </c>
      <c r="S101" s="409">
        <v>997.16</v>
      </c>
      <c r="T101" s="376">
        <v>859.625</v>
      </c>
      <c r="U101" s="305">
        <v>687.7</v>
      </c>
      <c r="V101" s="289">
        <v>561.25</v>
      </c>
      <c r="W101" s="277">
        <v>449</v>
      </c>
      <c r="X101" s="263">
        <v>449</v>
      </c>
      <c r="Y101" s="263"/>
      <c r="Z101" s="208">
        <v>436.47911999999997</v>
      </c>
      <c r="AA101" s="208">
        <v>436.47911999999997</v>
      </c>
      <c r="AB101" s="208">
        <v>436.47911999999997</v>
      </c>
      <c r="AC101" s="208">
        <v>436.47911999999997</v>
      </c>
      <c r="AD101" s="208">
        <v>393.65000000000003</v>
      </c>
      <c r="AE101" s="191">
        <v>314.92</v>
      </c>
      <c r="AF101" s="312">
        <f t="shared" si="30"/>
        <v>1</v>
      </c>
      <c r="AH101" s="34"/>
      <c r="AI101" s="34"/>
      <c r="AJ101" s="34"/>
      <c r="AK101" s="34"/>
      <c r="AL101" s="34"/>
      <c r="AM101" s="34"/>
    </row>
    <row r="102" spans="1:39" ht="20.100000000000001" customHeight="1" x14ac:dyDescent="0.25">
      <c r="D102" s="136"/>
      <c r="E102" s="138"/>
      <c r="F102" s="139"/>
      <c r="J102" s="34"/>
      <c r="K102" s="202"/>
      <c r="L102" s="202"/>
      <c r="M102" s="2"/>
      <c r="N102" s="13"/>
      <c r="O102" s="13"/>
      <c r="P102" s="2"/>
      <c r="Q102" s="400"/>
      <c r="R102" s="401"/>
      <c r="S102" s="401"/>
      <c r="T102" s="329"/>
      <c r="U102" s="332"/>
      <c r="V102" s="330"/>
      <c r="W102" s="280"/>
      <c r="X102" s="331"/>
      <c r="Y102" s="331"/>
      <c r="Z102" s="208"/>
      <c r="AA102" s="208"/>
      <c r="AB102" s="208"/>
      <c r="AC102" s="208"/>
      <c r="AD102" s="208"/>
      <c r="AE102" s="191"/>
      <c r="AF102" s="312"/>
    </row>
    <row r="103" spans="1:39" ht="23.1" customHeight="1" x14ac:dyDescent="0.25">
      <c r="D103" s="615" t="s">
        <v>734</v>
      </c>
      <c r="E103" s="615"/>
      <c r="F103" s="615"/>
      <c r="G103" s="615"/>
      <c r="H103" s="615"/>
      <c r="I103" s="615"/>
      <c r="J103" s="34"/>
      <c r="K103" s="202"/>
      <c r="L103" s="202"/>
      <c r="M103" s="2"/>
      <c r="N103" s="13"/>
      <c r="O103" s="13"/>
      <c r="P103" s="2"/>
      <c r="Q103" s="400"/>
      <c r="R103" s="401"/>
      <c r="S103" s="401"/>
      <c r="T103" s="329"/>
      <c r="U103" s="332"/>
      <c r="V103" s="330"/>
      <c r="W103" s="280"/>
      <c r="X103" s="331"/>
      <c r="Y103" s="331"/>
      <c r="Z103" s="208"/>
      <c r="AA103" s="208"/>
      <c r="AB103" s="208"/>
      <c r="AC103" s="208"/>
      <c r="AD103" s="208"/>
      <c r="AE103" s="191"/>
      <c r="AF103" s="312"/>
    </row>
    <row r="104" spans="1:39" ht="23.1" customHeight="1" x14ac:dyDescent="0.25">
      <c r="A104" s="2" t="s">
        <v>251</v>
      </c>
      <c r="B104" s="2">
        <v>1887</v>
      </c>
      <c r="C104" s="2" t="s">
        <v>405</v>
      </c>
      <c r="D104" s="4" t="s">
        <v>792</v>
      </c>
      <c r="E104" s="116">
        <f t="shared" ref="E104:F107" si="31">K104</f>
        <v>2000</v>
      </c>
      <c r="F104" s="117">
        <f t="shared" si="31"/>
        <v>1200</v>
      </c>
      <c r="G104" s="101"/>
      <c r="I104" s="45"/>
      <c r="K104" s="202">
        <f t="shared" ref="K104:L107" si="32">MROUND(N104+25,50)</f>
        <v>2000</v>
      </c>
      <c r="L104" s="202">
        <f t="shared" si="32"/>
        <v>1200</v>
      </c>
      <c r="M104" s="51"/>
      <c r="N104" s="13">
        <f t="shared" si="21"/>
        <v>1950.95</v>
      </c>
      <c r="O104" s="13">
        <f t="shared" si="22"/>
        <v>1170.57</v>
      </c>
      <c r="P104" s="51"/>
      <c r="Q104" s="436">
        <v>780.38</v>
      </c>
      <c r="R104" s="409">
        <v>780.38</v>
      </c>
      <c r="S104" s="409">
        <v>780.38</v>
      </c>
      <c r="T104" s="376">
        <v>711.71249999999998</v>
      </c>
      <c r="U104" s="305">
        <v>569.37</v>
      </c>
      <c r="V104" s="289">
        <v>567.88875000000007</v>
      </c>
      <c r="W104" s="277">
        <v>454.31100000000004</v>
      </c>
      <c r="X104" s="263">
        <v>454.31100000000004</v>
      </c>
      <c r="Y104" s="263">
        <v>454.31100000000004</v>
      </c>
      <c r="Z104" s="208">
        <v>408.86999999999995</v>
      </c>
      <c r="AA104" s="208">
        <v>408.86999999999995</v>
      </c>
      <c r="AB104" s="208">
        <v>408.86999999999995</v>
      </c>
      <c r="AC104" s="208">
        <v>408.86999999999995</v>
      </c>
      <c r="AD104" s="208">
        <v>368.75</v>
      </c>
      <c r="AE104" s="191">
        <v>295</v>
      </c>
      <c r="AF104" s="312">
        <f>Q104/R104</f>
        <v>1</v>
      </c>
    </row>
    <row r="105" spans="1:39" ht="23.1" customHeight="1" x14ac:dyDescent="0.25">
      <c r="A105" s="2" t="s">
        <v>251</v>
      </c>
      <c r="B105" s="2">
        <v>1888</v>
      </c>
      <c r="C105" s="2" t="s">
        <v>406</v>
      </c>
      <c r="D105" s="4" t="s">
        <v>793</v>
      </c>
      <c r="E105" s="116">
        <f t="shared" si="31"/>
        <v>2450</v>
      </c>
      <c r="F105" s="117">
        <f t="shared" si="31"/>
        <v>1500</v>
      </c>
      <c r="G105" s="101"/>
      <c r="I105" s="45"/>
      <c r="K105" s="202">
        <f t="shared" si="32"/>
        <v>2450</v>
      </c>
      <c r="L105" s="202">
        <f t="shared" si="32"/>
        <v>1500</v>
      </c>
      <c r="M105" s="51"/>
      <c r="N105" s="13">
        <f t="shared" si="21"/>
        <v>2444.5</v>
      </c>
      <c r="O105" s="13">
        <f t="shared" si="22"/>
        <v>1466.6999999999998</v>
      </c>
      <c r="P105" s="51"/>
      <c r="Q105" s="436">
        <v>977.8</v>
      </c>
      <c r="R105" s="409">
        <v>977.8</v>
      </c>
      <c r="S105" s="409">
        <v>977.8</v>
      </c>
      <c r="T105" s="376">
        <v>892.15000000000009</v>
      </c>
      <c r="U105" s="305">
        <v>713.72</v>
      </c>
      <c r="V105" s="289">
        <v>682.68750000000011</v>
      </c>
      <c r="W105" s="277">
        <v>546.15000000000009</v>
      </c>
      <c r="X105" s="263">
        <v>546.15000000000009</v>
      </c>
      <c r="Y105" s="263">
        <v>546.15000000000009</v>
      </c>
      <c r="Z105" s="208">
        <v>491.53103999999996</v>
      </c>
      <c r="AA105" s="208">
        <v>491.53103999999996</v>
      </c>
      <c r="AB105" s="208">
        <v>491.53103999999996</v>
      </c>
      <c r="AC105" s="208">
        <v>491.53103999999996</v>
      </c>
      <c r="AD105" s="208">
        <v>443.29999999999995</v>
      </c>
      <c r="AE105" s="191">
        <v>354.64</v>
      </c>
      <c r="AF105" s="312">
        <f>Q105/R105</f>
        <v>1</v>
      </c>
    </row>
    <row r="106" spans="1:39" ht="23.1" customHeight="1" x14ac:dyDescent="0.25">
      <c r="A106" s="2" t="s">
        <v>251</v>
      </c>
      <c r="B106" s="2">
        <v>1890</v>
      </c>
      <c r="C106" s="2" t="s">
        <v>408</v>
      </c>
      <c r="D106" s="4" t="s">
        <v>794</v>
      </c>
      <c r="E106" s="116">
        <f t="shared" si="31"/>
        <v>3100</v>
      </c>
      <c r="F106" s="117">
        <f t="shared" si="31"/>
        <v>1850</v>
      </c>
      <c r="G106" s="101"/>
      <c r="I106" s="45"/>
      <c r="K106" s="202">
        <f t="shared" si="32"/>
        <v>3100</v>
      </c>
      <c r="L106" s="202">
        <f t="shared" si="32"/>
        <v>1850</v>
      </c>
      <c r="M106" s="51"/>
      <c r="N106" s="13">
        <f t="shared" si="21"/>
        <v>3081.4749999999999</v>
      </c>
      <c r="O106" s="13">
        <f t="shared" si="22"/>
        <v>1848.8849999999998</v>
      </c>
      <c r="P106" s="51"/>
      <c r="Q106" s="436">
        <v>1232.5899999999999</v>
      </c>
      <c r="R106" s="409">
        <v>1232.5899999999999</v>
      </c>
      <c r="S106" s="409">
        <v>1232.5899999999999</v>
      </c>
      <c r="T106" s="376">
        <v>1124.625</v>
      </c>
      <c r="U106" s="305">
        <v>899.7</v>
      </c>
      <c r="V106" s="289">
        <v>860.58500000000004</v>
      </c>
      <c r="W106" s="277">
        <v>688.46800000000007</v>
      </c>
      <c r="X106" s="263">
        <v>688.46800000000007</v>
      </c>
      <c r="Y106" s="263">
        <v>688.46800000000007</v>
      </c>
      <c r="Z106" s="208">
        <v>619.61129999999991</v>
      </c>
      <c r="AA106" s="208">
        <v>619.61129999999991</v>
      </c>
      <c r="AB106" s="208">
        <v>619.61129999999991</v>
      </c>
      <c r="AC106" s="208">
        <v>619.61129999999991</v>
      </c>
      <c r="AD106" s="208">
        <v>558.8125</v>
      </c>
      <c r="AE106" s="191">
        <v>447.05</v>
      </c>
      <c r="AF106" s="312">
        <f>Q106/R106</f>
        <v>1</v>
      </c>
    </row>
    <row r="107" spans="1:39" ht="23.1" customHeight="1" x14ac:dyDescent="0.25">
      <c r="A107" s="2" t="s">
        <v>251</v>
      </c>
      <c r="B107" s="2">
        <v>1891</v>
      </c>
      <c r="C107" s="2" t="s">
        <v>409</v>
      </c>
      <c r="D107" s="4" t="s">
        <v>795</v>
      </c>
      <c r="E107" s="116">
        <f t="shared" si="31"/>
        <v>3500</v>
      </c>
      <c r="F107" s="117">
        <f t="shared" si="31"/>
        <v>2100</v>
      </c>
      <c r="G107" s="101"/>
      <c r="I107" s="45"/>
      <c r="K107" s="202">
        <f t="shared" si="32"/>
        <v>3500</v>
      </c>
      <c r="L107" s="202">
        <f t="shared" si="32"/>
        <v>2100</v>
      </c>
      <c r="M107" s="51"/>
      <c r="N107" s="13">
        <f t="shared" si="21"/>
        <v>3495.625</v>
      </c>
      <c r="O107" s="13">
        <f t="shared" si="22"/>
        <v>2097.375</v>
      </c>
      <c r="P107" s="51"/>
      <c r="Q107" s="436">
        <v>1398.25</v>
      </c>
      <c r="R107" s="409">
        <v>1398.25</v>
      </c>
      <c r="S107" s="409">
        <v>1398.25</v>
      </c>
      <c r="T107" s="376">
        <v>1275.7750000000001</v>
      </c>
      <c r="U107" s="305">
        <v>1020.62</v>
      </c>
      <c r="V107" s="289">
        <v>976.23625000000004</v>
      </c>
      <c r="W107" s="277">
        <v>780.98900000000003</v>
      </c>
      <c r="X107" s="263">
        <v>780.98900000000003</v>
      </c>
      <c r="Y107" s="263">
        <v>780.98900000000003</v>
      </c>
      <c r="Z107" s="208">
        <v>702.89603999999997</v>
      </c>
      <c r="AA107" s="208">
        <v>702.89603999999997</v>
      </c>
      <c r="AB107" s="208">
        <v>702.89603999999997</v>
      </c>
      <c r="AC107" s="208">
        <v>702.89603999999997</v>
      </c>
      <c r="AD107" s="208">
        <v>633.92499999999995</v>
      </c>
      <c r="AE107" s="191">
        <v>507.14</v>
      </c>
      <c r="AF107" s="312">
        <f>Q107/R107</f>
        <v>1</v>
      </c>
    </row>
    <row r="108" spans="1:39" ht="23.1" customHeight="1" x14ac:dyDescent="0.25">
      <c r="E108" s="138"/>
      <c r="F108" s="139"/>
      <c r="J108" s="34"/>
      <c r="K108" s="202"/>
      <c r="L108" s="202"/>
      <c r="M108" s="2"/>
      <c r="N108" s="13"/>
      <c r="O108" s="13"/>
      <c r="P108" s="2"/>
      <c r="Q108" s="400"/>
      <c r="R108" s="401"/>
      <c r="S108" s="401"/>
      <c r="T108" s="329"/>
      <c r="U108" s="329"/>
      <c r="V108" s="330"/>
      <c r="W108" s="280"/>
      <c r="X108" s="331"/>
      <c r="Y108" s="331"/>
      <c r="Z108" s="237"/>
      <c r="AA108" s="237"/>
      <c r="AB108" s="237"/>
      <c r="AC108" s="237"/>
      <c r="AD108" s="237"/>
      <c r="AE108" s="197"/>
      <c r="AF108" s="312"/>
    </row>
    <row r="109" spans="1:39" ht="23.1" customHeight="1" x14ac:dyDescent="0.25">
      <c r="D109" s="615" t="s">
        <v>280</v>
      </c>
      <c r="E109" s="615"/>
      <c r="F109" s="615"/>
      <c r="G109" s="615"/>
      <c r="H109" s="615"/>
      <c r="I109" s="615"/>
      <c r="K109" s="202"/>
      <c r="L109" s="202"/>
      <c r="M109" s="51"/>
      <c r="N109" s="13"/>
      <c r="O109" s="13"/>
      <c r="P109" s="51"/>
      <c r="Q109" s="400"/>
      <c r="R109" s="401"/>
      <c r="S109" s="401"/>
      <c r="T109" s="329"/>
      <c r="U109" s="300"/>
      <c r="V109" s="289"/>
      <c r="W109" s="277"/>
      <c r="X109" s="208"/>
      <c r="Y109" s="208"/>
      <c r="Z109" s="208"/>
      <c r="AA109" s="208"/>
      <c r="AB109" s="208"/>
      <c r="AC109" s="208"/>
      <c r="AD109" s="208"/>
      <c r="AE109" s="191"/>
      <c r="AF109" s="312"/>
    </row>
    <row r="110" spans="1:39" s="66" customFormat="1" ht="23.1" customHeight="1" x14ac:dyDescent="0.25">
      <c r="A110" s="60" t="s">
        <v>238</v>
      </c>
      <c r="B110" s="60">
        <v>1938</v>
      </c>
      <c r="C110" s="2" t="s">
        <v>442</v>
      </c>
      <c r="D110" s="91" t="s">
        <v>143</v>
      </c>
      <c r="E110" s="116">
        <f t="shared" ref="E110:F113" si="33">K110</f>
        <v>2000</v>
      </c>
      <c r="F110" s="117">
        <f t="shared" si="33"/>
        <v>1200</v>
      </c>
      <c r="G110" s="101"/>
      <c r="H110" s="2"/>
      <c r="I110" s="45"/>
      <c r="J110" s="33"/>
      <c r="K110" s="202">
        <f t="shared" ref="K110:L113" si="34">MROUND(N110+25,50)</f>
        <v>2000</v>
      </c>
      <c r="L110" s="202">
        <f t="shared" si="34"/>
        <v>1200</v>
      </c>
      <c r="M110" s="51"/>
      <c r="N110" s="13">
        <f t="shared" si="21"/>
        <v>1976.575</v>
      </c>
      <c r="O110" s="13">
        <f t="shared" si="22"/>
        <v>1185.9449999999999</v>
      </c>
      <c r="P110" s="63"/>
      <c r="Q110" s="436">
        <v>790.63</v>
      </c>
      <c r="R110" s="409">
        <v>790.63</v>
      </c>
      <c r="S110" s="409">
        <v>790.63</v>
      </c>
      <c r="T110" s="376">
        <v>721.375</v>
      </c>
      <c r="U110" s="305">
        <v>577.1</v>
      </c>
      <c r="V110" s="289">
        <v>530.77750000000003</v>
      </c>
      <c r="W110" s="277">
        <v>424.62200000000001</v>
      </c>
      <c r="X110" s="263">
        <v>424.62200000000001</v>
      </c>
      <c r="Y110" s="263">
        <v>424.62200000000001</v>
      </c>
      <c r="Z110" s="208">
        <v>382.16178000000002</v>
      </c>
      <c r="AA110" s="208">
        <v>382.16178000000002</v>
      </c>
      <c r="AB110" s="208">
        <v>382.16178000000002</v>
      </c>
      <c r="AC110" s="208">
        <v>382.16178000000002</v>
      </c>
      <c r="AD110" s="208">
        <v>344.66250000000002</v>
      </c>
      <c r="AE110" s="192">
        <v>275.73</v>
      </c>
      <c r="AF110" s="312">
        <f>Q110/R110</f>
        <v>1</v>
      </c>
      <c r="AG110" s="144"/>
    </row>
    <row r="111" spans="1:39" ht="23.1" customHeight="1" x14ac:dyDescent="0.25">
      <c r="B111" s="2">
        <v>1939</v>
      </c>
      <c r="C111" s="2" t="s">
        <v>443</v>
      </c>
      <c r="D111" s="91" t="s">
        <v>43</v>
      </c>
      <c r="E111" s="116">
        <f t="shared" si="33"/>
        <v>2600</v>
      </c>
      <c r="F111" s="117">
        <f t="shared" si="33"/>
        <v>1550</v>
      </c>
      <c r="G111" s="101"/>
      <c r="I111" s="45"/>
      <c r="K111" s="202">
        <f t="shared" si="34"/>
        <v>2600</v>
      </c>
      <c r="L111" s="202">
        <f t="shared" si="34"/>
        <v>1550</v>
      </c>
      <c r="M111" s="51"/>
      <c r="N111" s="13">
        <f t="shared" si="21"/>
        <v>2571.8000000000002</v>
      </c>
      <c r="O111" s="13">
        <f t="shared" si="22"/>
        <v>1543.08</v>
      </c>
      <c r="P111" s="51"/>
      <c r="Q111" s="436">
        <v>1028.72</v>
      </c>
      <c r="R111" s="409">
        <v>1028.72</v>
      </c>
      <c r="S111" s="409">
        <v>1028.72</v>
      </c>
      <c r="T111" s="376">
        <v>938.61249999999995</v>
      </c>
      <c r="U111" s="305">
        <v>750.89</v>
      </c>
      <c r="V111" s="289">
        <v>690.62125000000015</v>
      </c>
      <c r="W111" s="277">
        <v>552.49700000000007</v>
      </c>
      <c r="X111" s="263">
        <v>552.49700000000007</v>
      </c>
      <c r="Y111" s="263">
        <v>552.49700000000007</v>
      </c>
      <c r="Z111" s="208">
        <v>497.24135999999993</v>
      </c>
      <c r="AA111" s="208">
        <v>497.24135999999993</v>
      </c>
      <c r="AB111" s="208">
        <v>497.24135999999993</v>
      </c>
      <c r="AC111" s="208">
        <v>497.24135999999993</v>
      </c>
      <c r="AD111" s="208">
        <v>448.45</v>
      </c>
      <c r="AE111" s="191">
        <v>358.76</v>
      </c>
      <c r="AF111" s="312">
        <f>Q111/R111</f>
        <v>1</v>
      </c>
    </row>
    <row r="112" spans="1:39" ht="23.1" customHeight="1" x14ac:dyDescent="0.25">
      <c r="B112" s="2">
        <v>1940</v>
      </c>
      <c r="C112" s="2" t="s">
        <v>444</v>
      </c>
      <c r="D112" s="91" t="s">
        <v>41</v>
      </c>
      <c r="E112" s="116">
        <f t="shared" si="33"/>
        <v>3800</v>
      </c>
      <c r="F112" s="117">
        <f t="shared" si="33"/>
        <v>2300</v>
      </c>
      <c r="G112" s="101"/>
      <c r="I112" s="45"/>
      <c r="K112" s="202">
        <f t="shared" si="34"/>
        <v>3800</v>
      </c>
      <c r="L112" s="202">
        <f t="shared" si="34"/>
        <v>2300</v>
      </c>
      <c r="M112" s="51"/>
      <c r="N112" s="13">
        <f t="shared" si="21"/>
        <v>3786.875</v>
      </c>
      <c r="O112" s="13">
        <f t="shared" si="22"/>
        <v>2272.125</v>
      </c>
      <c r="P112" s="51"/>
      <c r="Q112" s="436">
        <v>1514.75</v>
      </c>
      <c r="R112" s="409">
        <v>1514.75</v>
      </c>
      <c r="S112" s="409">
        <v>1514.75</v>
      </c>
      <c r="T112" s="376">
        <v>1382.075</v>
      </c>
      <c r="U112" s="305">
        <v>1105.6600000000001</v>
      </c>
      <c r="V112" s="289">
        <v>1016.9087500000002</v>
      </c>
      <c r="W112" s="277">
        <v>813.52700000000016</v>
      </c>
      <c r="X112" s="263">
        <v>813.52700000000016</v>
      </c>
      <c r="Y112" s="263">
        <v>813.52700000000016</v>
      </c>
      <c r="Z112" s="208">
        <v>661</v>
      </c>
      <c r="AA112" s="234">
        <v>661</v>
      </c>
      <c r="AB112" s="208">
        <v>732.18221999999992</v>
      </c>
      <c r="AC112" s="208">
        <v>732.18221999999992</v>
      </c>
      <c r="AD112" s="208">
        <v>660.33749999999998</v>
      </c>
      <c r="AE112" s="191">
        <v>528.27</v>
      </c>
      <c r="AF112" s="312">
        <f>Q112/R112</f>
        <v>1</v>
      </c>
    </row>
    <row r="113" spans="2:32" ht="23.1" customHeight="1" x14ac:dyDescent="0.25">
      <c r="B113" s="2">
        <v>1940</v>
      </c>
      <c r="C113" s="2" t="s">
        <v>849</v>
      </c>
      <c r="D113" s="91" t="s">
        <v>850</v>
      </c>
      <c r="E113" s="116">
        <f t="shared" si="33"/>
        <v>5900</v>
      </c>
      <c r="F113" s="117">
        <f t="shared" si="33"/>
        <v>3550</v>
      </c>
      <c r="G113" s="101"/>
      <c r="I113" s="45"/>
      <c r="K113" s="202">
        <f t="shared" si="34"/>
        <v>5900</v>
      </c>
      <c r="L113" s="202">
        <f t="shared" si="34"/>
        <v>3550</v>
      </c>
      <c r="M113" s="51"/>
      <c r="N113" s="13">
        <f t="shared" si="21"/>
        <v>5889.6749999999993</v>
      </c>
      <c r="O113" s="13">
        <f t="shared" si="22"/>
        <v>3533.8049999999998</v>
      </c>
      <c r="P113" s="51"/>
      <c r="Q113" s="436">
        <v>2355.87</v>
      </c>
      <c r="R113" s="409">
        <v>2355.87</v>
      </c>
      <c r="S113" s="409">
        <v>2355.87</v>
      </c>
      <c r="T113" s="376">
        <v>1382.075</v>
      </c>
      <c r="U113" s="305">
        <v>1105.6600000000001</v>
      </c>
      <c r="V113" s="289">
        <v>1016.9087500000002</v>
      </c>
      <c r="W113" s="277">
        <v>813.52700000000016</v>
      </c>
      <c r="X113" s="263">
        <v>813.52700000000016</v>
      </c>
      <c r="Y113" s="263">
        <v>813.52700000000016</v>
      </c>
      <c r="Z113" s="208">
        <v>661</v>
      </c>
      <c r="AA113" s="234">
        <v>661</v>
      </c>
      <c r="AB113" s="208">
        <v>732.18221999999992</v>
      </c>
      <c r="AC113" s="208">
        <v>732.18221999999992</v>
      </c>
      <c r="AD113" s="208">
        <v>660.33749999999998</v>
      </c>
      <c r="AE113" s="191">
        <v>528.27</v>
      </c>
      <c r="AF113" s="312">
        <f>Q113/R113</f>
        <v>1</v>
      </c>
    </row>
    <row r="114" spans="2:32" ht="23.1" customHeight="1" x14ac:dyDescent="0.25">
      <c r="E114" s="138"/>
      <c r="F114" s="139"/>
      <c r="J114" s="34"/>
      <c r="K114" s="202"/>
      <c r="L114" s="202"/>
      <c r="M114" s="2"/>
      <c r="N114" s="13"/>
      <c r="O114" s="13"/>
      <c r="P114" s="2"/>
      <c r="Q114" s="400"/>
      <c r="R114" s="401"/>
      <c r="S114" s="401"/>
      <c r="T114" s="329"/>
      <c r="U114" s="329"/>
      <c r="V114" s="330"/>
      <c r="W114" s="280"/>
      <c r="X114" s="331"/>
      <c r="Y114" s="331"/>
      <c r="Z114" s="237"/>
      <c r="AA114" s="334"/>
      <c r="AB114" s="237"/>
      <c r="AC114" s="237"/>
      <c r="AD114" s="237"/>
      <c r="AE114" s="197"/>
      <c r="AF114" s="312"/>
    </row>
    <row r="115" spans="2:32" ht="23.1" customHeight="1" x14ac:dyDescent="0.25">
      <c r="D115" s="615" t="s">
        <v>273</v>
      </c>
      <c r="E115" s="615"/>
      <c r="F115" s="615"/>
      <c r="G115" s="615"/>
      <c r="H115" s="615"/>
      <c r="I115" s="615"/>
      <c r="K115" s="202"/>
      <c r="L115" s="202"/>
      <c r="M115" s="51"/>
      <c r="N115" s="13"/>
      <c r="O115" s="13"/>
      <c r="P115" s="51"/>
      <c r="Q115" s="400"/>
      <c r="R115" s="401"/>
      <c r="S115" s="401"/>
      <c r="T115" s="376"/>
      <c r="U115" s="305"/>
      <c r="V115" s="289"/>
      <c r="W115" s="277"/>
      <c r="X115" s="263"/>
      <c r="Y115" s="263"/>
      <c r="Z115" s="208"/>
      <c r="AA115" s="208"/>
      <c r="AB115" s="208"/>
      <c r="AC115" s="208"/>
      <c r="AD115" s="208"/>
      <c r="AE115" s="191"/>
      <c r="AF115" s="312"/>
    </row>
    <row r="116" spans="2:32" ht="23.1" customHeight="1" x14ac:dyDescent="0.25">
      <c r="B116" s="2">
        <v>1917</v>
      </c>
      <c r="C116" s="2" t="s">
        <v>432</v>
      </c>
      <c r="D116" s="4" t="s">
        <v>135</v>
      </c>
      <c r="E116" s="116">
        <f t="shared" ref="E116:F119" si="35">K116</f>
        <v>2700</v>
      </c>
      <c r="F116" s="117">
        <f t="shared" si="35"/>
        <v>1650</v>
      </c>
      <c r="G116" s="101"/>
      <c r="H116" s="45"/>
      <c r="K116" s="202">
        <f t="shared" ref="K116:L119" si="36">MROUND(N116+25,50)</f>
        <v>2700</v>
      </c>
      <c r="L116" s="202">
        <f t="shared" si="36"/>
        <v>1650</v>
      </c>
      <c r="M116" s="51"/>
      <c r="N116" s="13">
        <f t="shared" si="21"/>
        <v>2699.7250000000004</v>
      </c>
      <c r="O116" s="13">
        <f t="shared" si="22"/>
        <v>1619.835</v>
      </c>
      <c r="P116" s="51"/>
      <c r="Q116" s="436">
        <v>1079.8900000000001</v>
      </c>
      <c r="R116" s="409">
        <v>1079.8900000000001</v>
      </c>
      <c r="S116" s="409">
        <v>1079.8900000000001</v>
      </c>
      <c r="T116" s="376">
        <v>985.3</v>
      </c>
      <c r="U116" s="305">
        <v>788.24</v>
      </c>
      <c r="V116" s="289">
        <v>724.96875</v>
      </c>
      <c r="W116" s="277">
        <v>579.97500000000002</v>
      </c>
      <c r="X116" s="263">
        <v>579.97500000000002</v>
      </c>
      <c r="Y116" s="263">
        <v>579.97500000000002</v>
      </c>
      <c r="Z116" s="208">
        <v>521.98145999999997</v>
      </c>
      <c r="AA116" s="208">
        <v>521.98145999999997</v>
      </c>
      <c r="AB116" s="208">
        <v>521.98145999999997</v>
      </c>
      <c r="AC116" s="208">
        <v>521.98145999999997</v>
      </c>
      <c r="AD116" s="208">
        <v>470.76250000000005</v>
      </c>
      <c r="AE116" s="191">
        <v>376.61</v>
      </c>
      <c r="AF116" s="312">
        <f>Q116/R116</f>
        <v>1</v>
      </c>
    </row>
    <row r="117" spans="2:32" ht="23.1" customHeight="1" x14ac:dyDescent="0.25">
      <c r="B117" s="2">
        <v>1918</v>
      </c>
      <c r="C117" s="2" t="s">
        <v>433</v>
      </c>
      <c r="D117" s="4" t="s">
        <v>136</v>
      </c>
      <c r="E117" s="116">
        <f t="shared" si="35"/>
        <v>4950</v>
      </c>
      <c r="F117" s="117">
        <f t="shared" si="35"/>
        <v>2950</v>
      </c>
      <c r="G117" s="101"/>
      <c r="H117" s="45"/>
      <c r="K117" s="202">
        <f t="shared" si="36"/>
        <v>4950</v>
      </c>
      <c r="L117" s="202">
        <f t="shared" si="36"/>
        <v>2950</v>
      </c>
      <c r="M117" s="51"/>
      <c r="N117" s="13">
        <f t="shared" si="21"/>
        <v>4908.95</v>
      </c>
      <c r="O117" s="13">
        <f t="shared" si="22"/>
        <v>2945.37</v>
      </c>
      <c r="P117" s="51"/>
      <c r="Q117" s="436">
        <v>1963.58</v>
      </c>
      <c r="R117" s="409">
        <v>1963.58</v>
      </c>
      <c r="S117" s="409">
        <v>1963.58</v>
      </c>
      <c r="T117" s="376">
        <v>1791.5875000000001</v>
      </c>
      <c r="U117" s="305">
        <v>1433.27</v>
      </c>
      <c r="V117" s="289">
        <v>1318.2125000000001</v>
      </c>
      <c r="W117" s="277">
        <v>1054.5700000000002</v>
      </c>
      <c r="X117" s="263">
        <v>1054.5700000000002</v>
      </c>
      <c r="Y117" s="263">
        <v>1054.5700000000002</v>
      </c>
      <c r="Z117" s="208">
        <v>949.11893999999984</v>
      </c>
      <c r="AA117" s="208">
        <v>949.11893999999984</v>
      </c>
      <c r="AB117" s="208">
        <v>949.11893999999984</v>
      </c>
      <c r="AC117" s="208">
        <v>949.11893999999984</v>
      </c>
      <c r="AD117" s="208">
        <v>855.98749999999995</v>
      </c>
      <c r="AE117" s="191">
        <v>684.79</v>
      </c>
      <c r="AF117" s="312">
        <f>Q117/R117</f>
        <v>1</v>
      </c>
    </row>
    <row r="118" spans="2:32" ht="23.1" customHeight="1" x14ac:dyDescent="0.25">
      <c r="B118" s="2">
        <v>1919</v>
      </c>
      <c r="C118" s="2" t="s">
        <v>434</v>
      </c>
      <c r="D118" s="4" t="s">
        <v>253</v>
      </c>
      <c r="E118" s="116">
        <f t="shared" si="35"/>
        <v>10300</v>
      </c>
      <c r="F118" s="117">
        <f t="shared" si="35"/>
        <v>6200</v>
      </c>
      <c r="G118" s="101"/>
      <c r="H118" s="45"/>
      <c r="K118" s="202">
        <f t="shared" si="36"/>
        <v>10300</v>
      </c>
      <c r="L118" s="202">
        <f t="shared" si="36"/>
        <v>6200</v>
      </c>
      <c r="M118" s="51"/>
      <c r="N118" s="13">
        <f t="shared" si="21"/>
        <v>10265.550000000001</v>
      </c>
      <c r="O118" s="13">
        <f t="shared" si="22"/>
        <v>6159.33</v>
      </c>
      <c r="P118" s="51"/>
      <c r="Q118" s="436">
        <v>4106.22</v>
      </c>
      <c r="R118" s="409">
        <v>4106.22</v>
      </c>
      <c r="S118" s="409">
        <v>4106.22</v>
      </c>
      <c r="T118" s="376">
        <v>3746.5499999999997</v>
      </c>
      <c r="U118" s="305">
        <v>2997.24</v>
      </c>
      <c r="V118" s="289">
        <v>2866.9162500000002</v>
      </c>
      <c r="W118" s="277">
        <v>2293.5330000000004</v>
      </c>
      <c r="X118" s="263">
        <v>2293.5330000000004</v>
      </c>
      <c r="Y118" s="263">
        <v>2293.5330000000004</v>
      </c>
      <c r="Z118" s="208">
        <v>2064.1836599999997</v>
      </c>
      <c r="AA118" s="208">
        <v>2064.1836599999997</v>
      </c>
      <c r="AB118" s="208">
        <v>2064.1836599999997</v>
      </c>
      <c r="AC118" s="208">
        <v>2064.1836599999997</v>
      </c>
      <c r="AD118" s="208">
        <v>1861.6374999999998</v>
      </c>
      <c r="AE118" s="191">
        <v>1489.31</v>
      </c>
      <c r="AF118" s="312">
        <f>Q118/R118</f>
        <v>1</v>
      </c>
    </row>
    <row r="119" spans="2:32" ht="23.1" customHeight="1" x14ac:dyDescent="0.25">
      <c r="B119" s="2">
        <v>1920</v>
      </c>
      <c r="C119" s="2" t="s">
        <v>435</v>
      </c>
      <c r="D119" s="4" t="s">
        <v>137</v>
      </c>
      <c r="E119" s="116">
        <f t="shared" si="35"/>
        <v>13800</v>
      </c>
      <c r="F119" s="117">
        <f t="shared" si="35"/>
        <v>8300</v>
      </c>
      <c r="G119" s="101"/>
      <c r="H119" s="45"/>
      <c r="K119" s="202">
        <f t="shared" si="36"/>
        <v>13800</v>
      </c>
      <c r="L119" s="202">
        <f t="shared" si="36"/>
        <v>8300</v>
      </c>
      <c r="M119" s="51"/>
      <c r="N119" s="13">
        <f t="shared" si="21"/>
        <v>13761.075000000001</v>
      </c>
      <c r="O119" s="13">
        <f t="shared" si="22"/>
        <v>8256.6450000000004</v>
      </c>
      <c r="P119" s="51"/>
      <c r="Q119" s="436">
        <v>5504.43</v>
      </c>
      <c r="R119" s="409">
        <v>5504.43</v>
      </c>
      <c r="S119" s="409">
        <v>5504.43</v>
      </c>
      <c r="T119" s="376">
        <v>5022.2875000000004</v>
      </c>
      <c r="U119" s="305">
        <v>4017.83</v>
      </c>
      <c r="V119" s="289">
        <v>3695.3262500000005</v>
      </c>
      <c r="W119" s="277">
        <v>2956.2610000000004</v>
      </c>
      <c r="X119" s="263">
        <v>2956.2610000000004</v>
      </c>
      <c r="Y119" s="263">
        <v>2956.2610000000004</v>
      </c>
      <c r="Z119" s="208">
        <v>2361.9519</v>
      </c>
      <c r="AA119" s="208">
        <v>2361.9519</v>
      </c>
      <c r="AB119" s="208">
        <v>2361.9519</v>
      </c>
      <c r="AC119" s="208">
        <v>2361.9519</v>
      </c>
      <c r="AD119" s="208">
        <v>2130.1875</v>
      </c>
      <c r="AE119" s="191">
        <v>1704.15</v>
      </c>
      <c r="AF119" s="312">
        <f>Q119/R119</f>
        <v>1</v>
      </c>
    </row>
    <row r="120" spans="2:32" ht="23.1" customHeight="1" x14ac:dyDescent="0.25">
      <c r="D120" s="136"/>
      <c r="E120" s="138"/>
      <c r="F120" s="139"/>
      <c r="J120" s="34"/>
      <c r="K120" s="202"/>
      <c r="L120" s="202"/>
      <c r="M120" s="2"/>
      <c r="N120" s="13"/>
      <c r="O120" s="13"/>
      <c r="P120" s="2"/>
      <c r="Q120" s="400"/>
      <c r="R120" s="401"/>
      <c r="S120" s="401"/>
      <c r="T120" s="329"/>
      <c r="U120" s="329"/>
      <c r="V120" s="330"/>
      <c r="W120" s="280"/>
      <c r="X120" s="331"/>
      <c r="Y120" s="331"/>
      <c r="Z120" s="237"/>
      <c r="AA120" s="237"/>
      <c r="AB120" s="237"/>
      <c r="AC120" s="237"/>
      <c r="AD120" s="237"/>
      <c r="AE120" s="197"/>
      <c r="AF120" s="312"/>
    </row>
    <row r="121" spans="2:32" ht="23.1" customHeight="1" x14ac:dyDescent="0.25">
      <c r="D121" s="615" t="s">
        <v>276</v>
      </c>
      <c r="E121" s="615"/>
      <c r="F121" s="615"/>
      <c r="G121" s="615"/>
      <c r="H121" s="615"/>
      <c r="I121" s="615"/>
      <c r="J121" s="34"/>
      <c r="K121" s="202"/>
      <c r="L121" s="202"/>
      <c r="M121" s="2"/>
      <c r="N121" s="13"/>
      <c r="O121" s="13"/>
      <c r="P121" s="2"/>
      <c r="Q121" s="400"/>
      <c r="R121" s="401"/>
      <c r="S121" s="401"/>
      <c r="T121" s="329"/>
      <c r="U121" s="329"/>
      <c r="V121" s="330"/>
      <c r="W121" s="280"/>
      <c r="X121" s="331"/>
      <c r="Y121" s="331"/>
      <c r="Z121" s="237"/>
      <c r="AA121" s="237"/>
      <c r="AB121" s="237"/>
      <c r="AC121" s="237"/>
      <c r="AD121" s="237"/>
      <c r="AE121" s="197"/>
      <c r="AF121" s="312"/>
    </row>
    <row r="122" spans="2:32" ht="23.1" customHeight="1" x14ac:dyDescent="0.25">
      <c r="B122" s="2">
        <v>1980</v>
      </c>
      <c r="C122" s="2" t="s">
        <v>453</v>
      </c>
      <c r="D122" s="4" t="s">
        <v>151</v>
      </c>
      <c r="E122" s="116">
        <f t="shared" ref="E122:F129" si="37">K122</f>
        <v>550</v>
      </c>
      <c r="F122" s="117">
        <f t="shared" si="37"/>
        <v>350</v>
      </c>
      <c r="G122" s="101"/>
      <c r="H122" s="45"/>
      <c r="K122" s="202">
        <f t="shared" ref="K122:L129" si="38">MROUND(N122+25,50)</f>
        <v>550</v>
      </c>
      <c r="L122" s="202">
        <f t="shared" si="38"/>
        <v>350</v>
      </c>
      <c r="M122" s="51"/>
      <c r="N122" s="13">
        <f t="shared" si="21"/>
        <v>548.45000000000005</v>
      </c>
      <c r="O122" s="13">
        <f t="shared" si="22"/>
        <v>329.07</v>
      </c>
      <c r="P122" s="51"/>
      <c r="Q122" s="436">
        <v>219.38</v>
      </c>
      <c r="R122" s="409">
        <v>219.38</v>
      </c>
      <c r="S122" s="409">
        <v>219.38</v>
      </c>
      <c r="T122" s="376">
        <v>200.16249999999999</v>
      </c>
      <c r="U122" s="305">
        <v>160.13</v>
      </c>
      <c r="V122" s="289">
        <v>153.13768469999997</v>
      </c>
      <c r="W122" s="277">
        <v>122.51014775999998</v>
      </c>
      <c r="X122" s="263">
        <v>122.51014775999998</v>
      </c>
      <c r="Y122" s="263">
        <v>122.51014775999998</v>
      </c>
      <c r="Z122" s="208">
        <v>110.27015999999999</v>
      </c>
      <c r="AA122" s="208">
        <v>110.27015999999999</v>
      </c>
      <c r="AB122" s="208">
        <v>110.27015999999999</v>
      </c>
      <c r="AC122" s="208">
        <v>110.27015999999999</v>
      </c>
      <c r="AD122" s="208">
        <v>99.45</v>
      </c>
      <c r="AE122" s="190">
        <v>79.56</v>
      </c>
      <c r="AF122" s="312">
        <f t="shared" ref="AF122:AF129" si="39">Q122/R122</f>
        <v>1</v>
      </c>
    </row>
    <row r="123" spans="2:32" ht="23.1" customHeight="1" x14ac:dyDescent="0.25">
      <c r="B123" s="2">
        <v>1981</v>
      </c>
      <c r="C123" s="2" t="s">
        <v>454</v>
      </c>
      <c r="D123" s="4" t="s">
        <v>152</v>
      </c>
      <c r="E123" s="116">
        <f t="shared" si="37"/>
        <v>600</v>
      </c>
      <c r="F123" s="117">
        <f t="shared" si="37"/>
        <v>350</v>
      </c>
      <c r="G123" s="101"/>
      <c r="H123" s="45"/>
      <c r="K123" s="202">
        <f t="shared" si="38"/>
        <v>600</v>
      </c>
      <c r="L123" s="202">
        <f t="shared" si="38"/>
        <v>350</v>
      </c>
      <c r="M123" s="51"/>
      <c r="N123" s="13">
        <f t="shared" si="21"/>
        <v>567.9</v>
      </c>
      <c r="O123" s="13">
        <f t="shared" si="22"/>
        <v>340.74</v>
      </c>
      <c r="P123" s="51"/>
      <c r="Q123" s="436">
        <v>227.16</v>
      </c>
      <c r="R123" s="409">
        <v>227.16</v>
      </c>
      <c r="S123" s="409">
        <v>227.16</v>
      </c>
      <c r="T123" s="376">
        <v>207.26249999999999</v>
      </c>
      <c r="U123" s="305">
        <v>165.81</v>
      </c>
      <c r="V123" s="289">
        <v>158.58488992499997</v>
      </c>
      <c r="W123" s="277">
        <v>126.86791193999998</v>
      </c>
      <c r="X123" s="263">
        <v>126.86791193999998</v>
      </c>
      <c r="Y123" s="263">
        <v>126.86791193999998</v>
      </c>
      <c r="Z123" s="208">
        <v>114.19253999999999</v>
      </c>
      <c r="AA123" s="208">
        <v>114.19253999999999</v>
      </c>
      <c r="AB123" s="208">
        <v>114.19253999999999</v>
      </c>
      <c r="AC123" s="208">
        <v>114.19253999999999</v>
      </c>
      <c r="AD123" s="208">
        <v>102.9875</v>
      </c>
      <c r="AE123" s="190">
        <v>82.39</v>
      </c>
      <c r="AF123" s="312">
        <f t="shared" si="39"/>
        <v>1</v>
      </c>
    </row>
    <row r="124" spans="2:32" ht="23.1" customHeight="1" x14ac:dyDescent="0.25">
      <c r="C124" s="2" t="s">
        <v>455</v>
      </c>
      <c r="D124" s="4" t="s">
        <v>153</v>
      </c>
      <c r="E124" s="116">
        <f t="shared" si="37"/>
        <v>950</v>
      </c>
      <c r="F124" s="117">
        <f t="shared" si="37"/>
        <v>600</v>
      </c>
      <c r="G124" s="101"/>
      <c r="H124" s="45"/>
      <c r="K124" s="202">
        <f t="shared" si="38"/>
        <v>950</v>
      </c>
      <c r="L124" s="202">
        <f t="shared" si="38"/>
        <v>600</v>
      </c>
      <c r="M124" s="51"/>
      <c r="N124" s="13">
        <f t="shared" si="21"/>
        <v>919.22500000000002</v>
      </c>
      <c r="O124" s="13">
        <f t="shared" si="22"/>
        <v>551.53499999999997</v>
      </c>
      <c r="P124" s="51"/>
      <c r="Q124" s="436">
        <v>367.69</v>
      </c>
      <c r="R124" s="409">
        <v>367.69</v>
      </c>
      <c r="S124" s="409">
        <v>367.69</v>
      </c>
      <c r="T124" s="376">
        <v>335.48749999999995</v>
      </c>
      <c r="U124" s="305">
        <v>268.39</v>
      </c>
      <c r="V124" s="289">
        <v>256.71249999999998</v>
      </c>
      <c r="W124" s="277">
        <v>205.37</v>
      </c>
      <c r="X124" s="263">
        <v>205.37</v>
      </c>
      <c r="Y124" s="263">
        <v>205.37</v>
      </c>
      <c r="Z124" s="208">
        <v>184.82309999999998</v>
      </c>
      <c r="AA124" s="208">
        <v>184.82309999999998</v>
      </c>
      <c r="AB124" s="208">
        <v>184.82309999999998</v>
      </c>
      <c r="AC124" s="208">
        <v>184.82309999999998</v>
      </c>
      <c r="AD124" s="208">
        <v>166.6875</v>
      </c>
      <c r="AE124" s="191">
        <v>133.35</v>
      </c>
      <c r="AF124" s="312">
        <f t="shared" si="39"/>
        <v>1</v>
      </c>
    </row>
    <row r="125" spans="2:32" ht="23.1" customHeight="1" x14ac:dyDescent="0.25">
      <c r="C125" s="2" t="s">
        <v>456</v>
      </c>
      <c r="D125" s="4" t="s">
        <v>154</v>
      </c>
      <c r="E125" s="116">
        <f t="shared" si="37"/>
        <v>1400</v>
      </c>
      <c r="F125" s="117">
        <f t="shared" si="37"/>
        <v>850</v>
      </c>
      <c r="G125" s="101"/>
      <c r="H125" s="45"/>
      <c r="K125" s="202">
        <f t="shared" si="38"/>
        <v>1400</v>
      </c>
      <c r="L125" s="202">
        <f t="shared" si="38"/>
        <v>850</v>
      </c>
      <c r="M125" s="51"/>
      <c r="N125" s="13">
        <f t="shared" si="21"/>
        <v>1394.425</v>
      </c>
      <c r="O125" s="13">
        <f t="shared" si="22"/>
        <v>836.65499999999997</v>
      </c>
      <c r="P125" s="51"/>
      <c r="Q125" s="436">
        <v>557.77</v>
      </c>
      <c r="R125" s="409">
        <v>557.77</v>
      </c>
      <c r="S125" s="409">
        <v>557.77</v>
      </c>
      <c r="T125" s="376">
        <v>508.91250000000002</v>
      </c>
      <c r="U125" s="305">
        <v>407.13</v>
      </c>
      <c r="V125" s="289">
        <v>389.44125000000008</v>
      </c>
      <c r="W125" s="277">
        <v>311.55300000000005</v>
      </c>
      <c r="X125" s="263">
        <v>311.55300000000005</v>
      </c>
      <c r="Y125" s="263">
        <v>311.55300000000005</v>
      </c>
      <c r="Z125" s="208">
        <v>280.38779999999997</v>
      </c>
      <c r="AA125" s="208">
        <v>280.38779999999997</v>
      </c>
      <c r="AB125" s="208">
        <v>280.38779999999997</v>
      </c>
      <c r="AC125" s="208">
        <v>280.38779999999997</v>
      </c>
      <c r="AD125" s="208">
        <v>252.875</v>
      </c>
      <c r="AE125" s="191">
        <v>202.3</v>
      </c>
      <c r="AF125" s="312">
        <f t="shared" si="39"/>
        <v>1</v>
      </c>
    </row>
    <row r="126" spans="2:32" ht="23.1" customHeight="1" x14ac:dyDescent="0.25">
      <c r="C126" s="2" t="s">
        <v>457</v>
      </c>
      <c r="D126" s="4" t="s">
        <v>155</v>
      </c>
      <c r="E126" s="116">
        <f t="shared" si="37"/>
        <v>2250</v>
      </c>
      <c r="F126" s="117">
        <f t="shared" si="37"/>
        <v>1350</v>
      </c>
      <c r="G126" s="101"/>
      <c r="H126" s="45"/>
      <c r="K126" s="202">
        <f t="shared" si="38"/>
        <v>2250</v>
      </c>
      <c r="L126" s="202">
        <f t="shared" si="38"/>
        <v>1350</v>
      </c>
      <c r="M126" s="51"/>
      <c r="N126" s="13">
        <f t="shared" si="21"/>
        <v>2227.3500000000004</v>
      </c>
      <c r="O126" s="13">
        <f t="shared" si="22"/>
        <v>1336.41</v>
      </c>
      <c r="P126" s="51"/>
      <c r="Q126" s="436">
        <v>890.94</v>
      </c>
      <c r="R126" s="409">
        <v>890.94</v>
      </c>
      <c r="S126" s="409">
        <v>890.94</v>
      </c>
      <c r="T126" s="376">
        <v>812.90000000000009</v>
      </c>
      <c r="U126" s="305">
        <v>650.32000000000005</v>
      </c>
      <c r="V126" s="289">
        <v>598.12500000000011</v>
      </c>
      <c r="W126" s="277">
        <v>478.50000000000006</v>
      </c>
      <c r="X126" s="263">
        <v>478.50000000000006</v>
      </c>
      <c r="Y126" s="263">
        <v>478.50000000000006</v>
      </c>
      <c r="Z126" s="208">
        <v>430.64405999999997</v>
      </c>
      <c r="AA126" s="208">
        <v>430.64405999999997</v>
      </c>
      <c r="AB126" s="208">
        <v>430.64405999999997</v>
      </c>
      <c r="AC126" s="208">
        <v>430.64405999999997</v>
      </c>
      <c r="AD126" s="208">
        <v>388.38749999999999</v>
      </c>
      <c r="AE126" s="191">
        <v>310.70999999999998</v>
      </c>
      <c r="AF126" s="312">
        <f t="shared" si="39"/>
        <v>1</v>
      </c>
    </row>
    <row r="127" spans="2:32" ht="23.1" customHeight="1" x14ac:dyDescent="0.25">
      <c r="C127" s="2" t="s">
        <v>458</v>
      </c>
      <c r="D127" s="4" t="s">
        <v>156</v>
      </c>
      <c r="E127" s="116">
        <f t="shared" si="37"/>
        <v>2450</v>
      </c>
      <c r="F127" s="117">
        <f t="shared" si="37"/>
        <v>1500</v>
      </c>
      <c r="G127" s="101"/>
      <c r="H127" s="45"/>
      <c r="K127" s="202">
        <f t="shared" si="38"/>
        <v>2450</v>
      </c>
      <c r="L127" s="202">
        <f t="shared" si="38"/>
        <v>1500</v>
      </c>
      <c r="M127" s="51"/>
      <c r="N127" s="13">
        <f t="shared" si="21"/>
        <v>2431.9250000000002</v>
      </c>
      <c r="O127" s="13">
        <f t="shared" si="22"/>
        <v>1459.155</v>
      </c>
      <c r="P127" s="51"/>
      <c r="Q127" s="436">
        <v>972.77</v>
      </c>
      <c r="R127" s="409">
        <v>972.77</v>
      </c>
      <c r="S127" s="409">
        <v>972.77</v>
      </c>
      <c r="T127" s="376">
        <v>887.5625</v>
      </c>
      <c r="U127" s="305">
        <v>710.05</v>
      </c>
      <c r="V127" s="289">
        <v>653.05625000000009</v>
      </c>
      <c r="W127" s="277">
        <v>522.44500000000005</v>
      </c>
      <c r="X127" s="263">
        <v>522.44500000000005</v>
      </c>
      <c r="Y127" s="263">
        <v>522.44500000000005</v>
      </c>
      <c r="Z127" s="208">
        <v>470.20049999999998</v>
      </c>
      <c r="AA127" s="208">
        <v>470.20049999999998</v>
      </c>
      <c r="AB127" s="208">
        <v>470.20049999999998</v>
      </c>
      <c r="AC127" s="208">
        <v>470.20049999999998</v>
      </c>
      <c r="AD127" s="208">
        <v>424.0625</v>
      </c>
      <c r="AE127" s="191">
        <v>339.25</v>
      </c>
      <c r="AF127" s="312">
        <f t="shared" si="39"/>
        <v>1</v>
      </c>
    </row>
    <row r="128" spans="2:32" ht="23.1" customHeight="1" x14ac:dyDescent="0.25">
      <c r="C128" s="2" t="s">
        <v>459</v>
      </c>
      <c r="D128" s="4" t="s">
        <v>157</v>
      </c>
      <c r="E128" s="116">
        <f t="shared" si="37"/>
        <v>3350</v>
      </c>
      <c r="F128" s="117">
        <f t="shared" si="37"/>
        <v>2000</v>
      </c>
      <c r="G128" s="101"/>
      <c r="H128" s="45"/>
      <c r="K128" s="202">
        <f t="shared" si="38"/>
        <v>3350</v>
      </c>
      <c r="L128" s="202">
        <f t="shared" si="38"/>
        <v>2000</v>
      </c>
      <c r="M128" s="51"/>
      <c r="N128" s="13">
        <f t="shared" si="21"/>
        <v>3315.2249999999999</v>
      </c>
      <c r="O128" s="13">
        <f t="shared" si="22"/>
        <v>1989.1349999999998</v>
      </c>
      <c r="P128" s="51"/>
      <c r="Q128" s="436">
        <v>1326.09</v>
      </c>
      <c r="R128" s="409">
        <v>1326.09</v>
      </c>
      <c r="S128" s="409">
        <v>1326.09</v>
      </c>
      <c r="T128" s="376">
        <v>1209.9375</v>
      </c>
      <c r="U128" s="305">
        <v>967.95</v>
      </c>
      <c r="V128" s="289">
        <v>927.10750000000007</v>
      </c>
      <c r="W128" s="277">
        <v>741.68600000000004</v>
      </c>
      <c r="X128" s="263">
        <v>741.68600000000004</v>
      </c>
      <c r="Y128" s="263">
        <v>741.68600000000004</v>
      </c>
      <c r="Z128" s="208">
        <v>640.98342000000002</v>
      </c>
      <c r="AA128" s="208">
        <v>640.98342000000002</v>
      </c>
      <c r="AB128" s="208">
        <v>640.98342000000002</v>
      </c>
      <c r="AC128" s="208">
        <v>640.98342000000002</v>
      </c>
      <c r="AD128" s="208">
        <v>578.08750000000009</v>
      </c>
      <c r="AE128" s="191">
        <v>462.47</v>
      </c>
      <c r="AF128" s="312">
        <f t="shared" si="39"/>
        <v>1</v>
      </c>
    </row>
    <row r="129" spans="1:35" ht="23.1" customHeight="1" x14ac:dyDescent="0.25">
      <c r="C129" s="2" t="s">
        <v>460</v>
      </c>
      <c r="D129" s="91" t="s">
        <v>158</v>
      </c>
      <c r="E129" s="116">
        <f t="shared" si="37"/>
        <v>8350</v>
      </c>
      <c r="F129" s="117">
        <f t="shared" si="37"/>
        <v>5000</v>
      </c>
      <c r="G129" s="101"/>
      <c r="H129" s="45"/>
      <c r="K129" s="202">
        <f t="shared" si="38"/>
        <v>8350</v>
      </c>
      <c r="L129" s="202">
        <f t="shared" si="38"/>
        <v>5000</v>
      </c>
      <c r="M129" s="51"/>
      <c r="N129" s="13">
        <f t="shared" si="21"/>
        <v>8329.9</v>
      </c>
      <c r="O129" s="13">
        <f t="shared" si="22"/>
        <v>4997.9400000000005</v>
      </c>
      <c r="P129" s="51"/>
      <c r="Q129" s="436">
        <v>3331.96</v>
      </c>
      <c r="R129" s="409">
        <v>3331.96</v>
      </c>
      <c r="S129" s="409">
        <v>3331.96</v>
      </c>
      <c r="T129" s="376">
        <v>3040.1125000000002</v>
      </c>
      <c r="U129" s="305">
        <v>2432.09</v>
      </c>
      <c r="V129" s="289">
        <v>2154.02</v>
      </c>
      <c r="W129" s="277">
        <v>1723.2160000000001</v>
      </c>
      <c r="X129" s="263">
        <v>1723.2160000000001</v>
      </c>
      <c r="Y129" s="263">
        <v>1723.2160000000001</v>
      </c>
      <c r="Z129" s="208">
        <v>1550.8924199999999</v>
      </c>
      <c r="AA129" s="208">
        <v>1550.8924199999999</v>
      </c>
      <c r="AB129" s="208">
        <v>1550.8924199999999</v>
      </c>
      <c r="AC129" s="208">
        <v>1550.8924199999999</v>
      </c>
      <c r="AD129" s="208">
        <v>1398.7125000000001</v>
      </c>
      <c r="AE129" s="191">
        <v>1118.97</v>
      </c>
      <c r="AF129" s="312">
        <f t="shared" si="39"/>
        <v>1</v>
      </c>
    </row>
    <row r="130" spans="1:35" ht="23.1" customHeight="1" x14ac:dyDescent="0.25">
      <c r="E130" s="138"/>
      <c r="F130" s="139"/>
      <c r="J130" s="34"/>
      <c r="K130" s="202"/>
      <c r="L130" s="202"/>
      <c r="M130" s="2"/>
      <c r="N130" s="13"/>
      <c r="O130" s="13"/>
      <c r="P130" s="2"/>
      <c r="Q130" s="400"/>
      <c r="R130" s="401"/>
      <c r="S130" s="401"/>
      <c r="T130" s="329"/>
      <c r="U130" s="329"/>
      <c r="V130" s="330"/>
      <c r="W130" s="280"/>
      <c r="X130" s="331"/>
      <c r="Y130" s="331"/>
      <c r="Z130" s="237"/>
      <c r="AA130" s="237"/>
      <c r="AB130" s="237"/>
      <c r="AC130" s="237"/>
      <c r="AD130" s="237"/>
      <c r="AE130" s="197"/>
      <c r="AF130" s="312"/>
    </row>
    <row r="131" spans="1:35" ht="23.1" customHeight="1" x14ac:dyDescent="0.25">
      <c r="D131" s="616" t="s">
        <v>278</v>
      </c>
      <c r="E131" s="616"/>
      <c r="F131" s="616"/>
      <c r="G131" s="616"/>
      <c r="H131" s="616"/>
      <c r="I131" s="616"/>
      <c r="J131" s="34"/>
      <c r="K131" s="202"/>
      <c r="L131" s="202"/>
      <c r="M131" s="2"/>
      <c r="N131" s="13"/>
      <c r="O131" s="13"/>
      <c r="P131" s="2"/>
      <c r="Q131" s="400"/>
      <c r="R131" s="401"/>
      <c r="S131" s="401"/>
      <c r="T131" s="329"/>
      <c r="U131" s="329"/>
      <c r="V131" s="330"/>
      <c r="W131" s="280"/>
      <c r="X131" s="331"/>
      <c r="Y131" s="331"/>
      <c r="Z131" s="237"/>
      <c r="AA131" s="237"/>
      <c r="AB131" s="237"/>
      <c r="AC131" s="237"/>
      <c r="AD131" s="237"/>
      <c r="AE131" s="197"/>
      <c r="AF131" s="312"/>
    </row>
    <row r="132" spans="1:35" s="66" customFormat="1" ht="23.1" customHeight="1" x14ac:dyDescent="0.25">
      <c r="A132" s="2"/>
      <c r="B132" s="2">
        <v>153</v>
      </c>
      <c r="C132" s="2" t="s">
        <v>415</v>
      </c>
      <c r="D132" s="4" t="s">
        <v>122</v>
      </c>
      <c r="E132" s="116">
        <f t="shared" ref="E132:F135" si="40">K132</f>
        <v>600</v>
      </c>
      <c r="F132" s="117">
        <f t="shared" si="40"/>
        <v>350</v>
      </c>
      <c r="G132" s="101"/>
      <c r="H132" s="45"/>
      <c r="I132" s="2"/>
      <c r="J132" s="33"/>
      <c r="K132" s="202">
        <f t="shared" ref="K132:L135" si="41">MROUND(N132+25,50)</f>
        <v>600</v>
      </c>
      <c r="L132" s="202">
        <f t="shared" si="41"/>
        <v>350</v>
      </c>
      <c r="M132" s="51"/>
      <c r="N132" s="13">
        <f t="shared" si="21"/>
        <v>578.65</v>
      </c>
      <c r="O132" s="13">
        <f t="shared" si="22"/>
        <v>347.19</v>
      </c>
      <c r="P132" s="63"/>
      <c r="Q132" s="436">
        <v>231.46</v>
      </c>
      <c r="R132" s="409">
        <v>231.46</v>
      </c>
      <c r="S132" s="409">
        <v>231.46</v>
      </c>
      <c r="T132" s="376">
        <v>211.1875</v>
      </c>
      <c r="U132" s="305">
        <v>168.95</v>
      </c>
      <c r="V132" s="289">
        <v>161.60375000000002</v>
      </c>
      <c r="W132" s="277">
        <v>129.28300000000002</v>
      </c>
      <c r="X132" s="263">
        <v>129.28300000000002</v>
      </c>
      <c r="Y132" s="263">
        <v>129.28300000000002</v>
      </c>
      <c r="Z132" s="208">
        <v>116.35469999999999</v>
      </c>
      <c r="AA132" s="208">
        <v>116.35469999999999</v>
      </c>
      <c r="AB132" s="208">
        <v>116.35469999999999</v>
      </c>
      <c r="AC132" s="208">
        <v>116.35469999999999</v>
      </c>
      <c r="AD132" s="208">
        <v>104.9375</v>
      </c>
      <c r="AE132" s="191">
        <v>83.95</v>
      </c>
      <c r="AF132" s="312">
        <f>Q132/R132</f>
        <v>1</v>
      </c>
      <c r="AG132" s="144"/>
      <c r="AI132" s="34"/>
    </row>
    <row r="133" spans="1:35" ht="23.1" customHeight="1" x14ac:dyDescent="0.25">
      <c r="C133" s="2" t="s">
        <v>416</v>
      </c>
      <c r="D133" s="4" t="s">
        <v>123</v>
      </c>
      <c r="E133" s="116">
        <f t="shared" si="40"/>
        <v>800</v>
      </c>
      <c r="F133" s="117">
        <f t="shared" si="40"/>
        <v>500</v>
      </c>
      <c r="G133" s="101"/>
      <c r="H133" s="45"/>
      <c r="K133" s="202">
        <f t="shared" si="41"/>
        <v>800</v>
      </c>
      <c r="L133" s="202">
        <f t="shared" si="41"/>
        <v>500</v>
      </c>
      <c r="M133" s="51"/>
      <c r="N133" s="13">
        <f t="shared" si="21"/>
        <v>789.15000000000009</v>
      </c>
      <c r="O133" s="13">
        <f t="shared" si="22"/>
        <v>473.49</v>
      </c>
      <c r="P133" s="51"/>
      <c r="Q133" s="436">
        <v>315.66000000000003</v>
      </c>
      <c r="R133" s="409">
        <v>315.66000000000003</v>
      </c>
      <c r="S133" s="409">
        <v>315.66000000000003</v>
      </c>
      <c r="T133" s="376">
        <v>288.01249999999999</v>
      </c>
      <c r="U133" s="305">
        <v>230.41</v>
      </c>
      <c r="V133" s="289">
        <v>220.39875000000001</v>
      </c>
      <c r="W133" s="277">
        <v>176.31900000000002</v>
      </c>
      <c r="X133" s="263">
        <v>176.31900000000002</v>
      </c>
      <c r="Y133" s="263">
        <v>176.31900000000002</v>
      </c>
      <c r="Z133" s="208">
        <v>159.30683999999999</v>
      </c>
      <c r="AA133" s="208">
        <v>159.30683999999999</v>
      </c>
      <c r="AB133" s="208">
        <v>159.30683999999999</v>
      </c>
      <c r="AC133" s="208">
        <v>159.30683999999999</v>
      </c>
      <c r="AD133" s="208">
        <v>143.67500000000001</v>
      </c>
      <c r="AE133" s="191">
        <v>114.94</v>
      </c>
      <c r="AF133" s="312">
        <f>Q133/R133</f>
        <v>1</v>
      </c>
    </row>
    <row r="134" spans="1:35" ht="23.1" customHeight="1" x14ac:dyDescent="0.25">
      <c r="C134" s="2" t="s">
        <v>417</v>
      </c>
      <c r="D134" s="4" t="s">
        <v>124</v>
      </c>
      <c r="E134" s="116">
        <f t="shared" si="40"/>
        <v>1500</v>
      </c>
      <c r="F134" s="117">
        <f t="shared" si="40"/>
        <v>900</v>
      </c>
      <c r="G134" s="101"/>
      <c r="H134" s="45"/>
      <c r="K134" s="202">
        <f t="shared" si="41"/>
        <v>1500</v>
      </c>
      <c r="L134" s="202">
        <f t="shared" si="41"/>
        <v>900</v>
      </c>
      <c r="M134" s="51"/>
      <c r="N134" s="13">
        <f t="shared" si="21"/>
        <v>1455.6</v>
      </c>
      <c r="O134" s="13">
        <f t="shared" si="22"/>
        <v>873.36</v>
      </c>
      <c r="P134" s="51"/>
      <c r="Q134" s="436">
        <v>582.24</v>
      </c>
      <c r="R134" s="409">
        <v>582.24</v>
      </c>
      <c r="S134" s="409">
        <v>582.24</v>
      </c>
      <c r="T134" s="376">
        <v>531.23749999999995</v>
      </c>
      <c r="U134" s="305">
        <v>424.99</v>
      </c>
      <c r="V134" s="289">
        <v>406.51874999999995</v>
      </c>
      <c r="W134" s="277">
        <v>325.21499999999997</v>
      </c>
      <c r="X134" s="263">
        <v>325.21499999999997</v>
      </c>
      <c r="Y134" s="263">
        <v>325.21499999999997</v>
      </c>
      <c r="Z134" s="208">
        <v>292.69547999999998</v>
      </c>
      <c r="AA134" s="208">
        <v>292.69547999999998</v>
      </c>
      <c r="AB134" s="208">
        <v>292.69547999999998</v>
      </c>
      <c r="AC134" s="208">
        <v>292.69547999999998</v>
      </c>
      <c r="AD134" s="208">
        <v>263.97500000000002</v>
      </c>
      <c r="AE134" s="191">
        <v>211.18</v>
      </c>
      <c r="AF134" s="312">
        <f>Q134/R134</f>
        <v>1</v>
      </c>
    </row>
    <row r="135" spans="1:35" ht="23.1" customHeight="1" x14ac:dyDescent="0.25">
      <c r="C135" s="2" t="s">
        <v>418</v>
      </c>
      <c r="D135" s="4" t="s">
        <v>125</v>
      </c>
      <c r="E135" s="116">
        <f t="shared" si="40"/>
        <v>1900</v>
      </c>
      <c r="F135" s="117">
        <f t="shared" si="40"/>
        <v>1150</v>
      </c>
      <c r="G135" s="101"/>
      <c r="H135" s="45"/>
      <c r="K135" s="202">
        <f t="shared" si="41"/>
        <v>1900</v>
      </c>
      <c r="L135" s="202">
        <f t="shared" si="41"/>
        <v>1150</v>
      </c>
      <c r="M135" s="51"/>
      <c r="N135" s="13">
        <f t="shared" si="21"/>
        <v>1859.7</v>
      </c>
      <c r="O135" s="13">
        <f t="shared" si="22"/>
        <v>1115.82</v>
      </c>
      <c r="P135" s="51"/>
      <c r="Q135" s="436">
        <v>743.88</v>
      </c>
      <c r="R135" s="409">
        <v>743.88</v>
      </c>
      <c r="S135" s="409">
        <v>743.88</v>
      </c>
      <c r="T135" s="376">
        <v>678.72500000000002</v>
      </c>
      <c r="U135" s="305">
        <v>542.98</v>
      </c>
      <c r="V135" s="289">
        <v>519.36500000000012</v>
      </c>
      <c r="W135" s="277">
        <v>415.49200000000008</v>
      </c>
      <c r="X135" s="263">
        <v>415.49200000000008</v>
      </c>
      <c r="Y135" s="263">
        <v>415.49200000000008</v>
      </c>
      <c r="Z135" s="208">
        <v>372.83399999999995</v>
      </c>
      <c r="AA135" s="208">
        <v>372.83399999999995</v>
      </c>
      <c r="AB135" s="208">
        <v>372.83399999999995</v>
      </c>
      <c r="AC135" s="208">
        <v>372.83399999999995</v>
      </c>
      <c r="AD135" s="208">
        <v>336.25</v>
      </c>
      <c r="AE135" s="191">
        <v>269</v>
      </c>
      <c r="AF135" s="312">
        <f>Q135/R135</f>
        <v>1</v>
      </c>
    </row>
    <row r="136" spans="1:35" ht="23.1" customHeight="1" x14ac:dyDescent="0.25">
      <c r="D136" s="136"/>
      <c r="E136" s="138"/>
      <c r="F136" s="139"/>
      <c r="J136" s="34"/>
      <c r="K136" s="202"/>
      <c r="L136" s="202"/>
      <c r="M136" s="2"/>
      <c r="N136" s="13"/>
      <c r="O136" s="13"/>
      <c r="P136" s="2"/>
      <c r="Q136" s="400"/>
      <c r="R136" s="401"/>
      <c r="S136" s="401"/>
      <c r="T136" s="329"/>
      <c r="U136" s="329"/>
      <c r="V136" s="330"/>
      <c r="W136" s="280"/>
      <c r="X136" s="331"/>
      <c r="Y136" s="331"/>
      <c r="Z136" s="208"/>
      <c r="AA136" s="208"/>
      <c r="AB136" s="208"/>
      <c r="AC136" s="208"/>
      <c r="AD136" s="208"/>
      <c r="AE136" s="191"/>
      <c r="AF136" s="312"/>
    </row>
    <row r="137" spans="1:35" ht="23.1" customHeight="1" x14ac:dyDescent="0.25">
      <c r="D137" s="615" t="s">
        <v>285</v>
      </c>
      <c r="E137" s="615"/>
      <c r="F137" s="615"/>
      <c r="G137" s="615"/>
      <c r="H137" s="615"/>
      <c r="I137" s="615"/>
      <c r="J137" s="34"/>
      <c r="K137" s="202"/>
      <c r="L137" s="202"/>
      <c r="M137" s="2"/>
      <c r="N137" s="13"/>
      <c r="O137" s="13"/>
      <c r="P137" s="2"/>
      <c r="Q137" s="400"/>
      <c r="R137" s="400"/>
      <c r="S137" s="400"/>
      <c r="T137" s="332"/>
      <c r="U137" s="332"/>
      <c r="V137" s="330"/>
      <c r="W137" s="280"/>
      <c r="X137" s="331"/>
      <c r="Y137" s="331"/>
      <c r="Z137" s="237"/>
      <c r="AA137" s="237"/>
      <c r="AB137" s="237"/>
      <c r="AC137" s="237"/>
      <c r="AD137" s="237"/>
      <c r="AE137" s="197"/>
      <c r="AF137" s="312"/>
    </row>
    <row r="138" spans="1:35" s="66" customFormat="1" ht="23.1" customHeight="1" x14ac:dyDescent="0.25">
      <c r="A138" s="2"/>
      <c r="B138" s="2">
        <v>227</v>
      </c>
      <c r="C138" s="2" t="s">
        <v>323</v>
      </c>
      <c r="D138" s="4" t="s">
        <v>22</v>
      </c>
      <c r="E138" s="116">
        <f t="shared" ref="E138:F141" si="42">K138</f>
        <v>1250</v>
      </c>
      <c r="F138" s="117">
        <f t="shared" si="42"/>
        <v>750</v>
      </c>
      <c r="G138" s="101"/>
      <c r="H138" s="2"/>
      <c r="I138" s="2"/>
      <c r="J138" s="71"/>
      <c r="K138" s="202">
        <f t="shared" ref="K138:L141" si="43">MROUND(N138+25,50)</f>
        <v>1250</v>
      </c>
      <c r="L138" s="202">
        <f t="shared" si="43"/>
        <v>750</v>
      </c>
      <c r="M138" s="51"/>
      <c r="N138" s="13">
        <f t="shared" si="21"/>
        <v>1206.0250000000001</v>
      </c>
      <c r="O138" s="13">
        <f t="shared" si="22"/>
        <v>723.61500000000001</v>
      </c>
      <c r="P138" s="63"/>
      <c r="Q138" s="436">
        <v>482.41</v>
      </c>
      <c r="R138" s="399">
        <v>461.44945000000007</v>
      </c>
      <c r="S138" s="399">
        <v>461.44945000000007</v>
      </c>
      <c r="T138" s="371">
        <v>419.49950000000001</v>
      </c>
      <c r="U138" s="303">
        <v>289.31</v>
      </c>
      <c r="V138" s="289">
        <v>327.69982000000005</v>
      </c>
      <c r="W138" s="277">
        <v>262.15985600000005</v>
      </c>
      <c r="X138" s="263">
        <v>262.15985600000005</v>
      </c>
      <c r="Y138" s="263">
        <v>262.15985600000005</v>
      </c>
      <c r="Z138" s="208">
        <v>234.07130000000001</v>
      </c>
      <c r="AA138" s="210">
        <v>234.07130000000001</v>
      </c>
      <c r="AB138" s="210">
        <v>234.07130000000001</v>
      </c>
      <c r="AC138" s="210">
        <v>234.07130000000001</v>
      </c>
      <c r="AD138" s="208">
        <v>186.36250000000001</v>
      </c>
      <c r="AE138" s="191">
        <v>149.09</v>
      </c>
      <c r="AF138" s="312">
        <f>Q138/R138</f>
        <v>1.0454232852590895</v>
      </c>
      <c r="AG138" s="144"/>
    </row>
    <row r="139" spans="1:35" ht="23.1" customHeight="1" x14ac:dyDescent="0.25">
      <c r="B139" s="2">
        <v>228</v>
      </c>
      <c r="C139" s="2" t="s">
        <v>324</v>
      </c>
      <c r="D139" s="4" t="s">
        <v>23</v>
      </c>
      <c r="E139" s="116">
        <f t="shared" si="42"/>
        <v>1950</v>
      </c>
      <c r="F139" s="117">
        <f t="shared" si="42"/>
        <v>1200</v>
      </c>
      <c r="G139" s="101"/>
      <c r="J139" s="71"/>
      <c r="K139" s="202">
        <f t="shared" si="43"/>
        <v>1950</v>
      </c>
      <c r="L139" s="202">
        <f t="shared" si="43"/>
        <v>1200</v>
      </c>
      <c r="M139" s="51"/>
      <c r="N139" s="13">
        <f t="shared" ref="N139:N202" si="44">Q139*$N$7</f>
        <v>1930.2750000000001</v>
      </c>
      <c r="O139" s="13">
        <f t="shared" ref="O139:O202" si="45">Q139*$O$7</f>
        <v>1158.165</v>
      </c>
      <c r="P139" s="51"/>
      <c r="Q139" s="436">
        <v>772.11</v>
      </c>
      <c r="R139" s="399">
        <v>738.53284999999994</v>
      </c>
      <c r="S139" s="399">
        <v>738.53284999999994</v>
      </c>
      <c r="T139" s="371">
        <v>671.3934999999999</v>
      </c>
      <c r="U139" s="303">
        <v>463.03</v>
      </c>
      <c r="V139" s="289">
        <v>524.5087400000001</v>
      </c>
      <c r="W139" s="277">
        <v>419.6069920000001</v>
      </c>
      <c r="X139" s="263">
        <v>419.6069920000001</v>
      </c>
      <c r="Y139" s="263">
        <v>419.6069920000001</v>
      </c>
      <c r="Z139" s="208">
        <v>374.64910000000003</v>
      </c>
      <c r="AA139" s="210">
        <v>374.64910000000003</v>
      </c>
      <c r="AB139" s="210">
        <v>374.64910000000003</v>
      </c>
      <c r="AC139" s="210">
        <v>374.64910000000003</v>
      </c>
      <c r="AD139" s="208">
        <v>298.28750000000002</v>
      </c>
      <c r="AE139" s="191">
        <v>238.63</v>
      </c>
      <c r="AF139" s="312">
        <f>Q139/R139</f>
        <v>1.0454646668729768</v>
      </c>
    </row>
    <row r="140" spans="1:35" ht="23.1" customHeight="1" x14ac:dyDescent="0.25">
      <c r="B140" s="2">
        <v>229</v>
      </c>
      <c r="C140" s="2" t="s">
        <v>325</v>
      </c>
      <c r="D140" s="4" t="s">
        <v>24</v>
      </c>
      <c r="E140" s="116">
        <f t="shared" si="42"/>
        <v>3450</v>
      </c>
      <c r="F140" s="117">
        <f t="shared" si="42"/>
        <v>2100</v>
      </c>
      <c r="G140" s="101"/>
      <c r="J140" s="71"/>
      <c r="K140" s="202">
        <f t="shared" si="43"/>
        <v>3450</v>
      </c>
      <c r="L140" s="202">
        <f t="shared" si="43"/>
        <v>2100</v>
      </c>
      <c r="M140" s="51"/>
      <c r="N140" s="13">
        <f t="shared" si="44"/>
        <v>3436.7250000000004</v>
      </c>
      <c r="O140" s="13">
        <f t="shared" si="45"/>
        <v>2062.0349999999999</v>
      </c>
      <c r="P140" s="51"/>
      <c r="Q140" s="436">
        <v>1374.69</v>
      </c>
      <c r="R140" s="399">
        <v>1314.9339499999999</v>
      </c>
      <c r="S140" s="399">
        <v>1314.9339499999999</v>
      </c>
      <c r="T140" s="371">
        <v>1195.3944999999999</v>
      </c>
      <c r="U140" s="303">
        <v>824.41</v>
      </c>
      <c r="V140" s="289">
        <v>824.46</v>
      </c>
      <c r="W140" s="277">
        <v>659.56799999999998</v>
      </c>
      <c r="X140" s="263">
        <v>659.56799999999998</v>
      </c>
      <c r="Y140" s="263">
        <v>659.56799999999998</v>
      </c>
      <c r="Z140" s="208">
        <v>588.9</v>
      </c>
      <c r="AA140" s="205">
        <v>588.9</v>
      </c>
      <c r="AB140" s="205">
        <v>588.9</v>
      </c>
      <c r="AC140" s="205">
        <v>588.9</v>
      </c>
      <c r="AD140" s="208">
        <v>470.61250000000001</v>
      </c>
      <c r="AE140" s="191">
        <v>376.49</v>
      </c>
      <c r="AF140" s="312">
        <f>Q140/R140</f>
        <v>1.0454441456926411</v>
      </c>
    </row>
    <row r="141" spans="1:35" ht="23.1" customHeight="1" x14ac:dyDescent="0.25">
      <c r="B141" s="2">
        <v>230</v>
      </c>
      <c r="C141" s="2" t="s">
        <v>326</v>
      </c>
      <c r="D141" s="4" t="s">
        <v>25</v>
      </c>
      <c r="E141" s="116">
        <f t="shared" si="42"/>
        <v>6300</v>
      </c>
      <c r="F141" s="117">
        <f t="shared" si="42"/>
        <v>3800</v>
      </c>
      <c r="G141" s="101"/>
      <c r="J141" s="71"/>
      <c r="K141" s="202">
        <f t="shared" si="43"/>
        <v>6300</v>
      </c>
      <c r="L141" s="202">
        <f t="shared" si="43"/>
        <v>3800</v>
      </c>
      <c r="M141" s="51"/>
      <c r="N141" s="13">
        <f t="shared" si="44"/>
        <v>6272.6750000000002</v>
      </c>
      <c r="O141" s="13">
        <f t="shared" si="45"/>
        <v>3763.6050000000005</v>
      </c>
      <c r="P141" s="51"/>
      <c r="Q141" s="436">
        <v>2509.0700000000002</v>
      </c>
      <c r="R141" s="399">
        <v>2399.9805500000002</v>
      </c>
      <c r="S141" s="399">
        <v>2399.9805500000002</v>
      </c>
      <c r="T141" s="371">
        <v>2181.8004999999998</v>
      </c>
      <c r="U141" s="303">
        <v>1504.69</v>
      </c>
      <c r="V141" s="289">
        <v>1504.5800000000004</v>
      </c>
      <c r="W141" s="277">
        <v>1203.6640000000002</v>
      </c>
      <c r="X141" s="263">
        <v>1203.6640000000002</v>
      </c>
      <c r="Y141" s="263">
        <v>1203.6640000000002</v>
      </c>
      <c r="Z141" s="208">
        <v>1074.7</v>
      </c>
      <c r="AA141" s="205">
        <v>1074.7</v>
      </c>
      <c r="AB141" s="205">
        <v>1074.7</v>
      </c>
      <c r="AC141" s="205">
        <v>1074.7</v>
      </c>
      <c r="AD141" s="208">
        <v>840.38749999999993</v>
      </c>
      <c r="AE141" s="191">
        <v>672.31</v>
      </c>
      <c r="AF141" s="312">
        <f>Q141/R141</f>
        <v>1.0454543058692705</v>
      </c>
    </row>
    <row r="142" spans="1:35" ht="23.1" hidden="1" customHeight="1" x14ac:dyDescent="0.25">
      <c r="D142" s="136"/>
      <c r="E142" s="138"/>
      <c r="F142" s="139"/>
      <c r="J142" s="34"/>
      <c r="K142" s="202">
        <f>N142*$K$8</f>
        <v>0</v>
      </c>
      <c r="L142" s="202">
        <f>O142*$L$8</f>
        <v>0</v>
      </c>
      <c r="M142" s="2"/>
      <c r="N142" s="13">
        <f t="shared" si="44"/>
        <v>0</v>
      </c>
      <c r="O142" s="13">
        <f t="shared" si="45"/>
        <v>0</v>
      </c>
      <c r="P142" s="2"/>
      <c r="Q142" s="400"/>
      <c r="R142" s="399"/>
      <c r="S142" s="399"/>
      <c r="T142" s="333"/>
      <c r="U142" s="333"/>
      <c r="V142" s="330"/>
      <c r="W142" s="280"/>
      <c r="X142" s="340"/>
      <c r="Y142" s="340"/>
      <c r="Z142" s="205"/>
      <c r="AA142" s="205"/>
      <c r="AB142" s="205"/>
      <c r="AC142" s="205"/>
      <c r="AD142" s="208"/>
      <c r="AE142" s="191"/>
      <c r="AF142" s="312" t="e">
        <f>Q142/R142</f>
        <v>#DIV/0!</v>
      </c>
    </row>
    <row r="143" spans="1:35" ht="23.1" customHeight="1" x14ac:dyDescent="0.25">
      <c r="D143" s="615" t="s">
        <v>538</v>
      </c>
      <c r="E143" s="615"/>
      <c r="F143" s="615"/>
      <c r="G143" s="615"/>
      <c r="H143" s="615"/>
      <c r="I143" s="615"/>
      <c r="J143" s="34"/>
      <c r="K143" s="202"/>
      <c r="L143" s="202"/>
      <c r="M143" s="2"/>
      <c r="N143" s="13"/>
      <c r="O143" s="13"/>
      <c r="P143" s="2"/>
      <c r="Q143" s="400"/>
      <c r="R143" s="399"/>
      <c r="S143" s="399"/>
      <c r="T143" s="333"/>
      <c r="U143" s="329"/>
      <c r="V143" s="330"/>
      <c r="W143" s="280"/>
      <c r="X143" s="331"/>
      <c r="Y143" s="331"/>
      <c r="Z143" s="237"/>
      <c r="AA143" s="237"/>
      <c r="AB143" s="237"/>
      <c r="AC143" s="237"/>
      <c r="AD143" s="237"/>
      <c r="AE143" s="197"/>
      <c r="AF143" s="312"/>
    </row>
    <row r="144" spans="1:35" s="66" customFormat="1" ht="23.1" customHeight="1" x14ac:dyDescent="0.25">
      <c r="A144" s="2" t="s">
        <v>290</v>
      </c>
      <c r="B144" s="2">
        <v>283</v>
      </c>
      <c r="C144" s="2" t="s">
        <v>342</v>
      </c>
      <c r="D144" s="4" t="s">
        <v>531</v>
      </c>
      <c r="E144" s="116">
        <f t="shared" ref="E144:F150" si="46">K144</f>
        <v>1250</v>
      </c>
      <c r="F144" s="117">
        <f t="shared" si="46"/>
        <v>750</v>
      </c>
      <c r="G144" s="101"/>
      <c r="H144" s="2"/>
      <c r="I144" s="2"/>
      <c r="J144" s="71"/>
      <c r="K144" s="202">
        <f t="shared" ref="K144:L150" si="47">MROUND(N144+25,50)</f>
        <v>1250</v>
      </c>
      <c r="L144" s="202">
        <f t="shared" si="47"/>
        <v>750</v>
      </c>
      <c r="M144" s="51"/>
      <c r="N144" s="13">
        <f t="shared" si="44"/>
        <v>1248.25</v>
      </c>
      <c r="O144" s="13">
        <f t="shared" si="45"/>
        <v>748.95</v>
      </c>
      <c r="P144" s="63"/>
      <c r="Q144" s="436">
        <v>499.3</v>
      </c>
      <c r="R144" s="399">
        <v>477.60281250000003</v>
      </c>
      <c r="S144" s="399">
        <v>477.60281250000003</v>
      </c>
      <c r="T144" s="371">
        <v>434.18437499999999</v>
      </c>
      <c r="U144" s="303">
        <v>299.4375</v>
      </c>
      <c r="V144" s="289">
        <v>299.4375</v>
      </c>
      <c r="W144" s="277">
        <v>239.55</v>
      </c>
      <c r="X144" s="263">
        <v>239.55</v>
      </c>
      <c r="Y144" s="263">
        <v>239.55</v>
      </c>
      <c r="Z144" s="208">
        <v>213.88751999999997</v>
      </c>
      <c r="AA144" s="208">
        <v>213.88751999999997</v>
      </c>
      <c r="AB144" s="208">
        <v>213.88751999999997</v>
      </c>
      <c r="AC144" s="208">
        <v>213.88751999999997</v>
      </c>
      <c r="AD144" s="208">
        <v>192.89999999999998</v>
      </c>
      <c r="AE144" s="191">
        <v>154.32</v>
      </c>
      <c r="AF144" s="312">
        <f t="shared" ref="AF144:AF150" si="48">Q144/R144</f>
        <v>1.0454293545434261</v>
      </c>
      <c r="AG144" s="144"/>
      <c r="AI144" s="34"/>
    </row>
    <row r="145" spans="1:35" ht="23.1" customHeight="1" x14ac:dyDescent="0.25">
      <c r="C145" s="2" t="s">
        <v>343</v>
      </c>
      <c r="D145" s="4" t="s">
        <v>532</v>
      </c>
      <c r="E145" s="116">
        <f t="shared" si="46"/>
        <v>2050</v>
      </c>
      <c r="F145" s="117">
        <f t="shared" si="46"/>
        <v>1250</v>
      </c>
      <c r="G145" s="101"/>
      <c r="J145" s="71"/>
      <c r="K145" s="202">
        <f t="shared" si="47"/>
        <v>2050</v>
      </c>
      <c r="L145" s="202">
        <f t="shared" si="47"/>
        <v>1250</v>
      </c>
      <c r="M145" s="51"/>
      <c r="N145" s="13">
        <f t="shared" si="44"/>
        <v>2034.8500000000001</v>
      </c>
      <c r="O145" s="13">
        <f t="shared" si="45"/>
        <v>1220.9100000000001</v>
      </c>
      <c r="P145" s="51"/>
      <c r="Q145" s="436">
        <v>813.94</v>
      </c>
      <c r="R145" s="399">
        <v>778.56735000000003</v>
      </c>
      <c r="S145" s="399">
        <v>778.56735000000003</v>
      </c>
      <c r="T145" s="371">
        <v>707.7885</v>
      </c>
      <c r="U145" s="303">
        <v>488.13</v>
      </c>
      <c r="V145" s="289">
        <v>488.75</v>
      </c>
      <c r="W145" s="269">
        <v>391</v>
      </c>
      <c r="X145" s="263">
        <v>390.5</v>
      </c>
      <c r="Y145" s="263">
        <v>390.5</v>
      </c>
      <c r="Z145" s="205">
        <v>348.66215999999997</v>
      </c>
      <c r="AA145" s="205">
        <v>348.66215999999997</v>
      </c>
      <c r="AB145" s="205">
        <v>348.66215999999997</v>
      </c>
      <c r="AC145" s="205">
        <v>348.66215999999997</v>
      </c>
      <c r="AD145" s="208">
        <v>314.45</v>
      </c>
      <c r="AE145" s="191">
        <v>251.56</v>
      </c>
      <c r="AF145" s="312">
        <f t="shared" si="48"/>
        <v>1.0454329994701166</v>
      </c>
    </row>
    <row r="146" spans="1:35" ht="23.1" customHeight="1" x14ac:dyDescent="0.25">
      <c r="C146" s="2" t="s">
        <v>344</v>
      </c>
      <c r="D146" s="4" t="s">
        <v>533</v>
      </c>
      <c r="E146" s="116">
        <f t="shared" si="46"/>
        <v>3250</v>
      </c>
      <c r="F146" s="117">
        <f t="shared" si="46"/>
        <v>1950</v>
      </c>
      <c r="G146" s="101"/>
      <c r="J146" s="71"/>
      <c r="K146" s="202">
        <f t="shared" si="47"/>
        <v>3250</v>
      </c>
      <c r="L146" s="202">
        <f t="shared" si="47"/>
        <v>1950</v>
      </c>
      <c r="M146" s="51"/>
      <c r="N146" s="13">
        <f t="shared" si="44"/>
        <v>3237</v>
      </c>
      <c r="O146" s="13">
        <f t="shared" si="45"/>
        <v>1942.1999999999998</v>
      </c>
      <c r="P146" s="51"/>
      <c r="Q146" s="436">
        <v>1294.8</v>
      </c>
      <c r="R146" s="399">
        <v>1238.5175000000002</v>
      </c>
      <c r="S146" s="399">
        <v>1238.5175000000002</v>
      </c>
      <c r="T146" s="371">
        <v>1125.925</v>
      </c>
      <c r="U146" s="303">
        <v>776.5</v>
      </c>
      <c r="V146" s="289">
        <v>776.5</v>
      </c>
      <c r="W146" s="277">
        <v>621.20000000000005</v>
      </c>
      <c r="X146" s="263">
        <v>621.20000000000005</v>
      </c>
      <c r="Y146" s="263">
        <v>621.20000000000005</v>
      </c>
      <c r="Z146" s="205">
        <v>554.63562000000002</v>
      </c>
      <c r="AA146" s="205">
        <v>554.63562000000002</v>
      </c>
      <c r="AB146" s="205">
        <v>554.63562000000002</v>
      </c>
      <c r="AC146" s="205">
        <v>554.63562000000002</v>
      </c>
      <c r="AD146" s="208">
        <v>500.21250000000003</v>
      </c>
      <c r="AE146" s="191">
        <v>400.17</v>
      </c>
      <c r="AF146" s="312">
        <f t="shared" si="48"/>
        <v>1.0454434434717312</v>
      </c>
    </row>
    <row r="147" spans="1:35" ht="23.1" customHeight="1" x14ac:dyDescent="0.25">
      <c r="C147" s="2" t="s">
        <v>345</v>
      </c>
      <c r="D147" s="4" t="s">
        <v>534</v>
      </c>
      <c r="E147" s="116">
        <f t="shared" si="46"/>
        <v>4450</v>
      </c>
      <c r="F147" s="117">
        <f t="shared" si="46"/>
        <v>2700</v>
      </c>
      <c r="G147" s="101"/>
      <c r="J147" s="71"/>
      <c r="K147" s="202">
        <f t="shared" si="47"/>
        <v>4450</v>
      </c>
      <c r="L147" s="202">
        <f t="shared" si="47"/>
        <v>2700</v>
      </c>
      <c r="M147" s="51"/>
      <c r="N147" s="13">
        <f t="shared" si="44"/>
        <v>4439.6499999999996</v>
      </c>
      <c r="O147" s="13">
        <f t="shared" si="45"/>
        <v>2663.79</v>
      </c>
      <c r="P147" s="51"/>
      <c r="Q147" s="436">
        <v>1775.86</v>
      </c>
      <c r="R147" s="399">
        <v>1698.6431000000002</v>
      </c>
      <c r="S147" s="399">
        <v>1698.6431000000002</v>
      </c>
      <c r="T147" s="371">
        <v>1544.221</v>
      </c>
      <c r="U147" s="303">
        <v>1064.98</v>
      </c>
      <c r="V147" s="289">
        <v>1730.3999999999999</v>
      </c>
      <c r="W147" s="277">
        <v>1384.32</v>
      </c>
      <c r="X147" s="263">
        <v>1384.32</v>
      </c>
      <c r="Y147" s="263">
        <v>1384.32</v>
      </c>
      <c r="Z147" s="205">
        <v>760.69223999999997</v>
      </c>
      <c r="AA147" s="205">
        <v>760.69223999999997</v>
      </c>
      <c r="AB147" s="205">
        <v>760.69223999999997</v>
      </c>
      <c r="AC147" s="205">
        <v>760.69223999999997</v>
      </c>
      <c r="AD147" s="208">
        <v>686.05000000000007</v>
      </c>
      <c r="AE147" s="191">
        <v>548.84</v>
      </c>
      <c r="AF147" s="312">
        <f t="shared" si="48"/>
        <v>1.0454579893798761</v>
      </c>
    </row>
    <row r="148" spans="1:35" ht="23.1" customHeight="1" x14ac:dyDescent="0.25">
      <c r="C148" s="2" t="s">
        <v>346</v>
      </c>
      <c r="D148" s="4" t="s">
        <v>535</v>
      </c>
      <c r="E148" s="116">
        <f t="shared" si="46"/>
        <v>7250</v>
      </c>
      <c r="F148" s="117">
        <f t="shared" si="46"/>
        <v>4350</v>
      </c>
      <c r="G148" s="101"/>
      <c r="J148" s="71"/>
      <c r="K148" s="202">
        <f t="shared" si="47"/>
        <v>7250</v>
      </c>
      <c r="L148" s="202">
        <f t="shared" si="47"/>
        <v>4350</v>
      </c>
      <c r="M148" s="51"/>
      <c r="N148" s="13">
        <f t="shared" si="44"/>
        <v>7213.6</v>
      </c>
      <c r="O148" s="13">
        <f t="shared" si="45"/>
        <v>4328.16</v>
      </c>
      <c r="P148" s="51"/>
      <c r="Q148" s="436">
        <v>2885.44</v>
      </c>
      <c r="R148" s="399">
        <v>2759.9880000000003</v>
      </c>
      <c r="S148" s="399">
        <v>2759.9880000000003</v>
      </c>
      <c r="T148" s="371">
        <v>2509.08</v>
      </c>
      <c r="U148" s="303">
        <v>1730.4</v>
      </c>
      <c r="V148" s="289">
        <v>1743.75</v>
      </c>
      <c r="W148" s="269">
        <v>1395</v>
      </c>
      <c r="X148" s="263">
        <v>1384.32</v>
      </c>
      <c r="Y148" s="263">
        <v>1384.32</v>
      </c>
      <c r="Z148" s="205">
        <v>1236.0070799999999</v>
      </c>
      <c r="AA148" s="205">
        <v>1236.0070799999999</v>
      </c>
      <c r="AB148" s="205">
        <v>1236.0070799999999</v>
      </c>
      <c r="AC148" s="205">
        <v>1236.0070799999999</v>
      </c>
      <c r="AD148" s="208">
        <v>1114.7249999999999</v>
      </c>
      <c r="AE148" s="191">
        <v>891.78</v>
      </c>
      <c r="AF148" s="312">
        <f t="shared" si="48"/>
        <v>1.0454538208137136</v>
      </c>
    </row>
    <row r="149" spans="1:35" ht="23.1" customHeight="1" x14ac:dyDescent="0.25">
      <c r="C149" s="2" t="s">
        <v>347</v>
      </c>
      <c r="D149" s="4" t="s">
        <v>536</v>
      </c>
      <c r="E149" s="116">
        <f t="shared" si="46"/>
        <v>13150</v>
      </c>
      <c r="F149" s="117">
        <f t="shared" si="46"/>
        <v>7900</v>
      </c>
      <c r="G149" s="101"/>
      <c r="J149" s="71"/>
      <c r="K149" s="202">
        <f t="shared" si="47"/>
        <v>13150</v>
      </c>
      <c r="L149" s="202">
        <f t="shared" si="47"/>
        <v>7900</v>
      </c>
      <c r="M149" s="51"/>
      <c r="N149" s="13">
        <f t="shared" si="44"/>
        <v>13133.424999999999</v>
      </c>
      <c r="O149" s="13">
        <f t="shared" si="45"/>
        <v>7880.0550000000003</v>
      </c>
      <c r="P149" s="51"/>
      <c r="Q149" s="436">
        <v>5253.37</v>
      </c>
      <c r="R149" s="399">
        <v>5024.9518000000007</v>
      </c>
      <c r="S149" s="399">
        <v>5024.9518000000007</v>
      </c>
      <c r="T149" s="371">
        <v>4568.1379999999999</v>
      </c>
      <c r="U149" s="303">
        <v>3150.44</v>
      </c>
      <c r="V149" s="289">
        <v>3151.25</v>
      </c>
      <c r="W149" s="269">
        <v>2521</v>
      </c>
      <c r="X149" s="263">
        <v>2520.35</v>
      </c>
      <c r="Y149" s="263">
        <v>2520.35</v>
      </c>
      <c r="Z149" s="205">
        <v>2250.3095999999996</v>
      </c>
      <c r="AA149" s="205">
        <v>2250.3095999999996</v>
      </c>
      <c r="AB149" s="205">
        <v>2250.3095999999996</v>
      </c>
      <c r="AC149" s="205">
        <v>2250.3095999999996</v>
      </c>
      <c r="AD149" s="208">
        <v>2029.5</v>
      </c>
      <c r="AE149" s="191">
        <v>1623.6</v>
      </c>
      <c r="AF149" s="312">
        <f t="shared" si="48"/>
        <v>1.0454567942323345</v>
      </c>
    </row>
    <row r="150" spans="1:35" ht="23.1" customHeight="1" x14ac:dyDescent="0.25">
      <c r="B150" s="2">
        <v>289</v>
      </c>
      <c r="C150" s="2" t="s">
        <v>348</v>
      </c>
      <c r="D150" s="4" t="s">
        <v>537</v>
      </c>
      <c r="E150" s="116">
        <f t="shared" si="46"/>
        <v>23750</v>
      </c>
      <c r="F150" s="117">
        <f t="shared" si="46"/>
        <v>14250</v>
      </c>
      <c r="G150" s="101"/>
      <c r="J150" s="71"/>
      <c r="K150" s="202">
        <f t="shared" si="47"/>
        <v>23750</v>
      </c>
      <c r="L150" s="202">
        <f t="shared" si="47"/>
        <v>14250</v>
      </c>
      <c r="M150" s="51"/>
      <c r="N150" s="13">
        <f t="shared" si="44"/>
        <v>23730.9</v>
      </c>
      <c r="O150" s="13">
        <f t="shared" si="45"/>
        <v>14238.54</v>
      </c>
      <c r="P150" s="51"/>
      <c r="Q150" s="436">
        <v>9492.36</v>
      </c>
      <c r="R150" s="399">
        <v>9079.6371875000004</v>
      </c>
      <c r="S150" s="399">
        <v>9079.6371875000004</v>
      </c>
      <c r="T150" s="371">
        <v>8254.2156249999989</v>
      </c>
      <c r="U150" s="303">
        <v>5692.5625</v>
      </c>
      <c r="V150" s="289">
        <v>5692.5625</v>
      </c>
      <c r="W150" s="277">
        <v>4554.05</v>
      </c>
      <c r="X150" s="263">
        <v>4554.05</v>
      </c>
      <c r="Y150" s="263">
        <v>4554.05</v>
      </c>
      <c r="Z150" s="208">
        <v>4066.1220599999997</v>
      </c>
      <c r="AA150" s="208">
        <v>4066.1220599999997</v>
      </c>
      <c r="AB150" s="208">
        <v>4066.1220599999997</v>
      </c>
      <c r="AC150" s="208">
        <v>4066.1220599999997</v>
      </c>
      <c r="AD150" s="208">
        <v>3667.1374999999998</v>
      </c>
      <c r="AE150" s="191">
        <v>2933.71</v>
      </c>
      <c r="AF150" s="312">
        <f t="shared" si="48"/>
        <v>1.0454558705350252</v>
      </c>
    </row>
    <row r="151" spans="1:35" ht="18" customHeight="1" x14ac:dyDescent="0.25">
      <c r="D151" s="136"/>
      <c r="E151" s="138"/>
      <c r="F151" s="139"/>
      <c r="J151" s="34"/>
      <c r="K151" s="202"/>
      <c r="L151" s="202"/>
      <c r="M151" s="2"/>
      <c r="N151" s="13"/>
      <c r="O151" s="13"/>
      <c r="P151" s="2"/>
      <c r="Q151" s="400"/>
      <c r="R151" s="399"/>
      <c r="S151" s="399"/>
      <c r="T151" s="332"/>
      <c r="U151" s="332"/>
      <c r="V151" s="330"/>
      <c r="W151" s="280"/>
      <c r="X151" s="331"/>
      <c r="Y151" s="331"/>
      <c r="Z151" s="237"/>
      <c r="AA151" s="237"/>
      <c r="AB151" s="237"/>
      <c r="AC151" s="237"/>
      <c r="AD151" s="237"/>
      <c r="AE151" s="197"/>
      <c r="AF151" s="312"/>
    </row>
    <row r="152" spans="1:35" ht="23.1" customHeight="1" x14ac:dyDescent="0.25">
      <c r="D152" s="615" t="s">
        <v>286</v>
      </c>
      <c r="E152" s="615"/>
      <c r="F152" s="615"/>
      <c r="G152" s="615"/>
      <c r="H152" s="615"/>
      <c r="I152" s="615"/>
      <c r="J152" s="34"/>
      <c r="K152" s="202"/>
      <c r="L152" s="202"/>
      <c r="M152" s="2"/>
      <c r="N152" s="13"/>
      <c r="O152" s="13"/>
      <c r="P152" s="2"/>
      <c r="Q152" s="400"/>
      <c r="R152" s="399"/>
      <c r="S152" s="399"/>
      <c r="T152" s="332"/>
      <c r="U152" s="332"/>
      <c r="V152" s="330"/>
      <c r="W152" s="280"/>
      <c r="X152" s="331"/>
      <c r="Y152" s="331"/>
      <c r="Z152" s="237"/>
      <c r="AA152" s="237"/>
      <c r="AB152" s="237"/>
      <c r="AC152" s="237"/>
      <c r="AD152" s="237"/>
      <c r="AE152" s="197"/>
      <c r="AF152" s="312"/>
    </row>
    <row r="153" spans="1:35" s="66" customFormat="1" ht="23.1" customHeight="1" x14ac:dyDescent="0.25">
      <c r="A153" s="2"/>
      <c r="B153" s="2">
        <v>231</v>
      </c>
      <c r="C153" s="2" t="s">
        <v>327</v>
      </c>
      <c r="D153" s="4" t="s">
        <v>19</v>
      </c>
      <c r="E153" s="116">
        <f t="shared" ref="E153:F158" si="49">K153</f>
        <v>2000</v>
      </c>
      <c r="F153" s="117">
        <f t="shared" si="49"/>
        <v>1200</v>
      </c>
      <c r="G153" s="101"/>
      <c r="H153" s="2"/>
      <c r="I153" s="2"/>
      <c r="J153" s="71"/>
      <c r="K153" s="202">
        <f t="shared" ref="K153:L158" si="50">MROUND(N153+25,50)</f>
        <v>2000</v>
      </c>
      <c r="L153" s="202">
        <f t="shared" si="50"/>
        <v>1200</v>
      </c>
      <c r="M153" s="51"/>
      <c r="N153" s="13">
        <f t="shared" si="44"/>
        <v>1957.825</v>
      </c>
      <c r="O153" s="13">
        <f t="shared" si="45"/>
        <v>1174.6949999999999</v>
      </c>
      <c r="P153" s="63"/>
      <c r="Q153" s="436">
        <v>783.13</v>
      </c>
      <c r="R153" s="399">
        <v>749.09175000000016</v>
      </c>
      <c r="S153" s="399">
        <v>749.09175000000016</v>
      </c>
      <c r="T153" s="371">
        <v>680.99250000000006</v>
      </c>
      <c r="U153" s="303">
        <v>469.65000000000003</v>
      </c>
      <c r="V153" s="289">
        <v>469.65000000000003</v>
      </c>
      <c r="W153" s="277">
        <v>375.72</v>
      </c>
      <c r="X153" s="263">
        <v>375.72</v>
      </c>
      <c r="Y153" s="263">
        <v>375.72</v>
      </c>
      <c r="Z153" s="208">
        <v>335.45357999999999</v>
      </c>
      <c r="AA153" s="208">
        <v>335.45357999999999</v>
      </c>
      <c r="AB153" s="208">
        <v>335.45357999999999</v>
      </c>
      <c r="AC153" s="208">
        <v>335.45357999999999</v>
      </c>
      <c r="AD153" s="208">
        <v>302.53750000000002</v>
      </c>
      <c r="AE153" s="191">
        <v>242.03</v>
      </c>
      <c r="AF153" s="312">
        <f t="shared" ref="AF153:AF158" si="51">Q153/R153</f>
        <v>1.0454393603987759</v>
      </c>
      <c r="AG153" s="144"/>
      <c r="AI153" s="34"/>
    </row>
    <row r="154" spans="1:35" ht="23.1" customHeight="1" x14ac:dyDescent="0.25">
      <c r="B154" s="2">
        <v>232</v>
      </c>
      <c r="C154" s="2" t="s">
        <v>328</v>
      </c>
      <c r="D154" s="4" t="s">
        <v>20</v>
      </c>
      <c r="E154" s="116">
        <f t="shared" si="49"/>
        <v>3050</v>
      </c>
      <c r="F154" s="117">
        <f t="shared" si="49"/>
        <v>1850</v>
      </c>
      <c r="G154" s="101"/>
      <c r="J154" s="71"/>
      <c r="K154" s="202">
        <f t="shared" si="50"/>
        <v>3050</v>
      </c>
      <c r="L154" s="202">
        <f t="shared" si="50"/>
        <v>1850</v>
      </c>
      <c r="M154" s="51"/>
      <c r="N154" s="13">
        <f t="shared" si="44"/>
        <v>3045.4750000000004</v>
      </c>
      <c r="O154" s="13">
        <f t="shared" si="45"/>
        <v>1827.2850000000001</v>
      </c>
      <c r="P154" s="51"/>
      <c r="Q154" s="436">
        <v>1218.19</v>
      </c>
      <c r="R154" s="399">
        <v>1165.2272500000001</v>
      </c>
      <c r="S154" s="399">
        <v>1165.2272500000001</v>
      </c>
      <c r="T154" s="371">
        <v>1059.2975000000001</v>
      </c>
      <c r="U154" s="303">
        <v>730.55000000000007</v>
      </c>
      <c r="V154" s="289">
        <v>730.55000000000007</v>
      </c>
      <c r="W154" s="277">
        <v>584.44000000000005</v>
      </c>
      <c r="X154" s="263">
        <v>584.44000000000005</v>
      </c>
      <c r="Y154" s="263">
        <v>584.44000000000005</v>
      </c>
      <c r="Z154" s="208">
        <v>521.81513999999993</v>
      </c>
      <c r="AA154" s="208">
        <v>521.81513999999993</v>
      </c>
      <c r="AB154" s="208">
        <v>521.81513999999993</v>
      </c>
      <c r="AC154" s="208">
        <v>521.81513999999993</v>
      </c>
      <c r="AD154" s="208">
        <v>470.61250000000001</v>
      </c>
      <c r="AE154" s="191">
        <v>376.49</v>
      </c>
      <c r="AF154" s="312">
        <f t="shared" si="51"/>
        <v>1.0454527217759453</v>
      </c>
    </row>
    <row r="155" spans="1:35" ht="23.1" customHeight="1" x14ac:dyDescent="0.25">
      <c r="B155" s="2">
        <v>233</v>
      </c>
      <c r="C155" s="2" t="s">
        <v>638</v>
      </c>
      <c r="D155" s="4" t="s">
        <v>637</v>
      </c>
      <c r="E155" s="116">
        <f t="shared" si="49"/>
        <v>5050</v>
      </c>
      <c r="F155" s="117">
        <f t="shared" si="49"/>
        <v>3050</v>
      </c>
      <c r="G155" s="101"/>
      <c r="J155" s="71"/>
      <c r="K155" s="202">
        <f t="shared" si="50"/>
        <v>5050</v>
      </c>
      <c r="L155" s="202">
        <f t="shared" si="50"/>
        <v>3050</v>
      </c>
      <c r="M155" s="51"/>
      <c r="N155" s="13">
        <f t="shared" si="44"/>
        <v>5003.6750000000002</v>
      </c>
      <c r="O155" s="13">
        <f t="shared" si="45"/>
        <v>3002.2049999999999</v>
      </c>
      <c r="P155" s="51"/>
      <c r="Q155" s="436">
        <v>2001.47</v>
      </c>
      <c r="R155" s="399">
        <v>1906.1645625000003</v>
      </c>
      <c r="S155" s="399">
        <v>1906.1645625000003</v>
      </c>
      <c r="T155" s="371">
        <v>1732.8768750000002</v>
      </c>
      <c r="U155" s="303">
        <v>1195.0875000000001</v>
      </c>
      <c r="V155" s="289">
        <v>1195.0875000000001</v>
      </c>
      <c r="W155" s="277">
        <v>956.07</v>
      </c>
      <c r="X155" s="263">
        <v>956.07</v>
      </c>
      <c r="Y155" s="263">
        <v>956.07</v>
      </c>
      <c r="Z155" s="208">
        <v>931.82165999999984</v>
      </c>
      <c r="AA155" s="208">
        <v>931.82165999999984</v>
      </c>
      <c r="AB155" s="208">
        <v>931.82165999999984</v>
      </c>
      <c r="AC155" s="208">
        <v>931.82165999999984</v>
      </c>
      <c r="AD155" s="208">
        <v>840.38749999999993</v>
      </c>
      <c r="AE155" s="191">
        <v>672.31</v>
      </c>
      <c r="AF155" s="312">
        <f t="shared" si="51"/>
        <v>1.0499985359999575</v>
      </c>
    </row>
    <row r="156" spans="1:35" ht="23.1" customHeight="1" x14ac:dyDescent="0.25">
      <c r="B156" s="2">
        <v>233</v>
      </c>
      <c r="C156" s="2" t="s">
        <v>329</v>
      </c>
      <c r="D156" s="4" t="s">
        <v>21</v>
      </c>
      <c r="E156" s="116">
        <f t="shared" si="49"/>
        <v>5450</v>
      </c>
      <c r="F156" s="117">
        <f t="shared" si="49"/>
        <v>3300</v>
      </c>
      <c r="G156" s="101"/>
      <c r="J156" s="71"/>
      <c r="K156" s="202">
        <f t="shared" si="50"/>
        <v>5450</v>
      </c>
      <c r="L156" s="202">
        <f t="shared" si="50"/>
        <v>3300</v>
      </c>
      <c r="M156" s="51"/>
      <c r="N156" s="13">
        <f t="shared" si="44"/>
        <v>5438.35</v>
      </c>
      <c r="O156" s="13">
        <f t="shared" si="45"/>
        <v>3263.01</v>
      </c>
      <c r="P156" s="51"/>
      <c r="Q156" s="436">
        <v>2175.34</v>
      </c>
      <c r="R156" s="399">
        <v>2080.7572500000006</v>
      </c>
      <c r="S156" s="399">
        <v>2080.7572500000006</v>
      </c>
      <c r="T156" s="371">
        <v>1891.5975000000003</v>
      </c>
      <c r="U156" s="303">
        <v>1304.5500000000002</v>
      </c>
      <c r="V156" s="289">
        <v>1304.5500000000002</v>
      </c>
      <c r="W156" s="277">
        <v>1043.6400000000001</v>
      </c>
      <c r="X156" s="263">
        <v>1043.6400000000001</v>
      </c>
      <c r="Y156" s="263">
        <v>1043.6400000000001</v>
      </c>
      <c r="Z156" s="208">
        <v>853.63739999999996</v>
      </c>
      <c r="AA156" s="208">
        <v>853.63739999999996</v>
      </c>
      <c r="AB156" s="208">
        <v>853.63739999999996</v>
      </c>
      <c r="AC156" s="208">
        <v>853.63739999999996</v>
      </c>
      <c r="AD156" s="208">
        <v>769.875</v>
      </c>
      <c r="AE156" s="191">
        <v>615.9</v>
      </c>
      <c r="AF156" s="312">
        <f t="shared" si="51"/>
        <v>1.0454559271630555</v>
      </c>
    </row>
    <row r="157" spans="1:35" ht="23.1" customHeight="1" x14ac:dyDescent="0.25">
      <c r="B157" s="2">
        <v>234</v>
      </c>
      <c r="C157" s="2" t="s">
        <v>330</v>
      </c>
      <c r="D157" s="4" t="s">
        <v>636</v>
      </c>
      <c r="E157" s="116">
        <f t="shared" si="49"/>
        <v>6600</v>
      </c>
      <c r="F157" s="117">
        <f t="shared" si="49"/>
        <v>4000</v>
      </c>
      <c r="G157" s="101"/>
      <c r="J157" s="71"/>
      <c r="K157" s="202">
        <f t="shared" si="50"/>
        <v>6600</v>
      </c>
      <c r="L157" s="202">
        <f t="shared" si="50"/>
        <v>4000</v>
      </c>
      <c r="M157" s="51"/>
      <c r="N157" s="13">
        <f t="shared" si="44"/>
        <v>6588.4749999999995</v>
      </c>
      <c r="O157" s="13">
        <f t="shared" si="45"/>
        <v>3953.085</v>
      </c>
      <c r="P157" s="51"/>
      <c r="Q157" s="436">
        <v>2635.39</v>
      </c>
      <c r="R157" s="399">
        <v>2509.8920000000003</v>
      </c>
      <c r="S157" s="399">
        <v>2509.8920000000003</v>
      </c>
      <c r="T157" s="371">
        <v>2281.7200000000003</v>
      </c>
      <c r="U157" s="303">
        <v>1573.6000000000001</v>
      </c>
      <c r="V157" s="289">
        <v>1573.6000000000001</v>
      </c>
      <c r="W157" s="277">
        <v>1258.8800000000001</v>
      </c>
      <c r="X157" s="263">
        <v>1258.8800000000001</v>
      </c>
      <c r="Y157" s="263">
        <v>1258.8800000000001</v>
      </c>
      <c r="Z157" s="208">
        <v>1124</v>
      </c>
      <c r="AA157" s="224">
        <v>1124</v>
      </c>
      <c r="AB157" s="224">
        <v>1124</v>
      </c>
      <c r="AC157" s="208">
        <v>1384.6139999999998</v>
      </c>
      <c r="AD157" s="208">
        <v>1248.75</v>
      </c>
      <c r="AE157" s="54">
        <v>999</v>
      </c>
      <c r="AF157" s="312">
        <f t="shared" si="51"/>
        <v>1.0500013546399605</v>
      </c>
    </row>
    <row r="158" spans="1:35" ht="23.1" customHeight="1" x14ac:dyDescent="0.25">
      <c r="B158" s="2">
        <v>234</v>
      </c>
      <c r="C158" s="2" t="s">
        <v>331</v>
      </c>
      <c r="D158" s="4" t="s">
        <v>18</v>
      </c>
      <c r="E158" s="116">
        <f t="shared" si="49"/>
        <v>8300</v>
      </c>
      <c r="F158" s="117">
        <f t="shared" si="49"/>
        <v>5000</v>
      </c>
      <c r="G158" s="101"/>
      <c r="J158" s="71"/>
      <c r="K158" s="202">
        <f t="shared" si="50"/>
        <v>8300</v>
      </c>
      <c r="L158" s="202">
        <f t="shared" si="50"/>
        <v>5000</v>
      </c>
      <c r="M158" s="51"/>
      <c r="N158" s="13">
        <f t="shared" si="44"/>
        <v>8266.25</v>
      </c>
      <c r="O158" s="13">
        <f t="shared" si="45"/>
        <v>4959.75</v>
      </c>
      <c r="P158" s="51"/>
      <c r="Q158" s="436">
        <v>3306.5</v>
      </c>
      <c r="R158" s="399">
        <v>3162.7255</v>
      </c>
      <c r="S158" s="399">
        <v>3162.7255</v>
      </c>
      <c r="T158" s="371">
        <v>2875.2049999999999</v>
      </c>
      <c r="U158" s="303">
        <v>1982.8999999999999</v>
      </c>
      <c r="V158" s="289">
        <v>1982.8999999999999</v>
      </c>
      <c r="W158" s="277">
        <v>1586.32</v>
      </c>
      <c r="X158" s="263">
        <v>1586.32</v>
      </c>
      <c r="Y158" s="263">
        <v>1586.32</v>
      </c>
      <c r="Z158" s="208">
        <v>1416.3534</v>
      </c>
      <c r="AA158" s="208">
        <v>1416.3534</v>
      </c>
      <c r="AB158" s="208">
        <v>1416.3534</v>
      </c>
      <c r="AC158" s="208">
        <v>1416.3534</v>
      </c>
      <c r="AD158" s="208">
        <v>1277.375</v>
      </c>
      <c r="AE158" s="191">
        <v>1021.9</v>
      </c>
      <c r="AF158" s="312">
        <f t="shared" si="51"/>
        <v>1.0454590510621298</v>
      </c>
    </row>
    <row r="159" spans="1:35" ht="18" customHeight="1" x14ac:dyDescent="0.25">
      <c r="D159" s="136"/>
      <c r="E159" s="138"/>
      <c r="F159" s="139"/>
      <c r="J159" s="34"/>
      <c r="K159" s="202"/>
      <c r="L159" s="202"/>
      <c r="M159" s="2"/>
      <c r="N159" s="13"/>
      <c r="O159" s="13"/>
      <c r="P159" s="2"/>
      <c r="Q159" s="400"/>
      <c r="R159" s="399"/>
      <c r="S159" s="399"/>
      <c r="T159" s="332"/>
      <c r="U159" s="332"/>
      <c r="V159" s="330"/>
      <c r="W159" s="280"/>
      <c r="X159" s="331"/>
      <c r="Y159" s="331"/>
      <c r="Z159" s="237"/>
      <c r="AA159" s="237"/>
      <c r="AB159" s="237"/>
      <c r="AC159" s="237"/>
      <c r="AD159" s="237"/>
      <c r="AE159" s="197"/>
      <c r="AF159" s="312"/>
    </row>
    <row r="160" spans="1:35" ht="23.1" customHeight="1" x14ac:dyDescent="0.25">
      <c r="D160" s="615" t="s">
        <v>10</v>
      </c>
      <c r="E160" s="615"/>
      <c r="F160" s="615"/>
      <c r="G160" s="615"/>
      <c r="H160" s="615"/>
      <c r="I160" s="615"/>
      <c r="J160" s="34"/>
      <c r="K160" s="202"/>
      <c r="L160" s="202"/>
      <c r="M160" s="2"/>
      <c r="N160" s="13"/>
      <c r="O160" s="13"/>
      <c r="P160" s="2"/>
      <c r="Q160" s="400"/>
      <c r="R160" s="399"/>
      <c r="S160" s="399"/>
      <c r="T160" s="332"/>
      <c r="U160" s="332"/>
      <c r="V160" s="330"/>
      <c r="W160" s="280"/>
      <c r="X160" s="331"/>
      <c r="Y160" s="331"/>
      <c r="Z160" s="237"/>
      <c r="AA160" s="237"/>
      <c r="AB160" s="237"/>
      <c r="AC160" s="237"/>
      <c r="AD160" s="237"/>
      <c r="AE160" s="197"/>
      <c r="AF160" s="312"/>
    </row>
    <row r="161" spans="1:39" s="66" customFormat="1" ht="23.1" customHeight="1" x14ac:dyDescent="0.25">
      <c r="A161" s="2" t="s">
        <v>290</v>
      </c>
      <c r="B161" s="2">
        <v>236</v>
      </c>
      <c r="C161" s="2" t="s">
        <v>332</v>
      </c>
      <c r="D161" s="4" t="s">
        <v>84</v>
      </c>
      <c r="E161" s="116">
        <f t="shared" ref="E161:F164" si="52">K161</f>
        <v>1400</v>
      </c>
      <c r="F161" s="117">
        <f t="shared" si="52"/>
        <v>850</v>
      </c>
      <c r="G161" s="101"/>
      <c r="H161" s="2"/>
      <c r="I161" s="2"/>
      <c r="J161" s="71"/>
      <c r="K161" s="202">
        <f t="shared" ref="K161:L164" si="53">MROUND(N161+25,50)</f>
        <v>1400</v>
      </c>
      <c r="L161" s="202">
        <f t="shared" si="53"/>
        <v>850</v>
      </c>
      <c r="M161" s="51"/>
      <c r="N161" s="13">
        <f t="shared" si="44"/>
        <v>1387.55</v>
      </c>
      <c r="O161" s="13">
        <f t="shared" si="45"/>
        <v>832.53</v>
      </c>
      <c r="P161" s="63"/>
      <c r="Q161" s="436">
        <v>555.02</v>
      </c>
      <c r="R161" s="399">
        <v>530.87581249999994</v>
      </c>
      <c r="S161" s="399">
        <v>530.87581249999994</v>
      </c>
      <c r="T161" s="371">
        <v>482.61437499999994</v>
      </c>
      <c r="U161" s="303">
        <v>332.83749999999998</v>
      </c>
      <c r="V161" s="289">
        <v>332.83749999999998</v>
      </c>
      <c r="W161" s="277">
        <v>266.27</v>
      </c>
      <c r="X161" s="263">
        <v>266.27</v>
      </c>
      <c r="Y161" s="263">
        <v>266.27</v>
      </c>
      <c r="Z161" s="208">
        <v>237.74057999999999</v>
      </c>
      <c r="AA161" s="208">
        <v>237.74057999999999</v>
      </c>
      <c r="AB161" s="208">
        <v>237.74057999999999</v>
      </c>
      <c r="AC161" s="208">
        <v>237.74057999999999</v>
      </c>
      <c r="AD161" s="208">
        <v>214.41249999999999</v>
      </c>
      <c r="AE161" s="191">
        <v>171.53</v>
      </c>
      <c r="AF161" s="312">
        <f>Q161/R161</f>
        <v>1.0454799162657276</v>
      </c>
      <c r="AG161" s="144"/>
      <c r="AI161" s="34"/>
    </row>
    <row r="162" spans="1:39" ht="23.1" customHeight="1" x14ac:dyDescent="0.25">
      <c r="B162" s="2">
        <v>237</v>
      </c>
      <c r="C162" s="2" t="s">
        <v>333</v>
      </c>
      <c r="D162" s="4" t="s">
        <v>85</v>
      </c>
      <c r="E162" s="116">
        <f t="shared" si="52"/>
        <v>2250</v>
      </c>
      <c r="F162" s="117">
        <f t="shared" si="52"/>
        <v>1350</v>
      </c>
      <c r="G162" s="101"/>
      <c r="J162" s="71"/>
      <c r="K162" s="202">
        <f t="shared" si="53"/>
        <v>2250</v>
      </c>
      <c r="L162" s="202">
        <f t="shared" si="53"/>
        <v>1350</v>
      </c>
      <c r="M162" s="51"/>
      <c r="N162" s="13">
        <f t="shared" si="44"/>
        <v>2219.875</v>
      </c>
      <c r="O162" s="13">
        <f t="shared" si="45"/>
        <v>1331.9250000000002</v>
      </c>
      <c r="P162" s="51"/>
      <c r="Q162" s="436">
        <v>887.95</v>
      </c>
      <c r="R162" s="399">
        <v>849.31756250000001</v>
      </c>
      <c r="S162" s="399">
        <v>849.31756250000001</v>
      </c>
      <c r="T162" s="371">
        <v>772.10687499999995</v>
      </c>
      <c r="U162" s="303">
        <v>532.48749999999995</v>
      </c>
      <c r="V162" s="289">
        <v>532.48749999999995</v>
      </c>
      <c r="W162" s="277">
        <v>425.99</v>
      </c>
      <c r="X162" s="263">
        <v>425.99</v>
      </c>
      <c r="Y162" s="263">
        <v>425.99</v>
      </c>
      <c r="Z162" s="208">
        <v>380.34611999999998</v>
      </c>
      <c r="AA162" s="208">
        <v>380.34611999999998</v>
      </c>
      <c r="AB162" s="208">
        <v>380.34611999999998</v>
      </c>
      <c r="AC162" s="208">
        <v>380.34611999999998</v>
      </c>
      <c r="AD162" s="208">
        <v>343.02500000000003</v>
      </c>
      <c r="AE162" s="191">
        <v>274.42</v>
      </c>
      <c r="AF162" s="312">
        <f>Q162/R162</f>
        <v>1.0454864460665148</v>
      </c>
    </row>
    <row r="163" spans="1:39" ht="23.1" customHeight="1" x14ac:dyDescent="0.25">
      <c r="B163" s="2">
        <v>238</v>
      </c>
      <c r="C163" s="2" t="s">
        <v>334</v>
      </c>
      <c r="D163" s="4" t="s">
        <v>86</v>
      </c>
      <c r="E163" s="116">
        <f t="shared" si="52"/>
        <v>3900</v>
      </c>
      <c r="F163" s="117">
        <f t="shared" si="52"/>
        <v>2350</v>
      </c>
      <c r="G163" s="101"/>
      <c r="J163" s="71"/>
      <c r="K163" s="202">
        <f t="shared" si="53"/>
        <v>3900</v>
      </c>
      <c r="L163" s="202">
        <f t="shared" si="53"/>
        <v>2350</v>
      </c>
      <c r="M163" s="51"/>
      <c r="N163" s="13">
        <f t="shared" si="44"/>
        <v>3884.0499999999997</v>
      </c>
      <c r="O163" s="13">
        <f t="shared" si="45"/>
        <v>2330.4299999999998</v>
      </c>
      <c r="P163" s="51"/>
      <c r="Q163" s="436">
        <v>1553.62</v>
      </c>
      <c r="R163" s="399">
        <v>1486.0615</v>
      </c>
      <c r="S163" s="399">
        <v>1486.0615</v>
      </c>
      <c r="T163" s="371">
        <v>1350.9649999999999</v>
      </c>
      <c r="U163" s="303">
        <v>931.7</v>
      </c>
      <c r="V163" s="289">
        <v>932.5</v>
      </c>
      <c r="W163" s="269">
        <v>746</v>
      </c>
      <c r="X163" s="263">
        <v>745.36</v>
      </c>
      <c r="Y163" s="263">
        <v>745.36</v>
      </c>
      <c r="Z163" s="208">
        <v>665.50175999999999</v>
      </c>
      <c r="AA163" s="208">
        <v>665.50175999999999</v>
      </c>
      <c r="AB163" s="208">
        <v>665.50175999999999</v>
      </c>
      <c r="AC163" s="208">
        <v>665.50175999999999</v>
      </c>
      <c r="AD163" s="208">
        <v>600.20000000000005</v>
      </c>
      <c r="AE163" s="191">
        <v>480.16</v>
      </c>
      <c r="AF163" s="312">
        <f>Q163/R163</f>
        <v>1.0454614428810651</v>
      </c>
    </row>
    <row r="164" spans="1:39" ht="23.1" customHeight="1" x14ac:dyDescent="0.25">
      <c r="B164" s="2">
        <v>239</v>
      </c>
      <c r="C164" s="2" t="s">
        <v>335</v>
      </c>
      <c r="D164" s="4" t="s">
        <v>87</v>
      </c>
      <c r="E164" s="116">
        <f t="shared" si="52"/>
        <v>7250</v>
      </c>
      <c r="F164" s="117">
        <f t="shared" si="52"/>
        <v>4350</v>
      </c>
      <c r="G164" s="101"/>
      <c r="J164" s="71"/>
      <c r="K164" s="202">
        <f t="shared" si="53"/>
        <v>7250</v>
      </c>
      <c r="L164" s="202">
        <f t="shared" si="53"/>
        <v>4350</v>
      </c>
      <c r="M164" s="51"/>
      <c r="N164" s="13">
        <f t="shared" si="44"/>
        <v>7213.6</v>
      </c>
      <c r="O164" s="13">
        <f t="shared" si="45"/>
        <v>4328.16</v>
      </c>
      <c r="P164" s="51"/>
      <c r="Q164" s="436">
        <v>2885.44</v>
      </c>
      <c r="R164" s="399">
        <v>2759.9880000000003</v>
      </c>
      <c r="S164" s="399">
        <v>2759.9880000000003</v>
      </c>
      <c r="T164" s="371">
        <v>2509.08</v>
      </c>
      <c r="U164" s="303">
        <v>1730.3999999999999</v>
      </c>
      <c r="V164" s="289">
        <v>1730.3999999999999</v>
      </c>
      <c r="W164" s="277">
        <v>1384.32</v>
      </c>
      <c r="X164" s="263">
        <v>1384.32</v>
      </c>
      <c r="Y164" s="263">
        <v>1384.32</v>
      </c>
      <c r="Z164" s="208">
        <v>1236.0070799999999</v>
      </c>
      <c r="AA164" s="208">
        <v>1236.0070799999999</v>
      </c>
      <c r="AB164" s="208">
        <v>1236.0070799999999</v>
      </c>
      <c r="AC164" s="208">
        <v>1236.0070799999999</v>
      </c>
      <c r="AD164" s="208">
        <v>1114.7249999999999</v>
      </c>
      <c r="AE164" s="191">
        <v>891.78</v>
      </c>
      <c r="AF164" s="312">
        <f>Q164/R164</f>
        <v>1.0454538208137136</v>
      </c>
    </row>
    <row r="165" spans="1:39" ht="18" customHeight="1" x14ac:dyDescent="0.25">
      <c r="D165" s="136"/>
      <c r="E165" s="138"/>
      <c r="F165" s="139"/>
      <c r="J165" s="34"/>
      <c r="K165" s="202"/>
      <c r="L165" s="202"/>
      <c r="M165" s="2"/>
      <c r="N165" s="13"/>
      <c r="O165" s="13"/>
      <c r="P165" s="2"/>
      <c r="Q165" s="400"/>
      <c r="R165" s="399"/>
      <c r="S165" s="399"/>
      <c r="T165" s="332"/>
      <c r="U165" s="332"/>
      <c r="V165" s="330"/>
      <c r="W165" s="280"/>
      <c r="X165" s="331"/>
      <c r="Y165" s="331"/>
      <c r="Z165" s="237"/>
      <c r="AA165" s="237"/>
      <c r="AB165" s="237"/>
      <c r="AC165" s="237"/>
      <c r="AD165" s="237"/>
      <c r="AE165" s="197"/>
      <c r="AF165" s="312"/>
    </row>
    <row r="166" spans="1:39" ht="23.1" customHeight="1" x14ac:dyDescent="0.25">
      <c r="D166" s="615" t="s">
        <v>274</v>
      </c>
      <c r="E166" s="615"/>
      <c r="F166" s="615"/>
      <c r="G166" s="615"/>
      <c r="H166" s="615"/>
      <c r="I166" s="615"/>
      <c r="J166" s="34"/>
      <c r="K166" s="202"/>
      <c r="L166" s="202"/>
      <c r="M166" s="2"/>
      <c r="N166" s="13"/>
      <c r="O166" s="13"/>
      <c r="P166" s="2"/>
      <c r="Q166" s="400"/>
      <c r="R166" s="401"/>
      <c r="S166" s="401"/>
      <c r="T166" s="329"/>
      <c r="U166" s="329"/>
      <c r="V166" s="330"/>
      <c r="W166" s="280"/>
      <c r="X166" s="331"/>
      <c r="Y166" s="331"/>
      <c r="Z166" s="208"/>
      <c r="AA166" s="208"/>
      <c r="AB166" s="208"/>
      <c r="AC166" s="208"/>
      <c r="AD166" s="208"/>
      <c r="AE166" s="191"/>
      <c r="AF166" s="312"/>
    </row>
    <row r="167" spans="1:39" s="144" customFormat="1" ht="23.1" customHeight="1" x14ac:dyDescent="0.25">
      <c r="A167" s="2"/>
      <c r="B167" s="2">
        <v>1995</v>
      </c>
      <c r="C167" s="2" t="s">
        <v>461</v>
      </c>
      <c r="D167" s="4" t="s">
        <v>159</v>
      </c>
      <c r="E167" s="116">
        <f t="shared" ref="E167:F170" si="54">K167</f>
        <v>3100</v>
      </c>
      <c r="F167" s="117">
        <f t="shared" si="54"/>
        <v>1850</v>
      </c>
      <c r="G167" s="101"/>
      <c r="H167" s="45"/>
      <c r="I167" s="2"/>
      <c r="J167" s="33"/>
      <c r="K167" s="202">
        <f t="shared" ref="K167:L170" si="55">MROUND(N167+25,50)</f>
        <v>3100</v>
      </c>
      <c r="L167" s="202">
        <f t="shared" si="55"/>
        <v>1850</v>
      </c>
      <c r="M167" s="51"/>
      <c r="N167" s="13">
        <f t="shared" si="44"/>
        <v>3075.4500000000003</v>
      </c>
      <c r="O167" s="13">
        <f t="shared" si="45"/>
        <v>1845.27</v>
      </c>
      <c r="P167" s="51"/>
      <c r="Q167" s="436">
        <v>1230.18</v>
      </c>
      <c r="R167" s="409">
        <v>1230.18</v>
      </c>
      <c r="S167" s="409">
        <v>1230.18</v>
      </c>
      <c r="T167" s="368">
        <v>1122.4250000000002</v>
      </c>
      <c r="U167" s="305">
        <v>897.94</v>
      </c>
      <c r="V167" s="289">
        <v>825.85249999999996</v>
      </c>
      <c r="W167" s="277">
        <v>660.68200000000002</v>
      </c>
      <c r="X167" s="263">
        <v>660.68200000000002</v>
      </c>
      <c r="Y167" s="263">
        <v>660.68200000000002</v>
      </c>
      <c r="Z167" s="208">
        <v>594.60785999999996</v>
      </c>
      <c r="AA167" s="208">
        <v>594.60785999999996</v>
      </c>
      <c r="AB167" s="208">
        <v>594.60785999999996</v>
      </c>
      <c r="AC167" s="208">
        <v>594.60785999999996</v>
      </c>
      <c r="AD167" s="208">
        <v>536.26250000000005</v>
      </c>
      <c r="AE167" s="191">
        <v>429.01</v>
      </c>
      <c r="AF167" s="312">
        <f>Q167/R167</f>
        <v>1</v>
      </c>
      <c r="AH167" s="34"/>
      <c r="AI167" s="34"/>
      <c r="AJ167" s="34"/>
      <c r="AK167" s="34"/>
      <c r="AL167" s="34"/>
      <c r="AM167" s="34"/>
    </row>
    <row r="168" spans="1:39" s="144" customFormat="1" ht="23.1" customHeight="1" x14ac:dyDescent="0.25">
      <c r="A168" s="2"/>
      <c r="B168" s="2">
        <v>1996</v>
      </c>
      <c r="C168" s="2" t="s">
        <v>462</v>
      </c>
      <c r="D168" s="4" t="s">
        <v>160</v>
      </c>
      <c r="E168" s="116">
        <f t="shared" si="54"/>
        <v>4800</v>
      </c>
      <c r="F168" s="117">
        <f t="shared" si="54"/>
        <v>2900</v>
      </c>
      <c r="G168" s="101"/>
      <c r="H168" s="45"/>
      <c r="I168" s="2"/>
      <c r="J168" s="33"/>
      <c r="K168" s="202">
        <f t="shared" si="55"/>
        <v>4800</v>
      </c>
      <c r="L168" s="202">
        <f t="shared" si="55"/>
        <v>2900</v>
      </c>
      <c r="M168" s="51"/>
      <c r="N168" s="13">
        <f t="shared" si="44"/>
        <v>4768.55</v>
      </c>
      <c r="O168" s="13">
        <f t="shared" si="45"/>
        <v>2861.13</v>
      </c>
      <c r="P168" s="51"/>
      <c r="Q168" s="436">
        <v>1907.42</v>
      </c>
      <c r="R168" s="409">
        <v>1907.42</v>
      </c>
      <c r="S168" s="409">
        <v>1907.42</v>
      </c>
      <c r="T168" s="368">
        <v>1740.35</v>
      </c>
      <c r="U168" s="305">
        <v>1392.28</v>
      </c>
      <c r="V168" s="289">
        <v>1280.5237500000001</v>
      </c>
      <c r="W168" s="277">
        <v>1024.4190000000001</v>
      </c>
      <c r="X168" s="263">
        <v>1024.4190000000001</v>
      </c>
      <c r="Y168" s="263">
        <v>1024.4190000000001</v>
      </c>
      <c r="Z168" s="208">
        <v>921.98105999999996</v>
      </c>
      <c r="AA168" s="208">
        <v>921.98105999999996</v>
      </c>
      <c r="AB168" s="208">
        <v>921.98105999999996</v>
      </c>
      <c r="AC168" s="208">
        <v>921.98105999999996</v>
      </c>
      <c r="AD168" s="208">
        <v>831.51250000000005</v>
      </c>
      <c r="AE168" s="191">
        <v>665.21</v>
      </c>
      <c r="AF168" s="312">
        <f>Q168/R168</f>
        <v>1</v>
      </c>
      <c r="AH168" s="34"/>
      <c r="AI168" s="34"/>
      <c r="AJ168" s="34"/>
      <c r="AK168" s="34"/>
      <c r="AL168" s="34"/>
      <c r="AM168" s="34"/>
    </row>
    <row r="169" spans="1:39" s="144" customFormat="1" ht="23.1" customHeight="1" x14ac:dyDescent="0.25">
      <c r="A169" s="2"/>
      <c r="B169" s="2">
        <v>1997</v>
      </c>
      <c r="C169" s="2" t="s">
        <v>463</v>
      </c>
      <c r="D169" s="4" t="s">
        <v>161</v>
      </c>
      <c r="E169" s="116">
        <f t="shared" si="54"/>
        <v>6550</v>
      </c>
      <c r="F169" s="117">
        <f t="shared" si="54"/>
        <v>3950</v>
      </c>
      <c r="G169" s="101"/>
      <c r="H169" s="45"/>
      <c r="I169" s="2"/>
      <c r="J169" s="33"/>
      <c r="K169" s="202">
        <f t="shared" si="55"/>
        <v>6550</v>
      </c>
      <c r="L169" s="202">
        <f t="shared" si="55"/>
        <v>3950</v>
      </c>
      <c r="M169" s="51"/>
      <c r="N169" s="13">
        <f t="shared" si="44"/>
        <v>6531.1</v>
      </c>
      <c r="O169" s="13">
        <f t="shared" si="45"/>
        <v>3918.66</v>
      </c>
      <c r="P169" s="51"/>
      <c r="Q169" s="436">
        <v>2612.44</v>
      </c>
      <c r="R169" s="409">
        <v>2612.44</v>
      </c>
      <c r="S169" s="409">
        <v>2612.44</v>
      </c>
      <c r="T169" s="368">
        <v>2383.6125000000002</v>
      </c>
      <c r="U169" s="305">
        <v>1906.89</v>
      </c>
      <c r="V169" s="289">
        <v>1753.8262500000001</v>
      </c>
      <c r="W169" s="277">
        <v>1403.0610000000001</v>
      </c>
      <c r="X169" s="263">
        <v>1403.0610000000001</v>
      </c>
      <c r="Y169" s="263">
        <v>1403.0610000000001</v>
      </c>
      <c r="Z169" s="208">
        <v>1262.7568799999999</v>
      </c>
      <c r="AA169" s="208">
        <v>1262.7568799999999</v>
      </c>
      <c r="AB169" s="208">
        <v>1262.7568799999999</v>
      </c>
      <c r="AC169" s="208">
        <v>1262.7568799999999</v>
      </c>
      <c r="AD169" s="208">
        <v>1138.8500000000001</v>
      </c>
      <c r="AE169" s="191">
        <v>911.08</v>
      </c>
      <c r="AF169" s="312">
        <f>Q169/R169</f>
        <v>1</v>
      </c>
      <c r="AH169" s="34"/>
      <c r="AI169" s="34"/>
      <c r="AJ169" s="34"/>
      <c r="AK169" s="34"/>
      <c r="AL169" s="34"/>
      <c r="AM169" s="34"/>
    </row>
    <row r="170" spans="1:39" s="144" customFormat="1" ht="23.1" customHeight="1" x14ac:dyDescent="0.25">
      <c r="A170" s="2"/>
      <c r="B170" s="2">
        <v>1998</v>
      </c>
      <c r="C170" s="2" t="s">
        <v>464</v>
      </c>
      <c r="D170" s="4" t="s">
        <v>162</v>
      </c>
      <c r="E170" s="116">
        <f t="shared" si="54"/>
        <v>18250</v>
      </c>
      <c r="F170" s="117">
        <f t="shared" si="54"/>
        <v>10950</v>
      </c>
      <c r="G170" s="101"/>
      <c r="H170" s="45"/>
      <c r="I170" s="2"/>
      <c r="J170" s="33"/>
      <c r="K170" s="202">
        <f t="shared" si="55"/>
        <v>18250</v>
      </c>
      <c r="L170" s="202">
        <f t="shared" si="55"/>
        <v>10950</v>
      </c>
      <c r="M170" s="51"/>
      <c r="N170" s="13">
        <f t="shared" si="44"/>
        <v>18221.575000000001</v>
      </c>
      <c r="O170" s="13">
        <f t="shared" si="45"/>
        <v>10932.945</v>
      </c>
      <c r="P170" s="51"/>
      <c r="Q170" s="436">
        <v>7288.63</v>
      </c>
      <c r="R170" s="409">
        <v>7288.63</v>
      </c>
      <c r="S170" s="409">
        <v>7288.63</v>
      </c>
      <c r="T170" s="368">
        <v>6650.2124999999996</v>
      </c>
      <c r="U170" s="305">
        <v>5320.17</v>
      </c>
      <c r="V170" s="289">
        <v>4893.1162500000009</v>
      </c>
      <c r="W170" s="277">
        <v>3914.4930000000004</v>
      </c>
      <c r="X170" s="263">
        <v>3914.4930000000004</v>
      </c>
      <c r="Y170" s="263">
        <v>3914.4930000000004</v>
      </c>
      <c r="Z170" s="208">
        <v>3523.0456799999997</v>
      </c>
      <c r="AA170" s="208">
        <v>3523.0456799999997</v>
      </c>
      <c r="AB170" s="208">
        <v>3523.0456799999997</v>
      </c>
      <c r="AC170" s="208">
        <v>3523.0456799999997</v>
      </c>
      <c r="AD170" s="208">
        <v>3177.3500000000004</v>
      </c>
      <c r="AE170" s="191">
        <v>2541.88</v>
      </c>
      <c r="AF170" s="312">
        <f>Q170/R170</f>
        <v>1</v>
      </c>
      <c r="AH170" s="34"/>
      <c r="AI170" s="34"/>
      <c r="AJ170" s="34"/>
      <c r="AK170" s="34"/>
      <c r="AL170" s="34"/>
      <c r="AM170" s="34"/>
    </row>
    <row r="171" spans="1:39" s="144" customFormat="1" ht="18" customHeight="1" x14ac:dyDescent="0.25">
      <c r="A171" s="2"/>
      <c r="B171" s="2"/>
      <c r="C171" s="2"/>
      <c r="D171" s="136"/>
      <c r="E171" s="138"/>
      <c r="F171" s="139"/>
      <c r="G171" s="99"/>
      <c r="H171" s="2"/>
      <c r="I171" s="2"/>
      <c r="J171" s="34"/>
      <c r="K171" s="202"/>
      <c r="L171" s="202"/>
      <c r="M171" s="2"/>
      <c r="N171" s="13"/>
      <c r="O171" s="13"/>
      <c r="P171" s="2"/>
      <c r="Q171" s="400"/>
      <c r="R171" s="401"/>
      <c r="S171" s="401"/>
      <c r="T171" s="329"/>
      <c r="U171" s="329"/>
      <c r="V171" s="330"/>
      <c r="W171" s="280"/>
      <c r="X171" s="331"/>
      <c r="Y171" s="331"/>
      <c r="Z171" s="237"/>
      <c r="AA171" s="237"/>
      <c r="AB171" s="237"/>
      <c r="AC171" s="237"/>
      <c r="AD171" s="237"/>
      <c r="AE171" s="197"/>
      <c r="AF171" s="312"/>
      <c r="AH171" s="34"/>
      <c r="AI171" s="34"/>
      <c r="AJ171" s="34"/>
      <c r="AK171" s="34"/>
      <c r="AL171" s="34"/>
      <c r="AM171" s="34"/>
    </row>
    <row r="172" spans="1:39" s="144" customFormat="1" ht="23.1" hidden="1" customHeight="1" x14ac:dyDescent="0.25">
      <c r="A172" s="2"/>
      <c r="B172" s="2"/>
      <c r="C172" s="2"/>
      <c r="D172" s="136"/>
      <c r="E172" s="138"/>
      <c r="F172" s="139"/>
      <c r="G172" s="194" t="s">
        <v>780</v>
      </c>
      <c r="H172" s="182"/>
      <c r="I172" s="182"/>
      <c r="J172" s="33"/>
      <c r="K172" s="202">
        <f>N172*$K$8</f>
        <v>0</v>
      </c>
      <c r="L172" s="202">
        <f>O172*$L$8</f>
        <v>0</v>
      </c>
      <c r="M172" s="51"/>
      <c r="N172" s="13"/>
      <c r="O172" s="13"/>
      <c r="P172" s="51"/>
      <c r="Q172" s="400"/>
      <c r="R172" s="401"/>
      <c r="S172" s="401"/>
      <c r="T172" s="329"/>
      <c r="U172" s="300"/>
      <c r="V172" s="289">
        <v>536.70000000000005</v>
      </c>
      <c r="W172" s="277">
        <v>429.36</v>
      </c>
      <c r="X172" s="263">
        <v>429.36</v>
      </c>
      <c r="Y172" s="263"/>
      <c r="Z172" s="208">
        <v>386.41679999999997</v>
      </c>
      <c r="AA172" s="208">
        <v>386.41679999999997</v>
      </c>
      <c r="AB172" s="208">
        <v>386.41679999999997</v>
      </c>
      <c r="AC172" s="208">
        <v>386.41679999999997</v>
      </c>
      <c r="AD172" s="208">
        <v>348.5</v>
      </c>
      <c r="AE172" s="191">
        <v>278.8</v>
      </c>
      <c r="AF172" s="312"/>
      <c r="AH172" s="34"/>
      <c r="AI172" s="34"/>
      <c r="AJ172" s="34"/>
      <c r="AK172" s="34"/>
      <c r="AL172" s="34"/>
      <c r="AM172" s="34"/>
    </row>
    <row r="173" spans="1:39" s="144" customFormat="1" ht="23.1" hidden="1" customHeight="1" x14ac:dyDescent="0.25">
      <c r="A173" s="2"/>
      <c r="B173" s="2">
        <v>2018</v>
      </c>
      <c r="C173" s="2" t="s">
        <v>730</v>
      </c>
      <c r="D173" s="4" t="s">
        <v>727</v>
      </c>
      <c r="E173" s="116">
        <f t="shared" ref="E173:F175" si="56">MROUND(K173+4.7,10)</f>
        <v>0</v>
      </c>
      <c r="F173" s="117">
        <f t="shared" si="56"/>
        <v>0</v>
      </c>
      <c r="G173" s="99"/>
      <c r="H173" s="2"/>
      <c r="I173" s="2"/>
      <c r="J173" s="33"/>
      <c r="K173" s="202">
        <f>N173*$K$8</f>
        <v>0</v>
      </c>
      <c r="L173" s="202">
        <f>O173*$L$8</f>
        <v>0</v>
      </c>
      <c r="M173" s="51"/>
      <c r="N173" s="13"/>
      <c r="O173" s="13"/>
      <c r="P173" s="51"/>
      <c r="Q173" s="400"/>
      <c r="R173" s="401"/>
      <c r="S173" s="401"/>
      <c r="T173" s="329"/>
      <c r="U173" s="303">
        <v>2609.6</v>
      </c>
      <c r="V173" s="289">
        <v>869.85</v>
      </c>
      <c r="W173" s="277">
        <v>695.88</v>
      </c>
      <c r="X173" s="263">
        <v>695.88</v>
      </c>
      <c r="Y173" s="263"/>
      <c r="Z173" s="208">
        <v>626.29181999999992</v>
      </c>
      <c r="AA173" s="208">
        <v>626.29181999999992</v>
      </c>
      <c r="AB173" s="208">
        <v>626.29181999999992</v>
      </c>
      <c r="AC173" s="208">
        <v>626.29181999999992</v>
      </c>
      <c r="AD173" s="208">
        <v>564.83749999999998</v>
      </c>
      <c r="AE173" s="191">
        <v>451.87</v>
      </c>
      <c r="AF173" s="312"/>
      <c r="AH173" s="34"/>
      <c r="AI173" s="34"/>
      <c r="AJ173" s="34"/>
      <c r="AK173" s="34"/>
      <c r="AL173" s="34"/>
      <c r="AM173" s="34"/>
    </row>
    <row r="174" spans="1:39" s="144" customFormat="1" ht="23.1" hidden="1" customHeight="1" x14ac:dyDescent="0.25">
      <c r="A174" s="2"/>
      <c r="B174" s="2">
        <v>2018</v>
      </c>
      <c r="C174" s="2" t="s">
        <v>730</v>
      </c>
      <c r="D174" s="4" t="s">
        <v>728</v>
      </c>
      <c r="E174" s="116">
        <f t="shared" si="56"/>
        <v>0</v>
      </c>
      <c r="F174" s="117">
        <f t="shared" si="56"/>
        <v>0</v>
      </c>
      <c r="G174" s="99"/>
      <c r="H174" s="2"/>
      <c r="I174" s="2"/>
      <c r="J174" s="33"/>
      <c r="K174" s="202">
        <f>N174*$K$8</f>
        <v>0</v>
      </c>
      <c r="L174" s="202">
        <f>O174*$L$8</f>
        <v>0</v>
      </c>
      <c r="M174" s="51"/>
      <c r="N174" s="13"/>
      <c r="O174" s="13"/>
      <c r="P174" s="51"/>
      <c r="Q174" s="400"/>
      <c r="R174" s="401"/>
      <c r="S174" s="401"/>
      <c r="T174" s="329"/>
      <c r="U174" s="303">
        <v>4317.75</v>
      </c>
      <c r="V174" s="289">
        <v>2294.0250000000001</v>
      </c>
      <c r="W174" s="277">
        <v>1835.22</v>
      </c>
      <c r="X174" s="263">
        <v>1835.22</v>
      </c>
      <c r="Y174" s="263"/>
      <c r="Z174" s="208">
        <v>1651.6961999999999</v>
      </c>
      <c r="AA174" s="208">
        <v>1651.6961999999999</v>
      </c>
      <c r="AB174" s="208">
        <v>1651.6961999999999</v>
      </c>
      <c r="AC174" s="208">
        <v>1651.6961999999999</v>
      </c>
      <c r="AD174" s="208">
        <v>1489.625</v>
      </c>
      <c r="AE174" s="191">
        <v>1191.7</v>
      </c>
      <c r="AF174" s="312"/>
      <c r="AH174" s="34"/>
      <c r="AI174" s="34"/>
      <c r="AJ174" s="34"/>
      <c r="AK174" s="34"/>
      <c r="AL174" s="34"/>
      <c r="AM174" s="34"/>
    </row>
    <row r="175" spans="1:39" s="144" customFormat="1" ht="23.1" hidden="1" customHeight="1" x14ac:dyDescent="0.25">
      <c r="A175" s="2"/>
      <c r="B175" s="2">
        <v>2018</v>
      </c>
      <c r="C175" s="2" t="s">
        <v>730</v>
      </c>
      <c r="D175" s="4" t="s">
        <v>729</v>
      </c>
      <c r="E175" s="116">
        <f t="shared" si="56"/>
        <v>0</v>
      </c>
      <c r="F175" s="117">
        <f t="shared" si="56"/>
        <v>0</v>
      </c>
      <c r="G175" s="99"/>
      <c r="H175" s="2"/>
      <c r="I175" s="2"/>
      <c r="J175" s="33"/>
      <c r="K175" s="202">
        <f>N175*$K$8</f>
        <v>0</v>
      </c>
      <c r="L175" s="202">
        <f>O175*$L$8</f>
        <v>0</v>
      </c>
      <c r="M175" s="51"/>
      <c r="N175" s="13"/>
      <c r="O175" s="13"/>
      <c r="P175" s="51"/>
      <c r="Q175" s="400"/>
      <c r="R175" s="401"/>
      <c r="S175" s="401"/>
      <c r="T175" s="329"/>
      <c r="U175" s="303">
        <v>7073.71</v>
      </c>
      <c r="V175" s="289">
        <v>4593.2375000000002</v>
      </c>
      <c r="W175" s="277">
        <v>3674.59</v>
      </c>
      <c r="X175" s="263">
        <v>3674.59</v>
      </c>
      <c r="Y175" s="263"/>
      <c r="Z175" s="208">
        <v>3307.6751399999994</v>
      </c>
      <c r="AA175" s="208">
        <v>3307.6751399999994</v>
      </c>
      <c r="AB175" s="208">
        <v>3307.6751399999994</v>
      </c>
      <c r="AC175" s="208">
        <v>3307.6751399999994</v>
      </c>
      <c r="AD175" s="208">
        <v>2983.1124999999997</v>
      </c>
      <c r="AE175" s="191">
        <v>2386.4899999999998</v>
      </c>
      <c r="AF175" s="312"/>
      <c r="AH175" s="34"/>
      <c r="AI175" s="34"/>
      <c r="AJ175" s="34"/>
      <c r="AK175" s="34"/>
      <c r="AL175" s="34"/>
      <c r="AM175" s="34"/>
    </row>
    <row r="176" spans="1:39" s="144" customFormat="1" ht="23.1" hidden="1" customHeight="1" x14ac:dyDescent="0.25">
      <c r="A176" s="2"/>
      <c r="B176" s="2"/>
      <c r="C176" s="2"/>
      <c r="D176" s="136"/>
      <c r="E176" s="138"/>
      <c r="F176" s="139"/>
      <c r="G176" s="99"/>
      <c r="H176" s="2"/>
      <c r="I176" s="2"/>
      <c r="J176" s="34"/>
      <c r="K176" s="202"/>
      <c r="L176" s="202"/>
      <c r="M176" s="2"/>
      <c r="N176" s="13"/>
      <c r="O176" s="13"/>
      <c r="P176" s="2"/>
      <c r="Q176" s="400"/>
      <c r="R176" s="401"/>
      <c r="S176" s="401"/>
      <c r="T176" s="329"/>
      <c r="U176" s="332"/>
      <c r="V176" s="330"/>
      <c r="W176" s="280"/>
      <c r="X176" s="331"/>
      <c r="Y176" s="331"/>
      <c r="Z176" s="237"/>
      <c r="AA176" s="237"/>
      <c r="AB176" s="237"/>
      <c r="AC176" s="237"/>
      <c r="AD176" s="237"/>
      <c r="AE176" s="197"/>
      <c r="AF176" s="312"/>
      <c r="AH176" s="34"/>
      <c r="AI176" s="34"/>
      <c r="AJ176" s="34"/>
      <c r="AK176" s="34"/>
      <c r="AL176" s="34"/>
      <c r="AM176" s="34"/>
    </row>
    <row r="177" spans="1:39" s="144" customFormat="1" ht="23.1" customHeight="1" x14ac:dyDescent="0.25">
      <c r="A177" s="2"/>
      <c r="B177" s="2"/>
      <c r="C177" s="2"/>
      <c r="D177" s="615" t="s">
        <v>56</v>
      </c>
      <c r="E177" s="615"/>
      <c r="F177" s="615"/>
      <c r="G177" s="615"/>
      <c r="H177" s="615"/>
      <c r="I177" s="615"/>
      <c r="J177" s="34"/>
      <c r="K177" s="202"/>
      <c r="L177" s="202"/>
      <c r="M177" s="2"/>
      <c r="N177" s="13"/>
      <c r="O177" s="13"/>
      <c r="P177" s="2"/>
      <c r="Q177" s="400"/>
      <c r="R177" s="401"/>
      <c r="S177" s="401"/>
      <c r="T177" s="329"/>
      <c r="U177" s="332"/>
      <c r="V177" s="330"/>
      <c r="W177" s="280"/>
      <c r="X177" s="331"/>
      <c r="Y177" s="331"/>
      <c r="Z177" s="237"/>
      <c r="AA177" s="237"/>
      <c r="AB177" s="237"/>
      <c r="AC177" s="237"/>
      <c r="AD177" s="237"/>
      <c r="AE177" s="197"/>
      <c r="AF177" s="312"/>
      <c r="AH177" s="34"/>
      <c r="AI177" s="34"/>
      <c r="AJ177" s="34"/>
      <c r="AK177" s="34"/>
      <c r="AL177" s="34"/>
      <c r="AM177" s="34"/>
    </row>
    <row r="178" spans="1:39" s="144" customFormat="1" ht="23.1" customHeight="1" x14ac:dyDescent="0.25">
      <c r="A178" s="2"/>
      <c r="B178" s="2">
        <v>2018</v>
      </c>
      <c r="C178" s="2" t="s">
        <v>473</v>
      </c>
      <c r="D178" s="4" t="s">
        <v>171</v>
      </c>
      <c r="E178" s="116">
        <f t="shared" ref="E178:F181" si="57">K178</f>
        <v>1950</v>
      </c>
      <c r="F178" s="117">
        <f t="shared" si="57"/>
        <v>1200</v>
      </c>
      <c r="G178" s="101"/>
      <c r="H178" s="2"/>
      <c r="I178" s="2"/>
      <c r="J178" s="33"/>
      <c r="K178" s="202">
        <f t="shared" ref="K178:L181" si="58">MROUND(N178+25,50)</f>
        <v>1950</v>
      </c>
      <c r="L178" s="202">
        <f t="shared" si="58"/>
        <v>1200</v>
      </c>
      <c r="M178" s="51"/>
      <c r="N178" s="13">
        <f t="shared" si="44"/>
        <v>1922</v>
      </c>
      <c r="O178" s="13">
        <f t="shared" si="45"/>
        <v>1153.1999999999998</v>
      </c>
      <c r="P178" s="51"/>
      <c r="Q178" s="436">
        <v>768.8</v>
      </c>
      <c r="R178" s="409">
        <v>768.8</v>
      </c>
      <c r="S178" s="409">
        <v>768.8</v>
      </c>
      <c r="T178" s="368">
        <v>701.35</v>
      </c>
      <c r="U178" s="305">
        <v>561.08000000000004</v>
      </c>
      <c r="V178" s="289">
        <v>536.70000000000005</v>
      </c>
      <c r="W178" s="277">
        <v>429.36</v>
      </c>
      <c r="X178" s="263">
        <v>429.36</v>
      </c>
      <c r="Y178" s="263">
        <v>429.36</v>
      </c>
      <c r="Z178" s="208">
        <v>386.41679999999997</v>
      </c>
      <c r="AA178" s="208">
        <v>386.41679999999997</v>
      </c>
      <c r="AB178" s="208">
        <v>386.41679999999997</v>
      </c>
      <c r="AC178" s="208">
        <v>386.41679999999997</v>
      </c>
      <c r="AD178" s="208">
        <v>348.5</v>
      </c>
      <c r="AE178" s="191">
        <v>278.8</v>
      </c>
      <c r="AF178" s="312">
        <f>Q178/R178</f>
        <v>1</v>
      </c>
      <c r="AH178" s="34"/>
      <c r="AI178" s="34"/>
      <c r="AJ178" s="34"/>
      <c r="AK178" s="34"/>
      <c r="AL178" s="34"/>
      <c r="AM178" s="34"/>
    </row>
    <row r="179" spans="1:39" s="144" customFormat="1" ht="23.1" customHeight="1" x14ac:dyDescent="0.25">
      <c r="A179" s="2"/>
      <c r="B179" s="2">
        <v>2019</v>
      </c>
      <c r="C179" s="2" t="s">
        <v>474</v>
      </c>
      <c r="D179" s="4" t="s">
        <v>172</v>
      </c>
      <c r="E179" s="116">
        <f t="shared" si="57"/>
        <v>3250</v>
      </c>
      <c r="F179" s="117">
        <f t="shared" si="57"/>
        <v>1950</v>
      </c>
      <c r="G179" s="101"/>
      <c r="H179" s="2"/>
      <c r="I179" s="2"/>
      <c r="J179" s="33"/>
      <c r="K179" s="202">
        <f t="shared" si="58"/>
        <v>3250</v>
      </c>
      <c r="L179" s="202">
        <f t="shared" si="58"/>
        <v>1950</v>
      </c>
      <c r="M179" s="51"/>
      <c r="N179" s="13">
        <f t="shared" si="44"/>
        <v>3239.25</v>
      </c>
      <c r="O179" s="13">
        <f t="shared" si="45"/>
        <v>1943.5500000000002</v>
      </c>
      <c r="P179" s="51"/>
      <c r="Q179" s="436">
        <v>1295.7</v>
      </c>
      <c r="R179" s="409">
        <v>1295.7</v>
      </c>
      <c r="S179" s="409">
        <v>1295.7</v>
      </c>
      <c r="T179" s="368">
        <v>1182.2125000000001</v>
      </c>
      <c r="U179" s="305">
        <v>945.77</v>
      </c>
      <c r="V179" s="289">
        <v>869.85</v>
      </c>
      <c r="W179" s="277">
        <v>695.88</v>
      </c>
      <c r="X179" s="263">
        <v>695.88</v>
      </c>
      <c r="Y179" s="263">
        <v>695.88</v>
      </c>
      <c r="Z179" s="208">
        <v>626.29181999999992</v>
      </c>
      <c r="AA179" s="208">
        <v>626.29181999999992</v>
      </c>
      <c r="AB179" s="208">
        <v>626.29181999999992</v>
      </c>
      <c r="AC179" s="208">
        <v>626.29181999999992</v>
      </c>
      <c r="AD179" s="208">
        <v>564.83749999999998</v>
      </c>
      <c r="AE179" s="191">
        <v>451.87</v>
      </c>
      <c r="AF179" s="312">
        <f>Q179/R179</f>
        <v>1</v>
      </c>
      <c r="AH179" s="34"/>
      <c r="AI179" s="34"/>
      <c r="AJ179" s="34"/>
      <c r="AK179" s="34"/>
      <c r="AL179" s="34"/>
      <c r="AM179" s="34"/>
    </row>
    <row r="180" spans="1:39" s="144" customFormat="1" ht="23.1" customHeight="1" x14ac:dyDescent="0.25">
      <c r="A180" s="2"/>
      <c r="B180" s="2">
        <v>2020</v>
      </c>
      <c r="C180" s="2" t="s">
        <v>475</v>
      </c>
      <c r="D180" s="4" t="s">
        <v>735</v>
      </c>
      <c r="E180" s="116">
        <f t="shared" si="57"/>
        <v>8550</v>
      </c>
      <c r="F180" s="117">
        <f t="shared" si="57"/>
        <v>5150</v>
      </c>
      <c r="G180" s="101"/>
      <c r="H180" s="2"/>
      <c r="I180" s="2"/>
      <c r="J180" s="33"/>
      <c r="K180" s="202">
        <f t="shared" si="58"/>
        <v>8550</v>
      </c>
      <c r="L180" s="202">
        <f t="shared" si="58"/>
        <v>5150</v>
      </c>
      <c r="M180" s="51"/>
      <c r="N180" s="13">
        <f t="shared" si="44"/>
        <v>8542.75</v>
      </c>
      <c r="O180" s="13">
        <f t="shared" si="45"/>
        <v>5125.6499999999996</v>
      </c>
      <c r="P180" s="51"/>
      <c r="Q180" s="436">
        <v>3417.1</v>
      </c>
      <c r="R180" s="409">
        <v>3417.1</v>
      </c>
      <c r="S180" s="409">
        <v>3417.1</v>
      </c>
      <c r="T180" s="368">
        <v>3117.7874999999999</v>
      </c>
      <c r="U180" s="305">
        <v>2494.23</v>
      </c>
      <c r="V180" s="289">
        <v>2294.0250000000001</v>
      </c>
      <c r="W180" s="277">
        <v>1835.22</v>
      </c>
      <c r="X180" s="263">
        <v>1835.22</v>
      </c>
      <c r="Y180" s="263">
        <v>1835.22</v>
      </c>
      <c r="Z180" s="208">
        <v>1651.6961999999999</v>
      </c>
      <c r="AA180" s="208">
        <v>1651.6961999999999</v>
      </c>
      <c r="AB180" s="208">
        <v>1651.6961999999999</v>
      </c>
      <c r="AC180" s="208">
        <v>1651.6961999999999</v>
      </c>
      <c r="AD180" s="208">
        <v>1489.625</v>
      </c>
      <c r="AE180" s="191">
        <v>1191.7</v>
      </c>
      <c r="AF180" s="312">
        <f>Q180/R180</f>
        <v>1</v>
      </c>
      <c r="AH180" s="34"/>
      <c r="AI180" s="34"/>
      <c r="AJ180" s="34"/>
      <c r="AK180" s="34"/>
      <c r="AL180" s="34"/>
      <c r="AM180" s="34"/>
    </row>
    <row r="181" spans="1:39" s="144" customFormat="1" ht="23.1" customHeight="1" x14ac:dyDescent="0.25">
      <c r="A181" s="2"/>
      <c r="B181" s="2">
        <v>2021</v>
      </c>
      <c r="C181" s="2" t="s">
        <v>476</v>
      </c>
      <c r="D181" s="4" t="s">
        <v>736</v>
      </c>
      <c r="E181" s="116">
        <f t="shared" si="57"/>
        <v>17150</v>
      </c>
      <c r="F181" s="117">
        <f t="shared" si="57"/>
        <v>10300</v>
      </c>
      <c r="G181" s="101"/>
      <c r="H181" s="2"/>
      <c r="I181" s="2"/>
      <c r="J181" s="33"/>
      <c r="K181" s="202">
        <f t="shared" si="58"/>
        <v>17150</v>
      </c>
      <c r="L181" s="202">
        <f t="shared" si="58"/>
        <v>10300</v>
      </c>
      <c r="M181" s="51"/>
      <c r="N181" s="13">
        <f t="shared" si="44"/>
        <v>17107.5</v>
      </c>
      <c r="O181" s="13">
        <f t="shared" si="45"/>
        <v>10264.5</v>
      </c>
      <c r="P181" s="51"/>
      <c r="Q181" s="436">
        <v>6843</v>
      </c>
      <c r="R181" s="409">
        <v>6843</v>
      </c>
      <c r="S181" s="409">
        <v>6843</v>
      </c>
      <c r="T181" s="368">
        <v>6243.6125000000002</v>
      </c>
      <c r="U181" s="305">
        <v>4994.8900000000003</v>
      </c>
      <c r="V181" s="289">
        <v>4593.2375000000002</v>
      </c>
      <c r="W181" s="277">
        <v>3674.59</v>
      </c>
      <c r="X181" s="263">
        <v>3674.59</v>
      </c>
      <c r="Y181" s="263">
        <v>3674.59</v>
      </c>
      <c r="Z181" s="208">
        <v>3307.6751399999994</v>
      </c>
      <c r="AA181" s="208">
        <v>3307.6751399999994</v>
      </c>
      <c r="AB181" s="208">
        <v>3307.6751399999994</v>
      </c>
      <c r="AC181" s="208">
        <v>3307.6751399999994</v>
      </c>
      <c r="AD181" s="208">
        <v>2983.1124999999997</v>
      </c>
      <c r="AE181" s="191">
        <v>2386.4899999999998</v>
      </c>
      <c r="AF181" s="312">
        <f>Q181/R181</f>
        <v>1</v>
      </c>
      <c r="AH181" s="34"/>
      <c r="AI181" s="34"/>
      <c r="AJ181" s="34"/>
      <c r="AK181" s="34"/>
      <c r="AL181" s="34"/>
      <c r="AM181" s="34"/>
    </row>
    <row r="182" spans="1:39" s="144" customFormat="1" ht="18" hidden="1" customHeight="1" x14ac:dyDescent="0.25">
      <c r="A182" s="2"/>
      <c r="B182" s="2"/>
      <c r="C182" s="2"/>
      <c r="D182" s="136"/>
      <c r="E182" s="138"/>
      <c r="F182" s="139"/>
      <c r="G182" s="99"/>
      <c r="H182" s="2"/>
      <c r="I182" s="2"/>
      <c r="J182" s="34"/>
      <c r="K182" s="202"/>
      <c r="L182" s="202"/>
      <c r="M182" s="2"/>
      <c r="N182" s="13">
        <f t="shared" si="44"/>
        <v>0</v>
      </c>
      <c r="O182" s="13">
        <f t="shared" si="45"/>
        <v>0</v>
      </c>
      <c r="P182" s="2"/>
      <c r="Q182" s="400"/>
      <c r="R182" s="401"/>
      <c r="S182" s="401"/>
      <c r="T182" s="329"/>
      <c r="U182" s="329"/>
      <c r="V182" s="330"/>
      <c r="W182" s="280"/>
      <c r="X182" s="331"/>
      <c r="Y182" s="331"/>
      <c r="Z182" s="208"/>
      <c r="AA182" s="208"/>
      <c r="AB182" s="208"/>
      <c r="AC182" s="208"/>
      <c r="AD182" s="208"/>
      <c r="AE182" s="191"/>
      <c r="AF182" s="312" t="e">
        <f>Q182/R182</f>
        <v>#DIV/0!</v>
      </c>
      <c r="AH182" s="34"/>
      <c r="AI182" s="34"/>
      <c r="AJ182" s="34"/>
      <c r="AK182" s="34"/>
      <c r="AL182" s="34"/>
      <c r="AM182" s="34"/>
    </row>
    <row r="183" spans="1:39" s="144" customFormat="1" ht="23.1" customHeight="1" x14ac:dyDescent="0.25">
      <c r="A183" s="2"/>
      <c r="B183" s="2"/>
      <c r="C183" s="2"/>
      <c r="D183" s="615" t="s">
        <v>284</v>
      </c>
      <c r="E183" s="615"/>
      <c r="F183" s="615"/>
      <c r="G183" s="615"/>
      <c r="H183" s="615"/>
      <c r="I183" s="615"/>
      <c r="J183" s="34"/>
      <c r="K183" s="202"/>
      <c r="L183" s="202"/>
      <c r="M183" s="2"/>
      <c r="N183" s="13"/>
      <c r="O183" s="13"/>
      <c r="P183" s="2"/>
      <c r="Q183" s="400"/>
      <c r="R183" s="401"/>
      <c r="S183" s="401"/>
      <c r="T183" s="329"/>
      <c r="U183" s="329"/>
      <c r="V183" s="330"/>
      <c r="W183" s="280"/>
      <c r="X183" s="331"/>
      <c r="Y183" s="331"/>
      <c r="Z183" s="208"/>
      <c r="AA183" s="208"/>
      <c r="AB183" s="208"/>
      <c r="AC183" s="208"/>
      <c r="AD183" s="208"/>
      <c r="AE183" s="191"/>
      <c r="AF183" s="312"/>
      <c r="AH183" s="34"/>
      <c r="AI183" s="34"/>
      <c r="AJ183" s="34"/>
      <c r="AK183" s="34"/>
      <c r="AL183" s="34"/>
      <c r="AM183" s="34"/>
    </row>
    <row r="184" spans="1:39" s="144" customFormat="1" ht="11.1" customHeight="1" x14ac:dyDescent="0.25">
      <c r="A184" s="2"/>
      <c r="B184" s="2"/>
      <c r="C184" s="2"/>
      <c r="D184" s="45"/>
      <c r="E184" s="45"/>
      <c r="F184" s="45"/>
      <c r="G184" s="45"/>
      <c r="H184" s="45"/>
      <c r="I184" s="45"/>
      <c r="J184" s="34"/>
      <c r="K184" s="202"/>
      <c r="L184" s="202"/>
      <c r="M184" s="2"/>
      <c r="N184" s="13"/>
      <c r="O184" s="13"/>
      <c r="P184" s="2"/>
      <c r="Q184" s="332"/>
      <c r="R184" s="329"/>
      <c r="S184" s="329"/>
      <c r="T184" s="329"/>
      <c r="U184" s="329"/>
      <c r="V184" s="330"/>
      <c r="W184" s="280"/>
      <c r="X184" s="331"/>
      <c r="Y184" s="331"/>
      <c r="Z184" s="237"/>
      <c r="AA184" s="237"/>
      <c r="AB184" s="237"/>
      <c r="AC184" s="237"/>
      <c r="AD184" s="237"/>
      <c r="AE184" s="197"/>
      <c r="AF184" s="312"/>
      <c r="AH184" s="34"/>
      <c r="AI184" s="34"/>
      <c r="AJ184" s="34"/>
      <c r="AK184" s="34"/>
      <c r="AL184" s="34"/>
      <c r="AM184" s="34"/>
    </row>
    <row r="185" spans="1:39" s="144" customFormat="1" ht="23.1" customHeight="1" x14ac:dyDescent="0.25">
      <c r="A185" s="2" t="s">
        <v>251</v>
      </c>
      <c r="B185" s="2">
        <v>1884</v>
      </c>
      <c r="C185" s="2" t="s">
        <v>402</v>
      </c>
      <c r="D185" s="4" t="s">
        <v>109</v>
      </c>
      <c r="E185" s="116">
        <f t="shared" ref="E185:F192" si="59">K185</f>
        <v>1500</v>
      </c>
      <c r="F185" s="117">
        <f t="shared" si="59"/>
        <v>900</v>
      </c>
      <c r="G185" s="101"/>
      <c r="H185" s="2"/>
      <c r="I185" s="2"/>
      <c r="J185" s="33"/>
      <c r="K185" s="202">
        <f t="shared" ref="K185:L192" si="60">MROUND(N185+25,50)</f>
        <v>1500</v>
      </c>
      <c r="L185" s="202">
        <f t="shared" si="60"/>
        <v>900</v>
      </c>
      <c r="M185" s="51"/>
      <c r="N185" s="13">
        <f t="shared" si="44"/>
        <v>1465.375</v>
      </c>
      <c r="O185" s="13">
        <f t="shared" si="45"/>
        <v>879.22499999999991</v>
      </c>
      <c r="P185" s="51"/>
      <c r="Q185" s="436">
        <v>586.15</v>
      </c>
      <c r="R185" s="409">
        <v>586.15</v>
      </c>
      <c r="S185" s="409">
        <v>586.15</v>
      </c>
      <c r="T185" s="368">
        <v>534.8125</v>
      </c>
      <c r="U185" s="305">
        <v>427.85</v>
      </c>
      <c r="V185" s="289">
        <v>409.22750000000002</v>
      </c>
      <c r="W185" s="277">
        <v>327.38200000000001</v>
      </c>
      <c r="X185" s="263">
        <v>327.38200000000001</v>
      </c>
      <c r="Y185" s="263">
        <v>327.38200000000001</v>
      </c>
      <c r="Z185" s="208">
        <v>294.64974000000001</v>
      </c>
      <c r="AA185" s="208">
        <v>294.64974000000001</v>
      </c>
      <c r="AB185" s="208">
        <v>294.64974000000001</v>
      </c>
      <c r="AC185" s="208">
        <v>294.64974000000001</v>
      </c>
      <c r="AD185" s="208">
        <v>265.73750000000001</v>
      </c>
      <c r="AE185" s="190">
        <v>212.59</v>
      </c>
      <c r="AF185" s="312">
        <f t="shared" ref="AF185:AF192" si="61">Q185/R185</f>
        <v>1</v>
      </c>
      <c r="AH185" s="34"/>
      <c r="AI185" s="34"/>
      <c r="AJ185" s="34"/>
      <c r="AK185" s="34"/>
      <c r="AL185" s="34"/>
      <c r="AM185" s="34"/>
    </row>
    <row r="186" spans="1:39" s="144" customFormat="1" ht="23.1" customHeight="1" x14ac:dyDescent="0.25">
      <c r="A186" s="2" t="s">
        <v>251</v>
      </c>
      <c r="B186" s="2">
        <v>1885</v>
      </c>
      <c r="C186" s="2" t="s">
        <v>403</v>
      </c>
      <c r="D186" s="4" t="s">
        <v>110</v>
      </c>
      <c r="E186" s="116">
        <f t="shared" si="59"/>
        <v>1500</v>
      </c>
      <c r="F186" s="117">
        <f t="shared" si="59"/>
        <v>900</v>
      </c>
      <c r="G186" s="101"/>
      <c r="H186" s="2"/>
      <c r="I186" s="2"/>
      <c r="J186" s="33"/>
      <c r="K186" s="202">
        <f t="shared" si="60"/>
        <v>1500</v>
      </c>
      <c r="L186" s="202">
        <f t="shared" si="60"/>
        <v>900</v>
      </c>
      <c r="M186" s="51"/>
      <c r="N186" s="13">
        <f t="shared" si="44"/>
        <v>1475.6</v>
      </c>
      <c r="O186" s="13">
        <f t="shared" si="45"/>
        <v>885.36</v>
      </c>
      <c r="P186" s="51"/>
      <c r="Q186" s="436">
        <v>590.24</v>
      </c>
      <c r="R186" s="409">
        <v>590.24</v>
      </c>
      <c r="S186" s="409">
        <v>590.24</v>
      </c>
      <c r="T186" s="368">
        <v>538.53750000000002</v>
      </c>
      <c r="U186" s="305">
        <v>430.83</v>
      </c>
      <c r="V186" s="289">
        <v>412.11500000000007</v>
      </c>
      <c r="W186" s="277">
        <v>329.69200000000006</v>
      </c>
      <c r="X186" s="263">
        <v>329.69200000000006</v>
      </c>
      <c r="Y186" s="263">
        <v>329.69200000000006</v>
      </c>
      <c r="Z186" s="208">
        <v>296.70101999999997</v>
      </c>
      <c r="AA186" s="208">
        <v>296.70101999999997</v>
      </c>
      <c r="AB186" s="208">
        <v>296.70101999999997</v>
      </c>
      <c r="AC186" s="208">
        <v>296.70101999999997</v>
      </c>
      <c r="AD186" s="208">
        <v>267.58749999999998</v>
      </c>
      <c r="AE186" s="190">
        <v>214.07</v>
      </c>
      <c r="AF186" s="312">
        <f t="shared" si="61"/>
        <v>1</v>
      </c>
      <c r="AH186" s="34"/>
      <c r="AI186" s="34"/>
      <c r="AJ186" s="34"/>
      <c r="AK186" s="34"/>
      <c r="AL186" s="34"/>
      <c r="AM186" s="34"/>
    </row>
    <row r="187" spans="1:39" s="144" customFormat="1" ht="23.1" customHeight="1" x14ac:dyDescent="0.25">
      <c r="A187" s="2" t="s">
        <v>251</v>
      </c>
      <c r="B187" s="2">
        <v>1886</v>
      </c>
      <c r="C187" s="2" t="s">
        <v>404</v>
      </c>
      <c r="D187" s="4" t="s">
        <v>544</v>
      </c>
      <c r="E187" s="116">
        <f t="shared" si="59"/>
        <v>3600</v>
      </c>
      <c r="F187" s="117">
        <f t="shared" si="59"/>
        <v>2200</v>
      </c>
      <c r="G187" s="101"/>
      <c r="H187" s="2"/>
      <c r="I187" s="2"/>
      <c r="J187" s="33"/>
      <c r="K187" s="202">
        <f t="shared" si="60"/>
        <v>3600</v>
      </c>
      <c r="L187" s="202">
        <f t="shared" si="60"/>
        <v>2200</v>
      </c>
      <c r="M187" s="51"/>
      <c r="N187" s="13">
        <f t="shared" si="44"/>
        <v>3599.7750000000001</v>
      </c>
      <c r="O187" s="13">
        <f t="shared" si="45"/>
        <v>2159.8650000000002</v>
      </c>
      <c r="P187" s="51"/>
      <c r="Q187" s="436">
        <v>1439.91</v>
      </c>
      <c r="R187" s="409">
        <v>1439.91</v>
      </c>
      <c r="S187" s="409">
        <v>1439.91</v>
      </c>
      <c r="T187" s="368">
        <v>1313.7874999999999</v>
      </c>
      <c r="U187" s="305">
        <v>1051.03</v>
      </c>
      <c r="V187" s="289">
        <v>966.65250000000003</v>
      </c>
      <c r="W187" s="277">
        <v>773.322</v>
      </c>
      <c r="X187" s="263">
        <v>773.322</v>
      </c>
      <c r="Y187" s="263">
        <v>773.322</v>
      </c>
      <c r="Z187" s="208">
        <v>696.00761999999997</v>
      </c>
      <c r="AA187" s="208">
        <v>696.00761999999997</v>
      </c>
      <c r="AB187" s="208">
        <v>696.00761999999997</v>
      </c>
      <c r="AC187" s="208">
        <v>696.00761999999997</v>
      </c>
      <c r="AD187" s="208">
        <v>627.71249999999998</v>
      </c>
      <c r="AE187" s="190">
        <v>502.17</v>
      </c>
      <c r="AF187" s="312">
        <f t="shared" si="61"/>
        <v>1</v>
      </c>
      <c r="AH187" s="34"/>
      <c r="AI187" s="34"/>
      <c r="AJ187" s="34"/>
      <c r="AK187" s="34"/>
      <c r="AL187" s="34"/>
      <c r="AM187" s="34"/>
    </row>
    <row r="188" spans="1:39" s="144" customFormat="1" ht="23.1" customHeight="1" x14ac:dyDescent="0.25">
      <c r="A188" s="2" t="s">
        <v>251</v>
      </c>
      <c r="B188" s="2">
        <v>1887</v>
      </c>
      <c r="C188" s="2" t="s">
        <v>407</v>
      </c>
      <c r="D188" s="4" t="s">
        <v>114</v>
      </c>
      <c r="E188" s="116">
        <f t="shared" si="59"/>
        <v>4950</v>
      </c>
      <c r="F188" s="117">
        <f t="shared" si="59"/>
        <v>2950</v>
      </c>
      <c r="G188" s="101"/>
      <c r="H188" s="2"/>
      <c r="I188" s="2"/>
      <c r="J188" s="33"/>
      <c r="K188" s="202">
        <f t="shared" si="60"/>
        <v>4950</v>
      </c>
      <c r="L188" s="202">
        <f t="shared" si="60"/>
        <v>2950</v>
      </c>
      <c r="M188" s="51"/>
      <c r="N188" s="13">
        <f t="shared" si="44"/>
        <v>4900.7</v>
      </c>
      <c r="O188" s="13">
        <f t="shared" si="45"/>
        <v>2940.42</v>
      </c>
      <c r="P188" s="51"/>
      <c r="Q188" s="436">
        <v>1960.28</v>
      </c>
      <c r="R188" s="409">
        <v>1960.28</v>
      </c>
      <c r="S188" s="409">
        <v>1960.28</v>
      </c>
      <c r="T188" s="368">
        <v>1788.5749999999998</v>
      </c>
      <c r="U188" s="305">
        <v>1430.86</v>
      </c>
      <c r="V188" s="289">
        <v>1315.9987500000002</v>
      </c>
      <c r="W188" s="277">
        <v>1052.7990000000002</v>
      </c>
      <c r="X188" s="263">
        <v>1052.7990000000002</v>
      </c>
      <c r="Y188" s="263">
        <v>1052.7990000000002</v>
      </c>
      <c r="Z188" s="208">
        <v>947.52503999999988</v>
      </c>
      <c r="AA188" s="208">
        <v>947.52503999999988</v>
      </c>
      <c r="AB188" s="208">
        <v>947.52503999999988</v>
      </c>
      <c r="AC188" s="208">
        <v>947.52503999999988</v>
      </c>
      <c r="AD188" s="208">
        <v>854.55</v>
      </c>
      <c r="AE188" s="190">
        <v>683.64</v>
      </c>
      <c r="AF188" s="312">
        <f t="shared" si="61"/>
        <v>1</v>
      </c>
      <c r="AH188" s="34"/>
      <c r="AI188" s="34"/>
      <c r="AJ188" s="34"/>
      <c r="AK188" s="34"/>
      <c r="AL188" s="34"/>
      <c r="AM188" s="34"/>
    </row>
    <row r="189" spans="1:39" s="144" customFormat="1" ht="23.1" customHeight="1" x14ac:dyDescent="0.25">
      <c r="A189" s="2" t="s">
        <v>251</v>
      </c>
      <c r="B189" s="2">
        <v>1892</v>
      </c>
      <c r="C189" s="2" t="s">
        <v>410</v>
      </c>
      <c r="D189" s="4" t="s">
        <v>117</v>
      </c>
      <c r="E189" s="116">
        <f t="shared" si="59"/>
        <v>7800</v>
      </c>
      <c r="F189" s="117">
        <f t="shared" si="59"/>
        <v>4700</v>
      </c>
      <c r="G189" s="101"/>
      <c r="H189" s="2"/>
      <c r="I189" s="2"/>
      <c r="J189" s="33"/>
      <c r="K189" s="202">
        <f t="shared" si="60"/>
        <v>7800</v>
      </c>
      <c r="L189" s="202">
        <f t="shared" si="60"/>
        <v>4700</v>
      </c>
      <c r="M189" s="51"/>
      <c r="N189" s="13">
        <f t="shared" si="44"/>
        <v>7796.125</v>
      </c>
      <c r="O189" s="13">
        <f t="shared" si="45"/>
        <v>4677.6749999999993</v>
      </c>
      <c r="P189" s="51"/>
      <c r="Q189" s="436">
        <v>3118.45</v>
      </c>
      <c r="R189" s="409">
        <v>3118.45</v>
      </c>
      <c r="S189" s="409">
        <v>3118.45</v>
      </c>
      <c r="T189" s="368">
        <v>2845.2999999999997</v>
      </c>
      <c r="U189" s="305">
        <v>2276.2399999999998</v>
      </c>
      <c r="V189" s="289">
        <v>2093.52</v>
      </c>
      <c r="W189" s="277">
        <v>1674.816</v>
      </c>
      <c r="X189" s="263">
        <v>1674.816</v>
      </c>
      <c r="Y189" s="263">
        <v>1674.816</v>
      </c>
      <c r="Z189" s="208">
        <v>1507.3442999999997</v>
      </c>
      <c r="AA189" s="208">
        <v>1507.3442999999997</v>
      </c>
      <c r="AB189" s="208">
        <v>1507.3442999999997</v>
      </c>
      <c r="AC189" s="208">
        <v>1507.3442999999997</v>
      </c>
      <c r="AD189" s="208">
        <v>1359.4375</v>
      </c>
      <c r="AE189" s="190">
        <v>1087.55</v>
      </c>
      <c r="AF189" s="312">
        <f t="shared" si="61"/>
        <v>1</v>
      </c>
      <c r="AH189" s="34"/>
      <c r="AI189" s="34"/>
      <c r="AJ189" s="34"/>
      <c r="AK189" s="34"/>
      <c r="AL189" s="34"/>
      <c r="AM189" s="34"/>
    </row>
    <row r="190" spans="1:39" s="144" customFormat="1" ht="23.1" customHeight="1" x14ac:dyDescent="0.25">
      <c r="A190" s="2" t="s">
        <v>251</v>
      </c>
      <c r="B190" s="2">
        <v>1893</v>
      </c>
      <c r="C190" s="2" t="s">
        <v>411</v>
      </c>
      <c r="D190" s="4" t="s">
        <v>118</v>
      </c>
      <c r="E190" s="116">
        <f t="shared" si="59"/>
        <v>13050</v>
      </c>
      <c r="F190" s="117">
        <f t="shared" si="59"/>
        <v>7850</v>
      </c>
      <c r="G190" s="101"/>
      <c r="H190" s="2"/>
      <c r="I190" s="2"/>
      <c r="J190" s="33"/>
      <c r="K190" s="202">
        <f t="shared" si="60"/>
        <v>13050</v>
      </c>
      <c r="L190" s="202">
        <f t="shared" si="60"/>
        <v>7850</v>
      </c>
      <c r="M190" s="51"/>
      <c r="N190" s="13">
        <f t="shared" si="44"/>
        <v>13003.424999999999</v>
      </c>
      <c r="O190" s="13">
        <f t="shared" si="45"/>
        <v>7802.0550000000003</v>
      </c>
      <c r="P190" s="51"/>
      <c r="Q190" s="436">
        <v>5201.37</v>
      </c>
      <c r="R190" s="409">
        <v>5201.37</v>
      </c>
      <c r="S190" s="409">
        <v>5201.37</v>
      </c>
      <c r="T190" s="368">
        <v>4745.5625</v>
      </c>
      <c r="U190" s="305">
        <v>3796.45</v>
      </c>
      <c r="V190" s="289">
        <v>3491.7300000000005</v>
      </c>
      <c r="W190" s="277">
        <v>2793.3840000000005</v>
      </c>
      <c r="X190" s="263">
        <v>2793.3840000000005</v>
      </c>
      <c r="Y190" s="263">
        <v>2793.3840000000005</v>
      </c>
      <c r="Z190" s="208">
        <v>2514.0376799999999</v>
      </c>
      <c r="AA190" s="208">
        <v>2514.0376799999999</v>
      </c>
      <c r="AB190" s="208">
        <v>2514.0376799999999</v>
      </c>
      <c r="AC190" s="208">
        <v>2514.0376799999999</v>
      </c>
      <c r="AD190" s="208">
        <v>2267.3500000000004</v>
      </c>
      <c r="AE190" s="190">
        <v>1813.88</v>
      </c>
      <c r="AF190" s="312">
        <f t="shared" si="61"/>
        <v>1</v>
      </c>
      <c r="AH190" s="34"/>
      <c r="AI190" s="34"/>
      <c r="AJ190" s="34"/>
      <c r="AK190" s="34"/>
      <c r="AL190" s="34"/>
      <c r="AM190" s="34"/>
    </row>
    <row r="191" spans="1:39" s="144" customFormat="1" ht="23.1" customHeight="1" x14ac:dyDescent="0.25">
      <c r="A191" s="2" t="s">
        <v>251</v>
      </c>
      <c r="B191" s="2"/>
      <c r="C191" s="2"/>
      <c r="D191" s="4" t="s">
        <v>252</v>
      </c>
      <c r="E191" s="116"/>
      <c r="F191" s="117"/>
      <c r="G191" s="101"/>
      <c r="H191" s="2"/>
      <c r="I191" s="2"/>
      <c r="J191" s="33"/>
      <c r="K191" s="202">
        <f t="shared" si="60"/>
        <v>50</v>
      </c>
      <c r="L191" s="202">
        <f t="shared" si="60"/>
        <v>50</v>
      </c>
      <c r="M191" s="51"/>
      <c r="N191" s="13">
        <f t="shared" si="44"/>
        <v>0</v>
      </c>
      <c r="O191" s="13">
        <f t="shared" si="45"/>
        <v>0</v>
      </c>
      <c r="P191" s="51"/>
      <c r="Q191" s="436"/>
      <c r="R191" s="409">
        <v>0</v>
      </c>
      <c r="S191" s="409">
        <v>0</v>
      </c>
      <c r="T191" s="368">
        <v>0</v>
      </c>
      <c r="U191" s="300">
        <v>0</v>
      </c>
      <c r="V191" s="289">
        <v>0</v>
      </c>
      <c r="W191" s="277"/>
      <c r="X191" s="263"/>
      <c r="Y191" s="263">
        <v>0</v>
      </c>
      <c r="Z191" s="208">
        <v>0</v>
      </c>
      <c r="AA191" s="208">
        <v>0</v>
      </c>
      <c r="AB191" s="208">
        <v>0</v>
      </c>
      <c r="AC191" s="208">
        <v>0</v>
      </c>
      <c r="AD191" s="208">
        <v>0</v>
      </c>
      <c r="AE191" s="190"/>
      <c r="AF191" s="312" t="e">
        <f t="shared" si="61"/>
        <v>#DIV/0!</v>
      </c>
      <c r="AH191" s="34"/>
      <c r="AI191" s="34"/>
      <c r="AJ191" s="34"/>
      <c r="AK191" s="34"/>
      <c r="AL191" s="34"/>
      <c r="AM191" s="34"/>
    </row>
    <row r="192" spans="1:39" s="144" customFormat="1" ht="23.1" customHeight="1" x14ac:dyDescent="0.25">
      <c r="A192" s="2" t="s">
        <v>251</v>
      </c>
      <c r="B192" s="2">
        <v>1894</v>
      </c>
      <c r="C192" s="2" t="s">
        <v>412</v>
      </c>
      <c r="D192" s="4" t="s">
        <v>119</v>
      </c>
      <c r="E192" s="116">
        <f t="shared" si="59"/>
        <v>28050</v>
      </c>
      <c r="F192" s="117">
        <f t="shared" si="59"/>
        <v>16850</v>
      </c>
      <c r="G192" s="101"/>
      <c r="H192" s="2"/>
      <c r="I192" s="2"/>
      <c r="J192" s="33"/>
      <c r="K192" s="202">
        <f t="shared" si="60"/>
        <v>28050</v>
      </c>
      <c r="L192" s="202">
        <f t="shared" si="60"/>
        <v>16850</v>
      </c>
      <c r="M192" s="51"/>
      <c r="N192" s="13">
        <f t="shared" si="44"/>
        <v>28016.525000000001</v>
      </c>
      <c r="O192" s="13">
        <f t="shared" si="45"/>
        <v>16809.915000000001</v>
      </c>
      <c r="P192" s="51"/>
      <c r="Q192" s="436">
        <v>11206.61</v>
      </c>
      <c r="R192" s="409">
        <v>11206.61</v>
      </c>
      <c r="S192" s="409">
        <v>11206.61</v>
      </c>
      <c r="T192" s="368">
        <v>10225.012500000001</v>
      </c>
      <c r="U192" s="305">
        <v>8180.01</v>
      </c>
      <c r="V192" s="289">
        <v>7523.4225000000006</v>
      </c>
      <c r="W192" s="277">
        <v>6018.7380000000003</v>
      </c>
      <c r="X192" s="263">
        <v>6018.7380000000003</v>
      </c>
      <c r="Y192" s="263">
        <v>6018.7380000000003</v>
      </c>
      <c r="Z192" s="208">
        <v>5416.86222</v>
      </c>
      <c r="AA192" s="208">
        <v>5416.86222</v>
      </c>
      <c r="AB192" s="208">
        <v>5416.86222</v>
      </c>
      <c r="AC192" s="208">
        <v>5416.86222</v>
      </c>
      <c r="AD192" s="208">
        <v>4885.3374999999996</v>
      </c>
      <c r="AE192" s="191">
        <v>3908.27</v>
      </c>
      <c r="AF192" s="312">
        <f t="shared" si="61"/>
        <v>1</v>
      </c>
      <c r="AH192" s="34"/>
      <c r="AI192" s="34"/>
      <c r="AJ192" s="34"/>
      <c r="AK192" s="34"/>
      <c r="AL192" s="34"/>
      <c r="AM192" s="34"/>
    </row>
    <row r="193" spans="1:39" s="144" customFormat="1" ht="23.1" customHeight="1" x14ac:dyDescent="0.25">
      <c r="A193" s="2"/>
      <c r="B193" s="2"/>
      <c r="C193" s="2"/>
      <c r="D193" s="136"/>
      <c r="E193" s="138"/>
      <c r="F193" s="139"/>
      <c r="G193" s="99"/>
      <c r="H193" s="2"/>
      <c r="I193" s="2"/>
      <c r="J193" s="34"/>
      <c r="K193" s="202"/>
      <c r="L193" s="202"/>
      <c r="M193" s="2"/>
      <c r="N193" s="13"/>
      <c r="O193" s="13"/>
      <c r="P193" s="2"/>
      <c r="Q193" s="400"/>
      <c r="R193" s="401"/>
      <c r="S193" s="401"/>
      <c r="T193" s="329"/>
      <c r="U193" s="329"/>
      <c r="V193" s="330"/>
      <c r="W193" s="280"/>
      <c r="X193" s="331"/>
      <c r="Y193" s="331"/>
      <c r="Z193" s="237"/>
      <c r="AA193" s="237"/>
      <c r="AB193" s="237"/>
      <c r="AC193" s="237"/>
      <c r="AD193" s="237"/>
      <c r="AE193" s="197"/>
      <c r="AF193" s="312"/>
      <c r="AH193" s="34"/>
      <c r="AI193" s="34"/>
      <c r="AJ193" s="34"/>
      <c r="AK193" s="34"/>
      <c r="AL193" s="34"/>
      <c r="AM193" s="34"/>
    </row>
    <row r="194" spans="1:39" s="144" customFormat="1" ht="23.1" customHeight="1" x14ac:dyDescent="0.25">
      <c r="A194" s="2"/>
      <c r="B194" s="2"/>
      <c r="C194" s="2"/>
      <c r="D194" s="615" t="s">
        <v>789</v>
      </c>
      <c r="E194" s="615"/>
      <c r="F194" s="615"/>
      <c r="G194" s="615"/>
      <c r="H194" s="615"/>
      <c r="I194" s="615"/>
      <c r="J194" s="47"/>
      <c r="K194" s="202"/>
      <c r="L194" s="202"/>
      <c r="M194" s="51"/>
      <c r="N194" s="13"/>
      <c r="O194" s="13"/>
      <c r="P194" s="51"/>
      <c r="Q194" s="432"/>
      <c r="R194" s="402"/>
      <c r="S194" s="402"/>
      <c r="T194" s="369"/>
      <c r="U194" s="317"/>
      <c r="V194" s="315"/>
      <c r="W194" s="316"/>
      <c r="X194" s="319"/>
      <c r="Y194" s="318"/>
      <c r="Z194" s="209"/>
      <c r="AA194" s="209"/>
      <c r="AB194" s="209"/>
      <c r="AC194" s="209"/>
      <c r="AD194" s="209"/>
      <c r="AE194" s="191"/>
      <c r="AF194" s="312"/>
      <c r="AH194" s="34"/>
      <c r="AI194" s="34"/>
      <c r="AJ194" s="34"/>
      <c r="AK194" s="34"/>
      <c r="AL194" s="34"/>
      <c r="AM194" s="34"/>
    </row>
    <row r="195" spans="1:39" s="144" customFormat="1" ht="11.1" customHeight="1" x14ac:dyDescent="0.25">
      <c r="A195" s="2"/>
      <c r="B195" s="2"/>
      <c r="C195" s="2"/>
      <c r="D195" s="45"/>
      <c r="E195" s="45"/>
      <c r="F195" s="45"/>
      <c r="G195" s="45"/>
      <c r="H195" s="45"/>
      <c r="I195" s="45"/>
      <c r="J195" s="2"/>
      <c r="K195" s="202"/>
      <c r="L195" s="202"/>
      <c r="M195" s="2"/>
      <c r="N195" s="13"/>
      <c r="O195" s="13"/>
      <c r="P195" s="2"/>
      <c r="Q195" s="321"/>
      <c r="R195" s="342"/>
      <c r="S195" s="342"/>
      <c r="T195" s="342"/>
      <c r="U195" s="342"/>
      <c r="V195" s="322"/>
      <c r="W195" s="279"/>
      <c r="X195" s="343"/>
      <c r="Y195" s="323"/>
      <c r="Z195" s="211"/>
      <c r="AA195" s="211"/>
      <c r="AB195" s="211"/>
      <c r="AC195" s="211"/>
      <c r="AD195" s="211"/>
      <c r="AE195" s="197"/>
      <c r="AF195" s="312"/>
      <c r="AH195" s="34"/>
      <c r="AI195" s="34"/>
      <c r="AJ195" s="34"/>
      <c r="AK195" s="34"/>
      <c r="AL195" s="34"/>
      <c r="AM195" s="34"/>
    </row>
    <row r="196" spans="1:39" s="144" customFormat="1" ht="23.1" customHeight="1" x14ac:dyDescent="0.25">
      <c r="A196" s="2" t="s">
        <v>290</v>
      </c>
      <c r="B196" s="2">
        <v>266</v>
      </c>
      <c r="C196" s="2" t="s">
        <v>336</v>
      </c>
      <c r="D196" s="5" t="s">
        <v>658</v>
      </c>
      <c r="E196" s="292">
        <f t="shared" ref="E196:F210" si="62">K196</f>
        <v>1850</v>
      </c>
      <c r="F196" s="293">
        <f t="shared" si="62"/>
        <v>1150</v>
      </c>
      <c r="G196" s="101"/>
      <c r="H196" s="2"/>
      <c r="I196" s="45"/>
      <c r="J196" s="33"/>
      <c r="K196" s="202">
        <f t="shared" ref="K196:L211" si="63">MROUND(N196+25,50)</f>
        <v>1850</v>
      </c>
      <c r="L196" s="202">
        <f t="shared" si="63"/>
        <v>1150</v>
      </c>
      <c r="M196" s="51"/>
      <c r="N196" s="13">
        <f t="shared" si="44"/>
        <v>1846.4250000000002</v>
      </c>
      <c r="O196" s="13">
        <f t="shared" si="45"/>
        <v>1107.855</v>
      </c>
      <c r="P196" s="51"/>
      <c r="Q196" s="436">
        <v>738.57</v>
      </c>
      <c r="R196" s="399">
        <v>706.48531250000008</v>
      </c>
      <c r="S196" s="399">
        <v>706.48531250000008</v>
      </c>
      <c r="T196" s="371">
        <v>642.25937499999998</v>
      </c>
      <c r="U196" s="303">
        <v>442.9375</v>
      </c>
      <c r="V196" s="289">
        <v>442.9375</v>
      </c>
      <c r="W196" s="277">
        <v>354.35</v>
      </c>
      <c r="X196" s="263">
        <v>354.35</v>
      </c>
      <c r="Y196" s="263">
        <v>354.35</v>
      </c>
      <c r="Z196" s="208">
        <v>316.38222000000002</v>
      </c>
      <c r="AA196" s="208">
        <v>316.38222000000002</v>
      </c>
      <c r="AB196" s="208">
        <v>316.38222000000002</v>
      </c>
      <c r="AC196" s="208">
        <v>316.38222000000002</v>
      </c>
      <c r="AD196" s="208">
        <v>285.33750000000003</v>
      </c>
      <c r="AE196" s="190">
        <v>228.27</v>
      </c>
      <c r="AF196" s="312">
        <f>Q196/R196</f>
        <v>1.0454145145444902</v>
      </c>
      <c r="AH196" s="34"/>
      <c r="AI196" s="34"/>
      <c r="AJ196" s="34"/>
      <c r="AK196" s="34"/>
      <c r="AL196" s="34"/>
      <c r="AM196" s="34"/>
    </row>
    <row r="197" spans="1:39" s="144" customFormat="1" ht="23.1" customHeight="1" x14ac:dyDescent="0.25">
      <c r="A197" s="2" t="s">
        <v>290</v>
      </c>
      <c r="B197" s="2">
        <v>267</v>
      </c>
      <c r="C197" s="2" t="s">
        <v>337</v>
      </c>
      <c r="D197" s="4" t="s">
        <v>692</v>
      </c>
      <c r="E197" s="116">
        <f t="shared" si="62"/>
        <v>3100</v>
      </c>
      <c r="F197" s="117">
        <f t="shared" si="62"/>
        <v>1850</v>
      </c>
      <c r="G197" s="101"/>
      <c r="H197" s="2"/>
      <c r="I197" s="45"/>
      <c r="J197" s="33"/>
      <c r="K197" s="202">
        <f t="shared" si="63"/>
        <v>3100</v>
      </c>
      <c r="L197" s="202">
        <f t="shared" si="63"/>
        <v>1850</v>
      </c>
      <c r="M197" s="51"/>
      <c r="N197" s="13">
        <f t="shared" si="44"/>
        <v>3082.5250000000001</v>
      </c>
      <c r="O197" s="13">
        <f t="shared" si="45"/>
        <v>1849.5149999999999</v>
      </c>
      <c r="P197" s="51"/>
      <c r="Q197" s="436">
        <v>1233.01</v>
      </c>
      <c r="R197" s="399">
        <v>1179.42275</v>
      </c>
      <c r="S197" s="399">
        <v>1179.42275</v>
      </c>
      <c r="T197" s="371">
        <v>1072.2024999999999</v>
      </c>
      <c r="U197" s="303">
        <v>739.44999999999993</v>
      </c>
      <c r="V197" s="289">
        <v>739.44999999999993</v>
      </c>
      <c r="W197" s="277">
        <v>591.55999999999995</v>
      </c>
      <c r="X197" s="263">
        <v>591.55999999999995</v>
      </c>
      <c r="Y197" s="263">
        <v>591.55999999999995</v>
      </c>
      <c r="Z197" s="208">
        <v>528.17687999999998</v>
      </c>
      <c r="AA197" s="208">
        <v>528.17687999999998</v>
      </c>
      <c r="AB197" s="208">
        <v>528.17687999999998</v>
      </c>
      <c r="AC197" s="208">
        <v>528.17687999999998</v>
      </c>
      <c r="AD197" s="208">
        <v>476.34999999999997</v>
      </c>
      <c r="AE197" s="190">
        <v>381.08</v>
      </c>
      <c r="AF197" s="312">
        <f>Q197/R197</f>
        <v>1.0454351503733501</v>
      </c>
      <c r="AH197" s="34"/>
      <c r="AI197" s="34"/>
      <c r="AJ197" s="34"/>
      <c r="AK197" s="34"/>
      <c r="AL197" s="34"/>
      <c r="AM197" s="34"/>
    </row>
    <row r="198" spans="1:39" s="144" customFormat="1" ht="23.1" customHeight="1" x14ac:dyDescent="0.25">
      <c r="A198" s="2"/>
      <c r="B198" s="2"/>
      <c r="C198" s="2"/>
      <c r="D198" s="136"/>
      <c r="E198" s="138"/>
      <c r="F198" s="139"/>
      <c r="G198" s="101"/>
      <c r="H198" s="2"/>
      <c r="I198" s="45"/>
      <c r="J198" s="33"/>
      <c r="K198" s="202">
        <f t="shared" si="63"/>
        <v>50</v>
      </c>
      <c r="L198" s="202">
        <f t="shared" si="63"/>
        <v>50</v>
      </c>
      <c r="M198" s="51"/>
      <c r="N198" s="13"/>
      <c r="O198" s="13"/>
      <c r="P198" s="51"/>
      <c r="Q198" s="400"/>
      <c r="R198" s="399"/>
      <c r="S198" s="399"/>
      <c r="T198" s="371"/>
      <c r="U198" s="303"/>
      <c r="V198" s="289"/>
      <c r="W198" s="277"/>
      <c r="X198" s="263"/>
      <c r="Y198" s="263"/>
      <c r="Z198" s="208"/>
      <c r="AA198" s="208"/>
      <c r="AB198" s="208"/>
      <c r="AC198" s="208"/>
      <c r="AD198" s="208"/>
      <c r="AE198" s="190"/>
      <c r="AF198" s="312"/>
      <c r="AH198" s="34"/>
      <c r="AI198" s="34"/>
      <c r="AJ198" s="34"/>
      <c r="AK198" s="34"/>
      <c r="AL198" s="34"/>
      <c r="AM198" s="34"/>
    </row>
    <row r="199" spans="1:39" s="144" customFormat="1" ht="23.1" customHeight="1" x14ac:dyDescent="0.25">
      <c r="A199" s="2" t="s">
        <v>245</v>
      </c>
      <c r="B199" s="2">
        <v>4752</v>
      </c>
      <c r="C199" s="2" t="s">
        <v>501</v>
      </c>
      <c r="D199" s="4" t="s">
        <v>249</v>
      </c>
      <c r="E199" s="116">
        <f t="shared" si="62"/>
        <v>2900</v>
      </c>
      <c r="F199" s="117">
        <f t="shared" si="62"/>
        <v>1750</v>
      </c>
      <c r="G199" s="101"/>
      <c r="H199" s="2"/>
      <c r="I199" s="45"/>
      <c r="J199" s="33"/>
      <c r="K199" s="202">
        <f t="shared" si="63"/>
        <v>2900</v>
      </c>
      <c r="L199" s="202">
        <f t="shared" si="63"/>
        <v>1750</v>
      </c>
      <c r="M199" s="51"/>
      <c r="N199" s="13">
        <f t="shared" si="44"/>
        <v>2873.6750000000002</v>
      </c>
      <c r="O199" s="13">
        <f t="shared" si="45"/>
        <v>1724.2049999999999</v>
      </c>
      <c r="P199" s="51"/>
      <c r="Q199" s="436">
        <v>1149.47</v>
      </c>
      <c r="R199" s="399">
        <v>1099.4973</v>
      </c>
      <c r="S199" s="399">
        <v>1099.4973</v>
      </c>
      <c r="T199" s="371">
        <v>999.54300000000001</v>
      </c>
      <c r="U199" s="303">
        <v>689.34</v>
      </c>
      <c r="V199" s="289">
        <v>692.5</v>
      </c>
      <c r="W199" s="277">
        <v>554</v>
      </c>
      <c r="X199" s="272">
        <v>554</v>
      </c>
      <c r="Y199" s="263">
        <v>551.47</v>
      </c>
      <c r="Z199" s="208">
        <v>492.37649999999996</v>
      </c>
      <c r="AA199" s="208">
        <v>492.37649999999996</v>
      </c>
      <c r="AB199" s="208">
        <v>492.37649999999996</v>
      </c>
      <c r="AC199" s="208">
        <v>492.37649999999996</v>
      </c>
      <c r="AD199" s="208">
        <v>444.0625</v>
      </c>
      <c r="AE199" s="190">
        <v>355.25</v>
      </c>
      <c r="AF199" s="312">
        <f t="shared" ref="AF199:AF230" si="64">Q199/R199</f>
        <v>1.045450498150382</v>
      </c>
      <c r="AH199" s="34"/>
      <c r="AI199" s="34"/>
      <c r="AJ199" s="34"/>
      <c r="AK199" s="34"/>
      <c r="AL199" s="34"/>
      <c r="AM199" s="34"/>
    </row>
    <row r="200" spans="1:39" s="144" customFormat="1" ht="23.1" customHeight="1" x14ac:dyDescent="0.25">
      <c r="A200" s="2" t="s">
        <v>245</v>
      </c>
      <c r="B200" s="2">
        <v>4753</v>
      </c>
      <c r="C200" s="2" t="s">
        <v>502</v>
      </c>
      <c r="D200" s="4" t="s">
        <v>248</v>
      </c>
      <c r="E200" s="116">
        <f t="shared" si="62"/>
        <v>4400</v>
      </c>
      <c r="F200" s="117">
        <f t="shared" si="62"/>
        <v>2650</v>
      </c>
      <c r="G200" s="101"/>
      <c r="H200" s="2"/>
      <c r="I200" s="45"/>
      <c r="J200" s="33"/>
      <c r="K200" s="202">
        <f t="shared" si="63"/>
        <v>4400</v>
      </c>
      <c r="L200" s="202">
        <f t="shared" si="63"/>
        <v>2650</v>
      </c>
      <c r="M200" s="51"/>
      <c r="N200" s="13">
        <f t="shared" si="44"/>
        <v>4367.3249999999998</v>
      </c>
      <c r="O200" s="13">
        <f t="shared" si="45"/>
        <v>2620.395</v>
      </c>
      <c r="P200" s="51"/>
      <c r="Q200" s="436">
        <v>1746.93</v>
      </c>
      <c r="R200" s="399">
        <v>1670.9858000000004</v>
      </c>
      <c r="S200" s="399">
        <v>1670.9858000000004</v>
      </c>
      <c r="T200" s="371">
        <v>1519.0780000000002</v>
      </c>
      <c r="U200" s="303">
        <v>1047.6400000000001</v>
      </c>
      <c r="V200" s="289">
        <v>1048.75</v>
      </c>
      <c r="W200" s="277">
        <v>839</v>
      </c>
      <c r="X200" s="272">
        <v>839</v>
      </c>
      <c r="Y200" s="263">
        <v>838.11</v>
      </c>
      <c r="Z200" s="208">
        <v>748.30139999999994</v>
      </c>
      <c r="AA200" s="208">
        <v>748.30139999999994</v>
      </c>
      <c r="AB200" s="208">
        <v>748.30139999999994</v>
      </c>
      <c r="AC200" s="208">
        <v>748.30139999999994</v>
      </c>
      <c r="AD200" s="208">
        <v>674.875</v>
      </c>
      <c r="AE200" s="190">
        <v>539.9</v>
      </c>
      <c r="AF200" s="312">
        <f t="shared" si="64"/>
        <v>1.0454487404979742</v>
      </c>
      <c r="AH200" s="34"/>
      <c r="AI200" s="34"/>
      <c r="AJ200" s="34"/>
      <c r="AK200" s="34"/>
      <c r="AL200" s="34"/>
      <c r="AM200" s="34"/>
    </row>
    <row r="201" spans="1:39" s="144" customFormat="1" ht="23.1" customHeight="1" x14ac:dyDescent="0.25">
      <c r="A201" s="2" t="s">
        <v>245</v>
      </c>
      <c r="B201" s="2">
        <v>4754</v>
      </c>
      <c r="C201" s="2" t="s">
        <v>503</v>
      </c>
      <c r="D201" s="4" t="s">
        <v>247</v>
      </c>
      <c r="E201" s="116">
        <f t="shared" si="62"/>
        <v>6900</v>
      </c>
      <c r="F201" s="117">
        <f t="shared" si="62"/>
        <v>4150</v>
      </c>
      <c r="G201" s="101"/>
      <c r="H201" s="2"/>
      <c r="I201" s="45"/>
      <c r="J201" s="33"/>
      <c r="K201" s="202">
        <f t="shared" si="63"/>
        <v>6900</v>
      </c>
      <c r="L201" s="202">
        <f t="shared" si="63"/>
        <v>4150</v>
      </c>
      <c r="M201" s="51"/>
      <c r="N201" s="13">
        <f t="shared" si="44"/>
        <v>6895.9249999999993</v>
      </c>
      <c r="O201" s="13">
        <f t="shared" si="45"/>
        <v>4137.5550000000003</v>
      </c>
      <c r="P201" s="51"/>
      <c r="Q201" s="436">
        <v>2758.37</v>
      </c>
      <c r="R201" s="399">
        <v>2638.4171000000006</v>
      </c>
      <c r="S201" s="399">
        <v>2638.4171000000006</v>
      </c>
      <c r="T201" s="371">
        <v>2398.5610000000001</v>
      </c>
      <c r="U201" s="303">
        <v>1654.18</v>
      </c>
      <c r="V201" s="289">
        <v>1655</v>
      </c>
      <c r="W201" s="277">
        <v>1324</v>
      </c>
      <c r="X201" s="272">
        <v>1324</v>
      </c>
      <c r="Y201" s="263">
        <v>1323.34</v>
      </c>
      <c r="Z201" s="208">
        <v>1181.5649999999998</v>
      </c>
      <c r="AA201" s="208">
        <v>1181.5649999999998</v>
      </c>
      <c r="AB201" s="208">
        <v>1181.5649999999998</v>
      </c>
      <c r="AC201" s="208">
        <v>1181.5649999999998</v>
      </c>
      <c r="AD201" s="208">
        <v>1065.625</v>
      </c>
      <c r="AE201" s="190">
        <v>852.5</v>
      </c>
      <c r="AF201" s="312">
        <f t="shared" si="64"/>
        <v>1.0454639639805243</v>
      </c>
      <c r="AH201" s="34"/>
      <c r="AI201" s="34"/>
      <c r="AJ201" s="34"/>
      <c r="AK201" s="34"/>
      <c r="AL201" s="34"/>
      <c r="AM201" s="34"/>
    </row>
    <row r="202" spans="1:39" s="144" customFormat="1" ht="23.1" customHeight="1" x14ac:dyDescent="0.25">
      <c r="A202" s="2" t="s">
        <v>245</v>
      </c>
      <c r="B202" s="2">
        <v>4755</v>
      </c>
      <c r="C202" s="2" t="s">
        <v>504</v>
      </c>
      <c r="D202" s="4" t="s">
        <v>250</v>
      </c>
      <c r="E202" s="116">
        <f t="shared" si="62"/>
        <v>11050</v>
      </c>
      <c r="F202" s="117">
        <f t="shared" si="62"/>
        <v>6650</v>
      </c>
      <c r="G202" s="101"/>
      <c r="H202" s="2"/>
      <c r="I202" s="45"/>
      <c r="J202" s="33"/>
      <c r="K202" s="202">
        <f t="shared" si="63"/>
        <v>11050</v>
      </c>
      <c r="L202" s="202">
        <f t="shared" si="63"/>
        <v>6650</v>
      </c>
      <c r="M202" s="51"/>
      <c r="N202" s="13">
        <f t="shared" si="44"/>
        <v>11035.8</v>
      </c>
      <c r="O202" s="13">
        <f t="shared" si="45"/>
        <v>6621.48</v>
      </c>
      <c r="P202" s="51"/>
      <c r="Q202" s="436">
        <v>4414.32</v>
      </c>
      <c r="R202" s="399">
        <v>4222.3797000000004</v>
      </c>
      <c r="S202" s="399">
        <v>4222.3797000000004</v>
      </c>
      <c r="T202" s="371">
        <v>3838.527</v>
      </c>
      <c r="U202" s="303">
        <v>2647.26</v>
      </c>
      <c r="V202" s="289">
        <v>2647.5</v>
      </c>
      <c r="W202" s="277">
        <v>2118</v>
      </c>
      <c r="X202" s="272">
        <v>2118</v>
      </c>
      <c r="Y202" s="263">
        <v>2117.81</v>
      </c>
      <c r="Z202" s="208">
        <v>1890.9059399999999</v>
      </c>
      <c r="AA202" s="208">
        <v>1890.9059399999999</v>
      </c>
      <c r="AB202" s="208">
        <v>1890.9059399999999</v>
      </c>
      <c r="AC202" s="208">
        <v>1890.9059399999999</v>
      </c>
      <c r="AD202" s="208">
        <v>1705.3625</v>
      </c>
      <c r="AE202" s="190">
        <v>1364.29</v>
      </c>
      <c r="AF202" s="312">
        <f t="shared" si="64"/>
        <v>1.0454578492786897</v>
      </c>
      <c r="AH202" s="34"/>
      <c r="AI202" s="34"/>
      <c r="AJ202" s="34"/>
      <c r="AK202" s="34"/>
      <c r="AL202" s="34"/>
      <c r="AM202" s="34"/>
    </row>
    <row r="203" spans="1:39" s="144" customFormat="1" ht="23.1" customHeight="1" x14ac:dyDescent="0.25">
      <c r="A203" s="2"/>
      <c r="B203" s="2"/>
      <c r="C203" s="2"/>
      <c r="D203" s="136"/>
      <c r="E203" s="138"/>
      <c r="F203" s="139"/>
      <c r="G203" s="101"/>
      <c r="H203" s="2"/>
      <c r="I203" s="45"/>
      <c r="J203" s="33"/>
      <c r="K203" s="202">
        <f t="shared" si="63"/>
        <v>50</v>
      </c>
      <c r="L203" s="202">
        <f t="shared" si="63"/>
        <v>50</v>
      </c>
      <c r="M203" s="2"/>
      <c r="N203" s="13"/>
      <c r="O203" s="13"/>
      <c r="P203" s="2"/>
      <c r="Q203" s="400"/>
      <c r="R203" s="400"/>
      <c r="S203" s="400"/>
      <c r="T203" s="332"/>
      <c r="U203" s="332"/>
      <c r="V203" s="330"/>
      <c r="W203" s="280"/>
      <c r="X203" s="339"/>
      <c r="Y203" s="331"/>
      <c r="Z203" s="237"/>
      <c r="AA203" s="237"/>
      <c r="AB203" s="237"/>
      <c r="AC203" s="237"/>
      <c r="AD203" s="237"/>
      <c r="AE203" s="240"/>
      <c r="AF203" s="312" t="e">
        <f t="shared" si="64"/>
        <v>#DIV/0!</v>
      </c>
      <c r="AH203" s="34"/>
      <c r="AI203" s="34"/>
      <c r="AJ203" s="34"/>
      <c r="AK203" s="34"/>
      <c r="AL203" s="34"/>
      <c r="AM203" s="34"/>
    </row>
    <row r="204" spans="1:39" s="144" customFormat="1" ht="23.1" customHeight="1" x14ac:dyDescent="0.25">
      <c r="A204" s="2" t="s">
        <v>238</v>
      </c>
      <c r="B204" s="2">
        <v>1968</v>
      </c>
      <c r="C204" s="2" t="s">
        <v>446</v>
      </c>
      <c r="D204" s="4" t="s">
        <v>782</v>
      </c>
      <c r="E204" s="116">
        <f t="shared" si="62"/>
        <v>2950</v>
      </c>
      <c r="F204" s="117">
        <f t="shared" si="62"/>
        <v>1800</v>
      </c>
      <c r="G204" s="101"/>
      <c r="H204" s="2"/>
      <c r="I204" s="45"/>
      <c r="J204" s="33"/>
      <c r="K204" s="202">
        <f t="shared" si="63"/>
        <v>2950</v>
      </c>
      <c r="L204" s="202">
        <f t="shared" si="63"/>
        <v>1800</v>
      </c>
      <c r="M204" s="51"/>
      <c r="N204" s="13">
        <f t="shared" ref="N204:N264" si="65">Q204*$N$7</f>
        <v>2929.6</v>
      </c>
      <c r="O204" s="13">
        <f t="shared" ref="O204:O264" si="66">Q204*$O$7</f>
        <v>1757.7599999999998</v>
      </c>
      <c r="P204" s="51"/>
      <c r="Q204" s="436">
        <v>1171.8399999999999</v>
      </c>
      <c r="R204" s="409">
        <v>1171.8399999999999</v>
      </c>
      <c r="S204" s="409">
        <v>1171.8399999999999</v>
      </c>
      <c r="T204" s="368">
        <v>1069.2</v>
      </c>
      <c r="U204" s="305">
        <v>855.36</v>
      </c>
      <c r="V204" s="289">
        <v>786.71249999999998</v>
      </c>
      <c r="W204" s="277">
        <v>629.37</v>
      </c>
      <c r="X204" s="263">
        <v>629.37</v>
      </c>
      <c r="Y204" s="263">
        <v>629.37</v>
      </c>
      <c r="Z204" s="208">
        <v>566.41661999999997</v>
      </c>
      <c r="AA204" s="208">
        <v>566.41661999999997</v>
      </c>
      <c r="AB204" s="208">
        <v>566.41661999999997</v>
      </c>
      <c r="AC204" s="208">
        <v>566.41661999999997</v>
      </c>
      <c r="AD204" s="208">
        <v>510.83750000000003</v>
      </c>
      <c r="AE204" s="190">
        <v>408.67</v>
      </c>
      <c r="AF204" s="312">
        <f t="shared" si="64"/>
        <v>1</v>
      </c>
      <c r="AH204" s="34"/>
      <c r="AI204" s="34"/>
      <c r="AJ204" s="34"/>
      <c r="AK204" s="34"/>
      <c r="AL204" s="34"/>
      <c r="AM204" s="34"/>
    </row>
    <row r="205" spans="1:39" s="144" customFormat="1" ht="23.1" customHeight="1" x14ac:dyDescent="0.25">
      <c r="A205" s="2" t="s">
        <v>238</v>
      </c>
      <c r="B205" s="2">
        <v>1969</v>
      </c>
      <c r="C205" s="2" t="s">
        <v>447</v>
      </c>
      <c r="D205" s="4" t="s">
        <v>783</v>
      </c>
      <c r="E205" s="116">
        <f t="shared" si="62"/>
        <v>3000</v>
      </c>
      <c r="F205" s="117">
        <f t="shared" si="62"/>
        <v>1800</v>
      </c>
      <c r="G205" s="101"/>
      <c r="H205" s="2"/>
      <c r="I205" s="45"/>
      <c r="J205" s="33"/>
      <c r="K205" s="202">
        <f t="shared" si="63"/>
        <v>3000</v>
      </c>
      <c r="L205" s="202">
        <f t="shared" si="63"/>
        <v>1800</v>
      </c>
      <c r="M205" s="51"/>
      <c r="N205" s="13">
        <f t="shared" si="65"/>
        <v>2959.6</v>
      </c>
      <c r="O205" s="13">
        <f t="shared" si="66"/>
        <v>1775.7599999999998</v>
      </c>
      <c r="P205" s="51"/>
      <c r="Q205" s="436">
        <v>1183.8399999999999</v>
      </c>
      <c r="R205" s="409">
        <v>1183.8399999999999</v>
      </c>
      <c r="S205" s="409">
        <v>1183.8399999999999</v>
      </c>
      <c r="T205" s="368">
        <v>1139.9124999999999</v>
      </c>
      <c r="U205" s="303">
        <v>911.93</v>
      </c>
      <c r="V205" s="289">
        <v>838.17499999999995</v>
      </c>
      <c r="W205" s="277">
        <v>670.54</v>
      </c>
      <c r="X205" s="263">
        <v>670.54</v>
      </c>
      <c r="Y205" s="263">
        <v>670.54</v>
      </c>
      <c r="Z205" s="208">
        <v>603.54755999999998</v>
      </c>
      <c r="AA205" s="208">
        <v>603.54755999999998</v>
      </c>
      <c r="AB205" s="208">
        <v>603.54755999999998</v>
      </c>
      <c r="AC205" s="208">
        <v>603.54755999999998</v>
      </c>
      <c r="AD205" s="208">
        <v>544.32499999999993</v>
      </c>
      <c r="AE205" s="190">
        <v>435.46</v>
      </c>
      <c r="AF205" s="312">
        <f t="shared" si="64"/>
        <v>1</v>
      </c>
      <c r="AH205" s="34"/>
      <c r="AI205" s="34"/>
      <c r="AJ205" s="34"/>
      <c r="AK205" s="34"/>
      <c r="AL205" s="34"/>
      <c r="AM205" s="34"/>
    </row>
    <row r="206" spans="1:39" s="144" customFormat="1" ht="23.1" customHeight="1" x14ac:dyDescent="0.25">
      <c r="A206" s="2" t="s">
        <v>238</v>
      </c>
      <c r="B206" s="2">
        <v>1970</v>
      </c>
      <c r="C206" s="2" t="s">
        <v>448</v>
      </c>
      <c r="D206" s="4" t="s">
        <v>784</v>
      </c>
      <c r="E206" s="116">
        <f t="shared" si="62"/>
        <v>4350</v>
      </c>
      <c r="F206" s="117">
        <f t="shared" si="62"/>
        <v>2600</v>
      </c>
      <c r="G206" s="101"/>
      <c r="H206" s="2"/>
      <c r="I206" s="45"/>
      <c r="J206" s="33"/>
      <c r="K206" s="202">
        <f t="shared" si="63"/>
        <v>4350</v>
      </c>
      <c r="L206" s="202">
        <f t="shared" si="63"/>
        <v>2600</v>
      </c>
      <c r="M206" s="51"/>
      <c r="N206" s="13">
        <f t="shared" si="65"/>
        <v>4324.95</v>
      </c>
      <c r="O206" s="13">
        <f t="shared" si="66"/>
        <v>2594.9700000000003</v>
      </c>
      <c r="P206" s="51"/>
      <c r="Q206" s="436">
        <v>1729.98</v>
      </c>
      <c r="R206" s="409">
        <v>1729.98</v>
      </c>
      <c r="S206" s="409">
        <v>1729.98</v>
      </c>
      <c r="T206" s="368">
        <v>1578.45</v>
      </c>
      <c r="U206" s="305">
        <v>1262.76</v>
      </c>
      <c r="V206" s="289">
        <v>1161.39375</v>
      </c>
      <c r="W206" s="277">
        <v>929.11500000000001</v>
      </c>
      <c r="X206" s="263">
        <v>929.11500000000001</v>
      </c>
      <c r="Y206" s="263">
        <v>929.11500000000001</v>
      </c>
      <c r="Z206" s="208">
        <v>836.21537999999998</v>
      </c>
      <c r="AA206" s="208">
        <v>836.21537999999998</v>
      </c>
      <c r="AB206" s="208">
        <v>836.21537999999998</v>
      </c>
      <c r="AC206" s="208">
        <v>836.21537999999998</v>
      </c>
      <c r="AD206" s="208">
        <v>754.16250000000002</v>
      </c>
      <c r="AE206" s="190">
        <v>603.33000000000004</v>
      </c>
      <c r="AF206" s="312">
        <f t="shared" si="64"/>
        <v>1</v>
      </c>
      <c r="AH206" s="34"/>
      <c r="AI206" s="34"/>
      <c r="AJ206" s="34"/>
      <c r="AK206" s="34"/>
      <c r="AL206" s="34"/>
      <c r="AM206" s="34"/>
    </row>
    <row r="207" spans="1:39" s="144" customFormat="1" ht="23.1" customHeight="1" x14ac:dyDescent="0.25">
      <c r="A207" s="2" t="s">
        <v>238</v>
      </c>
      <c r="B207" s="2">
        <v>1971</v>
      </c>
      <c r="C207" s="2" t="s">
        <v>449</v>
      </c>
      <c r="D207" s="4" t="s">
        <v>785</v>
      </c>
      <c r="E207" s="116">
        <f t="shared" si="62"/>
        <v>6650</v>
      </c>
      <c r="F207" s="117">
        <f t="shared" si="62"/>
        <v>4000</v>
      </c>
      <c r="G207" s="101"/>
      <c r="H207" s="2"/>
      <c r="I207" s="45"/>
      <c r="J207" s="33"/>
      <c r="K207" s="202">
        <f t="shared" si="63"/>
        <v>6650</v>
      </c>
      <c r="L207" s="202">
        <f t="shared" si="63"/>
        <v>4000</v>
      </c>
      <c r="M207" s="51"/>
      <c r="N207" s="13">
        <f t="shared" si="65"/>
        <v>6608.125</v>
      </c>
      <c r="O207" s="13">
        <f t="shared" si="66"/>
        <v>3964.875</v>
      </c>
      <c r="P207" s="51"/>
      <c r="Q207" s="436">
        <v>2643.25</v>
      </c>
      <c r="R207" s="409">
        <v>2643.25</v>
      </c>
      <c r="S207" s="409">
        <v>2643.25</v>
      </c>
      <c r="T207" s="368">
        <v>2411.7250000000004</v>
      </c>
      <c r="U207" s="305">
        <v>1929.38</v>
      </c>
      <c r="V207" s="289">
        <v>1774.52</v>
      </c>
      <c r="W207" s="277">
        <v>1419.616</v>
      </c>
      <c r="X207" s="263">
        <v>1419.616</v>
      </c>
      <c r="Y207" s="263">
        <v>1419.616</v>
      </c>
      <c r="Z207" s="208">
        <v>1277.6563799999999</v>
      </c>
      <c r="AA207" s="208">
        <v>1277.6563799999999</v>
      </c>
      <c r="AB207" s="208">
        <v>1277.6563799999999</v>
      </c>
      <c r="AC207" s="208">
        <v>1277.6563799999999</v>
      </c>
      <c r="AD207" s="208">
        <v>1152.2875000000001</v>
      </c>
      <c r="AE207" s="190">
        <v>921.83</v>
      </c>
      <c r="AF207" s="312">
        <f t="shared" si="64"/>
        <v>1</v>
      </c>
      <c r="AH207" s="34"/>
      <c r="AI207" s="34"/>
      <c r="AJ207" s="34"/>
      <c r="AK207" s="34"/>
      <c r="AL207" s="34"/>
      <c r="AM207" s="34"/>
    </row>
    <row r="208" spans="1:39" s="144" customFormat="1" ht="23.1" customHeight="1" x14ac:dyDescent="0.25">
      <c r="A208" s="2" t="s">
        <v>238</v>
      </c>
      <c r="B208" s="2">
        <v>1972</v>
      </c>
      <c r="C208" s="2" t="s">
        <v>450</v>
      </c>
      <c r="D208" s="4" t="s">
        <v>786</v>
      </c>
      <c r="E208" s="116">
        <f t="shared" si="62"/>
        <v>8800</v>
      </c>
      <c r="F208" s="117">
        <f t="shared" si="62"/>
        <v>5300</v>
      </c>
      <c r="G208" s="101"/>
      <c r="H208" s="2"/>
      <c r="I208" s="45"/>
      <c r="J208" s="33"/>
      <c r="K208" s="202">
        <f t="shared" si="63"/>
        <v>8800</v>
      </c>
      <c r="L208" s="202">
        <f t="shared" si="63"/>
        <v>5300</v>
      </c>
      <c r="M208" s="51"/>
      <c r="N208" s="13">
        <f t="shared" si="65"/>
        <v>8782.5</v>
      </c>
      <c r="O208" s="13">
        <f t="shared" si="66"/>
        <v>5269.5</v>
      </c>
      <c r="P208" s="51"/>
      <c r="Q208" s="436">
        <v>3513</v>
      </c>
      <c r="R208" s="409">
        <v>3513</v>
      </c>
      <c r="S208" s="409">
        <v>3513</v>
      </c>
      <c r="T208" s="368">
        <v>3205.2874999999999</v>
      </c>
      <c r="U208" s="305">
        <v>2564.23</v>
      </c>
      <c r="V208" s="289">
        <v>2358.4137500000002</v>
      </c>
      <c r="W208" s="277">
        <v>1886.7310000000002</v>
      </c>
      <c r="X208" s="263">
        <v>1886.7310000000002</v>
      </c>
      <c r="Y208" s="263">
        <v>1886.7310000000002</v>
      </c>
      <c r="Z208" s="208">
        <v>1698.0579</v>
      </c>
      <c r="AA208" s="208">
        <v>1698.0579</v>
      </c>
      <c r="AB208" s="208">
        <v>1698.0579</v>
      </c>
      <c r="AC208" s="208">
        <v>1698.0579</v>
      </c>
      <c r="AD208" s="208">
        <v>1531.4375</v>
      </c>
      <c r="AE208" s="190">
        <v>1225.1500000000001</v>
      </c>
      <c r="AF208" s="312">
        <f t="shared" si="64"/>
        <v>1</v>
      </c>
      <c r="AH208" s="34"/>
      <c r="AI208" s="34"/>
      <c r="AJ208" s="34"/>
      <c r="AK208" s="34"/>
      <c r="AL208" s="34"/>
      <c r="AM208" s="34"/>
    </row>
    <row r="209" spans="1:39" s="144" customFormat="1" ht="23.1" customHeight="1" x14ac:dyDescent="0.25">
      <c r="A209" s="2" t="s">
        <v>238</v>
      </c>
      <c r="B209" s="2">
        <v>1973</v>
      </c>
      <c r="C209" s="2" t="s">
        <v>451</v>
      </c>
      <c r="D209" s="4" t="s">
        <v>787</v>
      </c>
      <c r="E209" s="116">
        <f t="shared" si="62"/>
        <v>16000</v>
      </c>
      <c r="F209" s="117">
        <f t="shared" si="62"/>
        <v>9600</v>
      </c>
      <c r="G209" s="101"/>
      <c r="H209" s="2"/>
      <c r="I209" s="45"/>
      <c r="J209" s="33"/>
      <c r="K209" s="202">
        <f t="shared" si="63"/>
        <v>16000</v>
      </c>
      <c r="L209" s="202">
        <f t="shared" si="63"/>
        <v>9600</v>
      </c>
      <c r="M209" s="51"/>
      <c r="N209" s="13">
        <f t="shared" si="65"/>
        <v>15978.35</v>
      </c>
      <c r="O209" s="13">
        <f t="shared" si="66"/>
        <v>9587.01</v>
      </c>
      <c r="P209" s="51"/>
      <c r="Q209" s="436">
        <v>6391.34</v>
      </c>
      <c r="R209" s="409">
        <v>6391.34</v>
      </c>
      <c r="S209" s="409">
        <v>6391.34</v>
      </c>
      <c r="T209" s="368">
        <v>5831.5124999999998</v>
      </c>
      <c r="U209" s="305">
        <v>4665.21</v>
      </c>
      <c r="V209" s="289">
        <v>4290.7425000000003</v>
      </c>
      <c r="W209" s="277">
        <v>3432.5940000000001</v>
      </c>
      <c r="X209" s="263">
        <v>3432.5940000000001</v>
      </c>
      <c r="Y209" s="263">
        <v>3432.5940000000001</v>
      </c>
      <c r="Z209" s="208">
        <v>3089.3385599999997</v>
      </c>
      <c r="AA209" s="208">
        <v>3089.3385599999997</v>
      </c>
      <c r="AB209" s="208">
        <v>3089.3385599999997</v>
      </c>
      <c r="AC209" s="208">
        <v>3089.3385599999997</v>
      </c>
      <c r="AD209" s="208">
        <v>2786.2</v>
      </c>
      <c r="AE209" s="190">
        <v>2228.96</v>
      </c>
      <c r="AF209" s="312">
        <f t="shared" si="64"/>
        <v>1</v>
      </c>
      <c r="AH209" s="34"/>
      <c r="AI209" s="34"/>
      <c r="AJ209" s="34"/>
      <c r="AK209" s="34"/>
      <c r="AL209" s="34"/>
      <c r="AM209" s="34"/>
    </row>
    <row r="210" spans="1:39" s="144" customFormat="1" ht="23.1" customHeight="1" x14ac:dyDescent="0.25">
      <c r="A210" s="2" t="s">
        <v>238</v>
      </c>
      <c r="B210" s="2">
        <v>1974</v>
      </c>
      <c r="C210" s="2" t="s">
        <v>452</v>
      </c>
      <c r="D210" s="4" t="s">
        <v>788</v>
      </c>
      <c r="E210" s="116">
        <f t="shared" si="62"/>
        <v>20050</v>
      </c>
      <c r="F210" s="117">
        <f t="shared" si="62"/>
        <v>12050</v>
      </c>
      <c r="G210" s="101"/>
      <c r="H210" s="2"/>
      <c r="I210" s="45"/>
      <c r="J210" s="33"/>
      <c r="K210" s="202">
        <f t="shared" si="63"/>
        <v>20050</v>
      </c>
      <c r="L210" s="202">
        <f t="shared" si="63"/>
        <v>12050</v>
      </c>
      <c r="M210" s="51"/>
      <c r="N210" s="13">
        <f t="shared" si="65"/>
        <v>20036.925000000003</v>
      </c>
      <c r="O210" s="13">
        <f t="shared" si="66"/>
        <v>12022.155000000001</v>
      </c>
      <c r="P210" s="51"/>
      <c r="Q210" s="436">
        <v>8014.77</v>
      </c>
      <c r="R210" s="409">
        <v>8014.77</v>
      </c>
      <c r="S210" s="409">
        <v>8014.77</v>
      </c>
      <c r="T210" s="368">
        <v>7312.75</v>
      </c>
      <c r="U210" s="305">
        <v>5850.2</v>
      </c>
      <c r="V210" s="289">
        <v>5380.6775000000007</v>
      </c>
      <c r="W210" s="277">
        <v>4304.5420000000004</v>
      </c>
      <c r="X210" s="263">
        <v>4304.5420000000004</v>
      </c>
      <c r="Y210" s="263">
        <v>4304.5420000000004</v>
      </c>
      <c r="Z210" s="208">
        <v>3874.1056199999998</v>
      </c>
      <c r="AA210" s="208">
        <v>3874.1056199999998</v>
      </c>
      <c r="AB210" s="208">
        <v>3874.1056199999998</v>
      </c>
      <c r="AC210" s="208">
        <v>3874.1056199999998</v>
      </c>
      <c r="AD210" s="208">
        <v>3493.9625000000001</v>
      </c>
      <c r="AE210" s="190">
        <v>2795.17</v>
      </c>
      <c r="AF210" s="312">
        <f t="shared" si="64"/>
        <v>1</v>
      </c>
      <c r="AH210" s="34"/>
      <c r="AI210" s="34"/>
      <c r="AJ210" s="34"/>
      <c r="AK210" s="34"/>
      <c r="AL210" s="34"/>
      <c r="AM210" s="34"/>
    </row>
    <row r="211" spans="1:39" s="144" customFormat="1" ht="23.1" customHeight="1" x14ac:dyDescent="0.25">
      <c r="A211" s="2"/>
      <c r="B211" s="2"/>
      <c r="C211" s="2"/>
      <c r="D211" s="136"/>
      <c r="E211" s="138"/>
      <c r="F211" s="139"/>
      <c r="G211" s="101"/>
      <c r="H211" s="2"/>
      <c r="I211" s="45"/>
      <c r="J211" s="33"/>
      <c r="K211" s="202">
        <f t="shared" si="63"/>
        <v>50</v>
      </c>
      <c r="L211" s="202">
        <f t="shared" si="63"/>
        <v>50</v>
      </c>
      <c r="M211" s="51"/>
      <c r="N211" s="13"/>
      <c r="O211" s="13"/>
      <c r="P211" s="51"/>
      <c r="Q211" s="400"/>
      <c r="R211" s="401"/>
      <c r="S211" s="401"/>
      <c r="T211" s="368"/>
      <c r="U211" s="305"/>
      <c r="V211" s="289"/>
      <c r="W211" s="277"/>
      <c r="X211" s="263"/>
      <c r="Y211" s="263"/>
      <c r="Z211" s="208"/>
      <c r="AA211" s="208"/>
      <c r="AB211" s="208"/>
      <c r="AC211" s="208"/>
      <c r="AD211" s="208"/>
      <c r="AE211" s="190"/>
      <c r="AF211" s="312" t="e">
        <f t="shared" si="64"/>
        <v>#DIV/0!</v>
      </c>
      <c r="AH211" s="34"/>
      <c r="AI211" s="34"/>
      <c r="AJ211" s="34"/>
      <c r="AK211" s="34"/>
      <c r="AL211" s="34"/>
      <c r="AM211" s="34"/>
    </row>
    <row r="212" spans="1:39" s="144" customFormat="1" ht="23.1" customHeight="1" x14ac:dyDescent="0.25">
      <c r="A212" s="2"/>
      <c r="B212" s="2"/>
      <c r="C212" s="2" t="s">
        <v>673</v>
      </c>
      <c r="D212" s="4" t="s">
        <v>674</v>
      </c>
      <c r="E212" s="116">
        <f t="shared" ref="E212:F215" si="67">K212</f>
        <v>29550</v>
      </c>
      <c r="F212" s="117">
        <f t="shared" si="67"/>
        <v>17750</v>
      </c>
      <c r="G212" s="101"/>
      <c r="H212" s="2"/>
      <c r="I212" s="45"/>
      <c r="J212" s="33"/>
      <c r="K212" s="202">
        <f t="shared" ref="K212:L215" si="68">MROUND(N212+25,50)</f>
        <v>29550</v>
      </c>
      <c r="L212" s="202">
        <f t="shared" si="68"/>
        <v>17750</v>
      </c>
      <c r="M212" s="51"/>
      <c r="N212" s="13">
        <f t="shared" si="65"/>
        <v>29539.324999999997</v>
      </c>
      <c r="O212" s="13">
        <f t="shared" si="66"/>
        <v>17723.595000000001</v>
      </c>
      <c r="P212" s="51"/>
      <c r="Q212" s="400">
        <v>11815.73</v>
      </c>
      <c r="R212" s="409">
        <v>11815.73</v>
      </c>
      <c r="S212" s="409">
        <v>11815.73</v>
      </c>
      <c r="T212" s="368">
        <v>10741.575000000001</v>
      </c>
      <c r="U212" s="305">
        <v>8593.26</v>
      </c>
      <c r="V212" s="289">
        <v>7904.6</v>
      </c>
      <c r="W212" s="277">
        <v>6323.68</v>
      </c>
      <c r="X212" s="263">
        <v>6323.68</v>
      </c>
      <c r="Y212" s="263">
        <v>6323.68</v>
      </c>
      <c r="Z212" s="242">
        <v>5690.9159999999993</v>
      </c>
      <c r="AA212" s="234"/>
      <c r="AB212" s="208"/>
      <c r="AC212" s="208"/>
      <c r="AD212" s="208"/>
      <c r="AE212" s="190">
        <v>4106</v>
      </c>
      <c r="AF212" s="312">
        <f t="shared" si="64"/>
        <v>1</v>
      </c>
      <c r="AH212" s="34"/>
      <c r="AI212" s="34"/>
      <c r="AJ212" s="34"/>
      <c r="AK212" s="34"/>
      <c r="AL212" s="34"/>
      <c r="AM212" s="34"/>
    </row>
    <row r="213" spans="1:39" s="144" customFormat="1" ht="23.1" customHeight="1" x14ac:dyDescent="0.25">
      <c r="A213" s="2"/>
      <c r="B213" s="2"/>
      <c r="C213" s="2"/>
      <c r="D213" s="136"/>
      <c r="E213" s="138"/>
      <c r="F213" s="139"/>
      <c r="G213" s="101"/>
      <c r="H213" s="2"/>
      <c r="I213" s="45"/>
      <c r="J213" s="33"/>
      <c r="K213" s="202">
        <f t="shared" si="68"/>
        <v>50</v>
      </c>
      <c r="L213" s="202">
        <f t="shared" si="68"/>
        <v>50</v>
      </c>
      <c r="M213" s="51"/>
      <c r="N213" s="13"/>
      <c r="O213" s="13"/>
      <c r="P213" s="51"/>
      <c r="Q213" s="400"/>
      <c r="R213" s="399"/>
      <c r="S213" s="399"/>
      <c r="T213" s="367"/>
      <c r="U213" s="303"/>
      <c r="V213" s="289"/>
      <c r="W213" s="277"/>
      <c r="X213" s="272"/>
      <c r="Y213" s="263"/>
      <c r="Z213" s="208"/>
      <c r="AA213" s="208"/>
      <c r="AB213" s="208"/>
      <c r="AC213" s="208"/>
      <c r="AD213" s="208"/>
      <c r="AE213" s="190"/>
      <c r="AF213" s="312" t="e">
        <f t="shared" si="64"/>
        <v>#DIV/0!</v>
      </c>
      <c r="AH213" s="34"/>
      <c r="AI213" s="34"/>
      <c r="AJ213" s="34"/>
      <c r="AK213" s="34"/>
      <c r="AL213" s="34"/>
      <c r="AM213" s="34"/>
    </row>
    <row r="214" spans="1:39" s="144" customFormat="1" ht="23.1" customHeight="1" x14ac:dyDescent="0.25">
      <c r="A214" s="2"/>
      <c r="B214" s="2"/>
      <c r="C214" s="2" t="s">
        <v>657</v>
      </c>
      <c r="D214" s="4" t="s">
        <v>670</v>
      </c>
      <c r="E214" s="116">
        <f t="shared" si="67"/>
        <v>4700</v>
      </c>
      <c r="F214" s="117">
        <f t="shared" si="67"/>
        <v>2800</v>
      </c>
      <c r="G214" s="101"/>
      <c r="H214" s="2"/>
      <c r="I214" s="45"/>
      <c r="J214" s="33"/>
      <c r="K214" s="202">
        <f t="shared" si="68"/>
        <v>4700</v>
      </c>
      <c r="L214" s="202">
        <f t="shared" si="68"/>
        <v>2800</v>
      </c>
      <c r="M214" s="51"/>
      <c r="N214" s="13">
        <f t="shared" si="65"/>
        <v>4660.875</v>
      </c>
      <c r="O214" s="13">
        <f t="shared" si="66"/>
        <v>2796.5249999999996</v>
      </c>
      <c r="P214" s="51"/>
      <c r="Q214" s="436">
        <v>1864.35</v>
      </c>
      <c r="R214" s="399">
        <v>1783.2698124999999</v>
      </c>
      <c r="S214" s="399">
        <v>1783.2698124999999</v>
      </c>
      <c r="T214" s="371">
        <v>1621.1543749999998</v>
      </c>
      <c r="U214" s="303">
        <v>1118.0374999999999</v>
      </c>
      <c r="V214" s="289">
        <v>1118.0374999999999</v>
      </c>
      <c r="W214" s="277">
        <v>894.43</v>
      </c>
      <c r="X214" s="263">
        <v>894.43</v>
      </c>
      <c r="Y214" s="263">
        <v>894.43</v>
      </c>
      <c r="Z214" s="208">
        <v>726</v>
      </c>
      <c r="AA214" s="234">
        <v>726</v>
      </c>
      <c r="AB214" s="208">
        <v>726</v>
      </c>
      <c r="AC214" s="208"/>
      <c r="AD214" s="208"/>
      <c r="AE214" s="190"/>
      <c r="AF214" s="312">
        <f t="shared" si="64"/>
        <v>1.0454671452024034</v>
      </c>
      <c r="AH214" s="34"/>
      <c r="AI214" s="34"/>
      <c r="AJ214" s="34"/>
      <c r="AK214" s="34"/>
      <c r="AL214" s="34"/>
      <c r="AM214" s="34"/>
    </row>
    <row r="215" spans="1:39" s="144" customFormat="1" ht="23.1" customHeight="1" x14ac:dyDescent="0.25">
      <c r="A215" s="2"/>
      <c r="B215" s="2"/>
      <c r="C215" s="2" t="s">
        <v>657</v>
      </c>
      <c r="D215" s="4" t="s">
        <v>726</v>
      </c>
      <c r="E215" s="116">
        <f t="shared" si="67"/>
        <v>7750</v>
      </c>
      <c r="F215" s="117">
        <f t="shared" si="67"/>
        <v>4650</v>
      </c>
      <c r="G215" s="101"/>
      <c r="H215" s="2"/>
      <c r="I215" s="45"/>
      <c r="J215" s="33"/>
      <c r="K215" s="202">
        <f t="shared" si="68"/>
        <v>7750</v>
      </c>
      <c r="L215" s="202">
        <f t="shared" si="68"/>
        <v>4650</v>
      </c>
      <c r="M215" s="51"/>
      <c r="N215" s="13">
        <f t="shared" si="65"/>
        <v>7703.875</v>
      </c>
      <c r="O215" s="13">
        <f t="shared" si="66"/>
        <v>4622.3250000000007</v>
      </c>
      <c r="P215" s="51"/>
      <c r="Q215" s="436">
        <v>3081.55</v>
      </c>
      <c r="R215" s="399">
        <v>2947.56</v>
      </c>
      <c r="S215" s="399">
        <v>2947.56</v>
      </c>
      <c r="T215" s="371">
        <v>2679.6</v>
      </c>
      <c r="U215" s="303">
        <v>1848</v>
      </c>
      <c r="V215" s="289">
        <v>1848</v>
      </c>
      <c r="W215" s="277">
        <v>1478.4</v>
      </c>
      <c r="X215" s="263">
        <v>1478.4</v>
      </c>
      <c r="Y215" s="263">
        <v>1478.4</v>
      </c>
      <c r="Z215" s="208">
        <v>1200</v>
      </c>
      <c r="AA215" s="234">
        <v>1200</v>
      </c>
      <c r="AB215" s="208">
        <v>1200</v>
      </c>
      <c r="AC215" s="208"/>
      <c r="AD215" s="208"/>
      <c r="AE215" s="190"/>
      <c r="AF215" s="312">
        <f t="shared" si="64"/>
        <v>1.045457938091167</v>
      </c>
      <c r="AH215" s="34"/>
      <c r="AI215" s="34"/>
      <c r="AJ215" s="34"/>
      <c r="AK215" s="34"/>
      <c r="AL215" s="34"/>
      <c r="AM215" s="34"/>
    </row>
    <row r="216" spans="1:39" s="144" customFormat="1" ht="23.1" customHeight="1" x14ac:dyDescent="0.25">
      <c r="A216" s="2"/>
      <c r="B216" s="2"/>
      <c r="C216" s="2"/>
      <c r="D216" s="136"/>
      <c r="E216" s="138"/>
      <c r="F216" s="139"/>
      <c r="G216" s="101"/>
      <c r="H216" s="2"/>
      <c r="I216" s="45"/>
      <c r="J216" s="33"/>
      <c r="K216" s="202"/>
      <c r="L216" s="202"/>
      <c r="M216" s="51"/>
      <c r="N216" s="13"/>
      <c r="O216" s="13"/>
      <c r="P216" s="51"/>
      <c r="Q216" s="400"/>
      <c r="R216" s="398"/>
      <c r="S216" s="398"/>
      <c r="T216" s="333"/>
      <c r="U216" s="333"/>
      <c r="V216" s="330"/>
      <c r="W216" s="277"/>
      <c r="X216" s="234"/>
      <c r="Y216" s="234"/>
      <c r="Z216" s="234"/>
      <c r="AA216" s="234"/>
      <c r="AB216" s="208"/>
      <c r="AC216" s="208"/>
      <c r="AD216" s="208"/>
      <c r="AE216" s="190"/>
      <c r="AF216" s="312" t="e">
        <f t="shared" si="64"/>
        <v>#DIV/0!</v>
      </c>
      <c r="AH216" s="34"/>
      <c r="AI216" s="34"/>
      <c r="AJ216" s="34"/>
      <c r="AK216" s="34"/>
      <c r="AL216" s="34"/>
      <c r="AM216" s="34"/>
    </row>
    <row r="217" spans="1:39" s="66" customFormat="1" ht="23.1" customHeight="1" x14ac:dyDescent="0.25">
      <c r="A217" s="2"/>
      <c r="B217" s="2"/>
      <c r="C217" s="2"/>
      <c r="D217" s="615" t="s">
        <v>837</v>
      </c>
      <c r="E217" s="615"/>
      <c r="F217" s="615"/>
      <c r="G217" s="615"/>
      <c r="H217" s="615"/>
      <c r="I217" s="615"/>
      <c r="J217" s="33"/>
      <c r="K217" s="202"/>
      <c r="L217" s="202"/>
      <c r="M217" s="51"/>
      <c r="N217" s="13"/>
      <c r="O217" s="13"/>
      <c r="P217" s="63"/>
      <c r="Q217" s="400"/>
      <c r="R217" s="401"/>
      <c r="S217" s="401"/>
      <c r="T217" s="368"/>
      <c r="U217" s="305"/>
      <c r="V217" s="289"/>
      <c r="W217" s="277"/>
      <c r="X217" s="263"/>
      <c r="Y217" s="263"/>
      <c r="Z217" s="208"/>
      <c r="AA217" s="208"/>
      <c r="AB217" s="208"/>
      <c r="AC217" s="208"/>
      <c r="AD217" s="208"/>
      <c r="AE217" s="192"/>
      <c r="AF217" s="312" t="e">
        <f t="shared" si="64"/>
        <v>#DIV/0!</v>
      </c>
      <c r="AG217" s="144"/>
    </row>
    <row r="218" spans="1:39" s="66" customFormat="1" ht="23.1" customHeight="1" x14ac:dyDescent="0.25">
      <c r="A218" s="2" t="s">
        <v>251</v>
      </c>
      <c r="B218" s="2"/>
      <c r="C218" s="2" t="s">
        <v>702</v>
      </c>
      <c r="D218" s="4" t="s">
        <v>693</v>
      </c>
      <c r="E218" s="116">
        <f t="shared" ref="E218:F219" si="69">K218</f>
        <v>700</v>
      </c>
      <c r="F218" s="117">
        <f t="shared" si="69"/>
        <v>450</v>
      </c>
      <c r="G218" s="101"/>
      <c r="H218" s="2"/>
      <c r="I218" s="2"/>
      <c r="J218" s="33"/>
      <c r="K218" s="202">
        <f t="shared" ref="K218:L219" si="70">MROUND(N218+25,50)</f>
        <v>700</v>
      </c>
      <c r="L218" s="202">
        <f t="shared" si="70"/>
        <v>450</v>
      </c>
      <c r="M218" s="51"/>
      <c r="N218" s="13">
        <f t="shared" si="65"/>
        <v>685</v>
      </c>
      <c r="O218" s="13">
        <f t="shared" si="66"/>
        <v>411</v>
      </c>
      <c r="P218" s="63"/>
      <c r="Q218" s="436">
        <v>274</v>
      </c>
      <c r="R218" s="409">
        <v>274</v>
      </c>
      <c r="S218" s="409">
        <v>274</v>
      </c>
      <c r="T218" s="368">
        <v>250</v>
      </c>
      <c r="U218" s="305">
        <v>200</v>
      </c>
      <c r="V218" s="289">
        <v>196.41875000000002</v>
      </c>
      <c r="W218" s="277">
        <v>157.13500000000002</v>
      </c>
      <c r="X218" s="263">
        <v>157.13500000000002</v>
      </c>
      <c r="Y218" s="263">
        <v>157.13500000000002</v>
      </c>
      <c r="Z218" s="208">
        <v>336.35447999999997</v>
      </c>
      <c r="AA218" s="208">
        <v>336.35447999999997</v>
      </c>
      <c r="AB218" s="208">
        <v>336.35447999999997</v>
      </c>
      <c r="AC218" s="208">
        <v>336.35447999999997</v>
      </c>
      <c r="AD218" s="208">
        <v>303.35000000000002</v>
      </c>
      <c r="AE218" s="192">
        <v>242.68</v>
      </c>
      <c r="AF218" s="312">
        <f t="shared" si="64"/>
        <v>1</v>
      </c>
      <c r="AG218" s="144"/>
    </row>
    <row r="219" spans="1:39" ht="23.1" customHeight="1" x14ac:dyDescent="0.25">
      <c r="C219" s="2" t="s">
        <v>702</v>
      </c>
      <c r="D219" s="4" t="s">
        <v>694</v>
      </c>
      <c r="E219" s="116">
        <f t="shared" si="69"/>
        <v>11650</v>
      </c>
      <c r="F219" s="117">
        <f t="shared" si="69"/>
        <v>7000</v>
      </c>
      <c r="G219" s="101"/>
      <c r="K219" s="202">
        <f t="shared" si="70"/>
        <v>11650</v>
      </c>
      <c r="L219" s="202">
        <f t="shared" si="70"/>
        <v>7000</v>
      </c>
      <c r="M219" s="51"/>
      <c r="N219" s="13">
        <f t="shared" si="65"/>
        <v>11634.725</v>
      </c>
      <c r="O219" s="13">
        <f t="shared" si="66"/>
        <v>6980.8350000000009</v>
      </c>
      <c r="P219" s="51"/>
      <c r="Q219" s="436">
        <v>4653.8900000000003</v>
      </c>
      <c r="R219" s="409">
        <v>4653.8900000000003</v>
      </c>
      <c r="S219" s="409">
        <v>4653.8900000000003</v>
      </c>
      <c r="T219" s="368">
        <v>424.625</v>
      </c>
      <c r="U219" s="305">
        <v>339.7</v>
      </c>
      <c r="V219" s="289">
        <v>333.63</v>
      </c>
      <c r="W219" s="277">
        <v>266.904</v>
      </c>
      <c r="X219" s="263">
        <v>266.904</v>
      </c>
      <c r="Y219" s="263">
        <v>266.904</v>
      </c>
      <c r="Z219" s="208">
        <v>449.57682</v>
      </c>
      <c r="AA219" s="208">
        <v>449.57682</v>
      </c>
      <c r="AB219" s="208">
        <v>449.57682</v>
      </c>
      <c r="AC219" s="208">
        <v>449.57682</v>
      </c>
      <c r="AD219" s="208">
        <v>405.46249999999998</v>
      </c>
      <c r="AE219" s="190">
        <v>324.37</v>
      </c>
      <c r="AF219" s="312">
        <f t="shared" si="64"/>
        <v>1</v>
      </c>
    </row>
    <row r="220" spans="1:39" ht="23.1" customHeight="1" x14ac:dyDescent="0.25">
      <c r="D220" s="136"/>
      <c r="E220" s="138"/>
      <c r="F220" s="139"/>
      <c r="K220" s="202"/>
      <c r="L220" s="202"/>
      <c r="M220" s="51"/>
      <c r="N220" s="13"/>
      <c r="O220" s="13"/>
      <c r="P220" s="51"/>
      <c r="Q220" s="436"/>
      <c r="R220" s="401"/>
      <c r="S220" s="401"/>
      <c r="T220" s="368"/>
      <c r="U220" s="305"/>
      <c r="V220" s="289"/>
      <c r="W220" s="277"/>
      <c r="X220" s="263"/>
      <c r="Y220" s="263"/>
      <c r="Z220" s="208"/>
      <c r="AA220" s="208"/>
      <c r="AB220" s="208"/>
      <c r="AC220" s="208"/>
      <c r="AD220" s="208"/>
      <c r="AE220" s="190"/>
      <c r="AF220" s="312" t="e">
        <f t="shared" si="64"/>
        <v>#DIV/0!</v>
      </c>
    </row>
    <row r="221" spans="1:39" ht="23.1" customHeight="1" x14ac:dyDescent="0.25">
      <c r="C221" s="2" t="s">
        <v>702</v>
      </c>
      <c r="D221" s="4" t="s">
        <v>695</v>
      </c>
      <c r="E221" s="116">
        <f t="shared" ref="E221:F225" si="71">K221</f>
        <v>1700</v>
      </c>
      <c r="F221" s="117">
        <f t="shared" si="71"/>
        <v>1050</v>
      </c>
      <c r="K221" s="202">
        <f t="shared" ref="K221:L225" si="72">MROUND(N221+25,50)</f>
        <v>1700</v>
      </c>
      <c r="L221" s="202">
        <f t="shared" si="72"/>
        <v>1050</v>
      </c>
      <c r="M221" s="51"/>
      <c r="N221" s="13">
        <f t="shared" si="65"/>
        <v>1672.7750000000001</v>
      </c>
      <c r="O221" s="13">
        <f t="shared" si="66"/>
        <v>1003.665</v>
      </c>
      <c r="P221" s="51"/>
      <c r="Q221" s="436">
        <v>669.11</v>
      </c>
      <c r="R221" s="409">
        <v>669.11</v>
      </c>
      <c r="S221" s="409">
        <v>669.11</v>
      </c>
      <c r="T221" s="368">
        <v>610.5</v>
      </c>
      <c r="U221" s="305">
        <v>488.4</v>
      </c>
      <c r="V221" s="289">
        <v>488.75</v>
      </c>
      <c r="W221" s="277">
        <v>391</v>
      </c>
      <c r="X221" s="272">
        <v>391</v>
      </c>
      <c r="Y221" s="263">
        <v>391</v>
      </c>
      <c r="Z221" s="208">
        <v>554.70492000000002</v>
      </c>
      <c r="AA221" s="208">
        <v>554.70492000000002</v>
      </c>
      <c r="AB221" s="208">
        <v>554.70492000000002</v>
      </c>
      <c r="AC221" s="208">
        <v>554.70492000000002</v>
      </c>
      <c r="AD221" s="208">
        <v>500.27500000000003</v>
      </c>
      <c r="AE221" s="190">
        <v>400.22</v>
      </c>
      <c r="AF221" s="312">
        <f t="shared" si="64"/>
        <v>1</v>
      </c>
    </row>
    <row r="222" spans="1:39" ht="23.1" customHeight="1" x14ac:dyDescent="0.25">
      <c r="C222" s="2" t="s">
        <v>702</v>
      </c>
      <c r="D222" s="4" t="s">
        <v>696</v>
      </c>
      <c r="E222" s="116">
        <f t="shared" si="71"/>
        <v>2250</v>
      </c>
      <c r="F222" s="117">
        <f t="shared" si="71"/>
        <v>1350</v>
      </c>
      <c r="K222" s="202">
        <f t="shared" si="72"/>
        <v>2250</v>
      </c>
      <c r="L222" s="202">
        <f t="shared" si="72"/>
        <v>1350</v>
      </c>
      <c r="M222" s="51"/>
      <c r="N222" s="13">
        <f t="shared" si="65"/>
        <v>2235.7749999999996</v>
      </c>
      <c r="O222" s="13">
        <f t="shared" si="66"/>
        <v>1341.4649999999999</v>
      </c>
      <c r="P222" s="51"/>
      <c r="Q222" s="436">
        <v>894.31</v>
      </c>
      <c r="R222" s="409">
        <v>894.31</v>
      </c>
      <c r="S222" s="409">
        <v>894.31</v>
      </c>
      <c r="T222" s="368">
        <v>815.97499999999991</v>
      </c>
      <c r="U222" s="305">
        <v>652.78</v>
      </c>
      <c r="V222" s="289">
        <v>653.75</v>
      </c>
      <c r="W222" s="277">
        <v>523</v>
      </c>
      <c r="X222" s="272">
        <v>523</v>
      </c>
      <c r="Y222" s="263">
        <v>499.53200000000004</v>
      </c>
      <c r="Z222" s="208">
        <v>738.14202</v>
      </c>
      <c r="AA222" s="208">
        <v>738.14202</v>
      </c>
      <c r="AB222" s="208">
        <v>738.14202</v>
      </c>
      <c r="AC222" s="208">
        <v>738.14202</v>
      </c>
      <c r="AD222" s="208">
        <v>665.71250000000009</v>
      </c>
      <c r="AE222" s="190">
        <v>532.57000000000005</v>
      </c>
      <c r="AF222" s="312">
        <f t="shared" si="64"/>
        <v>1</v>
      </c>
    </row>
    <row r="223" spans="1:39" ht="23.1" customHeight="1" x14ac:dyDescent="0.25">
      <c r="C223" s="2" t="s">
        <v>702</v>
      </c>
      <c r="D223" s="4" t="s">
        <v>697</v>
      </c>
      <c r="E223" s="116">
        <f t="shared" si="71"/>
        <v>2800</v>
      </c>
      <c r="F223" s="117">
        <f t="shared" si="71"/>
        <v>1700</v>
      </c>
      <c r="K223" s="202">
        <f t="shared" si="72"/>
        <v>2800</v>
      </c>
      <c r="L223" s="202">
        <f t="shared" si="72"/>
        <v>1700</v>
      </c>
      <c r="M223" s="51"/>
      <c r="N223" s="13">
        <f t="shared" si="65"/>
        <v>2760</v>
      </c>
      <c r="O223" s="13">
        <f t="shared" si="66"/>
        <v>1656</v>
      </c>
      <c r="P223" s="51"/>
      <c r="Q223" s="436">
        <v>1104</v>
      </c>
      <c r="R223" s="420">
        <v>1104</v>
      </c>
      <c r="S223" s="409">
        <v>1103.45</v>
      </c>
      <c r="T223" s="368">
        <v>1006.8000000000001</v>
      </c>
      <c r="U223" s="305">
        <v>805.44</v>
      </c>
      <c r="V223" s="289">
        <v>806.25</v>
      </c>
      <c r="W223" s="277">
        <v>645</v>
      </c>
      <c r="X223" s="272">
        <v>645</v>
      </c>
      <c r="Y223" s="263">
        <v>616.34100000000001</v>
      </c>
      <c r="Z223" s="208"/>
      <c r="AA223" s="208"/>
      <c r="AB223" s="208"/>
      <c r="AC223" s="208"/>
      <c r="AD223" s="208"/>
      <c r="AE223" s="190"/>
      <c r="AF223" s="312">
        <f t="shared" si="64"/>
        <v>1</v>
      </c>
    </row>
    <row r="224" spans="1:39" ht="23.1" customHeight="1" x14ac:dyDescent="0.25">
      <c r="C224" s="2" t="s">
        <v>702</v>
      </c>
      <c r="D224" s="4" t="s">
        <v>698</v>
      </c>
      <c r="E224" s="116">
        <f t="shared" si="71"/>
        <v>3700</v>
      </c>
      <c r="F224" s="117">
        <f t="shared" si="71"/>
        <v>2250</v>
      </c>
      <c r="K224" s="202">
        <f t="shared" si="72"/>
        <v>3700</v>
      </c>
      <c r="L224" s="202">
        <f t="shared" si="72"/>
        <v>2250</v>
      </c>
      <c r="M224" s="51"/>
      <c r="N224" s="13">
        <f t="shared" si="65"/>
        <v>3672.5</v>
      </c>
      <c r="O224" s="13">
        <f t="shared" si="66"/>
        <v>2203.5</v>
      </c>
      <c r="P224" s="51"/>
      <c r="Q224" s="436">
        <v>1469</v>
      </c>
      <c r="R224" s="420">
        <v>1469</v>
      </c>
      <c r="S224" s="409">
        <v>1468.38</v>
      </c>
      <c r="T224" s="368">
        <v>1339.7624999999998</v>
      </c>
      <c r="U224" s="305">
        <v>1071.81</v>
      </c>
      <c r="V224" s="289">
        <v>1072.5</v>
      </c>
      <c r="W224" s="277">
        <v>858</v>
      </c>
      <c r="X224" s="272">
        <v>858</v>
      </c>
      <c r="Y224" s="263">
        <v>820.16000000000008</v>
      </c>
      <c r="Z224" s="208"/>
      <c r="AA224" s="208"/>
      <c r="AB224" s="208"/>
      <c r="AC224" s="208"/>
      <c r="AD224" s="208"/>
      <c r="AE224" s="190"/>
      <c r="AF224" s="312">
        <f t="shared" si="64"/>
        <v>1</v>
      </c>
    </row>
    <row r="225" spans="1:33" ht="23.1" customHeight="1" x14ac:dyDescent="0.25">
      <c r="C225" s="2" t="s">
        <v>702</v>
      </c>
      <c r="D225" s="4" t="s">
        <v>699</v>
      </c>
      <c r="E225" s="116">
        <f t="shared" si="71"/>
        <v>6350</v>
      </c>
      <c r="F225" s="117">
        <f t="shared" si="71"/>
        <v>3800</v>
      </c>
      <c r="K225" s="202">
        <f t="shared" si="72"/>
        <v>6350</v>
      </c>
      <c r="L225" s="202">
        <f t="shared" si="72"/>
        <v>3800</v>
      </c>
      <c r="M225" s="51"/>
      <c r="N225" s="13">
        <f t="shared" si="65"/>
        <v>6300</v>
      </c>
      <c r="O225" s="13">
        <f t="shared" si="66"/>
        <v>3780</v>
      </c>
      <c r="P225" s="51"/>
      <c r="Q225" s="436">
        <v>2520</v>
      </c>
      <c r="R225" s="420">
        <v>2520</v>
      </c>
      <c r="S225" s="409">
        <v>2519.58</v>
      </c>
      <c r="T225" s="368">
        <v>2298.8874999999998</v>
      </c>
      <c r="U225" s="305">
        <v>1839.11</v>
      </c>
      <c r="V225" s="289">
        <v>1665.8674999999998</v>
      </c>
      <c r="W225" s="277">
        <v>1332.694</v>
      </c>
      <c r="X225" s="263">
        <v>1332.694</v>
      </c>
      <c r="Y225" s="263">
        <v>1332.694</v>
      </c>
      <c r="Z225" s="208">
        <v>1199.4166799999998</v>
      </c>
      <c r="AA225" s="208">
        <v>1199.4166799999998</v>
      </c>
      <c r="AB225" s="208">
        <v>1199.4166799999998</v>
      </c>
      <c r="AC225" s="208">
        <v>1199.4166799999998</v>
      </c>
      <c r="AD225" s="208">
        <v>1081.7249999999999</v>
      </c>
      <c r="AE225" s="190">
        <v>865.38</v>
      </c>
      <c r="AF225" s="312">
        <f t="shared" si="64"/>
        <v>1</v>
      </c>
    </row>
    <row r="226" spans="1:33" ht="23.1" customHeight="1" x14ac:dyDescent="0.25">
      <c r="D226" s="136"/>
      <c r="E226" s="138"/>
      <c r="F226" s="139"/>
      <c r="K226" s="202"/>
      <c r="L226" s="202"/>
      <c r="M226" s="51"/>
      <c r="N226" s="13"/>
      <c r="O226" s="13"/>
      <c r="P226" s="51"/>
      <c r="Q226" s="436"/>
      <c r="R226" s="401"/>
      <c r="S226" s="401"/>
      <c r="T226" s="368">
        <v>0</v>
      </c>
      <c r="U226" s="305"/>
      <c r="V226" s="289"/>
      <c r="W226" s="277"/>
      <c r="X226" s="263"/>
      <c r="Y226" s="263"/>
      <c r="Z226" s="208"/>
      <c r="AA226" s="208"/>
      <c r="AB226" s="208"/>
      <c r="AC226" s="208"/>
      <c r="AD226" s="208"/>
      <c r="AE226" s="191"/>
      <c r="AF226" s="312" t="e">
        <f t="shared" si="64"/>
        <v>#DIV/0!</v>
      </c>
    </row>
    <row r="227" spans="1:33" s="66" customFormat="1" ht="23.1" customHeight="1" x14ac:dyDescent="0.25">
      <c r="A227" s="2"/>
      <c r="B227" s="2">
        <v>1895</v>
      </c>
      <c r="C227" s="2" t="s">
        <v>413</v>
      </c>
      <c r="D227" s="4" t="s">
        <v>700</v>
      </c>
      <c r="E227" s="116">
        <f t="shared" ref="E227:F228" si="73">K227</f>
        <v>5700</v>
      </c>
      <c r="F227" s="117">
        <f t="shared" si="73"/>
        <v>3450</v>
      </c>
      <c r="G227" s="101"/>
      <c r="H227" s="2"/>
      <c r="I227" s="2"/>
      <c r="J227" s="33"/>
      <c r="K227" s="202">
        <f t="shared" ref="K227:L228" si="74">MROUND(N227+25,50)</f>
        <v>5700</v>
      </c>
      <c r="L227" s="202">
        <f t="shared" si="74"/>
        <v>3450</v>
      </c>
      <c r="M227" s="51"/>
      <c r="N227" s="13">
        <f t="shared" si="65"/>
        <v>5688.35</v>
      </c>
      <c r="O227" s="13">
        <f t="shared" si="66"/>
        <v>3413.01</v>
      </c>
      <c r="P227" s="63"/>
      <c r="Q227" s="436">
        <v>2275.34</v>
      </c>
      <c r="R227" s="409">
        <v>2275.34</v>
      </c>
      <c r="S227" s="409">
        <v>2275.34</v>
      </c>
      <c r="T227" s="368">
        <v>2076.0374999999999</v>
      </c>
      <c r="U227" s="305">
        <v>1660.83</v>
      </c>
      <c r="V227" s="289">
        <v>1588.62</v>
      </c>
      <c r="W227" s="277">
        <v>1270.896</v>
      </c>
      <c r="X227" s="263">
        <v>1270.896</v>
      </c>
      <c r="Y227" s="263">
        <v>1270.896</v>
      </c>
      <c r="Z227" s="208">
        <v>1143.8103599999999</v>
      </c>
      <c r="AA227" s="208">
        <v>1143.8103599999999</v>
      </c>
      <c r="AB227" s="208">
        <v>1143.8103599999999</v>
      </c>
      <c r="AC227" s="208">
        <v>1143.8103599999999</v>
      </c>
      <c r="AD227" s="208">
        <v>1031.575</v>
      </c>
      <c r="AE227" s="191">
        <v>825.26</v>
      </c>
      <c r="AF227" s="312">
        <f t="shared" si="64"/>
        <v>1</v>
      </c>
      <c r="AG227" s="144"/>
    </row>
    <row r="228" spans="1:33" ht="23.1" customHeight="1" x14ac:dyDescent="0.25">
      <c r="B228" s="2">
        <v>1896</v>
      </c>
      <c r="C228" s="2" t="s">
        <v>414</v>
      </c>
      <c r="D228" s="4" t="s">
        <v>701</v>
      </c>
      <c r="E228" s="116">
        <f t="shared" si="73"/>
        <v>9750</v>
      </c>
      <c r="F228" s="117">
        <f t="shared" si="73"/>
        <v>5850</v>
      </c>
      <c r="G228" s="101"/>
      <c r="K228" s="202">
        <f t="shared" si="74"/>
        <v>9750</v>
      </c>
      <c r="L228" s="202">
        <f t="shared" si="74"/>
        <v>5850</v>
      </c>
      <c r="M228" s="51"/>
      <c r="N228" s="13">
        <f t="shared" si="65"/>
        <v>9727.4749999999985</v>
      </c>
      <c r="O228" s="13">
        <f t="shared" si="66"/>
        <v>5836.4849999999997</v>
      </c>
      <c r="P228" s="51"/>
      <c r="Q228" s="436">
        <v>3890.99</v>
      </c>
      <c r="R228" s="409">
        <v>3890.99</v>
      </c>
      <c r="S228" s="409">
        <v>3890.99</v>
      </c>
      <c r="T228" s="368">
        <v>3550.1749999999997</v>
      </c>
      <c r="U228" s="305">
        <v>2840.14</v>
      </c>
      <c r="V228" s="289">
        <v>2716.67</v>
      </c>
      <c r="W228" s="277">
        <v>2173.3360000000002</v>
      </c>
      <c r="X228" s="263">
        <v>2173.3360000000002</v>
      </c>
      <c r="Y228" s="263">
        <v>2173.3360000000002</v>
      </c>
      <c r="Z228" s="208">
        <v>1955.9924999999998</v>
      </c>
      <c r="AA228" s="208">
        <v>1955.9924999999998</v>
      </c>
      <c r="AB228" s="208">
        <v>1955.9924999999998</v>
      </c>
      <c r="AC228" s="208">
        <v>1955.9924999999998</v>
      </c>
      <c r="AD228" s="208">
        <v>1764.0625</v>
      </c>
      <c r="AE228" s="191">
        <v>1411.25</v>
      </c>
      <c r="AF228" s="312">
        <f t="shared" si="64"/>
        <v>1</v>
      </c>
    </row>
    <row r="229" spans="1:33" ht="23.1" customHeight="1" x14ac:dyDescent="0.25">
      <c r="D229" s="136"/>
      <c r="E229" s="138"/>
      <c r="F229" s="139"/>
      <c r="K229" s="202"/>
      <c r="L229" s="202"/>
      <c r="M229" s="51"/>
      <c r="N229" s="13"/>
      <c r="O229" s="13"/>
      <c r="P229" s="51"/>
      <c r="Q229" s="400"/>
      <c r="R229" s="401"/>
      <c r="S229" s="401"/>
      <c r="T229" s="368">
        <v>0</v>
      </c>
      <c r="U229" s="300"/>
      <c r="V229" s="289"/>
      <c r="W229" s="277"/>
      <c r="X229" s="208"/>
      <c r="Y229" s="208"/>
      <c r="Z229" s="208"/>
      <c r="AA229" s="208"/>
      <c r="AB229" s="208"/>
      <c r="AC229" s="208"/>
      <c r="AD229" s="208"/>
      <c r="AE229" s="54"/>
      <c r="AF229" s="312" t="e">
        <f t="shared" si="64"/>
        <v>#DIV/0!</v>
      </c>
    </row>
    <row r="230" spans="1:33" ht="23.1" customHeight="1" x14ac:dyDescent="0.25">
      <c r="D230" s="615" t="s">
        <v>838</v>
      </c>
      <c r="E230" s="615"/>
      <c r="F230" s="615"/>
      <c r="G230" s="615"/>
      <c r="H230" s="615"/>
      <c r="I230" s="615"/>
      <c r="J230" s="34"/>
      <c r="K230" s="202"/>
      <c r="L230" s="202"/>
      <c r="M230" s="2"/>
      <c r="N230" s="13"/>
      <c r="O230" s="13"/>
      <c r="P230" s="2"/>
      <c r="Q230" s="400"/>
      <c r="R230" s="401"/>
      <c r="S230" s="401"/>
      <c r="T230" s="329"/>
      <c r="U230" s="333"/>
      <c r="V230" s="330"/>
      <c r="W230" s="277"/>
      <c r="X230" s="208"/>
      <c r="Y230" s="208"/>
      <c r="Z230" s="208"/>
      <c r="AA230" s="208"/>
      <c r="AB230" s="208"/>
      <c r="AC230" s="208"/>
      <c r="AD230" s="208"/>
      <c r="AE230" s="54"/>
      <c r="AF230" s="312" t="e">
        <f t="shared" si="64"/>
        <v>#DIV/0!</v>
      </c>
    </row>
    <row r="231" spans="1:33" s="66" customFormat="1" ht="23.1" customHeight="1" x14ac:dyDescent="0.25">
      <c r="A231" s="2"/>
      <c r="B231" s="2">
        <v>2007</v>
      </c>
      <c r="C231" s="2" t="s">
        <v>466</v>
      </c>
      <c r="D231" s="4" t="s">
        <v>546</v>
      </c>
      <c r="E231" s="116">
        <f t="shared" ref="E231:F237" si="75">K231</f>
        <v>1550</v>
      </c>
      <c r="F231" s="117">
        <f t="shared" si="75"/>
        <v>950</v>
      </c>
      <c r="G231" s="101"/>
      <c r="H231" s="2"/>
      <c r="I231" s="2"/>
      <c r="J231" s="33"/>
      <c r="K231" s="202">
        <f t="shared" ref="K231:L237" si="76">MROUND(N231+25,50)</f>
        <v>1550</v>
      </c>
      <c r="L231" s="202">
        <f t="shared" si="76"/>
        <v>950</v>
      </c>
      <c r="M231" s="51"/>
      <c r="N231" s="13">
        <f t="shared" si="65"/>
        <v>1520.3999999999999</v>
      </c>
      <c r="O231" s="13">
        <f t="shared" si="66"/>
        <v>912.24</v>
      </c>
      <c r="P231" s="63"/>
      <c r="Q231" s="436">
        <v>608.16</v>
      </c>
      <c r="R231" s="409">
        <v>608.16</v>
      </c>
      <c r="S231" s="409">
        <v>608.16</v>
      </c>
      <c r="T231" s="368">
        <v>554.88750000000005</v>
      </c>
      <c r="U231" s="305">
        <v>443.91</v>
      </c>
      <c r="V231" s="289">
        <v>424.6275</v>
      </c>
      <c r="W231" s="277">
        <v>339.702</v>
      </c>
      <c r="X231" s="263">
        <v>339.702</v>
      </c>
      <c r="Y231" s="263">
        <v>339.702</v>
      </c>
      <c r="Z231" s="208">
        <v>305.72388000000001</v>
      </c>
      <c r="AA231" s="208">
        <v>305.72388000000001</v>
      </c>
      <c r="AB231" s="208">
        <v>305.72388000000001</v>
      </c>
      <c r="AC231" s="208">
        <v>305.72388000000001</v>
      </c>
      <c r="AD231" s="208">
        <v>275.72500000000002</v>
      </c>
      <c r="AE231" s="191">
        <v>220.58</v>
      </c>
      <c r="AF231" s="312">
        <f t="shared" ref="AF231:AF262" si="77">Q231/R231</f>
        <v>1</v>
      </c>
      <c r="AG231" s="144"/>
    </row>
    <row r="232" spans="1:33" ht="23.1" customHeight="1" x14ac:dyDescent="0.25">
      <c r="C232" s="2" t="s">
        <v>467</v>
      </c>
      <c r="D232" s="4" t="s">
        <v>547</v>
      </c>
      <c r="E232" s="116">
        <f t="shared" si="75"/>
        <v>1850</v>
      </c>
      <c r="F232" s="117">
        <f t="shared" si="75"/>
        <v>1100</v>
      </c>
      <c r="G232" s="101"/>
      <c r="K232" s="202">
        <f t="shared" si="76"/>
        <v>1850</v>
      </c>
      <c r="L232" s="202">
        <f t="shared" si="76"/>
        <v>1100</v>
      </c>
      <c r="M232" s="51"/>
      <c r="N232" s="13">
        <f t="shared" si="65"/>
        <v>1814.075</v>
      </c>
      <c r="O232" s="13">
        <f t="shared" si="66"/>
        <v>1088.4449999999999</v>
      </c>
      <c r="P232" s="51"/>
      <c r="Q232" s="436">
        <v>725.63</v>
      </c>
      <c r="R232" s="409">
        <v>725.63</v>
      </c>
      <c r="S232" s="409">
        <v>725.63</v>
      </c>
      <c r="T232" s="368">
        <v>662.07499999999993</v>
      </c>
      <c r="U232" s="305">
        <v>529.66</v>
      </c>
      <c r="V232" s="289">
        <v>506.64625000000007</v>
      </c>
      <c r="W232" s="277">
        <v>405.31700000000006</v>
      </c>
      <c r="X232" s="263">
        <v>405.31700000000006</v>
      </c>
      <c r="Y232" s="263">
        <v>405.31700000000006</v>
      </c>
      <c r="Z232" s="208">
        <v>364.78133999999994</v>
      </c>
      <c r="AA232" s="208">
        <v>364.78133999999994</v>
      </c>
      <c r="AB232" s="208">
        <v>364.78133999999994</v>
      </c>
      <c r="AC232" s="208">
        <v>364.78133999999994</v>
      </c>
      <c r="AD232" s="208">
        <v>328.98750000000001</v>
      </c>
      <c r="AE232" s="191">
        <v>263.19</v>
      </c>
      <c r="AF232" s="312">
        <f t="shared" si="77"/>
        <v>1</v>
      </c>
    </row>
    <row r="233" spans="1:33" ht="23.1" customHeight="1" x14ac:dyDescent="0.25">
      <c r="C233" s="2" t="s">
        <v>468</v>
      </c>
      <c r="D233" s="4" t="s">
        <v>548</v>
      </c>
      <c r="E233" s="116">
        <f t="shared" si="75"/>
        <v>2550</v>
      </c>
      <c r="F233" s="117">
        <f t="shared" si="75"/>
        <v>1550</v>
      </c>
      <c r="G233" s="101"/>
      <c r="K233" s="202">
        <f t="shared" si="76"/>
        <v>2550</v>
      </c>
      <c r="L233" s="202">
        <f t="shared" si="76"/>
        <v>1550</v>
      </c>
      <c r="M233" s="51"/>
      <c r="N233" s="13">
        <f t="shared" si="65"/>
        <v>2519.0500000000002</v>
      </c>
      <c r="O233" s="13">
        <f t="shared" si="66"/>
        <v>1511.43</v>
      </c>
      <c r="P233" s="51"/>
      <c r="Q233" s="436">
        <v>1007.62</v>
      </c>
      <c r="R233" s="409">
        <v>1007.62</v>
      </c>
      <c r="S233" s="409">
        <v>1007.62</v>
      </c>
      <c r="T233" s="368">
        <v>919.36249999999995</v>
      </c>
      <c r="U233" s="305">
        <v>735.49</v>
      </c>
      <c r="V233" s="289">
        <v>703.505</v>
      </c>
      <c r="W233" s="277">
        <v>562.80399999999997</v>
      </c>
      <c r="X233" s="263">
        <v>562.80399999999997</v>
      </c>
      <c r="Y233" s="263">
        <v>562.80399999999997</v>
      </c>
      <c r="Z233" s="208">
        <v>506.51369999999997</v>
      </c>
      <c r="AA233" s="208">
        <v>506.51369999999997</v>
      </c>
      <c r="AB233" s="208">
        <v>506.51369999999997</v>
      </c>
      <c r="AC233" s="208">
        <v>506.51369999999997</v>
      </c>
      <c r="AD233" s="208">
        <v>456.8125</v>
      </c>
      <c r="AE233" s="191">
        <v>365.45</v>
      </c>
      <c r="AF233" s="312">
        <f t="shared" si="77"/>
        <v>1</v>
      </c>
    </row>
    <row r="234" spans="1:33" ht="23.1" customHeight="1" x14ac:dyDescent="0.25">
      <c r="C234" s="2" t="s">
        <v>469</v>
      </c>
      <c r="D234" s="4" t="s">
        <v>167</v>
      </c>
      <c r="E234" s="116">
        <f t="shared" si="75"/>
        <v>2850</v>
      </c>
      <c r="F234" s="117">
        <f t="shared" si="75"/>
        <v>1700</v>
      </c>
      <c r="G234" s="101"/>
      <c r="K234" s="202">
        <f t="shared" si="76"/>
        <v>2850</v>
      </c>
      <c r="L234" s="202">
        <f t="shared" si="76"/>
        <v>1700</v>
      </c>
      <c r="M234" s="51"/>
      <c r="N234" s="13">
        <f t="shared" si="65"/>
        <v>2833.3249999999998</v>
      </c>
      <c r="O234" s="13">
        <f t="shared" si="66"/>
        <v>1699.9949999999999</v>
      </c>
      <c r="P234" s="51"/>
      <c r="Q234" s="436">
        <v>1133.33</v>
      </c>
      <c r="R234" s="409">
        <v>1133.33</v>
      </c>
      <c r="S234" s="409">
        <v>1133.33</v>
      </c>
      <c r="T234" s="368">
        <v>1034.0625</v>
      </c>
      <c r="U234" s="305">
        <v>827.25</v>
      </c>
      <c r="V234" s="289">
        <v>791.27125000000001</v>
      </c>
      <c r="W234" s="277">
        <v>633.01700000000005</v>
      </c>
      <c r="X234" s="263">
        <v>633.01700000000005</v>
      </c>
      <c r="Y234" s="263">
        <v>633.01700000000005</v>
      </c>
      <c r="Z234" s="208">
        <v>569.71529999999996</v>
      </c>
      <c r="AA234" s="208">
        <v>569.71529999999996</v>
      </c>
      <c r="AB234" s="208">
        <v>569.71529999999996</v>
      </c>
      <c r="AC234" s="208">
        <v>569.71529999999996</v>
      </c>
      <c r="AD234" s="208">
        <v>513.8125</v>
      </c>
      <c r="AE234" s="191">
        <v>411.05</v>
      </c>
      <c r="AF234" s="312">
        <f t="shared" si="77"/>
        <v>1</v>
      </c>
    </row>
    <row r="235" spans="1:33" ht="23.1" customHeight="1" x14ac:dyDescent="0.25">
      <c r="C235" s="2" t="s">
        <v>470</v>
      </c>
      <c r="D235" s="4" t="s">
        <v>168</v>
      </c>
      <c r="E235" s="116">
        <f t="shared" si="75"/>
        <v>3450</v>
      </c>
      <c r="F235" s="117">
        <f t="shared" si="75"/>
        <v>2050</v>
      </c>
      <c r="G235" s="101"/>
      <c r="K235" s="202">
        <f t="shared" si="76"/>
        <v>3450</v>
      </c>
      <c r="L235" s="202">
        <f t="shared" si="76"/>
        <v>2050</v>
      </c>
      <c r="M235" s="51"/>
      <c r="N235" s="13">
        <f t="shared" si="65"/>
        <v>3405.0749999999998</v>
      </c>
      <c r="O235" s="13">
        <f t="shared" si="66"/>
        <v>2043.0450000000001</v>
      </c>
      <c r="P235" s="51"/>
      <c r="Q235" s="436">
        <v>1362.03</v>
      </c>
      <c r="R235" s="409">
        <v>1362.03</v>
      </c>
      <c r="S235" s="409">
        <v>1362.03</v>
      </c>
      <c r="T235" s="368">
        <v>1242.7249999999999</v>
      </c>
      <c r="U235" s="305">
        <v>994.18</v>
      </c>
      <c r="V235" s="289">
        <v>950.95000000000016</v>
      </c>
      <c r="W235" s="277">
        <v>760.7600000000001</v>
      </c>
      <c r="X235" s="263">
        <v>760.7600000000001</v>
      </c>
      <c r="Y235" s="263">
        <v>760.7600000000001</v>
      </c>
      <c r="Z235" s="208">
        <v>684.68399999999997</v>
      </c>
      <c r="AA235" s="208">
        <v>684.68399999999997</v>
      </c>
      <c r="AB235" s="208">
        <v>684.68399999999997</v>
      </c>
      <c r="AC235" s="208">
        <v>684.68399999999997</v>
      </c>
      <c r="AD235" s="208">
        <v>617.5</v>
      </c>
      <c r="AE235" s="191">
        <v>494</v>
      </c>
      <c r="AF235" s="312">
        <f t="shared" si="77"/>
        <v>1</v>
      </c>
    </row>
    <row r="236" spans="1:33" ht="23.1" customHeight="1" x14ac:dyDescent="0.25">
      <c r="C236" s="2" t="s">
        <v>471</v>
      </c>
      <c r="D236" s="4" t="s">
        <v>549</v>
      </c>
      <c r="E236" s="116">
        <f t="shared" si="75"/>
        <v>5200</v>
      </c>
      <c r="F236" s="117">
        <f t="shared" si="75"/>
        <v>3100</v>
      </c>
      <c r="G236" s="101"/>
      <c r="K236" s="202">
        <f t="shared" si="76"/>
        <v>5200</v>
      </c>
      <c r="L236" s="202">
        <f t="shared" si="76"/>
        <v>3100</v>
      </c>
      <c r="M236" s="51"/>
      <c r="N236" s="13">
        <f t="shared" si="65"/>
        <v>5156.3500000000004</v>
      </c>
      <c r="O236" s="13">
        <f t="shared" si="66"/>
        <v>3093.81</v>
      </c>
      <c r="P236" s="51"/>
      <c r="Q236" s="436">
        <v>2062.54</v>
      </c>
      <c r="R236" s="409">
        <v>2062.54</v>
      </c>
      <c r="S236" s="409">
        <v>2062.54</v>
      </c>
      <c r="T236" s="368">
        <v>1881.875</v>
      </c>
      <c r="U236" s="305">
        <v>1505.5</v>
      </c>
      <c r="V236" s="289">
        <v>1440.13375</v>
      </c>
      <c r="W236" s="277">
        <v>1152.107</v>
      </c>
      <c r="X236" s="263">
        <v>1152.107</v>
      </c>
      <c r="Y236" s="263">
        <v>1152.107</v>
      </c>
      <c r="Z236" s="208">
        <v>1036.8804599999999</v>
      </c>
      <c r="AA236" s="208">
        <v>1036.8804599999999</v>
      </c>
      <c r="AB236" s="208">
        <v>1036.8804599999999</v>
      </c>
      <c r="AC236" s="208">
        <v>1036.8804599999999</v>
      </c>
      <c r="AD236" s="208">
        <v>935.13750000000005</v>
      </c>
      <c r="AE236" s="191">
        <v>748.11</v>
      </c>
      <c r="AF236" s="312">
        <f t="shared" si="77"/>
        <v>1</v>
      </c>
    </row>
    <row r="237" spans="1:33" ht="23.1" customHeight="1" x14ac:dyDescent="0.25">
      <c r="C237" s="2" t="s">
        <v>472</v>
      </c>
      <c r="D237" s="4" t="s">
        <v>170</v>
      </c>
      <c r="E237" s="116">
        <f t="shared" si="75"/>
        <v>9900</v>
      </c>
      <c r="F237" s="117">
        <f t="shared" si="75"/>
        <v>5950</v>
      </c>
      <c r="G237" s="101"/>
      <c r="K237" s="202">
        <f t="shared" si="76"/>
        <v>9900</v>
      </c>
      <c r="L237" s="202">
        <f t="shared" si="76"/>
        <v>5950</v>
      </c>
      <c r="M237" s="51"/>
      <c r="N237" s="13">
        <f t="shared" si="65"/>
        <v>9852.15</v>
      </c>
      <c r="O237" s="13">
        <f t="shared" si="66"/>
        <v>5911.29</v>
      </c>
      <c r="P237" s="51"/>
      <c r="Q237" s="436">
        <v>3940.86</v>
      </c>
      <c r="R237" s="409">
        <v>3940.86</v>
      </c>
      <c r="S237" s="409">
        <v>3940.86</v>
      </c>
      <c r="T237" s="368">
        <v>3595.6750000000002</v>
      </c>
      <c r="U237" s="305">
        <v>2876.54</v>
      </c>
      <c r="V237" s="289">
        <v>2765.51</v>
      </c>
      <c r="W237" s="277">
        <v>2212.4080000000004</v>
      </c>
      <c r="X237" s="263">
        <v>2212.4080000000004</v>
      </c>
      <c r="Y237" s="263">
        <v>2212.4080000000004</v>
      </c>
      <c r="Z237" s="208">
        <v>1981.0652399999997</v>
      </c>
      <c r="AA237" s="208">
        <v>1981.0652399999997</v>
      </c>
      <c r="AB237" s="208">
        <v>1981.0652399999997</v>
      </c>
      <c r="AC237" s="208">
        <v>1981.0652399999997</v>
      </c>
      <c r="AD237" s="208">
        <v>1786.675</v>
      </c>
      <c r="AE237" s="191">
        <v>1429.34</v>
      </c>
      <c r="AF237" s="312">
        <f t="shared" si="77"/>
        <v>1</v>
      </c>
    </row>
    <row r="238" spans="1:33" ht="23.1" customHeight="1" x14ac:dyDescent="0.25">
      <c r="D238" s="136"/>
      <c r="E238" s="138"/>
      <c r="F238" s="139"/>
      <c r="K238" s="202"/>
      <c r="L238" s="202"/>
      <c r="M238" s="51"/>
      <c r="N238" s="13"/>
      <c r="O238" s="13"/>
      <c r="P238" s="51"/>
      <c r="Q238" s="400"/>
      <c r="R238" s="401"/>
      <c r="S238" s="401"/>
      <c r="T238" s="368"/>
      <c r="U238" s="305"/>
      <c r="V238" s="289"/>
      <c r="W238" s="277"/>
      <c r="X238" s="263"/>
      <c r="Y238" s="263"/>
      <c r="Z238" s="208"/>
      <c r="AA238" s="208"/>
      <c r="AB238" s="208"/>
      <c r="AC238" s="208"/>
      <c r="AD238" s="208"/>
      <c r="AE238" s="191"/>
      <c r="AF238" s="312" t="e">
        <f t="shared" si="77"/>
        <v>#DIV/0!</v>
      </c>
    </row>
    <row r="239" spans="1:33" ht="23.1" customHeight="1" x14ac:dyDescent="0.25">
      <c r="D239" s="615" t="s">
        <v>836</v>
      </c>
      <c r="E239" s="615"/>
      <c r="F239" s="615"/>
      <c r="G239" s="615"/>
      <c r="H239" s="615"/>
      <c r="I239" s="615"/>
      <c r="J239" s="34"/>
      <c r="K239" s="202"/>
      <c r="L239" s="202"/>
      <c r="M239" s="2"/>
      <c r="N239" s="13"/>
      <c r="O239" s="13"/>
      <c r="P239" s="2"/>
      <c r="Q239" s="400"/>
      <c r="R239" s="401"/>
      <c r="S239" s="401"/>
      <c r="T239" s="329"/>
      <c r="U239" s="333"/>
      <c r="V239" s="330"/>
      <c r="W239" s="280"/>
      <c r="X239" s="331"/>
      <c r="Y239" s="331"/>
      <c r="Z239" s="237"/>
      <c r="AA239" s="237"/>
      <c r="AB239" s="237"/>
      <c r="AC239" s="237"/>
      <c r="AD239" s="237"/>
      <c r="AE239" s="197"/>
      <c r="AF239" s="312" t="e">
        <f t="shared" si="77"/>
        <v>#DIV/0!</v>
      </c>
    </row>
    <row r="240" spans="1:33" s="66" customFormat="1" ht="23.1" customHeight="1" x14ac:dyDescent="0.25">
      <c r="A240" s="2"/>
      <c r="B240" s="2">
        <v>2030</v>
      </c>
      <c r="C240" s="2" t="s">
        <v>477</v>
      </c>
      <c r="D240" s="4" t="s">
        <v>800</v>
      </c>
      <c r="E240" s="116">
        <f t="shared" ref="E240:F254" si="78">K240</f>
        <v>900</v>
      </c>
      <c r="F240" s="117">
        <f t="shared" si="78"/>
        <v>550</v>
      </c>
      <c r="G240" s="101"/>
      <c r="H240" s="2"/>
      <c r="I240" s="2"/>
      <c r="J240" s="33"/>
      <c r="K240" s="202">
        <f t="shared" ref="K240:L254" si="79">MROUND(N240+25,50)</f>
        <v>900</v>
      </c>
      <c r="L240" s="202">
        <f t="shared" si="79"/>
        <v>550</v>
      </c>
      <c r="M240" s="51"/>
      <c r="N240" s="13">
        <f t="shared" si="65"/>
        <v>892.8</v>
      </c>
      <c r="O240" s="13">
        <f t="shared" si="66"/>
        <v>535.68000000000006</v>
      </c>
      <c r="P240" s="63"/>
      <c r="Q240" s="436">
        <v>357.12</v>
      </c>
      <c r="R240" s="409">
        <v>357.12</v>
      </c>
      <c r="S240" s="409">
        <v>357.12</v>
      </c>
      <c r="T240" s="368">
        <v>325.83750000000003</v>
      </c>
      <c r="U240" s="305">
        <v>260.67</v>
      </c>
      <c r="V240" s="289">
        <v>249.34250000000003</v>
      </c>
      <c r="W240" s="277">
        <v>199.47400000000002</v>
      </c>
      <c r="X240" s="263">
        <v>199.47400000000002</v>
      </c>
      <c r="Y240" s="263">
        <v>199.47400000000002</v>
      </c>
      <c r="Z240" s="208">
        <v>179.52857999999998</v>
      </c>
      <c r="AA240" s="208">
        <v>179.52857999999998</v>
      </c>
      <c r="AB240" s="208">
        <v>179.52857999999998</v>
      </c>
      <c r="AC240" s="208">
        <v>179.52857999999998</v>
      </c>
      <c r="AD240" s="208">
        <v>161.91249999999999</v>
      </c>
      <c r="AE240" s="191">
        <v>129.53</v>
      </c>
      <c r="AF240" s="312">
        <f t="shared" si="77"/>
        <v>1</v>
      </c>
      <c r="AG240" s="144"/>
    </row>
    <row r="241" spans="2:32" ht="23.1" customHeight="1" x14ac:dyDescent="0.25">
      <c r="B241" s="2">
        <v>2031</v>
      </c>
      <c r="C241" s="2" t="s">
        <v>478</v>
      </c>
      <c r="D241" s="4" t="s">
        <v>801</v>
      </c>
      <c r="E241" s="116">
        <f t="shared" si="78"/>
        <v>500</v>
      </c>
      <c r="F241" s="117">
        <f t="shared" si="78"/>
        <v>300</v>
      </c>
      <c r="G241" s="101"/>
      <c r="K241" s="202">
        <f t="shared" si="79"/>
        <v>500</v>
      </c>
      <c r="L241" s="202">
        <f t="shared" si="79"/>
        <v>300</v>
      </c>
      <c r="M241" s="51"/>
      <c r="N241" s="13">
        <f t="shared" si="65"/>
        <v>475.17499999999995</v>
      </c>
      <c r="O241" s="13">
        <f t="shared" si="66"/>
        <v>285.10500000000002</v>
      </c>
      <c r="P241" s="51"/>
      <c r="Q241" s="436">
        <v>190.07</v>
      </c>
      <c r="R241" s="409">
        <v>190.07</v>
      </c>
      <c r="S241" s="409">
        <v>190.07</v>
      </c>
      <c r="T241" s="368">
        <v>173.42500000000001</v>
      </c>
      <c r="U241" s="305">
        <v>138.74</v>
      </c>
      <c r="V241" s="289">
        <v>138.22875000000002</v>
      </c>
      <c r="W241" s="277">
        <v>110.58300000000001</v>
      </c>
      <c r="X241" s="263">
        <v>110.58300000000001</v>
      </c>
      <c r="Y241" s="263">
        <v>110.58300000000001</v>
      </c>
      <c r="Z241" s="208">
        <v>90</v>
      </c>
      <c r="AA241" s="234">
        <v>90</v>
      </c>
      <c r="AB241" s="208">
        <v>99.514799999999994</v>
      </c>
      <c r="AC241" s="208">
        <v>99.514799999999994</v>
      </c>
      <c r="AD241" s="208">
        <v>89.75</v>
      </c>
      <c r="AE241" s="191">
        <v>71.8</v>
      </c>
      <c r="AF241" s="312">
        <f t="shared" si="77"/>
        <v>1</v>
      </c>
    </row>
    <row r="242" spans="2:32" ht="23.1" customHeight="1" x14ac:dyDescent="0.25">
      <c r="B242" s="2">
        <v>2032</v>
      </c>
      <c r="C242" s="2" t="s">
        <v>479</v>
      </c>
      <c r="D242" s="4" t="s">
        <v>802</v>
      </c>
      <c r="E242" s="116">
        <f t="shared" si="78"/>
        <v>500</v>
      </c>
      <c r="F242" s="117">
        <f t="shared" si="78"/>
        <v>300</v>
      </c>
      <c r="G242" s="101"/>
      <c r="K242" s="202">
        <f t="shared" si="79"/>
        <v>500</v>
      </c>
      <c r="L242" s="202">
        <f t="shared" si="79"/>
        <v>300</v>
      </c>
      <c r="M242" s="51"/>
      <c r="N242" s="13">
        <f t="shared" si="65"/>
        <v>486.59999999999997</v>
      </c>
      <c r="O242" s="13">
        <f t="shared" si="66"/>
        <v>291.95999999999998</v>
      </c>
      <c r="P242" s="51"/>
      <c r="Q242" s="436">
        <v>194.64</v>
      </c>
      <c r="R242" s="409">
        <v>194.64</v>
      </c>
      <c r="S242" s="409">
        <v>194.64</v>
      </c>
      <c r="T242" s="368">
        <v>177.58749999999998</v>
      </c>
      <c r="U242" s="305">
        <v>142.07</v>
      </c>
      <c r="V242" s="289">
        <v>141.55625000000003</v>
      </c>
      <c r="W242" s="277">
        <v>113.24500000000002</v>
      </c>
      <c r="X242" s="263">
        <v>113.24500000000002</v>
      </c>
      <c r="Y242" s="263">
        <v>113.24500000000002</v>
      </c>
      <c r="Z242" s="208">
        <v>101.91257999999999</v>
      </c>
      <c r="AA242" s="208">
        <v>101.91257999999999</v>
      </c>
      <c r="AB242" s="208">
        <v>101.91257999999999</v>
      </c>
      <c r="AC242" s="208">
        <v>101.91257999999999</v>
      </c>
      <c r="AD242" s="208">
        <v>91.912499999999994</v>
      </c>
      <c r="AE242" s="191">
        <v>73.53</v>
      </c>
      <c r="AF242" s="312">
        <f t="shared" si="77"/>
        <v>1</v>
      </c>
    </row>
    <row r="243" spans="2:32" ht="23.1" customHeight="1" x14ac:dyDescent="0.25">
      <c r="B243" s="2">
        <v>2033</v>
      </c>
      <c r="C243" s="2" t="s">
        <v>480</v>
      </c>
      <c r="D243" s="4" t="s">
        <v>803</v>
      </c>
      <c r="E243" s="116">
        <f t="shared" si="78"/>
        <v>550</v>
      </c>
      <c r="F243" s="117">
        <f t="shared" si="78"/>
        <v>350</v>
      </c>
      <c r="G243" s="101"/>
      <c r="K243" s="202">
        <f t="shared" si="79"/>
        <v>550</v>
      </c>
      <c r="L243" s="202">
        <f t="shared" si="79"/>
        <v>350</v>
      </c>
      <c r="M243" s="51"/>
      <c r="N243" s="13">
        <f t="shared" si="65"/>
        <v>522.57500000000005</v>
      </c>
      <c r="O243" s="13">
        <f t="shared" si="66"/>
        <v>313.54500000000002</v>
      </c>
      <c r="P243" s="51"/>
      <c r="Q243" s="436">
        <v>209.03</v>
      </c>
      <c r="R243" s="409">
        <v>209.03</v>
      </c>
      <c r="S243" s="409">
        <v>209.03</v>
      </c>
      <c r="T243" s="368">
        <v>190.72500000000002</v>
      </c>
      <c r="U243" s="305">
        <v>152.58000000000001</v>
      </c>
      <c r="V243" s="289">
        <v>152.03375</v>
      </c>
      <c r="W243" s="277">
        <v>121.627</v>
      </c>
      <c r="X243" s="263">
        <v>121.627</v>
      </c>
      <c r="Y243" s="263">
        <v>121.627</v>
      </c>
      <c r="Z243" s="208">
        <v>99</v>
      </c>
      <c r="AA243" s="234">
        <v>99</v>
      </c>
      <c r="AB243" s="208">
        <v>109.45241999999999</v>
      </c>
      <c r="AC243" s="208">
        <v>109.45241999999999</v>
      </c>
      <c r="AD243" s="208">
        <v>98.712500000000006</v>
      </c>
      <c r="AE243" s="191">
        <v>78.97</v>
      </c>
      <c r="AF243" s="312">
        <f t="shared" si="77"/>
        <v>1</v>
      </c>
    </row>
    <row r="244" spans="2:32" ht="23.1" customHeight="1" x14ac:dyDescent="0.25">
      <c r="B244" s="2">
        <v>2034</v>
      </c>
      <c r="C244" s="2" t="s">
        <v>481</v>
      </c>
      <c r="D244" s="4" t="s">
        <v>804</v>
      </c>
      <c r="E244" s="116">
        <f t="shared" si="78"/>
        <v>750</v>
      </c>
      <c r="F244" s="117">
        <f t="shared" si="78"/>
        <v>450</v>
      </c>
      <c r="G244" s="101"/>
      <c r="K244" s="202">
        <f t="shared" si="79"/>
        <v>750</v>
      </c>
      <c r="L244" s="202">
        <f t="shared" si="79"/>
        <v>450</v>
      </c>
      <c r="M244" s="51"/>
      <c r="N244" s="13">
        <f t="shared" si="65"/>
        <v>732.67499999999995</v>
      </c>
      <c r="O244" s="13">
        <f t="shared" si="66"/>
        <v>439.60500000000002</v>
      </c>
      <c r="P244" s="51"/>
      <c r="Q244" s="436">
        <v>293.07</v>
      </c>
      <c r="R244" s="409">
        <v>293.07</v>
      </c>
      <c r="S244" s="409">
        <v>293.07</v>
      </c>
      <c r="T244" s="368">
        <v>267.39999999999998</v>
      </c>
      <c r="U244" s="305">
        <v>213.92</v>
      </c>
      <c r="V244" s="289">
        <v>213.16625000000002</v>
      </c>
      <c r="W244" s="277">
        <v>170.53300000000002</v>
      </c>
      <c r="X244" s="263">
        <v>170.53300000000002</v>
      </c>
      <c r="Y244" s="263">
        <v>170.53300000000002</v>
      </c>
      <c r="Z244" s="208">
        <v>139</v>
      </c>
      <c r="AA244" s="234">
        <v>139</v>
      </c>
      <c r="AB244" s="208">
        <v>153.47178</v>
      </c>
      <c r="AC244" s="208">
        <v>153.47178</v>
      </c>
      <c r="AD244" s="208">
        <v>138.41249999999999</v>
      </c>
      <c r="AE244" s="191">
        <v>110.73</v>
      </c>
      <c r="AF244" s="312">
        <f t="shared" si="77"/>
        <v>1</v>
      </c>
    </row>
    <row r="245" spans="2:32" ht="23.1" customHeight="1" x14ac:dyDescent="0.25">
      <c r="B245" s="2">
        <v>2035</v>
      </c>
      <c r="C245" s="2" t="s">
        <v>482</v>
      </c>
      <c r="D245" s="4" t="s">
        <v>805</v>
      </c>
      <c r="E245" s="116">
        <f t="shared" si="78"/>
        <v>850</v>
      </c>
      <c r="F245" s="117">
        <f t="shared" si="78"/>
        <v>550</v>
      </c>
      <c r="G245" s="101"/>
      <c r="K245" s="202">
        <f t="shared" si="79"/>
        <v>850</v>
      </c>
      <c r="L245" s="202">
        <f t="shared" si="79"/>
        <v>550</v>
      </c>
      <c r="M245" s="51"/>
      <c r="N245" s="13">
        <f t="shared" si="65"/>
        <v>846.55</v>
      </c>
      <c r="O245" s="13">
        <f t="shared" si="66"/>
        <v>507.93</v>
      </c>
      <c r="P245" s="51"/>
      <c r="Q245" s="436">
        <v>338.62</v>
      </c>
      <c r="R245" s="409">
        <v>338.62</v>
      </c>
      <c r="S245" s="409">
        <v>338.62</v>
      </c>
      <c r="T245" s="368">
        <v>308.96249999999998</v>
      </c>
      <c r="U245" s="305">
        <v>247.17</v>
      </c>
      <c r="V245" s="289">
        <v>246.29000000000002</v>
      </c>
      <c r="W245" s="277">
        <v>197.03200000000001</v>
      </c>
      <c r="X245" s="263">
        <v>197.03200000000001</v>
      </c>
      <c r="Y245" s="263">
        <v>197.03200000000001</v>
      </c>
      <c r="Z245" s="208">
        <v>177.32483999999999</v>
      </c>
      <c r="AA245" s="208">
        <v>177.32483999999999</v>
      </c>
      <c r="AB245" s="208">
        <v>177.32483999999999</v>
      </c>
      <c r="AC245" s="208">
        <v>177.32483999999999</v>
      </c>
      <c r="AD245" s="208">
        <v>159.92500000000001</v>
      </c>
      <c r="AE245" s="191">
        <v>127.94</v>
      </c>
      <c r="AF245" s="312">
        <f t="shared" si="77"/>
        <v>1</v>
      </c>
    </row>
    <row r="246" spans="2:32" ht="23.1" customHeight="1" x14ac:dyDescent="0.25">
      <c r="B246" s="2">
        <v>2036</v>
      </c>
      <c r="C246" s="2" t="s">
        <v>483</v>
      </c>
      <c r="D246" s="4" t="s">
        <v>806</v>
      </c>
      <c r="E246" s="116">
        <f t="shared" si="78"/>
        <v>1300</v>
      </c>
      <c r="F246" s="117">
        <f t="shared" si="78"/>
        <v>800</v>
      </c>
      <c r="G246" s="101"/>
      <c r="K246" s="202">
        <f t="shared" si="79"/>
        <v>1300</v>
      </c>
      <c r="L246" s="202">
        <f t="shared" si="79"/>
        <v>800</v>
      </c>
      <c r="M246" s="51"/>
      <c r="N246" s="13">
        <f t="shared" si="65"/>
        <v>1256.875</v>
      </c>
      <c r="O246" s="13">
        <f t="shared" si="66"/>
        <v>754.125</v>
      </c>
      <c r="P246" s="51"/>
      <c r="Q246" s="436">
        <v>502.75</v>
      </c>
      <c r="R246" s="409">
        <v>502.75</v>
      </c>
      <c r="S246" s="409">
        <v>502.75</v>
      </c>
      <c r="T246" s="368">
        <v>458.71250000000003</v>
      </c>
      <c r="U246" s="305">
        <v>366.97</v>
      </c>
      <c r="V246" s="289">
        <v>365.65375000000006</v>
      </c>
      <c r="W246" s="277">
        <v>292.52300000000002</v>
      </c>
      <c r="X246" s="263">
        <v>292.52300000000002</v>
      </c>
      <c r="Y246" s="263">
        <v>292.52300000000002</v>
      </c>
      <c r="Z246" s="208">
        <v>238</v>
      </c>
      <c r="AA246" s="234">
        <v>238</v>
      </c>
      <c r="AB246" s="208">
        <v>263.27069999999998</v>
      </c>
      <c r="AC246" s="208">
        <v>263.27069999999998</v>
      </c>
      <c r="AD246" s="208">
        <v>237.4375</v>
      </c>
      <c r="AE246" s="191">
        <v>189.95</v>
      </c>
      <c r="AF246" s="312">
        <f t="shared" si="77"/>
        <v>1</v>
      </c>
    </row>
    <row r="247" spans="2:32" ht="23.1" customHeight="1" x14ac:dyDescent="0.25">
      <c r="B247" s="2">
        <v>2037</v>
      </c>
      <c r="C247" s="2" t="s">
        <v>484</v>
      </c>
      <c r="D247" s="4" t="s">
        <v>807</v>
      </c>
      <c r="E247" s="116">
        <f t="shared" si="78"/>
        <v>1300</v>
      </c>
      <c r="F247" s="117">
        <f t="shared" si="78"/>
        <v>800</v>
      </c>
      <c r="G247" s="101"/>
      <c r="K247" s="202">
        <f t="shared" si="79"/>
        <v>1300</v>
      </c>
      <c r="L247" s="202">
        <f t="shared" si="79"/>
        <v>800</v>
      </c>
      <c r="M247" s="51"/>
      <c r="N247" s="13">
        <f t="shared" si="65"/>
        <v>1281.8000000000002</v>
      </c>
      <c r="O247" s="13">
        <f t="shared" si="66"/>
        <v>769.08</v>
      </c>
      <c r="P247" s="51"/>
      <c r="Q247" s="436">
        <v>512.72</v>
      </c>
      <c r="R247" s="409">
        <v>512.72</v>
      </c>
      <c r="S247" s="409">
        <v>512.72</v>
      </c>
      <c r="T247" s="368">
        <v>467.8125</v>
      </c>
      <c r="U247" s="305">
        <v>374.25</v>
      </c>
      <c r="V247" s="289">
        <v>372.9</v>
      </c>
      <c r="W247" s="277">
        <v>298.32</v>
      </c>
      <c r="X247" s="263">
        <v>298.32</v>
      </c>
      <c r="Y247" s="263">
        <v>298.32</v>
      </c>
      <c r="Z247" s="208">
        <v>243</v>
      </c>
      <c r="AA247" s="234">
        <v>243</v>
      </c>
      <c r="AB247" s="208">
        <v>268.48205999999999</v>
      </c>
      <c r="AC247" s="208">
        <v>268.48205999999999</v>
      </c>
      <c r="AD247" s="208">
        <v>242.13750000000002</v>
      </c>
      <c r="AE247" s="191">
        <v>193.71</v>
      </c>
      <c r="AF247" s="312">
        <f t="shared" si="77"/>
        <v>1</v>
      </c>
    </row>
    <row r="248" spans="2:32" ht="23.1" customHeight="1" x14ac:dyDescent="0.25">
      <c r="B248" s="2">
        <v>2038</v>
      </c>
      <c r="C248" s="2" t="s">
        <v>485</v>
      </c>
      <c r="D248" s="4" t="s">
        <v>808</v>
      </c>
      <c r="E248" s="116">
        <f t="shared" si="78"/>
        <v>1750</v>
      </c>
      <c r="F248" s="117">
        <f t="shared" si="78"/>
        <v>1050</v>
      </c>
      <c r="G248" s="101"/>
      <c r="K248" s="202">
        <f t="shared" si="79"/>
        <v>1750</v>
      </c>
      <c r="L248" s="202">
        <f t="shared" si="79"/>
        <v>1050</v>
      </c>
      <c r="M248" s="51"/>
      <c r="N248" s="13">
        <f t="shared" si="65"/>
        <v>1723.15</v>
      </c>
      <c r="O248" s="13">
        <f t="shared" si="66"/>
        <v>1033.8899999999999</v>
      </c>
      <c r="P248" s="51"/>
      <c r="Q248" s="436">
        <v>689.26</v>
      </c>
      <c r="R248" s="409">
        <v>689.26</v>
      </c>
      <c r="S248" s="409">
        <v>689.26</v>
      </c>
      <c r="T248" s="368">
        <v>628.88750000000005</v>
      </c>
      <c r="U248" s="305">
        <v>503.11</v>
      </c>
      <c r="V248" s="289">
        <v>503.75</v>
      </c>
      <c r="W248" s="269">
        <v>403</v>
      </c>
      <c r="X248" s="263">
        <v>384.98900000000003</v>
      </c>
      <c r="Y248" s="263">
        <v>384.98900000000003</v>
      </c>
      <c r="Z248" s="208">
        <v>313</v>
      </c>
      <c r="AA248" s="234">
        <v>313</v>
      </c>
      <c r="AB248" s="208">
        <v>346.48613999999998</v>
      </c>
      <c r="AC248" s="208">
        <v>346.48613999999998</v>
      </c>
      <c r="AD248" s="208">
        <v>312.48750000000001</v>
      </c>
      <c r="AE248" s="191">
        <v>249.99</v>
      </c>
      <c r="AF248" s="312">
        <f t="shared" si="77"/>
        <v>1</v>
      </c>
    </row>
    <row r="249" spans="2:32" ht="23.1" customHeight="1" x14ac:dyDescent="0.25">
      <c r="B249" s="2">
        <v>2039</v>
      </c>
      <c r="C249" s="2" t="s">
        <v>486</v>
      </c>
      <c r="D249" s="4" t="s">
        <v>809</v>
      </c>
      <c r="E249" s="116">
        <f t="shared" si="78"/>
        <v>2000</v>
      </c>
      <c r="F249" s="117">
        <f t="shared" si="78"/>
        <v>1200</v>
      </c>
      <c r="G249" s="101"/>
      <c r="K249" s="202">
        <f t="shared" si="79"/>
        <v>2000</v>
      </c>
      <c r="L249" s="202">
        <f t="shared" si="79"/>
        <v>1200</v>
      </c>
      <c r="M249" s="51"/>
      <c r="N249" s="13">
        <f t="shared" si="65"/>
        <v>1971.7750000000001</v>
      </c>
      <c r="O249" s="13">
        <f t="shared" si="66"/>
        <v>1183.0650000000001</v>
      </c>
      <c r="P249" s="51"/>
      <c r="Q249" s="436">
        <v>788.71</v>
      </c>
      <c r="R249" s="409">
        <v>788.71</v>
      </c>
      <c r="S249" s="409">
        <v>788.71</v>
      </c>
      <c r="T249" s="368">
        <v>719.625</v>
      </c>
      <c r="U249" s="305">
        <v>575.70000000000005</v>
      </c>
      <c r="V249" s="289">
        <v>576.25</v>
      </c>
      <c r="W249" s="269">
        <v>461</v>
      </c>
      <c r="X249" s="263">
        <v>440.44</v>
      </c>
      <c r="Y249" s="263">
        <v>440.44</v>
      </c>
      <c r="Z249" s="208">
        <v>358</v>
      </c>
      <c r="AA249" s="234">
        <v>358</v>
      </c>
      <c r="AB249" s="208">
        <v>396.47915999999998</v>
      </c>
      <c r="AC249" s="208">
        <v>396.47915999999998</v>
      </c>
      <c r="AD249" s="208">
        <v>357.57499999999999</v>
      </c>
      <c r="AE249" s="191">
        <v>286.06</v>
      </c>
      <c r="AF249" s="312">
        <f t="shared" si="77"/>
        <v>1</v>
      </c>
    </row>
    <row r="250" spans="2:32" ht="23.1" customHeight="1" x14ac:dyDescent="0.25">
      <c r="B250" s="2">
        <v>2040</v>
      </c>
      <c r="C250" s="2" t="s">
        <v>487</v>
      </c>
      <c r="D250" s="4" t="s">
        <v>810</v>
      </c>
      <c r="E250" s="116">
        <f t="shared" si="78"/>
        <v>2450</v>
      </c>
      <c r="F250" s="117">
        <f t="shared" si="78"/>
        <v>1500</v>
      </c>
      <c r="G250" s="101"/>
      <c r="K250" s="202">
        <f t="shared" si="79"/>
        <v>2450</v>
      </c>
      <c r="L250" s="202">
        <f t="shared" si="79"/>
        <v>1500</v>
      </c>
      <c r="M250" s="51"/>
      <c r="N250" s="13">
        <f t="shared" si="65"/>
        <v>2418.5</v>
      </c>
      <c r="O250" s="13">
        <f t="shared" si="66"/>
        <v>1451.1</v>
      </c>
      <c r="P250" s="51"/>
      <c r="Q250" s="436">
        <v>967.4</v>
      </c>
      <c r="R250" s="409">
        <v>967.4</v>
      </c>
      <c r="S250" s="409">
        <v>967.4</v>
      </c>
      <c r="T250" s="368">
        <v>882.66250000000002</v>
      </c>
      <c r="U250" s="305">
        <v>706.13</v>
      </c>
      <c r="V250" s="289">
        <v>706.25</v>
      </c>
      <c r="W250" s="269">
        <v>565</v>
      </c>
      <c r="X250" s="263">
        <v>540.3420000000001</v>
      </c>
      <c r="Y250" s="263">
        <v>540.3420000000001</v>
      </c>
      <c r="Z250" s="208">
        <v>439</v>
      </c>
      <c r="AA250" s="234">
        <v>439</v>
      </c>
      <c r="AB250" s="208">
        <v>486.30581999999998</v>
      </c>
      <c r="AC250" s="208">
        <v>486.30581999999998</v>
      </c>
      <c r="AD250" s="208">
        <v>438.58749999999998</v>
      </c>
      <c r="AE250" s="191">
        <v>350.87</v>
      </c>
      <c r="AF250" s="312">
        <f t="shared" si="77"/>
        <v>1</v>
      </c>
    </row>
    <row r="251" spans="2:32" ht="23.1" customHeight="1" x14ac:dyDescent="0.25">
      <c r="B251" s="2">
        <v>2041</v>
      </c>
      <c r="C251" s="2" t="s">
        <v>488</v>
      </c>
      <c r="D251" s="4" t="s">
        <v>811</v>
      </c>
      <c r="E251" s="116">
        <f t="shared" si="78"/>
        <v>2900</v>
      </c>
      <c r="F251" s="117">
        <f t="shared" si="78"/>
        <v>1750</v>
      </c>
      <c r="G251" s="101"/>
      <c r="K251" s="202">
        <f t="shared" si="79"/>
        <v>2900</v>
      </c>
      <c r="L251" s="202">
        <f t="shared" si="79"/>
        <v>1750</v>
      </c>
      <c r="M251" s="51"/>
      <c r="N251" s="13">
        <f t="shared" si="65"/>
        <v>2874.25</v>
      </c>
      <c r="O251" s="13">
        <f t="shared" si="66"/>
        <v>1724.5500000000002</v>
      </c>
      <c r="P251" s="51"/>
      <c r="Q251" s="436">
        <v>1149.7</v>
      </c>
      <c r="R251" s="409">
        <v>1149.7</v>
      </c>
      <c r="S251" s="409">
        <v>1149.7</v>
      </c>
      <c r="T251" s="368">
        <v>1049</v>
      </c>
      <c r="U251" s="305">
        <v>839.2</v>
      </c>
      <c r="V251" s="289">
        <v>802.72499999999991</v>
      </c>
      <c r="W251" s="277">
        <v>642.17999999999995</v>
      </c>
      <c r="X251" s="263">
        <v>642.17999999999995</v>
      </c>
      <c r="Y251" s="263">
        <v>642.17999999999995</v>
      </c>
      <c r="Z251" s="208">
        <v>522</v>
      </c>
      <c r="AA251" s="234">
        <v>522</v>
      </c>
      <c r="AB251" s="208">
        <v>577.96199999999999</v>
      </c>
      <c r="AC251" s="208">
        <v>577.96199999999999</v>
      </c>
      <c r="AD251" s="208">
        <v>521.25</v>
      </c>
      <c r="AE251" s="191">
        <v>417</v>
      </c>
      <c r="AF251" s="312">
        <f t="shared" si="77"/>
        <v>1</v>
      </c>
    </row>
    <row r="252" spans="2:32" ht="23.1" customHeight="1" x14ac:dyDescent="0.25">
      <c r="B252" s="2">
        <v>2042</v>
      </c>
      <c r="C252" s="2" t="s">
        <v>489</v>
      </c>
      <c r="D252" s="4" t="s">
        <v>812</v>
      </c>
      <c r="E252" s="116">
        <f t="shared" si="78"/>
        <v>3800</v>
      </c>
      <c r="F252" s="117">
        <f t="shared" si="78"/>
        <v>2300</v>
      </c>
      <c r="G252" s="101"/>
      <c r="K252" s="202">
        <f t="shared" si="79"/>
        <v>3800</v>
      </c>
      <c r="L252" s="202">
        <f t="shared" si="79"/>
        <v>2300</v>
      </c>
      <c r="M252" s="51"/>
      <c r="N252" s="13">
        <f t="shared" si="65"/>
        <v>3794.1750000000002</v>
      </c>
      <c r="O252" s="13">
        <f t="shared" si="66"/>
        <v>2276.5050000000001</v>
      </c>
      <c r="P252" s="51"/>
      <c r="Q252" s="436">
        <v>1517.67</v>
      </c>
      <c r="R252" s="409">
        <v>1517.67</v>
      </c>
      <c r="S252" s="409">
        <v>1517.67</v>
      </c>
      <c r="T252" s="368">
        <v>1384.7375</v>
      </c>
      <c r="U252" s="305">
        <v>1107.79</v>
      </c>
      <c r="V252" s="289">
        <v>1059.6300000000001</v>
      </c>
      <c r="W252" s="277">
        <v>847.70400000000006</v>
      </c>
      <c r="X252" s="263">
        <v>847.70400000000006</v>
      </c>
      <c r="Y252" s="263">
        <v>847.70400000000006</v>
      </c>
      <c r="Z252" s="208">
        <v>689</v>
      </c>
      <c r="AA252" s="234">
        <v>689</v>
      </c>
      <c r="AB252" s="208">
        <v>762.93755999999996</v>
      </c>
      <c r="AC252" s="208">
        <v>762.93755999999996</v>
      </c>
      <c r="AD252" s="208">
        <v>688.07500000000005</v>
      </c>
      <c r="AE252" s="191">
        <v>550.46</v>
      </c>
      <c r="AF252" s="312">
        <f t="shared" si="77"/>
        <v>1</v>
      </c>
    </row>
    <row r="253" spans="2:32" ht="23.1" customHeight="1" x14ac:dyDescent="0.25">
      <c r="B253" s="2">
        <v>2042</v>
      </c>
      <c r="C253" s="2" t="s">
        <v>671</v>
      </c>
      <c r="D253" s="4" t="s">
        <v>813</v>
      </c>
      <c r="E253" s="116">
        <f t="shared" si="78"/>
        <v>4800</v>
      </c>
      <c r="F253" s="117">
        <f t="shared" si="78"/>
        <v>2900</v>
      </c>
      <c r="G253" s="101"/>
      <c r="K253" s="202">
        <f t="shared" si="79"/>
        <v>4800</v>
      </c>
      <c r="L253" s="202">
        <f t="shared" si="79"/>
        <v>2900</v>
      </c>
      <c r="M253" s="51"/>
      <c r="N253" s="13">
        <f t="shared" si="65"/>
        <v>4758.4500000000007</v>
      </c>
      <c r="O253" s="13">
        <f t="shared" si="66"/>
        <v>2855.07</v>
      </c>
      <c r="P253" s="51"/>
      <c r="Q253" s="436">
        <v>1903.38</v>
      </c>
      <c r="R253" s="409">
        <v>1903.38</v>
      </c>
      <c r="S253" s="409">
        <v>1903.38</v>
      </c>
      <c r="T253" s="368">
        <v>1762.625</v>
      </c>
      <c r="U253" s="305">
        <v>1410.1</v>
      </c>
      <c r="V253" s="289">
        <v>1384.9275</v>
      </c>
      <c r="W253" s="277">
        <v>1107.942</v>
      </c>
      <c r="X253" s="263">
        <v>1107.942</v>
      </c>
      <c r="Y253" s="263">
        <v>1107.942</v>
      </c>
      <c r="Z253" s="208">
        <v>916</v>
      </c>
      <c r="AA253" s="234">
        <v>916</v>
      </c>
      <c r="AB253" s="208">
        <v>762.93755999999996</v>
      </c>
      <c r="AC253" s="208">
        <v>762.93755999999996</v>
      </c>
      <c r="AD253" s="208">
        <v>688.07500000000005</v>
      </c>
      <c r="AE253" s="191">
        <v>550.46</v>
      </c>
      <c r="AF253" s="312">
        <f t="shared" si="77"/>
        <v>1</v>
      </c>
    </row>
    <row r="254" spans="2:32" ht="23.1" customHeight="1" x14ac:dyDescent="0.25">
      <c r="B254" s="2">
        <v>2043</v>
      </c>
      <c r="C254" s="2" t="s">
        <v>490</v>
      </c>
      <c r="D254" s="4" t="s">
        <v>814</v>
      </c>
      <c r="E254" s="116">
        <f t="shared" si="78"/>
        <v>4850</v>
      </c>
      <c r="F254" s="117">
        <f t="shared" si="78"/>
        <v>2900</v>
      </c>
      <c r="G254" s="101"/>
      <c r="K254" s="202">
        <f t="shared" si="79"/>
        <v>4850</v>
      </c>
      <c r="L254" s="202">
        <f t="shared" si="79"/>
        <v>2900</v>
      </c>
      <c r="M254" s="51"/>
      <c r="N254" s="13">
        <f t="shared" si="65"/>
        <v>4829.5999999999995</v>
      </c>
      <c r="O254" s="13">
        <f t="shared" si="66"/>
        <v>2897.7599999999998</v>
      </c>
      <c r="P254" s="51"/>
      <c r="Q254" s="436">
        <v>1931.84</v>
      </c>
      <c r="R254" s="409">
        <v>1931.84</v>
      </c>
      <c r="S254" s="409">
        <v>1931.84</v>
      </c>
      <c r="T254" s="368">
        <v>1736.6624999999999</v>
      </c>
      <c r="U254" s="305">
        <v>1389.33</v>
      </c>
      <c r="V254" s="289">
        <v>2116.125</v>
      </c>
      <c r="W254" s="277">
        <v>1692.9</v>
      </c>
      <c r="X254" s="263">
        <v>1692.9</v>
      </c>
      <c r="Y254" s="263">
        <v>1692.9</v>
      </c>
      <c r="Z254" s="208">
        <v>1524.4613999999999</v>
      </c>
      <c r="AA254" s="208">
        <v>1524.4613999999999</v>
      </c>
      <c r="AB254" s="208">
        <v>1524.4613999999999</v>
      </c>
      <c r="AC254" s="208">
        <v>1524.4613999999999</v>
      </c>
      <c r="AD254" s="208">
        <v>1374.875</v>
      </c>
      <c r="AE254" s="191">
        <v>1099.9000000000001</v>
      </c>
      <c r="AF254" s="312">
        <f t="shared" si="77"/>
        <v>1</v>
      </c>
    </row>
    <row r="255" spans="2:32" ht="23.1" customHeight="1" x14ac:dyDescent="0.25">
      <c r="D255" s="136"/>
      <c r="E255" s="138"/>
      <c r="F255" s="139"/>
      <c r="K255" s="202"/>
      <c r="L255" s="202"/>
      <c r="M255" s="51"/>
      <c r="N255" s="13"/>
      <c r="O255" s="13"/>
      <c r="P255" s="51"/>
      <c r="Q255" s="400"/>
      <c r="R255" s="401"/>
      <c r="S255" s="401"/>
      <c r="T255" s="368"/>
      <c r="U255" s="305"/>
      <c r="V255" s="289"/>
      <c r="W255" s="277"/>
      <c r="X255" s="263"/>
      <c r="Y255" s="263"/>
      <c r="Z255" s="208"/>
      <c r="AA255" s="208"/>
      <c r="AB255" s="208"/>
      <c r="AC255" s="208"/>
      <c r="AD255" s="208"/>
      <c r="AE255" s="191"/>
      <c r="AF255" s="312" t="e">
        <f t="shared" si="77"/>
        <v>#DIV/0!</v>
      </c>
    </row>
    <row r="256" spans="2:32" ht="23.1" customHeight="1" x14ac:dyDescent="0.25">
      <c r="D256" s="615" t="s">
        <v>835</v>
      </c>
      <c r="E256" s="615"/>
      <c r="F256" s="615"/>
      <c r="G256" s="615"/>
      <c r="H256" s="615"/>
      <c r="I256" s="615"/>
      <c r="J256" s="34"/>
      <c r="K256" s="202"/>
      <c r="L256" s="202"/>
      <c r="M256" s="2"/>
      <c r="N256" s="13"/>
      <c r="O256" s="13"/>
      <c r="P256" s="2"/>
      <c r="Q256" s="400"/>
      <c r="R256" s="401"/>
      <c r="S256" s="401"/>
      <c r="T256" s="329"/>
      <c r="U256" s="329"/>
      <c r="V256" s="330"/>
      <c r="W256" s="280"/>
      <c r="X256" s="331"/>
      <c r="Y256" s="331"/>
      <c r="Z256" s="237"/>
      <c r="AA256" s="334"/>
      <c r="AB256" s="237"/>
      <c r="AC256" s="237"/>
      <c r="AD256" s="237"/>
      <c r="AE256" s="197"/>
      <c r="AF256" s="312" t="e">
        <f t="shared" si="77"/>
        <v>#DIV/0!</v>
      </c>
    </row>
    <row r="257" spans="1:33" s="66" customFormat="1" ht="23.1" customHeight="1" x14ac:dyDescent="0.25">
      <c r="A257" s="2" t="s">
        <v>256</v>
      </c>
      <c r="B257" s="2">
        <v>419</v>
      </c>
      <c r="C257" s="2" t="s">
        <v>356</v>
      </c>
      <c r="D257" s="4" t="s">
        <v>815</v>
      </c>
      <c r="E257" s="116">
        <f t="shared" ref="E257:F260" si="80">K257</f>
        <v>10150</v>
      </c>
      <c r="F257" s="117">
        <f t="shared" si="80"/>
        <v>6100</v>
      </c>
      <c r="G257" s="101"/>
      <c r="H257" s="45"/>
      <c r="I257" s="45"/>
      <c r="J257" s="71"/>
      <c r="K257" s="202">
        <f t="shared" ref="K257:L260" si="81">MROUND(N257+25,50)</f>
        <v>10150</v>
      </c>
      <c r="L257" s="202">
        <f t="shared" si="81"/>
        <v>6100</v>
      </c>
      <c r="M257" s="51"/>
      <c r="N257" s="13">
        <f t="shared" si="65"/>
        <v>10110.665045249996</v>
      </c>
      <c r="O257" s="13">
        <f t="shared" si="66"/>
        <v>6066.3990271499979</v>
      </c>
      <c r="P257" s="63"/>
      <c r="Q257" s="400">
        <v>4044.2660180999987</v>
      </c>
      <c r="R257" s="409">
        <v>4044.2660180999987</v>
      </c>
      <c r="S257" s="409">
        <v>4044.2660180999987</v>
      </c>
      <c r="T257" s="368">
        <v>3486.4362224999991</v>
      </c>
      <c r="U257" s="300">
        <v>2789.1489779999993</v>
      </c>
      <c r="V257" s="289">
        <v>2789.1489779999993</v>
      </c>
      <c r="W257" s="277">
        <v>2231.3191823999996</v>
      </c>
      <c r="X257" s="263">
        <v>2231.3191823999996</v>
      </c>
      <c r="Y257" s="263">
        <v>2231.3191823999996</v>
      </c>
      <c r="Z257" s="208">
        <v>1859.4326519999997</v>
      </c>
      <c r="AA257" s="208">
        <v>1859.4326519999997</v>
      </c>
      <c r="AB257" s="208">
        <v>1859.4326519999997</v>
      </c>
      <c r="AC257" s="208">
        <v>1859.4326519999997</v>
      </c>
      <c r="AD257" s="208">
        <v>1676.9775</v>
      </c>
      <c r="AE257" s="192">
        <v>1341.5819999999999</v>
      </c>
      <c r="AF257" s="312">
        <f t="shared" si="77"/>
        <v>1</v>
      </c>
      <c r="AG257" s="144"/>
    </row>
    <row r="258" spans="1:33" ht="23.1" customHeight="1" x14ac:dyDescent="0.25">
      <c r="B258" s="2">
        <v>420</v>
      </c>
      <c r="C258" s="2" t="s">
        <v>357</v>
      </c>
      <c r="D258" s="4" t="s">
        <v>816</v>
      </c>
      <c r="E258" s="116">
        <f t="shared" si="80"/>
        <v>16450</v>
      </c>
      <c r="F258" s="117">
        <f t="shared" si="80"/>
        <v>9900</v>
      </c>
      <c r="G258" s="101"/>
      <c r="H258" s="45"/>
      <c r="I258" s="45"/>
      <c r="J258" s="71"/>
      <c r="K258" s="202">
        <f t="shared" si="81"/>
        <v>16450</v>
      </c>
      <c r="L258" s="202">
        <f t="shared" si="81"/>
        <v>9900</v>
      </c>
      <c r="M258" s="51"/>
      <c r="N258" s="13">
        <f t="shared" si="65"/>
        <v>16434.369480374997</v>
      </c>
      <c r="O258" s="13">
        <f t="shared" si="66"/>
        <v>9860.6216882249992</v>
      </c>
      <c r="P258" s="51"/>
      <c r="Q258" s="400">
        <v>6573.7477921499994</v>
      </c>
      <c r="R258" s="409">
        <v>6573.7477921499994</v>
      </c>
      <c r="S258" s="409">
        <v>6573.7477921499994</v>
      </c>
      <c r="T258" s="368">
        <v>5667.02395875</v>
      </c>
      <c r="U258" s="300">
        <v>4533.6191669999998</v>
      </c>
      <c r="V258" s="289">
        <v>4533.6191669999998</v>
      </c>
      <c r="W258" s="277">
        <v>3626.8953336</v>
      </c>
      <c r="X258" s="263">
        <v>3626.8953336</v>
      </c>
      <c r="Y258" s="263">
        <v>3626.8953336</v>
      </c>
      <c r="Z258" s="208">
        <v>3022.4127779999999</v>
      </c>
      <c r="AA258" s="208">
        <v>3022.4127779999999</v>
      </c>
      <c r="AB258" s="208">
        <v>3022.4127779999999</v>
      </c>
      <c r="AC258" s="208">
        <v>3022.4127779999999</v>
      </c>
      <c r="AD258" s="208">
        <v>2725.8412500000004</v>
      </c>
      <c r="AE258" s="190">
        <v>2180.6730000000002</v>
      </c>
      <c r="AF258" s="312">
        <f t="shared" si="77"/>
        <v>1</v>
      </c>
    </row>
    <row r="259" spans="1:33" ht="23.1" customHeight="1" x14ac:dyDescent="0.25">
      <c r="B259" s="2">
        <v>421</v>
      </c>
      <c r="C259" s="2" t="s">
        <v>358</v>
      </c>
      <c r="D259" s="4" t="s">
        <v>817</v>
      </c>
      <c r="E259" s="116">
        <f t="shared" si="80"/>
        <v>21300</v>
      </c>
      <c r="F259" s="117">
        <f t="shared" si="80"/>
        <v>12800</v>
      </c>
      <c r="G259" s="101"/>
      <c r="H259" s="45"/>
      <c r="I259" s="45"/>
      <c r="J259" s="71"/>
      <c r="K259" s="202">
        <f t="shared" si="81"/>
        <v>21300</v>
      </c>
      <c r="L259" s="202">
        <f t="shared" si="81"/>
        <v>12800</v>
      </c>
      <c r="M259" s="51"/>
      <c r="N259" s="13">
        <f t="shared" si="65"/>
        <v>21281.622689249998</v>
      </c>
      <c r="O259" s="13">
        <f t="shared" si="66"/>
        <v>12768.973613549999</v>
      </c>
      <c r="P259" s="51"/>
      <c r="Q259" s="400">
        <v>8512.6490756999992</v>
      </c>
      <c r="R259" s="409">
        <v>8512.6490756999992</v>
      </c>
      <c r="S259" s="409">
        <v>8512.6490756999992</v>
      </c>
      <c r="T259" s="368">
        <v>7338.4905825000005</v>
      </c>
      <c r="U259" s="300">
        <v>5870.7924660000008</v>
      </c>
      <c r="V259" s="289">
        <v>5870.7924660000008</v>
      </c>
      <c r="W259" s="277">
        <v>4696.6339728000003</v>
      </c>
      <c r="X259" s="263">
        <v>4696.6339728000003</v>
      </c>
      <c r="Y259" s="263">
        <v>4696.6339728000003</v>
      </c>
      <c r="Z259" s="208">
        <v>3913.8616440000001</v>
      </c>
      <c r="AA259" s="208">
        <v>3913.8616440000001</v>
      </c>
      <c r="AB259" s="208">
        <v>3913.8616440000001</v>
      </c>
      <c r="AC259" s="208">
        <v>3913.8616440000001</v>
      </c>
      <c r="AD259" s="208">
        <v>3529.8175000000001</v>
      </c>
      <c r="AE259" s="190">
        <v>2823.8540000000003</v>
      </c>
      <c r="AF259" s="312">
        <f t="shared" si="77"/>
        <v>1</v>
      </c>
    </row>
    <row r="260" spans="1:33" ht="23.1" customHeight="1" x14ac:dyDescent="0.25">
      <c r="C260" s="2" t="s">
        <v>657</v>
      </c>
      <c r="D260" s="4" t="s">
        <v>731</v>
      </c>
      <c r="E260" s="116">
        <f t="shared" si="80"/>
        <v>14600</v>
      </c>
      <c r="F260" s="117">
        <f t="shared" si="80"/>
        <v>8750</v>
      </c>
      <c r="G260" s="101"/>
      <c r="H260" s="45"/>
      <c r="I260" s="45"/>
      <c r="J260" s="71"/>
      <c r="K260" s="202">
        <f t="shared" si="81"/>
        <v>14600</v>
      </c>
      <c r="L260" s="202">
        <f t="shared" si="81"/>
        <v>8750</v>
      </c>
      <c r="M260" s="51"/>
      <c r="N260" s="13">
        <f t="shared" si="65"/>
        <v>14559.525000000001</v>
      </c>
      <c r="O260" s="13">
        <f t="shared" si="66"/>
        <v>8735.7150000000001</v>
      </c>
      <c r="P260" s="51"/>
      <c r="Q260" s="436">
        <v>5823.81</v>
      </c>
      <c r="R260" s="399">
        <v>5570.6172500000002</v>
      </c>
      <c r="S260" s="399">
        <v>5570.6172500000002</v>
      </c>
      <c r="T260" s="371">
        <v>5064.1975000000002</v>
      </c>
      <c r="U260" s="303">
        <v>3492.55</v>
      </c>
      <c r="V260" s="289">
        <v>0</v>
      </c>
      <c r="W260" s="277"/>
      <c r="X260" s="208"/>
      <c r="Y260" s="208"/>
      <c r="Z260" s="208"/>
      <c r="AA260" s="208">
        <v>0</v>
      </c>
      <c r="AB260" s="208">
        <v>0</v>
      </c>
      <c r="AC260" s="208">
        <v>0</v>
      </c>
      <c r="AD260" s="208">
        <v>0</v>
      </c>
      <c r="AE260" s="190"/>
      <c r="AF260" s="312">
        <f t="shared" si="77"/>
        <v>1.0454514712889313</v>
      </c>
    </row>
    <row r="261" spans="1:33" ht="15" customHeight="1" x14ac:dyDescent="0.25">
      <c r="D261" s="136"/>
      <c r="E261" s="138"/>
      <c r="F261" s="139"/>
      <c r="K261" s="202"/>
      <c r="L261" s="202"/>
      <c r="M261" s="51"/>
      <c r="N261" s="13"/>
      <c r="O261" s="13"/>
      <c r="P261" s="51"/>
      <c r="Q261" s="400"/>
      <c r="R261" s="399"/>
      <c r="S261" s="399"/>
      <c r="T261" s="371"/>
      <c r="U261" s="300"/>
      <c r="V261" s="289"/>
      <c r="W261" s="277"/>
      <c r="X261" s="208"/>
      <c r="Y261" s="208"/>
      <c r="Z261" s="208"/>
      <c r="AA261" s="208"/>
      <c r="AB261" s="208"/>
      <c r="AC261" s="208"/>
      <c r="AD261" s="208"/>
      <c r="AE261" s="190"/>
      <c r="AF261" s="312" t="e">
        <f t="shared" si="77"/>
        <v>#DIV/0!</v>
      </c>
    </row>
    <row r="262" spans="1:33" ht="23.1" customHeight="1" x14ac:dyDescent="0.25">
      <c r="D262" s="615" t="s">
        <v>3</v>
      </c>
      <c r="E262" s="615"/>
      <c r="F262" s="615"/>
      <c r="G262" s="615"/>
      <c r="H262" s="615"/>
      <c r="I262" s="615"/>
      <c r="J262" s="34"/>
      <c r="K262" s="202"/>
      <c r="L262" s="202"/>
      <c r="M262" s="2"/>
      <c r="N262" s="13"/>
      <c r="O262" s="13"/>
      <c r="P262" s="2"/>
      <c r="Q262" s="400"/>
      <c r="R262" s="399"/>
      <c r="S262" s="399"/>
      <c r="T262" s="333"/>
      <c r="U262" s="333"/>
      <c r="V262" s="330"/>
      <c r="W262" s="280"/>
      <c r="X262" s="331"/>
      <c r="Y262" s="331"/>
      <c r="Z262" s="208">
        <v>1043.5332599999999</v>
      </c>
      <c r="AA262" s="208">
        <v>1043.5332599999999</v>
      </c>
      <c r="AB262" s="208">
        <v>1043.5332599999999</v>
      </c>
      <c r="AC262" s="208">
        <v>1043.5332599999999</v>
      </c>
      <c r="AD262" s="208">
        <v>941.13749999999993</v>
      </c>
      <c r="AE262" s="191">
        <v>752.91</v>
      </c>
      <c r="AF262" s="312" t="e">
        <f t="shared" si="77"/>
        <v>#DIV/0!</v>
      </c>
    </row>
    <row r="263" spans="1:33" ht="23.1" customHeight="1" x14ac:dyDescent="0.25">
      <c r="A263" s="2" t="s">
        <v>251</v>
      </c>
      <c r="B263" s="2">
        <v>2003</v>
      </c>
      <c r="C263" s="2" t="s">
        <v>765</v>
      </c>
      <c r="D263" s="4" t="s">
        <v>764</v>
      </c>
      <c r="E263" s="116">
        <f t="shared" ref="E263:F264" si="82">K263</f>
        <v>4550</v>
      </c>
      <c r="F263" s="117">
        <f t="shared" si="82"/>
        <v>2750</v>
      </c>
      <c r="G263" s="101"/>
      <c r="K263" s="202">
        <f t="shared" ref="K263:L264" si="83">MROUND(N263+25,50)</f>
        <v>4550</v>
      </c>
      <c r="L263" s="202">
        <f t="shared" si="83"/>
        <v>2750</v>
      </c>
      <c r="M263" s="51"/>
      <c r="N263" s="13">
        <f t="shared" si="65"/>
        <v>4534.5249999999996</v>
      </c>
      <c r="O263" s="13">
        <f t="shared" si="66"/>
        <v>2720.7150000000001</v>
      </c>
      <c r="P263" s="51"/>
      <c r="Q263" s="436">
        <v>1813.81</v>
      </c>
      <c r="R263" s="399">
        <v>1734.9293500000001</v>
      </c>
      <c r="S263" s="399">
        <v>1734.9293500000001</v>
      </c>
      <c r="T263" s="371">
        <v>1577.2085</v>
      </c>
      <c r="U263" s="305">
        <v>1087.73</v>
      </c>
      <c r="V263" s="289">
        <v>1450</v>
      </c>
      <c r="W263" s="277">
        <v>1160</v>
      </c>
      <c r="X263" s="263">
        <v>1160</v>
      </c>
      <c r="Y263" s="263"/>
      <c r="Z263" s="208">
        <v>1043.5332599999999</v>
      </c>
      <c r="AA263" s="208">
        <v>1043.5332599999999</v>
      </c>
      <c r="AB263" s="208">
        <v>1043.5332599999999</v>
      </c>
      <c r="AC263" s="208">
        <v>1043.5332599999999</v>
      </c>
      <c r="AD263" s="208">
        <v>941.13749999999993</v>
      </c>
      <c r="AE263" s="191">
        <v>752.91</v>
      </c>
      <c r="AF263" s="312">
        <f t="shared" ref="AF263:AF294" si="84">Q263/R263</f>
        <v>1.0454662029897643</v>
      </c>
    </row>
    <row r="264" spans="1:33" ht="23.1" customHeight="1" x14ac:dyDescent="0.25">
      <c r="A264" s="2" t="s">
        <v>251</v>
      </c>
      <c r="B264" s="2">
        <v>2003</v>
      </c>
      <c r="C264" s="2" t="s">
        <v>465</v>
      </c>
      <c r="D264" s="4" t="s">
        <v>163</v>
      </c>
      <c r="E264" s="116">
        <f t="shared" si="82"/>
        <v>5650</v>
      </c>
      <c r="F264" s="117">
        <f t="shared" si="82"/>
        <v>3400</v>
      </c>
      <c r="G264" s="101"/>
      <c r="K264" s="202">
        <f t="shared" si="83"/>
        <v>5650</v>
      </c>
      <c r="L264" s="202">
        <f t="shared" si="83"/>
        <v>3400</v>
      </c>
      <c r="M264" s="51"/>
      <c r="N264" s="13">
        <f t="shared" si="65"/>
        <v>5625</v>
      </c>
      <c r="O264" s="13">
        <f t="shared" si="66"/>
        <v>3375</v>
      </c>
      <c r="P264" s="51"/>
      <c r="Q264" s="436">
        <v>2250</v>
      </c>
      <c r="R264" s="399">
        <v>2166.7662500000001</v>
      </c>
      <c r="S264" s="399">
        <v>2166.7662500000001</v>
      </c>
      <c r="T264" s="368">
        <v>1969.7874999999999</v>
      </c>
      <c r="U264" s="305">
        <v>1575.83</v>
      </c>
      <c r="V264" s="289">
        <v>1450</v>
      </c>
      <c r="W264" s="277">
        <v>1160</v>
      </c>
      <c r="X264" s="263">
        <v>1160</v>
      </c>
      <c r="Y264" s="263">
        <v>1160</v>
      </c>
      <c r="Z264" s="208">
        <v>1043.5332599999999</v>
      </c>
      <c r="AA264" s="208">
        <v>1043.5332599999999</v>
      </c>
      <c r="AB264" s="208">
        <v>1043.5332599999999</v>
      </c>
      <c r="AC264" s="208">
        <v>1043.5332599999999</v>
      </c>
      <c r="AD264" s="208">
        <v>941.13749999999993</v>
      </c>
      <c r="AE264" s="191">
        <v>752.91</v>
      </c>
      <c r="AF264" s="312">
        <f t="shared" si="84"/>
        <v>1.0384138113652084</v>
      </c>
    </row>
    <row r="265" spans="1:33" ht="15" customHeight="1" x14ac:dyDescent="0.25">
      <c r="D265" s="136"/>
      <c r="E265" s="138"/>
      <c r="F265" s="139"/>
      <c r="G265" s="101"/>
      <c r="K265" s="202"/>
      <c r="L265" s="202"/>
      <c r="M265" s="51"/>
      <c r="N265" s="13"/>
      <c r="O265" s="13"/>
      <c r="P265" s="51"/>
      <c r="Q265" s="400"/>
      <c r="R265" s="399"/>
      <c r="S265" s="399"/>
      <c r="T265" s="371"/>
      <c r="U265" s="300"/>
      <c r="V265" s="289">
        <v>0</v>
      </c>
      <c r="W265" s="277"/>
      <c r="X265" s="208"/>
      <c r="Y265" s="208"/>
      <c r="Z265" s="208">
        <v>0</v>
      </c>
      <c r="AA265" s="208">
        <v>0</v>
      </c>
      <c r="AB265" s="208">
        <v>0</v>
      </c>
      <c r="AC265" s="208">
        <v>0</v>
      </c>
      <c r="AD265" s="208">
        <v>0</v>
      </c>
      <c r="AE265" s="54"/>
      <c r="AF265" s="312" t="e">
        <f t="shared" si="84"/>
        <v>#DIV/0!</v>
      </c>
    </row>
    <row r="266" spans="1:33" s="66" customFormat="1" ht="23.1" customHeight="1" x14ac:dyDescent="0.25">
      <c r="A266" s="2"/>
      <c r="B266" s="2"/>
      <c r="C266" s="2"/>
      <c r="D266" s="615" t="s">
        <v>27</v>
      </c>
      <c r="E266" s="615"/>
      <c r="F266" s="615"/>
      <c r="G266" s="615"/>
      <c r="H266" s="615"/>
      <c r="I266" s="615"/>
      <c r="J266" s="71"/>
      <c r="K266" s="202"/>
      <c r="L266" s="202"/>
      <c r="M266" s="51"/>
      <c r="N266" s="13"/>
      <c r="O266" s="13"/>
      <c r="P266" s="63"/>
      <c r="Q266" s="400"/>
      <c r="R266" s="399"/>
      <c r="S266" s="399"/>
      <c r="T266" s="367"/>
      <c r="U266" s="303"/>
      <c r="V266" s="289"/>
      <c r="W266" s="277"/>
      <c r="X266" s="263"/>
      <c r="Y266" s="263"/>
      <c r="Z266" s="208"/>
      <c r="AA266" s="208"/>
      <c r="AB266" s="208"/>
      <c r="AC266" s="208"/>
      <c r="AD266" s="208"/>
      <c r="AE266" s="191"/>
      <c r="AF266" s="312" t="e">
        <f t="shared" si="84"/>
        <v>#DIV/0!</v>
      </c>
      <c r="AG266" s="144"/>
    </row>
    <row r="267" spans="1:33" s="66" customFormat="1" ht="23.1" customHeight="1" x14ac:dyDescent="0.25">
      <c r="A267" s="2" t="s">
        <v>290</v>
      </c>
      <c r="B267" s="2">
        <v>202</v>
      </c>
      <c r="C267" s="2" t="s">
        <v>304</v>
      </c>
      <c r="D267" s="4" t="s">
        <v>766</v>
      </c>
      <c r="E267" s="116">
        <f t="shared" ref="E267:F274" si="85">K267</f>
        <v>800</v>
      </c>
      <c r="F267" s="117">
        <f t="shared" si="85"/>
        <v>500</v>
      </c>
      <c r="G267" s="101"/>
      <c r="H267" s="2"/>
      <c r="I267" s="2"/>
      <c r="J267" s="71"/>
      <c r="K267" s="202">
        <f t="shared" ref="K267:L274" si="86">MROUND(N267+25,50)</f>
        <v>800</v>
      </c>
      <c r="L267" s="202">
        <f t="shared" si="86"/>
        <v>500</v>
      </c>
      <c r="M267" s="51"/>
      <c r="N267" s="13">
        <f t="shared" ref="N267:N330" si="87">Q267*$N$7</f>
        <v>768.77499999999998</v>
      </c>
      <c r="O267" s="13">
        <f t="shared" ref="O267:O330" si="88">Q267*$O$7</f>
        <v>461.26499999999999</v>
      </c>
      <c r="P267" s="63"/>
      <c r="Q267" s="436">
        <v>307.51</v>
      </c>
      <c r="R267" s="399">
        <v>294.13395000000003</v>
      </c>
      <c r="S267" s="399">
        <v>294.13395000000003</v>
      </c>
      <c r="T267" s="371">
        <v>267.39449999999999</v>
      </c>
      <c r="U267" s="303">
        <v>184.41</v>
      </c>
      <c r="V267" s="289">
        <v>638.29999999999995</v>
      </c>
      <c r="W267" s="277">
        <v>510.64</v>
      </c>
      <c r="X267" s="263">
        <v>510.64</v>
      </c>
      <c r="Y267" s="263">
        <v>510.64</v>
      </c>
      <c r="Z267" s="208">
        <v>455.93855999999994</v>
      </c>
      <c r="AA267" s="208">
        <v>455.93855999999994</v>
      </c>
      <c r="AB267" s="208">
        <v>455.93855999999994</v>
      </c>
      <c r="AC267" s="208">
        <v>455.93855999999994</v>
      </c>
      <c r="AD267" s="208">
        <v>411.2</v>
      </c>
      <c r="AE267" s="191">
        <v>328.96</v>
      </c>
      <c r="AF267" s="312">
        <f t="shared" si="84"/>
        <v>1.0454760492625892</v>
      </c>
      <c r="AG267" s="144"/>
    </row>
    <row r="268" spans="1:33" ht="23.1" customHeight="1" x14ac:dyDescent="0.25">
      <c r="A268" s="2" t="s">
        <v>290</v>
      </c>
      <c r="B268" s="2">
        <v>203</v>
      </c>
      <c r="C268" s="2" t="s">
        <v>305</v>
      </c>
      <c r="D268" s="4" t="s">
        <v>65</v>
      </c>
      <c r="E268" s="116">
        <f t="shared" si="85"/>
        <v>2700</v>
      </c>
      <c r="F268" s="117">
        <f t="shared" si="85"/>
        <v>1600</v>
      </c>
      <c r="G268" s="101"/>
      <c r="J268" s="71"/>
      <c r="K268" s="202">
        <f t="shared" si="86"/>
        <v>2700</v>
      </c>
      <c r="L268" s="202">
        <f t="shared" si="86"/>
        <v>1600</v>
      </c>
      <c r="M268" s="51"/>
      <c r="N268" s="13">
        <f t="shared" si="87"/>
        <v>2660.8999999999996</v>
      </c>
      <c r="O268" s="13">
        <f t="shared" si="88"/>
        <v>1596.54</v>
      </c>
      <c r="P268" s="51"/>
      <c r="Q268" s="436">
        <v>1064.3599999999999</v>
      </c>
      <c r="R268" s="399">
        <v>1018.0885</v>
      </c>
      <c r="S268" s="399">
        <v>1018.0885</v>
      </c>
      <c r="T268" s="371">
        <v>925.53499999999985</v>
      </c>
      <c r="U268" s="303">
        <v>638.29999999999995</v>
      </c>
      <c r="V268" s="289">
        <v>891.25</v>
      </c>
      <c r="W268" s="277">
        <v>713</v>
      </c>
      <c r="X268" s="263">
        <v>713</v>
      </c>
      <c r="Y268" s="263">
        <v>713</v>
      </c>
      <c r="Z268" s="208">
        <v>636.6175199999999</v>
      </c>
      <c r="AA268" s="208">
        <v>636.6175199999999</v>
      </c>
      <c r="AB268" s="208">
        <v>636.6175199999999</v>
      </c>
      <c r="AC268" s="208">
        <v>636.6175199999999</v>
      </c>
      <c r="AD268" s="208">
        <v>574.15</v>
      </c>
      <c r="AE268" s="191">
        <v>459.32</v>
      </c>
      <c r="AF268" s="312">
        <f t="shared" si="84"/>
        <v>1.0454493887319225</v>
      </c>
    </row>
    <row r="269" spans="1:33" ht="23.1" customHeight="1" x14ac:dyDescent="0.25">
      <c r="A269" s="2" t="s">
        <v>290</v>
      </c>
      <c r="B269" s="2">
        <v>203</v>
      </c>
      <c r="C269" s="2" t="s">
        <v>305</v>
      </c>
      <c r="D269" s="4" t="s">
        <v>66</v>
      </c>
      <c r="E269" s="116">
        <f t="shared" si="85"/>
        <v>3750</v>
      </c>
      <c r="F269" s="117">
        <f t="shared" si="85"/>
        <v>2250</v>
      </c>
      <c r="G269" s="101"/>
      <c r="J269" s="71"/>
      <c r="K269" s="202">
        <f t="shared" si="86"/>
        <v>3750</v>
      </c>
      <c r="L269" s="202">
        <f t="shared" si="86"/>
        <v>2250</v>
      </c>
      <c r="M269" s="51"/>
      <c r="N269" s="13">
        <f t="shared" si="87"/>
        <v>3715.4250000000002</v>
      </c>
      <c r="O269" s="13">
        <f t="shared" si="88"/>
        <v>2229.2550000000001</v>
      </c>
      <c r="P269" s="51"/>
      <c r="Q269" s="436">
        <v>1486.17</v>
      </c>
      <c r="R269" s="399">
        <v>1421.54375</v>
      </c>
      <c r="S269" s="399">
        <v>1421.54375</v>
      </c>
      <c r="T269" s="371">
        <v>1292.3125</v>
      </c>
      <c r="U269" s="303">
        <v>891.25</v>
      </c>
      <c r="V269" s="289">
        <v>891.25</v>
      </c>
      <c r="W269" s="277">
        <v>713</v>
      </c>
      <c r="X269" s="263">
        <v>713</v>
      </c>
      <c r="Y269" s="263">
        <v>713</v>
      </c>
      <c r="Z269" s="208">
        <v>636.6175199999999</v>
      </c>
      <c r="AA269" s="208">
        <v>636.6175199999999</v>
      </c>
      <c r="AB269" s="208">
        <v>636.6175199999999</v>
      </c>
      <c r="AC269" s="208">
        <v>636.6175199999999</v>
      </c>
      <c r="AD269" s="208">
        <v>574.15</v>
      </c>
      <c r="AE269" s="191">
        <v>459.32</v>
      </c>
      <c r="AF269" s="312">
        <f t="shared" si="84"/>
        <v>1.0454620197232762</v>
      </c>
    </row>
    <row r="270" spans="1:33" ht="23.1" customHeight="1" x14ac:dyDescent="0.25">
      <c r="A270" s="2" t="s">
        <v>290</v>
      </c>
      <c r="B270" s="2">
        <v>204</v>
      </c>
      <c r="C270" s="2" t="s">
        <v>306</v>
      </c>
      <c r="D270" s="4" t="s">
        <v>67</v>
      </c>
      <c r="E270" s="116">
        <f t="shared" si="85"/>
        <v>5050</v>
      </c>
      <c r="F270" s="117">
        <f t="shared" si="85"/>
        <v>3050</v>
      </c>
      <c r="G270" s="101"/>
      <c r="J270" s="71"/>
      <c r="K270" s="202">
        <f t="shared" si="86"/>
        <v>5050</v>
      </c>
      <c r="L270" s="202">
        <f t="shared" si="86"/>
        <v>3050</v>
      </c>
      <c r="M270" s="51"/>
      <c r="N270" s="13">
        <f t="shared" si="87"/>
        <v>5032.3249999999998</v>
      </c>
      <c r="O270" s="13">
        <f t="shared" si="88"/>
        <v>3019.395</v>
      </c>
      <c r="P270" s="51"/>
      <c r="Q270" s="436">
        <v>2012.93</v>
      </c>
      <c r="R270" s="399">
        <v>1923.4304374999999</v>
      </c>
      <c r="S270" s="399">
        <v>1923.4304374999999</v>
      </c>
      <c r="T270" s="371">
        <v>1748.5731249999999</v>
      </c>
      <c r="U270" s="303">
        <v>1205.9124999999999</v>
      </c>
      <c r="V270" s="289">
        <v>1205.9124999999999</v>
      </c>
      <c r="W270" s="277">
        <v>964.73</v>
      </c>
      <c r="X270" s="263">
        <v>964.73</v>
      </c>
      <c r="Y270" s="263">
        <v>964.73</v>
      </c>
      <c r="Z270" s="208">
        <v>862.24446</v>
      </c>
      <c r="AA270" s="208">
        <v>862.24446</v>
      </c>
      <c r="AB270" s="208">
        <v>862.24446</v>
      </c>
      <c r="AC270" s="208">
        <v>862.24446</v>
      </c>
      <c r="AD270" s="208">
        <v>777.63750000000005</v>
      </c>
      <c r="AE270" s="191">
        <v>622.11</v>
      </c>
      <c r="AF270" s="312">
        <f t="shared" si="84"/>
        <v>1.0465312187823794</v>
      </c>
    </row>
    <row r="271" spans="1:33" ht="23.1" customHeight="1" x14ac:dyDescent="0.25">
      <c r="A271" s="2" t="s">
        <v>290</v>
      </c>
      <c r="B271" s="2">
        <v>204</v>
      </c>
      <c r="C271" s="2" t="s">
        <v>725</v>
      </c>
      <c r="D271" s="4" t="s">
        <v>724</v>
      </c>
      <c r="E271" s="116">
        <f t="shared" si="85"/>
        <v>6050</v>
      </c>
      <c r="F271" s="117">
        <f t="shared" si="85"/>
        <v>3650</v>
      </c>
      <c r="G271" s="101"/>
      <c r="J271" s="71"/>
      <c r="K271" s="202">
        <f t="shared" si="86"/>
        <v>6050</v>
      </c>
      <c r="L271" s="202">
        <f t="shared" si="86"/>
        <v>3650</v>
      </c>
      <c r="M271" s="51"/>
      <c r="N271" s="13">
        <f t="shared" si="87"/>
        <v>6031.1749999999993</v>
      </c>
      <c r="O271" s="13">
        <f t="shared" si="88"/>
        <v>3618.7049999999999</v>
      </c>
      <c r="P271" s="51"/>
      <c r="Q271" s="436">
        <v>2412.4699999999998</v>
      </c>
      <c r="R271" s="399">
        <v>2307.5503000000003</v>
      </c>
      <c r="S271" s="399">
        <v>2307.5503000000003</v>
      </c>
      <c r="T271" s="371">
        <v>2097.7730000000001</v>
      </c>
      <c r="U271" s="303">
        <v>1446.74</v>
      </c>
      <c r="V271" s="289">
        <v>1205.9124999999999</v>
      </c>
      <c r="W271" s="277">
        <v>964.73</v>
      </c>
      <c r="X271" s="263">
        <v>964.73</v>
      </c>
      <c r="Y271" s="263">
        <v>964.73</v>
      </c>
      <c r="Z271" s="208">
        <v>862.24446</v>
      </c>
      <c r="AA271" s="208">
        <v>862.24446</v>
      </c>
      <c r="AB271" s="208">
        <v>862.24446</v>
      </c>
      <c r="AC271" s="208">
        <v>862.24446</v>
      </c>
      <c r="AD271" s="208">
        <v>777.63750000000005</v>
      </c>
      <c r="AE271" s="191">
        <v>622.11</v>
      </c>
      <c r="AF271" s="312">
        <f t="shared" si="84"/>
        <v>1.0454680012825721</v>
      </c>
    </row>
    <row r="272" spans="1:33" ht="23.1" customHeight="1" x14ac:dyDescent="0.25">
      <c r="A272" s="2" t="s">
        <v>256</v>
      </c>
      <c r="B272" s="2">
        <v>409</v>
      </c>
      <c r="C272" s="2" t="s">
        <v>353</v>
      </c>
      <c r="D272" s="4" t="s">
        <v>219</v>
      </c>
      <c r="E272" s="116">
        <f t="shared" si="85"/>
        <v>3100</v>
      </c>
      <c r="F272" s="117">
        <f t="shared" si="85"/>
        <v>1850</v>
      </c>
      <c r="G272" s="101"/>
      <c r="J272" s="71"/>
      <c r="K272" s="202">
        <f t="shared" si="86"/>
        <v>3100</v>
      </c>
      <c r="L272" s="202">
        <f t="shared" si="86"/>
        <v>1850</v>
      </c>
      <c r="M272" s="51"/>
      <c r="N272" s="13">
        <f t="shared" si="87"/>
        <v>3083.2214489999997</v>
      </c>
      <c r="O272" s="13">
        <f t="shared" si="88"/>
        <v>1849.9328693999996</v>
      </c>
      <c r="P272" s="51"/>
      <c r="Q272" s="400">
        <v>1233.2885795999998</v>
      </c>
      <c r="R272" s="409">
        <v>1233.2885795999998</v>
      </c>
      <c r="S272" s="409">
        <v>1233.2885795999998</v>
      </c>
      <c r="T272" s="370">
        <v>1063.1798099999999</v>
      </c>
      <c r="U272" s="300">
        <v>850.54384799999991</v>
      </c>
      <c r="V272" s="289">
        <v>850.54384799999991</v>
      </c>
      <c r="W272" s="277">
        <v>680.43507839999995</v>
      </c>
      <c r="X272" s="263">
        <v>680.43507839999995</v>
      </c>
      <c r="Y272" s="263">
        <v>680.43507839999995</v>
      </c>
      <c r="Z272" s="208">
        <v>567.02923199999998</v>
      </c>
      <c r="AA272" s="208">
        <v>567.02923199999998</v>
      </c>
      <c r="AB272" s="208">
        <v>567.02923199999998</v>
      </c>
      <c r="AC272" s="208">
        <v>567.02923199999998</v>
      </c>
      <c r="AD272" s="208">
        <v>511.39000000000004</v>
      </c>
      <c r="AE272" s="190">
        <v>409.11200000000002</v>
      </c>
      <c r="AF272" s="312">
        <f t="shared" si="84"/>
        <v>1</v>
      </c>
    </row>
    <row r="273" spans="1:39" ht="23.1" customHeight="1" x14ac:dyDescent="0.25">
      <c r="A273" s="2" t="s">
        <v>256</v>
      </c>
      <c r="B273" s="2">
        <v>410</v>
      </c>
      <c r="C273" s="2" t="s">
        <v>354</v>
      </c>
      <c r="D273" s="4" t="s">
        <v>220</v>
      </c>
      <c r="E273" s="116">
        <f t="shared" si="85"/>
        <v>4550</v>
      </c>
      <c r="F273" s="117">
        <f t="shared" si="85"/>
        <v>2750</v>
      </c>
      <c r="G273" s="101"/>
      <c r="J273" s="71"/>
      <c r="K273" s="202">
        <f t="shared" si="86"/>
        <v>4550</v>
      </c>
      <c r="L273" s="202">
        <f t="shared" si="86"/>
        <v>2750</v>
      </c>
      <c r="M273" s="51"/>
      <c r="N273" s="13">
        <f t="shared" si="87"/>
        <v>4543.7558512499991</v>
      </c>
      <c r="O273" s="13">
        <f t="shared" si="88"/>
        <v>2726.2535107499998</v>
      </c>
      <c r="P273" s="51"/>
      <c r="Q273" s="400">
        <v>1817.5023404999997</v>
      </c>
      <c r="R273" s="409">
        <v>1817.5023404999997</v>
      </c>
      <c r="S273" s="409">
        <v>1817.5023404999997</v>
      </c>
      <c r="T273" s="370">
        <v>1566.8123624999998</v>
      </c>
      <c r="U273" s="300">
        <v>1253.4498899999999</v>
      </c>
      <c r="V273" s="289">
        <v>1253.4498899999999</v>
      </c>
      <c r="W273" s="277">
        <v>1002.759912</v>
      </c>
      <c r="X273" s="263">
        <v>1002.759912</v>
      </c>
      <c r="Y273" s="263">
        <v>1002.759912</v>
      </c>
      <c r="Z273" s="208">
        <v>835.63326000000006</v>
      </c>
      <c r="AA273" s="208">
        <v>835.63326000000006</v>
      </c>
      <c r="AB273" s="208">
        <v>835.63326000000006</v>
      </c>
      <c r="AC273" s="208">
        <v>835.63326000000006</v>
      </c>
      <c r="AD273" s="208">
        <v>753.63750000000005</v>
      </c>
      <c r="AE273" s="190">
        <v>602.91000000000008</v>
      </c>
      <c r="AF273" s="312">
        <f t="shared" si="84"/>
        <v>1</v>
      </c>
    </row>
    <row r="274" spans="1:39" ht="23.1" customHeight="1" x14ac:dyDescent="0.25">
      <c r="A274" s="2" t="s">
        <v>256</v>
      </c>
      <c r="B274" s="2">
        <v>411</v>
      </c>
      <c r="C274" s="2" t="s">
        <v>355</v>
      </c>
      <c r="D274" s="4" t="s">
        <v>221</v>
      </c>
      <c r="E274" s="116">
        <f t="shared" si="85"/>
        <v>5000</v>
      </c>
      <c r="F274" s="117">
        <f t="shared" si="85"/>
        <v>3000</v>
      </c>
      <c r="G274" s="101"/>
      <c r="J274" s="71"/>
      <c r="K274" s="202">
        <f t="shared" si="86"/>
        <v>5000</v>
      </c>
      <c r="L274" s="202">
        <f t="shared" si="86"/>
        <v>3000</v>
      </c>
      <c r="M274" s="51"/>
      <c r="N274" s="13">
        <f t="shared" si="87"/>
        <v>4962.6501828749997</v>
      </c>
      <c r="O274" s="13">
        <f t="shared" si="88"/>
        <v>2977.5901097249998</v>
      </c>
      <c r="P274" s="51"/>
      <c r="Q274" s="400">
        <v>1985.0600731499999</v>
      </c>
      <c r="R274" s="409">
        <v>1985.0600731499999</v>
      </c>
      <c r="S274" s="409">
        <v>1985.0600731499999</v>
      </c>
      <c r="T274" s="370">
        <v>1711.25868375</v>
      </c>
      <c r="U274" s="300">
        <v>1369.0069470000001</v>
      </c>
      <c r="V274" s="289">
        <v>1369.0069470000001</v>
      </c>
      <c r="W274" s="277">
        <v>1095.2055576</v>
      </c>
      <c r="X274" s="263">
        <v>1095.2055576</v>
      </c>
      <c r="Y274" s="263">
        <v>1095.2055576</v>
      </c>
      <c r="Z274" s="208">
        <v>912.67129799999998</v>
      </c>
      <c r="AA274" s="208">
        <v>912.67129799999998</v>
      </c>
      <c r="AB274" s="208">
        <v>912.67129799999998</v>
      </c>
      <c r="AC274" s="208">
        <v>912.67129799999998</v>
      </c>
      <c r="AD274" s="208">
        <v>823.11625000000004</v>
      </c>
      <c r="AE274" s="190">
        <v>658.49300000000005</v>
      </c>
      <c r="AF274" s="312">
        <f t="shared" si="84"/>
        <v>1</v>
      </c>
    </row>
    <row r="275" spans="1:39" ht="15" customHeight="1" x14ac:dyDescent="0.25">
      <c r="D275" s="136"/>
      <c r="E275" s="138"/>
      <c r="F275" s="139"/>
      <c r="J275" s="34"/>
      <c r="K275" s="202"/>
      <c r="L275" s="202"/>
      <c r="M275" s="2"/>
      <c r="N275" s="13"/>
      <c r="O275" s="13"/>
      <c r="P275" s="2"/>
      <c r="Q275" s="400"/>
      <c r="R275" s="403"/>
      <c r="S275" s="403"/>
      <c r="T275" s="340"/>
      <c r="U275" s="333"/>
      <c r="V275" s="330"/>
      <c r="W275" s="280"/>
      <c r="X275" s="331"/>
      <c r="Y275" s="331"/>
      <c r="Z275" s="237"/>
      <c r="AA275" s="237"/>
      <c r="AB275" s="237"/>
      <c r="AC275" s="237"/>
      <c r="AD275" s="237"/>
      <c r="AE275" s="197"/>
      <c r="AF275" s="312" t="e">
        <f t="shared" si="84"/>
        <v>#DIV/0!</v>
      </c>
    </row>
    <row r="276" spans="1:39" s="66" customFormat="1" ht="23.1" customHeight="1" x14ac:dyDescent="0.25">
      <c r="A276" s="2"/>
      <c r="B276" s="2"/>
      <c r="C276" s="2"/>
      <c r="D276" s="615" t="s">
        <v>796</v>
      </c>
      <c r="E276" s="615"/>
      <c r="F276" s="615"/>
      <c r="G276" s="615"/>
      <c r="H276" s="615"/>
      <c r="I276" s="615"/>
      <c r="J276" s="71"/>
      <c r="K276" s="202"/>
      <c r="L276" s="202"/>
      <c r="M276" s="51"/>
      <c r="N276" s="13"/>
      <c r="O276" s="13"/>
      <c r="P276" s="63"/>
      <c r="Q276" s="400"/>
      <c r="R276" s="403"/>
      <c r="S276" s="403"/>
      <c r="T276" s="370"/>
      <c r="U276" s="305"/>
      <c r="V276" s="289"/>
      <c r="W276" s="277">
        <v>199</v>
      </c>
      <c r="X276" s="263">
        <v>199</v>
      </c>
      <c r="Y276" s="263">
        <v>199</v>
      </c>
      <c r="Z276" s="208">
        <v>187.06841999999997</v>
      </c>
      <c r="AA276" s="208">
        <v>187.06841999999997</v>
      </c>
      <c r="AB276" s="208">
        <v>187.06841999999997</v>
      </c>
      <c r="AC276" s="208">
        <v>187.06841999999997</v>
      </c>
      <c r="AD276" s="208">
        <v>168.71250000000001</v>
      </c>
      <c r="AE276" s="191">
        <v>134.97</v>
      </c>
      <c r="AF276" s="312" t="e">
        <f t="shared" si="84"/>
        <v>#DIV/0!</v>
      </c>
      <c r="AG276" s="144"/>
    </row>
    <row r="277" spans="1:39" s="66" customFormat="1" ht="23.1" customHeight="1" x14ac:dyDescent="0.25">
      <c r="A277" s="2" t="s">
        <v>254</v>
      </c>
      <c r="B277" s="2">
        <v>402</v>
      </c>
      <c r="C277" s="2" t="s">
        <v>349</v>
      </c>
      <c r="D277" s="91" t="s">
        <v>197</v>
      </c>
      <c r="E277" s="116">
        <f t="shared" ref="E277:F283" si="89">K277</f>
        <v>1000</v>
      </c>
      <c r="F277" s="117">
        <f t="shared" si="89"/>
        <v>600</v>
      </c>
      <c r="G277" s="101"/>
      <c r="H277" s="45"/>
      <c r="I277" s="2"/>
      <c r="J277" s="71"/>
      <c r="K277" s="202">
        <f t="shared" ref="K277:L283" si="90">MROUND(N277+25,50)</f>
        <v>1000</v>
      </c>
      <c r="L277" s="202">
        <f t="shared" si="90"/>
        <v>600</v>
      </c>
      <c r="M277" s="51"/>
      <c r="N277" s="13">
        <f t="shared" si="87"/>
        <v>954.02500000000009</v>
      </c>
      <c r="O277" s="13">
        <f t="shared" si="88"/>
        <v>572.41499999999996</v>
      </c>
      <c r="P277" s="63"/>
      <c r="Q277" s="436">
        <v>381.61</v>
      </c>
      <c r="R277" s="409">
        <v>381.61</v>
      </c>
      <c r="S277" s="409">
        <v>381.61</v>
      </c>
      <c r="T277" s="370">
        <v>328.97500000000002</v>
      </c>
      <c r="U277" s="305">
        <v>263.18</v>
      </c>
      <c r="V277" s="289">
        <v>248.75</v>
      </c>
      <c r="W277" s="277">
        <v>199</v>
      </c>
      <c r="X277" s="263">
        <v>199</v>
      </c>
      <c r="Y277" s="263">
        <v>199</v>
      </c>
      <c r="Z277" s="208">
        <v>187.06841999999997</v>
      </c>
      <c r="AA277" s="208">
        <v>187.06841999999997</v>
      </c>
      <c r="AB277" s="208">
        <v>187.06841999999997</v>
      </c>
      <c r="AC277" s="208">
        <v>187.06841999999997</v>
      </c>
      <c r="AD277" s="208">
        <v>168.71250000000001</v>
      </c>
      <c r="AE277" s="191">
        <v>134.97</v>
      </c>
      <c r="AF277" s="312">
        <f t="shared" si="84"/>
        <v>1</v>
      </c>
      <c r="AG277" s="144"/>
    </row>
    <row r="278" spans="1:39" ht="23.1" customHeight="1" x14ac:dyDescent="0.25">
      <c r="B278" s="2">
        <v>403</v>
      </c>
      <c r="C278" s="2" t="s">
        <v>350</v>
      </c>
      <c r="D278" s="91" t="s">
        <v>198</v>
      </c>
      <c r="E278" s="116">
        <f t="shared" si="89"/>
        <v>1700</v>
      </c>
      <c r="F278" s="117">
        <f t="shared" si="89"/>
        <v>1050</v>
      </c>
      <c r="G278" s="101"/>
      <c r="H278" s="45"/>
      <c r="J278" s="71"/>
      <c r="K278" s="202">
        <f t="shared" si="90"/>
        <v>1700</v>
      </c>
      <c r="L278" s="202">
        <f t="shared" si="90"/>
        <v>1050</v>
      </c>
      <c r="M278" s="51"/>
      <c r="N278" s="13">
        <f t="shared" si="87"/>
        <v>1673.075</v>
      </c>
      <c r="O278" s="13">
        <f t="shared" si="88"/>
        <v>1003.845</v>
      </c>
      <c r="P278" s="51"/>
      <c r="Q278" s="436">
        <v>669.23</v>
      </c>
      <c r="R278" s="409">
        <v>669.23</v>
      </c>
      <c r="S278" s="409">
        <v>669.23</v>
      </c>
      <c r="T278" s="370">
        <v>576.92500000000007</v>
      </c>
      <c r="U278" s="305">
        <v>461.54</v>
      </c>
      <c r="V278" s="289">
        <v>436.25</v>
      </c>
      <c r="W278" s="277">
        <v>349</v>
      </c>
      <c r="X278" s="263">
        <v>349</v>
      </c>
      <c r="Y278" s="263">
        <v>349</v>
      </c>
      <c r="Z278" s="208">
        <v>320.24915999999996</v>
      </c>
      <c r="AA278" s="208">
        <v>320.24915999999996</v>
      </c>
      <c r="AB278" s="208">
        <v>320.24915999999996</v>
      </c>
      <c r="AC278" s="208">
        <v>320.24915999999996</v>
      </c>
      <c r="AD278" s="208">
        <v>288.82499999999999</v>
      </c>
      <c r="AE278" s="191">
        <v>231.06</v>
      </c>
      <c r="AF278" s="312">
        <f t="shared" si="84"/>
        <v>1</v>
      </c>
    </row>
    <row r="279" spans="1:39" ht="23.1" customHeight="1" x14ac:dyDescent="0.25">
      <c r="B279" s="2">
        <v>404</v>
      </c>
      <c r="C279" s="2" t="s">
        <v>351</v>
      </c>
      <c r="D279" s="91" t="s">
        <v>199</v>
      </c>
      <c r="E279" s="116">
        <f t="shared" si="89"/>
        <v>2200</v>
      </c>
      <c r="F279" s="117">
        <f t="shared" si="89"/>
        <v>1300</v>
      </c>
      <c r="G279" s="101"/>
      <c r="H279" s="45"/>
      <c r="J279" s="71"/>
      <c r="K279" s="202">
        <f t="shared" si="90"/>
        <v>2200</v>
      </c>
      <c r="L279" s="202">
        <f t="shared" si="90"/>
        <v>1300</v>
      </c>
      <c r="M279" s="51"/>
      <c r="N279" s="13">
        <f t="shared" si="87"/>
        <v>2152.5250000000001</v>
      </c>
      <c r="O279" s="13">
        <f t="shared" si="88"/>
        <v>1291.5149999999999</v>
      </c>
      <c r="P279" s="51"/>
      <c r="Q279" s="436">
        <v>861.01</v>
      </c>
      <c r="R279" s="409">
        <v>861.01</v>
      </c>
      <c r="S279" s="409">
        <v>861.01</v>
      </c>
      <c r="T279" s="370">
        <v>742.25</v>
      </c>
      <c r="U279" s="305">
        <v>593.79999999999995</v>
      </c>
      <c r="V279" s="289">
        <v>561.25</v>
      </c>
      <c r="W279" s="277">
        <v>449</v>
      </c>
      <c r="X279" s="263">
        <v>449</v>
      </c>
      <c r="Y279" s="263">
        <v>449</v>
      </c>
      <c r="Z279" s="208">
        <v>436.47911999999997</v>
      </c>
      <c r="AA279" s="208">
        <v>436.47911999999997</v>
      </c>
      <c r="AB279" s="208">
        <v>436.47911999999997</v>
      </c>
      <c r="AC279" s="208">
        <v>436.47911999999997</v>
      </c>
      <c r="AD279" s="208">
        <v>393.65000000000003</v>
      </c>
      <c r="AE279" s="191">
        <v>314.92</v>
      </c>
      <c r="AF279" s="312">
        <f t="shared" si="84"/>
        <v>1</v>
      </c>
    </row>
    <row r="280" spans="1:39" ht="23.1" customHeight="1" x14ac:dyDescent="0.25">
      <c r="B280" s="2">
        <v>405</v>
      </c>
      <c r="C280" s="2" t="s">
        <v>352</v>
      </c>
      <c r="D280" s="91" t="s">
        <v>200</v>
      </c>
      <c r="E280" s="116">
        <f t="shared" si="89"/>
        <v>2900</v>
      </c>
      <c r="F280" s="117">
        <f t="shared" si="89"/>
        <v>1750</v>
      </c>
      <c r="G280" s="101"/>
      <c r="H280" s="45"/>
      <c r="J280" s="71"/>
      <c r="K280" s="202">
        <f t="shared" si="90"/>
        <v>2900</v>
      </c>
      <c r="L280" s="202">
        <f t="shared" si="90"/>
        <v>1750</v>
      </c>
      <c r="M280" s="51"/>
      <c r="N280" s="13">
        <f t="shared" si="87"/>
        <v>2876.4249999999997</v>
      </c>
      <c r="O280" s="13">
        <f t="shared" si="88"/>
        <v>1725.855</v>
      </c>
      <c r="P280" s="51"/>
      <c r="Q280" s="436">
        <v>1150.57</v>
      </c>
      <c r="R280" s="409">
        <v>1150.57</v>
      </c>
      <c r="S280" s="409">
        <v>1150.57</v>
      </c>
      <c r="T280" s="370">
        <v>991.875</v>
      </c>
      <c r="U280" s="305">
        <v>793.5</v>
      </c>
      <c r="V280" s="289">
        <v>750</v>
      </c>
      <c r="W280" s="277">
        <v>600</v>
      </c>
      <c r="X280" s="263">
        <v>600</v>
      </c>
      <c r="Y280" s="263">
        <v>600</v>
      </c>
      <c r="Z280" s="208">
        <v>487.26215999999999</v>
      </c>
      <c r="AA280" s="208">
        <v>487.26215999999999</v>
      </c>
      <c r="AB280" s="208">
        <v>487.26215999999999</v>
      </c>
      <c r="AC280" s="208">
        <v>487.26215999999999</v>
      </c>
      <c r="AD280" s="208">
        <v>439.45</v>
      </c>
      <c r="AE280" s="191">
        <v>351.56</v>
      </c>
      <c r="AF280" s="312">
        <f t="shared" si="84"/>
        <v>1</v>
      </c>
    </row>
    <row r="281" spans="1:39" s="144" customFormat="1" ht="23.1" customHeight="1" x14ac:dyDescent="0.25">
      <c r="A281" s="2"/>
      <c r="B281" s="2"/>
      <c r="C281" s="2"/>
      <c r="D281" s="91" t="s">
        <v>704</v>
      </c>
      <c r="E281" s="116">
        <f t="shared" si="89"/>
        <v>28300</v>
      </c>
      <c r="F281" s="117">
        <f t="shared" si="89"/>
        <v>17000</v>
      </c>
      <c r="G281" s="101"/>
      <c r="H281" s="45"/>
      <c r="I281" s="2"/>
      <c r="J281" s="71"/>
      <c r="K281" s="202">
        <f t="shared" si="90"/>
        <v>28300</v>
      </c>
      <c r="L281" s="202">
        <f t="shared" si="90"/>
        <v>17000</v>
      </c>
      <c r="M281" s="51"/>
      <c r="N281" s="13">
        <f t="shared" si="87"/>
        <v>28285</v>
      </c>
      <c r="O281" s="13">
        <f t="shared" si="88"/>
        <v>16971</v>
      </c>
      <c r="P281" s="51"/>
      <c r="Q281" s="436">
        <v>11314</v>
      </c>
      <c r="R281" s="409">
        <v>11314</v>
      </c>
      <c r="S281" s="409">
        <v>11314</v>
      </c>
      <c r="T281" s="370">
        <v>9753.4</v>
      </c>
      <c r="U281" s="305">
        <v>7802.72</v>
      </c>
      <c r="V281" s="294">
        <v>7375</v>
      </c>
      <c r="W281" s="277">
        <v>5900</v>
      </c>
      <c r="X281" s="263">
        <v>5900</v>
      </c>
      <c r="Y281" s="263">
        <v>5900</v>
      </c>
      <c r="Z281" s="208"/>
      <c r="AA281" s="208"/>
      <c r="AB281" s="208"/>
      <c r="AC281" s="208"/>
      <c r="AD281" s="208"/>
      <c r="AE281" s="191"/>
      <c r="AF281" s="312">
        <f t="shared" si="84"/>
        <v>1</v>
      </c>
      <c r="AH281" s="34"/>
      <c r="AI281" s="34"/>
      <c r="AJ281" s="34"/>
      <c r="AK281" s="34"/>
      <c r="AL281" s="34"/>
      <c r="AM281" s="34"/>
    </row>
    <row r="282" spans="1:39" s="144" customFormat="1" ht="23.1" customHeight="1" x14ac:dyDescent="0.25">
      <c r="A282" s="2"/>
      <c r="B282" s="2">
        <v>405</v>
      </c>
      <c r="C282" s="2" t="s">
        <v>703</v>
      </c>
      <c r="D282" s="91" t="s">
        <v>672</v>
      </c>
      <c r="E282" s="116">
        <f t="shared" si="89"/>
        <v>44150</v>
      </c>
      <c r="F282" s="117">
        <f t="shared" si="89"/>
        <v>26500</v>
      </c>
      <c r="G282" s="101"/>
      <c r="H282" s="45"/>
      <c r="I282" s="2"/>
      <c r="J282" s="71"/>
      <c r="K282" s="202">
        <f t="shared" si="90"/>
        <v>44150</v>
      </c>
      <c r="L282" s="202">
        <f t="shared" si="90"/>
        <v>26500</v>
      </c>
      <c r="M282" s="51"/>
      <c r="N282" s="13">
        <f t="shared" si="87"/>
        <v>44105.35</v>
      </c>
      <c r="O282" s="13">
        <f t="shared" si="88"/>
        <v>26463.21</v>
      </c>
      <c r="P282" s="51"/>
      <c r="Q282" s="436">
        <v>17642.14</v>
      </c>
      <c r="R282" s="409">
        <v>17642.14</v>
      </c>
      <c r="S282" s="409">
        <v>17642.14</v>
      </c>
      <c r="T282" s="370">
        <v>15208.75</v>
      </c>
      <c r="U282" s="306">
        <v>12167</v>
      </c>
      <c r="V282" s="295">
        <v>11500</v>
      </c>
      <c r="W282" s="278">
        <v>9200</v>
      </c>
      <c r="X282" s="268">
        <v>9200</v>
      </c>
      <c r="Y282" s="268">
        <v>9200</v>
      </c>
      <c r="Z282" s="248">
        <v>7080</v>
      </c>
      <c r="AA282" s="249" t="s">
        <v>689</v>
      </c>
      <c r="AB282" s="208"/>
      <c r="AC282" s="208"/>
      <c r="AD282" s="208"/>
      <c r="AE282" s="191"/>
      <c r="AF282" s="312">
        <f t="shared" si="84"/>
        <v>1</v>
      </c>
      <c r="AH282" s="34"/>
      <c r="AI282" s="34"/>
      <c r="AJ282" s="34"/>
      <c r="AK282" s="34"/>
      <c r="AL282" s="34"/>
      <c r="AM282" s="34"/>
    </row>
    <row r="283" spans="1:39" s="144" customFormat="1" ht="23.1" customHeight="1" x14ac:dyDescent="0.25">
      <c r="A283" s="2"/>
      <c r="B283" s="2">
        <v>405</v>
      </c>
      <c r="C283" s="2"/>
      <c r="D283" s="91" t="s">
        <v>688</v>
      </c>
      <c r="E283" s="116">
        <f t="shared" si="89"/>
        <v>59450</v>
      </c>
      <c r="F283" s="117">
        <f t="shared" si="89"/>
        <v>35700</v>
      </c>
      <c r="G283" s="101"/>
      <c r="H283" s="45"/>
      <c r="I283" s="2"/>
      <c r="J283" s="71"/>
      <c r="K283" s="202">
        <f t="shared" si="90"/>
        <v>59450</v>
      </c>
      <c r="L283" s="202">
        <f t="shared" si="90"/>
        <v>35700</v>
      </c>
      <c r="M283" s="51"/>
      <c r="N283" s="13">
        <f t="shared" si="87"/>
        <v>59446.375</v>
      </c>
      <c r="O283" s="13">
        <f t="shared" si="88"/>
        <v>35667.824999999997</v>
      </c>
      <c r="P283" s="51"/>
      <c r="Q283" s="436">
        <v>23778.55</v>
      </c>
      <c r="R283" s="409">
        <v>23778.55</v>
      </c>
      <c r="S283" s="409">
        <v>23778.55</v>
      </c>
      <c r="T283" s="370">
        <v>20498.75</v>
      </c>
      <c r="U283" s="306">
        <v>16399</v>
      </c>
      <c r="V283" s="295">
        <v>15500</v>
      </c>
      <c r="W283" s="278">
        <v>12400</v>
      </c>
      <c r="X283" s="268">
        <v>12400</v>
      </c>
      <c r="Y283" s="268">
        <v>12400</v>
      </c>
      <c r="Z283" s="248">
        <v>12000</v>
      </c>
      <c r="AA283" s="249" t="s">
        <v>689</v>
      </c>
      <c r="AB283" s="208"/>
      <c r="AC283" s="208"/>
      <c r="AD283" s="208"/>
      <c r="AE283" s="191"/>
      <c r="AF283" s="312">
        <f t="shared" si="84"/>
        <v>1</v>
      </c>
      <c r="AH283" s="34"/>
      <c r="AI283" s="34"/>
      <c r="AJ283" s="34"/>
      <c r="AK283" s="34"/>
      <c r="AL283" s="34"/>
      <c r="AM283" s="34"/>
    </row>
    <row r="284" spans="1:39" s="144" customFormat="1" ht="23.1" hidden="1" customHeight="1" x14ac:dyDescent="0.25">
      <c r="A284" s="2"/>
      <c r="B284" s="2"/>
      <c r="C284" s="2"/>
      <c r="D284" s="2"/>
      <c r="E284" s="138"/>
      <c r="F284" s="139"/>
      <c r="G284" s="99"/>
      <c r="H284" s="2"/>
      <c r="I284" s="2"/>
      <c r="J284" s="34"/>
      <c r="K284" s="202">
        <f t="shared" ref="K284" si="91">N284*$K$8</f>
        <v>0</v>
      </c>
      <c r="L284" s="202">
        <f t="shared" ref="L284" si="92">O284*$L$8</f>
        <v>0</v>
      </c>
      <c r="M284" s="2"/>
      <c r="N284" s="13">
        <f t="shared" si="87"/>
        <v>0</v>
      </c>
      <c r="O284" s="13">
        <f t="shared" si="88"/>
        <v>0</v>
      </c>
      <c r="P284" s="2"/>
      <c r="Q284" s="400">
        <v>0</v>
      </c>
      <c r="R284" s="403">
        <v>0</v>
      </c>
      <c r="S284" s="403">
        <v>0</v>
      </c>
      <c r="T284" s="370">
        <v>0</v>
      </c>
      <c r="U284" s="333"/>
      <c r="V284" s="330">
        <v>0</v>
      </c>
      <c r="W284" s="280"/>
      <c r="X284" s="337"/>
      <c r="Y284" s="337"/>
      <c r="Z284" s="337"/>
      <c r="AA284" s="237"/>
      <c r="AB284" s="237"/>
      <c r="AC284" s="237"/>
      <c r="AD284" s="237"/>
      <c r="AE284" s="197"/>
      <c r="AF284" s="312" t="e">
        <f t="shared" si="84"/>
        <v>#DIV/0!</v>
      </c>
      <c r="AH284" s="34"/>
      <c r="AI284" s="34"/>
      <c r="AJ284" s="34"/>
      <c r="AK284" s="34"/>
      <c r="AL284" s="34"/>
      <c r="AM284" s="34"/>
    </row>
    <row r="285" spans="1:39" s="144" customFormat="1" ht="23.1" customHeight="1" x14ac:dyDescent="0.25">
      <c r="A285" s="2"/>
      <c r="B285" s="2"/>
      <c r="C285" s="2"/>
      <c r="D285" s="615" t="s">
        <v>34</v>
      </c>
      <c r="E285" s="615"/>
      <c r="F285" s="615"/>
      <c r="G285" s="615"/>
      <c r="H285" s="615"/>
      <c r="I285" s="615"/>
      <c r="J285" s="34"/>
      <c r="K285" s="202"/>
      <c r="L285" s="202"/>
      <c r="M285" s="2"/>
      <c r="N285" s="13"/>
      <c r="O285" s="13"/>
      <c r="P285" s="2"/>
      <c r="Q285" s="400"/>
      <c r="R285" s="403"/>
      <c r="S285" s="403"/>
      <c r="T285" s="340"/>
      <c r="U285" s="333"/>
      <c r="V285" s="330"/>
      <c r="W285" s="280"/>
      <c r="X285" s="337"/>
      <c r="Y285" s="337"/>
      <c r="Z285" s="337"/>
      <c r="AA285" s="237"/>
      <c r="AB285" s="237"/>
      <c r="AC285" s="237"/>
      <c r="AD285" s="237"/>
      <c r="AE285" s="197"/>
      <c r="AF285" s="312" t="e">
        <f t="shared" si="84"/>
        <v>#DIV/0!</v>
      </c>
      <c r="AH285" s="34"/>
      <c r="AI285" s="34"/>
      <c r="AJ285" s="34"/>
      <c r="AK285" s="34"/>
      <c r="AL285" s="34"/>
      <c r="AM285" s="34"/>
    </row>
    <row r="286" spans="1:39" s="144" customFormat="1" ht="23.1" customHeight="1" x14ac:dyDescent="0.25">
      <c r="A286" s="2"/>
      <c r="B286" s="2"/>
      <c r="C286" s="2" t="s">
        <v>779</v>
      </c>
      <c r="D286" s="4" t="s">
        <v>35</v>
      </c>
      <c r="E286" s="116">
        <f t="shared" ref="E286:F291" si="93">K286</f>
        <v>200</v>
      </c>
      <c r="F286" s="117">
        <f t="shared" si="93"/>
        <v>150</v>
      </c>
      <c r="G286" s="101"/>
      <c r="H286" s="2"/>
      <c r="I286" s="2"/>
      <c r="J286" s="33"/>
      <c r="K286" s="202">
        <f t="shared" ref="K286:L291" si="94">MROUND(N286+25,50)</f>
        <v>200</v>
      </c>
      <c r="L286" s="202">
        <f t="shared" si="94"/>
        <v>150</v>
      </c>
      <c r="M286" s="51"/>
      <c r="N286" s="13">
        <f t="shared" si="87"/>
        <v>170.3</v>
      </c>
      <c r="O286" s="13">
        <f t="shared" si="88"/>
        <v>102.18</v>
      </c>
      <c r="P286" s="51"/>
      <c r="Q286" s="436">
        <v>68.12</v>
      </c>
      <c r="R286" s="409">
        <v>68.12</v>
      </c>
      <c r="S286" s="409">
        <v>68.12</v>
      </c>
      <c r="T286" s="370">
        <v>42.55</v>
      </c>
      <c r="U286" s="305">
        <v>34.04</v>
      </c>
      <c r="V286" s="289">
        <v>39.162499999999994</v>
      </c>
      <c r="W286" s="277">
        <f t="shared" ref="W286:W288" si="95">AF286*1.43</f>
        <v>1.43</v>
      </c>
      <c r="X286" s="263">
        <f t="shared" ref="X286:X291" si="96">AF286*1.43</f>
        <v>1.43</v>
      </c>
      <c r="Y286" s="263">
        <v>35.249499999999998</v>
      </c>
      <c r="Z286" s="205">
        <v>35.249499999999998</v>
      </c>
      <c r="AA286" s="205">
        <v>35.249499999999998</v>
      </c>
      <c r="AB286" s="205">
        <v>35.249499999999998</v>
      </c>
      <c r="AC286" s="205">
        <v>35.249499999999998</v>
      </c>
      <c r="AD286" s="208">
        <v>30.8125</v>
      </c>
      <c r="AE286" s="191">
        <v>24.65</v>
      </c>
      <c r="AF286" s="312">
        <f t="shared" si="84"/>
        <v>1</v>
      </c>
      <c r="AH286" s="34"/>
      <c r="AI286" s="34"/>
      <c r="AJ286" s="34"/>
      <c r="AK286" s="34"/>
      <c r="AL286" s="34"/>
      <c r="AM286" s="34"/>
    </row>
    <row r="287" spans="1:39" s="144" customFormat="1" ht="23.1" customHeight="1" x14ac:dyDescent="0.25">
      <c r="A287" s="2" t="s">
        <v>303</v>
      </c>
      <c r="B287" s="2"/>
      <c r="C287" s="2" t="s">
        <v>779</v>
      </c>
      <c r="D287" s="4" t="s">
        <v>36</v>
      </c>
      <c r="E287" s="116">
        <f t="shared" si="93"/>
        <v>350</v>
      </c>
      <c r="F287" s="117">
        <f t="shared" si="93"/>
        <v>200</v>
      </c>
      <c r="G287" s="101"/>
      <c r="H287" s="2"/>
      <c r="I287" s="2"/>
      <c r="J287" s="33"/>
      <c r="K287" s="202">
        <f t="shared" si="94"/>
        <v>350</v>
      </c>
      <c r="L287" s="202">
        <f t="shared" si="94"/>
        <v>200</v>
      </c>
      <c r="M287" s="51"/>
      <c r="N287" s="13">
        <f t="shared" si="87"/>
        <v>300.10000000000002</v>
      </c>
      <c r="O287" s="13">
        <f t="shared" si="88"/>
        <v>180.06</v>
      </c>
      <c r="P287" s="51"/>
      <c r="Q287" s="436">
        <v>120.04</v>
      </c>
      <c r="R287" s="409">
        <v>120.04</v>
      </c>
      <c r="S287" s="409">
        <v>120.04</v>
      </c>
      <c r="T287" s="370">
        <v>75</v>
      </c>
      <c r="U287" s="305">
        <v>60</v>
      </c>
      <c r="V287" s="289">
        <v>39.162499999999994</v>
      </c>
      <c r="W287" s="277">
        <f t="shared" si="95"/>
        <v>1.43</v>
      </c>
      <c r="X287" s="263">
        <f t="shared" si="96"/>
        <v>1.43</v>
      </c>
      <c r="Y287" s="263">
        <v>61.847499999999997</v>
      </c>
      <c r="Z287" s="205">
        <v>61.847499999999997</v>
      </c>
      <c r="AA287" s="205">
        <v>61.847499999999997</v>
      </c>
      <c r="AB287" s="205">
        <v>61.847499999999997</v>
      </c>
      <c r="AC287" s="205">
        <v>61.847499999999997</v>
      </c>
      <c r="AD287" s="208">
        <v>54.0625</v>
      </c>
      <c r="AE287" s="191">
        <v>43.25</v>
      </c>
      <c r="AF287" s="312">
        <f t="shared" si="84"/>
        <v>1</v>
      </c>
      <c r="AH287" s="34"/>
      <c r="AI287" s="34"/>
      <c r="AJ287" s="34"/>
      <c r="AK287" s="34"/>
      <c r="AL287" s="34"/>
      <c r="AM287" s="34"/>
    </row>
    <row r="288" spans="1:39" s="144" customFormat="1" ht="23.1" customHeight="1" x14ac:dyDescent="0.25">
      <c r="A288" s="2"/>
      <c r="B288" s="2"/>
      <c r="C288" s="2" t="s">
        <v>779</v>
      </c>
      <c r="D288" s="4" t="s">
        <v>737</v>
      </c>
      <c r="E288" s="116">
        <f t="shared" si="93"/>
        <v>350</v>
      </c>
      <c r="F288" s="117">
        <f t="shared" si="93"/>
        <v>200</v>
      </c>
      <c r="G288" s="101"/>
      <c r="H288" s="2"/>
      <c r="I288" s="2"/>
      <c r="J288" s="33"/>
      <c r="K288" s="202">
        <f t="shared" si="94"/>
        <v>350</v>
      </c>
      <c r="L288" s="202">
        <f t="shared" si="94"/>
        <v>200</v>
      </c>
      <c r="M288" s="51"/>
      <c r="N288" s="13">
        <f t="shared" si="87"/>
        <v>323.82499999999999</v>
      </c>
      <c r="O288" s="13">
        <f t="shared" si="88"/>
        <v>194.29500000000002</v>
      </c>
      <c r="P288" s="51"/>
      <c r="Q288" s="436">
        <v>129.53</v>
      </c>
      <c r="R288" s="409">
        <v>129.53</v>
      </c>
      <c r="S288" s="409">
        <v>129.53</v>
      </c>
      <c r="T288" s="370">
        <v>80.924999999999997</v>
      </c>
      <c r="U288" s="305">
        <v>64.739999999999995</v>
      </c>
      <c r="V288" s="289">
        <v>39.162499999999994</v>
      </c>
      <c r="W288" s="277">
        <f t="shared" si="95"/>
        <v>1.43</v>
      </c>
      <c r="X288" s="263">
        <f t="shared" si="96"/>
        <v>1.43</v>
      </c>
      <c r="Y288" s="263">
        <v>64.492999999999995</v>
      </c>
      <c r="Z288" s="205">
        <v>64.492999999999995</v>
      </c>
      <c r="AA288" s="205">
        <v>64.492999999999995</v>
      </c>
      <c r="AB288" s="205">
        <v>64.492999999999995</v>
      </c>
      <c r="AC288" s="205">
        <v>64.492999999999995</v>
      </c>
      <c r="AD288" s="208">
        <v>56.375</v>
      </c>
      <c r="AE288" s="191">
        <v>45.1</v>
      </c>
      <c r="AF288" s="312">
        <f t="shared" si="84"/>
        <v>1</v>
      </c>
      <c r="AH288" s="34"/>
      <c r="AI288" s="34"/>
      <c r="AJ288" s="34"/>
      <c r="AK288" s="34"/>
      <c r="AL288" s="34"/>
      <c r="AM288" s="34"/>
    </row>
    <row r="289" spans="1:39" s="144" customFormat="1" ht="23.1" customHeight="1" x14ac:dyDescent="0.25">
      <c r="A289" s="2"/>
      <c r="B289" s="2"/>
      <c r="C289" s="2" t="s">
        <v>779</v>
      </c>
      <c r="D289" s="4" t="s">
        <v>38</v>
      </c>
      <c r="E289" s="116">
        <f t="shared" si="93"/>
        <v>450</v>
      </c>
      <c r="F289" s="117">
        <f t="shared" si="93"/>
        <v>300</v>
      </c>
      <c r="G289" s="101"/>
      <c r="H289" s="2"/>
      <c r="I289" s="2"/>
      <c r="J289" s="33"/>
      <c r="K289" s="202">
        <f t="shared" si="94"/>
        <v>450</v>
      </c>
      <c r="L289" s="202">
        <f t="shared" si="94"/>
        <v>300</v>
      </c>
      <c r="M289" s="51"/>
      <c r="N289" s="13">
        <f t="shared" si="87"/>
        <v>423.15</v>
      </c>
      <c r="O289" s="13">
        <f t="shared" si="88"/>
        <v>253.89</v>
      </c>
      <c r="P289" s="51"/>
      <c r="Q289" s="436">
        <v>169.26</v>
      </c>
      <c r="R289" s="409">
        <v>169.26</v>
      </c>
      <c r="S289" s="409">
        <v>169.26</v>
      </c>
      <c r="T289" s="370">
        <v>105.75</v>
      </c>
      <c r="U289" s="305">
        <v>84.6</v>
      </c>
      <c r="V289" s="289">
        <v>45.037500000000001</v>
      </c>
      <c r="W289" s="277">
        <v>36.03</v>
      </c>
      <c r="X289" s="263">
        <f t="shared" si="96"/>
        <v>1.43</v>
      </c>
      <c r="Y289" s="263">
        <v>83.798000000000002</v>
      </c>
      <c r="Z289" s="205">
        <v>83.798000000000002</v>
      </c>
      <c r="AA289" s="205">
        <v>83.798000000000002</v>
      </c>
      <c r="AB289" s="205">
        <v>83.798000000000002</v>
      </c>
      <c r="AC289" s="205">
        <v>83.798000000000002</v>
      </c>
      <c r="AD289" s="208">
        <v>73.25</v>
      </c>
      <c r="AE289" s="191">
        <v>58.6</v>
      </c>
      <c r="AF289" s="312">
        <f t="shared" si="84"/>
        <v>1</v>
      </c>
      <c r="AH289" s="34"/>
      <c r="AI289" s="34"/>
      <c r="AJ289" s="34"/>
      <c r="AK289" s="34"/>
      <c r="AL289" s="34"/>
      <c r="AM289" s="34"/>
    </row>
    <row r="290" spans="1:39" s="144" customFormat="1" ht="23.1" customHeight="1" x14ac:dyDescent="0.25">
      <c r="A290" s="2"/>
      <c r="B290" s="2"/>
      <c r="C290" s="2" t="s">
        <v>779</v>
      </c>
      <c r="D290" s="4" t="s">
        <v>605</v>
      </c>
      <c r="E290" s="116">
        <f t="shared" si="93"/>
        <v>250</v>
      </c>
      <c r="F290" s="117">
        <f t="shared" si="93"/>
        <v>150</v>
      </c>
      <c r="G290" s="101"/>
      <c r="H290" s="2"/>
      <c r="I290" s="2"/>
      <c r="J290" s="33"/>
      <c r="K290" s="202">
        <f t="shared" si="94"/>
        <v>250</v>
      </c>
      <c r="L290" s="202">
        <f t="shared" si="94"/>
        <v>150</v>
      </c>
      <c r="M290" s="51"/>
      <c r="N290" s="13">
        <f t="shared" si="87"/>
        <v>205.3</v>
      </c>
      <c r="O290" s="13">
        <f t="shared" si="88"/>
        <v>123.18</v>
      </c>
      <c r="P290" s="51"/>
      <c r="Q290" s="436">
        <v>82.12</v>
      </c>
      <c r="R290" s="409">
        <v>82.12</v>
      </c>
      <c r="S290" s="409">
        <v>82.12</v>
      </c>
      <c r="T290" s="370">
        <v>51.325000000000003</v>
      </c>
      <c r="U290" s="305">
        <v>41.06</v>
      </c>
      <c r="V290" s="289">
        <v>22.212499999999999</v>
      </c>
      <c r="W290" s="277">
        <v>17.77</v>
      </c>
      <c r="X290" s="263">
        <f t="shared" si="96"/>
        <v>1.43</v>
      </c>
      <c r="Y290" s="263">
        <v>41.326999999999998</v>
      </c>
      <c r="Z290" s="205">
        <v>41.326999999999998</v>
      </c>
      <c r="AA290" s="205">
        <v>41.326999999999998</v>
      </c>
      <c r="AB290" s="205">
        <v>41.326999999999998</v>
      </c>
      <c r="AC290" s="205">
        <v>41.326999999999998</v>
      </c>
      <c r="AD290" s="208">
        <v>36.125</v>
      </c>
      <c r="AE290" s="191">
        <v>28.9</v>
      </c>
      <c r="AF290" s="312">
        <f t="shared" si="84"/>
        <v>1</v>
      </c>
      <c r="AH290" s="34"/>
      <c r="AI290" s="34"/>
      <c r="AJ290" s="34"/>
      <c r="AK290" s="34"/>
      <c r="AL290" s="34"/>
      <c r="AM290" s="34"/>
    </row>
    <row r="291" spans="1:39" s="144" customFormat="1" ht="23.1" customHeight="1" x14ac:dyDescent="0.25">
      <c r="A291" s="2"/>
      <c r="B291" s="2"/>
      <c r="C291" s="2" t="s">
        <v>779</v>
      </c>
      <c r="D291" s="4" t="s">
        <v>606</v>
      </c>
      <c r="E291" s="116">
        <f t="shared" si="93"/>
        <v>350</v>
      </c>
      <c r="F291" s="117">
        <f t="shared" si="93"/>
        <v>200</v>
      </c>
      <c r="G291" s="101"/>
      <c r="H291" s="2"/>
      <c r="I291" s="2"/>
      <c r="J291" s="33"/>
      <c r="K291" s="202">
        <f t="shared" si="94"/>
        <v>350</v>
      </c>
      <c r="L291" s="202">
        <f t="shared" si="94"/>
        <v>200</v>
      </c>
      <c r="M291" s="51"/>
      <c r="N291" s="13">
        <f t="shared" si="87"/>
        <v>323.40000000000003</v>
      </c>
      <c r="O291" s="13">
        <f t="shared" si="88"/>
        <v>194.04000000000002</v>
      </c>
      <c r="P291" s="51"/>
      <c r="Q291" s="436">
        <v>129.36000000000001</v>
      </c>
      <c r="R291" s="409">
        <v>129.36000000000001</v>
      </c>
      <c r="S291" s="409">
        <v>129.36000000000001</v>
      </c>
      <c r="T291" s="370">
        <v>80.824999999999989</v>
      </c>
      <c r="U291" s="305">
        <v>64.66</v>
      </c>
      <c r="V291" s="289">
        <v>35.362499999999997</v>
      </c>
      <c r="W291" s="277">
        <v>28.29</v>
      </c>
      <c r="X291" s="263">
        <f t="shared" si="96"/>
        <v>1.43</v>
      </c>
      <c r="Y291" s="263">
        <v>65.78</v>
      </c>
      <c r="Z291" s="205">
        <v>65.78</v>
      </c>
      <c r="AA291" s="205">
        <v>65.78</v>
      </c>
      <c r="AB291" s="205">
        <v>65.78</v>
      </c>
      <c r="AC291" s="205">
        <v>65.78</v>
      </c>
      <c r="AD291" s="208">
        <v>57.5</v>
      </c>
      <c r="AE291" s="191">
        <v>46</v>
      </c>
      <c r="AF291" s="312">
        <f t="shared" si="84"/>
        <v>1</v>
      </c>
      <c r="AH291" s="34"/>
      <c r="AI291" s="34"/>
      <c r="AJ291" s="34"/>
      <c r="AK291" s="34"/>
      <c r="AL291" s="34"/>
      <c r="AM291" s="34"/>
    </row>
    <row r="292" spans="1:39" s="144" customFormat="1" ht="9" customHeight="1" x14ac:dyDescent="0.25">
      <c r="A292" s="2"/>
      <c r="B292" s="2"/>
      <c r="C292" s="2"/>
      <c r="D292" s="136"/>
      <c r="E292" s="138"/>
      <c r="F292" s="139"/>
      <c r="G292" s="99"/>
      <c r="H292" s="2"/>
      <c r="I292" s="2"/>
      <c r="J292" s="33"/>
      <c r="K292" s="202"/>
      <c r="L292" s="202"/>
      <c r="M292" s="51"/>
      <c r="N292" s="13"/>
      <c r="O292" s="13"/>
      <c r="P292" s="51"/>
      <c r="Q292" s="400"/>
      <c r="R292" s="403"/>
      <c r="S292" s="403"/>
      <c r="T292" s="370"/>
      <c r="U292" s="317"/>
      <c r="V292" s="315"/>
      <c r="W292" s="316"/>
      <c r="X292" s="318"/>
      <c r="Y292" s="318"/>
      <c r="Z292" s="204"/>
      <c r="AA292" s="204"/>
      <c r="AB292" s="204"/>
      <c r="AC292" s="204"/>
      <c r="AD292" s="209"/>
      <c r="AE292" s="191"/>
      <c r="AF292" s="312" t="e">
        <f t="shared" si="84"/>
        <v>#DIV/0!</v>
      </c>
      <c r="AH292" s="34"/>
      <c r="AI292" s="34"/>
      <c r="AJ292" s="34"/>
      <c r="AK292" s="34"/>
      <c r="AL292" s="34"/>
      <c r="AM292" s="34"/>
    </row>
    <row r="293" spans="1:39" s="144" customFormat="1" ht="23.1" customHeight="1" x14ac:dyDescent="0.25">
      <c r="A293" s="2"/>
      <c r="B293" s="2"/>
      <c r="C293" s="2"/>
      <c r="D293" s="615" t="s">
        <v>597</v>
      </c>
      <c r="E293" s="615"/>
      <c r="F293" s="615"/>
      <c r="G293" s="615"/>
      <c r="H293" s="615"/>
      <c r="I293" s="615"/>
      <c r="J293" s="34"/>
      <c r="K293" s="202"/>
      <c r="L293" s="202"/>
      <c r="M293" s="2"/>
      <c r="N293" s="13"/>
      <c r="O293" s="13"/>
      <c r="P293" s="2"/>
      <c r="Q293" s="400"/>
      <c r="R293" s="403"/>
      <c r="S293" s="403"/>
      <c r="T293" s="340"/>
      <c r="U293" s="342"/>
      <c r="V293" s="322"/>
      <c r="W293" s="316"/>
      <c r="X293" s="318"/>
      <c r="Y293" s="318"/>
      <c r="Z293" s="204"/>
      <c r="AA293" s="204"/>
      <c r="AB293" s="204"/>
      <c r="AC293" s="204"/>
      <c r="AD293" s="209"/>
      <c r="AE293" s="191"/>
      <c r="AF293" s="312" t="e">
        <f t="shared" si="84"/>
        <v>#DIV/0!</v>
      </c>
      <c r="AH293" s="34"/>
      <c r="AI293" s="34"/>
      <c r="AJ293" s="34"/>
      <c r="AK293" s="34"/>
      <c r="AL293" s="34"/>
      <c r="AM293" s="34"/>
    </row>
    <row r="294" spans="1:39" s="144" customFormat="1" ht="23.1" customHeight="1" x14ac:dyDescent="0.25">
      <c r="A294" s="2"/>
      <c r="B294" s="2"/>
      <c r="C294" s="2" t="s">
        <v>779</v>
      </c>
      <c r="D294" s="120" t="s">
        <v>665</v>
      </c>
      <c r="E294" s="116">
        <f t="shared" ref="E294:F298" si="97">K294</f>
        <v>3000</v>
      </c>
      <c r="F294" s="117">
        <f t="shared" si="97"/>
        <v>1800</v>
      </c>
      <c r="G294" s="101"/>
      <c r="H294" s="2"/>
      <c r="I294" s="2"/>
      <c r="J294" s="33"/>
      <c r="K294" s="202">
        <f t="shared" ref="K294:L298" si="98">MROUND(N294+25,50)</f>
        <v>3000</v>
      </c>
      <c r="L294" s="202">
        <f t="shared" si="98"/>
        <v>1800</v>
      </c>
      <c r="M294" s="51"/>
      <c r="N294" s="13">
        <f t="shared" si="87"/>
        <v>2990.625</v>
      </c>
      <c r="O294" s="13">
        <f t="shared" si="88"/>
        <v>1794.375</v>
      </c>
      <c r="P294" s="51"/>
      <c r="Q294" s="436">
        <v>1196.25</v>
      </c>
      <c r="R294" s="409">
        <v>1196.25</v>
      </c>
      <c r="S294" s="409">
        <v>1196.25</v>
      </c>
      <c r="T294" s="370">
        <v>747.65625</v>
      </c>
      <c r="U294" s="300">
        <v>598.125</v>
      </c>
      <c r="V294" s="289">
        <v>598.125</v>
      </c>
      <c r="W294" s="277">
        <v>478.5</v>
      </c>
      <c r="X294" s="263">
        <v>478.5</v>
      </c>
      <c r="Y294" s="263">
        <v>478.5</v>
      </c>
      <c r="Z294" s="205">
        <v>478.5</v>
      </c>
      <c r="AA294" s="205">
        <v>478.5</v>
      </c>
      <c r="AB294" s="205">
        <v>478.5</v>
      </c>
      <c r="AC294" s="205">
        <v>478.5</v>
      </c>
      <c r="AD294" s="208">
        <v>745</v>
      </c>
      <c r="AE294" s="54"/>
      <c r="AF294" s="312">
        <f t="shared" si="84"/>
        <v>1</v>
      </c>
      <c r="AH294" s="34"/>
      <c r="AI294" s="34"/>
      <c r="AJ294" s="34"/>
      <c r="AK294" s="34"/>
      <c r="AL294" s="34"/>
      <c r="AM294" s="34"/>
    </row>
    <row r="295" spans="1:39" s="144" customFormat="1" ht="23.1" customHeight="1" x14ac:dyDescent="0.25">
      <c r="A295" s="2"/>
      <c r="B295" s="2"/>
      <c r="C295" s="2" t="s">
        <v>779</v>
      </c>
      <c r="D295" s="145" t="s">
        <v>738</v>
      </c>
      <c r="E295" s="116">
        <f t="shared" si="97"/>
        <v>2400</v>
      </c>
      <c r="F295" s="117">
        <f t="shared" si="97"/>
        <v>1450</v>
      </c>
      <c r="G295" s="101"/>
      <c r="H295" s="2"/>
      <c r="I295" s="2"/>
      <c r="J295" s="33"/>
      <c r="K295" s="202">
        <f t="shared" si="98"/>
        <v>2400</v>
      </c>
      <c r="L295" s="202">
        <f t="shared" si="98"/>
        <v>1450</v>
      </c>
      <c r="M295" s="51"/>
      <c r="N295" s="13">
        <f t="shared" si="87"/>
        <v>2383.35</v>
      </c>
      <c r="O295" s="13">
        <f t="shared" si="88"/>
        <v>1430.01</v>
      </c>
      <c r="P295" s="51"/>
      <c r="Q295" s="436">
        <v>953.34</v>
      </c>
      <c r="R295" s="409">
        <v>953.34</v>
      </c>
      <c r="S295" s="409">
        <v>953.34</v>
      </c>
      <c r="T295" s="370">
        <v>566.66250000000002</v>
      </c>
      <c r="U295" s="305">
        <v>453.33</v>
      </c>
      <c r="V295" s="289">
        <v>1396</v>
      </c>
      <c r="W295" s="277">
        <v>1116.8</v>
      </c>
      <c r="X295" s="263">
        <v>1116.8</v>
      </c>
      <c r="Y295" s="263"/>
      <c r="Z295" s="205">
        <v>1116.8</v>
      </c>
      <c r="AA295" s="205">
        <v>1116.8</v>
      </c>
      <c r="AB295" s="205">
        <v>1116.8</v>
      </c>
      <c r="AC295" s="205">
        <v>1116.8</v>
      </c>
      <c r="AD295" s="208"/>
      <c r="AE295" s="54"/>
      <c r="AF295" s="312">
        <f t="shared" ref="AF295:AF326" si="99">Q295/R295</f>
        <v>1</v>
      </c>
      <c r="AH295" s="34"/>
      <c r="AI295" s="34"/>
      <c r="AJ295" s="34"/>
      <c r="AK295" s="34"/>
      <c r="AL295" s="34"/>
      <c r="AM295" s="34"/>
    </row>
    <row r="296" spans="1:39" s="144" customFormat="1" ht="23.1" customHeight="1" x14ac:dyDescent="0.25">
      <c r="A296" s="2"/>
      <c r="B296" s="2"/>
      <c r="C296" s="2" t="s">
        <v>779</v>
      </c>
      <c r="D296" s="145" t="s">
        <v>495</v>
      </c>
      <c r="E296" s="116">
        <f t="shared" si="97"/>
        <v>4000</v>
      </c>
      <c r="F296" s="117">
        <f t="shared" si="97"/>
        <v>2400</v>
      </c>
      <c r="G296" s="101"/>
      <c r="H296" s="2"/>
      <c r="I296" s="2"/>
      <c r="J296" s="33"/>
      <c r="K296" s="202">
        <f t="shared" si="98"/>
        <v>4000</v>
      </c>
      <c r="L296" s="202">
        <f t="shared" si="98"/>
        <v>2400</v>
      </c>
      <c r="M296" s="51"/>
      <c r="N296" s="13">
        <f t="shared" si="87"/>
        <v>3975.0749999999998</v>
      </c>
      <c r="O296" s="13">
        <f t="shared" si="88"/>
        <v>2385.0450000000001</v>
      </c>
      <c r="P296" s="51"/>
      <c r="Q296" s="436">
        <v>1590.03</v>
      </c>
      <c r="R296" s="409">
        <v>1590.03</v>
      </c>
      <c r="S296" s="409">
        <v>1590.03</v>
      </c>
      <c r="T296" s="370">
        <v>994.77500000000009</v>
      </c>
      <c r="U296" s="305">
        <v>795.82</v>
      </c>
      <c r="V296" s="289">
        <v>1396</v>
      </c>
      <c r="W296" s="277">
        <v>1116.8</v>
      </c>
      <c r="X296" s="263">
        <v>1116.8</v>
      </c>
      <c r="Y296" s="263">
        <v>1116.8</v>
      </c>
      <c r="Z296" s="205">
        <v>1116.8</v>
      </c>
      <c r="AA296" s="205">
        <v>1116.8</v>
      </c>
      <c r="AB296" s="205">
        <v>1116.8</v>
      </c>
      <c r="AC296" s="205">
        <v>1116.8</v>
      </c>
      <c r="AD296" s="208"/>
      <c r="AE296" s="54"/>
      <c r="AF296" s="312">
        <f t="shared" si="99"/>
        <v>1</v>
      </c>
      <c r="AH296" s="34"/>
      <c r="AI296" s="34"/>
      <c r="AJ296" s="34"/>
      <c r="AK296" s="34"/>
      <c r="AL296" s="34"/>
      <c r="AM296" s="34"/>
    </row>
    <row r="297" spans="1:39" ht="23.1" customHeight="1" x14ac:dyDescent="0.25">
      <c r="C297" s="2" t="s">
        <v>779</v>
      </c>
      <c r="D297" s="145" t="s">
        <v>667</v>
      </c>
      <c r="E297" s="116">
        <f t="shared" si="97"/>
        <v>10700</v>
      </c>
      <c r="F297" s="117">
        <f t="shared" si="97"/>
        <v>6450</v>
      </c>
      <c r="G297" s="101"/>
      <c r="K297" s="202">
        <f t="shared" si="98"/>
        <v>10700</v>
      </c>
      <c r="L297" s="202">
        <f t="shared" si="98"/>
        <v>6450</v>
      </c>
      <c r="M297" s="51"/>
      <c r="N297" s="13">
        <f t="shared" si="87"/>
        <v>10687.5</v>
      </c>
      <c r="O297" s="13">
        <f t="shared" si="88"/>
        <v>6412.5</v>
      </c>
      <c r="P297" s="51"/>
      <c r="Q297" s="436">
        <v>4275</v>
      </c>
      <c r="R297" s="409">
        <v>4275</v>
      </c>
      <c r="S297" s="409">
        <v>4275</v>
      </c>
      <c r="T297" s="370">
        <v>1382.1375</v>
      </c>
      <c r="U297" s="305">
        <v>1105.71</v>
      </c>
      <c r="V297" s="289">
        <v>1396</v>
      </c>
      <c r="W297" s="277">
        <v>1116.8</v>
      </c>
      <c r="X297" s="263">
        <v>1116.8</v>
      </c>
      <c r="Y297" s="263">
        <v>1116.8</v>
      </c>
      <c r="Z297" s="205">
        <v>1116.8</v>
      </c>
      <c r="AA297" s="205">
        <v>1116.8</v>
      </c>
      <c r="AB297" s="205">
        <v>1116.8</v>
      </c>
      <c r="AC297" s="205">
        <v>1116.8</v>
      </c>
      <c r="AD297" s="208"/>
      <c r="AE297" s="54"/>
      <c r="AF297" s="312">
        <f t="shared" si="99"/>
        <v>1</v>
      </c>
    </row>
    <row r="298" spans="1:39" ht="23.1" customHeight="1" x14ac:dyDescent="0.25">
      <c r="C298" s="2" t="s">
        <v>779</v>
      </c>
      <c r="D298" s="145" t="s">
        <v>666</v>
      </c>
      <c r="E298" s="116">
        <f t="shared" si="97"/>
        <v>4850</v>
      </c>
      <c r="F298" s="117">
        <f t="shared" si="97"/>
        <v>2900</v>
      </c>
      <c r="G298" s="101"/>
      <c r="K298" s="202">
        <f t="shared" si="98"/>
        <v>4850</v>
      </c>
      <c r="L298" s="202">
        <f t="shared" si="98"/>
        <v>2900</v>
      </c>
      <c r="M298" s="51"/>
      <c r="N298" s="13">
        <f t="shared" si="87"/>
        <v>4800</v>
      </c>
      <c r="O298" s="13">
        <f t="shared" si="88"/>
        <v>2880</v>
      </c>
      <c r="P298" s="51"/>
      <c r="Q298" s="436">
        <v>1920</v>
      </c>
      <c r="R298" s="409">
        <v>2400</v>
      </c>
      <c r="S298" s="409">
        <v>2400</v>
      </c>
      <c r="T298" s="370">
        <v>2400</v>
      </c>
      <c r="U298" s="305">
        <v>1920</v>
      </c>
      <c r="V298" s="289">
        <v>2330.625</v>
      </c>
      <c r="W298" s="277">
        <v>1864.5</v>
      </c>
      <c r="X298" s="263">
        <v>1864.5</v>
      </c>
      <c r="Y298" s="263">
        <v>1864.5</v>
      </c>
      <c r="Z298" s="205">
        <v>1864.5</v>
      </c>
      <c r="AA298" s="205">
        <v>1864.5</v>
      </c>
      <c r="AB298" s="205">
        <v>1864.5</v>
      </c>
      <c r="AC298" s="205">
        <v>1864.5</v>
      </c>
      <c r="AD298" s="208">
        <v>1350</v>
      </c>
      <c r="AE298" s="54"/>
      <c r="AF298" s="312">
        <f t="shared" si="99"/>
        <v>0.8</v>
      </c>
    </row>
    <row r="299" spans="1:39" ht="9" customHeight="1" x14ac:dyDescent="0.25">
      <c r="D299" s="136"/>
      <c r="E299" s="138"/>
      <c r="F299" s="139"/>
      <c r="J299" s="34"/>
      <c r="K299" s="202"/>
      <c r="L299" s="202"/>
      <c r="M299" s="51"/>
      <c r="N299" s="13"/>
      <c r="O299" s="13"/>
      <c r="P299" s="2"/>
      <c r="Q299" s="400"/>
      <c r="R299" s="398"/>
      <c r="S299" s="398"/>
      <c r="T299" s="333"/>
      <c r="U299" s="333"/>
      <c r="V299" s="330"/>
      <c r="W299" s="279"/>
      <c r="X299" s="211"/>
      <c r="Y299" s="211"/>
      <c r="Z299" s="211"/>
      <c r="AA299" s="211"/>
      <c r="AB299" s="211"/>
      <c r="AC299" s="211"/>
      <c r="AD299" s="211"/>
      <c r="AE299" s="131"/>
      <c r="AF299" s="312" t="e">
        <f t="shared" si="99"/>
        <v>#DIV/0!</v>
      </c>
    </row>
    <row r="300" spans="1:39" ht="23.1" customHeight="1" x14ac:dyDescent="0.25">
      <c r="D300" s="615" t="s">
        <v>61</v>
      </c>
      <c r="E300" s="615"/>
      <c r="F300" s="615"/>
      <c r="G300" s="615"/>
      <c r="H300" s="615"/>
      <c r="I300" s="615"/>
      <c r="J300" s="34"/>
      <c r="K300" s="202"/>
      <c r="L300" s="202"/>
      <c r="M300" s="2"/>
      <c r="N300" s="13"/>
      <c r="O300" s="13"/>
      <c r="P300" s="2"/>
      <c r="Q300" s="433"/>
      <c r="R300" s="404"/>
      <c r="S300" s="404"/>
      <c r="T300" s="338"/>
      <c r="U300" s="338"/>
      <c r="V300" s="330"/>
      <c r="W300" s="280"/>
      <c r="X300" s="237"/>
      <c r="Y300" s="237"/>
      <c r="Z300" s="237"/>
      <c r="AA300" s="237"/>
      <c r="AB300" s="237"/>
      <c r="AC300" s="237"/>
      <c r="AD300" s="237"/>
      <c r="AE300" s="131"/>
      <c r="AF300" s="312" t="e">
        <f t="shared" si="99"/>
        <v>#DIV/0!</v>
      </c>
    </row>
    <row r="301" spans="1:39" s="66" customFormat="1" ht="23.1" customHeight="1" x14ac:dyDescent="0.25">
      <c r="A301" s="2" t="s">
        <v>238</v>
      </c>
      <c r="B301" s="2">
        <v>2045</v>
      </c>
      <c r="C301" s="2" t="s">
        <v>491</v>
      </c>
      <c r="D301" s="91" t="s">
        <v>194</v>
      </c>
      <c r="E301" s="116">
        <f t="shared" ref="E301:F305" si="100">K301</f>
        <v>18700</v>
      </c>
      <c r="F301" s="117">
        <f t="shared" si="100"/>
        <v>11200</v>
      </c>
      <c r="G301" s="101"/>
      <c r="H301" s="45"/>
      <c r="I301" s="45"/>
      <c r="J301" s="71"/>
      <c r="K301" s="202">
        <f t="shared" ref="K301:L305" si="101">MROUND(N301+25,50)</f>
        <v>18700</v>
      </c>
      <c r="L301" s="202">
        <f t="shared" si="101"/>
        <v>11200</v>
      </c>
      <c r="M301" s="51"/>
      <c r="N301" s="13">
        <f t="shared" si="87"/>
        <v>18658.849999999999</v>
      </c>
      <c r="O301" s="13">
        <f t="shared" si="88"/>
        <v>11195.31</v>
      </c>
      <c r="P301" s="63"/>
      <c r="Q301" s="436">
        <v>7463.54</v>
      </c>
      <c r="R301" s="409">
        <v>7490.7800000000007</v>
      </c>
      <c r="S301" s="409">
        <v>7490.7800000000007</v>
      </c>
      <c r="T301" s="368">
        <v>6809.8</v>
      </c>
      <c r="U301" s="305">
        <v>5447.84</v>
      </c>
      <c r="V301" s="289">
        <v>4824.9450000674997</v>
      </c>
      <c r="W301" s="277">
        <v>3859.9560000539996</v>
      </c>
      <c r="X301" s="263">
        <v>3859.9560000539996</v>
      </c>
      <c r="Y301" s="263">
        <v>3859.9560000539996</v>
      </c>
      <c r="Z301" s="208">
        <v>3473.9951399999995</v>
      </c>
      <c r="AA301" s="208">
        <v>3473.9951399999995</v>
      </c>
      <c r="AB301" s="208">
        <v>3473.9951399999995</v>
      </c>
      <c r="AC301" s="208">
        <v>3473.9951399999995</v>
      </c>
      <c r="AD301" s="208">
        <v>3133.1124999999997</v>
      </c>
      <c r="AE301" s="191">
        <v>2506.4899999999998</v>
      </c>
      <c r="AF301" s="312">
        <f t="shared" si="99"/>
        <v>0.99636352956567931</v>
      </c>
      <c r="AG301" s="144"/>
    </row>
    <row r="302" spans="1:39" ht="23.1" customHeight="1" x14ac:dyDescent="0.25">
      <c r="B302" s="2">
        <v>2046</v>
      </c>
      <c r="C302" s="2" t="s">
        <v>493</v>
      </c>
      <c r="D302" s="91" t="s">
        <v>196</v>
      </c>
      <c r="E302" s="116">
        <f t="shared" si="100"/>
        <v>9900</v>
      </c>
      <c r="F302" s="117">
        <f t="shared" si="100"/>
        <v>5950</v>
      </c>
      <c r="G302" s="101"/>
      <c r="H302" s="45"/>
      <c r="I302" s="45"/>
      <c r="J302" s="71"/>
      <c r="K302" s="202">
        <f t="shared" si="101"/>
        <v>9900</v>
      </c>
      <c r="L302" s="202">
        <f t="shared" si="101"/>
        <v>5950</v>
      </c>
      <c r="M302" s="51"/>
      <c r="N302" s="13">
        <f t="shared" si="87"/>
        <v>9872.5250000000015</v>
      </c>
      <c r="O302" s="13">
        <f t="shared" si="88"/>
        <v>5923.5150000000003</v>
      </c>
      <c r="P302" s="51"/>
      <c r="Q302" s="436">
        <v>3949.01</v>
      </c>
      <c r="R302" s="409">
        <v>3963.4237499999999</v>
      </c>
      <c r="S302" s="409">
        <v>3963.4237499999999</v>
      </c>
      <c r="T302" s="368">
        <v>3603.1124999999997</v>
      </c>
      <c r="U302" s="305">
        <v>2882.49</v>
      </c>
      <c r="V302" s="289">
        <v>2487.4751249999999</v>
      </c>
      <c r="W302" s="277">
        <v>1989.9801</v>
      </c>
      <c r="X302" s="263">
        <v>1989.9801</v>
      </c>
      <c r="Y302" s="263">
        <v>1989.9801</v>
      </c>
      <c r="Z302" s="208">
        <v>1791</v>
      </c>
      <c r="AA302" s="234">
        <v>1791</v>
      </c>
      <c r="AB302" s="208">
        <v>1985.1400799999999</v>
      </c>
      <c r="AC302" s="208">
        <v>1985.1400799999999</v>
      </c>
      <c r="AD302" s="208">
        <v>1790.35</v>
      </c>
      <c r="AE302" s="191">
        <v>1432.28</v>
      </c>
      <c r="AF302" s="312">
        <f t="shared" si="99"/>
        <v>0.9963633083643908</v>
      </c>
    </row>
    <row r="303" spans="1:39" ht="23.1" customHeight="1" thickBot="1" x14ac:dyDescent="0.3">
      <c r="B303" s="2">
        <v>2047</v>
      </c>
      <c r="C303" s="2" t="s">
        <v>492</v>
      </c>
      <c r="D303" s="217" t="s">
        <v>195</v>
      </c>
      <c r="E303" s="116">
        <f t="shared" si="100"/>
        <v>5650</v>
      </c>
      <c r="F303" s="117">
        <f t="shared" si="100"/>
        <v>3400</v>
      </c>
      <c r="G303" s="101"/>
      <c r="H303" s="45"/>
      <c r="I303" s="45"/>
      <c r="J303" s="71"/>
      <c r="K303" s="202">
        <f t="shared" si="101"/>
        <v>5650</v>
      </c>
      <c r="L303" s="202">
        <f t="shared" si="101"/>
        <v>3400</v>
      </c>
      <c r="M303" s="51"/>
      <c r="N303" s="13">
        <f t="shared" si="87"/>
        <v>5629.15</v>
      </c>
      <c r="O303" s="13">
        <f t="shared" si="88"/>
        <v>3377.49</v>
      </c>
      <c r="P303" s="51"/>
      <c r="Q303" s="436">
        <v>2251.66</v>
      </c>
      <c r="R303" s="409">
        <v>2259.8812500000004</v>
      </c>
      <c r="S303" s="409">
        <v>2259.8812500000004</v>
      </c>
      <c r="T303" s="368">
        <v>2054.4375</v>
      </c>
      <c r="U303" s="305">
        <v>1643.55</v>
      </c>
      <c r="V303" s="289">
        <v>1418.041375</v>
      </c>
      <c r="W303" s="277">
        <v>1134.4331</v>
      </c>
      <c r="X303" s="263">
        <v>1134.4331</v>
      </c>
      <c r="Y303" s="263">
        <v>1134.4331</v>
      </c>
      <c r="Z303" s="208">
        <v>1021</v>
      </c>
      <c r="AA303" s="234">
        <v>1021</v>
      </c>
      <c r="AB303" s="208">
        <v>1131.8907599999998</v>
      </c>
      <c r="AC303" s="208">
        <v>1131.8907599999998</v>
      </c>
      <c r="AD303" s="208">
        <v>1020.8249999999999</v>
      </c>
      <c r="AE303" s="191">
        <v>816.66</v>
      </c>
      <c r="AF303" s="312">
        <f t="shared" si="99"/>
        <v>0.99636208760969169</v>
      </c>
    </row>
    <row r="304" spans="1:39" ht="23.1" customHeight="1" x14ac:dyDescent="0.25">
      <c r="D304" s="80" t="s">
        <v>552</v>
      </c>
      <c r="E304" s="116">
        <f t="shared" si="100"/>
        <v>2200</v>
      </c>
      <c r="F304" s="117">
        <f t="shared" si="100"/>
        <v>1300</v>
      </c>
      <c r="G304" s="101"/>
      <c r="H304" s="45"/>
      <c r="I304" s="45"/>
      <c r="J304" s="71"/>
      <c r="K304" s="202">
        <f t="shared" si="101"/>
        <v>2200</v>
      </c>
      <c r="L304" s="202">
        <f t="shared" si="101"/>
        <v>1300</v>
      </c>
      <c r="M304" s="51"/>
      <c r="N304" s="13">
        <f t="shared" si="87"/>
        <v>2151.9250000000002</v>
      </c>
      <c r="O304" s="13">
        <f t="shared" si="88"/>
        <v>1291.155</v>
      </c>
      <c r="P304" s="51"/>
      <c r="Q304" s="436">
        <v>860.77</v>
      </c>
      <c r="R304" s="409">
        <v>860.77</v>
      </c>
      <c r="S304" s="409">
        <v>860.77</v>
      </c>
      <c r="T304" s="368">
        <v>785.375</v>
      </c>
      <c r="U304" s="305">
        <v>628.29999999999995</v>
      </c>
      <c r="V304" s="289">
        <v>673.97426019</v>
      </c>
      <c r="W304" s="277">
        <v>539.17940815199995</v>
      </c>
      <c r="X304" s="263">
        <v>539.17940815199995</v>
      </c>
      <c r="Y304" s="263">
        <v>539.17940815199995</v>
      </c>
      <c r="Z304" s="208">
        <v>485.26631999999995</v>
      </c>
      <c r="AA304" s="208">
        <v>485.26631999999995</v>
      </c>
      <c r="AB304" s="208">
        <v>485.26631999999995</v>
      </c>
      <c r="AC304" s="208">
        <v>485.26631999999995</v>
      </c>
      <c r="AD304" s="208">
        <v>437.65</v>
      </c>
      <c r="AE304" s="191">
        <v>350.12</v>
      </c>
      <c r="AF304" s="312">
        <f t="shared" si="99"/>
        <v>1</v>
      </c>
    </row>
    <row r="305" spans="1:32" ht="23.1" customHeight="1" x14ac:dyDescent="0.25">
      <c r="D305" s="91" t="s">
        <v>551</v>
      </c>
      <c r="E305" s="116">
        <f t="shared" si="100"/>
        <v>800</v>
      </c>
      <c r="F305" s="117">
        <f t="shared" si="100"/>
        <v>500</v>
      </c>
      <c r="G305" s="101"/>
      <c r="H305" s="45"/>
      <c r="I305" s="45"/>
      <c r="J305" s="71"/>
      <c r="K305" s="202">
        <f t="shared" si="101"/>
        <v>800</v>
      </c>
      <c r="L305" s="202">
        <f t="shared" si="101"/>
        <v>500</v>
      </c>
      <c r="M305" s="51"/>
      <c r="N305" s="13">
        <f t="shared" si="87"/>
        <v>772.6</v>
      </c>
      <c r="O305" s="13">
        <f t="shared" si="88"/>
        <v>463.56000000000006</v>
      </c>
      <c r="P305" s="51"/>
      <c r="Q305" s="436">
        <v>309.04000000000002</v>
      </c>
      <c r="R305" s="409">
        <v>309.04000000000002</v>
      </c>
      <c r="S305" s="409">
        <v>309.04000000000002</v>
      </c>
      <c r="T305" s="368">
        <v>281.97500000000002</v>
      </c>
      <c r="U305" s="305">
        <v>225.58</v>
      </c>
      <c r="V305" s="289">
        <v>269.59355403749998</v>
      </c>
      <c r="W305" s="277">
        <v>215.67484322999999</v>
      </c>
      <c r="X305" s="263">
        <v>215.67484322999999</v>
      </c>
      <c r="Y305" s="263">
        <v>215.67484322999999</v>
      </c>
      <c r="Z305" s="208">
        <v>194.10929999999999</v>
      </c>
      <c r="AA305" s="208">
        <v>194.10929999999999</v>
      </c>
      <c r="AB305" s="208">
        <v>194.10929999999999</v>
      </c>
      <c r="AC305" s="208">
        <v>194.10929999999999</v>
      </c>
      <c r="AD305" s="208">
        <v>175.0625</v>
      </c>
      <c r="AE305" s="191">
        <v>140.05000000000001</v>
      </c>
      <c r="AF305" s="312">
        <f t="shared" si="99"/>
        <v>1</v>
      </c>
    </row>
    <row r="306" spans="1:32" ht="23.1" hidden="1" customHeight="1" x14ac:dyDescent="0.25">
      <c r="B306" s="2">
        <v>2046</v>
      </c>
      <c r="C306" s="2" t="s">
        <v>657</v>
      </c>
      <c r="D306" s="91" t="s">
        <v>732</v>
      </c>
      <c r="E306" s="116">
        <f t="shared" ref="E306:F307" si="102">MROUND(K306+4.7,10)</f>
        <v>0</v>
      </c>
      <c r="F306" s="117">
        <f t="shared" si="102"/>
        <v>0</v>
      </c>
      <c r="K306" s="202">
        <f t="shared" ref="K306:K307" si="103">N306*$K$8</f>
        <v>0</v>
      </c>
      <c r="L306" s="202">
        <f t="shared" ref="L306:L307" si="104">O306*$L$8</f>
        <v>0</v>
      </c>
      <c r="M306" s="51"/>
      <c r="N306" s="13">
        <f t="shared" si="87"/>
        <v>6449.2749999999996</v>
      </c>
      <c r="O306" s="13">
        <f t="shared" si="88"/>
        <v>3869.5650000000001</v>
      </c>
      <c r="P306" s="51"/>
      <c r="Q306" s="400">
        <v>2579.71</v>
      </c>
      <c r="R306" s="400">
        <v>2579.71</v>
      </c>
      <c r="S306" s="400">
        <v>2579.71</v>
      </c>
      <c r="T306" s="367">
        <v>2579.71</v>
      </c>
      <c r="U306" s="303">
        <v>2579.71</v>
      </c>
      <c r="V306" s="289">
        <v>2487.4751249999999</v>
      </c>
      <c r="W306" s="277">
        <v>1989.9801</v>
      </c>
      <c r="X306" s="263">
        <v>1989.9801</v>
      </c>
      <c r="Y306" s="263">
        <v>1989.9801</v>
      </c>
      <c r="Z306" s="208">
        <v>1791</v>
      </c>
      <c r="AA306" s="234">
        <v>1791</v>
      </c>
      <c r="AB306" s="208">
        <v>1985.1400799999999</v>
      </c>
      <c r="AC306" s="208">
        <v>1985.1400799999999</v>
      </c>
      <c r="AD306" s="208">
        <v>1790.35</v>
      </c>
      <c r="AE306" s="191">
        <v>1432.28</v>
      </c>
      <c r="AF306" s="312">
        <f t="shared" si="99"/>
        <v>1</v>
      </c>
    </row>
    <row r="307" spans="1:32" ht="23.1" hidden="1" customHeight="1" x14ac:dyDescent="0.25">
      <c r="B307" s="2">
        <v>2047</v>
      </c>
      <c r="C307" s="2" t="s">
        <v>657</v>
      </c>
      <c r="D307" s="91" t="s">
        <v>733</v>
      </c>
      <c r="E307" s="116">
        <f t="shared" si="102"/>
        <v>0</v>
      </c>
      <c r="F307" s="117">
        <f t="shared" si="102"/>
        <v>0</v>
      </c>
      <c r="K307" s="202">
        <f t="shared" si="103"/>
        <v>0</v>
      </c>
      <c r="L307" s="202">
        <f t="shared" si="104"/>
        <v>0</v>
      </c>
      <c r="M307" s="51"/>
      <c r="N307" s="13">
        <f t="shared" si="87"/>
        <v>3550.3500000000004</v>
      </c>
      <c r="O307" s="13">
        <f t="shared" si="88"/>
        <v>2130.21</v>
      </c>
      <c r="P307" s="51"/>
      <c r="Q307" s="400">
        <v>1420.14</v>
      </c>
      <c r="R307" s="400">
        <v>1420.14</v>
      </c>
      <c r="S307" s="400">
        <v>1420.14</v>
      </c>
      <c r="T307" s="367">
        <v>1420.14</v>
      </c>
      <c r="U307" s="303">
        <v>1420.14</v>
      </c>
      <c r="V307" s="289">
        <v>1418.041375</v>
      </c>
      <c r="W307" s="277">
        <v>1134.4331</v>
      </c>
      <c r="X307" s="263">
        <v>1134.4331</v>
      </c>
      <c r="Y307" s="263">
        <v>1134.4331</v>
      </c>
      <c r="Z307" s="208">
        <v>1021</v>
      </c>
      <c r="AA307" s="234">
        <v>1021</v>
      </c>
      <c r="AB307" s="208">
        <v>1131.8907599999998</v>
      </c>
      <c r="AC307" s="208">
        <v>1131.8907599999998</v>
      </c>
      <c r="AD307" s="208">
        <v>1020.8249999999999</v>
      </c>
      <c r="AE307" s="191">
        <v>816.66</v>
      </c>
      <c r="AF307" s="312">
        <f t="shared" si="99"/>
        <v>1</v>
      </c>
    </row>
    <row r="308" spans="1:32" ht="9" customHeight="1" x14ac:dyDescent="0.25">
      <c r="E308" s="138"/>
      <c r="F308" s="139"/>
      <c r="K308" s="202"/>
      <c r="L308" s="202"/>
      <c r="M308" s="51"/>
      <c r="N308" s="13"/>
      <c r="O308" s="13"/>
      <c r="P308" s="51"/>
      <c r="Q308" s="400"/>
      <c r="R308" s="400"/>
      <c r="S308" s="400"/>
      <c r="T308" s="367"/>
      <c r="U308" s="303"/>
      <c r="V308" s="289"/>
      <c r="W308" s="277"/>
      <c r="X308" s="263"/>
      <c r="Y308" s="263"/>
      <c r="Z308" s="208"/>
      <c r="AA308" s="234"/>
      <c r="AB308" s="208"/>
      <c r="AC308" s="208"/>
      <c r="AD308" s="208"/>
      <c r="AE308" s="191"/>
      <c r="AF308" s="312" t="e">
        <f t="shared" si="99"/>
        <v>#DIV/0!</v>
      </c>
    </row>
    <row r="309" spans="1:32" ht="23.1" customHeight="1" x14ac:dyDescent="0.25">
      <c r="D309" s="615" t="s">
        <v>525</v>
      </c>
      <c r="E309" s="615"/>
      <c r="F309" s="615"/>
      <c r="G309" s="615"/>
      <c r="H309" s="615"/>
      <c r="I309" s="615"/>
      <c r="J309" s="34"/>
      <c r="K309" s="202"/>
      <c r="L309" s="202"/>
      <c r="M309" s="2"/>
      <c r="N309" s="13"/>
      <c r="O309" s="13"/>
      <c r="P309" s="2"/>
      <c r="Q309" s="400"/>
      <c r="R309" s="398"/>
      <c r="S309" s="398"/>
      <c r="T309" s="333"/>
      <c r="U309" s="333"/>
      <c r="V309" s="330"/>
      <c r="W309" s="277"/>
      <c r="X309" s="208"/>
      <c r="Y309" s="208"/>
      <c r="Z309" s="208"/>
      <c r="AA309" s="208"/>
      <c r="AB309" s="208"/>
      <c r="AC309" s="208"/>
      <c r="AD309" s="208"/>
      <c r="AE309" s="53"/>
      <c r="AF309" s="312" t="e">
        <f t="shared" si="99"/>
        <v>#DIV/0!</v>
      </c>
    </row>
    <row r="310" spans="1:32" ht="23.1" customHeight="1" x14ac:dyDescent="0.25">
      <c r="A310" s="2" t="s">
        <v>519</v>
      </c>
      <c r="B310" s="2">
        <v>1859</v>
      </c>
      <c r="C310" s="2" t="s">
        <v>400</v>
      </c>
      <c r="D310" s="4" t="s">
        <v>526</v>
      </c>
      <c r="E310" s="116">
        <f t="shared" ref="E310:F313" si="105">K310</f>
        <v>600</v>
      </c>
      <c r="F310" s="117">
        <f t="shared" si="105"/>
        <v>350</v>
      </c>
      <c r="G310" s="101"/>
      <c r="K310" s="202">
        <f t="shared" ref="K310:L312" si="106">MROUND(N310+25,50)</f>
        <v>600</v>
      </c>
      <c r="L310" s="202">
        <f t="shared" si="106"/>
        <v>350</v>
      </c>
      <c r="M310" s="51"/>
      <c r="N310" s="13">
        <f t="shared" si="87"/>
        <v>569.55937500000005</v>
      </c>
      <c r="O310" s="13">
        <f t="shared" si="88"/>
        <v>341.73562500000003</v>
      </c>
      <c r="P310" s="51"/>
      <c r="Q310" s="400">
        <v>227.82375000000002</v>
      </c>
      <c r="R310" s="409">
        <v>227.82375000000002</v>
      </c>
      <c r="S310" s="409">
        <v>227.82375000000002</v>
      </c>
      <c r="T310" s="367">
        <v>207.11250000000001</v>
      </c>
      <c r="U310" s="303">
        <v>165.69</v>
      </c>
      <c r="V310" s="289">
        <v>149.51325485249998</v>
      </c>
      <c r="W310" s="277">
        <v>119.61060388199999</v>
      </c>
      <c r="X310" s="263">
        <v>119.61060388199999</v>
      </c>
      <c r="Y310" s="263">
        <v>119.61060388199999</v>
      </c>
      <c r="Z310" s="208">
        <v>107.65061999999999</v>
      </c>
      <c r="AA310" s="208">
        <v>107.65061999999999</v>
      </c>
      <c r="AB310" s="208">
        <v>107.65061999999999</v>
      </c>
      <c r="AC310" s="208">
        <v>107.65061999999999</v>
      </c>
      <c r="AD310" s="208">
        <v>97.087500000000006</v>
      </c>
      <c r="AE310" s="53">
        <v>77.67</v>
      </c>
      <c r="AF310" s="312">
        <f t="shared" si="99"/>
        <v>1</v>
      </c>
    </row>
    <row r="311" spans="1:32" ht="23.1" customHeight="1" x14ac:dyDescent="0.25">
      <c r="B311" s="2">
        <v>1860</v>
      </c>
      <c r="C311" s="2" t="s">
        <v>401</v>
      </c>
      <c r="D311" s="4" t="s">
        <v>527</v>
      </c>
      <c r="E311" s="116">
        <f t="shared" si="105"/>
        <v>350</v>
      </c>
      <c r="F311" s="117">
        <f t="shared" si="105"/>
        <v>200</v>
      </c>
      <c r="G311" s="101"/>
      <c r="K311" s="202">
        <f t="shared" si="106"/>
        <v>350</v>
      </c>
      <c r="L311" s="202">
        <f t="shared" si="106"/>
        <v>200</v>
      </c>
      <c r="M311" s="51"/>
      <c r="N311" s="13">
        <f t="shared" si="87"/>
        <v>321.47500000000002</v>
      </c>
      <c r="O311" s="13">
        <f t="shared" si="88"/>
        <v>192.88499999999999</v>
      </c>
      <c r="P311" s="51"/>
      <c r="Q311" s="400">
        <v>128.59</v>
      </c>
      <c r="R311" s="409">
        <v>128.59</v>
      </c>
      <c r="S311" s="409">
        <v>128.59</v>
      </c>
      <c r="T311" s="367">
        <v>116.89999999999999</v>
      </c>
      <c r="U311" s="303">
        <v>93.52</v>
      </c>
      <c r="V311" s="289">
        <v>84.391156080000002</v>
      </c>
      <c r="W311" s="277">
        <v>67.512924863999999</v>
      </c>
      <c r="X311" s="263">
        <v>67.512924863999999</v>
      </c>
      <c r="Y311" s="263">
        <v>67.512924863999999</v>
      </c>
      <c r="Z311" s="208">
        <v>60.762239999999998</v>
      </c>
      <c r="AA311" s="208">
        <v>60.762239999999998</v>
      </c>
      <c r="AB311" s="208">
        <v>60.762239999999998</v>
      </c>
      <c r="AC311" s="208">
        <v>60.762239999999998</v>
      </c>
      <c r="AD311" s="208">
        <v>54.800000000000004</v>
      </c>
      <c r="AE311" s="53">
        <v>43.84</v>
      </c>
      <c r="AF311" s="312">
        <f t="shared" si="99"/>
        <v>1</v>
      </c>
    </row>
    <row r="312" spans="1:32" ht="23.1" customHeight="1" x14ac:dyDescent="0.25">
      <c r="D312" s="4" t="s">
        <v>528</v>
      </c>
      <c r="E312" s="116">
        <f t="shared" si="105"/>
        <v>200</v>
      </c>
      <c r="F312" s="117">
        <f t="shared" si="105"/>
        <v>150</v>
      </c>
      <c r="G312" s="101"/>
      <c r="K312" s="202">
        <f t="shared" si="106"/>
        <v>200</v>
      </c>
      <c r="L312" s="202">
        <f t="shared" si="106"/>
        <v>150</v>
      </c>
      <c r="M312" s="51"/>
      <c r="N312" s="13">
        <f t="shared" si="87"/>
        <v>178.26875000000001</v>
      </c>
      <c r="O312" s="13">
        <f t="shared" si="88"/>
        <v>106.96125000000001</v>
      </c>
      <c r="P312" s="51"/>
      <c r="Q312" s="400">
        <v>71.307500000000005</v>
      </c>
      <c r="R312" s="409">
        <v>71.307500000000005</v>
      </c>
      <c r="S312" s="409">
        <v>71.307500000000005</v>
      </c>
      <c r="T312" s="367">
        <v>64.825000000000003</v>
      </c>
      <c r="U312" s="303">
        <v>51.86</v>
      </c>
      <c r="V312" s="289">
        <v>46.757782417499996</v>
      </c>
      <c r="W312" s="277">
        <v>37.406225933999998</v>
      </c>
      <c r="X312" s="263">
        <v>37.406225933999998</v>
      </c>
      <c r="Y312" s="263">
        <v>37.406225933999998</v>
      </c>
      <c r="Z312" s="208">
        <v>33.665939999999999</v>
      </c>
      <c r="AA312" s="208">
        <v>33.665939999999999</v>
      </c>
      <c r="AB312" s="208">
        <v>33.665939999999999</v>
      </c>
      <c r="AC312" s="208">
        <v>33.665939999999999</v>
      </c>
      <c r="AD312" s="208">
        <v>30.362499999999997</v>
      </c>
      <c r="AE312" s="53">
        <v>24.29</v>
      </c>
      <c r="AF312" s="312">
        <f t="shared" si="99"/>
        <v>1</v>
      </c>
    </row>
    <row r="313" spans="1:32" ht="23.1" customHeight="1" x14ac:dyDescent="0.25">
      <c r="D313" s="4" t="s">
        <v>781</v>
      </c>
      <c r="E313" s="116">
        <f t="shared" si="105"/>
        <v>40</v>
      </c>
      <c r="F313" s="117">
        <f t="shared" si="105"/>
        <v>30</v>
      </c>
      <c r="K313" s="202">
        <f>MROUND(N313+5,10)</f>
        <v>40</v>
      </c>
      <c r="L313" s="202">
        <f>MROUND(O313+5,10)</f>
        <v>30</v>
      </c>
      <c r="M313" s="51"/>
      <c r="N313" s="13">
        <f t="shared" si="87"/>
        <v>34.03125</v>
      </c>
      <c r="O313" s="13">
        <f t="shared" si="88"/>
        <v>20.418750000000003</v>
      </c>
      <c r="P313" s="51"/>
      <c r="Q313" s="400">
        <v>13.612500000000001</v>
      </c>
      <c r="R313" s="409">
        <v>13.612500000000001</v>
      </c>
      <c r="S313" s="409">
        <v>13.612500000000001</v>
      </c>
      <c r="T313" s="367">
        <v>12.375</v>
      </c>
      <c r="U313" s="303">
        <v>9.9</v>
      </c>
      <c r="V313" s="289">
        <v>7.6999230000000001</v>
      </c>
      <c r="W313" s="277">
        <v>6.1599383999999997</v>
      </c>
      <c r="X313" s="263">
        <v>6.1599383999999997</v>
      </c>
      <c r="Y313" s="263">
        <v>6.1599383999999997</v>
      </c>
      <c r="Z313" s="208">
        <v>5.5439999999999996</v>
      </c>
      <c r="AA313" s="208">
        <v>5.5439999999999996</v>
      </c>
      <c r="AB313" s="208">
        <v>5.5439999999999996</v>
      </c>
      <c r="AC313" s="208">
        <v>5.5439999999999996</v>
      </c>
      <c r="AD313" s="208">
        <v>5</v>
      </c>
      <c r="AE313" s="53">
        <v>4</v>
      </c>
      <c r="AF313" s="312">
        <f t="shared" si="99"/>
        <v>1</v>
      </c>
    </row>
    <row r="314" spans="1:32" ht="9" customHeight="1" x14ac:dyDescent="0.25">
      <c r="D314" s="136"/>
      <c r="E314" s="138"/>
      <c r="F314" s="139"/>
      <c r="K314" s="202"/>
      <c r="L314" s="202"/>
      <c r="M314" s="51"/>
      <c r="N314" s="13"/>
      <c r="O314" s="13"/>
      <c r="P314" s="51"/>
      <c r="Q314" s="400"/>
      <c r="R314" s="400"/>
      <c r="S314" s="400"/>
      <c r="T314" s="367"/>
      <c r="U314" s="303"/>
      <c r="V314" s="289"/>
      <c r="W314" s="277"/>
      <c r="X314" s="263"/>
      <c r="Y314" s="263"/>
      <c r="Z314" s="208"/>
      <c r="AA314" s="208"/>
      <c r="AB314" s="208"/>
      <c r="AC314" s="208"/>
      <c r="AD314" s="208"/>
      <c r="AE314" s="53"/>
      <c r="AF314" s="312" t="e">
        <f t="shared" si="99"/>
        <v>#DIV/0!</v>
      </c>
    </row>
    <row r="315" spans="1:32" ht="23.1" customHeight="1" x14ac:dyDescent="0.25">
      <c r="D315" s="615" t="s">
        <v>13</v>
      </c>
      <c r="E315" s="615"/>
      <c r="F315" s="615"/>
      <c r="G315" s="615"/>
      <c r="H315" s="615"/>
      <c r="I315" s="615"/>
      <c r="J315" s="34"/>
      <c r="K315" s="202"/>
      <c r="L315" s="202"/>
      <c r="M315" s="2"/>
      <c r="N315" s="13"/>
      <c r="O315" s="13"/>
      <c r="P315" s="2"/>
      <c r="Q315" s="400"/>
      <c r="R315" s="400"/>
      <c r="S315" s="400"/>
      <c r="T315" s="332"/>
      <c r="U315" s="338"/>
      <c r="V315" s="330"/>
      <c r="W315" s="277"/>
      <c r="X315" s="272"/>
      <c r="Y315" s="263"/>
      <c r="Z315" s="208"/>
      <c r="AA315" s="208"/>
      <c r="AB315" s="208"/>
      <c r="AC315" s="208"/>
      <c r="AD315" s="208"/>
      <c r="AE315" s="190"/>
      <c r="AF315" s="312" t="e">
        <f t="shared" si="99"/>
        <v>#DIV/0!</v>
      </c>
    </row>
    <row r="316" spans="1:32" ht="23.1" customHeight="1" x14ac:dyDescent="0.25">
      <c r="A316" s="2" t="s">
        <v>301</v>
      </c>
      <c r="B316" s="2">
        <v>450</v>
      </c>
      <c r="C316" s="2" t="s">
        <v>368</v>
      </c>
      <c r="D316" s="4" t="s">
        <v>739</v>
      </c>
      <c r="E316" s="116">
        <f t="shared" ref="E316:F318" si="107">K316</f>
        <v>5350</v>
      </c>
      <c r="F316" s="117">
        <f t="shared" si="107"/>
        <v>3250</v>
      </c>
      <c r="G316" s="101"/>
      <c r="K316" s="202">
        <f t="shared" ref="K316:L318" si="108">MROUND(N316+25,50)</f>
        <v>5350</v>
      </c>
      <c r="L316" s="202">
        <f t="shared" si="108"/>
        <v>3250</v>
      </c>
      <c r="M316" s="51"/>
      <c r="N316" s="13">
        <f t="shared" si="87"/>
        <v>5338.65</v>
      </c>
      <c r="O316" s="13">
        <f t="shared" si="88"/>
        <v>3203.19</v>
      </c>
      <c r="P316" s="51"/>
      <c r="Q316" s="436">
        <v>2135.46</v>
      </c>
      <c r="R316" s="409">
        <v>2126.66</v>
      </c>
      <c r="S316" s="409">
        <v>2126.66</v>
      </c>
      <c r="T316" s="367">
        <v>1432.2874999999999</v>
      </c>
      <c r="U316" s="306">
        <v>1145.83</v>
      </c>
      <c r="V316" s="289">
        <v>987.5</v>
      </c>
      <c r="W316" s="277">
        <v>790</v>
      </c>
      <c r="X316" s="272">
        <v>790</v>
      </c>
      <c r="Y316" s="263">
        <v>859.77737999999999</v>
      </c>
      <c r="Z316" s="208">
        <v>859.77737999999999</v>
      </c>
      <c r="AA316" s="208">
        <v>859.77737999999999</v>
      </c>
      <c r="AB316" s="208">
        <v>859.77737999999999</v>
      </c>
      <c r="AC316" s="208">
        <v>859.77737999999999</v>
      </c>
      <c r="AD316" s="208">
        <v>775.41250000000002</v>
      </c>
      <c r="AE316" s="190">
        <v>620.33000000000004</v>
      </c>
      <c r="AF316" s="312">
        <f t="shared" si="99"/>
        <v>1.0041379440060942</v>
      </c>
    </row>
    <row r="317" spans="1:32" ht="23.1" customHeight="1" x14ac:dyDescent="0.25">
      <c r="B317" s="2">
        <v>451</v>
      </c>
      <c r="C317" s="2" t="s">
        <v>369</v>
      </c>
      <c r="D317" s="4" t="s">
        <v>740</v>
      </c>
      <c r="E317" s="116">
        <f t="shared" si="107"/>
        <v>51850</v>
      </c>
      <c r="F317" s="117">
        <f t="shared" si="107"/>
        <v>31100</v>
      </c>
      <c r="G317" s="101"/>
      <c r="K317" s="202">
        <f t="shared" si="108"/>
        <v>51850</v>
      </c>
      <c r="L317" s="202">
        <f t="shared" si="108"/>
        <v>31100</v>
      </c>
      <c r="M317" s="51"/>
      <c r="N317" s="13">
        <f t="shared" si="87"/>
        <v>51820.125</v>
      </c>
      <c r="O317" s="13">
        <f t="shared" si="88"/>
        <v>31092.074999999997</v>
      </c>
      <c r="P317" s="51"/>
      <c r="Q317" s="436">
        <v>20728.05</v>
      </c>
      <c r="R317" s="409">
        <v>20642.64</v>
      </c>
      <c r="S317" s="409">
        <v>20642.64</v>
      </c>
      <c r="T317" s="367">
        <v>13902.637500000001</v>
      </c>
      <c r="U317" s="306">
        <v>11122.11</v>
      </c>
      <c r="V317" s="289"/>
      <c r="W317" s="277"/>
      <c r="X317" s="263">
        <f t="shared" ref="X317" si="109">AF317*$Q$6</f>
        <v>45513.538689818743</v>
      </c>
      <c r="Y317" s="263">
        <v>8265.4525799999992</v>
      </c>
      <c r="Z317" s="208">
        <v>8265.4525799999992</v>
      </c>
      <c r="AA317" s="208">
        <v>8265.4525799999992</v>
      </c>
      <c r="AB317" s="208">
        <v>8265.4525799999992</v>
      </c>
      <c r="AC317" s="208">
        <v>8265.4525799999992</v>
      </c>
      <c r="AD317" s="208">
        <v>7454.4124999999995</v>
      </c>
      <c r="AE317" s="190">
        <v>5963.53</v>
      </c>
      <c r="AF317" s="312">
        <f t="shared" si="99"/>
        <v>1.0041375521735592</v>
      </c>
    </row>
    <row r="318" spans="1:32" ht="23.1" customHeight="1" x14ac:dyDescent="0.25">
      <c r="D318" s="4" t="s">
        <v>741</v>
      </c>
      <c r="E318" s="116">
        <f t="shared" si="107"/>
        <v>34250</v>
      </c>
      <c r="F318" s="117">
        <f t="shared" si="107"/>
        <v>20550</v>
      </c>
      <c r="G318" s="101"/>
      <c r="K318" s="202">
        <f t="shared" si="108"/>
        <v>34250</v>
      </c>
      <c r="L318" s="202">
        <f t="shared" si="108"/>
        <v>20550</v>
      </c>
      <c r="M318" s="51"/>
      <c r="N318" s="13">
        <f t="shared" si="87"/>
        <v>34248.724999999999</v>
      </c>
      <c r="O318" s="13">
        <f t="shared" si="88"/>
        <v>20549.235000000001</v>
      </c>
      <c r="P318" s="51"/>
      <c r="Q318" s="436">
        <v>13699.49</v>
      </c>
      <c r="R318" s="409">
        <v>13643.03</v>
      </c>
      <c r="S318" s="409">
        <v>13643.03</v>
      </c>
      <c r="T318" s="367">
        <v>9188.4625000000015</v>
      </c>
      <c r="U318" s="306">
        <v>7350.77</v>
      </c>
      <c r="V318" s="289">
        <v>0</v>
      </c>
      <c r="W318" s="277"/>
      <c r="X318" s="208"/>
      <c r="Y318" s="208"/>
      <c r="Z318" s="208">
        <v>0</v>
      </c>
      <c r="AA318" s="208">
        <v>0</v>
      </c>
      <c r="AB318" s="208">
        <v>0</v>
      </c>
      <c r="AC318" s="208">
        <v>0</v>
      </c>
      <c r="AD318" s="208">
        <v>0</v>
      </c>
      <c r="AE318" s="54"/>
      <c r="AF318" s="312">
        <f t="shared" si="99"/>
        <v>1.0041383768854866</v>
      </c>
    </row>
    <row r="319" spans="1:32" ht="9" customHeight="1" x14ac:dyDescent="0.25">
      <c r="D319" s="136"/>
      <c r="E319" s="138"/>
      <c r="F319" s="139"/>
      <c r="J319" s="34"/>
      <c r="K319" s="202"/>
      <c r="L319" s="202"/>
      <c r="M319" s="2"/>
      <c r="N319" s="13"/>
      <c r="O319" s="13"/>
      <c r="P319" s="2"/>
      <c r="Q319" s="400"/>
      <c r="R319" s="400"/>
      <c r="S319" s="400"/>
      <c r="T319" s="332"/>
      <c r="U319" s="338"/>
      <c r="V319" s="330"/>
      <c r="W319" s="280"/>
      <c r="X319" s="237"/>
      <c r="Y319" s="237"/>
      <c r="Z319" s="237"/>
      <c r="AA319" s="237"/>
      <c r="AB319" s="237"/>
      <c r="AC319" s="237"/>
      <c r="AD319" s="237"/>
      <c r="AE319" s="131"/>
      <c r="AF319" s="312" t="e">
        <f t="shared" si="99"/>
        <v>#DIV/0!</v>
      </c>
    </row>
    <row r="320" spans="1:32" ht="23.1" customHeight="1" x14ac:dyDescent="0.25">
      <c r="D320" s="615" t="s">
        <v>11</v>
      </c>
      <c r="E320" s="615"/>
      <c r="F320" s="615"/>
      <c r="G320" s="615"/>
      <c r="H320" s="615"/>
      <c r="I320" s="615"/>
      <c r="K320" s="202"/>
      <c r="L320" s="202"/>
      <c r="M320" s="51"/>
      <c r="N320" s="13"/>
      <c r="O320" s="13"/>
      <c r="P320" s="51"/>
      <c r="Q320" s="400"/>
      <c r="R320" s="400"/>
      <c r="S320" s="400"/>
      <c r="T320" s="367"/>
      <c r="U320" s="305"/>
      <c r="V320" s="289"/>
      <c r="W320" s="277"/>
      <c r="X320" s="263"/>
      <c r="Y320" s="263"/>
      <c r="Z320" s="208"/>
      <c r="AA320" s="208"/>
      <c r="AB320" s="208"/>
      <c r="AC320" s="208"/>
      <c r="AD320" s="208"/>
      <c r="AE320" s="191"/>
      <c r="AF320" s="312" t="e">
        <f t="shared" si="99"/>
        <v>#DIV/0!</v>
      </c>
    </row>
    <row r="321" spans="1:33" ht="23.1" customHeight="1" x14ac:dyDescent="0.25">
      <c r="A321" s="2" t="s">
        <v>599</v>
      </c>
      <c r="B321" s="2">
        <v>1946</v>
      </c>
      <c r="C321" s="2" t="s">
        <v>445</v>
      </c>
      <c r="D321" s="4" t="s">
        <v>555</v>
      </c>
      <c r="E321" s="116">
        <f t="shared" ref="E321:F322" si="110">K321</f>
        <v>900</v>
      </c>
      <c r="F321" s="117">
        <f t="shared" si="110"/>
        <v>550</v>
      </c>
      <c r="G321" s="101"/>
      <c r="K321" s="202">
        <f t="shared" ref="K321:L322" si="111">MROUND(N321+25,50)</f>
        <v>900</v>
      </c>
      <c r="L321" s="202">
        <f t="shared" si="111"/>
        <v>550</v>
      </c>
      <c r="M321" s="51"/>
      <c r="N321" s="13">
        <f t="shared" si="87"/>
        <v>860.19999999999993</v>
      </c>
      <c r="O321" s="13">
        <f t="shared" si="88"/>
        <v>516.12</v>
      </c>
      <c r="P321" s="51"/>
      <c r="Q321" s="436">
        <v>344.08</v>
      </c>
      <c r="R321" s="409">
        <v>344.08</v>
      </c>
      <c r="S321" s="409">
        <v>344.08</v>
      </c>
      <c r="T321" s="367">
        <v>332.875</v>
      </c>
      <c r="U321" s="305">
        <v>266.3</v>
      </c>
      <c r="V321" s="289">
        <v>218.38750000000002</v>
      </c>
      <c r="W321" s="277">
        <v>174.71</v>
      </c>
      <c r="X321" s="263">
        <v>174.71</v>
      </c>
      <c r="Y321" s="263">
        <v>174.71</v>
      </c>
      <c r="Z321" s="208">
        <v>172.95893999999998</v>
      </c>
      <c r="AA321" s="208">
        <v>172.95893999999998</v>
      </c>
      <c r="AB321" s="208">
        <v>172.95893999999998</v>
      </c>
      <c r="AC321" s="208">
        <v>172.95893999999998</v>
      </c>
      <c r="AD321" s="208">
        <v>155.98750000000001</v>
      </c>
      <c r="AE321" s="191">
        <v>124.79</v>
      </c>
      <c r="AF321" s="312">
        <f t="shared" si="99"/>
        <v>1</v>
      </c>
    </row>
    <row r="322" spans="1:33" s="66" customFormat="1" ht="23.1" customHeight="1" x14ac:dyDescent="0.25">
      <c r="A322" s="2" t="s">
        <v>599</v>
      </c>
      <c r="B322" s="2">
        <v>1946</v>
      </c>
      <c r="C322" s="2" t="s">
        <v>445</v>
      </c>
      <c r="D322" s="4" t="s">
        <v>554</v>
      </c>
      <c r="E322" s="116">
        <f t="shared" si="110"/>
        <v>750</v>
      </c>
      <c r="F322" s="117">
        <f t="shared" si="110"/>
        <v>450</v>
      </c>
      <c r="G322" s="101"/>
      <c r="H322" s="2"/>
      <c r="I322" s="2"/>
      <c r="J322" s="33"/>
      <c r="K322" s="202">
        <f t="shared" si="111"/>
        <v>750</v>
      </c>
      <c r="L322" s="202">
        <f t="shared" si="111"/>
        <v>450</v>
      </c>
      <c r="M322" s="51"/>
      <c r="N322" s="13">
        <f t="shared" si="87"/>
        <v>717.5</v>
      </c>
      <c r="O322" s="13">
        <f t="shared" si="88"/>
        <v>430.5</v>
      </c>
      <c r="P322" s="63"/>
      <c r="Q322" s="436">
        <v>287</v>
      </c>
      <c r="R322" s="409">
        <v>250</v>
      </c>
      <c r="S322" s="409">
        <v>250</v>
      </c>
      <c r="T322" s="367">
        <v>215.625</v>
      </c>
      <c r="U322" s="305">
        <v>172.5</v>
      </c>
      <c r="V322" s="289">
        <v>141.16250000000002</v>
      </c>
      <c r="W322" s="277">
        <v>112.93</v>
      </c>
      <c r="X322" s="263">
        <v>112.93</v>
      </c>
      <c r="Y322" s="263">
        <v>112.93</v>
      </c>
      <c r="Z322" s="208">
        <v>102.56399999999999</v>
      </c>
      <c r="AA322" s="208">
        <v>102.56399999999999</v>
      </c>
      <c r="AB322" s="208">
        <v>102.56399999999999</v>
      </c>
      <c r="AC322" s="208">
        <v>102.56399999999999</v>
      </c>
      <c r="AD322" s="208">
        <v>92.5</v>
      </c>
      <c r="AE322" s="191">
        <v>74</v>
      </c>
      <c r="AF322" s="312">
        <f t="shared" si="99"/>
        <v>1.1479999999999999</v>
      </c>
      <c r="AG322" s="144"/>
    </row>
    <row r="323" spans="1:33" ht="23.1" customHeight="1" x14ac:dyDescent="0.25">
      <c r="D323" s="619" t="s">
        <v>661</v>
      </c>
      <c r="E323" s="620"/>
      <c r="F323" s="620"/>
      <c r="G323" s="620"/>
      <c r="H323" s="620"/>
      <c r="I323" s="621"/>
      <c r="J323" s="34"/>
      <c r="K323" s="202"/>
      <c r="L323" s="202"/>
      <c r="M323" s="2"/>
      <c r="N323" s="13"/>
      <c r="O323" s="13"/>
      <c r="P323" s="2"/>
      <c r="Q323" s="400"/>
      <c r="R323" s="400"/>
      <c r="S323" s="400"/>
      <c r="T323" s="332"/>
      <c r="U323" s="333"/>
      <c r="V323" s="330"/>
      <c r="W323" s="277" t="e">
        <f>AF323*1.25</f>
        <v>#DIV/0!</v>
      </c>
      <c r="X323" s="208" t="e">
        <f>AF323*1.25</f>
        <v>#DIV/0!</v>
      </c>
      <c r="Y323" s="208"/>
      <c r="Z323" s="208">
        <v>0</v>
      </c>
      <c r="AA323" s="208">
        <v>0</v>
      </c>
      <c r="AB323" s="208">
        <v>0</v>
      </c>
      <c r="AC323" s="208">
        <v>0</v>
      </c>
      <c r="AD323" s="208">
        <v>0</v>
      </c>
      <c r="AE323" s="191"/>
      <c r="AF323" s="312" t="e">
        <f t="shared" si="99"/>
        <v>#DIV/0!</v>
      </c>
    </row>
    <row r="324" spans="1:33" ht="23.1" customHeight="1" x14ac:dyDescent="0.25">
      <c r="D324" s="241"/>
      <c r="E324" s="238"/>
      <c r="F324" s="239"/>
      <c r="G324" s="101"/>
      <c r="H324" s="45"/>
      <c r="I324" s="45"/>
      <c r="J324" s="34"/>
      <c r="K324" s="202"/>
      <c r="L324" s="202"/>
      <c r="M324" s="2"/>
      <c r="N324" s="13"/>
      <c r="O324" s="13"/>
      <c r="P324" s="2"/>
      <c r="Q324" s="400"/>
      <c r="R324" s="400"/>
      <c r="S324" s="400"/>
      <c r="T324" s="332"/>
      <c r="U324" s="333"/>
      <c r="V324" s="330"/>
      <c r="W324" s="280"/>
      <c r="X324" s="237"/>
      <c r="Y324" s="237"/>
      <c r="Z324" s="237"/>
      <c r="AA324" s="237"/>
      <c r="AB324" s="237"/>
      <c r="AC324" s="237"/>
      <c r="AD324" s="237"/>
      <c r="AE324" s="197"/>
      <c r="AF324" s="312" t="e">
        <f t="shared" si="99"/>
        <v>#DIV/0!</v>
      </c>
    </row>
    <row r="325" spans="1:33" ht="23.1" customHeight="1" x14ac:dyDescent="0.25">
      <c r="A325" s="2" t="s">
        <v>257</v>
      </c>
      <c r="B325" s="2">
        <v>1459</v>
      </c>
      <c r="C325" s="2" t="s">
        <v>377</v>
      </c>
      <c r="D325" s="91" t="s">
        <v>258</v>
      </c>
      <c r="E325" s="116">
        <f t="shared" ref="E325:F328" si="112">K325</f>
        <v>2800</v>
      </c>
      <c r="F325" s="117">
        <f t="shared" si="112"/>
        <v>1700</v>
      </c>
      <c r="G325" s="308" t="s">
        <v>660</v>
      </c>
      <c r="H325" s="109"/>
      <c r="I325" s="309"/>
      <c r="K325" s="202">
        <f t="shared" ref="K325:L328" si="113">MROUND(N325+25,50)</f>
        <v>2800</v>
      </c>
      <c r="L325" s="202">
        <f t="shared" si="113"/>
        <v>1700</v>
      </c>
      <c r="M325" s="51"/>
      <c r="N325" s="13">
        <f t="shared" si="87"/>
        <v>2784.0499999999997</v>
      </c>
      <c r="O325" s="13">
        <f t="shared" si="88"/>
        <v>1670.4299999999998</v>
      </c>
      <c r="P325" s="51"/>
      <c r="Q325" s="436">
        <v>1113.6199999999999</v>
      </c>
      <c r="R325" s="409">
        <v>1113.6199999999999</v>
      </c>
      <c r="S325" s="409">
        <v>1113.6199999999999</v>
      </c>
      <c r="T325" s="367">
        <v>994.30000000000007</v>
      </c>
      <c r="U325" s="305">
        <v>795.44</v>
      </c>
      <c r="V325" s="289">
        <v>864.61250000000007</v>
      </c>
      <c r="W325" s="277">
        <v>691.69</v>
      </c>
      <c r="X325" s="263">
        <v>691.69</v>
      </c>
      <c r="Y325" s="263">
        <v>691.69</v>
      </c>
      <c r="Z325" s="208">
        <v>576.41250000000002</v>
      </c>
      <c r="AA325" s="208">
        <v>576.41250000000002</v>
      </c>
      <c r="AB325" s="208">
        <v>576.41250000000002</v>
      </c>
      <c r="AC325" s="208">
        <v>576.41250000000002</v>
      </c>
      <c r="AD325" s="208">
        <v>576.41250000000002</v>
      </c>
      <c r="AE325" s="191">
        <v>461.13</v>
      </c>
      <c r="AF325" s="312">
        <f t="shared" si="99"/>
        <v>1</v>
      </c>
    </row>
    <row r="326" spans="1:33" ht="23.1" customHeight="1" x14ac:dyDescent="0.25">
      <c r="A326" s="2" t="s">
        <v>257</v>
      </c>
      <c r="B326" s="2">
        <v>1460</v>
      </c>
      <c r="C326" s="2" t="s">
        <v>378</v>
      </c>
      <c r="D326" s="91" t="s">
        <v>259</v>
      </c>
      <c r="E326" s="116">
        <f t="shared" si="112"/>
        <v>4350</v>
      </c>
      <c r="F326" s="195">
        <f t="shared" si="112"/>
        <v>2600</v>
      </c>
      <c r="G326" s="214"/>
      <c r="H326" s="60"/>
      <c r="I326" s="213"/>
      <c r="K326" s="202">
        <f t="shared" si="113"/>
        <v>4350</v>
      </c>
      <c r="L326" s="202">
        <f t="shared" si="113"/>
        <v>2600</v>
      </c>
      <c r="M326" s="51"/>
      <c r="N326" s="13">
        <f t="shared" si="87"/>
        <v>4311.3249999999998</v>
      </c>
      <c r="O326" s="13">
        <f t="shared" si="88"/>
        <v>2586.7950000000001</v>
      </c>
      <c r="P326" s="51"/>
      <c r="Q326" s="436">
        <v>1724.53</v>
      </c>
      <c r="R326" s="409">
        <v>1724.53</v>
      </c>
      <c r="S326" s="409">
        <v>1724.53</v>
      </c>
      <c r="T326" s="367">
        <v>1540.2</v>
      </c>
      <c r="U326" s="305">
        <v>1232.1600000000001</v>
      </c>
      <c r="V326" s="289">
        <v>1338.9250000000002</v>
      </c>
      <c r="W326" s="277">
        <v>1071.1400000000001</v>
      </c>
      <c r="X326" s="263">
        <v>1071.1400000000001</v>
      </c>
      <c r="Y326" s="263">
        <v>1071.1400000000001</v>
      </c>
      <c r="Z326" s="208">
        <v>892.61250000000007</v>
      </c>
      <c r="AA326" s="208">
        <v>892.61250000000007</v>
      </c>
      <c r="AB326" s="208">
        <v>892.61250000000007</v>
      </c>
      <c r="AC326" s="208">
        <v>892.61250000000007</v>
      </c>
      <c r="AD326" s="208">
        <v>892.61250000000007</v>
      </c>
      <c r="AE326" s="191">
        <v>714.09</v>
      </c>
      <c r="AF326" s="312">
        <f t="shared" si="99"/>
        <v>1</v>
      </c>
    </row>
    <row r="327" spans="1:33" ht="23.1" customHeight="1" x14ac:dyDescent="0.25">
      <c r="A327" s="2" t="s">
        <v>257</v>
      </c>
      <c r="B327" s="2">
        <v>1461</v>
      </c>
      <c r="C327" s="2" t="s">
        <v>379</v>
      </c>
      <c r="D327" s="91" t="s">
        <v>297</v>
      </c>
      <c r="E327" s="116">
        <f t="shared" si="112"/>
        <v>4500</v>
      </c>
      <c r="F327" s="195">
        <f t="shared" si="112"/>
        <v>2700</v>
      </c>
      <c r="G327" s="187"/>
      <c r="I327" s="97"/>
      <c r="K327" s="202">
        <f t="shared" si="113"/>
        <v>4500</v>
      </c>
      <c r="L327" s="202">
        <f t="shared" si="113"/>
        <v>2700</v>
      </c>
      <c r="M327" s="51"/>
      <c r="N327" s="13">
        <f t="shared" si="87"/>
        <v>4460.4000000000005</v>
      </c>
      <c r="O327" s="13">
        <f t="shared" si="88"/>
        <v>2676.2400000000002</v>
      </c>
      <c r="P327" s="51"/>
      <c r="Q327" s="436">
        <v>1784.16</v>
      </c>
      <c r="R327" s="409">
        <v>1784.16</v>
      </c>
      <c r="S327" s="409">
        <v>1784.16</v>
      </c>
      <c r="T327" s="367">
        <v>1593.0125</v>
      </c>
      <c r="U327" s="305">
        <v>1274.4100000000001</v>
      </c>
      <c r="V327" s="289">
        <v>1385.2250000000001</v>
      </c>
      <c r="W327" s="277">
        <v>1108.18</v>
      </c>
      <c r="X327" s="263">
        <v>1108.18</v>
      </c>
      <c r="Y327" s="263">
        <v>1108.18</v>
      </c>
      <c r="Z327" s="208">
        <v>923.48749999999995</v>
      </c>
      <c r="AA327" s="208">
        <v>923.48749999999995</v>
      </c>
      <c r="AB327" s="208">
        <v>923.48749999999995</v>
      </c>
      <c r="AC327" s="208">
        <v>923.48749999999995</v>
      </c>
      <c r="AD327" s="208">
        <v>923.48749999999995</v>
      </c>
      <c r="AE327" s="191">
        <v>738.79</v>
      </c>
      <c r="AF327" s="312">
        <f t="shared" ref="AF327:AF349" si="114">Q327/R327</f>
        <v>1</v>
      </c>
    </row>
    <row r="328" spans="1:33" ht="23.1" customHeight="1" x14ac:dyDescent="0.25">
      <c r="A328" s="2" t="s">
        <v>257</v>
      </c>
      <c r="B328" s="2">
        <v>1462</v>
      </c>
      <c r="C328" s="2" t="s">
        <v>380</v>
      </c>
      <c r="D328" s="91" t="s">
        <v>260</v>
      </c>
      <c r="E328" s="116">
        <f t="shared" si="112"/>
        <v>10750</v>
      </c>
      <c r="F328" s="195">
        <f t="shared" si="112"/>
        <v>6450</v>
      </c>
      <c r="G328" s="426"/>
      <c r="H328" s="96"/>
      <c r="I328" s="126"/>
      <c r="K328" s="202">
        <f t="shared" si="113"/>
        <v>10750</v>
      </c>
      <c r="L328" s="202">
        <f t="shared" si="113"/>
        <v>6450</v>
      </c>
      <c r="M328" s="51"/>
      <c r="N328" s="13">
        <f t="shared" si="87"/>
        <v>10716.849999999999</v>
      </c>
      <c r="O328" s="13">
        <f t="shared" si="88"/>
        <v>6430.11</v>
      </c>
      <c r="P328" s="51"/>
      <c r="Q328" s="436">
        <v>4286.74</v>
      </c>
      <c r="R328" s="409">
        <v>4286.74</v>
      </c>
      <c r="S328" s="409">
        <v>4286.74</v>
      </c>
      <c r="T328" s="367">
        <v>3831.95</v>
      </c>
      <c r="U328" s="305">
        <v>3065.56</v>
      </c>
      <c r="V328" s="289">
        <v>3328.2125000000001</v>
      </c>
      <c r="W328" s="277">
        <v>2662.57</v>
      </c>
      <c r="X328" s="263">
        <v>2662.57</v>
      </c>
      <c r="Y328" s="263">
        <v>2662.57</v>
      </c>
      <c r="Z328" s="208">
        <v>2218.8000000000002</v>
      </c>
      <c r="AA328" s="208">
        <v>2218.8000000000002</v>
      </c>
      <c r="AB328" s="208">
        <v>2218.8000000000002</v>
      </c>
      <c r="AC328" s="208">
        <v>2218.8000000000002</v>
      </c>
      <c r="AD328" s="208">
        <v>2218.8000000000002</v>
      </c>
      <c r="AE328" s="191">
        <v>1775.04</v>
      </c>
      <c r="AF328" s="312">
        <f t="shared" si="114"/>
        <v>1</v>
      </c>
    </row>
    <row r="329" spans="1:33" ht="23.1" customHeight="1" x14ac:dyDescent="0.25">
      <c r="E329" s="138"/>
      <c r="F329" s="139"/>
      <c r="J329" s="34"/>
      <c r="K329" s="202"/>
      <c r="L329" s="202"/>
      <c r="M329" s="2"/>
      <c r="N329" s="13"/>
      <c r="O329" s="13"/>
      <c r="P329" s="2"/>
      <c r="Q329" s="400"/>
      <c r="R329" s="400"/>
      <c r="S329" s="400"/>
      <c r="T329" s="332"/>
      <c r="U329" s="329"/>
      <c r="V329" s="330"/>
      <c r="W329" s="277"/>
      <c r="X329" s="263"/>
      <c r="Y329" s="263"/>
      <c r="Z329" s="208"/>
      <c r="AA329" s="208"/>
      <c r="AB329" s="208"/>
      <c r="AC329" s="208"/>
      <c r="AD329" s="208"/>
      <c r="AE329" s="191"/>
      <c r="AF329" s="312" t="e">
        <f t="shared" si="114"/>
        <v>#DIV/0!</v>
      </c>
    </row>
    <row r="330" spans="1:33" s="66" customFormat="1" ht="23.1" customHeight="1" x14ac:dyDescent="0.25">
      <c r="A330" s="60" t="s">
        <v>257</v>
      </c>
      <c r="B330" s="60">
        <v>1481</v>
      </c>
      <c r="C330" s="2" t="s">
        <v>381</v>
      </c>
      <c r="D330" s="4" t="s">
        <v>563</v>
      </c>
      <c r="E330" s="116">
        <f t="shared" ref="E330:F337" si="115">K330</f>
        <v>4850</v>
      </c>
      <c r="F330" s="117">
        <f t="shared" si="115"/>
        <v>2900</v>
      </c>
      <c r="G330" s="308" t="s">
        <v>564</v>
      </c>
      <c r="H330" s="109"/>
      <c r="I330" s="309"/>
      <c r="J330" s="71"/>
      <c r="K330" s="202">
        <f t="shared" ref="K330:L337" si="116">MROUND(N330+25,50)</f>
        <v>4850</v>
      </c>
      <c r="L330" s="202">
        <f t="shared" si="116"/>
        <v>2900</v>
      </c>
      <c r="M330" s="63"/>
      <c r="N330" s="13">
        <f t="shared" si="87"/>
        <v>4829.375</v>
      </c>
      <c r="O330" s="13">
        <f t="shared" si="88"/>
        <v>2897.625</v>
      </c>
      <c r="P330" s="63"/>
      <c r="Q330" s="436">
        <v>1931.75</v>
      </c>
      <c r="R330" s="409">
        <v>1931.75</v>
      </c>
      <c r="S330" s="409">
        <v>1931.75</v>
      </c>
      <c r="T330" s="367">
        <v>1724.7749999999999</v>
      </c>
      <c r="U330" s="305">
        <v>1379.82</v>
      </c>
      <c r="V330" s="289">
        <v>1499.8</v>
      </c>
      <c r="W330" s="277">
        <v>1199.8399999999999</v>
      </c>
      <c r="X330" s="263">
        <v>1199.8399999999999</v>
      </c>
      <c r="Y330" s="263">
        <v>1199.8399999999999</v>
      </c>
      <c r="Z330" s="208">
        <v>999.86249999999995</v>
      </c>
      <c r="AA330" s="208">
        <v>999.86249999999995</v>
      </c>
      <c r="AB330" s="208">
        <v>999.86249999999995</v>
      </c>
      <c r="AC330" s="208">
        <v>999.86249999999995</v>
      </c>
      <c r="AD330" s="208">
        <v>999.86249999999995</v>
      </c>
      <c r="AE330" s="191">
        <v>799.89</v>
      </c>
      <c r="AF330" s="312">
        <f t="shared" si="114"/>
        <v>1</v>
      </c>
      <c r="AG330" s="144"/>
    </row>
    <row r="331" spans="1:33" s="66" customFormat="1" ht="23.1" customHeight="1" x14ac:dyDescent="0.25">
      <c r="A331" s="60" t="s">
        <v>257</v>
      </c>
      <c r="B331" s="60">
        <v>1481</v>
      </c>
      <c r="C331" s="2" t="s">
        <v>381</v>
      </c>
      <c r="D331" s="4" t="s">
        <v>298</v>
      </c>
      <c r="E331" s="116">
        <f t="shared" si="115"/>
        <v>4850</v>
      </c>
      <c r="F331" s="195">
        <f t="shared" si="115"/>
        <v>2900</v>
      </c>
      <c r="G331" s="214"/>
      <c r="H331" s="60"/>
      <c r="I331" s="213"/>
      <c r="J331" s="71"/>
      <c r="K331" s="202">
        <f t="shared" si="116"/>
        <v>4850</v>
      </c>
      <c r="L331" s="202">
        <f t="shared" si="116"/>
        <v>2900</v>
      </c>
      <c r="M331" s="63"/>
      <c r="N331" s="13">
        <f t="shared" ref="N331:N349" si="117">Q331*$N$7</f>
        <v>4829.375</v>
      </c>
      <c r="O331" s="13">
        <f t="shared" ref="O331:O349" si="118">Q331*$O$7</f>
        <v>2897.625</v>
      </c>
      <c r="P331" s="63"/>
      <c r="Q331" s="436">
        <v>1931.75</v>
      </c>
      <c r="R331" s="409">
        <v>1931.75</v>
      </c>
      <c r="S331" s="409">
        <v>1931.75</v>
      </c>
      <c r="T331" s="367">
        <v>1724.7749999999999</v>
      </c>
      <c r="U331" s="305">
        <v>1379.82</v>
      </c>
      <c r="V331" s="289">
        <v>1499.8</v>
      </c>
      <c r="W331" s="277">
        <v>1199.8399999999999</v>
      </c>
      <c r="X331" s="263">
        <v>1199.8399999999999</v>
      </c>
      <c r="Y331" s="263">
        <v>1199.8399999999999</v>
      </c>
      <c r="Z331" s="208">
        <v>1008.2625</v>
      </c>
      <c r="AA331" s="208">
        <v>1008.2625</v>
      </c>
      <c r="AB331" s="208">
        <v>1008.2625</v>
      </c>
      <c r="AC331" s="208">
        <v>1008.2625</v>
      </c>
      <c r="AD331" s="208">
        <v>1008.2625</v>
      </c>
      <c r="AE331" s="192">
        <v>806.61</v>
      </c>
      <c r="AF331" s="312">
        <f t="shared" si="114"/>
        <v>1</v>
      </c>
      <c r="AG331" s="144"/>
    </row>
    <row r="332" spans="1:33" ht="23.1" customHeight="1" x14ac:dyDescent="0.25">
      <c r="A332" s="2" t="s">
        <v>257</v>
      </c>
      <c r="B332" s="60">
        <v>1482</v>
      </c>
      <c r="C332" s="60" t="s">
        <v>382</v>
      </c>
      <c r="D332" s="4" t="s">
        <v>300</v>
      </c>
      <c r="E332" s="116">
        <f t="shared" si="115"/>
        <v>5600</v>
      </c>
      <c r="F332" s="195">
        <f t="shared" si="115"/>
        <v>3400</v>
      </c>
      <c r="G332" s="187"/>
      <c r="I332" s="97"/>
      <c r="J332" s="71"/>
      <c r="K332" s="202">
        <f t="shared" si="116"/>
        <v>5600</v>
      </c>
      <c r="L332" s="202">
        <f t="shared" si="116"/>
        <v>3400</v>
      </c>
      <c r="M332" s="51"/>
      <c r="N332" s="13">
        <f t="shared" si="117"/>
        <v>5591.1</v>
      </c>
      <c r="O332" s="13">
        <f t="shared" si="118"/>
        <v>3354.66</v>
      </c>
      <c r="P332" s="51"/>
      <c r="Q332" s="436">
        <v>2236.44</v>
      </c>
      <c r="R332" s="409">
        <v>2236.44</v>
      </c>
      <c r="S332" s="409">
        <v>2236.44</v>
      </c>
      <c r="T332" s="367">
        <v>1997.9624999999999</v>
      </c>
      <c r="U332" s="305">
        <v>1598.37</v>
      </c>
      <c r="V332" s="289">
        <v>1750</v>
      </c>
      <c r="W332" s="269">
        <v>1400</v>
      </c>
      <c r="X332" s="263">
        <v>1389.89</v>
      </c>
      <c r="Y332" s="263">
        <v>1389.89</v>
      </c>
      <c r="Z332" s="208">
        <v>1296.4750000000001</v>
      </c>
      <c r="AA332" s="208">
        <v>1296.4750000000001</v>
      </c>
      <c r="AB332" s="208">
        <v>1296.4750000000001</v>
      </c>
      <c r="AC332" s="208">
        <v>1296.4750000000001</v>
      </c>
      <c r="AD332" s="208">
        <v>1296.4750000000001</v>
      </c>
      <c r="AE332" s="191">
        <v>1037.18</v>
      </c>
      <c r="AF332" s="312">
        <f t="shared" si="114"/>
        <v>1</v>
      </c>
    </row>
    <row r="333" spans="1:33" ht="23.1" customHeight="1" x14ac:dyDescent="0.25">
      <c r="A333" s="2" t="s">
        <v>257</v>
      </c>
      <c r="B333" s="60">
        <v>1483</v>
      </c>
      <c r="C333" s="60" t="s">
        <v>383</v>
      </c>
      <c r="D333" s="4" t="s">
        <v>299</v>
      </c>
      <c r="E333" s="116">
        <f t="shared" si="115"/>
        <v>7300</v>
      </c>
      <c r="F333" s="195">
        <f t="shared" si="115"/>
        <v>4400</v>
      </c>
      <c r="G333" s="187"/>
      <c r="I333" s="97"/>
      <c r="J333" s="71"/>
      <c r="K333" s="202">
        <f t="shared" si="116"/>
        <v>7300</v>
      </c>
      <c r="L333" s="202">
        <f t="shared" si="116"/>
        <v>4400</v>
      </c>
      <c r="M333" s="51"/>
      <c r="N333" s="13">
        <f t="shared" si="117"/>
        <v>7277.5</v>
      </c>
      <c r="O333" s="13">
        <f t="shared" si="118"/>
        <v>4366.5</v>
      </c>
      <c r="P333" s="51"/>
      <c r="Q333" s="436">
        <v>2911</v>
      </c>
      <c r="R333" s="409">
        <v>2911</v>
      </c>
      <c r="S333" s="409">
        <v>2911</v>
      </c>
      <c r="T333" s="367">
        <v>2597.6625000000004</v>
      </c>
      <c r="U333" s="305">
        <v>2078.13</v>
      </c>
      <c r="V333" s="289">
        <v>2261.25</v>
      </c>
      <c r="W333" s="269">
        <v>1809</v>
      </c>
      <c r="X333" s="263">
        <v>1808.07</v>
      </c>
      <c r="Y333" s="263">
        <v>1808.07</v>
      </c>
      <c r="Z333" s="208">
        <v>1506.7250000000001</v>
      </c>
      <c r="AA333" s="208">
        <v>1506.7250000000001</v>
      </c>
      <c r="AB333" s="208">
        <v>1506.7250000000001</v>
      </c>
      <c r="AC333" s="208">
        <v>1506.7250000000001</v>
      </c>
      <c r="AD333" s="208">
        <v>1506.7250000000001</v>
      </c>
      <c r="AE333" s="191">
        <v>1205.3800000000001</v>
      </c>
      <c r="AF333" s="312">
        <f t="shared" si="114"/>
        <v>1</v>
      </c>
    </row>
    <row r="334" spans="1:33" ht="23.1" customHeight="1" x14ac:dyDescent="0.25">
      <c r="A334" s="2" t="s">
        <v>257</v>
      </c>
      <c r="B334" s="60">
        <v>1484</v>
      </c>
      <c r="C334" s="60" t="s">
        <v>384</v>
      </c>
      <c r="D334" s="4" t="s">
        <v>263</v>
      </c>
      <c r="E334" s="116">
        <f t="shared" si="115"/>
        <v>7900</v>
      </c>
      <c r="F334" s="195">
        <f t="shared" si="115"/>
        <v>4750</v>
      </c>
      <c r="G334" s="187"/>
      <c r="I334" s="97"/>
      <c r="J334" s="71"/>
      <c r="K334" s="202">
        <f t="shared" si="116"/>
        <v>7900</v>
      </c>
      <c r="L334" s="202">
        <f t="shared" si="116"/>
        <v>4750</v>
      </c>
      <c r="M334" s="51"/>
      <c r="N334" s="13">
        <f t="shared" si="117"/>
        <v>7859.0750000000007</v>
      </c>
      <c r="O334" s="13">
        <f t="shared" si="118"/>
        <v>4715.4449999999997</v>
      </c>
      <c r="P334" s="51"/>
      <c r="Q334" s="436">
        <v>3143.63</v>
      </c>
      <c r="R334" s="409">
        <v>3143.63</v>
      </c>
      <c r="S334" s="409">
        <v>3143.63</v>
      </c>
      <c r="T334" s="367">
        <v>2806.8249999999998</v>
      </c>
      <c r="U334" s="305">
        <v>2245.46</v>
      </c>
      <c r="V334" s="289">
        <v>2450</v>
      </c>
      <c r="W334" s="269">
        <v>1960</v>
      </c>
      <c r="X334" s="263">
        <v>1952.57</v>
      </c>
      <c r="Y334" s="263">
        <v>1952.57</v>
      </c>
      <c r="Z334" s="208">
        <v>1627.1375</v>
      </c>
      <c r="AA334" s="208">
        <v>1627.1375</v>
      </c>
      <c r="AB334" s="208">
        <v>1627.1375</v>
      </c>
      <c r="AC334" s="208">
        <v>1627.1375</v>
      </c>
      <c r="AD334" s="208">
        <v>1627.1375</v>
      </c>
      <c r="AE334" s="191">
        <v>1301.71</v>
      </c>
      <c r="AF334" s="312">
        <f t="shared" si="114"/>
        <v>1</v>
      </c>
    </row>
    <row r="335" spans="1:33" ht="23.1" customHeight="1" x14ac:dyDescent="0.25">
      <c r="A335" s="2" t="s">
        <v>257</v>
      </c>
      <c r="B335" s="60">
        <v>1485</v>
      </c>
      <c r="C335" s="60" t="s">
        <v>385</v>
      </c>
      <c r="D335" s="4" t="s">
        <v>264</v>
      </c>
      <c r="E335" s="116">
        <f t="shared" si="115"/>
        <v>8600</v>
      </c>
      <c r="F335" s="195">
        <f t="shared" si="115"/>
        <v>5150</v>
      </c>
      <c r="G335" s="187"/>
      <c r="I335" s="97"/>
      <c r="J335" s="71"/>
      <c r="K335" s="202">
        <f t="shared" si="116"/>
        <v>8600</v>
      </c>
      <c r="L335" s="202">
        <f t="shared" si="116"/>
        <v>5150</v>
      </c>
      <c r="M335" s="51"/>
      <c r="N335" s="13">
        <f t="shared" si="117"/>
        <v>8570.1</v>
      </c>
      <c r="O335" s="13">
        <f t="shared" si="118"/>
        <v>5142.0599999999995</v>
      </c>
      <c r="P335" s="51"/>
      <c r="Q335" s="436">
        <v>3428.04</v>
      </c>
      <c r="R335" s="409">
        <v>3428.04</v>
      </c>
      <c r="S335" s="409">
        <v>3428.04</v>
      </c>
      <c r="T335" s="367">
        <v>3060.75</v>
      </c>
      <c r="U335" s="305">
        <v>2448.6</v>
      </c>
      <c r="V335" s="289">
        <v>2662.5</v>
      </c>
      <c r="W335" s="269">
        <v>2130</v>
      </c>
      <c r="X335" s="263">
        <v>2129.2199999999998</v>
      </c>
      <c r="Y335" s="263">
        <v>2129.2199999999998</v>
      </c>
      <c r="Z335" s="208">
        <v>1774.35</v>
      </c>
      <c r="AA335" s="208">
        <v>1774.35</v>
      </c>
      <c r="AB335" s="208">
        <v>1774.35</v>
      </c>
      <c r="AC335" s="208">
        <v>1774.35</v>
      </c>
      <c r="AD335" s="208">
        <v>1774.35</v>
      </c>
      <c r="AE335" s="191">
        <v>1419.48</v>
      </c>
      <c r="AF335" s="312">
        <f t="shared" si="114"/>
        <v>1</v>
      </c>
    </row>
    <row r="336" spans="1:33" ht="23.1" customHeight="1" x14ac:dyDescent="0.25">
      <c r="A336" s="2" t="s">
        <v>257</v>
      </c>
      <c r="B336" s="60">
        <v>1486</v>
      </c>
      <c r="C336" s="60" t="s">
        <v>386</v>
      </c>
      <c r="D336" s="4" t="s">
        <v>265</v>
      </c>
      <c r="E336" s="116">
        <f t="shared" si="115"/>
        <v>10950</v>
      </c>
      <c r="F336" s="195">
        <f t="shared" si="115"/>
        <v>6600</v>
      </c>
      <c r="G336" s="187"/>
      <c r="I336" s="97"/>
      <c r="J336" s="71"/>
      <c r="K336" s="202">
        <f t="shared" si="116"/>
        <v>10950</v>
      </c>
      <c r="L336" s="202">
        <f t="shared" si="116"/>
        <v>6600</v>
      </c>
      <c r="M336" s="51"/>
      <c r="N336" s="13">
        <f t="shared" si="117"/>
        <v>10930.975</v>
      </c>
      <c r="O336" s="13">
        <f t="shared" si="118"/>
        <v>6558.5850000000009</v>
      </c>
      <c r="P336" s="51"/>
      <c r="Q336" s="436">
        <v>4372.3900000000003</v>
      </c>
      <c r="R336" s="409">
        <v>4372.3900000000003</v>
      </c>
      <c r="S336" s="409">
        <v>4372.3900000000003</v>
      </c>
      <c r="T336" s="367">
        <v>3903.9249999999997</v>
      </c>
      <c r="U336" s="305">
        <v>3123.14</v>
      </c>
      <c r="V336" s="289">
        <v>3394.7125000000001</v>
      </c>
      <c r="W336" s="277">
        <v>2715.77</v>
      </c>
      <c r="X336" s="263">
        <v>2715.77</v>
      </c>
      <c r="Y336" s="263">
        <v>2715.77</v>
      </c>
      <c r="Z336" s="208">
        <v>2263.125</v>
      </c>
      <c r="AA336" s="208">
        <v>2263.125</v>
      </c>
      <c r="AB336" s="208">
        <v>2263.125</v>
      </c>
      <c r="AC336" s="208">
        <v>2263.125</v>
      </c>
      <c r="AD336" s="208">
        <v>2263.125</v>
      </c>
      <c r="AE336" s="191">
        <v>1810.5</v>
      </c>
      <c r="AF336" s="312">
        <f t="shared" si="114"/>
        <v>1</v>
      </c>
    </row>
    <row r="337" spans="1:33" ht="23.1" customHeight="1" x14ac:dyDescent="0.25">
      <c r="A337" s="2" t="s">
        <v>257</v>
      </c>
      <c r="B337" s="60">
        <v>1487</v>
      </c>
      <c r="C337" s="60" t="s">
        <v>387</v>
      </c>
      <c r="D337" s="4" t="s">
        <v>266</v>
      </c>
      <c r="E337" s="116">
        <f t="shared" si="115"/>
        <v>11450</v>
      </c>
      <c r="F337" s="195">
        <f t="shared" si="115"/>
        <v>6900</v>
      </c>
      <c r="G337" s="426"/>
      <c r="H337" s="96"/>
      <c r="I337" s="126"/>
      <c r="J337" s="71"/>
      <c r="K337" s="202">
        <f t="shared" si="116"/>
        <v>11450</v>
      </c>
      <c r="L337" s="202">
        <f t="shared" si="116"/>
        <v>6900</v>
      </c>
      <c r="M337" s="51"/>
      <c r="N337" s="13">
        <f t="shared" si="117"/>
        <v>11446.254749999998</v>
      </c>
      <c r="O337" s="13">
        <f t="shared" si="118"/>
        <v>6867.7528499999989</v>
      </c>
      <c r="P337" s="51"/>
      <c r="Q337" s="436">
        <v>4578.5018999999993</v>
      </c>
      <c r="R337" s="409">
        <v>4578.5018999999993</v>
      </c>
      <c r="S337" s="409">
        <v>4578.5018999999993</v>
      </c>
      <c r="T337" s="367">
        <v>4087.948124999999</v>
      </c>
      <c r="U337" s="303">
        <v>3270.3584999999994</v>
      </c>
      <c r="V337" s="289">
        <v>3554.7374999999993</v>
      </c>
      <c r="W337" s="277">
        <v>2843.7899999999995</v>
      </c>
      <c r="X337" s="263">
        <v>2843.7899999999995</v>
      </c>
      <c r="Y337" s="263">
        <v>2843.7899999999995</v>
      </c>
      <c r="Z337" s="208">
        <v>2369.8249999999998</v>
      </c>
      <c r="AA337" s="208">
        <v>2369.8249999999998</v>
      </c>
      <c r="AB337" s="208">
        <v>2369.8249999999998</v>
      </c>
      <c r="AC337" s="208">
        <v>2369.8249999999998</v>
      </c>
      <c r="AD337" s="208">
        <v>2369.8249999999998</v>
      </c>
      <c r="AE337" s="53">
        <v>1895.86</v>
      </c>
      <c r="AF337" s="312">
        <f t="shared" si="114"/>
        <v>1</v>
      </c>
      <c r="AG337" s="144">
        <f>T337*1.12</f>
        <v>4578.5018999999993</v>
      </c>
    </row>
    <row r="338" spans="1:33" ht="23.1" customHeight="1" x14ac:dyDescent="0.25">
      <c r="B338" s="60"/>
      <c r="D338" s="136"/>
      <c r="E338" s="138"/>
      <c r="F338" s="139"/>
      <c r="J338" s="34"/>
      <c r="K338" s="202"/>
      <c r="L338" s="202"/>
      <c r="M338" s="2"/>
      <c r="N338" s="13"/>
      <c r="O338" s="13"/>
      <c r="P338" s="2"/>
      <c r="Q338" s="400"/>
      <c r="R338" s="400"/>
      <c r="S338" s="400"/>
      <c r="T338" s="332"/>
      <c r="U338" s="332"/>
      <c r="V338" s="330"/>
      <c r="W338" s="277"/>
      <c r="X338" s="263"/>
      <c r="Y338" s="263"/>
      <c r="Z338" s="208"/>
      <c r="AA338" s="208"/>
      <c r="AB338" s="208"/>
      <c r="AC338" s="208"/>
      <c r="AD338" s="208"/>
      <c r="AE338" s="54"/>
      <c r="AF338" s="312" t="e">
        <f t="shared" si="114"/>
        <v>#DIV/0!</v>
      </c>
    </row>
    <row r="339" spans="1:33" s="66" customFormat="1" ht="23.1" customHeight="1" x14ac:dyDescent="0.25">
      <c r="A339" s="60" t="s">
        <v>257</v>
      </c>
      <c r="B339" s="60">
        <v>1448</v>
      </c>
      <c r="C339" s="2" t="s">
        <v>373</v>
      </c>
      <c r="D339" s="4" t="s">
        <v>567</v>
      </c>
      <c r="E339" s="116">
        <f t="shared" ref="E339:F342" si="119">K339</f>
        <v>2800</v>
      </c>
      <c r="F339" s="117">
        <f t="shared" si="119"/>
        <v>1700</v>
      </c>
      <c r="G339" s="308" t="s">
        <v>283</v>
      </c>
      <c r="H339" s="313"/>
      <c r="I339" s="309"/>
      <c r="J339" s="71"/>
      <c r="K339" s="202">
        <f t="shared" ref="K339:L342" si="120">MROUND(N339+25,50)</f>
        <v>2800</v>
      </c>
      <c r="L339" s="202">
        <f t="shared" si="120"/>
        <v>1700</v>
      </c>
      <c r="M339" s="63"/>
      <c r="N339" s="13">
        <f t="shared" si="117"/>
        <v>2784.0499999999997</v>
      </c>
      <c r="O339" s="13">
        <f t="shared" si="118"/>
        <v>1670.4299999999998</v>
      </c>
      <c r="P339" s="63"/>
      <c r="Q339" s="436">
        <v>1113.6199999999999</v>
      </c>
      <c r="R339" s="409">
        <v>1113.6199999999999</v>
      </c>
      <c r="S339" s="409">
        <v>1113.6199999999999</v>
      </c>
      <c r="T339" s="367">
        <v>994.30000000000007</v>
      </c>
      <c r="U339" s="305">
        <v>795.44</v>
      </c>
      <c r="V339" s="289">
        <v>864.61875000000009</v>
      </c>
      <c r="W339" s="277">
        <v>691.69500000000005</v>
      </c>
      <c r="X339" s="263">
        <v>691.69500000000005</v>
      </c>
      <c r="Y339" s="263">
        <v>691.69500000000005</v>
      </c>
      <c r="Z339" s="208">
        <v>576.41250000000002</v>
      </c>
      <c r="AA339" s="208">
        <v>576.41250000000002</v>
      </c>
      <c r="AB339" s="208">
        <v>576.41250000000002</v>
      </c>
      <c r="AC339" s="208">
        <v>576.41250000000002</v>
      </c>
      <c r="AD339" s="208">
        <v>576.41250000000002</v>
      </c>
      <c r="AE339" s="191">
        <v>461.13</v>
      </c>
      <c r="AF339" s="312">
        <f t="shared" si="114"/>
        <v>1</v>
      </c>
      <c r="AG339" s="144"/>
    </row>
    <row r="340" spans="1:33" ht="23.1" customHeight="1" x14ac:dyDescent="0.25">
      <c r="A340" s="2" t="s">
        <v>257</v>
      </c>
      <c r="B340" s="2">
        <v>1449</v>
      </c>
      <c r="C340" s="2" t="s">
        <v>374</v>
      </c>
      <c r="D340" s="4" t="s">
        <v>568</v>
      </c>
      <c r="E340" s="116">
        <f t="shared" si="119"/>
        <v>4100</v>
      </c>
      <c r="F340" s="195">
        <f t="shared" si="119"/>
        <v>2450</v>
      </c>
      <c r="G340" s="214"/>
      <c r="H340" s="427"/>
      <c r="I340" s="213"/>
      <c r="J340" s="71"/>
      <c r="K340" s="202">
        <f t="shared" si="120"/>
        <v>4100</v>
      </c>
      <c r="L340" s="202">
        <f t="shared" si="120"/>
        <v>2450</v>
      </c>
      <c r="M340" s="51"/>
      <c r="N340" s="13">
        <f t="shared" si="117"/>
        <v>4056.7250000000004</v>
      </c>
      <c r="O340" s="13">
        <f t="shared" si="118"/>
        <v>2434.0349999999999</v>
      </c>
      <c r="P340" s="51"/>
      <c r="Q340" s="436">
        <v>1622.69</v>
      </c>
      <c r="R340" s="409">
        <v>1622.69</v>
      </c>
      <c r="S340" s="409">
        <v>1622.69</v>
      </c>
      <c r="T340" s="367">
        <v>1448.8374999999999</v>
      </c>
      <c r="U340" s="305">
        <v>1159.07</v>
      </c>
      <c r="V340" s="289">
        <v>1259.8499999999999</v>
      </c>
      <c r="W340" s="277">
        <v>1007.8799999999999</v>
      </c>
      <c r="X340" s="263">
        <v>1007.8799999999999</v>
      </c>
      <c r="Y340" s="263">
        <v>1007.8799999999999</v>
      </c>
      <c r="Z340" s="208">
        <v>839.9</v>
      </c>
      <c r="AA340" s="208">
        <v>839.9</v>
      </c>
      <c r="AB340" s="208">
        <v>839.9</v>
      </c>
      <c r="AC340" s="208">
        <v>839.9</v>
      </c>
      <c r="AD340" s="208">
        <v>839.9</v>
      </c>
      <c r="AE340" s="191">
        <v>671.92</v>
      </c>
      <c r="AF340" s="312">
        <f t="shared" si="114"/>
        <v>1</v>
      </c>
    </row>
    <row r="341" spans="1:33" ht="23.1" customHeight="1" x14ac:dyDescent="0.25">
      <c r="A341" s="2" t="s">
        <v>257</v>
      </c>
      <c r="B341" s="2">
        <v>1450</v>
      </c>
      <c r="C341" s="2" t="s">
        <v>375</v>
      </c>
      <c r="D341" s="4" t="s">
        <v>565</v>
      </c>
      <c r="E341" s="116">
        <f t="shared" si="119"/>
        <v>4550</v>
      </c>
      <c r="F341" s="195">
        <f t="shared" si="119"/>
        <v>2750</v>
      </c>
      <c r="G341" s="187"/>
      <c r="H341" s="45"/>
      <c r="I341" s="97"/>
      <c r="J341" s="71"/>
      <c r="K341" s="202">
        <f t="shared" si="120"/>
        <v>4550</v>
      </c>
      <c r="L341" s="202">
        <f t="shared" si="120"/>
        <v>2750</v>
      </c>
      <c r="M341" s="51"/>
      <c r="N341" s="13">
        <f t="shared" si="117"/>
        <v>4519.1750000000002</v>
      </c>
      <c r="O341" s="13">
        <f t="shared" si="118"/>
        <v>2711.5050000000001</v>
      </c>
      <c r="P341" s="51"/>
      <c r="Q341" s="436">
        <v>1807.67</v>
      </c>
      <c r="R341" s="409">
        <v>1807.67</v>
      </c>
      <c r="S341" s="409">
        <v>1807.67</v>
      </c>
      <c r="T341" s="367">
        <v>1614</v>
      </c>
      <c r="U341" s="305">
        <v>1291.2</v>
      </c>
      <c r="V341" s="289">
        <v>1403.4937499999999</v>
      </c>
      <c r="W341" s="277">
        <v>1122.7949999999998</v>
      </c>
      <c r="X341" s="263">
        <v>1122.7949999999998</v>
      </c>
      <c r="Y341" s="263">
        <v>1122.7949999999998</v>
      </c>
      <c r="Z341" s="208">
        <v>935.66249999999991</v>
      </c>
      <c r="AA341" s="208">
        <v>935.66249999999991</v>
      </c>
      <c r="AB341" s="208">
        <v>935.66249999999991</v>
      </c>
      <c r="AC341" s="208">
        <v>935.66249999999991</v>
      </c>
      <c r="AD341" s="208">
        <v>935.66249999999991</v>
      </c>
      <c r="AE341" s="191">
        <v>748.53</v>
      </c>
      <c r="AF341" s="312">
        <f t="shared" si="114"/>
        <v>1</v>
      </c>
    </row>
    <row r="342" spans="1:33" ht="23.1" customHeight="1" x14ac:dyDescent="0.25">
      <c r="A342" s="2" t="s">
        <v>257</v>
      </c>
      <c r="B342" s="2">
        <v>1451</v>
      </c>
      <c r="C342" s="2" t="s">
        <v>376</v>
      </c>
      <c r="D342" s="4" t="s">
        <v>566</v>
      </c>
      <c r="E342" s="116">
        <f t="shared" si="119"/>
        <v>5200</v>
      </c>
      <c r="F342" s="195">
        <f t="shared" si="119"/>
        <v>3150</v>
      </c>
      <c r="G342" s="426"/>
      <c r="H342" s="428"/>
      <c r="I342" s="126"/>
      <c r="J342" s="71"/>
      <c r="K342" s="202">
        <f t="shared" si="120"/>
        <v>5200</v>
      </c>
      <c r="L342" s="202">
        <f t="shared" si="120"/>
        <v>3150</v>
      </c>
      <c r="M342" s="51"/>
      <c r="N342" s="13">
        <f t="shared" si="117"/>
        <v>5184.8500000000004</v>
      </c>
      <c r="O342" s="13">
        <f t="shared" si="118"/>
        <v>3110.91</v>
      </c>
      <c r="P342" s="51"/>
      <c r="Q342" s="436">
        <v>2073.94</v>
      </c>
      <c r="R342" s="409">
        <v>2073.94</v>
      </c>
      <c r="S342" s="409">
        <v>2073.94</v>
      </c>
      <c r="T342" s="367">
        <v>1851.7250000000001</v>
      </c>
      <c r="U342" s="305">
        <v>1481.38</v>
      </c>
      <c r="V342" s="289">
        <v>1610.1750000000002</v>
      </c>
      <c r="W342" s="277">
        <v>1288.1400000000001</v>
      </c>
      <c r="X342" s="263">
        <v>1288.1400000000001</v>
      </c>
      <c r="Y342" s="263">
        <v>1288.1400000000001</v>
      </c>
      <c r="Z342" s="208">
        <v>1073.45</v>
      </c>
      <c r="AA342" s="208">
        <v>1073.45</v>
      </c>
      <c r="AB342" s="208">
        <v>1073.45</v>
      </c>
      <c r="AC342" s="208">
        <v>1073.45</v>
      </c>
      <c r="AD342" s="208">
        <v>1073.45</v>
      </c>
      <c r="AE342" s="191">
        <v>858.76</v>
      </c>
      <c r="AF342" s="312">
        <f t="shared" si="114"/>
        <v>1</v>
      </c>
    </row>
    <row r="343" spans="1:33" ht="23.1" customHeight="1" x14ac:dyDescent="0.25">
      <c r="D343" s="136"/>
      <c r="E343" s="138"/>
      <c r="F343" s="139"/>
      <c r="J343" s="34"/>
      <c r="K343" s="202"/>
      <c r="L343" s="202"/>
      <c r="M343" s="2"/>
      <c r="N343" s="13"/>
      <c r="O343" s="13"/>
      <c r="P343" s="2"/>
      <c r="Q343" s="400"/>
      <c r="R343" s="400"/>
      <c r="S343" s="400"/>
      <c r="T343" s="332"/>
      <c r="U343" s="329"/>
      <c r="V343" s="330"/>
      <c r="W343" s="277"/>
      <c r="X343" s="263"/>
      <c r="Y343" s="263"/>
      <c r="Z343" s="208"/>
      <c r="AA343" s="208"/>
      <c r="AB343" s="208"/>
      <c r="AC343" s="208"/>
      <c r="AD343" s="208"/>
      <c r="AE343" s="191"/>
      <c r="AF343" s="312" t="e">
        <f t="shared" si="114"/>
        <v>#DIV/0!</v>
      </c>
    </row>
    <row r="344" spans="1:33" ht="23.1" customHeight="1" x14ac:dyDescent="0.25">
      <c r="A344" s="2" t="s">
        <v>370</v>
      </c>
      <c r="C344" s="2" t="s">
        <v>371</v>
      </c>
      <c r="D344" s="4" t="s">
        <v>742</v>
      </c>
      <c r="E344" s="116">
        <f t="shared" ref="E344:F349" si="121">K344</f>
        <v>5400</v>
      </c>
      <c r="F344" s="117">
        <f t="shared" si="121"/>
        <v>3250</v>
      </c>
      <c r="G344" s="308" t="s">
        <v>662</v>
      </c>
      <c r="H344" s="109"/>
      <c r="I344" s="309"/>
      <c r="K344" s="202">
        <f t="shared" ref="K344:L349" si="122">MROUND(N344+25,50)</f>
        <v>5400</v>
      </c>
      <c r="L344" s="202">
        <f t="shared" si="122"/>
        <v>3250</v>
      </c>
      <c r="M344" s="51"/>
      <c r="N344" s="13">
        <f t="shared" si="117"/>
        <v>5386.5750000000007</v>
      </c>
      <c r="O344" s="13">
        <f t="shared" si="118"/>
        <v>3231.9450000000002</v>
      </c>
      <c r="P344" s="51"/>
      <c r="Q344" s="436">
        <v>2154.63</v>
      </c>
      <c r="R344" s="409">
        <v>2154.63</v>
      </c>
      <c r="S344" s="409">
        <v>2154.63</v>
      </c>
      <c r="T344" s="367">
        <v>1923.7750000000001</v>
      </c>
      <c r="U344" s="305">
        <v>1539.02</v>
      </c>
      <c r="V344" s="289">
        <v>2002.5</v>
      </c>
      <c r="W344" s="277">
        <v>1602</v>
      </c>
      <c r="X344" s="263">
        <v>1602</v>
      </c>
      <c r="Y344" s="263"/>
      <c r="Z344" s="208">
        <v>1335</v>
      </c>
      <c r="AA344" s="208">
        <v>1335</v>
      </c>
      <c r="AB344" s="208">
        <v>1335</v>
      </c>
      <c r="AC344" s="208">
        <v>1335</v>
      </c>
      <c r="AD344" s="208">
        <v>1335</v>
      </c>
      <c r="AE344" s="190">
        <v>1068</v>
      </c>
      <c r="AF344" s="312">
        <f t="shared" si="114"/>
        <v>1</v>
      </c>
    </row>
    <row r="345" spans="1:33" ht="23.1" customHeight="1" x14ac:dyDescent="0.25">
      <c r="C345" s="2" t="s">
        <v>372</v>
      </c>
      <c r="D345" s="4" t="s">
        <v>743</v>
      </c>
      <c r="E345" s="116">
        <f t="shared" si="121"/>
        <v>6100</v>
      </c>
      <c r="F345" s="195">
        <f t="shared" si="121"/>
        <v>3650</v>
      </c>
      <c r="G345" s="214"/>
      <c r="H345" s="60"/>
      <c r="I345" s="213"/>
      <c r="K345" s="202">
        <f t="shared" si="122"/>
        <v>6100</v>
      </c>
      <c r="L345" s="202">
        <f t="shared" si="122"/>
        <v>3650</v>
      </c>
      <c r="M345" s="51"/>
      <c r="N345" s="13">
        <f t="shared" si="117"/>
        <v>6054.15</v>
      </c>
      <c r="O345" s="13">
        <f t="shared" si="118"/>
        <v>3632.49</v>
      </c>
      <c r="P345" s="51"/>
      <c r="Q345" s="436">
        <v>2421.66</v>
      </c>
      <c r="R345" s="409">
        <v>2421.66</v>
      </c>
      <c r="S345" s="409">
        <v>2421.66</v>
      </c>
      <c r="T345" s="367">
        <v>2162.1999999999998</v>
      </c>
      <c r="U345" s="305">
        <v>1729.76</v>
      </c>
      <c r="V345" s="289">
        <v>2587.5</v>
      </c>
      <c r="W345" s="277">
        <v>2070</v>
      </c>
      <c r="X345" s="263">
        <v>2070</v>
      </c>
      <c r="Y345" s="263"/>
      <c r="Z345" s="208">
        <v>1725</v>
      </c>
      <c r="AA345" s="208">
        <v>1725</v>
      </c>
      <c r="AB345" s="208">
        <v>1725</v>
      </c>
      <c r="AC345" s="208">
        <v>1725</v>
      </c>
      <c r="AD345" s="208">
        <v>1725</v>
      </c>
      <c r="AE345" s="190">
        <v>1380</v>
      </c>
      <c r="AF345" s="312">
        <f t="shared" si="114"/>
        <v>1</v>
      </c>
    </row>
    <row r="346" spans="1:33" ht="23.1" customHeight="1" x14ac:dyDescent="0.25">
      <c r="C346" s="2" t="s">
        <v>372</v>
      </c>
      <c r="D346" s="4" t="s">
        <v>744</v>
      </c>
      <c r="E346" s="116">
        <f t="shared" si="121"/>
        <v>8750</v>
      </c>
      <c r="F346" s="195">
        <f t="shared" si="121"/>
        <v>5250</v>
      </c>
      <c r="G346" s="187"/>
      <c r="I346" s="97"/>
      <c r="K346" s="202">
        <f t="shared" si="122"/>
        <v>8750</v>
      </c>
      <c r="L346" s="202">
        <f t="shared" si="122"/>
        <v>5250</v>
      </c>
      <c r="M346" s="51"/>
      <c r="N346" s="13">
        <f t="shared" si="117"/>
        <v>8738.7000000000007</v>
      </c>
      <c r="O346" s="13">
        <f t="shared" si="118"/>
        <v>5243.22</v>
      </c>
      <c r="P346" s="51"/>
      <c r="Q346" s="436">
        <v>3495.48</v>
      </c>
      <c r="R346" s="409">
        <v>3495.48</v>
      </c>
      <c r="S346" s="409">
        <v>3495.48</v>
      </c>
      <c r="T346" s="367">
        <v>3120.9750000000004</v>
      </c>
      <c r="U346" s="305">
        <v>2496.7800000000002</v>
      </c>
      <c r="V346" s="289">
        <v>2587.5</v>
      </c>
      <c r="W346" s="277">
        <v>2070</v>
      </c>
      <c r="X346" s="263">
        <v>2070</v>
      </c>
      <c r="Y346" s="263"/>
      <c r="Z346" s="208">
        <v>1725</v>
      </c>
      <c r="AA346" s="208">
        <v>1725</v>
      </c>
      <c r="AB346" s="208">
        <v>1725</v>
      </c>
      <c r="AC346" s="208">
        <v>1725</v>
      </c>
      <c r="AD346" s="208">
        <v>1725</v>
      </c>
      <c r="AE346" s="190">
        <v>1380</v>
      </c>
      <c r="AF346" s="312">
        <f t="shared" si="114"/>
        <v>1</v>
      </c>
    </row>
    <row r="347" spans="1:33" ht="23.1" customHeight="1" x14ac:dyDescent="0.25">
      <c r="C347" s="2" t="s">
        <v>372</v>
      </c>
      <c r="D347" s="4" t="s">
        <v>745</v>
      </c>
      <c r="E347" s="116">
        <f t="shared" si="121"/>
        <v>9450</v>
      </c>
      <c r="F347" s="195">
        <f t="shared" si="121"/>
        <v>5700</v>
      </c>
      <c r="G347" s="187"/>
      <c r="I347" s="97"/>
      <c r="K347" s="202">
        <f t="shared" si="122"/>
        <v>9450</v>
      </c>
      <c r="L347" s="202">
        <f t="shared" si="122"/>
        <v>5700</v>
      </c>
      <c r="M347" s="51"/>
      <c r="N347" s="13">
        <f t="shared" si="117"/>
        <v>9444.1</v>
      </c>
      <c r="O347" s="13">
        <f t="shared" si="118"/>
        <v>5666.46</v>
      </c>
      <c r="P347" s="51"/>
      <c r="Q347" s="436">
        <v>3777.64</v>
      </c>
      <c r="R347" s="409">
        <v>3777.64</v>
      </c>
      <c r="S347" s="409">
        <v>3777.64</v>
      </c>
      <c r="T347" s="367">
        <v>3502.2624999999998</v>
      </c>
      <c r="U347" s="305">
        <v>2801.81</v>
      </c>
      <c r="V347" s="289">
        <v>2587.5</v>
      </c>
      <c r="W347" s="277">
        <v>2070</v>
      </c>
      <c r="X347" s="263">
        <v>2070</v>
      </c>
      <c r="Y347" s="263"/>
      <c r="Z347" s="208">
        <v>1725</v>
      </c>
      <c r="AA347" s="208">
        <v>1725</v>
      </c>
      <c r="AB347" s="208">
        <v>1725</v>
      </c>
      <c r="AC347" s="208">
        <v>1725</v>
      </c>
      <c r="AD347" s="208">
        <v>1725</v>
      </c>
      <c r="AE347" s="190">
        <v>1380</v>
      </c>
      <c r="AF347" s="312">
        <f t="shared" si="114"/>
        <v>1</v>
      </c>
    </row>
    <row r="348" spans="1:33" ht="23.1" customHeight="1" x14ac:dyDescent="0.25">
      <c r="C348" s="2" t="s">
        <v>372</v>
      </c>
      <c r="D348" s="4" t="s">
        <v>601</v>
      </c>
      <c r="E348" s="116">
        <f t="shared" si="121"/>
        <v>24450</v>
      </c>
      <c r="F348" s="195">
        <f t="shared" si="121"/>
        <v>14650</v>
      </c>
      <c r="G348" s="187"/>
      <c r="I348" s="97"/>
      <c r="K348" s="202">
        <f t="shared" si="122"/>
        <v>24450</v>
      </c>
      <c r="L348" s="202">
        <f t="shared" si="122"/>
        <v>14650</v>
      </c>
      <c r="M348" s="51"/>
      <c r="N348" s="13">
        <f t="shared" si="117"/>
        <v>24407.924999999999</v>
      </c>
      <c r="O348" s="13">
        <f t="shared" si="118"/>
        <v>14644.755000000001</v>
      </c>
      <c r="P348" s="51"/>
      <c r="Q348" s="436">
        <v>9763.17</v>
      </c>
      <c r="R348" s="409">
        <v>9763.17</v>
      </c>
      <c r="S348" s="409">
        <v>9763.17</v>
      </c>
      <c r="T348" s="367">
        <v>8717.1124999999993</v>
      </c>
      <c r="U348" s="305">
        <v>6973.69</v>
      </c>
      <c r="V348" s="289">
        <v>2587.5</v>
      </c>
      <c r="W348" s="277">
        <v>2070</v>
      </c>
      <c r="X348" s="263">
        <v>2070</v>
      </c>
      <c r="Y348" s="263"/>
      <c r="Z348" s="208">
        <v>1725</v>
      </c>
      <c r="AA348" s="208">
        <v>1725</v>
      </c>
      <c r="AB348" s="208">
        <v>1725</v>
      </c>
      <c r="AC348" s="208">
        <v>1725</v>
      </c>
      <c r="AD348" s="208">
        <v>1725</v>
      </c>
      <c r="AE348" s="190">
        <v>1380</v>
      </c>
      <c r="AF348" s="312">
        <f t="shared" si="114"/>
        <v>1</v>
      </c>
    </row>
    <row r="349" spans="1:33" ht="23.1" customHeight="1" x14ac:dyDescent="0.25">
      <c r="C349" s="2" t="s">
        <v>372</v>
      </c>
      <c r="D349" s="4" t="s">
        <v>602</v>
      </c>
      <c r="E349" s="116">
        <f t="shared" si="121"/>
        <v>24450</v>
      </c>
      <c r="F349" s="195">
        <f t="shared" si="121"/>
        <v>14650</v>
      </c>
      <c r="G349" s="426"/>
      <c r="H349" s="96"/>
      <c r="I349" s="126"/>
      <c r="K349" s="202">
        <f t="shared" si="122"/>
        <v>24450</v>
      </c>
      <c r="L349" s="202">
        <f t="shared" si="122"/>
        <v>14650</v>
      </c>
      <c r="M349" s="51"/>
      <c r="N349" s="13">
        <f t="shared" si="117"/>
        <v>24407.924999999999</v>
      </c>
      <c r="O349" s="13">
        <f t="shared" si="118"/>
        <v>14644.755000000001</v>
      </c>
      <c r="P349" s="51"/>
      <c r="Q349" s="436">
        <v>9763.17</v>
      </c>
      <c r="R349" s="409">
        <v>9763.17</v>
      </c>
      <c r="S349" s="409">
        <v>9763.17</v>
      </c>
      <c r="T349" s="367">
        <v>8717.1124999999993</v>
      </c>
      <c r="U349" s="305">
        <v>6973.69</v>
      </c>
      <c r="V349" s="289">
        <v>2587.5</v>
      </c>
      <c r="W349" s="277">
        <v>2070</v>
      </c>
      <c r="X349" s="263">
        <v>2070</v>
      </c>
      <c r="Y349" s="263"/>
      <c r="Z349" s="208">
        <v>1725</v>
      </c>
      <c r="AA349" s="208">
        <v>1725</v>
      </c>
      <c r="AB349" s="208">
        <v>1725</v>
      </c>
      <c r="AC349" s="208">
        <v>1725</v>
      </c>
      <c r="AD349" s="208">
        <v>1725</v>
      </c>
      <c r="AE349" s="190">
        <v>1380</v>
      </c>
      <c r="AF349" s="312">
        <f t="shared" si="114"/>
        <v>1</v>
      </c>
    </row>
    <row r="350" spans="1:33" ht="23.1" customHeight="1" x14ac:dyDescent="0.25">
      <c r="D350" s="136"/>
      <c r="E350" s="138"/>
      <c r="F350" s="139"/>
      <c r="J350" s="34"/>
      <c r="K350" s="202"/>
      <c r="L350" s="202"/>
      <c r="M350" s="2"/>
      <c r="N350" s="13"/>
      <c r="O350" s="13"/>
      <c r="P350" s="2"/>
      <c r="Q350" s="400"/>
      <c r="R350" s="398"/>
      <c r="S350" s="398"/>
      <c r="T350" s="333"/>
      <c r="U350" s="333"/>
      <c r="V350" s="330"/>
      <c r="W350" s="277"/>
      <c r="X350" s="208"/>
      <c r="Y350" s="208"/>
      <c r="Z350" s="208">
        <v>0</v>
      </c>
      <c r="AA350" s="208">
        <v>0</v>
      </c>
      <c r="AB350" s="208">
        <v>0</v>
      </c>
      <c r="AC350" s="208">
        <v>0</v>
      </c>
      <c r="AD350" s="208">
        <v>0</v>
      </c>
      <c r="AE350" s="197"/>
      <c r="AF350" s="312"/>
    </row>
  </sheetData>
  <mergeCells count="35">
    <mergeCell ref="D81:I81"/>
    <mergeCell ref="D27:I27"/>
    <mergeCell ref="D42:I42"/>
    <mergeCell ref="D54:I54"/>
    <mergeCell ref="D65:I65"/>
    <mergeCell ref="D76:I76"/>
    <mergeCell ref="D166:I166"/>
    <mergeCell ref="D86:I86"/>
    <mergeCell ref="D94:I94"/>
    <mergeCell ref="D103:I103"/>
    <mergeCell ref="D109:I109"/>
    <mergeCell ref="D115:I115"/>
    <mergeCell ref="D121:I121"/>
    <mergeCell ref="D131:I131"/>
    <mergeCell ref="D137:I137"/>
    <mergeCell ref="D143:I143"/>
    <mergeCell ref="D152:I152"/>
    <mergeCell ref="D160:I160"/>
    <mergeCell ref="D293:I293"/>
    <mergeCell ref="D177:I177"/>
    <mergeCell ref="D183:I183"/>
    <mergeCell ref="D194:I194"/>
    <mergeCell ref="D217:I217"/>
    <mergeCell ref="D230:I230"/>
    <mergeCell ref="D239:I239"/>
    <mergeCell ref="D256:I256"/>
    <mergeCell ref="D262:I262"/>
    <mergeCell ref="D266:I266"/>
    <mergeCell ref="D276:I276"/>
    <mergeCell ref="D285:I285"/>
    <mergeCell ref="D300:I300"/>
    <mergeCell ref="D309:I309"/>
    <mergeCell ref="D315:I315"/>
    <mergeCell ref="D320:I320"/>
    <mergeCell ref="D323:I323"/>
  </mergeCells>
  <printOptions horizontalCentered="1"/>
  <pageMargins left="0.70866141732283472" right="0.51181102362204722" top="0.59055118110236227" bottom="0.39370078740157483" header="0.19685039370078741" footer="0.11811023622047245"/>
  <pageSetup scale="98" fitToHeight="0" orientation="portrait" r:id="rId1"/>
  <headerFooter>
    <oddHeader>&amp;LMACETAS DE PLASTICO&amp;R"El Origen"</oddHeader>
    <oddFooter>&amp;L&amp;P&amp;R&amp;D</oddFooter>
  </headerFooter>
  <rowBreaks count="1" manualBreakCount="1">
    <brk id="32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  <pageSetUpPr fitToPage="1"/>
  </sheetPr>
  <dimension ref="A1:AO329"/>
  <sheetViews>
    <sheetView topLeftCell="F216" zoomScaleNormal="100" workbookViewId="0">
      <selection activeCell="Q219" sqref="Q219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customWidth="1"/>
    <col min="12" max="12" width="12.7109375" style="199" customWidth="1"/>
    <col min="13" max="13" width="1.7109375" style="34" customWidth="1"/>
    <col min="14" max="15" width="12.7109375" style="11" customWidth="1"/>
    <col min="16" max="16" width="1.7109375" style="34" customWidth="1"/>
    <col min="17" max="18" width="14.85546875" style="392" customWidth="1"/>
    <col min="19" max="19" width="14.85546875" style="429" customWidth="1"/>
    <col min="20" max="21" width="14.85546875" style="392" hidden="1" customWidth="1"/>
    <col min="22" max="22" width="14.85546875" style="363" hidden="1" customWidth="1"/>
    <col min="23" max="23" width="14.85546875" style="297" hidden="1" customWidth="1"/>
    <col min="24" max="24" width="14.85546875" style="286" hidden="1" customWidth="1"/>
    <col min="25" max="25" width="14.85546875" style="273" hidden="1" customWidth="1"/>
    <col min="26" max="32" width="14.85546875" style="199" hidden="1" customWidth="1"/>
    <col min="33" max="33" width="14.85546875" style="11" hidden="1" customWidth="1"/>
    <col min="34" max="34" width="11.42578125" style="285" customWidth="1"/>
    <col min="35" max="35" width="14.7109375" style="144" customWidth="1"/>
    <col min="36" max="37" width="11.42578125" style="34" customWidth="1"/>
    <col min="38" max="16384" width="11.42578125" style="34"/>
  </cols>
  <sheetData>
    <row r="1" spans="1:41" ht="23.1" customHeight="1" x14ac:dyDescent="0.25">
      <c r="N1" s="11">
        <v>2.2000000000000002</v>
      </c>
      <c r="O1" s="11">
        <v>1.2</v>
      </c>
      <c r="Q1" s="466" t="s">
        <v>888</v>
      </c>
      <c r="R1" s="466" t="s">
        <v>888</v>
      </c>
      <c r="U1" s="392" t="s">
        <v>853</v>
      </c>
    </row>
    <row r="2" spans="1:41" ht="23.1" customHeight="1" x14ac:dyDescent="0.25">
      <c r="N2" s="11">
        <v>2.2999999999999998</v>
      </c>
      <c r="O2" s="11">
        <v>1.3</v>
      </c>
      <c r="Q2" s="444"/>
      <c r="R2" s="444" t="s">
        <v>871</v>
      </c>
      <c r="S2" s="442" t="s">
        <v>870</v>
      </c>
      <c r="U2" s="392" t="s">
        <v>848</v>
      </c>
    </row>
    <row r="3" spans="1:41" ht="23.1" customHeight="1" thickBot="1" x14ac:dyDescent="0.3">
      <c r="N3" s="11">
        <v>2.4</v>
      </c>
      <c r="O3" s="11">
        <v>1.4</v>
      </c>
      <c r="Q3" s="444"/>
      <c r="R3" s="444">
        <v>2.5</v>
      </c>
      <c r="S3" s="442">
        <v>2.5</v>
      </c>
      <c r="U3" s="392" t="s">
        <v>852</v>
      </c>
    </row>
    <row r="4" spans="1:41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444"/>
      <c r="R4" s="444">
        <v>1.5</v>
      </c>
      <c r="S4" s="442">
        <v>1.5</v>
      </c>
      <c r="T4" s="392"/>
      <c r="U4" s="392" t="s">
        <v>854</v>
      </c>
      <c r="V4" s="363" t="s">
        <v>839</v>
      </c>
      <c r="W4" s="297" t="s">
        <v>691</v>
      </c>
      <c r="X4" s="286" t="s">
        <v>659</v>
      </c>
      <c r="Y4" s="273" t="s">
        <v>706</v>
      </c>
      <c r="Z4" s="270" t="s">
        <v>705</v>
      </c>
      <c r="AA4" s="264" t="s">
        <v>691</v>
      </c>
      <c r="AB4" s="243" t="s">
        <v>669</v>
      </c>
      <c r="AC4" s="235" t="s">
        <v>669</v>
      </c>
      <c r="AD4" s="222" t="s">
        <v>669</v>
      </c>
      <c r="AE4" s="218" t="s">
        <v>668</v>
      </c>
      <c r="AF4" s="199" t="s">
        <v>659</v>
      </c>
      <c r="AG4" s="245" t="s">
        <v>675</v>
      </c>
      <c r="AH4" s="285"/>
      <c r="AJ4" s="34"/>
      <c r="AK4" s="34"/>
      <c r="AL4" s="34"/>
      <c r="AM4" s="34"/>
      <c r="AN4" s="34"/>
      <c r="AO4" s="34"/>
    </row>
    <row r="5" spans="1:41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445" t="s">
        <v>872</v>
      </c>
      <c r="R5" s="445" t="s">
        <v>872</v>
      </c>
      <c r="S5" s="437" t="s">
        <v>864</v>
      </c>
      <c r="T5" s="421" t="s">
        <v>639</v>
      </c>
      <c r="U5" s="393"/>
      <c r="V5" s="364">
        <v>45274</v>
      </c>
      <c r="W5" s="298">
        <v>45253</v>
      </c>
      <c r="X5" s="287">
        <v>45254</v>
      </c>
      <c r="Y5" s="274">
        <v>45246</v>
      </c>
      <c r="Z5" s="265">
        <v>45233</v>
      </c>
      <c r="AA5" s="265">
        <v>45225</v>
      </c>
      <c r="AB5" s="244">
        <v>45218</v>
      </c>
      <c r="AC5" s="236">
        <v>45195</v>
      </c>
      <c r="AD5" s="223">
        <v>45183</v>
      </c>
      <c r="AE5" s="219">
        <v>45166</v>
      </c>
      <c r="AF5" s="203">
        <v>45155</v>
      </c>
      <c r="AG5" s="11"/>
      <c r="AH5" s="285"/>
      <c r="AJ5" s="34"/>
      <c r="AK5" s="34"/>
      <c r="AL5" s="34"/>
      <c r="AM5" s="34"/>
      <c r="AN5" s="34"/>
      <c r="AO5" s="34"/>
    </row>
    <row r="6" spans="1:41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394">
        <v>45373</v>
      </c>
      <c r="R6" s="394">
        <v>45348</v>
      </c>
      <c r="S6" s="438">
        <v>45326</v>
      </c>
      <c r="T6" s="422">
        <v>45317</v>
      </c>
      <c r="U6" s="394">
        <v>45295</v>
      </c>
      <c r="V6" s="365">
        <v>45274</v>
      </c>
      <c r="W6" s="304">
        <v>45267</v>
      </c>
      <c r="X6" s="288"/>
      <c r="Y6" s="275"/>
      <c r="Z6" s="266"/>
      <c r="AA6" s="266">
        <v>1.3859999999999999</v>
      </c>
      <c r="AB6" s="220"/>
      <c r="AC6" s="220"/>
      <c r="AD6" s="220"/>
      <c r="AE6" s="220">
        <v>1.3859999999999999</v>
      </c>
      <c r="AF6" s="206"/>
      <c r="AG6" s="36"/>
      <c r="AH6" s="285"/>
      <c r="AJ6" s="34"/>
      <c r="AK6" s="34"/>
      <c r="AL6" s="34"/>
      <c r="AM6" s="34"/>
      <c r="AN6" s="34"/>
      <c r="AO6" s="34"/>
    </row>
    <row r="7" spans="1:41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2.5</v>
      </c>
      <c r="O7" s="12">
        <v>1.5</v>
      </c>
      <c r="P7" s="41"/>
      <c r="Q7" s="395" t="s">
        <v>235</v>
      </c>
      <c r="R7" s="395" t="s">
        <v>235</v>
      </c>
      <c r="S7" s="439" t="s">
        <v>235</v>
      </c>
      <c r="T7" s="423" t="s">
        <v>235</v>
      </c>
      <c r="U7" s="395" t="s">
        <v>235</v>
      </c>
      <c r="V7" s="366" t="s">
        <v>235</v>
      </c>
      <c r="W7" s="299" t="s">
        <v>235</v>
      </c>
      <c r="X7" s="296" t="s">
        <v>235</v>
      </c>
      <c r="Y7" s="276" t="s">
        <v>235</v>
      </c>
      <c r="Z7" s="271" t="s">
        <v>235</v>
      </c>
      <c r="AA7" s="267" t="s">
        <v>235</v>
      </c>
      <c r="AB7" s="221" t="s">
        <v>235</v>
      </c>
      <c r="AC7" s="221" t="s">
        <v>235</v>
      </c>
      <c r="AD7" s="221" t="s">
        <v>235</v>
      </c>
      <c r="AE7" s="221" t="s">
        <v>235</v>
      </c>
      <c r="AF7" s="207" t="s">
        <v>235</v>
      </c>
      <c r="AG7" s="42" t="s">
        <v>235</v>
      </c>
      <c r="AH7" s="285"/>
      <c r="AJ7" s="34"/>
      <c r="AK7" s="34"/>
      <c r="AL7" s="34"/>
      <c r="AM7" s="34"/>
      <c r="AN7" s="34"/>
      <c r="AO7" s="34"/>
    </row>
    <row r="8" spans="1:41" s="144" customFormat="1" ht="6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395"/>
      <c r="R8" s="395"/>
      <c r="S8" s="430"/>
      <c r="T8" s="423"/>
      <c r="U8" s="396" t="s">
        <v>840</v>
      </c>
      <c r="V8" s="377" t="s">
        <v>840</v>
      </c>
      <c r="W8" s="348"/>
      <c r="X8" s="349"/>
      <c r="Y8" s="350"/>
      <c r="Z8" s="351"/>
      <c r="AA8" s="351"/>
      <c r="AB8" s="207"/>
      <c r="AC8" s="207"/>
      <c r="AD8" s="207"/>
      <c r="AE8" s="207"/>
      <c r="AF8" s="207"/>
      <c r="AG8" s="10"/>
      <c r="AH8" s="285"/>
      <c r="AJ8" s="34"/>
      <c r="AK8" s="34"/>
      <c r="AL8" s="34"/>
      <c r="AM8" s="34"/>
      <c r="AN8" s="34"/>
      <c r="AO8" s="34"/>
    </row>
    <row r="9" spans="1:41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472">
        <v>220324</v>
      </c>
      <c r="R9" s="471"/>
      <c r="S9" s="431"/>
      <c r="T9" s="397"/>
      <c r="U9" s="397">
        <v>1.1000000000000001</v>
      </c>
      <c r="V9" s="375">
        <v>1.45</v>
      </c>
      <c r="W9" s="321"/>
      <c r="X9" s="322"/>
      <c r="Y9" s="279"/>
      <c r="Z9" s="323"/>
      <c r="AA9" s="323"/>
      <c r="AB9" s="211"/>
      <c r="AC9" s="211"/>
      <c r="AD9" s="211"/>
      <c r="AE9" s="211"/>
      <c r="AF9" s="211"/>
      <c r="AG9" s="197"/>
      <c r="AH9" s="312"/>
      <c r="AJ9" s="34"/>
      <c r="AK9" s="34"/>
      <c r="AL9" s="34"/>
      <c r="AM9" s="34"/>
      <c r="AN9" s="34"/>
      <c r="AO9" s="34"/>
    </row>
    <row r="10" spans="1:41" s="144" customFormat="1" ht="23.1" customHeight="1" x14ac:dyDescent="0.25">
      <c r="A10" s="2" t="s">
        <v>236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120</v>
      </c>
      <c r="G10" s="101"/>
      <c r="H10" s="2"/>
      <c r="I10" s="2"/>
      <c r="J10" s="47"/>
      <c r="K10" s="202">
        <f>MROUND(N10+5,10)</f>
        <v>200</v>
      </c>
      <c r="L10" s="202">
        <f>MROUND(O10+5,10)</f>
        <v>120</v>
      </c>
      <c r="M10" s="51"/>
      <c r="N10" s="13">
        <f>Q10*$N$7</f>
        <v>199.02500000000001</v>
      </c>
      <c r="O10" s="13">
        <f>Q10*$O$7</f>
        <v>119.41499999999999</v>
      </c>
      <c r="P10" s="51"/>
      <c r="Q10" s="467">
        <v>79.61</v>
      </c>
      <c r="R10" s="398">
        <v>52.24</v>
      </c>
      <c r="S10" s="436">
        <v>52.24</v>
      </c>
      <c r="T10" s="399">
        <v>62.464187499999994</v>
      </c>
      <c r="U10" s="399">
        <v>62.464187499999994</v>
      </c>
      <c r="V10" s="371">
        <v>56.785624999999989</v>
      </c>
      <c r="W10" s="303">
        <v>39.162499999999994</v>
      </c>
      <c r="X10" s="289">
        <v>39.162499999999994</v>
      </c>
      <c r="Y10" s="277">
        <v>31.33</v>
      </c>
      <c r="Z10" s="263">
        <v>31.33</v>
      </c>
      <c r="AA10" s="263">
        <v>31.33</v>
      </c>
      <c r="AB10" s="208">
        <v>27.983339999999998</v>
      </c>
      <c r="AC10" s="208">
        <v>27.983339999999998</v>
      </c>
      <c r="AD10" s="208">
        <v>27.983339999999998</v>
      </c>
      <c r="AE10" s="208">
        <v>27.983339999999998</v>
      </c>
      <c r="AF10" s="208">
        <v>25.237500000000001</v>
      </c>
      <c r="AG10" s="190">
        <v>20.190000000000001</v>
      </c>
      <c r="AH10" s="312">
        <f>Q10/R10</f>
        <v>1.523928024502297</v>
      </c>
      <c r="AJ10" s="34"/>
      <c r="AK10" s="34"/>
      <c r="AL10" s="34"/>
      <c r="AM10" s="34"/>
      <c r="AN10" s="34"/>
      <c r="AO10" s="34"/>
    </row>
    <row r="11" spans="1:41" s="144" customFormat="1" ht="23.1" customHeight="1" x14ac:dyDescent="0.25">
      <c r="A11" s="2" t="s">
        <v>236</v>
      </c>
      <c r="B11" s="2">
        <v>4756</v>
      </c>
      <c r="C11" s="2" t="s">
        <v>505</v>
      </c>
      <c r="D11" s="3" t="s">
        <v>856</v>
      </c>
      <c r="E11" s="116">
        <f t="shared" ref="E11:F25" si="0">K11</f>
        <v>250</v>
      </c>
      <c r="F11" s="117">
        <f t="shared" si="0"/>
        <v>150</v>
      </c>
      <c r="G11" s="101"/>
      <c r="H11" s="2"/>
      <c r="I11" s="2"/>
      <c r="J11" s="47"/>
      <c r="K11" s="202">
        <f t="shared" ref="K11:L25" si="1">MROUND(N11+25,50)</f>
        <v>250</v>
      </c>
      <c r="L11" s="202">
        <f t="shared" si="1"/>
        <v>150</v>
      </c>
      <c r="M11" s="51"/>
      <c r="N11" s="13">
        <f t="shared" ref="N11:N74" si="2">Q11*$N$7</f>
        <v>215.67499999999998</v>
      </c>
      <c r="O11" s="13">
        <f t="shared" ref="O11:O74" si="3">Q11*$O$7</f>
        <v>129.405</v>
      </c>
      <c r="P11" s="51"/>
      <c r="Q11" s="399">
        <v>86.27</v>
      </c>
      <c r="R11" s="398">
        <v>63.9</v>
      </c>
      <c r="S11" s="400">
        <v>63.9</v>
      </c>
      <c r="T11" s="411">
        <v>63.9</v>
      </c>
      <c r="U11" s="411">
        <v>63.9</v>
      </c>
      <c r="V11" s="371">
        <v>56.785624999999989</v>
      </c>
      <c r="W11" s="303">
        <v>39.162499999999994</v>
      </c>
      <c r="X11" s="289">
        <v>39.162499999999994</v>
      </c>
      <c r="Y11" s="277">
        <v>31.33</v>
      </c>
      <c r="Z11" s="263">
        <v>31.33</v>
      </c>
      <c r="AA11" s="263">
        <v>31.33</v>
      </c>
      <c r="AB11" s="208">
        <v>27.983339999999998</v>
      </c>
      <c r="AC11" s="208">
        <v>27.983339999999998</v>
      </c>
      <c r="AD11" s="208">
        <v>27.983339999999998</v>
      </c>
      <c r="AE11" s="208">
        <v>27.983339999999998</v>
      </c>
      <c r="AF11" s="208">
        <v>25.237500000000001</v>
      </c>
      <c r="AG11" s="190">
        <v>20.190000000000001</v>
      </c>
      <c r="AH11" s="312">
        <f t="shared" ref="AH11:AH74" si="4">Q11/R11</f>
        <v>1.3500782472613457</v>
      </c>
      <c r="AJ11" s="34"/>
      <c r="AK11" s="34"/>
      <c r="AL11" s="34"/>
      <c r="AM11" s="34"/>
      <c r="AN11" s="34"/>
      <c r="AO11" s="34"/>
    </row>
    <row r="12" spans="1:41" s="144" customFormat="1" ht="23.1" customHeight="1" x14ac:dyDescent="0.25">
      <c r="A12" s="2" t="s">
        <v>236</v>
      </c>
      <c r="B12" s="2">
        <v>4757</v>
      </c>
      <c r="C12" s="2" t="s">
        <v>506</v>
      </c>
      <c r="D12" s="3" t="s">
        <v>96</v>
      </c>
      <c r="E12" s="116">
        <f t="shared" si="0"/>
        <v>350</v>
      </c>
      <c r="F12" s="117">
        <f t="shared" si="0"/>
        <v>200</v>
      </c>
      <c r="G12" s="101"/>
      <c r="H12" s="2"/>
      <c r="I12" s="2"/>
      <c r="J12" s="47"/>
      <c r="K12" s="202">
        <f t="shared" si="1"/>
        <v>350</v>
      </c>
      <c r="L12" s="202">
        <f t="shared" si="1"/>
        <v>200</v>
      </c>
      <c r="M12" s="51"/>
      <c r="N12" s="13">
        <f t="shared" si="2"/>
        <v>314.5</v>
      </c>
      <c r="O12" s="13">
        <f t="shared" si="3"/>
        <v>188.7</v>
      </c>
      <c r="P12" s="51"/>
      <c r="Q12" s="467">
        <v>125.8</v>
      </c>
      <c r="R12" s="398">
        <v>84.37</v>
      </c>
      <c r="S12" s="436">
        <v>84.37</v>
      </c>
      <c r="T12" s="399">
        <v>100.88374999999999</v>
      </c>
      <c r="U12" s="399">
        <v>100.88374999999999</v>
      </c>
      <c r="V12" s="371">
        <v>91.712499999999991</v>
      </c>
      <c r="W12" s="303">
        <v>63.25</v>
      </c>
      <c r="X12" s="289">
        <v>63.25</v>
      </c>
      <c r="Y12" s="277">
        <v>50.6</v>
      </c>
      <c r="Z12" s="263">
        <v>50.6</v>
      </c>
      <c r="AA12" s="263">
        <v>50.6</v>
      </c>
      <c r="AB12" s="208">
        <v>42.397739999999999</v>
      </c>
      <c r="AC12" s="208">
        <v>42.397739999999999</v>
      </c>
      <c r="AD12" s="208">
        <v>42.397739999999999</v>
      </c>
      <c r="AE12" s="208">
        <v>42.397739999999999</v>
      </c>
      <c r="AF12" s="208">
        <v>38.237499999999997</v>
      </c>
      <c r="AG12" s="190">
        <v>30.59</v>
      </c>
      <c r="AH12" s="312">
        <f t="shared" si="4"/>
        <v>1.491051321559796</v>
      </c>
      <c r="AJ12" s="34"/>
      <c r="AK12" s="34"/>
      <c r="AL12" s="34"/>
      <c r="AM12" s="34"/>
      <c r="AN12" s="34"/>
      <c r="AO12" s="34"/>
    </row>
    <row r="13" spans="1:41" s="144" customFormat="1" ht="23.1" customHeight="1" x14ac:dyDescent="0.25">
      <c r="A13" s="2" t="s">
        <v>236</v>
      </c>
      <c r="B13" s="2">
        <v>4758</v>
      </c>
      <c r="C13" s="2" t="s">
        <v>507</v>
      </c>
      <c r="D13" s="3" t="s">
        <v>97</v>
      </c>
      <c r="E13" s="116">
        <f t="shared" si="0"/>
        <v>450</v>
      </c>
      <c r="F13" s="117">
        <f t="shared" si="0"/>
        <v>300</v>
      </c>
      <c r="G13" s="101"/>
      <c r="H13" s="2"/>
      <c r="I13" s="2"/>
      <c r="J13" s="47"/>
      <c r="K13" s="202">
        <f t="shared" si="1"/>
        <v>450</v>
      </c>
      <c r="L13" s="202">
        <f t="shared" si="1"/>
        <v>300</v>
      </c>
      <c r="M13" s="51"/>
      <c r="N13" s="13">
        <f t="shared" si="2"/>
        <v>436.55</v>
      </c>
      <c r="O13" s="13">
        <f t="shared" si="3"/>
        <v>261.93</v>
      </c>
      <c r="P13" s="51"/>
      <c r="Q13" s="467">
        <v>174.62</v>
      </c>
      <c r="R13" s="398">
        <v>116.51</v>
      </c>
      <c r="S13" s="436">
        <v>116.51</v>
      </c>
      <c r="T13" s="399">
        <v>139.3431875</v>
      </c>
      <c r="U13" s="399">
        <v>139.3431875</v>
      </c>
      <c r="V13" s="371">
        <v>126.675625</v>
      </c>
      <c r="W13" s="303">
        <v>87.362499999999997</v>
      </c>
      <c r="X13" s="289">
        <v>87.362499999999997</v>
      </c>
      <c r="Y13" s="277">
        <v>69.89</v>
      </c>
      <c r="Z13" s="263">
        <v>69.89</v>
      </c>
      <c r="AA13" s="263">
        <v>69.89</v>
      </c>
      <c r="AB13" s="208">
        <v>62.39772</v>
      </c>
      <c r="AC13" s="208">
        <v>62.39772</v>
      </c>
      <c r="AD13" s="208">
        <v>62.39772</v>
      </c>
      <c r="AE13" s="208">
        <v>62.39772</v>
      </c>
      <c r="AF13" s="208">
        <v>56.275000000000006</v>
      </c>
      <c r="AG13" s="190">
        <v>45.02</v>
      </c>
      <c r="AH13" s="312">
        <f t="shared" si="4"/>
        <v>1.4987554716333362</v>
      </c>
      <c r="AJ13" s="34"/>
      <c r="AK13" s="34"/>
      <c r="AL13" s="34"/>
      <c r="AM13" s="34"/>
      <c r="AN13" s="34"/>
      <c r="AO13" s="34"/>
    </row>
    <row r="14" spans="1:41" s="144" customFormat="1" ht="23.1" customHeight="1" x14ac:dyDescent="0.25">
      <c r="A14" s="2" t="s">
        <v>236</v>
      </c>
      <c r="B14" s="2">
        <v>4758</v>
      </c>
      <c r="C14" s="2" t="s">
        <v>507</v>
      </c>
      <c r="D14" s="3" t="s">
        <v>857</v>
      </c>
      <c r="E14" s="116">
        <f t="shared" si="0"/>
        <v>600</v>
      </c>
      <c r="F14" s="117">
        <f t="shared" si="0"/>
        <v>350</v>
      </c>
      <c r="G14" s="101"/>
      <c r="H14" s="2"/>
      <c r="I14" s="2"/>
      <c r="J14" s="47"/>
      <c r="K14" s="202">
        <f t="shared" si="1"/>
        <v>600</v>
      </c>
      <c r="L14" s="202">
        <f t="shared" si="1"/>
        <v>350</v>
      </c>
      <c r="M14" s="51"/>
      <c r="N14" s="13">
        <f t="shared" si="2"/>
        <v>577.125</v>
      </c>
      <c r="O14" s="13">
        <f t="shared" si="3"/>
        <v>346.27499999999998</v>
      </c>
      <c r="P14" s="51"/>
      <c r="Q14" s="399">
        <v>230.85</v>
      </c>
      <c r="R14" s="398">
        <v>171</v>
      </c>
      <c r="S14" s="400">
        <v>171</v>
      </c>
      <c r="T14" s="411">
        <v>171</v>
      </c>
      <c r="U14" s="411">
        <v>171</v>
      </c>
      <c r="V14" s="371">
        <v>126.675625</v>
      </c>
      <c r="W14" s="303">
        <v>87.362499999999997</v>
      </c>
      <c r="X14" s="289">
        <v>87.362499999999997</v>
      </c>
      <c r="Y14" s="277">
        <v>69.89</v>
      </c>
      <c r="Z14" s="263">
        <v>69.89</v>
      </c>
      <c r="AA14" s="263">
        <v>69.89</v>
      </c>
      <c r="AB14" s="208">
        <v>62.39772</v>
      </c>
      <c r="AC14" s="208">
        <v>62.39772</v>
      </c>
      <c r="AD14" s="208">
        <v>62.39772</v>
      </c>
      <c r="AE14" s="208">
        <v>62.39772</v>
      </c>
      <c r="AF14" s="208">
        <v>56.275000000000006</v>
      </c>
      <c r="AG14" s="190">
        <v>45.02</v>
      </c>
      <c r="AH14" s="312">
        <f t="shared" si="4"/>
        <v>1.3499999999999999</v>
      </c>
      <c r="AJ14" s="34"/>
      <c r="AK14" s="34"/>
      <c r="AL14" s="34"/>
      <c r="AM14" s="34"/>
      <c r="AN14" s="34"/>
      <c r="AO14" s="34"/>
    </row>
    <row r="15" spans="1:41" s="144" customFormat="1" ht="23.1" customHeight="1" x14ac:dyDescent="0.25">
      <c r="A15" s="2" t="s">
        <v>236</v>
      </c>
      <c r="B15" s="2">
        <v>4759</v>
      </c>
      <c r="C15" s="2" t="s">
        <v>508</v>
      </c>
      <c r="D15" s="3" t="s">
        <v>98</v>
      </c>
      <c r="E15" s="116">
        <f t="shared" si="0"/>
        <v>600</v>
      </c>
      <c r="F15" s="117">
        <f t="shared" si="0"/>
        <v>400</v>
      </c>
      <c r="G15" s="101"/>
      <c r="H15" s="2"/>
      <c r="I15" s="2"/>
      <c r="J15" s="47"/>
      <c r="K15" s="202">
        <f t="shared" si="1"/>
        <v>600</v>
      </c>
      <c r="L15" s="202">
        <f t="shared" si="1"/>
        <v>400</v>
      </c>
      <c r="M15" s="51"/>
      <c r="N15" s="13">
        <f t="shared" si="2"/>
        <v>590.625</v>
      </c>
      <c r="O15" s="13">
        <f t="shared" si="3"/>
        <v>354.375</v>
      </c>
      <c r="P15" s="51"/>
      <c r="Q15" s="467">
        <v>236.25</v>
      </c>
      <c r="R15" s="398">
        <v>156.51</v>
      </c>
      <c r="S15" s="436">
        <v>156.51</v>
      </c>
      <c r="T15" s="399">
        <v>187.09350000000003</v>
      </c>
      <c r="U15" s="399">
        <v>187.09350000000003</v>
      </c>
      <c r="V15" s="371">
        <v>170.08500000000001</v>
      </c>
      <c r="W15" s="303">
        <v>117.30000000000001</v>
      </c>
      <c r="X15" s="289">
        <v>117.30000000000001</v>
      </c>
      <c r="Y15" s="277">
        <v>93.84</v>
      </c>
      <c r="Z15" s="263">
        <v>93.84</v>
      </c>
      <c r="AA15" s="263">
        <v>93.84</v>
      </c>
      <c r="AB15" s="208">
        <v>83.783699999999996</v>
      </c>
      <c r="AC15" s="208">
        <v>83.783699999999996</v>
      </c>
      <c r="AD15" s="208">
        <v>83.783699999999996</v>
      </c>
      <c r="AE15" s="208">
        <v>83.783699999999996</v>
      </c>
      <c r="AF15" s="208">
        <v>75.5625</v>
      </c>
      <c r="AG15" s="190">
        <v>60.45</v>
      </c>
      <c r="AH15" s="312">
        <f t="shared" si="4"/>
        <v>1.5094882116158712</v>
      </c>
      <c r="AJ15" s="34"/>
      <c r="AK15" s="34"/>
      <c r="AL15" s="34"/>
      <c r="AM15" s="34"/>
      <c r="AN15" s="34"/>
      <c r="AO15" s="34"/>
    </row>
    <row r="16" spans="1:41" s="144" customFormat="1" ht="23.1" customHeight="1" x14ac:dyDescent="0.25">
      <c r="A16" s="2" t="s">
        <v>236</v>
      </c>
      <c r="B16" s="2">
        <v>4760</v>
      </c>
      <c r="C16" s="2" t="s">
        <v>509</v>
      </c>
      <c r="D16" s="3" t="s">
        <v>99</v>
      </c>
      <c r="E16" s="116">
        <f t="shared" si="0"/>
        <v>650</v>
      </c>
      <c r="F16" s="117">
        <f t="shared" si="0"/>
        <v>400</v>
      </c>
      <c r="G16" s="101"/>
      <c r="H16" s="2"/>
      <c r="I16" s="2"/>
      <c r="J16" s="47"/>
      <c r="K16" s="202">
        <f t="shared" si="1"/>
        <v>650</v>
      </c>
      <c r="L16" s="202">
        <f t="shared" si="1"/>
        <v>400</v>
      </c>
      <c r="M16" s="51"/>
      <c r="N16" s="13">
        <f t="shared" si="2"/>
        <v>629.25</v>
      </c>
      <c r="O16" s="13">
        <f t="shared" si="3"/>
        <v>377.54999999999995</v>
      </c>
      <c r="P16" s="51"/>
      <c r="Q16" s="409">
        <v>251.7</v>
      </c>
      <c r="R16" s="409">
        <v>251.7</v>
      </c>
      <c r="S16" s="436">
        <v>168.22</v>
      </c>
      <c r="T16" s="399">
        <v>201.17735000000002</v>
      </c>
      <c r="U16" s="399">
        <v>201.17735000000002</v>
      </c>
      <c r="V16" s="371">
        <v>182.88849999999999</v>
      </c>
      <c r="W16" s="303">
        <v>126.13</v>
      </c>
      <c r="X16" s="289">
        <v>175</v>
      </c>
      <c r="Y16" s="277">
        <v>140</v>
      </c>
      <c r="Z16" s="269">
        <v>140</v>
      </c>
      <c r="AA16" s="263">
        <v>100.9</v>
      </c>
      <c r="AB16" s="208">
        <v>90.076139999999981</v>
      </c>
      <c r="AC16" s="208">
        <v>90.076139999999981</v>
      </c>
      <c r="AD16" s="208">
        <v>90.076139999999981</v>
      </c>
      <c r="AE16" s="208">
        <v>90.076139999999981</v>
      </c>
      <c r="AF16" s="208">
        <v>81.237499999999997</v>
      </c>
      <c r="AG16" s="190">
        <v>64.989999999999995</v>
      </c>
      <c r="AH16" s="312">
        <f t="shared" si="4"/>
        <v>1</v>
      </c>
      <c r="AJ16" s="34"/>
      <c r="AK16" s="34"/>
      <c r="AL16" s="34"/>
      <c r="AM16" s="34"/>
      <c r="AN16" s="34"/>
      <c r="AO16" s="34"/>
    </row>
    <row r="17" spans="1:41" s="144" customFormat="1" ht="23.1" customHeight="1" x14ac:dyDescent="0.25">
      <c r="A17" s="2" t="s">
        <v>236</v>
      </c>
      <c r="B17" s="2">
        <v>4761</v>
      </c>
      <c r="C17" s="2" t="s">
        <v>510</v>
      </c>
      <c r="D17" s="3" t="s">
        <v>100</v>
      </c>
      <c r="E17" s="116">
        <f t="shared" si="0"/>
        <v>850</v>
      </c>
      <c r="F17" s="117">
        <f t="shared" si="0"/>
        <v>500</v>
      </c>
      <c r="G17" s="101"/>
      <c r="H17" s="2"/>
      <c r="I17" s="2"/>
      <c r="J17" s="47"/>
      <c r="K17" s="202">
        <f t="shared" si="1"/>
        <v>850</v>
      </c>
      <c r="L17" s="202">
        <f t="shared" si="1"/>
        <v>500</v>
      </c>
      <c r="M17" s="51"/>
      <c r="N17" s="13">
        <f t="shared" si="2"/>
        <v>802.47500000000002</v>
      </c>
      <c r="O17" s="13">
        <f t="shared" si="3"/>
        <v>481.48500000000001</v>
      </c>
      <c r="P17" s="51"/>
      <c r="Q17" s="467">
        <v>320.99</v>
      </c>
      <c r="R17" s="398">
        <v>266.16000000000003</v>
      </c>
      <c r="S17" s="436">
        <v>266.16000000000003</v>
      </c>
      <c r="T17" s="399">
        <v>254.58193750000004</v>
      </c>
      <c r="U17" s="399">
        <v>254.58193750000004</v>
      </c>
      <c r="V17" s="371">
        <v>231.43812500000001</v>
      </c>
      <c r="W17" s="303">
        <v>159.61250000000001</v>
      </c>
      <c r="X17" s="289">
        <v>159.61250000000001</v>
      </c>
      <c r="Y17" s="277">
        <v>127.69</v>
      </c>
      <c r="Z17" s="263">
        <v>127.69</v>
      </c>
      <c r="AA17" s="263">
        <v>127.69</v>
      </c>
      <c r="AB17" s="208">
        <v>114.01236</v>
      </c>
      <c r="AC17" s="208">
        <v>114.01236</v>
      </c>
      <c r="AD17" s="208">
        <v>114.01236</v>
      </c>
      <c r="AE17" s="208">
        <v>114.01236</v>
      </c>
      <c r="AF17" s="208">
        <v>102.825</v>
      </c>
      <c r="AG17" s="190">
        <v>82.26</v>
      </c>
      <c r="AH17" s="312">
        <f t="shared" si="4"/>
        <v>1.2060039074241058</v>
      </c>
      <c r="AJ17" s="34"/>
      <c r="AK17" s="34"/>
      <c r="AL17" s="34"/>
      <c r="AM17" s="34"/>
      <c r="AN17" s="34"/>
      <c r="AO17" s="34"/>
    </row>
    <row r="18" spans="1:41" s="144" customFormat="1" ht="23.1" customHeight="1" x14ac:dyDescent="0.25">
      <c r="A18" s="2" t="s">
        <v>236</v>
      </c>
      <c r="B18" s="2">
        <v>4762</v>
      </c>
      <c r="C18" s="2" t="s">
        <v>511</v>
      </c>
      <c r="D18" s="3" t="s">
        <v>101</v>
      </c>
      <c r="E18" s="116">
        <f t="shared" si="0"/>
        <v>900</v>
      </c>
      <c r="F18" s="117">
        <f t="shared" si="0"/>
        <v>550</v>
      </c>
      <c r="G18" s="101"/>
      <c r="H18" s="2"/>
      <c r="I18" s="2"/>
      <c r="J18" s="47"/>
      <c r="K18" s="202">
        <f t="shared" si="1"/>
        <v>900</v>
      </c>
      <c r="L18" s="202">
        <f t="shared" si="1"/>
        <v>550</v>
      </c>
      <c r="M18" s="51"/>
      <c r="N18" s="13">
        <f t="shared" si="2"/>
        <v>898.8</v>
      </c>
      <c r="O18" s="13">
        <f t="shared" si="3"/>
        <v>539.28</v>
      </c>
      <c r="P18" s="51"/>
      <c r="Q18" s="467">
        <v>359.52</v>
      </c>
      <c r="R18" s="398">
        <v>298.61</v>
      </c>
      <c r="S18" s="436">
        <v>298.61</v>
      </c>
      <c r="T18" s="399">
        <v>285.62462500000004</v>
      </c>
      <c r="U18" s="399">
        <v>285.62462500000004</v>
      </c>
      <c r="V18" s="371">
        <v>259.65875</v>
      </c>
      <c r="W18" s="303">
        <v>179.07499999999999</v>
      </c>
      <c r="X18" s="289">
        <v>179.07499999999999</v>
      </c>
      <c r="Y18" s="277">
        <v>143.26</v>
      </c>
      <c r="Z18" s="263">
        <v>143.26</v>
      </c>
      <c r="AA18" s="263">
        <v>143.26</v>
      </c>
      <c r="AB18" s="208">
        <v>140</v>
      </c>
      <c r="AC18" s="234">
        <v>140</v>
      </c>
      <c r="AD18" s="208">
        <v>127.90007999999999</v>
      </c>
      <c r="AE18" s="208">
        <v>127.90007999999999</v>
      </c>
      <c r="AF18" s="208">
        <v>115.35</v>
      </c>
      <c r="AG18" s="190">
        <v>92.28</v>
      </c>
      <c r="AH18" s="312">
        <f t="shared" si="4"/>
        <v>1.2039784334081243</v>
      </c>
      <c r="AJ18" s="34"/>
      <c r="AK18" s="34"/>
      <c r="AL18" s="34"/>
      <c r="AM18" s="34"/>
      <c r="AN18" s="34"/>
      <c r="AO18" s="34"/>
    </row>
    <row r="19" spans="1:41" s="144" customFormat="1" ht="23.1" customHeight="1" x14ac:dyDescent="0.25">
      <c r="A19" s="2" t="s">
        <v>236</v>
      </c>
      <c r="B19" s="2">
        <v>4763</v>
      </c>
      <c r="C19" s="2" t="s">
        <v>512</v>
      </c>
      <c r="D19" s="3" t="s">
        <v>102</v>
      </c>
      <c r="E19" s="116">
        <f t="shared" si="0"/>
        <v>1050</v>
      </c>
      <c r="F19" s="117">
        <f t="shared" si="0"/>
        <v>650</v>
      </c>
      <c r="G19" s="101"/>
      <c r="H19" s="2"/>
      <c r="I19" s="2"/>
      <c r="J19" s="47"/>
      <c r="K19" s="202">
        <f t="shared" si="1"/>
        <v>1050</v>
      </c>
      <c r="L19" s="202">
        <f t="shared" si="1"/>
        <v>650</v>
      </c>
      <c r="M19" s="51"/>
      <c r="N19" s="13">
        <f t="shared" si="2"/>
        <v>1033.5999999999999</v>
      </c>
      <c r="O19" s="13">
        <f t="shared" si="3"/>
        <v>620.16</v>
      </c>
      <c r="P19" s="51"/>
      <c r="Q19" s="467">
        <v>413.44</v>
      </c>
      <c r="R19" s="398">
        <v>344.32</v>
      </c>
      <c r="S19" s="436">
        <v>344.32</v>
      </c>
      <c r="T19" s="399">
        <v>329.36750000000006</v>
      </c>
      <c r="U19" s="399">
        <v>329.36750000000006</v>
      </c>
      <c r="V19" s="371">
        <v>299.42500000000001</v>
      </c>
      <c r="W19" s="303">
        <v>206.5</v>
      </c>
      <c r="X19" s="289">
        <v>206.5</v>
      </c>
      <c r="Y19" s="277">
        <v>165.2</v>
      </c>
      <c r="Z19" s="263">
        <v>165.2</v>
      </c>
      <c r="AA19" s="263">
        <v>165.2</v>
      </c>
      <c r="AB19" s="208">
        <v>147.49812</v>
      </c>
      <c r="AC19" s="208">
        <v>147.49812</v>
      </c>
      <c r="AD19" s="208">
        <v>147.49812</v>
      </c>
      <c r="AE19" s="208">
        <v>147.49812</v>
      </c>
      <c r="AF19" s="208">
        <v>133.02500000000001</v>
      </c>
      <c r="AG19" s="190">
        <v>106.42</v>
      </c>
      <c r="AH19" s="312">
        <f t="shared" si="4"/>
        <v>1.2007434944237918</v>
      </c>
      <c r="AJ19" s="34"/>
      <c r="AK19" s="34"/>
      <c r="AL19" s="34"/>
      <c r="AM19" s="34"/>
      <c r="AN19" s="34"/>
      <c r="AO19" s="34"/>
    </row>
    <row r="20" spans="1:41" s="144" customFormat="1" ht="23.1" customHeight="1" x14ac:dyDescent="0.25">
      <c r="A20" s="2" t="s">
        <v>236</v>
      </c>
      <c r="B20" s="2">
        <v>4764</v>
      </c>
      <c r="C20" s="2" t="s">
        <v>513</v>
      </c>
      <c r="D20" s="3" t="s">
        <v>103</v>
      </c>
      <c r="E20" s="116">
        <f t="shared" si="0"/>
        <v>1600</v>
      </c>
      <c r="F20" s="117">
        <f t="shared" si="0"/>
        <v>950</v>
      </c>
      <c r="G20" s="101"/>
      <c r="H20" s="2"/>
      <c r="I20" s="2"/>
      <c r="J20" s="47"/>
      <c r="K20" s="202">
        <f t="shared" si="1"/>
        <v>1600</v>
      </c>
      <c r="L20" s="202">
        <f t="shared" si="1"/>
        <v>950</v>
      </c>
      <c r="M20" s="51"/>
      <c r="N20" s="13">
        <f t="shared" si="2"/>
        <v>1553.6000000000001</v>
      </c>
      <c r="O20" s="13">
        <f t="shared" si="3"/>
        <v>932.16000000000008</v>
      </c>
      <c r="P20" s="51"/>
      <c r="Q20" s="467">
        <v>621.44000000000005</v>
      </c>
      <c r="R20" s="398">
        <v>518.55999999999995</v>
      </c>
      <c r="S20" s="436">
        <v>518.55999999999995</v>
      </c>
      <c r="T20" s="399">
        <v>495.98518750000011</v>
      </c>
      <c r="U20" s="399">
        <v>495.98518750000011</v>
      </c>
      <c r="V20" s="371">
        <v>450.89562500000005</v>
      </c>
      <c r="W20" s="303">
        <v>310.96250000000003</v>
      </c>
      <c r="X20" s="289">
        <v>310.96250000000003</v>
      </c>
      <c r="Y20" s="277">
        <v>248.77</v>
      </c>
      <c r="Z20" s="263">
        <v>248.77</v>
      </c>
      <c r="AA20" s="263">
        <v>248.77</v>
      </c>
      <c r="AB20" s="208">
        <v>222.13422</v>
      </c>
      <c r="AC20" s="208">
        <v>222.13422</v>
      </c>
      <c r="AD20" s="208">
        <v>222.13422</v>
      </c>
      <c r="AE20" s="208">
        <v>222.13422</v>
      </c>
      <c r="AF20" s="208">
        <v>200.33750000000001</v>
      </c>
      <c r="AG20" s="190">
        <v>160.27000000000001</v>
      </c>
      <c r="AH20" s="312">
        <f t="shared" si="4"/>
        <v>1.1983955569268747</v>
      </c>
      <c r="AJ20" s="34"/>
      <c r="AK20" s="34"/>
      <c r="AL20" s="34"/>
      <c r="AM20" s="34"/>
      <c r="AN20" s="34"/>
      <c r="AO20" s="34"/>
    </row>
    <row r="21" spans="1:41" s="144" customFormat="1" ht="23.1" customHeight="1" x14ac:dyDescent="0.25">
      <c r="A21" s="2" t="s">
        <v>236</v>
      </c>
      <c r="B21" s="2">
        <v>4765</v>
      </c>
      <c r="C21" s="2" t="s">
        <v>514</v>
      </c>
      <c r="D21" s="3" t="s">
        <v>104</v>
      </c>
      <c r="E21" s="116">
        <f t="shared" si="0"/>
        <v>2050</v>
      </c>
      <c r="F21" s="117">
        <f t="shared" si="0"/>
        <v>1250</v>
      </c>
      <c r="G21" s="101"/>
      <c r="H21" s="2"/>
      <c r="I21" s="2"/>
      <c r="J21" s="47"/>
      <c r="K21" s="202">
        <f t="shared" si="1"/>
        <v>2050</v>
      </c>
      <c r="L21" s="202">
        <f t="shared" si="1"/>
        <v>1250</v>
      </c>
      <c r="M21" s="51"/>
      <c r="N21" s="13">
        <f t="shared" si="2"/>
        <v>2047.925</v>
      </c>
      <c r="O21" s="13">
        <f t="shared" si="3"/>
        <v>1228.7549999999999</v>
      </c>
      <c r="P21" s="51"/>
      <c r="Q21" s="467">
        <v>819.17</v>
      </c>
      <c r="R21" s="398">
        <v>682.73</v>
      </c>
      <c r="S21" s="436">
        <v>682.73</v>
      </c>
      <c r="T21" s="399">
        <v>653.03287499999999</v>
      </c>
      <c r="U21" s="399">
        <v>653.03287499999999</v>
      </c>
      <c r="V21" s="371">
        <v>593.66624999999999</v>
      </c>
      <c r="W21" s="303">
        <v>409.42500000000001</v>
      </c>
      <c r="X21" s="289">
        <v>409.42500000000001</v>
      </c>
      <c r="Y21" s="277">
        <v>327.54000000000002</v>
      </c>
      <c r="Z21" s="263">
        <v>327.54000000000002</v>
      </c>
      <c r="AA21" s="263">
        <v>327.54000000000002</v>
      </c>
      <c r="AB21" s="208">
        <v>292.44599999999997</v>
      </c>
      <c r="AC21" s="208">
        <v>292.44599999999997</v>
      </c>
      <c r="AD21" s="208">
        <v>292.44599999999997</v>
      </c>
      <c r="AE21" s="208">
        <v>292.44599999999997</v>
      </c>
      <c r="AF21" s="208">
        <v>263.75</v>
      </c>
      <c r="AG21" s="190">
        <v>211</v>
      </c>
      <c r="AH21" s="312">
        <f t="shared" si="4"/>
        <v>1.1998447409664141</v>
      </c>
      <c r="AJ21" s="34"/>
      <c r="AK21" s="34"/>
      <c r="AL21" s="34"/>
      <c r="AM21" s="34"/>
      <c r="AN21" s="34"/>
      <c r="AO21" s="34"/>
    </row>
    <row r="22" spans="1:41" s="144" customFormat="1" ht="23.1" customHeight="1" x14ac:dyDescent="0.25">
      <c r="A22" s="2" t="s">
        <v>236</v>
      </c>
      <c r="B22" s="2">
        <v>4766</v>
      </c>
      <c r="C22" s="2" t="s">
        <v>515</v>
      </c>
      <c r="D22" s="3" t="s">
        <v>105</v>
      </c>
      <c r="E22" s="116">
        <f t="shared" si="0"/>
        <v>2400</v>
      </c>
      <c r="F22" s="117">
        <f t="shared" si="0"/>
        <v>1450</v>
      </c>
      <c r="G22" s="101"/>
      <c r="H22" s="2"/>
      <c r="I22" s="2"/>
      <c r="J22" s="47"/>
      <c r="K22" s="202">
        <f t="shared" si="1"/>
        <v>2400</v>
      </c>
      <c r="L22" s="202">
        <f t="shared" si="1"/>
        <v>1450</v>
      </c>
      <c r="M22" s="51"/>
      <c r="N22" s="13">
        <f t="shared" si="2"/>
        <v>2375.4</v>
      </c>
      <c r="O22" s="13">
        <f t="shared" si="3"/>
        <v>1425.24</v>
      </c>
      <c r="P22" s="51"/>
      <c r="Q22" s="467">
        <v>950.16</v>
      </c>
      <c r="R22" s="398">
        <v>790.73</v>
      </c>
      <c r="S22" s="436">
        <v>790.73</v>
      </c>
      <c r="T22" s="399">
        <v>756.34900000000005</v>
      </c>
      <c r="U22" s="399">
        <v>756.34900000000005</v>
      </c>
      <c r="V22" s="371">
        <v>687.59</v>
      </c>
      <c r="W22" s="303">
        <v>474.20000000000005</v>
      </c>
      <c r="X22" s="289">
        <v>474.20000000000005</v>
      </c>
      <c r="Y22" s="277">
        <v>379.36</v>
      </c>
      <c r="Z22" s="263">
        <v>379.36</v>
      </c>
      <c r="AA22" s="263">
        <v>379.36</v>
      </c>
      <c r="AB22" s="208">
        <v>338.71067999999997</v>
      </c>
      <c r="AC22" s="208">
        <v>338.71067999999997</v>
      </c>
      <c r="AD22" s="208">
        <v>338.71067999999997</v>
      </c>
      <c r="AE22" s="208">
        <v>338.71067999999997</v>
      </c>
      <c r="AF22" s="208">
        <v>305.47500000000002</v>
      </c>
      <c r="AG22" s="190">
        <v>244.38</v>
      </c>
      <c r="AH22" s="312">
        <f t="shared" si="4"/>
        <v>1.2016238159675237</v>
      </c>
      <c r="AJ22" s="34"/>
      <c r="AK22" s="34"/>
      <c r="AL22" s="34"/>
      <c r="AM22" s="34"/>
      <c r="AN22" s="34"/>
      <c r="AO22" s="34"/>
    </row>
    <row r="23" spans="1:41" s="144" customFormat="1" ht="23.1" customHeight="1" x14ac:dyDescent="0.25">
      <c r="A23" s="2" t="s">
        <v>236</v>
      </c>
      <c r="B23" s="2">
        <v>4767</v>
      </c>
      <c r="C23" s="2" t="s">
        <v>516</v>
      </c>
      <c r="D23" s="3" t="s">
        <v>106</v>
      </c>
      <c r="E23" s="116">
        <f t="shared" si="0"/>
        <v>3200</v>
      </c>
      <c r="F23" s="117">
        <f t="shared" si="0"/>
        <v>1950</v>
      </c>
      <c r="G23" s="101"/>
      <c r="H23" s="2"/>
      <c r="I23" s="2"/>
      <c r="J23" s="47"/>
      <c r="K23" s="202">
        <f t="shared" si="1"/>
        <v>3200</v>
      </c>
      <c r="L23" s="202">
        <f t="shared" si="1"/>
        <v>1950</v>
      </c>
      <c r="M23" s="51"/>
      <c r="N23" s="13">
        <f t="shared" si="2"/>
        <v>3177.875</v>
      </c>
      <c r="O23" s="13">
        <f t="shared" si="3"/>
        <v>1906.7250000000001</v>
      </c>
      <c r="P23" s="51"/>
      <c r="Q23" s="467">
        <v>1271.1500000000001</v>
      </c>
      <c r="R23" s="398">
        <v>1060.24</v>
      </c>
      <c r="S23" s="436">
        <v>1060.24</v>
      </c>
      <c r="T23" s="399">
        <v>1014.1408750000002</v>
      </c>
      <c r="U23" s="399">
        <v>1014.1408750000002</v>
      </c>
      <c r="V23" s="371">
        <v>921.94625000000008</v>
      </c>
      <c r="W23" s="303">
        <v>635.82500000000005</v>
      </c>
      <c r="X23" s="289">
        <v>635.82500000000005</v>
      </c>
      <c r="Y23" s="277">
        <v>508.66</v>
      </c>
      <c r="Z23" s="263">
        <v>508.66</v>
      </c>
      <c r="AA23" s="263">
        <v>508.66</v>
      </c>
      <c r="AB23" s="208">
        <v>454.15062</v>
      </c>
      <c r="AC23" s="208">
        <v>454.15062</v>
      </c>
      <c r="AD23" s="208">
        <v>454.15062</v>
      </c>
      <c r="AE23" s="208">
        <v>454.15062</v>
      </c>
      <c r="AF23" s="208">
        <v>409.58750000000003</v>
      </c>
      <c r="AG23" s="190">
        <v>327.67</v>
      </c>
      <c r="AH23" s="312">
        <f t="shared" si="4"/>
        <v>1.1989266581151439</v>
      </c>
      <c r="AJ23" s="34"/>
      <c r="AK23" s="34"/>
      <c r="AL23" s="34"/>
      <c r="AM23" s="34"/>
      <c r="AN23" s="34"/>
      <c r="AO23" s="34"/>
    </row>
    <row r="24" spans="1:41" s="144" customFormat="1" ht="23.1" customHeight="1" x14ac:dyDescent="0.25">
      <c r="A24" s="2" t="s">
        <v>236</v>
      </c>
      <c r="B24" s="2">
        <v>4768</v>
      </c>
      <c r="C24" s="2" t="s">
        <v>517</v>
      </c>
      <c r="D24" s="3" t="s">
        <v>107</v>
      </c>
      <c r="E24" s="116">
        <f t="shared" si="0"/>
        <v>6200</v>
      </c>
      <c r="F24" s="117">
        <f t="shared" si="0"/>
        <v>3750</v>
      </c>
      <c r="G24" s="101"/>
      <c r="H24" s="2"/>
      <c r="I24" s="2"/>
      <c r="J24" s="47"/>
      <c r="K24" s="202">
        <f t="shared" si="1"/>
        <v>6200</v>
      </c>
      <c r="L24" s="202">
        <f t="shared" si="1"/>
        <v>3750</v>
      </c>
      <c r="M24" s="51"/>
      <c r="N24" s="13">
        <f t="shared" si="2"/>
        <v>6175.9000000000005</v>
      </c>
      <c r="O24" s="13">
        <f t="shared" si="3"/>
        <v>3705.54</v>
      </c>
      <c r="P24" s="51"/>
      <c r="Q24" s="467">
        <v>2470.36</v>
      </c>
      <c r="R24" s="398">
        <v>2059.1999999999998</v>
      </c>
      <c r="S24" s="436">
        <v>2059.1999999999998</v>
      </c>
      <c r="T24" s="399">
        <v>1969.6854375</v>
      </c>
      <c r="U24" s="399">
        <v>1969.6854375</v>
      </c>
      <c r="V24" s="371">
        <v>1790.6231249999998</v>
      </c>
      <c r="W24" s="303">
        <v>1234.9124999999999</v>
      </c>
      <c r="X24" s="289">
        <v>1234.9124999999999</v>
      </c>
      <c r="Y24" s="277">
        <v>987.93</v>
      </c>
      <c r="Z24" s="263">
        <v>987.93</v>
      </c>
      <c r="AA24" s="263">
        <v>987.93</v>
      </c>
      <c r="AB24" s="208">
        <v>882.0781199999999</v>
      </c>
      <c r="AC24" s="208">
        <v>882.0781199999999</v>
      </c>
      <c r="AD24" s="208">
        <v>882.0781199999999</v>
      </c>
      <c r="AE24" s="208">
        <v>882.0781199999999</v>
      </c>
      <c r="AF24" s="208">
        <v>795.52499999999998</v>
      </c>
      <c r="AG24" s="190">
        <v>636.41999999999996</v>
      </c>
      <c r="AH24" s="312">
        <f t="shared" si="4"/>
        <v>1.1996697746697749</v>
      </c>
      <c r="AJ24" s="34"/>
      <c r="AK24" s="34"/>
      <c r="AL24" s="34"/>
      <c r="AM24" s="34"/>
      <c r="AN24" s="34"/>
      <c r="AO24" s="34"/>
    </row>
    <row r="25" spans="1:41" s="144" customFormat="1" ht="23.1" customHeight="1" x14ac:dyDescent="0.25">
      <c r="A25" s="2" t="s">
        <v>236</v>
      </c>
      <c r="B25" s="2">
        <v>4769</v>
      </c>
      <c r="C25" s="2" t="s">
        <v>518</v>
      </c>
      <c r="D25" s="3" t="s">
        <v>108</v>
      </c>
      <c r="E25" s="116">
        <f t="shared" si="0"/>
        <v>9650</v>
      </c>
      <c r="F25" s="117">
        <f t="shared" si="0"/>
        <v>5800</v>
      </c>
      <c r="G25" s="101"/>
      <c r="H25" s="2"/>
      <c r="I25" s="2"/>
      <c r="J25" s="47"/>
      <c r="K25" s="202">
        <f t="shared" si="1"/>
        <v>9650</v>
      </c>
      <c r="L25" s="202">
        <f t="shared" si="1"/>
        <v>5800</v>
      </c>
      <c r="M25" s="51"/>
      <c r="N25" s="13">
        <f t="shared" si="2"/>
        <v>9610.5750000000007</v>
      </c>
      <c r="O25" s="13">
        <f t="shared" si="3"/>
        <v>5766.3450000000003</v>
      </c>
      <c r="P25" s="51"/>
      <c r="Q25" s="467">
        <v>3844.23</v>
      </c>
      <c r="R25" s="398">
        <v>3203.31</v>
      </c>
      <c r="S25" s="436">
        <v>3203.31</v>
      </c>
      <c r="T25" s="399">
        <v>3064.0548125</v>
      </c>
      <c r="U25" s="399">
        <v>3064.0548125</v>
      </c>
      <c r="V25" s="371">
        <v>2785.504375</v>
      </c>
      <c r="W25" s="303">
        <v>1921.0374999999999</v>
      </c>
      <c r="X25" s="289">
        <v>1921.0374999999999</v>
      </c>
      <c r="Y25" s="277">
        <v>1536.83</v>
      </c>
      <c r="Z25" s="263">
        <v>1536.83</v>
      </c>
      <c r="AA25" s="263">
        <v>1536.83</v>
      </c>
      <c r="AB25" s="208">
        <v>1372.1677199999999</v>
      </c>
      <c r="AC25" s="208">
        <v>1372.1677199999999</v>
      </c>
      <c r="AD25" s="208">
        <v>1372.1677199999999</v>
      </c>
      <c r="AE25" s="208">
        <v>1372.1677199999999</v>
      </c>
      <c r="AF25" s="208">
        <v>1237.5250000000001</v>
      </c>
      <c r="AG25" s="190">
        <v>990.02</v>
      </c>
      <c r="AH25" s="312">
        <f t="shared" si="4"/>
        <v>1.2000805416896898</v>
      </c>
      <c r="AJ25" s="34"/>
      <c r="AK25" s="34"/>
      <c r="AL25" s="34"/>
      <c r="AM25" s="34"/>
      <c r="AN25" s="34"/>
      <c r="AO25" s="34"/>
    </row>
    <row r="26" spans="1:41" s="144" customFormat="1" ht="6" customHeight="1" x14ac:dyDescent="0.25">
      <c r="A26" s="2"/>
      <c r="B26" s="2"/>
      <c r="C26" s="2"/>
      <c r="D26" s="320"/>
      <c r="E26" s="138"/>
      <c r="F26" s="139"/>
      <c r="G26" s="103"/>
      <c r="H26" s="67"/>
      <c r="I26" s="67"/>
      <c r="J26" s="2"/>
      <c r="K26" s="202"/>
      <c r="L26" s="202"/>
      <c r="M26" s="2"/>
      <c r="N26" s="13"/>
      <c r="O26" s="13"/>
      <c r="P26" s="2"/>
      <c r="Q26" s="398"/>
      <c r="R26" s="398"/>
      <c r="S26" s="400"/>
      <c r="T26" s="399"/>
      <c r="U26" s="399"/>
      <c r="V26" s="333"/>
      <c r="W26" s="332"/>
      <c r="X26" s="330"/>
      <c r="Y26" s="280"/>
      <c r="Z26" s="331"/>
      <c r="AA26" s="331"/>
      <c r="AB26" s="208"/>
      <c r="AC26" s="208"/>
      <c r="AD26" s="208"/>
      <c r="AE26" s="208"/>
      <c r="AF26" s="208"/>
      <c r="AG26" s="190"/>
      <c r="AH26" s="312" t="e">
        <f t="shared" si="4"/>
        <v>#DIV/0!</v>
      </c>
      <c r="AJ26" s="34"/>
      <c r="AK26" s="34"/>
      <c r="AL26" s="34"/>
      <c r="AM26" s="34"/>
      <c r="AN26" s="34"/>
      <c r="AO26" s="34"/>
    </row>
    <row r="27" spans="1:41" s="144" customFormat="1" ht="23.1" customHeight="1" x14ac:dyDescent="0.25">
      <c r="A27" s="2"/>
      <c r="B27" s="2"/>
      <c r="C27" s="2"/>
      <c r="D27" s="615" t="s">
        <v>293</v>
      </c>
      <c r="E27" s="615"/>
      <c r="F27" s="615"/>
      <c r="G27" s="615"/>
      <c r="H27" s="615"/>
      <c r="I27" s="615"/>
      <c r="J27" s="2"/>
      <c r="K27" s="202"/>
      <c r="L27" s="202"/>
      <c r="M27" s="2"/>
      <c r="N27" s="13"/>
      <c r="O27" s="13"/>
      <c r="P27" s="2"/>
      <c r="Q27" s="472">
        <v>220324</v>
      </c>
      <c r="R27" s="398"/>
      <c r="S27" s="400"/>
      <c r="T27" s="399"/>
      <c r="U27" s="399"/>
      <c r="V27" s="333"/>
      <c r="W27" s="332"/>
      <c r="X27" s="330"/>
      <c r="Y27" s="280"/>
      <c r="Z27" s="331"/>
      <c r="AA27" s="331"/>
      <c r="AB27" s="208"/>
      <c r="AC27" s="208"/>
      <c r="AD27" s="208"/>
      <c r="AE27" s="208"/>
      <c r="AF27" s="208"/>
      <c r="AG27" s="190"/>
      <c r="AH27" s="312" t="e">
        <f t="shared" si="4"/>
        <v>#DIV/0!</v>
      </c>
      <c r="AJ27" s="34"/>
      <c r="AK27" s="34"/>
      <c r="AL27" s="34"/>
      <c r="AM27" s="34"/>
      <c r="AN27" s="34"/>
      <c r="AO27" s="34"/>
    </row>
    <row r="28" spans="1:41" s="144" customFormat="1" ht="23.1" customHeight="1" x14ac:dyDescent="0.25">
      <c r="A28" s="2" t="s">
        <v>290</v>
      </c>
      <c r="B28" s="2">
        <v>226</v>
      </c>
      <c r="C28" s="2" t="s">
        <v>310</v>
      </c>
      <c r="D28" s="3" t="s">
        <v>71</v>
      </c>
      <c r="E28" s="116">
        <f t="shared" ref="E28:F40" si="5">K28</f>
        <v>900</v>
      </c>
      <c r="F28" s="117">
        <f t="shared" si="5"/>
        <v>550</v>
      </c>
      <c r="G28" s="101"/>
      <c r="H28" s="2"/>
      <c r="I28" s="2"/>
      <c r="J28" s="47"/>
      <c r="K28" s="202">
        <f t="shared" ref="K28:L40" si="6">MROUND(N28+25,50)</f>
        <v>900</v>
      </c>
      <c r="L28" s="202">
        <f t="shared" si="6"/>
        <v>550</v>
      </c>
      <c r="M28" s="51"/>
      <c r="N28" s="13">
        <f t="shared" si="2"/>
        <v>866.35</v>
      </c>
      <c r="O28" s="13">
        <f t="shared" si="3"/>
        <v>519.81000000000006</v>
      </c>
      <c r="P28" s="51"/>
      <c r="Q28" s="467">
        <v>346.54</v>
      </c>
      <c r="R28" s="398">
        <v>346.54</v>
      </c>
      <c r="S28" s="436">
        <v>346.54</v>
      </c>
      <c r="T28" s="399">
        <v>331.44100000000003</v>
      </c>
      <c r="U28" s="399">
        <v>331.44100000000003</v>
      </c>
      <c r="V28" s="371">
        <v>301.31</v>
      </c>
      <c r="W28" s="303">
        <v>207.8</v>
      </c>
      <c r="X28" s="289">
        <v>207.8</v>
      </c>
      <c r="Y28" s="277">
        <v>166.24</v>
      </c>
      <c r="Z28" s="263">
        <v>166.24</v>
      </c>
      <c r="AA28" s="263">
        <v>166.24</v>
      </c>
      <c r="AB28" s="208">
        <v>148.44059999999999</v>
      </c>
      <c r="AC28" s="208">
        <v>148.44059999999999</v>
      </c>
      <c r="AD28" s="208">
        <v>148.44059999999999</v>
      </c>
      <c r="AE28" s="208">
        <v>148.44059999999999</v>
      </c>
      <c r="AF28" s="208">
        <v>133.875</v>
      </c>
      <c r="AG28" s="190">
        <v>107.1</v>
      </c>
      <c r="AH28" s="312">
        <f t="shared" si="4"/>
        <v>1</v>
      </c>
      <c r="AJ28" s="34"/>
      <c r="AK28" s="34"/>
      <c r="AL28" s="34"/>
      <c r="AM28" s="34"/>
      <c r="AN28" s="34"/>
      <c r="AO28" s="34"/>
    </row>
    <row r="29" spans="1:41" s="144" customFormat="1" ht="23.1" customHeight="1" x14ac:dyDescent="0.25">
      <c r="A29" s="2" t="s">
        <v>290</v>
      </c>
      <c r="B29" s="2">
        <v>226</v>
      </c>
      <c r="C29" s="2" t="s">
        <v>311</v>
      </c>
      <c r="D29" s="3" t="s">
        <v>72</v>
      </c>
      <c r="E29" s="116">
        <f t="shared" si="5"/>
        <v>1250</v>
      </c>
      <c r="F29" s="117">
        <f t="shared" si="5"/>
        <v>750</v>
      </c>
      <c r="G29" s="101"/>
      <c r="H29" s="2"/>
      <c r="I29" s="2"/>
      <c r="J29" s="47"/>
      <c r="K29" s="202">
        <f t="shared" si="6"/>
        <v>1250</v>
      </c>
      <c r="L29" s="202">
        <f t="shared" si="6"/>
        <v>750</v>
      </c>
      <c r="M29" s="51"/>
      <c r="N29" s="13">
        <f t="shared" si="2"/>
        <v>1230</v>
      </c>
      <c r="O29" s="13">
        <f t="shared" si="3"/>
        <v>738</v>
      </c>
      <c r="P29" s="51"/>
      <c r="Q29" s="467">
        <v>492</v>
      </c>
      <c r="R29" s="398">
        <v>491</v>
      </c>
      <c r="S29" s="436">
        <v>491</v>
      </c>
      <c r="T29" s="399">
        <v>470.40537500000005</v>
      </c>
      <c r="U29" s="399">
        <v>470.40537500000005</v>
      </c>
      <c r="V29" s="371">
        <v>427.64125000000001</v>
      </c>
      <c r="W29" s="303">
        <v>294.92500000000001</v>
      </c>
      <c r="X29" s="289">
        <v>294.92500000000001</v>
      </c>
      <c r="Y29" s="277">
        <v>235.94</v>
      </c>
      <c r="Z29" s="263">
        <v>235.94</v>
      </c>
      <c r="AA29" s="263">
        <v>235.94</v>
      </c>
      <c r="AB29" s="208">
        <v>210.65814</v>
      </c>
      <c r="AC29" s="208">
        <v>210.65814</v>
      </c>
      <c r="AD29" s="208">
        <v>210.65814</v>
      </c>
      <c r="AE29" s="208">
        <v>210.65814</v>
      </c>
      <c r="AF29" s="208">
        <v>189.98750000000001</v>
      </c>
      <c r="AG29" s="190">
        <v>151.99</v>
      </c>
      <c r="AH29" s="312">
        <f t="shared" si="4"/>
        <v>1.0020366598778003</v>
      </c>
      <c r="AJ29" s="34"/>
      <c r="AK29" s="34"/>
      <c r="AL29" s="34"/>
      <c r="AM29" s="34"/>
      <c r="AN29" s="34"/>
      <c r="AO29" s="34"/>
    </row>
    <row r="30" spans="1:41" s="144" customFormat="1" ht="23.1" customHeight="1" x14ac:dyDescent="0.25">
      <c r="A30" s="2" t="s">
        <v>290</v>
      </c>
      <c r="B30" s="2">
        <v>226</v>
      </c>
      <c r="C30" s="2" t="s">
        <v>312</v>
      </c>
      <c r="D30" s="3" t="s">
        <v>73</v>
      </c>
      <c r="E30" s="116">
        <f t="shared" si="5"/>
        <v>1650</v>
      </c>
      <c r="F30" s="117">
        <f t="shared" si="5"/>
        <v>1000</v>
      </c>
      <c r="G30" s="101"/>
      <c r="H30" s="2"/>
      <c r="I30" s="2"/>
      <c r="J30" s="47"/>
      <c r="K30" s="202">
        <f t="shared" si="6"/>
        <v>1650</v>
      </c>
      <c r="L30" s="202">
        <f t="shared" si="6"/>
        <v>1000</v>
      </c>
      <c r="M30" s="51"/>
      <c r="N30" s="13">
        <f t="shared" si="2"/>
        <v>1627.5</v>
      </c>
      <c r="O30" s="13">
        <f t="shared" si="3"/>
        <v>976.5</v>
      </c>
      <c r="P30" s="51"/>
      <c r="Q30" s="467">
        <v>651</v>
      </c>
      <c r="R30" s="443">
        <v>651</v>
      </c>
      <c r="S30" s="436">
        <v>650.62</v>
      </c>
      <c r="T30" s="399">
        <v>622.32912499999998</v>
      </c>
      <c r="U30" s="399">
        <v>622.32912499999998</v>
      </c>
      <c r="V30" s="371">
        <v>565.75374999999997</v>
      </c>
      <c r="W30" s="303">
        <v>390.17499999999995</v>
      </c>
      <c r="X30" s="289">
        <v>390.17499999999995</v>
      </c>
      <c r="Y30" s="277">
        <v>312.14</v>
      </c>
      <c r="Z30" s="263">
        <v>312.14</v>
      </c>
      <c r="AA30" s="263">
        <v>312.14</v>
      </c>
      <c r="AB30" s="208">
        <v>278.69688000000002</v>
      </c>
      <c r="AC30" s="208">
        <v>278.69688000000002</v>
      </c>
      <c r="AD30" s="208">
        <v>278.69688000000002</v>
      </c>
      <c r="AE30" s="208">
        <v>278.69688000000002</v>
      </c>
      <c r="AF30" s="208">
        <v>251.35000000000002</v>
      </c>
      <c r="AG30" s="190">
        <v>201.08</v>
      </c>
      <c r="AH30" s="312">
        <f t="shared" si="4"/>
        <v>1</v>
      </c>
      <c r="AJ30" s="34"/>
      <c r="AK30" s="34"/>
      <c r="AL30" s="34"/>
      <c r="AM30" s="34"/>
      <c r="AN30" s="34"/>
      <c r="AO30" s="34"/>
    </row>
    <row r="31" spans="1:41" s="144" customFormat="1" ht="23.1" customHeight="1" x14ac:dyDescent="0.25">
      <c r="A31" s="2" t="s">
        <v>290</v>
      </c>
      <c r="B31" s="2">
        <v>226</v>
      </c>
      <c r="C31" s="2" t="s">
        <v>313</v>
      </c>
      <c r="D31" s="3" t="s">
        <v>74</v>
      </c>
      <c r="E31" s="116">
        <f t="shared" si="5"/>
        <v>2150</v>
      </c>
      <c r="F31" s="117">
        <f t="shared" si="5"/>
        <v>1300</v>
      </c>
      <c r="G31" s="101"/>
      <c r="H31" s="2"/>
      <c r="I31" s="2"/>
      <c r="J31" s="47"/>
      <c r="K31" s="202">
        <f t="shared" si="6"/>
        <v>2150</v>
      </c>
      <c r="L31" s="202">
        <f t="shared" si="6"/>
        <v>1300</v>
      </c>
      <c r="M31" s="51"/>
      <c r="N31" s="13">
        <f t="shared" si="2"/>
        <v>2117.5</v>
      </c>
      <c r="O31" s="13">
        <f t="shared" si="3"/>
        <v>1270.5</v>
      </c>
      <c r="P31" s="51"/>
      <c r="Q31" s="467">
        <v>847</v>
      </c>
      <c r="R31" s="443">
        <v>847</v>
      </c>
      <c r="S31" s="436">
        <v>846.18</v>
      </c>
      <c r="T31" s="399">
        <v>809.3827500000001</v>
      </c>
      <c r="U31" s="399">
        <v>809.3827500000001</v>
      </c>
      <c r="V31" s="371">
        <v>735.80250000000001</v>
      </c>
      <c r="W31" s="303">
        <v>507.45</v>
      </c>
      <c r="X31" s="289">
        <v>579.75</v>
      </c>
      <c r="Y31" s="277">
        <v>463.8</v>
      </c>
      <c r="Z31" s="263">
        <v>463.8</v>
      </c>
      <c r="AA31" s="263">
        <v>463.8</v>
      </c>
      <c r="AB31" s="208">
        <v>362.46671999999995</v>
      </c>
      <c r="AC31" s="208">
        <v>362.46671999999995</v>
      </c>
      <c r="AD31" s="208">
        <v>362.46671999999995</v>
      </c>
      <c r="AE31" s="208">
        <v>362.46671999999995</v>
      </c>
      <c r="AF31" s="208">
        <v>326.89999999999998</v>
      </c>
      <c r="AG31" s="190">
        <v>261.52</v>
      </c>
      <c r="AH31" s="312">
        <f t="shared" si="4"/>
        <v>1</v>
      </c>
      <c r="AJ31" s="34"/>
      <c r="AK31" s="34"/>
      <c r="AL31" s="34"/>
      <c r="AM31" s="34"/>
      <c r="AN31" s="34"/>
      <c r="AO31" s="34"/>
    </row>
    <row r="32" spans="1:41" s="144" customFormat="1" ht="23.1" customHeight="1" x14ac:dyDescent="0.25">
      <c r="A32" s="2" t="s">
        <v>290</v>
      </c>
      <c r="B32" s="2">
        <v>226</v>
      </c>
      <c r="C32" s="2" t="s">
        <v>314</v>
      </c>
      <c r="D32" s="3" t="s">
        <v>75</v>
      </c>
      <c r="E32" s="116">
        <f t="shared" si="5"/>
        <v>2450</v>
      </c>
      <c r="F32" s="117">
        <f t="shared" si="5"/>
        <v>1500</v>
      </c>
      <c r="G32" s="101"/>
      <c r="H32" s="2"/>
      <c r="I32" s="2"/>
      <c r="J32" s="47"/>
      <c r="K32" s="202">
        <f t="shared" si="6"/>
        <v>2450</v>
      </c>
      <c r="L32" s="202">
        <f t="shared" si="6"/>
        <v>1500</v>
      </c>
      <c r="M32" s="51"/>
      <c r="N32" s="13">
        <f t="shared" si="2"/>
        <v>2417.5</v>
      </c>
      <c r="O32" s="13">
        <f t="shared" si="3"/>
        <v>1450.5</v>
      </c>
      <c r="P32" s="51"/>
      <c r="Q32" s="467">
        <v>967</v>
      </c>
      <c r="R32" s="443">
        <v>967</v>
      </c>
      <c r="S32" s="436">
        <v>966.72</v>
      </c>
      <c r="T32" s="399">
        <v>924.70124999999996</v>
      </c>
      <c r="U32" s="399">
        <v>924.70124999999996</v>
      </c>
      <c r="V32" s="371">
        <v>840.63749999999993</v>
      </c>
      <c r="W32" s="303">
        <v>579.75</v>
      </c>
      <c r="X32" s="289">
        <v>579.75</v>
      </c>
      <c r="Y32" s="277">
        <v>463.8</v>
      </c>
      <c r="Z32" s="263">
        <v>463.8</v>
      </c>
      <c r="AA32" s="263">
        <v>463.8</v>
      </c>
      <c r="AB32" s="208">
        <v>414.10907999999995</v>
      </c>
      <c r="AC32" s="208">
        <v>414.10907999999995</v>
      </c>
      <c r="AD32" s="208">
        <v>414.10907999999995</v>
      </c>
      <c r="AE32" s="208">
        <v>414.10907999999995</v>
      </c>
      <c r="AF32" s="208">
        <v>373.47499999999997</v>
      </c>
      <c r="AG32" s="190">
        <v>298.77999999999997</v>
      </c>
      <c r="AH32" s="312">
        <f t="shared" si="4"/>
        <v>1</v>
      </c>
      <c r="AJ32" s="34"/>
      <c r="AK32" s="34"/>
      <c r="AL32" s="34"/>
      <c r="AM32" s="34"/>
      <c r="AN32" s="34"/>
      <c r="AO32" s="34"/>
    </row>
    <row r="33" spans="1:41" s="144" customFormat="1" ht="23.1" customHeight="1" x14ac:dyDescent="0.25">
      <c r="A33" s="2" t="s">
        <v>290</v>
      </c>
      <c r="B33" s="2">
        <v>226</v>
      </c>
      <c r="C33" s="2" t="s">
        <v>315</v>
      </c>
      <c r="D33" s="3" t="s">
        <v>76</v>
      </c>
      <c r="E33" s="116">
        <f t="shared" si="5"/>
        <v>2850</v>
      </c>
      <c r="F33" s="117">
        <f t="shared" si="5"/>
        <v>1750</v>
      </c>
      <c r="G33" s="101"/>
      <c r="H33" s="2"/>
      <c r="I33" s="2"/>
      <c r="J33" s="47"/>
      <c r="K33" s="202">
        <f t="shared" si="6"/>
        <v>2850</v>
      </c>
      <c r="L33" s="202">
        <f t="shared" si="6"/>
        <v>1750</v>
      </c>
      <c r="M33" s="51"/>
      <c r="N33" s="13">
        <f t="shared" si="2"/>
        <v>2845.5250000000001</v>
      </c>
      <c r="O33" s="13">
        <f t="shared" si="3"/>
        <v>1707.3150000000001</v>
      </c>
      <c r="P33" s="51"/>
      <c r="Q33" s="467">
        <v>1138.21</v>
      </c>
      <c r="R33" s="443">
        <v>1138.21</v>
      </c>
      <c r="S33" s="436">
        <v>1138.21</v>
      </c>
      <c r="T33" s="399">
        <v>1088.7270625000003</v>
      </c>
      <c r="U33" s="399">
        <v>1088.7270625000003</v>
      </c>
      <c r="V33" s="371">
        <v>989.75187500000015</v>
      </c>
      <c r="W33" s="303">
        <v>682.58750000000009</v>
      </c>
      <c r="X33" s="289">
        <v>682.58750000000009</v>
      </c>
      <c r="Y33" s="277">
        <v>546.07000000000005</v>
      </c>
      <c r="Z33" s="263">
        <v>546.07000000000005</v>
      </c>
      <c r="AA33" s="263">
        <v>546.07000000000005</v>
      </c>
      <c r="AB33" s="208">
        <v>487.56707999999992</v>
      </c>
      <c r="AC33" s="208">
        <v>487.56707999999992</v>
      </c>
      <c r="AD33" s="208">
        <v>487.56707999999992</v>
      </c>
      <c r="AE33" s="208">
        <v>487.56707999999992</v>
      </c>
      <c r="AF33" s="208">
        <v>439.72499999999997</v>
      </c>
      <c r="AG33" s="190">
        <v>351.78</v>
      </c>
      <c r="AH33" s="312">
        <f t="shared" si="4"/>
        <v>1</v>
      </c>
      <c r="AJ33" s="34"/>
      <c r="AK33" s="34"/>
      <c r="AL33" s="34"/>
      <c r="AM33" s="34"/>
      <c r="AN33" s="34"/>
      <c r="AO33" s="34"/>
    </row>
    <row r="34" spans="1:41" s="144" customFormat="1" ht="23.1" customHeight="1" x14ac:dyDescent="0.25">
      <c r="A34" s="2" t="s">
        <v>290</v>
      </c>
      <c r="B34" s="2">
        <v>226</v>
      </c>
      <c r="C34" s="2" t="s">
        <v>316</v>
      </c>
      <c r="D34" s="3" t="s">
        <v>77</v>
      </c>
      <c r="E34" s="116">
        <f t="shared" si="5"/>
        <v>5300</v>
      </c>
      <c r="F34" s="117">
        <f t="shared" si="5"/>
        <v>3200</v>
      </c>
      <c r="G34" s="101"/>
      <c r="H34" s="2"/>
      <c r="I34" s="2"/>
      <c r="J34" s="47"/>
      <c r="K34" s="202">
        <f t="shared" si="6"/>
        <v>5300</v>
      </c>
      <c r="L34" s="202">
        <f t="shared" si="6"/>
        <v>3200</v>
      </c>
      <c r="M34" s="51"/>
      <c r="N34" s="13">
        <f t="shared" si="2"/>
        <v>5291.8499999999995</v>
      </c>
      <c r="O34" s="13">
        <f t="shared" si="3"/>
        <v>3175.1099999999997</v>
      </c>
      <c r="P34" s="51"/>
      <c r="Q34" s="467">
        <v>2116.7399999999998</v>
      </c>
      <c r="R34" s="443">
        <v>2116.7399999999998</v>
      </c>
      <c r="S34" s="436">
        <v>2116.7399999999998</v>
      </c>
      <c r="T34" s="399">
        <v>2024.7328750000001</v>
      </c>
      <c r="U34" s="399">
        <v>2024.7328750000001</v>
      </c>
      <c r="V34" s="371">
        <v>1840.66625</v>
      </c>
      <c r="W34" s="303">
        <v>1269.425</v>
      </c>
      <c r="X34" s="289">
        <v>1269.425</v>
      </c>
      <c r="Y34" s="277">
        <v>1015.54</v>
      </c>
      <c r="Z34" s="263">
        <v>1015.54</v>
      </c>
      <c r="AA34" s="263">
        <v>1015.54</v>
      </c>
      <c r="AB34" s="208">
        <v>906.73505999999998</v>
      </c>
      <c r="AC34" s="208">
        <v>906.73505999999998</v>
      </c>
      <c r="AD34" s="208">
        <v>906.73505999999998</v>
      </c>
      <c r="AE34" s="208">
        <v>906.73505999999998</v>
      </c>
      <c r="AF34" s="208">
        <v>817.76250000000005</v>
      </c>
      <c r="AG34" s="190">
        <v>654.21</v>
      </c>
      <c r="AH34" s="312">
        <f t="shared" si="4"/>
        <v>1</v>
      </c>
      <c r="AJ34" s="34"/>
      <c r="AK34" s="34"/>
      <c r="AL34" s="34"/>
      <c r="AM34" s="34"/>
      <c r="AN34" s="34"/>
      <c r="AO34" s="34"/>
    </row>
    <row r="35" spans="1:41" s="144" customFormat="1" ht="23.1" customHeight="1" x14ac:dyDescent="0.25">
      <c r="A35" s="2" t="s">
        <v>290</v>
      </c>
      <c r="B35" s="2">
        <v>226</v>
      </c>
      <c r="C35" s="2" t="s">
        <v>317</v>
      </c>
      <c r="D35" s="3" t="s">
        <v>78</v>
      </c>
      <c r="E35" s="116">
        <f t="shared" si="5"/>
        <v>6700</v>
      </c>
      <c r="F35" s="117">
        <f t="shared" si="5"/>
        <v>4050</v>
      </c>
      <c r="G35" s="101"/>
      <c r="H35" s="2"/>
      <c r="I35" s="2"/>
      <c r="J35" s="47"/>
      <c r="K35" s="202">
        <f t="shared" si="6"/>
        <v>6700</v>
      </c>
      <c r="L35" s="202">
        <f t="shared" si="6"/>
        <v>4050</v>
      </c>
      <c r="M35" s="51"/>
      <c r="N35" s="13">
        <f t="shared" si="2"/>
        <v>6667.5</v>
      </c>
      <c r="O35" s="13">
        <f t="shared" si="3"/>
        <v>4000.5</v>
      </c>
      <c r="P35" s="51"/>
      <c r="Q35" s="467">
        <v>2667</v>
      </c>
      <c r="R35" s="443">
        <v>2667</v>
      </c>
      <c r="S35" s="436">
        <v>2666.54</v>
      </c>
      <c r="T35" s="399">
        <v>2550.6123500000003</v>
      </c>
      <c r="U35" s="399">
        <v>2550.6123500000003</v>
      </c>
      <c r="V35" s="371">
        <v>2318.7384999999999</v>
      </c>
      <c r="W35" s="303">
        <v>1599.13</v>
      </c>
      <c r="X35" s="289">
        <v>1612.5</v>
      </c>
      <c r="Y35" s="269">
        <v>1290</v>
      </c>
      <c r="Z35" s="263">
        <v>1279.3</v>
      </c>
      <c r="AA35" s="263">
        <v>1279.3</v>
      </c>
      <c r="AB35" s="208">
        <v>1142.2303199999999</v>
      </c>
      <c r="AC35" s="208">
        <v>1142.2303199999999</v>
      </c>
      <c r="AD35" s="208">
        <v>1142.2303199999999</v>
      </c>
      <c r="AE35" s="208">
        <v>1142.2303199999999</v>
      </c>
      <c r="AF35" s="208">
        <v>1030.1500000000001</v>
      </c>
      <c r="AG35" s="190">
        <v>824.12</v>
      </c>
      <c r="AH35" s="312">
        <f t="shared" si="4"/>
        <v>1</v>
      </c>
      <c r="AJ35" s="34"/>
      <c r="AK35" s="34"/>
      <c r="AL35" s="34"/>
      <c r="AM35" s="34"/>
      <c r="AN35" s="34"/>
      <c r="AO35" s="34"/>
    </row>
    <row r="36" spans="1:41" s="144" customFormat="1" ht="23.1" customHeight="1" x14ac:dyDescent="0.25">
      <c r="A36" s="2" t="s">
        <v>290</v>
      </c>
      <c r="B36" s="2">
        <v>226</v>
      </c>
      <c r="C36" s="2" t="s">
        <v>318</v>
      </c>
      <c r="D36" s="3" t="s">
        <v>79</v>
      </c>
      <c r="E36" s="116">
        <f t="shared" si="5"/>
        <v>10800</v>
      </c>
      <c r="F36" s="117">
        <f t="shared" si="5"/>
        <v>6500</v>
      </c>
      <c r="G36" s="101"/>
      <c r="H36" s="2"/>
      <c r="I36" s="2"/>
      <c r="J36" s="47"/>
      <c r="K36" s="202">
        <f t="shared" si="6"/>
        <v>10800</v>
      </c>
      <c r="L36" s="202">
        <f t="shared" si="6"/>
        <v>6500</v>
      </c>
      <c r="M36" s="51"/>
      <c r="N36" s="13">
        <f t="shared" si="2"/>
        <v>10757.5</v>
      </c>
      <c r="O36" s="13">
        <f t="shared" si="3"/>
        <v>6454.5</v>
      </c>
      <c r="P36" s="51"/>
      <c r="Q36" s="467">
        <v>4303</v>
      </c>
      <c r="R36" s="409">
        <v>4303</v>
      </c>
      <c r="S36" s="436">
        <v>4302.3900000000003</v>
      </c>
      <c r="T36" s="399">
        <v>4115.2435500000001</v>
      </c>
      <c r="U36" s="399">
        <v>4115.2435500000001</v>
      </c>
      <c r="V36" s="371">
        <v>3741.1305000000002</v>
      </c>
      <c r="W36" s="303">
        <v>2580.09</v>
      </c>
      <c r="X36" s="289">
        <v>2582.5</v>
      </c>
      <c r="Y36" s="269">
        <v>2066</v>
      </c>
      <c r="Z36" s="263">
        <v>2064.0700000000002</v>
      </c>
      <c r="AA36" s="263">
        <v>2064.0700000000002</v>
      </c>
      <c r="AB36" s="208">
        <v>1842.9226200000001</v>
      </c>
      <c r="AC36" s="208">
        <v>1842.9226200000001</v>
      </c>
      <c r="AD36" s="208">
        <v>1842.9226200000001</v>
      </c>
      <c r="AE36" s="208">
        <v>1842.9226200000001</v>
      </c>
      <c r="AF36" s="208">
        <v>1662.0875000000001</v>
      </c>
      <c r="AG36" s="190">
        <v>1329.67</v>
      </c>
      <c r="AH36" s="312">
        <f t="shared" si="4"/>
        <v>1</v>
      </c>
      <c r="AJ36" s="34"/>
      <c r="AK36" s="34"/>
      <c r="AL36" s="34"/>
      <c r="AM36" s="34"/>
      <c r="AN36" s="34"/>
      <c r="AO36" s="34"/>
    </row>
    <row r="37" spans="1:41" s="144" customFormat="1" ht="23.1" customHeight="1" x14ac:dyDescent="0.25">
      <c r="A37" s="2" t="s">
        <v>290</v>
      </c>
      <c r="B37" s="2">
        <v>226</v>
      </c>
      <c r="C37" s="2" t="s">
        <v>319</v>
      </c>
      <c r="D37" s="3" t="s">
        <v>80</v>
      </c>
      <c r="E37" s="116">
        <f t="shared" si="5"/>
        <v>13300</v>
      </c>
      <c r="F37" s="117">
        <f t="shared" si="5"/>
        <v>8000</v>
      </c>
      <c r="G37" s="101"/>
      <c r="H37" s="2"/>
      <c r="I37" s="2"/>
      <c r="J37" s="47"/>
      <c r="K37" s="202">
        <f t="shared" si="6"/>
        <v>13300</v>
      </c>
      <c r="L37" s="202">
        <f t="shared" si="6"/>
        <v>8000</v>
      </c>
      <c r="M37" s="51"/>
      <c r="N37" s="13">
        <f t="shared" si="2"/>
        <v>13257.5</v>
      </c>
      <c r="O37" s="13">
        <f t="shared" si="3"/>
        <v>7954.5</v>
      </c>
      <c r="P37" s="51"/>
      <c r="Q37" s="467">
        <v>5303</v>
      </c>
      <c r="R37" s="443">
        <v>5303</v>
      </c>
      <c r="S37" s="436">
        <v>5302.03</v>
      </c>
      <c r="T37" s="399">
        <v>5071.5098500000004</v>
      </c>
      <c r="U37" s="399">
        <v>5071.5098500000004</v>
      </c>
      <c r="V37" s="371">
        <v>4610.4634999999998</v>
      </c>
      <c r="W37" s="303">
        <v>3179.63</v>
      </c>
      <c r="X37" s="289">
        <v>3187.5</v>
      </c>
      <c r="Y37" s="269">
        <v>2550</v>
      </c>
      <c r="Z37" s="263">
        <v>2543.6999999999998</v>
      </c>
      <c r="AA37" s="263">
        <v>2543.6999999999998</v>
      </c>
      <c r="AB37" s="208">
        <v>2271.1689000000001</v>
      </c>
      <c r="AC37" s="208">
        <v>2271.1689000000001</v>
      </c>
      <c r="AD37" s="208">
        <v>2271.1689000000001</v>
      </c>
      <c r="AE37" s="208">
        <v>2271.1689000000001</v>
      </c>
      <c r="AF37" s="208">
        <v>2048.3125</v>
      </c>
      <c r="AG37" s="190">
        <v>1638.65</v>
      </c>
      <c r="AH37" s="312">
        <f t="shared" si="4"/>
        <v>1</v>
      </c>
      <c r="AJ37" s="34"/>
      <c r="AK37" s="34"/>
      <c r="AL37" s="34"/>
      <c r="AM37" s="34"/>
      <c r="AN37" s="34"/>
      <c r="AO37" s="34"/>
    </row>
    <row r="38" spans="1:41" ht="23.1" customHeight="1" x14ac:dyDescent="0.25">
      <c r="A38" s="2" t="s">
        <v>290</v>
      </c>
      <c r="B38" s="2">
        <v>226</v>
      </c>
      <c r="C38" s="2" t="s">
        <v>320</v>
      </c>
      <c r="D38" s="3" t="s">
        <v>81</v>
      </c>
      <c r="E38" s="116">
        <f t="shared" si="5"/>
        <v>19150</v>
      </c>
      <c r="F38" s="117">
        <f t="shared" si="5"/>
        <v>11500</v>
      </c>
      <c r="G38" s="101"/>
      <c r="J38" s="47"/>
      <c r="K38" s="202">
        <f t="shared" si="6"/>
        <v>19150</v>
      </c>
      <c r="L38" s="202">
        <f t="shared" si="6"/>
        <v>11500</v>
      </c>
      <c r="M38" s="51"/>
      <c r="N38" s="13">
        <f t="shared" si="2"/>
        <v>19100.899999999998</v>
      </c>
      <c r="O38" s="13">
        <f t="shared" si="3"/>
        <v>11460.539999999999</v>
      </c>
      <c r="P38" s="51"/>
      <c r="Q38" s="467">
        <v>7640.36</v>
      </c>
      <c r="R38" s="398">
        <v>7640.36</v>
      </c>
      <c r="S38" s="436">
        <v>7640.36</v>
      </c>
      <c r="T38" s="399">
        <v>7308.1783500000001</v>
      </c>
      <c r="U38" s="399">
        <v>7308.1783500000001</v>
      </c>
      <c r="V38" s="371">
        <v>6643.7984999999999</v>
      </c>
      <c r="W38" s="303">
        <v>4581.93</v>
      </c>
      <c r="X38" s="289">
        <v>4587.5</v>
      </c>
      <c r="Y38" s="269">
        <v>3670</v>
      </c>
      <c r="Z38" s="263">
        <v>3665.54</v>
      </c>
      <c r="AA38" s="263">
        <v>3665.54</v>
      </c>
      <c r="AB38" s="208">
        <v>3272.8033799999998</v>
      </c>
      <c r="AC38" s="208">
        <v>3272.8033799999998</v>
      </c>
      <c r="AD38" s="208">
        <v>3272.8033799999998</v>
      </c>
      <c r="AE38" s="208">
        <v>3272.8033799999998</v>
      </c>
      <c r="AF38" s="208">
        <v>2951.6624999999999</v>
      </c>
      <c r="AG38" s="190">
        <v>2361.33</v>
      </c>
      <c r="AH38" s="312">
        <f t="shared" si="4"/>
        <v>1</v>
      </c>
    </row>
    <row r="39" spans="1:41" ht="23.1" customHeight="1" x14ac:dyDescent="0.25">
      <c r="A39" s="2" t="s">
        <v>290</v>
      </c>
      <c r="B39" s="2">
        <v>226</v>
      </c>
      <c r="C39" s="2" t="s">
        <v>321</v>
      </c>
      <c r="D39" s="3" t="s">
        <v>82</v>
      </c>
      <c r="E39" s="116">
        <f t="shared" si="5"/>
        <v>29650</v>
      </c>
      <c r="F39" s="117">
        <f t="shared" si="5"/>
        <v>17800</v>
      </c>
      <c r="G39" s="101"/>
      <c r="J39" s="47"/>
      <c r="K39" s="202">
        <f t="shared" si="6"/>
        <v>29650</v>
      </c>
      <c r="L39" s="202">
        <f t="shared" si="6"/>
        <v>17800</v>
      </c>
      <c r="M39" s="51"/>
      <c r="N39" s="13">
        <f t="shared" si="2"/>
        <v>29640.5</v>
      </c>
      <c r="O39" s="13">
        <f t="shared" si="3"/>
        <v>17784.300000000003</v>
      </c>
      <c r="P39" s="51"/>
      <c r="Q39" s="467">
        <v>11856.2</v>
      </c>
      <c r="R39" s="398">
        <v>11856.2</v>
      </c>
      <c r="S39" s="436">
        <v>11856.2</v>
      </c>
      <c r="T39" s="399">
        <v>11340.729125000002</v>
      </c>
      <c r="U39" s="399">
        <v>11340.729125000002</v>
      </c>
      <c r="V39" s="371">
        <v>10309.75375</v>
      </c>
      <c r="W39" s="303">
        <v>7110.1750000000002</v>
      </c>
      <c r="X39" s="289">
        <v>7110.1750000000002</v>
      </c>
      <c r="Y39" s="277">
        <v>5688.14</v>
      </c>
      <c r="Z39" s="263">
        <v>5688.14</v>
      </c>
      <c r="AA39" s="263">
        <v>5688.14</v>
      </c>
      <c r="AB39" s="208">
        <v>5078.6920799999998</v>
      </c>
      <c r="AC39" s="208">
        <v>5078.6920799999998</v>
      </c>
      <c r="AD39" s="208">
        <v>5078.6920799999998</v>
      </c>
      <c r="AE39" s="208">
        <v>5078.6920799999998</v>
      </c>
      <c r="AF39" s="208">
        <v>4580.3500000000004</v>
      </c>
      <c r="AG39" s="190">
        <v>3664.28</v>
      </c>
      <c r="AH39" s="312">
        <f t="shared" si="4"/>
        <v>1</v>
      </c>
    </row>
    <row r="40" spans="1:41" ht="23.1" customHeight="1" x14ac:dyDescent="0.25">
      <c r="A40" s="2" t="s">
        <v>290</v>
      </c>
      <c r="B40" s="2">
        <v>226</v>
      </c>
      <c r="C40" s="2" t="s">
        <v>322</v>
      </c>
      <c r="D40" s="3" t="s">
        <v>83</v>
      </c>
      <c r="E40" s="116">
        <f t="shared" si="5"/>
        <v>33500</v>
      </c>
      <c r="F40" s="117">
        <f t="shared" si="5"/>
        <v>20100</v>
      </c>
      <c r="G40" s="101"/>
      <c r="J40" s="47"/>
      <c r="K40" s="202">
        <f t="shared" si="6"/>
        <v>33500</v>
      </c>
      <c r="L40" s="202">
        <f t="shared" si="6"/>
        <v>20100</v>
      </c>
      <c r="M40" s="51"/>
      <c r="N40" s="13">
        <f t="shared" si="2"/>
        <v>33491.300000000003</v>
      </c>
      <c r="O40" s="13">
        <f t="shared" si="3"/>
        <v>20094.78</v>
      </c>
      <c r="P40" s="51"/>
      <c r="Q40" s="467">
        <v>13396.52</v>
      </c>
      <c r="R40" s="398">
        <v>13396.52</v>
      </c>
      <c r="S40" s="436">
        <v>13396.52</v>
      </c>
      <c r="T40" s="399">
        <v>12814.050562500001</v>
      </c>
      <c r="U40" s="399">
        <v>12814.050562500001</v>
      </c>
      <c r="V40" s="371">
        <v>11649.136875</v>
      </c>
      <c r="W40" s="303">
        <v>8033.8874999999998</v>
      </c>
      <c r="X40" s="289">
        <v>8033.8874999999998</v>
      </c>
      <c r="Y40" s="277">
        <v>6427.11</v>
      </c>
      <c r="Z40" s="263">
        <v>6427.11</v>
      </c>
      <c r="AA40" s="263">
        <v>6427.11</v>
      </c>
      <c r="AB40" s="208">
        <v>5738.4973799999998</v>
      </c>
      <c r="AC40" s="208">
        <v>5738.4973799999998</v>
      </c>
      <c r="AD40" s="208">
        <v>5738.4973799999998</v>
      </c>
      <c r="AE40" s="208">
        <v>5738.4973799999998</v>
      </c>
      <c r="AF40" s="208">
        <v>5175.4125000000004</v>
      </c>
      <c r="AG40" s="190">
        <v>4140.33</v>
      </c>
      <c r="AH40" s="312">
        <f t="shared" si="4"/>
        <v>1</v>
      </c>
    </row>
    <row r="41" spans="1:41" ht="9.9499999999999993" customHeight="1" x14ac:dyDescent="0.25">
      <c r="D41" s="320"/>
      <c r="E41" s="138"/>
      <c r="F41" s="139"/>
      <c r="G41" s="103"/>
      <c r="H41" s="67"/>
      <c r="I41" s="67"/>
      <c r="J41" s="2"/>
      <c r="K41" s="202"/>
      <c r="L41" s="202"/>
      <c r="M41" s="2"/>
      <c r="N41" s="13"/>
      <c r="O41" s="13"/>
      <c r="P41" s="2"/>
      <c r="Q41" s="398" t="s">
        <v>851</v>
      </c>
      <c r="R41" s="398" t="s">
        <v>851</v>
      </c>
      <c r="S41" s="436" t="s">
        <v>851</v>
      </c>
      <c r="T41" s="409" t="s">
        <v>851</v>
      </c>
      <c r="U41" s="409" t="s">
        <v>851</v>
      </c>
      <c r="V41" s="237" t="s">
        <v>841</v>
      </c>
      <c r="W41" s="332"/>
      <c r="X41" s="330"/>
      <c r="Y41" s="280"/>
      <c r="Z41" s="331"/>
      <c r="AA41" s="331"/>
      <c r="AB41" s="208"/>
      <c r="AC41" s="208"/>
      <c r="AD41" s="208"/>
      <c r="AE41" s="208"/>
      <c r="AF41" s="208"/>
      <c r="AG41" s="190"/>
      <c r="AH41" s="312" t="e">
        <f t="shared" si="4"/>
        <v>#VALUE!</v>
      </c>
    </row>
    <row r="42" spans="1:41" s="66" customFormat="1" ht="23.1" customHeight="1" x14ac:dyDescent="0.25">
      <c r="A42" s="60"/>
      <c r="B42" s="60"/>
      <c r="C42" s="2"/>
      <c r="D42" s="615" t="s">
        <v>54</v>
      </c>
      <c r="E42" s="615"/>
      <c r="F42" s="615"/>
      <c r="G42" s="615"/>
      <c r="H42" s="615"/>
      <c r="I42" s="615"/>
      <c r="J42" s="60"/>
      <c r="K42" s="202">
        <f t="shared" ref="K42" si="7">N42*$K$8</f>
        <v>0</v>
      </c>
      <c r="L42" s="202">
        <f t="shared" ref="L42" si="8">O42*$L$8</f>
        <v>0</v>
      </c>
      <c r="M42" s="2"/>
      <c r="N42" s="13"/>
      <c r="O42" s="13"/>
      <c r="P42" s="60"/>
      <c r="Q42" s="473">
        <v>220324</v>
      </c>
      <c r="R42" s="398"/>
      <c r="S42" s="436"/>
      <c r="T42" s="409">
        <v>1.1000000000000001</v>
      </c>
      <c r="U42" s="409">
        <v>1.1000000000000001</v>
      </c>
      <c r="V42" s="237">
        <v>1.25</v>
      </c>
      <c r="W42" s="332"/>
      <c r="X42" s="330"/>
      <c r="Y42" s="280"/>
      <c r="Z42" s="331"/>
      <c r="AA42" s="331"/>
      <c r="AB42" s="208">
        <v>190.21464</v>
      </c>
      <c r="AC42" s="208">
        <v>190.21464</v>
      </c>
      <c r="AD42" s="208">
        <v>190.21464</v>
      </c>
      <c r="AE42" s="208">
        <v>190.21464</v>
      </c>
      <c r="AF42" s="208">
        <v>171.55</v>
      </c>
      <c r="AG42" s="192">
        <v>137.24</v>
      </c>
      <c r="AH42" s="312" t="e">
        <f t="shared" si="4"/>
        <v>#DIV/0!</v>
      </c>
      <c r="AI42" s="144"/>
      <c r="AK42" s="34"/>
    </row>
    <row r="43" spans="1:41" s="66" customFormat="1" ht="23.1" customHeight="1" x14ac:dyDescent="0.25">
      <c r="A43" s="448" t="s">
        <v>238</v>
      </c>
      <c r="B43" s="60">
        <v>161</v>
      </c>
      <c r="C43" s="2" t="s">
        <v>422</v>
      </c>
      <c r="D43" s="3" t="s">
        <v>129</v>
      </c>
      <c r="E43" s="116">
        <f t="shared" ref="E43:F52" si="9">K43</f>
        <v>1100</v>
      </c>
      <c r="F43" s="117">
        <f t="shared" si="9"/>
        <v>650</v>
      </c>
      <c r="G43" s="101"/>
      <c r="H43" s="45"/>
      <c r="I43" s="45"/>
      <c r="J43" s="62"/>
      <c r="K43" s="202">
        <f t="shared" ref="K43:L52" si="10">MROUND(N43+25,50)</f>
        <v>1100</v>
      </c>
      <c r="L43" s="202">
        <f t="shared" si="10"/>
        <v>650</v>
      </c>
      <c r="M43" s="51"/>
      <c r="N43" s="13">
        <f t="shared" si="2"/>
        <v>1082.175</v>
      </c>
      <c r="O43" s="13">
        <f t="shared" si="3"/>
        <v>649.30500000000006</v>
      </c>
      <c r="P43" s="63"/>
      <c r="Q43" s="450">
        <v>432.87</v>
      </c>
      <c r="R43" s="450">
        <v>417.76203450851102</v>
      </c>
      <c r="S43" s="436">
        <v>379.78366773501</v>
      </c>
      <c r="T43" s="409">
        <v>379.78366773501</v>
      </c>
      <c r="U43" s="409">
        <v>379.78366773501</v>
      </c>
      <c r="V43" s="367">
        <v>345.25787975909998</v>
      </c>
      <c r="W43" s="303">
        <v>276.20630380727999</v>
      </c>
      <c r="X43" s="289">
        <v>264.16058129999999</v>
      </c>
      <c r="Y43" s="277">
        <v>211.32846504</v>
      </c>
      <c r="Z43" s="263">
        <v>211.32846504</v>
      </c>
      <c r="AA43" s="263">
        <v>211.32846504</v>
      </c>
      <c r="AB43" s="208">
        <v>190.21464</v>
      </c>
      <c r="AC43" s="208">
        <v>190.21464</v>
      </c>
      <c r="AD43" s="208">
        <v>190.21464</v>
      </c>
      <c r="AE43" s="208">
        <v>190.21464</v>
      </c>
      <c r="AF43" s="208">
        <v>171.55</v>
      </c>
      <c r="AG43" s="192">
        <v>137.24</v>
      </c>
      <c r="AH43" s="312">
        <f t="shared" si="4"/>
        <v>1.036164046139959</v>
      </c>
      <c r="AI43" s="144">
        <f>S43*1.1</f>
        <v>417.76203450851102</v>
      </c>
      <c r="AK43" s="34"/>
    </row>
    <row r="44" spans="1:41" ht="23.1" customHeight="1" x14ac:dyDescent="0.25">
      <c r="A44" s="449" t="s">
        <v>238</v>
      </c>
      <c r="B44" s="2">
        <v>162</v>
      </c>
      <c r="C44" s="2" t="s">
        <v>423</v>
      </c>
      <c r="D44" s="3" t="s">
        <v>130</v>
      </c>
      <c r="E44" s="116">
        <f t="shared" si="9"/>
        <v>1550</v>
      </c>
      <c r="F44" s="117">
        <f t="shared" si="9"/>
        <v>950</v>
      </c>
      <c r="G44" s="101"/>
      <c r="H44" s="45"/>
      <c r="I44" s="45"/>
      <c r="J44" s="62"/>
      <c r="K44" s="202">
        <f t="shared" si="10"/>
        <v>1550</v>
      </c>
      <c r="L44" s="202">
        <f t="shared" si="10"/>
        <v>950</v>
      </c>
      <c r="M44" s="51"/>
      <c r="N44" s="13">
        <f t="shared" si="2"/>
        <v>1538.1999999999998</v>
      </c>
      <c r="O44" s="13">
        <f t="shared" si="3"/>
        <v>922.92</v>
      </c>
      <c r="P44" s="51"/>
      <c r="Q44" s="450">
        <v>615.28</v>
      </c>
      <c r="R44" s="450">
        <v>593.7980185920668</v>
      </c>
      <c r="S44" s="436">
        <v>539.81638053824247</v>
      </c>
      <c r="T44" s="409">
        <v>539.81638053824247</v>
      </c>
      <c r="U44" s="409">
        <v>539.81638053824247</v>
      </c>
      <c r="V44" s="367">
        <v>490.74216412567495</v>
      </c>
      <c r="W44" s="303">
        <v>392.59373130053996</v>
      </c>
      <c r="X44" s="289">
        <v>375.47219902499995</v>
      </c>
      <c r="Y44" s="277">
        <v>300.37775921999997</v>
      </c>
      <c r="Z44" s="263">
        <v>300.37775921999997</v>
      </c>
      <c r="AA44" s="263">
        <v>300.37775921999997</v>
      </c>
      <c r="AB44" s="208">
        <v>270.36701999999997</v>
      </c>
      <c r="AC44" s="208">
        <v>270.36701999999997</v>
      </c>
      <c r="AD44" s="208">
        <v>270.36701999999997</v>
      </c>
      <c r="AE44" s="208">
        <v>270.36701999999997</v>
      </c>
      <c r="AF44" s="208">
        <v>243.83749999999998</v>
      </c>
      <c r="AG44" s="190">
        <v>195.07</v>
      </c>
      <c r="AH44" s="312">
        <f t="shared" si="4"/>
        <v>1.0361772534352141</v>
      </c>
      <c r="AI44" s="144">
        <f t="shared" ref="AI44:AI52" si="11">S44*1.1</f>
        <v>593.7980185920668</v>
      </c>
    </row>
    <row r="45" spans="1:41" ht="23.1" customHeight="1" x14ac:dyDescent="0.25">
      <c r="A45" s="449" t="s">
        <v>238</v>
      </c>
      <c r="B45" s="2">
        <v>163</v>
      </c>
      <c r="C45" s="2" t="s">
        <v>424</v>
      </c>
      <c r="D45" s="3" t="s">
        <v>640</v>
      </c>
      <c r="E45" s="116">
        <f t="shared" si="9"/>
        <v>1500</v>
      </c>
      <c r="F45" s="117">
        <f t="shared" si="9"/>
        <v>900</v>
      </c>
      <c r="G45" s="101"/>
      <c r="H45" s="45"/>
      <c r="I45" s="45"/>
      <c r="J45" s="62"/>
      <c r="K45" s="202">
        <f t="shared" si="10"/>
        <v>1500</v>
      </c>
      <c r="L45" s="202">
        <f t="shared" si="10"/>
        <v>900</v>
      </c>
      <c r="M45" s="51"/>
      <c r="N45" s="13">
        <f t="shared" si="2"/>
        <v>1482.3</v>
      </c>
      <c r="O45" s="13">
        <f t="shared" si="3"/>
        <v>889.37999999999988</v>
      </c>
      <c r="P45" s="51"/>
      <c r="Q45" s="450">
        <v>592.91999999999996</v>
      </c>
      <c r="R45" s="450">
        <v>595.10694947838749</v>
      </c>
      <c r="S45" s="436">
        <v>541.00631770762493</v>
      </c>
      <c r="T45" s="420">
        <v>541.00631770762493</v>
      </c>
      <c r="U45" s="409">
        <v>541.00631770762493</v>
      </c>
      <c r="V45" s="367">
        <v>491.82392518874991</v>
      </c>
      <c r="W45" s="303">
        <v>393.45914015099993</v>
      </c>
      <c r="X45" s="289">
        <v>376.29986624999992</v>
      </c>
      <c r="Y45" s="277">
        <v>301.03989299999995</v>
      </c>
      <c r="Z45" s="263">
        <v>301.03989299999995</v>
      </c>
      <c r="AA45" s="263">
        <v>301.03989299999995</v>
      </c>
      <c r="AB45" s="208">
        <v>270.96299999999997</v>
      </c>
      <c r="AC45" s="208">
        <v>270.96299999999997</v>
      </c>
      <c r="AD45" s="208">
        <v>270.96299999999997</v>
      </c>
      <c r="AE45" s="208">
        <v>270.96299999999997</v>
      </c>
      <c r="AF45" s="208">
        <v>244.375</v>
      </c>
      <c r="AG45" s="190">
        <v>195.5</v>
      </c>
      <c r="AH45" s="312">
        <f t="shared" si="4"/>
        <v>0.99632511520777167</v>
      </c>
      <c r="AI45" s="144">
        <f t="shared" si="11"/>
        <v>595.10694947838749</v>
      </c>
    </row>
    <row r="46" spans="1:41" ht="23.1" customHeight="1" x14ac:dyDescent="0.25">
      <c r="A46" s="449" t="s">
        <v>238</v>
      </c>
      <c r="B46" s="2">
        <v>164</v>
      </c>
      <c r="C46" s="2" t="s">
        <v>425</v>
      </c>
      <c r="D46" s="3" t="s">
        <v>226</v>
      </c>
      <c r="E46" s="116">
        <f t="shared" si="9"/>
        <v>2100</v>
      </c>
      <c r="F46" s="117">
        <f t="shared" si="9"/>
        <v>1250</v>
      </c>
      <c r="G46" s="101"/>
      <c r="H46" s="45"/>
      <c r="I46" s="45"/>
      <c r="J46" s="62"/>
      <c r="K46" s="202">
        <f t="shared" si="10"/>
        <v>2100</v>
      </c>
      <c r="L46" s="202">
        <f t="shared" si="10"/>
        <v>1250</v>
      </c>
      <c r="M46" s="51"/>
      <c r="N46" s="13">
        <f t="shared" si="2"/>
        <v>2063.2749999999996</v>
      </c>
      <c r="O46" s="13">
        <f t="shared" si="3"/>
        <v>1237.9649999999999</v>
      </c>
      <c r="P46" s="51"/>
      <c r="Q46" s="450">
        <v>825.31</v>
      </c>
      <c r="R46" s="450">
        <v>808.94972799939387</v>
      </c>
      <c r="S46" s="436">
        <v>735.40884363581256</v>
      </c>
      <c r="T46" s="409">
        <v>735.40884363581256</v>
      </c>
      <c r="U46" s="409">
        <v>735.40884363581256</v>
      </c>
      <c r="V46" s="367">
        <v>668.55349421437495</v>
      </c>
      <c r="W46" s="303">
        <v>534.84279537149996</v>
      </c>
      <c r="X46" s="289">
        <v>511.51759312499996</v>
      </c>
      <c r="Y46" s="277">
        <v>409.21407449999998</v>
      </c>
      <c r="Z46" s="263">
        <v>409.21407449999998</v>
      </c>
      <c r="AA46" s="263">
        <v>409.21407449999998</v>
      </c>
      <c r="AB46" s="208">
        <v>368.3295</v>
      </c>
      <c r="AC46" s="208">
        <v>368.3295</v>
      </c>
      <c r="AD46" s="208">
        <v>368.3295</v>
      </c>
      <c r="AE46" s="208">
        <v>368.3295</v>
      </c>
      <c r="AF46" s="208">
        <v>332.1875</v>
      </c>
      <c r="AG46" s="190">
        <v>265.75</v>
      </c>
      <c r="AH46" s="312">
        <f t="shared" si="4"/>
        <v>1.0202240898715258</v>
      </c>
      <c r="AI46" s="144">
        <f t="shared" si="11"/>
        <v>808.94972799939387</v>
      </c>
    </row>
    <row r="47" spans="1:41" ht="23.1" customHeight="1" x14ac:dyDescent="0.25">
      <c r="A47" s="449" t="s">
        <v>238</v>
      </c>
      <c r="B47" s="2">
        <v>165</v>
      </c>
      <c r="C47" s="2" t="s">
        <v>426</v>
      </c>
      <c r="D47" s="3" t="s">
        <v>227</v>
      </c>
      <c r="E47" s="116">
        <f t="shared" si="9"/>
        <v>2250</v>
      </c>
      <c r="F47" s="117">
        <f t="shared" si="9"/>
        <v>1350</v>
      </c>
      <c r="G47" s="101"/>
      <c r="H47" s="45"/>
      <c r="I47" s="45"/>
      <c r="J47" s="62"/>
      <c r="K47" s="202">
        <f t="shared" si="10"/>
        <v>2250</v>
      </c>
      <c r="L47" s="202">
        <f t="shared" si="10"/>
        <v>1350</v>
      </c>
      <c r="M47" s="51"/>
      <c r="N47" s="13">
        <f t="shared" si="2"/>
        <v>2206.9250000000002</v>
      </c>
      <c r="O47" s="13">
        <f t="shared" si="3"/>
        <v>1324.155</v>
      </c>
      <c r="P47" s="51"/>
      <c r="Q47" s="450">
        <v>882.77</v>
      </c>
      <c r="R47" s="450">
        <v>886.02444902646675</v>
      </c>
      <c r="S47" s="436">
        <v>805.47677184224244</v>
      </c>
      <c r="T47" s="409">
        <v>805.47677184224244</v>
      </c>
      <c r="U47" s="409">
        <v>805.47677184224244</v>
      </c>
      <c r="V47" s="367">
        <v>732.25161076567485</v>
      </c>
      <c r="W47" s="303">
        <v>585.80128861253991</v>
      </c>
      <c r="X47" s="289">
        <v>560.2537190249999</v>
      </c>
      <c r="Y47" s="277">
        <v>448.20297521999993</v>
      </c>
      <c r="Z47" s="263">
        <v>448.20297521999993</v>
      </c>
      <c r="AA47" s="263">
        <v>448.20297521999993</v>
      </c>
      <c r="AB47" s="208">
        <v>403.42301999999995</v>
      </c>
      <c r="AC47" s="208">
        <v>403.42301999999995</v>
      </c>
      <c r="AD47" s="208">
        <v>403.42301999999995</v>
      </c>
      <c r="AE47" s="208">
        <v>403.42301999999995</v>
      </c>
      <c r="AF47" s="208">
        <v>363.83749999999998</v>
      </c>
      <c r="AG47" s="190">
        <v>291.07</v>
      </c>
      <c r="AH47" s="312">
        <f t="shared" si="4"/>
        <v>0.99632690832624016</v>
      </c>
      <c r="AI47" s="144">
        <f t="shared" si="11"/>
        <v>886.02444902646675</v>
      </c>
    </row>
    <row r="48" spans="1:41" ht="23.1" customHeight="1" x14ac:dyDescent="0.25">
      <c r="A48" s="449" t="s">
        <v>238</v>
      </c>
      <c r="B48" s="2">
        <v>166</v>
      </c>
      <c r="C48" s="2" t="s">
        <v>427</v>
      </c>
      <c r="D48" s="3" t="s">
        <v>228</v>
      </c>
      <c r="E48" s="116">
        <f t="shared" si="9"/>
        <v>2500</v>
      </c>
      <c r="F48" s="117">
        <f t="shared" si="9"/>
        <v>1500</v>
      </c>
      <c r="G48" s="101"/>
      <c r="H48" s="45"/>
      <c r="I48" s="45"/>
      <c r="J48" s="62"/>
      <c r="K48" s="202">
        <f t="shared" si="10"/>
        <v>2500</v>
      </c>
      <c r="L48" s="202">
        <f t="shared" si="10"/>
        <v>1500</v>
      </c>
      <c r="M48" s="51"/>
      <c r="N48" s="13">
        <f t="shared" si="2"/>
        <v>2488.375</v>
      </c>
      <c r="O48" s="13">
        <f t="shared" si="3"/>
        <v>1493.0250000000001</v>
      </c>
      <c r="P48" s="51"/>
      <c r="Q48" s="450">
        <v>995.35</v>
      </c>
      <c r="R48" s="450">
        <v>975.57967385334246</v>
      </c>
      <c r="S48" s="436">
        <v>886.89061259394759</v>
      </c>
      <c r="T48" s="409">
        <v>886.89061259394759</v>
      </c>
      <c r="U48" s="409">
        <v>886.89061259394759</v>
      </c>
      <c r="V48" s="367">
        <v>806.26419326722498</v>
      </c>
      <c r="W48" s="303">
        <v>645.01135461377999</v>
      </c>
      <c r="X48" s="289">
        <v>616.88155567499996</v>
      </c>
      <c r="Y48" s="277">
        <v>493.50524453999998</v>
      </c>
      <c r="Z48" s="263">
        <v>493.50524453999998</v>
      </c>
      <c r="AA48" s="263">
        <v>493.50524453999998</v>
      </c>
      <c r="AB48" s="208">
        <v>444.19914</v>
      </c>
      <c r="AC48" s="208">
        <v>444.19914</v>
      </c>
      <c r="AD48" s="208">
        <v>444.19914</v>
      </c>
      <c r="AE48" s="208">
        <v>444.19914</v>
      </c>
      <c r="AF48" s="208">
        <v>400.61250000000001</v>
      </c>
      <c r="AG48" s="190">
        <v>320.49</v>
      </c>
      <c r="AH48" s="312">
        <f t="shared" si="4"/>
        <v>1.0202652091638695</v>
      </c>
      <c r="AI48" s="144">
        <f t="shared" si="11"/>
        <v>975.57967385334246</v>
      </c>
    </row>
    <row r="49" spans="1:35" ht="23.1" customHeight="1" x14ac:dyDescent="0.25">
      <c r="A49" s="449" t="s">
        <v>238</v>
      </c>
      <c r="B49" s="2">
        <v>167</v>
      </c>
      <c r="C49" s="2" t="s">
        <v>428</v>
      </c>
      <c r="D49" s="3" t="s">
        <v>131</v>
      </c>
      <c r="E49" s="116">
        <f t="shared" si="9"/>
        <v>4450</v>
      </c>
      <c r="F49" s="117">
        <f t="shared" si="9"/>
        <v>2700</v>
      </c>
      <c r="G49" s="101"/>
      <c r="H49" s="45"/>
      <c r="I49" s="45"/>
      <c r="J49" s="62"/>
      <c r="K49" s="202">
        <f t="shared" si="10"/>
        <v>4450</v>
      </c>
      <c r="L49" s="202">
        <f t="shared" si="10"/>
        <v>2700</v>
      </c>
      <c r="M49" s="51"/>
      <c r="N49" s="13">
        <f t="shared" si="2"/>
        <v>4436.3</v>
      </c>
      <c r="O49" s="13">
        <f t="shared" si="3"/>
        <v>2661.7799999999997</v>
      </c>
      <c r="P49" s="51"/>
      <c r="Q49" s="450">
        <v>1774.52</v>
      </c>
      <c r="R49" s="450">
        <v>1774.5200000000002</v>
      </c>
      <c r="S49" s="436">
        <v>1613.2</v>
      </c>
      <c r="T49" s="420">
        <v>1614</v>
      </c>
      <c r="U49" s="409">
        <v>1613.2</v>
      </c>
      <c r="V49" s="367">
        <v>1472.1329149999999</v>
      </c>
      <c r="W49" s="303">
        <v>1177.706332</v>
      </c>
      <c r="X49" s="289">
        <v>1126.345</v>
      </c>
      <c r="Y49" s="277">
        <v>901.07600000000002</v>
      </c>
      <c r="Z49" s="263">
        <v>901.07600000000002</v>
      </c>
      <c r="AA49" s="263">
        <v>901.07600000000002</v>
      </c>
      <c r="AB49" s="208">
        <v>810.96245999999996</v>
      </c>
      <c r="AC49" s="208">
        <v>810.96245999999996</v>
      </c>
      <c r="AD49" s="208">
        <v>810.96245999999996</v>
      </c>
      <c r="AE49" s="208">
        <v>810.96245999999996</v>
      </c>
      <c r="AF49" s="208">
        <v>731.38750000000005</v>
      </c>
      <c r="AG49" s="190">
        <v>585.11</v>
      </c>
      <c r="AH49" s="312">
        <f t="shared" si="4"/>
        <v>0.99999999999999989</v>
      </c>
      <c r="AI49" s="144">
        <f t="shared" si="11"/>
        <v>1774.5200000000002</v>
      </c>
    </row>
    <row r="50" spans="1:35" ht="23.1" customHeight="1" x14ac:dyDescent="0.25">
      <c r="A50" s="449" t="s">
        <v>238</v>
      </c>
      <c r="B50" s="2">
        <v>168</v>
      </c>
      <c r="C50" s="2" t="s">
        <v>429</v>
      </c>
      <c r="D50" s="3" t="s">
        <v>132</v>
      </c>
      <c r="E50" s="116">
        <f t="shared" si="9"/>
        <v>7600</v>
      </c>
      <c r="F50" s="117">
        <f t="shared" si="9"/>
        <v>4550</v>
      </c>
      <c r="G50" s="101"/>
      <c r="H50" s="45"/>
      <c r="I50" s="45"/>
      <c r="J50" s="62"/>
      <c r="K50" s="202">
        <f t="shared" si="10"/>
        <v>7600</v>
      </c>
      <c r="L50" s="202">
        <f t="shared" si="10"/>
        <v>4550</v>
      </c>
      <c r="M50" s="51"/>
      <c r="N50" s="13">
        <f t="shared" si="2"/>
        <v>7560.4</v>
      </c>
      <c r="O50" s="13">
        <f t="shared" si="3"/>
        <v>4536.24</v>
      </c>
      <c r="P50" s="51"/>
      <c r="Q50" s="450">
        <v>3024.16</v>
      </c>
      <c r="R50" s="450">
        <v>3024.1640000000002</v>
      </c>
      <c r="S50" s="436">
        <v>2749.24</v>
      </c>
      <c r="T50" s="409">
        <v>2749.24</v>
      </c>
      <c r="U50" s="409">
        <v>2749.24</v>
      </c>
      <c r="V50" s="367">
        <v>2508.4250000000002</v>
      </c>
      <c r="W50" s="303">
        <v>2006.74</v>
      </c>
      <c r="X50" s="289">
        <v>3187.5</v>
      </c>
      <c r="Y50" s="277">
        <v>2550</v>
      </c>
      <c r="Z50" s="272">
        <v>2550</v>
      </c>
      <c r="AA50" s="263">
        <v>1535.6000000000001</v>
      </c>
      <c r="AB50" s="208">
        <v>1382.03604</v>
      </c>
      <c r="AC50" s="208">
        <v>1382.03604</v>
      </c>
      <c r="AD50" s="208">
        <v>1382.03604</v>
      </c>
      <c r="AE50" s="208">
        <v>1382.03604</v>
      </c>
      <c r="AF50" s="208">
        <v>1246.425</v>
      </c>
      <c r="AG50" s="190">
        <v>997.14</v>
      </c>
      <c r="AH50" s="312">
        <f t="shared" si="4"/>
        <v>0.9999986773204097</v>
      </c>
      <c r="AI50" s="144">
        <f t="shared" si="11"/>
        <v>3024.1640000000002</v>
      </c>
    </row>
    <row r="51" spans="1:35" ht="23.1" customHeight="1" x14ac:dyDescent="0.25">
      <c r="A51" s="449" t="s">
        <v>238</v>
      </c>
      <c r="B51" s="2">
        <v>169</v>
      </c>
      <c r="C51" s="2" t="s">
        <v>430</v>
      </c>
      <c r="D51" s="3" t="s">
        <v>133</v>
      </c>
      <c r="E51" s="116">
        <f t="shared" si="9"/>
        <v>10300</v>
      </c>
      <c r="F51" s="117">
        <f t="shared" si="9"/>
        <v>6200</v>
      </c>
      <c r="G51" s="101"/>
      <c r="H51" s="45"/>
      <c r="I51" s="45"/>
      <c r="J51" s="62"/>
      <c r="K51" s="202">
        <f t="shared" si="10"/>
        <v>10300</v>
      </c>
      <c r="L51" s="202">
        <f t="shared" si="10"/>
        <v>6200</v>
      </c>
      <c r="M51" s="51"/>
      <c r="N51" s="13">
        <f t="shared" si="2"/>
        <v>10271.949999999999</v>
      </c>
      <c r="O51" s="13">
        <f t="shared" si="3"/>
        <v>6163.17</v>
      </c>
      <c r="P51" s="51"/>
      <c r="Q51" s="450">
        <v>4108.78</v>
      </c>
      <c r="R51" s="450">
        <v>4108.7750000000005</v>
      </c>
      <c r="S51" s="436">
        <v>3735.25</v>
      </c>
      <c r="T51" s="409">
        <v>3735.25</v>
      </c>
      <c r="U51" s="409">
        <v>3735.25</v>
      </c>
      <c r="V51" s="367">
        <v>3408.5890162500004</v>
      </c>
      <c r="W51" s="303">
        <v>2726.8712130000004</v>
      </c>
      <c r="X51" s="289">
        <v>4186.25</v>
      </c>
      <c r="Y51" s="277">
        <v>3349</v>
      </c>
      <c r="Z51" s="272">
        <v>3349</v>
      </c>
      <c r="AA51" s="263">
        <v>2086.3590000000004</v>
      </c>
      <c r="AB51" s="208">
        <v>1877.7112199999999</v>
      </c>
      <c r="AC51" s="208">
        <v>1877.7112199999999</v>
      </c>
      <c r="AD51" s="208">
        <v>1877.7112199999999</v>
      </c>
      <c r="AE51" s="208">
        <v>1877.7112199999999</v>
      </c>
      <c r="AF51" s="208">
        <v>1693.4625000000001</v>
      </c>
      <c r="AG51" s="190">
        <v>1354.77</v>
      </c>
      <c r="AH51" s="312">
        <f t="shared" si="4"/>
        <v>1.0000012169077157</v>
      </c>
      <c r="AI51" s="144">
        <f t="shared" si="11"/>
        <v>4108.7750000000005</v>
      </c>
    </row>
    <row r="52" spans="1:35" ht="23.1" customHeight="1" x14ac:dyDescent="0.25">
      <c r="A52" s="449" t="s">
        <v>238</v>
      </c>
      <c r="B52" s="2">
        <v>170</v>
      </c>
      <c r="C52" s="2" t="s">
        <v>431</v>
      </c>
      <c r="D52" s="3" t="s">
        <v>134</v>
      </c>
      <c r="E52" s="116">
        <f t="shared" si="9"/>
        <v>13400</v>
      </c>
      <c r="F52" s="117">
        <f t="shared" si="9"/>
        <v>8050</v>
      </c>
      <c r="G52" s="101"/>
      <c r="H52" s="45"/>
      <c r="I52" s="45"/>
      <c r="J52" s="62"/>
      <c r="K52" s="202">
        <f t="shared" si="10"/>
        <v>13400</v>
      </c>
      <c r="L52" s="202">
        <f t="shared" si="10"/>
        <v>8050</v>
      </c>
      <c r="M52" s="51"/>
      <c r="N52" s="13">
        <f t="shared" si="2"/>
        <v>13367.85</v>
      </c>
      <c r="O52" s="13">
        <f t="shared" si="3"/>
        <v>8020.7100000000009</v>
      </c>
      <c r="P52" s="51"/>
      <c r="Q52" s="450">
        <v>5347.14</v>
      </c>
      <c r="R52" s="450">
        <v>5347.1329999999998</v>
      </c>
      <c r="S52" s="436">
        <v>4861.03</v>
      </c>
      <c r="T52" s="409">
        <v>4861.03</v>
      </c>
      <c r="U52" s="409">
        <v>4861.03</v>
      </c>
      <c r="V52" s="367">
        <v>4435.25</v>
      </c>
      <c r="W52" s="305">
        <v>3548.2</v>
      </c>
      <c r="X52" s="289">
        <v>6570</v>
      </c>
      <c r="Y52" s="277">
        <v>5256</v>
      </c>
      <c r="Z52" s="272">
        <v>5256</v>
      </c>
      <c r="AA52" s="263">
        <v>2571.1620000000003</v>
      </c>
      <c r="AB52" s="208">
        <v>2313.9269999999997</v>
      </c>
      <c r="AC52" s="208">
        <v>2313.9269999999997</v>
      </c>
      <c r="AD52" s="208">
        <v>2313.9269999999997</v>
      </c>
      <c r="AE52" s="208">
        <v>2313.9269999999997</v>
      </c>
      <c r="AF52" s="208">
        <v>2086.875</v>
      </c>
      <c r="AG52" s="190">
        <v>1669.5</v>
      </c>
      <c r="AH52" s="312">
        <f t="shared" si="4"/>
        <v>1.0000013091127526</v>
      </c>
      <c r="AI52" s="144">
        <f t="shared" si="11"/>
        <v>5347.1329999999998</v>
      </c>
    </row>
    <row r="53" spans="1:35" ht="9.9499999999999993" customHeight="1" x14ac:dyDescent="0.25">
      <c r="D53" s="320"/>
      <c r="E53" s="138"/>
      <c r="F53" s="139"/>
      <c r="G53" s="103"/>
      <c r="H53" s="67"/>
      <c r="I53" s="67"/>
      <c r="J53" s="2"/>
      <c r="K53" s="202"/>
      <c r="L53" s="202"/>
      <c r="M53" s="2"/>
      <c r="N53" s="13"/>
      <c r="O53" s="13"/>
      <c r="P53" s="2"/>
      <c r="Q53" s="398"/>
      <c r="R53" s="398"/>
      <c r="S53" s="400"/>
      <c r="T53" s="400"/>
      <c r="U53" s="400"/>
      <c r="V53" s="332"/>
      <c r="W53" s="342"/>
      <c r="X53" s="322"/>
      <c r="Y53" s="279"/>
      <c r="Z53" s="343"/>
      <c r="AA53" s="323"/>
      <c r="AB53" s="209"/>
      <c r="AC53" s="209"/>
      <c r="AD53" s="209"/>
      <c r="AE53" s="209"/>
      <c r="AF53" s="209"/>
      <c r="AG53" s="191"/>
      <c r="AH53" s="312" t="e">
        <f t="shared" si="4"/>
        <v>#DIV/0!</v>
      </c>
    </row>
    <row r="54" spans="1:35" ht="23.1" customHeight="1" x14ac:dyDescent="0.25">
      <c r="D54" s="615" t="s">
        <v>44</v>
      </c>
      <c r="E54" s="615"/>
      <c r="F54" s="615"/>
      <c r="G54" s="615"/>
      <c r="H54" s="615"/>
      <c r="I54" s="615"/>
      <c r="J54" s="2"/>
      <c r="K54" s="202"/>
      <c r="L54" s="202"/>
      <c r="M54" s="2"/>
      <c r="N54" s="13"/>
      <c r="O54" s="13"/>
      <c r="P54" s="2"/>
      <c r="Q54" s="474">
        <v>220324</v>
      </c>
      <c r="R54" s="398"/>
      <c r="S54" s="400"/>
      <c r="T54" s="400"/>
      <c r="U54" s="400"/>
      <c r="V54" s="332"/>
      <c r="W54" s="342"/>
      <c r="X54" s="322"/>
      <c r="Y54" s="279"/>
      <c r="Z54" s="343"/>
      <c r="AA54" s="323"/>
      <c r="AB54" s="209"/>
      <c r="AC54" s="209"/>
      <c r="AD54" s="209"/>
      <c r="AE54" s="209"/>
      <c r="AF54" s="209"/>
      <c r="AG54" s="191"/>
      <c r="AH54" s="312" t="e">
        <f t="shared" si="4"/>
        <v>#DIV/0!</v>
      </c>
    </row>
    <row r="55" spans="1:35" ht="23.1" customHeight="1" x14ac:dyDescent="0.25">
      <c r="A55" s="2" t="s">
        <v>254</v>
      </c>
      <c r="B55" s="2">
        <v>422</v>
      </c>
      <c r="C55" s="2" t="s">
        <v>359</v>
      </c>
      <c r="D55" s="4" t="s">
        <v>562</v>
      </c>
      <c r="E55" s="116">
        <f t="shared" ref="E55:F63" si="12">K55</f>
        <v>1450</v>
      </c>
      <c r="F55" s="117">
        <f t="shared" si="12"/>
        <v>850</v>
      </c>
      <c r="G55" s="101"/>
      <c r="K55" s="202">
        <f t="shared" ref="K55:L63" si="13">MROUND(N55+25,50)</f>
        <v>1450</v>
      </c>
      <c r="L55" s="202">
        <f t="shared" si="13"/>
        <v>850</v>
      </c>
      <c r="M55" s="51"/>
      <c r="N55" s="13">
        <f t="shared" si="2"/>
        <v>1401.575</v>
      </c>
      <c r="O55" s="13">
        <f t="shared" si="3"/>
        <v>840.94499999999994</v>
      </c>
      <c r="P55" s="51"/>
      <c r="Q55" s="398">
        <v>560.63</v>
      </c>
      <c r="R55" s="398">
        <v>345.17</v>
      </c>
      <c r="S55" s="436">
        <v>345.17</v>
      </c>
      <c r="T55" s="409">
        <v>345.17</v>
      </c>
      <c r="U55" s="409">
        <v>345.17</v>
      </c>
      <c r="V55" s="367">
        <v>297.5625</v>
      </c>
      <c r="W55" s="311">
        <v>257.08999999999997</v>
      </c>
      <c r="X55" s="289">
        <v>243</v>
      </c>
      <c r="Y55" s="277">
        <v>194.4</v>
      </c>
      <c r="Z55" s="263">
        <v>194.4</v>
      </c>
      <c r="AA55" s="263">
        <v>194.4</v>
      </c>
      <c r="AB55" s="208">
        <v>186.19523999999998</v>
      </c>
      <c r="AC55" s="208">
        <v>186.19523999999998</v>
      </c>
      <c r="AD55" s="208">
        <v>186.19523999999998</v>
      </c>
      <c r="AE55" s="208">
        <v>186.19523999999998</v>
      </c>
      <c r="AF55" s="208">
        <v>167.92500000000001</v>
      </c>
      <c r="AG55" s="191">
        <v>134.34</v>
      </c>
      <c r="AH55" s="312">
        <f t="shared" si="4"/>
        <v>1.6242141553437435</v>
      </c>
    </row>
    <row r="56" spans="1:35" ht="23.1" customHeight="1" x14ac:dyDescent="0.25">
      <c r="A56" s="2" t="s">
        <v>254</v>
      </c>
      <c r="B56" s="2">
        <v>423</v>
      </c>
      <c r="C56" s="2" t="s">
        <v>360</v>
      </c>
      <c r="D56" s="4" t="s">
        <v>561</v>
      </c>
      <c r="E56" s="116">
        <f t="shared" si="12"/>
        <v>1200</v>
      </c>
      <c r="F56" s="117">
        <f t="shared" si="12"/>
        <v>750</v>
      </c>
      <c r="G56" s="101"/>
      <c r="K56" s="202">
        <f t="shared" si="13"/>
        <v>1200</v>
      </c>
      <c r="L56" s="202">
        <f t="shared" si="13"/>
        <v>750</v>
      </c>
      <c r="M56" s="51"/>
      <c r="N56" s="13">
        <f t="shared" si="2"/>
        <v>1190.8499999999999</v>
      </c>
      <c r="O56" s="13">
        <f t="shared" si="3"/>
        <v>714.51</v>
      </c>
      <c r="P56" s="51"/>
      <c r="Q56" s="398">
        <v>476.34</v>
      </c>
      <c r="R56" s="398">
        <v>406.25</v>
      </c>
      <c r="S56" s="436">
        <v>406.25</v>
      </c>
      <c r="T56" s="409">
        <v>406.25</v>
      </c>
      <c r="U56" s="409">
        <v>406.25</v>
      </c>
      <c r="V56" s="367">
        <v>321.36249999999995</v>
      </c>
      <c r="W56" s="311">
        <v>238.05</v>
      </c>
      <c r="X56" s="289">
        <v>225</v>
      </c>
      <c r="Y56" s="277">
        <v>180</v>
      </c>
      <c r="Z56" s="263">
        <v>180</v>
      </c>
      <c r="AA56" s="263">
        <v>180</v>
      </c>
      <c r="AB56" s="208">
        <v>169.27217999999999</v>
      </c>
      <c r="AC56" s="208">
        <v>169.27217999999999</v>
      </c>
      <c r="AD56" s="208">
        <v>169.27217999999999</v>
      </c>
      <c r="AE56" s="208">
        <v>169.27217999999999</v>
      </c>
      <c r="AF56" s="208">
        <v>152.66249999999999</v>
      </c>
      <c r="AG56" s="191">
        <v>122.13</v>
      </c>
      <c r="AH56" s="312">
        <f t="shared" si="4"/>
        <v>1.1725292307692308</v>
      </c>
    </row>
    <row r="57" spans="1:35" ht="23.1" customHeight="1" x14ac:dyDescent="0.25">
      <c r="A57" s="2" t="s">
        <v>254</v>
      </c>
      <c r="B57" s="2">
        <v>424</v>
      </c>
      <c r="C57" s="2" t="s">
        <v>362</v>
      </c>
      <c r="D57" s="4" t="s">
        <v>560</v>
      </c>
      <c r="E57" s="116">
        <f t="shared" si="12"/>
        <v>1600</v>
      </c>
      <c r="F57" s="117">
        <f t="shared" si="12"/>
        <v>1000</v>
      </c>
      <c r="G57" s="101"/>
      <c r="K57" s="202">
        <f t="shared" si="13"/>
        <v>1600</v>
      </c>
      <c r="L57" s="202">
        <f t="shared" si="13"/>
        <v>1000</v>
      </c>
      <c r="M57" s="51"/>
      <c r="N57" s="13">
        <f t="shared" si="2"/>
        <v>1587.8</v>
      </c>
      <c r="O57" s="13">
        <f t="shared" si="3"/>
        <v>952.68000000000006</v>
      </c>
      <c r="P57" s="51"/>
      <c r="Q57" s="398">
        <v>635.12</v>
      </c>
      <c r="R57" s="398">
        <v>460.23</v>
      </c>
      <c r="S57" s="436">
        <v>460.23</v>
      </c>
      <c r="T57" s="409">
        <v>460.23</v>
      </c>
      <c r="U57" s="409">
        <v>460.23</v>
      </c>
      <c r="V57" s="367">
        <v>396.75</v>
      </c>
      <c r="W57" s="311">
        <v>317.39999999999998</v>
      </c>
      <c r="X57" s="289">
        <v>300</v>
      </c>
      <c r="Y57" s="277">
        <v>240</v>
      </c>
      <c r="Z57" s="263">
        <v>240</v>
      </c>
      <c r="AA57" s="263">
        <v>240</v>
      </c>
      <c r="AB57" s="208">
        <v>207.05453999999997</v>
      </c>
      <c r="AC57" s="208">
        <v>207.05453999999997</v>
      </c>
      <c r="AD57" s="208">
        <v>207.05453999999997</v>
      </c>
      <c r="AE57" s="208">
        <v>207.05453999999997</v>
      </c>
      <c r="AF57" s="208">
        <v>186.73749999999998</v>
      </c>
      <c r="AG57" s="191">
        <v>149.38999999999999</v>
      </c>
      <c r="AH57" s="312">
        <f t="shared" si="4"/>
        <v>1.3800056493492383</v>
      </c>
    </row>
    <row r="58" spans="1:35" ht="23.1" customHeight="1" x14ac:dyDescent="0.25">
      <c r="A58" s="2" t="s">
        <v>254</v>
      </c>
      <c r="B58" s="2">
        <v>425</v>
      </c>
      <c r="C58" s="2" t="s">
        <v>364</v>
      </c>
      <c r="D58" s="4" t="s">
        <v>559</v>
      </c>
      <c r="E58" s="116">
        <f t="shared" si="12"/>
        <v>2150</v>
      </c>
      <c r="F58" s="117">
        <f t="shared" si="12"/>
        <v>1300</v>
      </c>
      <c r="G58" s="101"/>
      <c r="K58" s="202">
        <f t="shared" si="13"/>
        <v>2150</v>
      </c>
      <c r="L58" s="202">
        <f t="shared" si="13"/>
        <v>1300</v>
      </c>
      <c r="M58" s="51"/>
      <c r="N58" s="13">
        <f t="shared" si="2"/>
        <v>2117</v>
      </c>
      <c r="O58" s="13">
        <f t="shared" si="3"/>
        <v>1270.1999999999998</v>
      </c>
      <c r="P58" s="51"/>
      <c r="Q58" s="398">
        <v>846.8</v>
      </c>
      <c r="R58" s="398">
        <v>613.63</v>
      </c>
      <c r="S58" s="436">
        <v>613.63</v>
      </c>
      <c r="T58" s="409">
        <v>613.63</v>
      </c>
      <c r="U58" s="409">
        <v>613.63</v>
      </c>
      <c r="V58" s="367">
        <v>529</v>
      </c>
      <c r="W58" s="311">
        <v>423.2</v>
      </c>
      <c r="X58" s="289">
        <v>400</v>
      </c>
      <c r="Y58" s="277">
        <v>320</v>
      </c>
      <c r="Z58" s="263">
        <v>320</v>
      </c>
      <c r="AA58" s="263">
        <v>320</v>
      </c>
      <c r="AB58" s="208">
        <v>266.07041999999996</v>
      </c>
      <c r="AC58" s="208">
        <v>266.07041999999996</v>
      </c>
      <c r="AD58" s="208">
        <v>266.07041999999996</v>
      </c>
      <c r="AE58" s="208">
        <v>266.07041999999996</v>
      </c>
      <c r="AF58" s="208">
        <v>239.96250000000001</v>
      </c>
      <c r="AG58" s="191">
        <v>191.97</v>
      </c>
      <c r="AH58" s="312">
        <f t="shared" si="4"/>
        <v>1.3799846813226211</v>
      </c>
    </row>
    <row r="59" spans="1:35" ht="23.1" customHeight="1" x14ac:dyDescent="0.25">
      <c r="A59" s="2" t="s">
        <v>254</v>
      </c>
      <c r="B59" s="2">
        <v>426</v>
      </c>
      <c r="C59" s="2" t="s">
        <v>365</v>
      </c>
      <c r="D59" s="4" t="s">
        <v>558</v>
      </c>
      <c r="E59" s="116">
        <f t="shared" si="12"/>
        <v>2850</v>
      </c>
      <c r="F59" s="117">
        <f t="shared" si="12"/>
        <v>1750</v>
      </c>
      <c r="G59" s="101"/>
      <c r="K59" s="202">
        <f t="shared" si="13"/>
        <v>2850</v>
      </c>
      <c r="L59" s="202">
        <f t="shared" si="13"/>
        <v>1750</v>
      </c>
      <c r="M59" s="51"/>
      <c r="N59" s="13">
        <f t="shared" si="2"/>
        <v>2844.75</v>
      </c>
      <c r="O59" s="13">
        <f t="shared" si="3"/>
        <v>1706.8500000000001</v>
      </c>
      <c r="P59" s="51"/>
      <c r="Q59" s="398">
        <v>1137.9000000000001</v>
      </c>
      <c r="R59" s="398">
        <v>824.57</v>
      </c>
      <c r="S59" s="436">
        <v>824.57</v>
      </c>
      <c r="T59" s="409">
        <v>824.57</v>
      </c>
      <c r="U59" s="409">
        <v>824.57</v>
      </c>
      <c r="V59" s="367">
        <v>710.84999999999991</v>
      </c>
      <c r="W59" s="311">
        <v>568.67999999999995</v>
      </c>
      <c r="X59" s="289">
        <v>537.5</v>
      </c>
      <c r="Y59" s="277">
        <v>430</v>
      </c>
      <c r="Z59" s="263">
        <v>430</v>
      </c>
      <c r="AA59" s="263">
        <v>430</v>
      </c>
      <c r="AB59" s="208">
        <v>341.37180000000001</v>
      </c>
      <c r="AC59" s="208">
        <v>341.37180000000001</v>
      </c>
      <c r="AD59" s="208">
        <v>341.37180000000001</v>
      </c>
      <c r="AE59" s="208">
        <v>341.37180000000001</v>
      </c>
      <c r="AF59" s="208">
        <v>307.875</v>
      </c>
      <c r="AG59" s="191">
        <v>246.3</v>
      </c>
      <c r="AH59" s="312">
        <f t="shared" si="4"/>
        <v>1.3799919958281286</v>
      </c>
    </row>
    <row r="60" spans="1:35" ht="23.1" customHeight="1" x14ac:dyDescent="0.25">
      <c r="A60" s="2" t="s">
        <v>254</v>
      </c>
      <c r="B60" s="2">
        <v>427</v>
      </c>
      <c r="C60" s="2" t="s">
        <v>366</v>
      </c>
      <c r="D60" s="4" t="s">
        <v>557</v>
      </c>
      <c r="E60" s="116">
        <f t="shared" si="12"/>
        <v>3450</v>
      </c>
      <c r="F60" s="117">
        <f t="shared" si="12"/>
        <v>2100</v>
      </c>
      <c r="G60" s="101"/>
      <c r="K60" s="202">
        <f t="shared" si="13"/>
        <v>3450</v>
      </c>
      <c r="L60" s="202">
        <f t="shared" si="13"/>
        <v>2100</v>
      </c>
      <c r="M60" s="51"/>
      <c r="N60" s="13">
        <f t="shared" si="2"/>
        <v>3440.2</v>
      </c>
      <c r="O60" s="13">
        <f t="shared" si="3"/>
        <v>2064.12</v>
      </c>
      <c r="P60" s="51"/>
      <c r="Q60" s="398">
        <v>1376.08</v>
      </c>
      <c r="R60" s="398">
        <v>997.16</v>
      </c>
      <c r="S60" s="436">
        <v>997.16</v>
      </c>
      <c r="T60" s="409">
        <v>997.16</v>
      </c>
      <c r="U60" s="409">
        <v>997.16</v>
      </c>
      <c r="V60" s="367">
        <v>859.625</v>
      </c>
      <c r="W60" s="311">
        <v>687.7</v>
      </c>
      <c r="X60" s="289">
        <v>650</v>
      </c>
      <c r="Y60" s="277">
        <v>520</v>
      </c>
      <c r="Z60" s="263">
        <v>520</v>
      </c>
      <c r="AA60" s="263">
        <v>520</v>
      </c>
      <c r="AB60" s="208">
        <v>422.72999999999996</v>
      </c>
      <c r="AC60" s="208">
        <v>422.72999999999996</v>
      </c>
      <c r="AD60" s="208">
        <v>422.72999999999996</v>
      </c>
      <c r="AE60" s="208">
        <v>422.72999999999996</v>
      </c>
      <c r="AF60" s="208">
        <v>381.25</v>
      </c>
      <c r="AG60" s="191">
        <v>305</v>
      </c>
      <c r="AH60" s="312">
        <f t="shared" si="4"/>
        <v>1.3799991977215291</v>
      </c>
    </row>
    <row r="61" spans="1:35" ht="23.1" customHeight="1" x14ac:dyDescent="0.25">
      <c r="A61" s="2" t="s">
        <v>254</v>
      </c>
      <c r="B61" s="2">
        <v>428</v>
      </c>
      <c r="C61" s="2" t="s">
        <v>367</v>
      </c>
      <c r="D61" s="4" t="s">
        <v>556</v>
      </c>
      <c r="E61" s="116">
        <f t="shared" si="12"/>
        <v>4150</v>
      </c>
      <c r="F61" s="117">
        <f t="shared" si="12"/>
        <v>2500</v>
      </c>
      <c r="G61" s="101"/>
      <c r="K61" s="202">
        <f t="shared" si="13"/>
        <v>4150</v>
      </c>
      <c r="L61" s="202">
        <f t="shared" si="13"/>
        <v>2500</v>
      </c>
      <c r="M61" s="51"/>
      <c r="N61" s="13">
        <f t="shared" si="2"/>
        <v>4101.8249999999998</v>
      </c>
      <c r="O61" s="13">
        <f t="shared" si="3"/>
        <v>2461.0950000000003</v>
      </c>
      <c r="P61" s="51"/>
      <c r="Q61" s="398">
        <v>1640.73</v>
      </c>
      <c r="R61" s="398">
        <v>1188.93</v>
      </c>
      <c r="S61" s="436">
        <v>1188.93</v>
      </c>
      <c r="T61" s="409">
        <v>1188.93</v>
      </c>
      <c r="U61" s="409">
        <v>1188.93</v>
      </c>
      <c r="V61" s="367">
        <v>1024.9375</v>
      </c>
      <c r="W61" s="311">
        <v>819.95</v>
      </c>
      <c r="X61" s="289">
        <v>775</v>
      </c>
      <c r="Y61" s="277">
        <v>620</v>
      </c>
      <c r="Z61" s="263">
        <v>620</v>
      </c>
      <c r="AA61" s="263">
        <v>620</v>
      </c>
      <c r="AB61" s="208">
        <v>480.52619999999996</v>
      </c>
      <c r="AC61" s="208">
        <v>480.52619999999996</v>
      </c>
      <c r="AD61" s="208">
        <v>480.52619999999996</v>
      </c>
      <c r="AE61" s="208">
        <v>480.52619999999996</v>
      </c>
      <c r="AF61" s="208">
        <v>433.375</v>
      </c>
      <c r="AG61" s="191">
        <v>346.7</v>
      </c>
      <c r="AH61" s="312">
        <f t="shared" si="4"/>
        <v>1.3800055512099114</v>
      </c>
    </row>
    <row r="62" spans="1:35" ht="23.1" customHeight="1" x14ac:dyDescent="0.25">
      <c r="A62" s="2" t="s">
        <v>254</v>
      </c>
      <c r="B62" s="2">
        <v>429</v>
      </c>
      <c r="C62" s="2" t="s">
        <v>361</v>
      </c>
      <c r="D62" s="4" t="s">
        <v>203</v>
      </c>
      <c r="E62" s="116">
        <f t="shared" si="12"/>
        <v>1800</v>
      </c>
      <c r="F62" s="117">
        <f t="shared" si="12"/>
        <v>1100</v>
      </c>
      <c r="G62" s="101"/>
      <c r="K62" s="202">
        <f t="shared" si="13"/>
        <v>1800</v>
      </c>
      <c r="L62" s="202">
        <f t="shared" si="13"/>
        <v>1100</v>
      </c>
      <c r="M62" s="51"/>
      <c r="N62" s="13">
        <f t="shared" si="2"/>
        <v>1767.15</v>
      </c>
      <c r="O62" s="13">
        <f t="shared" si="3"/>
        <v>1060.29</v>
      </c>
      <c r="P62" s="51"/>
      <c r="Q62" s="398">
        <v>706.86</v>
      </c>
      <c r="R62" s="398">
        <v>512.21</v>
      </c>
      <c r="S62" s="436">
        <v>512.21</v>
      </c>
      <c r="T62" s="409">
        <v>512.21</v>
      </c>
      <c r="U62" s="409">
        <v>512.21</v>
      </c>
      <c r="V62" s="367">
        <v>405.08749999999998</v>
      </c>
      <c r="W62" s="311">
        <v>324.07</v>
      </c>
      <c r="X62" s="289">
        <v>321.625</v>
      </c>
      <c r="Y62" s="277">
        <v>257.3</v>
      </c>
      <c r="Z62" s="263">
        <v>257.3</v>
      </c>
      <c r="AA62" s="263">
        <v>257.3</v>
      </c>
      <c r="AB62" s="208">
        <v>247.49801999999997</v>
      </c>
      <c r="AC62" s="208">
        <v>247.49801999999997</v>
      </c>
      <c r="AD62" s="208">
        <v>247.49801999999997</v>
      </c>
      <c r="AE62" s="208">
        <v>247.49801999999997</v>
      </c>
      <c r="AF62" s="208">
        <v>223.21249999999998</v>
      </c>
      <c r="AG62" s="191">
        <v>178.57</v>
      </c>
      <c r="AH62" s="312">
        <f t="shared" si="4"/>
        <v>1.3800199137072684</v>
      </c>
    </row>
    <row r="63" spans="1:35" ht="23.1" customHeight="1" x14ac:dyDescent="0.25">
      <c r="A63" s="2" t="s">
        <v>254</v>
      </c>
      <c r="B63" s="2">
        <v>430</v>
      </c>
      <c r="C63" s="2" t="s">
        <v>363</v>
      </c>
      <c r="D63" s="4" t="s">
        <v>205</v>
      </c>
      <c r="E63" s="116">
        <f t="shared" si="12"/>
        <v>2850</v>
      </c>
      <c r="F63" s="117">
        <f t="shared" si="12"/>
        <v>1700</v>
      </c>
      <c r="G63" s="101"/>
      <c r="K63" s="202">
        <f t="shared" si="13"/>
        <v>2850</v>
      </c>
      <c r="L63" s="202">
        <f t="shared" si="13"/>
        <v>1700</v>
      </c>
      <c r="M63" s="51"/>
      <c r="N63" s="13">
        <f t="shared" si="2"/>
        <v>2821.0250000000001</v>
      </c>
      <c r="O63" s="13">
        <f t="shared" si="3"/>
        <v>1692.6150000000002</v>
      </c>
      <c r="P63" s="51"/>
      <c r="Q63" s="398">
        <v>1128.4100000000001</v>
      </c>
      <c r="R63" s="398">
        <v>817.69</v>
      </c>
      <c r="S63" s="436">
        <v>817.69</v>
      </c>
      <c r="T63" s="409">
        <v>817.69</v>
      </c>
      <c r="U63" s="409">
        <v>817.69</v>
      </c>
      <c r="V63" s="367">
        <v>590.45000000000005</v>
      </c>
      <c r="W63" s="311">
        <v>472.36</v>
      </c>
      <c r="X63" s="289">
        <v>513.4375</v>
      </c>
      <c r="Y63" s="277">
        <v>410.75</v>
      </c>
      <c r="Z63" s="263">
        <v>410.75</v>
      </c>
      <c r="AA63" s="263">
        <v>410.75</v>
      </c>
      <c r="AB63" s="208">
        <v>395.09315999999995</v>
      </c>
      <c r="AC63" s="208">
        <v>395.09315999999995</v>
      </c>
      <c r="AD63" s="208">
        <v>395.09315999999995</v>
      </c>
      <c r="AE63" s="208">
        <v>395.09315999999995</v>
      </c>
      <c r="AF63" s="208">
        <v>356.32499999999999</v>
      </c>
      <c r="AG63" s="191">
        <v>285.06</v>
      </c>
      <c r="AH63" s="312">
        <f t="shared" si="4"/>
        <v>1.379997309493818</v>
      </c>
    </row>
    <row r="64" spans="1:35" ht="9.9499999999999993" customHeight="1" x14ac:dyDescent="0.25">
      <c r="D64" s="136"/>
      <c r="E64" s="138"/>
      <c r="F64" s="139"/>
      <c r="J64" s="34"/>
      <c r="K64" s="202"/>
      <c r="L64" s="202"/>
      <c r="M64" s="2"/>
      <c r="N64" s="13"/>
      <c r="O64" s="13"/>
      <c r="P64" s="2"/>
      <c r="Q64" s="398"/>
      <c r="R64" s="398"/>
      <c r="S64" s="400"/>
      <c r="T64" s="400"/>
      <c r="U64" s="400"/>
      <c r="V64" s="332"/>
      <c r="W64" s="340"/>
      <c r="X64" s="330"/>
      <c r="Y64" s="280"/>
      <c r="Z64" s="331"/>
      <c r="AA64" s="331"/>
      <c r="AB64" s="208"/>
      <c r="AC64" s="208"/>
      <c r="AD64" s="208"/>
      <c r="AE64" s="208"/>
      <c r="AF64" s="208"/>
      <c r="AG64" s="191"/>
      <c r="AH64" s="312" t="e">
        <f t="shared" si="4"/>
        <v>#DIV/0!</v>
      </c>
    </row>
    <row r="65" spans="1:41" ht="23.1" customHeight="1" x14ac:dyDescent="0.25">
      <c r="D65" s="615" t="s">
        <v>281</v>
      </c>
      <c r="E65" s="615"/>
      <c r="F65" s="615"/>
      <c r="G65" s="615"/>
      <c r="H65" s="615"/>
      <c r="I65" s="615"/>
      <c r="J65" s="34"/>
      <c r="K65" s="202"/>
      <c r="L65" s="202"/>
      <c r="M65" s="2"/>
      <c r="N65" s="13"/>
      <c r="O65" s="13"/>
      <c r="P65" s="2"/>
      <c r="Q65" s="472">
        <v>220324</v>
      </c>
      <c r="R65" s="398"/>
      <c r="S65" s="400"/>
      <c r="T65" s="400"/>
      <c r="U65" s="400"/>
      <c r="V65" s="332"/>
      <c r="W65" s="340"/>
      <c r="X65" s="330"/>
      <c r="Y65" s="280"/>
      <c r="Z65" s="331"/>
      <c r="AA65" s="331"/>
      <c r="AB65" s="208"/>
      <c r="AC65" s="208"/>
      <c r="AD65" s="208"/>
      <c r="AE65" s="208"/>
      <c r="AF65" s="208"/>
      <c r="AG65" s="191"/>
      <c r="AH65" s="312" t="e">
        <f t="shared" si="4"/>
        <v>#DIV/0!</v>
      </c>
    </row>
    <row r="66" spans="1:41" s="66" customFormat="1" ht="23.1" customHeight="1" x14ac:dyDescent="0.25">
      <c r="A66" s="2" t="s">
        <v>255</v>
      </c>
      <c r="B66" s="2">
        <v>1618</v>
      </c>
      <c r="C66" s="2" t="s">
        <v>388</v>
      </c>
      <c r="D66" s="4" t="s">
        <v>210</v>
      </c>
      <c r="E66" s="116">
        <f t="shared" ref="E66:F74" si="14">K66</f>
        <v>500</v>
      </c>
      <c r="F66" s="117">
        <f t="shared" si="14"/>
        <v>300</v>
      </c>
      <c r="G66" s="101"/>
      <c r="H66" s="2"/>
      <c r="I66" s="2"/>
      <c r="J66" s="71"/>
      <c r="K66" s="202">
        <f t="shared" ref="K66:L74" si="15">MROUND(N66+25,50)</f>
        <v>500</v>
      </c>
      <c r="L66" s="202">
        <f t="shared" si="15"/>
        <v>300</v>
      </c>
      <c r="M66" s="51"/>
      <c r="N66" s="13">
        <f t="shared" si="2"/>
        <v>487.15000000000003</v>
      </c>
      <c r="O66" s="13">
        <f t="shared" si="3"/>
        <v>292.29000000000002</v>
      </c>
      <c r="P66" s="63"/>
      <c r="Q66" s="467">
        <v>194.86</v>
      </c>
      <c r="R66" s="398">
        <v>158.50575365625002</v>
      </c>
      <c r="S66" s="400">
        <v>158.50575365625002</v>
      </c>
      <c r="T66" s="410">
        <v>158.50575365625002</v>
      </c>
      <c r="U66" s="410">
        <v>158.50575365625002</v>
      </c>
      <c r="V66" s="367">
        <v>144.0961396875</v>
      </c>
      <c r="W66" s="300">
        <v>115.27691175000001</v>
      </c>
      <c r="X66" s="289">
        <v>115.27691175000001</v>
      </c>
      <c r="Y66" s="277">
        <v>92.221529400000009</v>
      </c>
      <c r="Z66" s="263">
        <v>92.221529400000009</v>
      </c>
      <c r="AA66" s="263">
        <v>92.221529400000009</v>
      </c>
      <c r="AB66" s="208">
        <v>83.837754000000004</v>
      </c>
      <c r="AC66" s="208">
        <v>83.837754000000004</v>
      </c>
      <c r="AD66" s="208">
        <v>83.837754000000004</v>
      </c>
      <c r="AE66" s="208">
        <v>83.837754000000004</v>
      </c>
      <c r="AF66" s="208">
        <v>75.611250000000013</v>
      </c>
      <c r="AG66" s="192">
        <v>60.489000000000004</v>
      </c>
      <c r="AH66" s="312">
        <f t="shared" si="4"/>
        <v>1.2293560044677692</v>
      </c>
      <c r="AI66" s="144"/>
    </row>
    <row r="67" spans="1:41" ht="23.1" customHeight="1" x14ac:dyDescent="0.25">
      <c r="B67" s="2">
        <v>1619</v>
      </c>
      <c r="C67" s="2" t="s">
        <v>389</v>
      </c>
      <c r="D67" s="4" t="s">
        <v>211</v>
      </c>
      <c r="E67" s="116">
        <f t="shared" si="14"/>
        <v>850</v>
      </c>
      <c r="F67" s="117">
        <f t="shared" si="14"/>
        <v>500</v>
      </c>
      <c r="G67" s="101"/>
      <c r="J67" s="71"/>
      <c r="K67" s="202">
        <f t="shared" si="15"/>
        <v>850</v>
      </c>
      <c r="L67" s="202">
        <f t="shared" si="15"/>
        <v>500</v>
      </c>
      <c r="M67" s="51"/>
      <c r="N67" s="13">
        <f t="shared" si="2"/>
        <v>804.875</v>
      </c>
      <c r="O67" s="13">
        <f t="shared" si="3"/>
        <v>482.92499999999995</v>
      </c>
      <c r="P67" s="51"/>
      <c r="Q67" s="467">
        <v>321.95</v>
      </c>
      <c r="R67" s="398">
        <v>261.84147412500005</v>
      </c>
      <c r="S67" s="400">
        <v>261.84147412500005</v>
      </c>
      <c r="T67" s="410">
        <v>261.84147412500005</v>
      </c>
      <c r="U67" s="410">
        <v>261.84147412500005</v>
      </c>
      <c r="V67" s="367">
        <v>238.03770375000002</v>
      </c>
      <c r="W67" s="300">
        <v>190.43016300000002</v>
      </c>
      <c r="X67" s="289">
        <v>190.43016300000002</v>
      </c>
      <c r="Y67" s="277">
        <v>152.34413040000001</v>
      </c>
      <c r="Z67" s="263">
        <v>152.34413040000001</v>
      </c>
      <c r="AA67" s="263">
        <v>152.34413040000001</v>
      </c>
      <c r="AB67" s="208">
        <v>138.494664</v>
      </c>
      <c r="AC67" s="208">
        <v>138.494664</v>
      </c>
      <c r="AD67" s="208">
        <v>138.494664</v>
      </c>
      <c r="AE67" s="208">
        <v>138.494664</v>
      </c>
      <c r="AF67" s="208">
        <v>124.905</v>
      </c>
      <c r="AG67" s="190">
        <v>99.924000000000007</v>
      </c>
      <c r="AH67" s="312">
        <f t="shared" si="4"/>
        <v>1.2295607526495396</v>
      </c>
    </row>
    <row r="68" spans="1:41" ht="23.1" customHeight="1" x14ac:dyDescent="0.25">
      <c r="B68" s="2">
        <v>1620</v>
      </c>
      <c r="C68" s="2" t="s">
        <v>390</v>
      </c>
      <c r="D68" s="4" t="s">
        <v>212</v>
      </c>
      <c r="E68" s="116">
        <f t="shared" si="14"/>
        <v>1100</v>
      </c>
      <c r="F68" s="117">
        <f t="shared" si="14"/>
        <v>650</v>
      </c>
      <c r="G68" s="101"/>
      <c r="J68" s="71"/>
      <c r="K68" s="202">
        <f t="shared" si="15"/>
        <v>1100</v>
      </c>
      <c r="L68" s="202">
        <f t="shared" si="15"/>
        <v>650</v>
      </c>
      <c r="M68" s="51"/>
      <c r="N68" s="13">
        <f t="shared" si="2"/>
        <v>1071.875</v>
      </c>
      <c r="O68" s="13">
        <f t="shared" si="3"/>
        <v>643.125</v>
      </c>
      <c r="P68" s="51"/>
      <c r="Q68" s="467">
        <v>428.75</v>
      </c>
      <c r="R68" s="398">
        <v>348.74724740624998</v>
      </c>
      <c r="S68" s="400">
        <v>348.74724740624998</v>
      </c>
      <c r="T68" s="410">
        <v>348.74724740624998</v>
      </c>
      <c r="U68" s="410">
        <v>348.74724740624998</v>
      </c>
      <c r="V68" s="367">
        <v>317.04295218749996</v>
      </c>
      <c r="W68" s="300">
        <v>253.63436174999998</v>
      </c>
      <c r="X68" s="289">
        <v>253.63436174999998</v>
      </c>
      <c r="Y68" s="277">
        <v>202.90748939999997</v>
      </c>
      <c r="Z68" s="263">
        <v>202.90748939999997</v>
      </c>
      <c r="AA68" s="263">
        <v>202.90748939999997</v>
      </c>
      <c r="AB68" s="208">
        <v>184.46135399999997</v>
      </c>
      <c r="AC68" s="208">
        <v>184.46135399999997</v>
      </c>
      <c r="AD68" s="208">
        <v>184.46135399999997</v>
      </c>
      <c r="AE68" s="208">
        <v>184.46135399999997</v>
      </c>
      <c r="AF68" s="208">
        <v>166.36124999999998</v>
      </c>
      <c r="AG68" s="190">
        <v>133.089</v>
      </c>
      <c r="AH68" s="312">
        <f t="shared" si="4"/>
        <v>1.2294003843435533</v>
      </c>
    </row>
    <row r="69" spans="1:41" ht="23.1" customHeight="1" x14ac:dyDescent="0.25">
      <c r="B69" s="2">
        <v>1621</v>
      </c>
      <c r="C69" s="2" t="s">
        <v>391</v>
      </c>
      <c r="D69" s="4" t="s">
        <v>213</v>
      </c>
      <c r="E69" s="116">
        <f t="shared" si="14"/>
        <v>1550</v>
      </c>
      <c r="F69" s="117">
        <f t="shared" si="14"/>
        <v>950</v>
      </c>
      <c r="G69" s="101"/>
      <c r="J69" s="71"/>
      <c r="K69" s="202">
        <f t="shared" si="15"/>
        <v>1550</v>
      </c>
      <c r="L69" s="202">
        <f t="shared" si="15"/>
        <v>950</v>
      </c>
      <c r="M69" s="51"/>
      <c r="N69" s="13">
        <f t="shared" si="2"/>
        <v>1501.1750000000002</v>
      </c>
      <c r="O69" s="13">
        <f t="shared" si="3"/>
        <v>900.70500000000004</v>
      </c>
      <c r="P69" s="51"/>
      <c r="Q69" s="467">
        <v>600.47</v>
      </c>
      <c r="R69" s="398">
        <v>488.43062296875001</v>
      </c>
      <c r="S69" s="400">
        <v>488.43062296875001</v>
      </c>
      <c r="T69" s="410">
        <v>488.43062296875001</v>
      </c>
      <c r="U69" s="410">
        <v>488.43062296875001</v>
      </c>
      <c r="V69" s="367">
        <v>444.02783906249999</v>
      </c>
      <c r="W69" s="300">
        <v>355.22227125000001</v>
      </c>
      <c r="X69" s="289">
        <v>355.22227125000001</v>
      </c>
      <c r="Y69" s="277">
        <v>284.177817</v>
      </c>
      <c r="Z69" s="263">
        <v>284.177817</v>
      </c>
      <c r="AA69" s="263">
        <v>284.177817</v>
      </c>
      <c r="AB69" s="208">
        <v>258.34346999999997</v>
      </c>
      <c r="AC69" s="208">
        <v>258.34346999999997</v>
      </c>
      <c r="AD69" s="208">
        <v>258.34346999999997</v>
      </c>
      <c r="AE69" s="208">
        <v>258.34346999999997</v>
      </c>
      <c r="AF69" s="208">
        <v>232.99375000000001</v>
      </c>
      <c r="AG69" s="190">
        <v>186.39500000000001</v>
      </c>
      <c r="AH69" s="312">
        <f t="shared" si="4"/>
        <v>1.2293864712049767</v>
      </c>
    </row>
    <row r="70" spans="1:41" s="144" customFormat="1" ht="23.1" customHeight="1" x14ac:dyDescent="0.25">
      <c r="A70" s="2"/>
      <c r="B70" s="2">
        <v>1622</v>
      </c>
      <c r="C70" s="2" t="s">
        <v>392</v>
      </c>
      <c r="D70" s="4" t="s">
        <v>214</v>
      </c>
      <c r="E70" s="116">
        <f t="shared" si="14"/>
        <v>2100</v>
      </c>
      <c r="F70" s="117">
        <f t="shared" si="14"/>
        <v>1300</v>
      </c>
      <c r="G70" s="101"/>
      <c r="H70" s="2"/>
      <c r="I70" s="2"/>
      <c r="J70" s="71"/>
      <c r="K70" s="202">
        <f t="shared" si="15"/>
        <v>2100</v>
      </c>
      <c r="L70" s="202">
        <f t="shared" si="15"/>
        <v>1300</v>
      </c>
      <c r="M70" s="51"/>
      <c r="N70" s="13">
        <f t="shared" si="2"/>
        <v>2090.3249999999998</v>
      </c>
      <c r="O70" s="13">
        <f t="shared" si="3"/>
        <v>1254.1949999999999</v>
      </c>
      <c r="P70" s="51"/>
      <c r="Q70" s="467">
        <v>836.13</v>
      </c>
      <c r="R70" s="398">
        <v>680.11334015625016</v>
      </c>
      <c r="S70" s="400">
        <v>680.11334015625016</v>
      </c>
      <c r="T70" s="410">
        <v>680.11334015625016</v>
      </c>
      <c r="U70" s="410">
        <v>680.11334015625016</v>
      </c>
      <c r="V70" s="367">
        <v>618.28485468750011</v>
      </c>
      <c r="W70" s="300">
        <v>494.62788375000008</v>
      </c>
      <c r="X70" s="289">
        <v>494.62788375000008</v>
      </c>
      <c r="Y70" s="277">
        <v>395.70230700000008</v>
      </c>
      <c r="Z70" s="263">
        <v>395.70230700000008</v>
      </c>
      <c r="AA70" s="263">
        <v>395.70230700000008</v>
      </c>
      <c r="AB70" s="208">
        <v>359.72937000000002</v>
      </c>
      <c r="AC70" s="208">
        <v>359.72937000000002</v>
      </c>
      <c r="AD70" s="208">
        <v>359.72937000000002</v>
      </c>
      <c r="AE70" s="208">
        <v>359.72937000000002</v>
      </c>
      <c r="AF70" s="208">
        <v>324.43125000000003</v>
      </c>
      <c r="AG70" s="190">
        <v>259.54500000000002</v>
      </c>
      <c r="AH70" s="312">
        <f t="shared" si="4"/>
        <v>1.2293980291695299</v>
      </c>
      <c r="AJ70" s="34"/>
      <c r="AK70" s="34"/>
      <c r="AL70" s="34"/>
      <c r="AM70" s="34"/>
      <c r="AN70" s="34"/>
      <c r="AO70" s="34"/>
    </row>
    <row r="71" spans="1:41" s="144" customFormat="1" ht="23.1" customHeight="1" x14ac:dyDescent="0.25">
      <c r="A71" s="2"/>
      <c r="B71" s="2">
        <v>1623</v>
      </c>
      <c r="C71" s="2" t="s">
        <v>393</v>
      </c>
      <c r="D71" s="4" t="s">
        <v>215</v>
      </c>
      <c r="E71" s="116">
        <f t="shared" si="14"/>
        <v>2650</v>
      </c>
      <c r="F71" s="117">
        <f t="shared" si="14"/>
        <v>1600</v>
      </c>
      <c r="G71" s="101"/>
      <c r="H71" s="2"/>
      <c r="I71" s="2"/>
      <c r="J71" s="71"/>
      <c r="K71" s="202">
        <f t="shared" si="15"/>
        <v>2650</v>
      </c>
      <c r="L71" s="202">
        <f t="shared" si="15"/>
        <v>1600</v>
      </c>
      <c r="M71" s="51"/>
      <c r="N71" s="13">
        <f t="shared" si="2"/>
        <v>2626.375</v>
      </c>
      <c r="O71" s="13">
        <f t="shared" si="3"/>
        <v>1575.8249999999998</v>
      </c>
      <c r="P71" s="51"/>
      <c r="Q71" s="467">
        <v>1050.55</v>
      </c>
      <c r="R71" s="398">
        <v>854.50137609375008</v>
      </c>
      <c r="S71" s="400">
        <v>854.50137609375008</v>
      </c>
      <c r="T71" s="410">
        <v>854.50137609375008</v>
      </c>
      <c r="U71" s="410">
        <v>854.50137609375008</v>
      </c>
      <c r="V71" s="367">
        <v>776.81943281250005</v>
      </c>
      <c r="W71" s="300">
        <v>621.45554625</v>
      </c>
      <c r="X71" s="289">
        <v>621.45554625</v>
      </c>
      <c r="Y71" s="277">
        <v>497.16443700000002</v>
      </c>
      <c r="Z71" s="263">
        <v>497.16443700000002</v>
      </c>
      <c r="AA71" s="263">
        <v>497.16443700000002</v>
      </c>
      <c r="AB71" s="208">
        <v>451.96767</v>
      </c>
      <c r="AC71" s="208">
        <v>451.96767</v>
      </c>
      <c r="AD71" s="208">
        <v>451.96767</v>
      </c>
      <c r="AE71" s="208">
        <v>451.96767</v>
      </c>
      <c r="AF71" s="208">
        <v>407.61875000000003</v>
      </c>
      <c r="AG71" s="190">
        <v>326.09500000000003</v>
      </c>
      <c r="AH71" s="312">
        <f t="shared" si="4"/>
        <v>1.2294304367331303</v>
      </c>
      <c r="AJ71" s="34"/>
      <c r="AK71" s="34"/>
      <c r="AL71" s="34"/>
      <c r="AM71" s="34"/>
      <c r="AN71" s="34"/>
      <c r="AO71" s="34"/>
    </row>
    <row r="72" spans="1:41" s="144" customFormat="1" ht="23.1" customHeight="1" x14ac:dyDescent="0.25">
      <c r="A72" s="2"/>
      <c r="B72" s="2">
        <v>1624</v>
      </c>
      <c r="C72" s="2" t="s">
        <v>394</v>
      </c>
      <c r="D72" s="4" t="s">
        <v>216</v>
      </c>
      <c r="E72" s="116">
        <f t="shared" si="14"/>
        <v>4550</v>
      </c>
      <c r="F72" s="117">
        <f t="shared" si="14"/>
        <v>2750</v>
      </c>
      <c r="G72" s="101"/>
      <c r="H72" s="2"/>
      <c r="I72" s="2"/>
      <c r="J72" s="71"/>
      <c r="K72" s="202">
        <f t="shared" si="15"/>
        <v>4550</v>
      </c>
      <c r="L72" s="202">
        <f t="shared" si="15"/>
        <v>2750</v>
      </c>
      <c r="M72" s="51"/>
      <c r="N72" s="13">
        <f t="shared" si="2"/>
        <v>4503.2</v>
      </c>
      <c r="O72" s="13">
        <f t="shared" si="3"/>
        <v>2701.92</v>
      </c>
      <c r="P72" s="51"/>
      <c r="Q72" s="467">
        <v>1801.28</v>
      </c>
      <c r="R72" s="398">
        <v>1465.1189220937504</v>
      </c>
      <c r="S72" s="400">
        <v>1465.1189220937504</v>
      </c>
      <c r="T72" s="410">
        <v>1465.1189220937504</v>
      </c>
      <c r="U72" s="410">
        <v>1465.1189220937504</v>
      </c>
      <c r="V72" s="367">
        <v>1331.9262928125002</v>
      </c>
      <c r="W72" s="300">
        <v>1065.5410342500002</v>
      </c>
      <c r="X72" s="289">
        <v>1065.5410342500002</v>
      </c>
      <c r="Y72" s="277">
        <v>852.43282740000006</v>
      </c>
      <c r="Z72" s="263">
        <v>852.43282740000006</v>
      </c>
      <c r="AA72" s="263">
        <v>852.43282740000006</v>
      </c>
      <c r="AB72" s="208">
        <v>774.93893400000002</v>
      </c>
      <c r="AC72" s="208">
        <v>774.93893400000002</v>
      </c>
      <c r="AD72" s="208">
        <v>774.93893400000002</v>
      </c>
      <c r="AE72" s="208">
        <v>774.93893400000002</v>
      </c>
      <c r="AF72" s="208">
        <v>698.89875000000006</v>
      </c>
      <c r="AG72" s="190">
        <v>559.11900000000003</v>
      </c>
      <c r="AH72" s="312">
        <f t="shared" si="4"/>
        <v>1.2294428614885771</v>
      </c>
      <c r="AJ72" s="34"/>
      <c r="AK72" s="34"/>
      <c r="AL72" s="34"/>
      <c r="AM72" s="34"/>
      <c r="AN72" s="34"/>
      <c r="AO72" s="34"/>
    </row>
    <row r="73" spans="1:41" s="144" customFormat="1" ht="23.1" customHeight="1" x14ac:dyDescent="0.25">
      <c r="A73" s="2"/>
      <c r="B73" s="2">
        <v>1625</v>
      </c>
      <c r="C73" s="2" t="s">
        <v>395</v>
      </c>
      <c r="D73" s="4" t="s">
        <v>217</v>
      </c>
      <c r="E73" s="116">
        <f t="shared" si="14"/>
        <v>7000</v>
      </c>
      <c r="F73" s="117">
        <f t="shared" si="14"/>
        <v>4200</v>
      </c>
      <c r="G73" s="101"/>
      <c r="H73" s="2"/>
      <c r="I73" s="2"/>
      <c r="J73" s="71"/>
      <c r="K73" s="202">
        <f t="shared" si="15"/>
        <v>7000</v>
      </c>
      <c r="L73" s="202">
        <f t="shared" si="15"/>
        <v>4200</v>
      </c>
      <c r="M73" s="51"/>
      <c r="N73" s="13">
        <f t="shared" si="2"/>
        <v>6969.2250000000004</v>
      </c>
      <c r="O73" s="13">
        <f t="shared" si="3"/>
        <v>4181.5349999999999</v>
      </c>
      <c r="P73" s="51"/>
      <c r="Q73" s="467">
        <v>2787.69</v>
      </c>
      <c r="R73" s="398">
        <v>2267.44800975</v>
      </c>
      <c r="S73" s="400">
        <v>2267.44800975</v>
      </c>
      <c r="T73" s="410">
        <v>2267.44800975</v>
      </c>
      <c r="U73" s="410">
        <v>2267.44800975</v>
      </c>
      <c r="V73" s="367">
        <v>2061.3163724999999</v>
      </c>
      <c r="W73" s="300">
        <v>1649.0530979999999</v>
      </c>
      <c r="X73" s="289">
        <v>1649.0530979999999</v>
      </c>
      <c r="Y73" s="277">
        <v>1319.2424784</v>
      </c>
      <c r="Z73" s="263">
        <v>1319.2424784</v>
      </c>
      <c r="AA73" s="263">
        <v>1319.2424784</v>
      </c>
      <c r="AB73" s="208">
        <v>1199.311344</v>
      </c>
      <c r="AC73" s="208">
        <v>1199.311344</v>
      </c>
      <c r="AD73" s="208">
        <v>1199.311344</v>
      </c>
      <c r="AE73" s="208">
        <v>1199.311344</v>
      </c>
      <c r="AF73" s="208">
        <v>1081.6300000000001</v>
      </c>
      <c r="AG73" s="190">
        <v>865.30400000000009</v>
      </c>
      <c r="AH73" s="312">
        <f t="shared" si="4"/>
        <v>1.2294394350004787</v>
      </c>
      <c r="AJ73" s="34"/>
      <c r="AK73" s="34"/>
      <c r="AL73" s="34"/>
      <c r="AM73" s="34"/>
      <c r="AN73" s="34"/>
      <c r="AO73" s="34"/>
    </row>
    <row r="74" spans="1:41" s="144" customFormat="1" ht="23.1" customHeight="1" x14ac:dyDescent="0.25">
      <c r="A74" s="2"/>
      <c r="B74" s="2">
        <v>1626</v>
      </c>
      <c r="C74" s="2" t="s">
        <v>396</v>
      </c>
      <c r="D74" s="4" t="s">
        <v>218</v>
      </c>
      <c r="E74" s="116">
        <f t="shared" si="14"/>
        <v>10200</v>
      </c>
      <c r="F74" s="117">
        <f t="shared" si="14"/>
        <v>6150</v>
      </c>
      <c r="G74" s="101"/>
      <c r="H74" s="2"/>
      <c r="I74" s="2"/>
      <c r="J74" s="71"/>
      <c r="K74" s="202">
        <f t="shared" si="15"/>
        <v>10200</v>
      </c>
      <c r="L74" s="202">
        <f t="shared" si="15"/>
        <v>6150</v>
      </c>
      <c r="M74" s="51"/>
      <c r="N74" s="13">
        <f t="shared" si="2"/>
        <v>10185.275</v>
      </c>
      <c r="O74" s="13">
        <f t="shared" si="3"/>
        <v>6111.165</v>
      </c>
      <c r="P74" s="51"/>
      <c r="Q74" s="467">
        <v>4074.11</v>
      </c>
      <c r="R74" s="398">
        <v>3313.805049843751</v>
      </c>
      <c r="S74" s="400">
        <v>3313.805049843751</v>
      </c>
      <c r="T74" s="410">
        <v>3313.805049843751</v>
      </c>
      <c r="U74" s="410">
        <v>3313.805049843751</v>
      </c>
      <c r="V74" s="367">
        <v>3012.5500453125005</v>
      </c>
      <c r="W74" s="300">
        <v>2410.0400362500004</v>
      </c>
      <c r="X74" s="289">
        <v>2410.0400362500004</v>
      </c>
      <c r="Y74" s="277">
        <v>1928.0320290000004</v>
      </c>
      <c r="Z74" s="263">
        <v>1928.0320290000004</v>
      </c>
      <c r="AA74" s="263">
        <v>1928.0320290000004</v>
      </c>
      <c r="AB74" s="208">
        <v>1752.7563900000002</v>
      </c>
      <c r="AC74" s="208">
        <v>1752.7563900000002</v>
      </c>
      <c r="AD74" s="208">
        <v>1752.7563900000002</v>
      </c>
      <c r="AE74" s="208">
        <v>1752.7563900000002</v>
      </c>
      <c r="AF74" s="208">
        <v>1580.7687500000002</v>
      </c>
      <c r="AG74" s="190">
        <v>1264.6150000000002</v>
      </c>
      <c r="AH74" s="312">
        <f t="shared" si="4"/>
        <v>1.2294356302559495</v>
      </c>
      <c r="AJ74" s="34"/>
      <c r="AK74" s="34"/>
      <c r="AL74" s="34"/>
      <c r="AM74" s="34"/>
      <c r="AN74" s="34"/>
      <c r="AO74" s="34"/>
    </row>
    <row r="75" spans="1:41" s="144" customFormat="1" ht="20.100000000000001" customHeight="1" x14ac:dyDescent="0.25">
      <c r="A75" s="2"/>
      <c r="B75" s="2"/>
      <c r="C75" s="2"/>
      <c r="D75" s="136"/>
      <c r="E75" s="138"/>
      <c r="F75" s="139"/>
      <c r="G75" s="99"/>
      <c r="H75" s="2"/>
      <c r="I75" s="2"/>
      <c r="J75" s="34"/>
      <c r="K75" s="202"/>
      <c r="L75" s="202"/>
      <c r="M75" s="2"/>
      <c r="N75" s="13"/>
      <c r="O75" s="13"/>
      <c r="P75" s="2"/>
      <c r="Q75" s="398"/>
      <c r="R75" s="398"/>
      <c r="S75" s="400"/>
      <c r="T75" s="400"/>
      <c r="U75" s="400"/>
      <c r="V75" s="332"/>
      <c r="W75" s="341"/>
      <c r="X75" s="322">
        <v>0</v>
      </c>
      <c r="Y75" s="279"/>
      <c r="Z75" s="211"/>
      <c r="AA75" s="211"/>
      <c r="AB75" s="209"/>
      <c r="AC75" s="209"/>
      <c r="AD75" s="209"/>
      <c r="AE75" s="209"/>
      <c r="AF75" s="209"/>
      <c r="AG75" s="191"/>
      <c r="AH75" s="312" t="e">
        <f t="shared" ref="AH75:AH138" si="16">Q75/R75</f>
        <v>#DIV/0!</v>
      </c>
      <c r="AJ75" s="34"/>
      <c r="AK75" s="34"/>
      <c r="AL75" s="34"/>
      <c r="AM75" s="34"/>
      <c r="AN75" s="34"/>
      <c r="AO75" s="34"/>
    </row>
    <row r="76" spans="1:41" s="144" customFormat="1" ht="23.1" customHeight="1" x14ac:dyDescent="0.25">
      <c r="A76" s="2"/>
      <c r="B76" s="2"/>
      <c r="C76" s="2"/>
      <c r="D76" s="615" t="s">
        <v>57</v>
      </c>
      <c r="E76" s="615"/>
      <c r="F76" s="615"/>
      <c r="G76" s="615"/>
      <c r="H76" s="615"/>
      <c r="I76" s="615"/>
      <c r="J76" s="34"/>
      <c r="K76" s="202"/>
      <c r="L76" s="202"/>
      <c r="M76" s="2"/>
      <c r="N76" s="13"/>
      <c r="O76" s="13"/>
      <c r="P76" s="2"/>
      <c r="Q76" s="473">
        <v>220324</v>
      </c>
      <c r="R76" s="398"/>
      <c r="S76" s="400"/>
      <c r="T76" s="400"/>
      <c r="U76" s="400"/>
      <c r="V76" s="332"/>
      <c r="W76" s="341"/>
      <c r="X76" s="322"/>
      <c r="Y76" s="279"/>
      <c r="Z76" s="211"/>
      <c r="AA76" s="211"/>
      <c r="AB76" s="209"/>
      <c r="AC76" s="209"/>
      <c r="AD76" s="209"/>
      <c r="AE76" s="209"/>
      <c r="AF76" s="209"/>
      <c r="AG76" s="191"/>
      <c r="AH76" s="312" t="e">
        <f t="shared" si="16"/>
        <v>#DIV/0!</v>
      </c>
      <c r="AJ76" s="34"/>
      <c r="AK76" s="34"/>
      <c r="AL76" s="34"/>
      <c r="AM76" s="34"/>
      <c r="AN76" s="34"/>
      <c r="AO76" s="34"/>
    </row>
    <row r="77" spans="1:41" s="144" customFormat="1" ht="23.1" customHeight="1" x14ac:dyDescent="0.25">
      <c r="A77" s="449"/>
      <c r="B77" s="2">
        <v>1903</v>
      </c>
      <c r="C77" s="2" t="s">
        <v>419</v>
      </c>
      <c r="D77" s="4" t="s">
        <v>126</v>
      </c>
      <c r="E77" s="116">
        <f t="shared" ref="E77:F79" si="17">K77</f>
        <v>3550</v>
      </c>
      <c r="F77" s="117">
        <f t="shared" si="17"/>
        <v>2150</v>
      </c>
      <c r="G77" s="101"/>
      <c r="H77" s="2"/>
      <c r="I77" s="2"/>
      <c r="J77" s="33"/>
      <c r="K77" s="202">
        <f t="shared" ref="K77:L79" si="18">MROUND(N77+25,50)</f>
        <v>3550</v>
      </c>
      <c r="L77" s="202">
        <f t="shared" si="18"/>
        <v>2150</v>
      </c>
      <c r="M77" s="51"/>
      <c r="N77" s="13">
        <f t="shared" ref="N77:N140" si="19">Q77*$N$7</f>
        <v>3538.0675000000001</v>
      </c>
      <c r="O77" s="13">
        <f t="shared" ref="O77:O140" si="20">Q77*$O$7</f>
        <v>2122.8405000000002</v>
      </c>
      <c r="P77" s="51"/>
      <c r="Q77" s="450">
        <v>1415.2270000000001</v>
      </c>
      <c r="R77" s="450">
        <v>1415.2270000000001</v>
      </c>
      <c r="S77" s="436">
        <v>1286.57</v>
      </c>
      <c r="T77" s="409">
        <v>1286.57</v>
      </c>
      <c r="U77" s="409">
        <v>1286.57</v>
      </c>
      <c r="V77" s="367">
        <v>1173.875</v>
      </c>
      <c r="W77" s="305">
        <v>939.1</v>
      </c>
      <c r="X77" s="289">
        <v>898.27375000000006</v>
      </c>
      <c r="Y77" s="277">
        <v>718.61900000000003</v>
      </c>
      <c r="Z77" s="263">
        <v>718.61900000000003</v>
      </c>
      <c r="AA77" s="263">
        <v>718.61900000000003</v>
      </c>
      <c r="AB77" s="208">
        <v>646.76303999999993</v>
      </c>
      <c r="AC77" s="208">
        <v>646.76303999999993</v>
      </c>
      <c r="AD77" s="208">
        <v>646.76303999999993</v>
      </c>
      <c r="AE77" s="208">
        <v>646.76303999999993</v>
      </c>
      <c r="AF77" s="208">
        <v>583.29999999999995</v>
      </c>
      <c r="AG77" s="191">
        <v>466.64</v>
      </c>
      <c r="AH77" s="312">
        <f t="shared" si="16"/>
        <v>1</v>
      </c>
      <c r="AI77" s="144">
        <f>S77*1.1</f>
        <v>1415.2270000000001</v>
      </c>
      <c r="AJ77" s="34"/>
      <c r="AK77" s="34"/>
      <c r="AL77" s="34"/>
      <c r="AM77" s="34"/>
      <c r="AN77" s="34"/>
      <c r="AO77" s="34"/>
    </row>
    <row r="78" spans="1:41" s="144" customFormat="1" ht="23.1" customHeight="1" x14ac:dyDescent="0.25">
      <c r="A78" s="449"/>
      <c r="B78" s="2">
        <v>1904</v>
      </c>
      <c r="C78" s="2" t="s">
        <v>420</v>
      </c>
      <c r="D78" s="4" t="s">
        <v>127</v>
      </c>
      <c r="E78" s="116">
        <f t="shared" si="17"/>
        <v>3650</v>
      </c>
      <c r="F78" s="117">
        <f t="shared" si="17"/>
        <v>2200</v>
      </c>
      <c r="G78" s="101"/>
      <c r="H78" s="2"/>
      <c r="I78" s="2"/>
      <c r="J78" s="33"/>
      <c r="K78" s="202">
        <f t="shared" si="18"/>
        <v>3650</v>
      </c>
      <c r="L78" s="202">
        <f t="shared" si="18"/>
        <v>2200</v>
      </c>
      <c r="M78" s="51"/>
      <c r="N78" s="13">
        <f t="shared" si="19"/>
        <v>3632.3649999999998</v>
      </c>
      <c r="O78" s="13">
        <f t="shared" si="20"/>
        <v>2179.4189999999999</v>
      </c>
      <c r="P78" s="51"/>
      <c r="Q78" s="450">
        <v>1452.9459999999999</v>
      </c>
      <c r="R78" s="450">
        <v>1452.9459999999999</v>
      </c>
      <c r="S78" s="436">
        <v>1320.86</v>
      </c>
      <c r="T78" s="409">
        <v>1320.86</v>
      </c>
      <c r="U78" s="409">
        <v>1320.86</v>
      </c>
      <c r="V78" s="367">
        <v>1205.1624999999999</v>
      </c>
      <c r="W78" s="305">
        <v>964.13</v>
      </c>
      <c r="X78" s="289">
        <v>922.21250000000009</v>
      </c>
      <c r="Y78" s="277">
        <v>737.7700000000001</v>
      </c>
      <c r="Z78" s="263">
        <v>737.7700000000001</v>
      </c>
      <c r="AA78" s="263">
        <v>737.7700000000001</v>
      </c>
      <c r="AB78" s="208">
        <v>663.99101999999993</v>
      </c>
      <c r="AC78" s="208">
        <v>663.99101999999993</v>
      </c>
      <c r="AD78" s="208">
        <v>663.99101999999993</v>
      </c>
      <c r="AE78" s="208">
        <v>663.99101999999993</v>
      </c>
      <c r="AF78" s="208">
        <v>598.83749999999998</v>
      </c>
      <c r="AG78" s="191">
        <v>479.07</v>
      </c>
      <c r="AH78" s="312">
        <f t="shared" si="16"/>
        <v>1</v>
      </c>
      <c r="AI78" s="144">
        <f t="shared" ref="AI78:AI92" si="21">S78*1.1</f>
        <v>1452.9459999999999</v>
      </c>
      <c r="AJ78" s="34"/>
      <c r="AK78" s="34"/>
      <c r="AL78" s="34"/>
      <c r="AM78" s="34"/>
      <c r="AN78" s="34"/>
      <c r="AO78" s="34"/>
    </row>
    <row r="79" spans="1:41" s="144" customFormat="1" ht="23.1" customHeight="1" x14ac:dyDescent="0.25">
      <c r="A79" s="449"/>
      <c r="B79" s="2">
        <v>1905</v>
      </c>
      <c r="C79" s="2" t="s">
        <v>421</v>
      </c>
      <c r="D79" s="4" t="s">
        <v>128</v>
      </c>
      <c r="E79" s="116">
        <f t="shared" si="17"/>
        <v>5550</v>
      </c>
      <c r="F79" s="117">
        <f t="shared" si="17"/>
        <v>3350</v>
      </c>
      <c r="G79" s="101"/>
      <c r="H79" s="2"/>
      <c r="I79" s="2"/>
      <c r="J79" s="33"/>
      <c r="K79" s="202">
        <f t="shared" si="18"/>
        <v>5550</v>
      </c>
      <c r="L79" s="202">
        <f t="shared" si="18"/>
        <v>3350</v>
      </c>
      <c r="M79" s="51"/>
      <c r="N79" s="13">
        <f t="shared" si="19"/>
        <v>5520.8725000000004</v>
      </c>
      <c r="O79" s="13">
        <f t="shared" si="20"/>
        <v>3312.5235000000002</v>
      </c>
      <c r="P79" s="51"/>
      <c r="Q79" s="450">
        <v>2208.3490000000002</v>
      </c>
      <c r="R79" s="450">
        <v>2208.3490000000002</v>
      </c>
      <c r="S79" s="436">
        <v>2007.59</v>
      </c>
      <c r="T79" s="409">
        <v>2007.59</v>
      </c>
      <c r="U79" s="409">
        <v>2007.59</v>
      </c>
      <c r="V79" s="367">
        <v>1831.75</v>
      </c>
      <c r="W79" s="305">
        <v>1465.4</v>
      </c>
      <c r="X79" s="289">
        <v>1401.7025000000001</v>
      </c>
      <c r="Y79" s="277">
        <v>1121.3620000000001</v>
      </c>
      <c r="Z79" s="263">
        <v>1121.3620000000001</v>
      </c>
      <c r="AA79" s="263">
        <v>1121.3620000000001</v>
      </c>
      <c r="AB79" s="208">
        <v>1009.2158999999999</v>
      </c>
      <c r="AC79" s="208">
        <v>1009.2158999999999</v>
      </c>
      <c r="AD79" s="208">
        <v>1009.2158999999999</v>
      </c>
      <c r="AE79" s="208">
        <v>1009.2158999999999</v>
      </c>
      <c r="AF79" s="208">
        <v>910.1875</v>
      </c>
      <c r="AG79" s="191">
        <v>728.15</v>
      </c>
      <c r="AH79" s="312">
        <f t="shared" si="16"/>
        <v>1</v>
      </c>
      <c r="AI79" s="144">
        <f t="shared" si="21"/>
        <v>2208.3490000000002</v>
      </c>
      <c r="AJ79" s="34"/>
      <c r="AK79" s="34"/>
      <c r="AL79" s="34"/>
      <c r="AM79" s="34"/>
      <c r="AN79" s="34"/>
      <c r="AO79" s="34"/>
    </row>
    <row r="80" spans="1:41" s="144" customFormat="1" ht="20.100000000000001" customHeight="1" x14ac:dyDescent="0.25">
      <c r="A80" s="2"/>
      <c r="B80" s="2"/>
      <c r="C80" s="2"/>
      <c r="D80" s="136"/>
      <c r="E80" s="138"/>
      <c r="F80" s="139"/>
      <c r="G80" s="99"/>
      <c r="H80" s="2"/>
      <c r="I80" s="2"/>
      <c r="J80" s="34"/>
      <c r="K80" s="202"/>
      <c r="L80" s="202"/>
      <c r="M80" s="2"/>
      <c r="N80" s="13"/>
      <c r="O80" s="13"/>
      <c r="P80" s="2"/>
      <c r="Q80" s="398"/>
      <c r="R80" s="398"/>
      <c r="S80" s="400"/>
      <c r="T80" s="401"/>
      <c r="U80" s="401"/>
      <c r="V80" s="329"/>
      <c r="W80" s="329"/>
      <c r="X80" s="330"/>
      <c r="Y80" s="280"/>
      <c r="Z80" s="331"/>
      <c r="AA80" s="331"/>
      <c r="AB80" s="208"/>
      <c r="AC80" s="208"/>
      <c r="AD80" s="208"/>
      <c r="AE80" s="208"/>
      <c r="AF80" s="208"/>
      <c r="AG80" s="191"/>
      <c r="AH80" s="312" t="e">
        <f t="shared" si="16"/>
        <v>#DIV/0!</v>
      </c>
      <c r="AJ80" s="34"/>
      <c r="AK80" s="34"/>
      <c r="AL80" s="34"/>
      <c r="AM80" s="34"/>
      <c r="AN80" s="34"/>
      <c r="AO80" s="34"/>
    </row>
    <row r="81" spans="1:41" s="144" customFormat="1" ht="23.1" customHeight="1" x14ac:dyDescent="0.25">
      <c r="A81" s="2"/>
      <c r="B81" s="2"/>
      <c r="C81" s="2"/>
      <c r="D81" s="615" t="s">
        <v>275</v>
      </c>
      <c r="E81" s="615"/>
      <c r="F81" s="615"/>
      <c r="G81" s="615"/>
      <c r="H81" s="615"/>
      <c r="I81" s="615"/>
      <c r="J81" s="34"/>
      <c r="K81" s="202"/>
      <c r="L81" s="202"/>
      <c r="M81" s="2"/>
      <c r="N81" s="13"/>
      <c r="O81" s="13"/>
      <c r="P81" s="2"/>
      <c r="Q81" s="474">
        <v>220324</v>
      </c>
      <c r="R81" s="398"/>
      <c r="S81" s="400"/>
      <c r="T81" s="401"/>
      <c r="U81" s="401"/>
      <c r="V81" s="329"/>
      <c r="W81" s="329"/>
      <c r="X81" s="330"/>
      <c r="Y81" s="280"/>
      <c r="Z81" s="331"/>
      <c r="AA81" s="331"/>
      <c r="AB81" s="208"/>
      <c r="AC81" s="234"/>
      <c r="AD81" s="208"/>
      <c r="AE81" s="208"/>
      <c r="AF81" s="208"/>
      <c r="AG81" s="191"/>
      <c r="AH81" s="312" t="e">
        <f t="shared" si="16"/>
        <v>#DIV/0!</v>
      </c>
      <c r="AJ81" s="34"/>
      <c r="AK81" s="34"/>
      <c r="AL81" s="34"/>
      <c r="AM81" s="34"/>
      <c r="AN81" s="34"/>
      <c r="AO81" s="34"/>
    </row>
    <row r="82" spans="1:41" s="144" customFormat="1" ht="23.1" customHeight="1" x14ac:dyDescent="0.25">
      <c r="A82" s="2" t="s">
        <v>889</v>
      </c>
      <c r="B82" s="2">
        <v>211</v>
      </c>
      <c r="C82" s="2" t="s">
        <v>307</v>
      </c>
      <c r="D82" s="4" t="s">
        <v>68</v>
      </c>
      <c r="E82" s="116">
        <f t="shared" ref="E82:F84" si="22">K82</f>
        <v>5700</v>
      </c>
      <c r="F82" s="117">
        <f t="shared" si="22"/>
        <v>3450</v>
      </c>
      <c r="G82" s="101"/>
      <c r="H82" s="2"/>
      <c r="I82" s="2"/>
      <c r="J82" s="33"/>
      <c r="K82" s="202">
        <f t="shared" ref="K82:L84" si="23">MROUND(N82+25,50)</f>
        <v>5700</v>
      </c>
      <c r="L82" s="202">
        <f t="shared" si="23"/>
        <v>3450</v>
      </c>
      <c r="M82" s="51"/>
      <c r="N82" s="13">
        <f t="shared" si="19"/>
        <v>5674.5</v>
      </c>
      <c r="O82" s="13">
        <f t="shared" si="20"/>
        <v>3404.7000000000003</v>
      </c>
      <c r="P82" s="51"/>
      <c r="Q82" s="398">
        <v>2269.8000000000002</v>
      </c>
      <c r="R82" s="398">
        <v>2269.8000000000002</v>
      </c>
      <c r="S82" s="436">
        <v>2269.8000000000002</v>
      </c>
      <c r="T82" s="399">
        <v>2171.114</v>
      </c>
      <c r="U82" s="399">
        <v>2171.114</v>
      </c>
      <c r="V82" s="371">
        <v>1973.74</v>
      </c>
      <c r="W82" s="303">
        <v>1361.2</v>
      </c>
      <c r="X82" s="289">
        <v>1361.2</v>
      </c>
      <c r="Y82" s="277">
        <v>1088.96</v>
      </c>
      <c r="Z82" s="263">
        <v>1088.96</v>
      </c>
      <c r="AA82" s="263">
        <v>1088.96</v>
      </c>
      <c r="AB82" s="208">
        <v>972.29285999999991</v>
      </c>
      <c r="AC82" s="208">
        <v>972.29285999999991</v>
      </c>
      <c r="AD82" s="208">
        <v>972.29285999999991</v>
      </c>
      <c r="AE82" s="208">
        <v>972.29285999999991</v>
      </c>
      <c r="AF82" s="208">
        <v>876.88750000000005</v>
      </c>
      <c r="AG82" s="191">
        <v>701.51</v>
      </c>
      <c r="AH82" s="312">
        <f t="shared" si="16"/>
        <v>1</v>
      </c>
      <c r="AJ82" s="34"/>
      <c r="AK82" s="34"/>
      <c r="AL82" s="34"/>
      <c r="AM82" s="34"/>
      <c r="AN82" s="34"/>
      <c r="AO82" s="34"/>
    </row>
    <row r="83" spans="1:41" s="144" customFormat="1" ht="23.1" customHeight="1" x14ac:dyDescent="0.25">
      <c r="A83" s="2" t="s">
        <v>889</v>
      </c>
      <c r="B83" s="2">
        <v>212</v>
      </c>
      <c r="C83" s="2" t="s">
        <v>308</v>
      </c>
      <c r="D83" s="4" t="s">
        <v>69</v>
      </c>
      <c r="E83" s="116">
        <f t="shared" si="22"/>
        <v>8550</v>
      </c>
      <c r="F83" s="117">
        <f t="shared" si="22"/>
        <v>5150</v>
      </c>
      <c r="G83" s="101"/>
      <c r="H83" s="2"/>
      <c r="I83" s="2"/>
      <c r="J83" s="33"/>
      <c r="K83" s="202">
        <f t="shared" si="23"/>
        <v>8550</v>
      </c>
      <c r="L83" s="202">
        <f t="shared" si="23"/>
        <v>5150</v>
      </c>
      <c r="M83" s="51"/>
      <c r="N83" s="13">
        <f t="shared" si="19"/>
        <v>8509.375</v>
      </c>
      <c r="O83" s="13">
        <f t="shared" si="20"/>
        <v>5105.625</v>
      </c>
      <c r="P83" s="51"/>
      <c r="Q83" s="398">
        <v>3403.75</v>
      </c>
      <c r="R83" s="398">
        <v>3403.75</v>
      </c>
      <c r="S83" s="436">
        <v>3403.75</v>
      </c>
      <c r="T83" s="399">
        <v>3255.7339375000001</v>
      </c>
      <c r="U83" s="399">
        <v>3255.7339375000001</v>
      </c>
      <c r="V83" s="371">
        <v>2959.7581249999998</v>
      </c>
      <c r="W83" s="303">
        <v>2041.2125000000001</v>
      </c>
      <c r="X83" s="289">
        <v>2041.2125000000001</v>
      </c>
      <c r="Y83" s="277">
        <v>1632.97</v>
      </c>
      <c r="Z83" s="263">
        <v>1632.97</v>
      </c>
      <c r="AA83" s="263">
        <v>1632.97</v>
      </c>
      <c r="AB83" s="208">
        <v>1458.01656</v>
      </c>
      <c r="AC83" s="208">
        <v>1458.01656</v>
      </c>
      <c r="AD83" s="208">
        <v>1458.01656</v>
      </c>
      <c r="AE83" s="208">
        <v>1458.01656</v>
      </c>
      <c r="AF83" s="208">
        <v>1314.95</v>
      </c>
      <c r="AG83" s="191">
        <v>1051.96</v>
      </c>
      <c r="AH83" s="312">
        <f t="shared" si="16"/>
        <v>1</v>
      </c>
      <c r="AJ83" s="34"/>
      <c r="AK83" s="34"/>
      <c r="AL83" s="34"/>
      <c r="AM83" s="34"/>
      <c r="AN83" s="34"/>
      <c r="AO83" s="34"/>
    </row>
    <row r="84" spans="1:41" s="144" customFormat="1" ht="23.1" customHeight="1" x14ac:dyDescent="0.25">
      <c r="A84" s="2" t="s">
        <v>889</v>
      </c>
      <c r="B84" s="2">
        <v>213</v>
      </c>
      <c r="C84" s="2" t="s">
        <v>309</v>
      </c>
      <c r="D84" s="4" t="s">
        <v>70</v>
      </c>
      <c r="E84" s="116">
        <f t="shared" si="22"/>
        <v>10750</v>
      </c>
      <c r="F84" s="117">
        <f t="shared" si="22"/>
        <v>6450</v>
      </c>
      <c r="G84" s="101"/>
      <c r="H84" s="2"/>
      <c r="I84" s="2"/>
      <c r="J84" s="33"/>
      <c r="K84" s="202">
        <f t="shared" si="23"/>
        <v>10750</v>
      </c>
      <c r="L84" s="202">
        <f t="shared" si="23"/>
        <v>6450</v>
      </c>
      <c r="M84" s="51"/>
      <c r="N84" s="13">
        <f t="shared" si="19"/>
        <v>10723.125</v>
      </c>
      <c r="O84" s="13">
        <f t="shared" si="20"/>
        <v>6433.875</v>
      </c>
      <c r="P84" s="51"/>
      <c r="Q84" s="398">
        <v>4289.25</v>
      </c>
      <c r="R84" s="398">
        <v>4289.25</v>
      </c>
      <c r="S84" s="436">
        <v>4289.25</v>
      </c>
      <c r="T84" s="399">
        <v>4102.7586874999997</v>
      </c>
      <c r="U84" s="399">
        <v>4102.7586874999997</v>
      </c>
      <c r="V84" s="371">
        <v>3729.7806249999994</v>
      </c>
      <c r="W84" s="303">
        <v>2572.2624999999998</v>
      </c>
      <c r="X84" s="289">
        <v>2572.2624999999998</v>
      </c>
      <c r="Y84" s="277">
        <v>2057.81</v>
      </c>
      <c r="Z84" s="263">
        <v>2057.81</v>
      </c>
      <c r="AA84" s="263">
        <v>2057.81</v>
      </c>
      <c r="AB84" s="208">
        <v>1837.3231800000001</v>
      </c>
      <c r="AC84" s="208">
        <v>1837.3231800000001</v>
      </c>
      <c r="AD84" s="208">
        <v>1837.3231800000001</v>
      </c>
      <c r="AE84" s="208">
        <v>1837.3231800000001</v>
      </c>
      <c r="AF84" s="208">
        <v>1657.0375000000001</v>
      </c>
      <c r="AG84" s="191">
        <v>1325.63</v>
      </c>
      <c r="AH84" s="312">
        <f t="shared" si="16"/>
        <v>1</v>
      </c>
      <c r="AJ84" s="34"/>
      <c r="AK84" s="34"/>
      <c r="AL84" s="34"/>
      <c r="AM84" s="34"/>
      <c r="AN84" s="34"/>
      <c r="AO84" s="34"/>
    </row>
    <row r="85" spans="1:41" s="144" customFormat="1" ht="20.100000000000001" customHeight="1" x14ac:dyDescent="0.25">
      <c r="A85" s="2"/>
      <c r="B85" s="2"/>
      <c r="C85" s="2"/>
      <c r="D85" s="136"/>
      <c r="E85" s="138"/>
      <c r="F85" s="139"/>
      <c r="G85" s="99"/>
      <c r="H85" s="2"/>
      <c r="I85" s="2"/>
      <c r="J85" s="34"/>
      <c r="K85" s="202"/>
      <c r="L85" s="202"/>
      <c r="M85" s="2"/>
      <c r="N85" s="13"/>
      <c r="O85" s="13"/>
      <c r="P85" s="2"/>
      <c r="Q85" s="398"/>
      <c r="R85" s="398"/>
      <c r="S85" s="400"/>
      <c r="T85" s="400"/>
      <c r="U85" s="400"/>
      <c r="V85" s="332"/>
      <c r="W85" s="332"/>
      <c r="X85" s="330"/>
      <c r="Y85" s="280"/>
      <c r="Z85" s="331"/>
      <c r="AA85" s="331"/>
      <c r="AB85" s="208"/>
      <c r="AC85" s="208"/>
      <c r="AD85" s="208"/>
      <c r="AE85" s="208"/>
      <c r="AF85" s="208"/>
      <c r="AG85" s="191"/>
      <c r="AH85" s="312" t="e">
        <f t="shared" si="16"/>
        <v>#DIV/0!</v>
      </c>
      <c r="AJ85" s="34"/>
      <c r="AK85" s="34"/>
      <c r="AL85" s="34"/>
      <c r="AM85" s="34"/>
      <c r="AN85" s="34"/>
      <c r="AO85" s="34"/>
    </row>
    <row r="86" spans="1:41" s="144" customFormat="1" ht="23.1" customHeight="1" x14ac:dyDescent="0.25">
      <c r="A86" s="2"/>
      <c r="B86" s="2"/>
      <c r="C86" s="2"/>
      <c r="D86" s="615" t="s">
        <v>277</v>
      </c>
      <c r="E86" s="615"/>
      <c r="F86" s="615"/>
      <c r="G86" s="615"/>
      <c r="H86" s="615"/>
      <c r="I86" s="615"/>
      <c r="J86" s="34"/>
      <c r="K86" s="202"/>
      <c r="L86" s="202"/>
      <c r="M86" s="2"/>
      <c r="N86" s="13"/>
      <c r="O86" s="13"/>
      <c r="P86" s="2"/>
      <c r="Q86" s="473">
        <v>220324</v>
      </c>
      <c r="R86" s="398"/>
      <c r="S86" s="400"/>
      <c r="T86" s="400"/>
      <c r="U86" s="400"/>
      <c r="V86" s="332"/>
      <c r="W86" s="332"/>
      <c r="X86" s="330"/>
      <c r="Y86" s="280"/>
      <c r="Z86" s="331"/>
      <c r="AA86" s="331"/>
      <c r="AB86" s="208"/>
      <c r="AC86" s="208"/>
      <c r="AD86" s="208"/>
      <c r="AE86" s="208"/>
      <c r="AF86" s="208"/>
      <c r="AG86" s="191"/>
      <c r="AH86" s="312" t="e">
        <f t="shared" si="16"/>
        <v>#DIV/0!</v>
      </c>
      <c r="AJ86" s="34"/>
      <c r="AK86" s="34"/>
      <c r="AL86" s="34"/>
      <c r="AM86" s="34"/>
      <c r="AN86" s="34"/>
      <c r="AO86" s="34"/>
    </row>
    <row r="87" spans="1:41" s="144" customFormat="1" ht="23.1" customHeight="1" x14ac:dyDescent="0.25">
      <c r="A87" s="449"/>
      <c r="B87" s="2">
        <v>1921</v>
      </c>
      <c r="C87" s="2" t="s">
        <v>436</v>
      </c>
      <c r="D87" s="4" t="s">
        <v>138</v>
      </c>
      <c r="E87" s="116">
        <f t="shared" ref="E87:F92" si="24">K87</f>
        <v>3000</v>
      </c>
      <c r="F87" s="117">
        <f t="shared" si="24"/>
        <v>1800</v>
      </c>
      <c r="G87" s="101"/>
      <c r="H87" s="2"/>
      <c r="I87" s="2"/>
      <c r="J87" s="33"/>
      <c r="K87" s="202">
        <f t="shared" ref="K87:L92" si="25">MROUND(N87+25,50)</f>
        <v>3000</v>
      </c>
      <c r="L87" s="202">
        <f t="shared" si="25"/>
        <v>1800</v>
      </c>
      <c r="M87" s="51"/>
      <c r="N87" s="13">
        <f t="shared" si="19"/>
        <v>2972.9975000000004</v>
      </c>
      <c r="O87" s="13">
        <f t="shared" si="20"/>
        <v>1783.7985000000001</v>
      </c>
      <c r="P87" s="51"/>
      <c r="Q87" s="450">
        <v>1189.1990000000001</v>
      </c>
      <c r="R87" s="450">
        <v>1189.1990000000001</v>
      </c>
      <c r="S87" s="436">
        <v>1081.0899999999999</v>
      </c>
      <c r="T87" s="409">
        <v>1081.0899999999999</v>
      </c>
      <c r="U87" s="409">
        <v>1081.0899999999999</v>
      </c>
      <c r="V87" s="368">
        <v>986.4</v>
      </c>
      <c r="W87" s="305">
        <v>789.12</v>
      </c>
      <c r="X87" s="289">
        <v>754.8062500000002</v>
      </c>
      <c r="Y87" s="277">
        <v>603.84500000000014</v>
      </c>
      <c r="Z87" s="263">
        <v>603.84500000000014</v>
      </c>
      <c r="AA87" s="263">
        <v>603.84500000000014</v>
      </c>
      <c r="AB87" s="208">
        <v>543.46446000000003</v>
      </c>
      <c r="AC87" s="208">
        <v>543.46446000000003</v>
      </c>
      <c r="AD87" s="208">
        <v>543.46446000000003</v>
      </c>
      <c r="AE87" s="208">
        <v>543.46446000000003</v>
      </c>
      <c r="AF87" s="208">
        <v>490.13750000000005</v>
      </c>
      <c r="AG87" s="191">
        <v>392.11</v>
      </c>
      <c r="AH87" s="312">
        <f t="shared" si="16"/>
        <v>1</v>
      </c>
      <c r="AI87" s="144">
        <f t="shared" si="21"/>
        <v>1189.1990000000001</v>
      </c>
      <c r="AJ87" s="34"/>
      <c r="AK87" s="34"/>
      <c r="AL87" s="34"/>
      <c r="AM87" s="34"/>
      <c r="AN87" s="34"/>
      <c r="AO87" s="34"/>
    </row>
    <row r="88" spans="1:41" s="144" customFormat="1" ht="23.1" customHeight="1" x14ac:dyDescent="0.25">
      <c r="A88" s="449"/>
      <c r="B88" s="2">
        <v>1922</v>
      </c>
      <c r="C88" s="2" t="s">
        <v>437</v>
      </c>
      <c r="D88" s="4" t="s">
        <v>139</v>
      </c>
      <c r="E88" s="116">
        <f t="shared" si="24"/>
        <v>5350</v>
      </c>
      <c r="F88" s="117">
        <f t="shared" si="24"/>
        <v>3250</v>
      </c>
      <c r="G88" s="101"/>
      <c r="H88" s="2"/>
      <c r="I88" s="2"/>
      <c r="J88" s="33"/>
      <c r="K88" s="202">
        <f t="shared" si="25"/>
        <v>5350</v>
      </c>
      <c r="L88" s="202">
        <f t="shared" si="25"/>
        <v>3250</v>
      </c>
      <c r="M88" s="51"/>
      <c r="N88" s="13">
        <f t="shared" si="19"/>
        <v>5338.9325000000008</v>
      </c>
      <c r="O88" s="13">
        <f t="shared" si="20"/>
        <v>3203.3595000000005</v>
      </c>
      <c r="P88" s="51"/>
      <c r="Q88" s="450">
        <v>2135.5730000000003</v>
      </c>
      <c r="R88" s="450">
        <v>2135.5730000000003</v>
      </c>
      <c r="S88" s="436">
        <v>1941.43</v>
      </c>
      <c r="T88" s="409">
        <v>1941.43</v>
      </c>
      <c r="U88" s="409">
        <v>1941.43</v>
      </c>
      <c r="V88" s="368">
        <v>1771.375</v>
      </c>
      <c r="W88" s="305">
        <v>1417.1</v>
      </c>
      <c r="X88" s="289">
        <v>1355.48875</v>
      </c>
      <c r="Y88" s="277">
        <v>1084.3910000000001</v>
      </c>
      <c r="Z88" s="263">
        <v>1084.3910000000001</v>
      </c>
      <c r="AA88" s="263">
        <v>1084.3910000000001</v>
      </c>
      <c r="AB88" s="208">
        <v>975.95189999999991</v>
      </c>
      <c r="AC88" s="208">
        <v>975.95189999999991</v>
      </c>
      <c r="AD88" s="208">
        <v>975.95189999999991</v>
      </c>
      <c r="AE88" s="208">
        <v>975.95189999999991</v>
      </c>
      <c r="AF88" s="208">
        <v>880.1875</v>
      </c>
      <c r="AG88" s="191">
        <v>704.15</v>
      </c>
      <c r="AH88" s="312">
        <f t="shared" si="16"/>
        <v>1</v>
      </c>
      <c r="AI88" s="144">
        <f t="shared" si="21"/>
        <v>2135.5730000000003</v>
      </c>
      <c r="AJ88" s="34"/>
      <c r="AK88" s="34"/>
      <c r="AL88" s="34"/>
      <c r="AM88" s="34"/>
      <c r="AN88" s="34"/>
      <c r="AO88" s="34"/>
    </row>
    <row r="89" spans="1:41" s="144" customFormat="1" ht="23.1" customHeight="1" x14ac:dyDescent="0.25">
      <c r="A89" s="449"/>
      <c r="B89" s="2">
        <v>1923</v>
      </c>
      <c r="C89" s="2" t="s">
        <v>438</v>
      </c>
      <c r="D89" s="4" t="s">
        <v>140</v>
      </c>
      <c r="E89" s="116">
        <f t="shared" si="24"/>
        <v>11400</v>
      </c>
      <c r="F89" s="117">
        <f t="shared" si="24"/>
        <v>6850</v>
      </c>
      <c r="G89" s="101"/>
      <c r="H89" s="2"/>
      <c r="I89" s="2"/>
      <c r="J89" s="33"/>
      <c r="K89" s="202">
        <f t="shared" si="25"/>
        <v>11400</v>
      </c>
      <c r="L89" s="202">
        <f t="shared" si="25"/>
        <v>6850</v>
      </c>
      <c r="M89" s="51"/>
      <c r="N89" s="13">
        <f t="shared" si="19"/>
        <v>11366.877500000001</v>
      </c>
      <c r="O89" s="13">
        <f t="shared" si="20"/>
        <v>6820.1265000000003</v>
      </c>
      <c r="P89" s="51"/>
      <c r="Q89" s="450">
        <v>4546.7510000000002</v>
      </c>
      <c r="R89" s="450">
        <v>4546.7510000000002</v>
      </c>
      <c r="S89" s="436">
        <v>4133.41</v>
      </c>
      <c r="T89" s="409">
        <v>4133.41</v>
      </c>
      <c r="U89" s="409">
        <v>4133.41</v>
      </c>
      <c r="V89" s="368">
        <v>3771.3625000000002</v>
      </c>
      <c r="W89" s="305">
        <v>3017.09</v>
      </c>
      <c r="X89" s="289">
        <v>2774.9150000000004</v>
      </c>
      <c r="Y89" s="277">
        <v>2219.9320000000002</v>
      </c>
      <c r="Z89" s="263">
        <v>2219.9320000000002</v>
      </c>
      <c r="AA89" s="263">
        <v>2219.9320000000002</v>
      </c>
      <c r="AB89" s="208">
        <v>1997.9328599999999</v>
      </c>
      <c r="AC89" s="208">
        <v>1997.9328599999999</v>
      </c>
      <c r="AD89" s="208">
        <v>1997.9328599999999</v>
      </c>
      <c r="AE89" s="208">
        <v>1997.9328599999999</v>
      </c>
      <c r="AF89" s="208">
        <v>1801.8875</v>
      </c>
      <c r="AG89" s="191">
        <v>1441.51</v>
      </c>
      <c r="AH89" s="312">
        <f t="shared" si="16"/>
        <v>1</v>
      </c>
      <c r="AI89" s="144">
        <f t="shared" si="21"/>
        <v>4546.7510000000002</v>
      </c>
      <c r="AJ89" s="34"/>
      <c r="AK89" s="34"/>
      <c r="AL89" s="34"/>
      <c r="AM89" s="34"/>
      <c r="AN89" s="34"/>
      <c r="AO89" s="34"/>
    </row>
    <row r="90" spans="1:41" s="144" customFormat="1" ht="23.1" customHeight="1" x14ac:dyDescent="0.25">
      <c r="A90" s="449"/>
      <c r="B90" s="2">
        <v>1924</v>
      </c>
      <c r="C90" s="2" t="s">
        <v>439</v>
      </c>
      <c r="D90" s="4" t="s">
        <v>141</v>
      </c>
      <c r="E90" s="116">
        <f t="shared" si="24"/>
        <v>12000</v>
      </c>
      <c r="F90" s="117">
        <f t="shared" si="24"/>
        <v>7200</v>
      </c>
      <c r="G90" s="101"/>
      <c r="H90" s="2"/>
      <c r="I90" s="2"/>
      <c r="J90" s="33"/>
      <c r="K90" s="202">
        <f t="shared" si="25"/>
        <v>12000</v>
      </c>
      <c r="L90" s="202">
        <f t="shared" si="25"/>
        <v>7200</v>
      </c>
      <c r="M90" s="51"/>
      <c r="N90" s="13">
        <f t="shared" si="19"/>
        <v>11973.720000000001</v>
      </c>
      <c r="O90" s="13">
        <f t="shared" si="20"/>
        <v>7184.232</v>
      </c>
      <c r="P90" s="51"/>
      <c r="Q90" s="450">
        <v>4789.4880000000003</v>
      </c>
      <c r="R90" s="450">
        <v>4789.4880000000003</v>
      </c>
      <c r="S90" s="436">
        <v>4354.08</v>
      </c>
      <c r="T90" s="409">
        <v>4354.08</v>
      </c>
      <c r="U90" s="409">
        <v>4354.08</v>
      </c>
      <c r="V90" s="368">
        <v>3972.7</v>
      </c>
      <c r="W90" s="305">
        <v>3178.16</v>
      </c>
      <c r="X90" s="289">
        <v>2923.0575000000003</v>
      </c>
      <c r="Y90" s="277">
        <v>2338.4460000000004</v>
      </c>
      <c r="Z90" s="263">
        <v>2338.4460000000004</v>
      </c>
      <c r="AA90" s="263">
        <v>2338.4460000000004</v>
      </c>
      <c r="AB90" s="208">
        <v>2104.59942</v>
      </c>
      <c r="AC90" s="208">
        <v>2104.59942</v>
      </c>
      <c r="AD90" s="208">
        <v>2104.59942</v>
      </c>
      <c r="AE90" s="208">
        <v>2104.59942</v>
      </c>
      <c r="AF90" s="208">
        <v>1898.0875000000001</v>
      </c>
      <c r="AG90" s="191">
        <v>1518.47</v>
      </c>
      <c r="AH90" s="312">
        <f t="shared" si="16"/>
        <v>1</v>
      </c>
      <c r="AI90" s="144">
        <f t="shared" si="21"/>
        <v>4789.4880000000003</v>
      </c>
      <c r="AJ90" s="34"/>
      <c r="AK90" s="34"/>
      <c r="AL90" s="34"/>
      <c r="AM90" s="34"/>
      <c r="AN90" s="34"/>
      <c r="AO90" s="34"/>
    </row>
    <row r="91" spans="1:41" s="144" customFormat="1" ht="23.1" customHeight="1" x14ac:dyDescent="0.25">
      <c r="A91" s="449"/>
      <c r="B91" s="2">
        <v>1925</v>
      </c>
      <c r="C91" s="2" t="s">
        <v>441</v>
      </c>
      <c r="D91" s="4" t="s">
        <v>142</v>
      </c>
      <c r="E91" s="116">
        <f t="shared" si="24"/>
        <v>14500</v>
      </c>
      <c r="F91" s="117">
        <f t="shared" si="24"/>
        <v>8700</v>
      </c>
      <c r="G91" s="101"/>
      <c r="H91" s="2"/>
      <c r="I91" s="2"/>
      <c r="J91" s="33"/>
      <c r="K91" s="202">
        <f t="shared" si="25"/>
        <v>14500</v>
      </c>
      <c r="L91" s="202">
        <f t="shared" si="25"/>
        <v>8700</v>
      </c>
      <c r="M91" s="51"/>
      <c r="N91" s="13">
        <f t="shared" si="19"/>
        <v>14458.7575</v>
      </c>
      <c r="O91" s="13">
        <f t="shared" si="20"/>
        <v>8675.2544999999991</v>
      </c>
      <c r="P91" s="51"/>
      <c r="Q91" s="450">
        <v>5783.5029999999997</v>
      </c>
      <c r="R91" s="450">
        <v>5783.5029999999997</v>
      </c>
      <c r="S91" s="436">
        <v>5257.73</v>
      </c>
      <c r="T91" s="409">
        <v>5257.73</v>
      </c>
      <c r="U91" s="409">
        <v>5257.73</v>
      </c>
      <c r="V91" s="368">
        <v>4797.2000000000007</v>
      </c>
      <c r="W91" s="305">
        <v>3837.76</v>
      </c>
      <c r="X91" s="289">
        <v>3529.7075</v>
      </c>
      <c r="Y91" s="277">
        <v>2823.7660000000001</v>
      </c>
      <c r="Z91" s="263">
        <v>2823.7660000000001</v>
      </c>
      <c r="AA91" s="263">
        <v>2823.7660000000001</v>
      </c>
      <c r="AB91" s="208">
        <v>2541.3973199999996</v>
      </c>
      <c r="AC91" s="208">
        <v>2541.3973199999996</v>
      </c>
      <c r="AD91" s="208">
        <v>2541.3973199999996</v>
      </c>
      <c r="AE91" s="208">
        <v>2541.3973199999996</v>
      </c>
      <c r="AF91" s="208">
        <v>2292.0249999999996</v>
      </c>
      <c r="AG91" s="191">
        <v>1833.62</v>
      </c>
      <c r="AH91" s="312">
        <f t="shared" si="16"/>
        <v>1</v>
      </c>
      <c r="AI91" s="144">
        <f t="shared" si="21"/>
        <v>5783.5029999999997</v>
      </c>
      <c r="AJ91" s="34"/>
      <c r="AK91" s="34"/>
      <c r="AL91" s="34"/>
      <c r="AM91" s="34"/>
      <c r="AN91" s="34"/>
      <c r="AO91" s="34"/>
    </row>
    <row r="92" spans="1:41" s="144" customFormat="1" ht="23.1" customHeight="1" x14ac:dyDescent="0.25">
      <c r="A92" s="449"/>
      <c r="B92" s="2">
        <v>1926</v>
      </c>
      <c r="C92" s="2" t="s">
        <v>440</v>
      </c>
      <c r="D92" s="91" t="s">
        <v>55</v>
      </c>
      <c r="E92" s="116">
        <f t="shared" si="24"/>
        <v>24550</v>
      </c>
      <c r="F92" s="117">
        <f t="shared" si="24"/>
        <v>14750</v>
      </c>
      <c r="G92" s="101"/>
      <c r="H92" s="2"/>
      <c r="I92" s="2"/>
      <c r="J92" s="33"/>
      <c r="K92" s="202">
        <f t="shared" si="25"/>
        <v>24550</v>
      </c>
      <c r="L92" s="202">
        <f t="shared" si="25"/>
        <v>14750</v>
      </c>
      <c r="M92" s="51"/>
      <c r="N92" s="13">
        <f t="shared" si="19"/>
        <v>24530.687500000004</v>
      </c>
      <c r="O92" s="13">
        <f t="shared" si="20"/>
        <v>14718.412500000002</v>
      </c>
      <c r="P92" s="51"/>
      <c r="Q92" s="450">
        <v>9812.2750000000015</v>
      </c>
      <c r="R92" s="450">
        <v>9812.2750000000015</v>
      </c>
      <c r="S92" s="436">
        <v>8920.25</v>
      </c>
      <c r="T92" s="409">
        <v>8920.25</v>
      </c>
      <c r="U92" s="409">
        <v>8920.25</v>
      </c>
      <c r="V92" s="368">
        <v>8138.9125000000004</v>
      </c>
      <c r="W92" s="305">
        <v>6511.13</v>
      </c>
      <c r="X92" s="289">
        <v>5988.4962500000001</v>
      </c>
      <c r="Y92" s="277">
        <v>4790.7970000000005</v>
      </c>
      <c r="Z92" s="263">
        <v>4790.7970000000005</v>
      </c>
      <c r="AA92" s="263">
        <v>4790.7970000000005</v>
      </c>
      <c r="AB92" s="208">
        <v>4311.7212599999993</v>
      </c>
      <c r="AC92" s="208">
        <v>4311.7212599999993</v>
      </c>
      <c r="AD92" s="208">
        <v>4311.7212599999993</v>
      </c>
      <c r="AE92" s="208">
        <v>4311.7212599999993</v>
      </c>
      <c r="AF92" s="208">
        <v>3888.6374999999998</v>
      </c>
      <c r="AG92" s="191">
        <v>3110.91</v>
      </c>
      <c r="AH92" s="312">
        <f t="shared" si="16"/>
        <v>1</v>
      </c>
      <c r="AI92" s="144">
        <f t="shared" si="21"/>
        <v>9812.2750000000015</v>
      </c>
      <c r="AJ92" s="34"/>
      <c r="AK92" s="34"/>
      <c r="AL92" s="34"/>
      <c r="AM92" s="34"/>
      <c r="AN92" s="34"/>
      <c r="AO92" s="34"/>
    </row>
    <row r="93" spans="1:41" s="144" customFormat="1" ht="20.100000000000001" customHeight="1" x14ac:dyDescent="0.25">
      <c r="A93" s="2"/>
      <c r="B93" s="2"/>
      <c r="C93" s="2"/>
      <c r="D93" s="2"/>
      <c r="E93" s="138"/>
      <c r="F93" s="139"/>
      <c r="G93" s="99"/>
      <c r="H93" s="2"/>
      <c r="I93" s="2"/>
      <c r="J93" s="34"/>
      <c r="K93" s="202"/>
      <c r="L93" s="202"/>
      <c r="M93" s="2"/>
      <c r="N93" s="13"/>
      <c r="O93" s="13"/>
      <c r="P93" s="2"/>
      <c r="Q93" s="398"/>
      <c r="R93" s="398"/>
      <c r="S93" s="400"/>
      <c r="T93" s="401"/>
      <c r="U93" s="401"/>
      <c r="V93" s="329"/>
      <c r="W93" s="329"/>
      <c r="X93" s="330"/>
      <c r="Y93" s="280"/>
      <c r="Z93" s="331"/>
      <c r="AA93" s="331"/>
      <c r="AB93" s="208"/>
      <c r="AC93" s="208"/>
      <c r="AD93" s="208"/>
      <c r="AE93" s="208"/>
      <c r="AF93" s="208"/>
      <c r="AG93" s="191"/>
      <c r="AH93" s="312" t="e">
        <f t="shared" si="16"/>
        <v>#DIV/0!</v>
      </c>
      <c r="AJ93" s="34"/>
      <c r="AK93" s="34"/>
      <c r="AL93" s="34"/>
      <c r="AM93" s="34"/>
      <c r="AN93" s="34"/>
      <c r="AO93" s="34"/>
    </row>
    <row r="94" spans="1:41" s="144" customFormat="1" ht="23.1" customHeight="1" x14ac:dyDescent="0.25">
      <c r="A94" s="2"/>
      <c r="B94" s="2"/>
      <c r="C94" s="2"/>
      <c r="D94" s="615" t="s">
        <v>272</v>
      </c>
      <c r="E94" s="615"/>
      <c r="F94" s="615"/>
      <c r="G94" s="615"/>
      <c r="H94" s="615"/>
      <c r="I94" s="615"/>
      <c r="J94" s="34"/>
      <c r="K94" s="202"/>
      <c r="L94" s="202"/>
      <c r="M94" s="2"/>
      <c r="N94" s="13"/>
      <c r="O94" s="13"/>
      <c r="P94" s="2"/>
      <c r="Q94" s="474">
        <v>220324</v>
      </c>
      <c r="R94" s="398"/>
      <c r="S94" s="400"/>
      <c r="T94" s="401"/>
      <c r="U94" s="401"/>
      <c r="V94" s="329"/>
      <c r="W94" s="329"/>
      <c r="X94" s="330"/>
      <c r="Y94" s="280"/>
      <c r="Z94" s="331"/>
      <c r="AA94" s="331"/>
      <c r="AB94" s="208"/>
      <c r="AC94" s="208"/>
      <c r="AD94" s="208"/>
      <c r="AE94" s="208"/>
      <c r="AF94" s="208"/>
      <c r="AG94" s="191"/>
      <c r="AH94" s="312" t="e">
        <f t="shared" si="16"/>
        <v>#DIV/0!</v>
      </c>
      <c r="AJ94" s="34"/>
      <c r="AK94" s="34"/>
      <c r="AL94" s="34"/>
      <c r="AM94" s="34"/>
      <c r="AN94" s="34"/>
      <c r="AO94" s="34"/>
    </row>
    <row r="95" spans="1:41" s="144" customFormat="1" ht="23.1" customHeight="1" x14ac:dyDescent="0.25">
      <c r="A95" s="2" t="s">
        <v>890</v>
      </c>
      <c r="B95" s="2">
        <v>4744</v>
      </c>
      <c r="C95" s="2" t="s">
        <v>496</v>
      </c>
      <c r="D95" s="91" t="s">
        <v>90</v>
      </c>
      <c r="E95" s="116">
        <f t="shared" ref="E95:F101" si="26">K95</f>
        <v>600</v>
      </c>
      <c r="F95" s="117">
        <f t="shared" si="26"/>
        <v>350</v>
      </c>
      <c r="G95" s="101"/>
      <c r="H95" s="45"/>
      <c r="I95" s="45"/>
      <c r="J95" s="33"/>
      <c r="K95" s="202">
        <f t="shared" ref="K95:L101" si="27">MROUND(N95+25,50)</f>
        <v>600</v>
      </c>
      <c r="L95" s="202">
        <f t="shared" si="27"/>
        <v>350</v>
      </c>
      <c r="M95" s="51"/>
      <c r="N95" s="13">
        <f t="shared" si="19"/>
        <v>580.82500000000005</v>
      </c>
      <c r="O95" s="13">
        <f t="shared" si="20"/>
        <v>348.495</v>
      </c>
      <c r="P95" s="51"/>
      <c r="Q95" s="398">
        <v>232.33</v>
      </c>
      <c r="R95" s="398">
        <v>232.33</v>
      </c>
      <c r="S95" s="436">
        <v>232.33</v>
      </c>
      <c r="T95" s="399">
        <v>222.24331250000003</v>
      </c>
      <c r="U95" s="399">
        <v>222.24331250000003</v>
      </c>
      <c r="V95" s="371">
        <v>202.03937500000001</v>
      </c>
      <c r="W95" s="303">
        <v>139.33750000000001</v>
      </c>
      <c r="X95" s="289">
        <v>139.33750000000001</v>
      </c>
      <c r="Y95" s="277">
        <v>111.47</v>
      </c>
      <c r="Z95" s="263">
        <v>111.47</v>
      </c>
      <c r="AA95" s="263">
        <v>111.47</v>
      </c>
      <c r="AB95" s="208">
        <v>99.528660000000002</v>
      </c>
      <c r="AC95" s="208">
        <v>99.528660000000002</v>
      </c>
      <c r="AD95" s="208">
        <v>99.528660000000002</v>
      </c>
      <c r="AE95" s="208">
        <v>99.528660000000002</v>
      </c>
      <c r="AF95" s="208">
        <v>89.762500000000003</v>
      </c>
      <c r="AG95" s="191">
        <v>71.81</v>
      </c>
      <c r="AH95" s="312">
        <f t="shared" si="16"/>
        <v>1</v>
      </c>
      <c r="AJ95" s="34"/>
      <c r="AK95" s="34"/>
      <c r="AL95" s="34"/>
      <c r="AM95" s="34"/>
      <c r="AN95" s="34"/>
      <c r="AO95" s="34"/>
    </row>
    <row r="96" spans="1:41" s="144" customFormat="1" ht="23.1" customHeight="1" x14ac:dyDescent="0.25">
      <c r="A96" s="2" t="s">
        <v>890</v>
      </c>
      <c r="B96" s="2">
        <v>4744</v>
      </c>
      <c r="C96" s="2" t="s">
        <v>497</v>
      </c>
      <c r="D96" s="4" t="s">
        <v>91</v>
      </c>
      <c r="E96" s="116">
        <f t="shared" si="26"/>
        <v>700</v>
      </c>
      <c r="F96" s="117">
        <f t="shared" si="26"/>
        <v>450</v>
      </c>
      <c r="G96" s="101"/>
      <c r="H96" s="45"/>
      <c r="I96" s="45"/>
      <c r="J96" s="33"/>
      <c r="K96" s="202">
        <f t="shared" si="27"/>
        <v>700</v>
      </c>
      <c r="L96" s="202">
        <f t="shared" si="27"/>
        <v>450</v>
      </c>
      <c r="M96" s="51"/>
      <c r="N96" s="13">
        <f t="shared" si="19"/>
        <v>677.95</v>
      </c>
      <c r="O96" s="13">
        <f t="shared" si="20"/>
        <v>406.77</v>
      </c>
      <c r="P96" s="51"/>
      <c r="Q96" s="398">
        <v>271.18</v>
      </c>
      <c r="R96" s="398">
        <v>271.18</v>
      </c>
      <c r="S96" s="436">
        <v>271.18</v>
      </c>
      <c r="T96" s="399">
        <v>235.78812500000001</v>
      </c>
      <c r="U96" s="399">
        <v>235.78812500000001</v>
      </c>
      <c r="V96" s="371">
        <v>235.78812500000001</v>
      </c>
      <c r="W96" s="303">
        <v>162.61250000000001</v>
      </c>
      <c r="X96" s="289">
        <v>162.61250000000001</v>
      </c>
      <c r="Y96" s="277">
        <v>130.09</v>
      </c>
      <c r="Z96" s="263">
        <v>130.09</v>
      </c>
      <c r="AA96" s="263">
        <v>130.09</v>
      </c>
      <c r="AB96" s="208">
        <v>116.16065999999999</v>
      </c>
      <c r="AC96" s="208">
        <v>116.16065999999999</v>
      </c>
      <c r="AD96" s="208">
        <v>116.16065999999999</v>
      </c>
      <c r="AE96" s="208">
        <v>116.16065999999999</v>
      </c>
      <c r="AF96" s="208">
        <v>104.7625</v>
      </c>
      <c r="AG96" s="191">
        <v>83.81</v>
      </c>
      <c r="AH96" s="312">
        <f t="shared" si="16"/>
        <v>1</v>
      </c>
      <c r="AJ96" s="34"/>
      <c r="AK96" s="34"/>
      <c r="AL96" s="34"/>
      <c r="AM96" s="34"/>
      <c r="AN96" s="34"/>
      <c r="AO96" s="34"/>
    </row>
    <row r="97" spans="1:41" s="144" customFormat="1" ht="23.1" customHeight="1" x14ac:dyDescent="0.25">
      <c r="A97" s="2" t="s">
        <v>890</v>
      </c>
      <c r="B97" s="2">
        <v>4744</v>
      </c>
      <c r="C97" s="2" t="s">
        <v>498</v>
      </c>
      <c r="D97" s="4" t="s">
        <v>92</v>
      </c>
      <c r="E97" s="116">
        <f t="shared" si="26"/>
        <v>800</v>
      </c>
      <c r="F97" s="117">
        <f t="shared" si="26"/>
        <v>500</v>
      </c>
      <c r="G97" s="101"/>
      <c r="H97" s="45"/>
      <c r="I97" s="45"/>
      <c r="J97" s="33"/>
      <c r="K97" s="202">
        <f t="shared" si="27"/>
        <v>800</v>
      </c>
      <c r="L97" s="202">
        <f t="shared" si="27"/>
        <v>500</v>
      </c>
      <c r="M97" s="51"/>
      <c r="N97" s="13">
        <f t="shared" si="19"/>
        <v>787.32500000000005</v>
      </c>
      <c r="O97" s="13">
        <f t="shared" si="20"/>
        <v>472.39499999999998</v>
      </c>
      <c r="P97" s="51"/>
      <c r="Q97" s="398">
        <v>314.93</v>
      </c>
      <c r="R97" s="398">
        <v>314.93</v>
      </c>
      <c r="S97" s="436">
        <v>314.93</v>
      </c>
      <c r="T97" s="420">
        <v>314.93</v>
      </c>
      <c r="U97" s="399">
        <v>273.85062500000004</v>
      </c>
      <c r="V97" s="371">
        <v>273.85062500000004</v>
      </c>
      <c r="W97" s="303">
        <v>188.86250000000001</v>
      </c>
      <c r="X97" s="289">
        <v>188.86250000000001</v>
      </c>
      <c r="Y97" s="277">
        <v>151.09</v>
      </c>
      <c r="Z97" s="263">
        <v>151.09</v>
      </c>
      <c r="AA97" s="263">
        <v>151.09</v>
      </c>
      <c r="AB97" s="208">
        <v>134.91324</v>
      </c>
      <c r="AC97" s="208">
        <v>134.91324</v>
      </c>
      <c r="AD97" s="208">
        <v>134.91324</v>
      </c>
      <c r="AE97" s="208">
        <v>134.91324</v>
      </c>
      <c r="AF97" s="208">
        <v>121.67500000000001</v>
      </c>
      <c r="AG97" s="191">
        <v>97.34</v>
      </c>
      <c r="AH97" s="312">
        <f t="shared" si="16"/>
        <v>1</v>
      </c>
      <c r="AJ97" s="34"/>
      <c r="AK97" s="34"/>
      <c r="AL97" s="34"/>
      <c r="AM97" s="34"/>
      <c r="AN97" s="34"/>
      <c r="AO97" s="34"/>
    </row>
    <row r="98" spans="1:41" s="144" customFormat="1" ht="23.1" customHeight="1" x14ac:dyDescent="0.25">
      <c r="A98" s="2" t="s">
        <v>890</v>
      </c>
      <c r="B98" s="2">
        <v>4744</v>
      </c>
      <c r="C98" s="2" t="s">
        <v>499</v>
      </c>
      <c r="D98" s="4" t="s">
        <v>93</v>
      </c>
      <c r="E98" s="116">
        <f t="shared" si="26"/>
        <v>1400</v>
      </c>
      <c r="F98" s="117">
        <f t="shared" si="26"/>
        <v>850</v>
      </c>
      <c r="G98" s="101"/>
      <c r="H98" s="45"/>
      <c r="I98" s="45"/>
      <c r="J98" s="33"/>
      <c r="K98" s="202">
        <f t="shared" si="27"/>
        <v>1400</v>
      </c>
      <c r="L98" s="202">
        <f t="shared" si="27"/>
        <v>850</v>
      </c>
      <c r="M98" s="51"/>
      <c r="N98" s="13">
        <f t="shared" si="19"/>
        <v>1399.9250000000002</v>
      </c>
      <c r="O98" s="13">
        <f t="shared" si="20"/>
        <v>839.95500000000004</v>
      </c>
      <c r="P98" s="51"/>
      <c r="Q98" s="398">
        <v>559.97</v>
      </c>
      <c r="R98" s="398">
        <v>559.97</v>
      </c>
      <c r="S98" s="436">
        <v>559.97</v>
      </c>
      <c r="T98" s="399">
        <v>486.96437500000002</v>
      </c>
      <c r="U98" s="399">
        <v>486.96437500000002</v>
      </c>
      <c r="V98" s="371">
        <v>486.96437500000002</v>
      </c>
      <c r="W98" s="303">
        <v>335.83750000000003</v>
      </c>
      <c r="X98" s="289">
        <v>335.83750000000003</v>
      </c>
      <c r="Y98" s="277">
        <v>268.67</v>
      </c>
      <c r="Z98" s="263">
        <v>268.67</v>
      </c>
      <c r="AA98" s="263">
        <v>268.67</v>
      </c>
      <c r="AB98" s="208">
        <v>239.87501999999998</v>
      </c>
      <c r="AC98" s="208">
        <v>239.87501999999998</v>
      </c>
      <c r="AD98" s="208">
        <v>239.87501999999998</v>
      </c>
      <c r="AE98" s="208">
        <v>239.87501999999998</v>
      </c>
      <c r="AF98" s="208">
        <v>216.33749999999998</v>
      </c>
      <c r="AG98" s="191">
        <v>173.07</v>
      </c>
      <c r="AH98" s="312">
        <f t="shared" si="16"/>
        <v>1</v>
      </c>
      <c r="AJ98" s="34"/>
      <c r="AK98" s="34"/>
      <c r="AL98" s="34"/>
      <c r="AM98" s="34"/>
      <c r="AN98" s="34"/>
      <c r="AO98" s="34"/>
    </row>
    <row r="99" spans="1:41" s="144" customFormat="1" ht="23.1" customHeight="1" x14ac:dyDescent="0.25">
      <c r="A99" s="2" t="s">
        <v>890</v>
      </c>
      <c r="B99" s="2">
        <v>4744</v>
      </c>
      <c r="C99" s="2" t="s">
        <v>500</v>
      </c>
      <c r="D99" s="4" t="s">
        <v>94</v>
      </c>
      <c r="E99" s="116">
        <f t="shared" si="26"/>
        <v>2650</v>
      </c>
      <c r="F99" s="117">
        <f t="shared" si="26"/>
        <v>1600</v>
      </c>
      <c r="G99" s="101"/>
      <c r="H99" s="45"/>
      <c r="I99" s="45"/>
      <c r="J99" s="33"/>
      <c r="K99" s="202">
        <f t="shared" si="27"/>
        <v>2650</v>
      </c>
      <c r="L99" s="202">
        <f t="shared" si="27"/>
        <v>1600</v>
      </c>
      <c r="M99" s="51"/>
      <c r="N99" s="13">
        <f t="shared" si="19"/>
        <v>2625.5</v>
      </c>
      <c r="O99" s="13">
        <f t="shared" si="20"/>
        <v>1575.3000000000002</v>
      </c>
      <c r="P99" s="51"/>
      <c r="Q99" s="398">
        <v>1050.2</v>
      </c>
      <c r="R99" s="398">
        <v>1050.2</v>
      </c>
      <c r="S99" s="436">
        <v>1050.2</v>
      </c>
      <c r="T99" s="399">
        <v>913.19187499999998</v>
      </c>
      <c r="U99" s="399">
        <v>913.19187499999998</v>
      </c>
      <c r="V99" s="371">
        <v>913.19187499999998</v>
      </c>
      <c r="W99" s="303">
        <v>629.78750000000002</v>
      </c>
      <c r="X99" s="289">
        <v>629.78750000000002</v>
      </c>
      <c r="Y99" s="277">
        <v>503.83</v>
      </c>
      <c r="Z99" s="263">
        <v>503.83</v>
      </c>
      <c r="AA99" s="263">
        <v>503.83</v>
      </c>
      <c r="AB99" s="208">
        <v>449.85401999999993</v>
      </c>
      <c r="AC99" s="208">
        <v>449.85401999999993</v>
      </c>
      <c r="AD99" s="208">
        <v>449.85401999999993</v>
      </c>
      <c r="AE99" s="208">
        <v>449.85401999999993</v>
      </c>
      <c r="AF99" s="208">
        <v>405.71249999999998</v>
      </c>
      <c r="AG99" s="191">
        <v>324.57</v>
      </c>
      <c r="AH99" s="312">
        <f t="shared" si="16"/>
        <v>1</v>
      </c>
      <c r="AJ99" s="34"/>
      <c r="AK99" s="34"/>
      <c r="AL99" s="34"/>
      <c r="AM99" s="34"/>
      <c r="AN99" s="34"/>
      <c r="AO99" s="34"/>
    </row>
    <row r="100" spans="1:41" s="144" customFormat="1" ht="23.1" customHeight="1" x14ac:dyDescent="0.25">
      <c r="A100" s="2"/>
      <c r="B100" s="2">
        <v>403</v>
      </c>
      <c r="C100" s="2" t="s">
        <v>350</v>
      </c>
      <c r="D100" s="91" t="s">
        <v>790</v>
      </c>
      <c r="E100" s="116">
        <f t="shared" si="26"/>
        <v>2200</v>
      </c>
      <c r="F100" s="117">
        <f t="shared" si="26"/>
        <v>1300</v>
      </c>
      <c r="G100" s="101"/>
      <c r="H100" s="45"/>
      <c r="I100" s="45"/>
      <c r="J100" s="33"/>
      <c r="K100" s="202">
        <f t="shared" si="27"/>
        <v>2200</v>
      </c>
      <c r="L100" s="202">
        <f t="shared" si="27"/>
        <v>1300</v>
      </c>
      <c r="M100" s="51"/>
      <c r="N100" s="13">
        <f t="shared" si="19"/>
        <v>2162.1</v>
      </c>
      <c r="O100" s="13">
        <f t="shared" si="20"/>
        <v>1297.26</v>
      </c>
      <c r="P100" s="51"/>
      <c r="Q100" s="398">
        <v>864.84</v>
      </c>
      <c r="R100" s="398">
        <v>864.84</v>
      </c>
      <c r="S100" s="436">
        <v>864.84</v>
      </c>
      <c r="T100" s="409">
        <v>864.84</v>
      </c>
      <c r="U100" s="409">
        <v>864.84</v>
      </c>
      <c r="V100" s="376">
        <v>745.55000000000007</v>
      </c>
      <c r="W100" s="305">
        <v>596.44000000000005</v>
      </c>
      <c r="X100" s="289">
        <v>436.25</v>
      </c>
      <c r="Y100" s="277">
        <v>349</v>
      </c>
      <c r="Z100" s="263">
        <v>349</v>
      </c>
      <c r="AA100" s="263"/>
      <c r="AB100" s="208">
        <v>320.24915999999996</v>
      </c>
      <c r="AC100" s="208">
        <v>320.24915999999996</v>
      </c>
      <c r="AD100" s="208">
        <v>320.24915999999996</v>
      </c>
      <c r="AE100" s="208">
        <v>320.24915999999996</v>
      </c>
      <c r="AF100" s="208">
        <v>288.82499999999999</v>
      </c>
      <c r="AG100" s="191">
        <v>231.06</v>
      </c>
      <c r="AH100" s="312">
        <f t="shared" si="16"/>
        <v>1</v>
      </c>
      <c r="AJ100" s="34"/>
      <c r="AK100" s="34"/>
      <c r="AL100" s="34"/>
      <c r="AM100" s="34"/>
      <c r="AN100" s="34"/>
      <c r="AO100" s="34"/>
    </row>
    <row r="101" spans="1:41" s="144" customFormat="1" ht="23.1" customHeight="1" x14ac:dyDescent="0.25">
      <c r="A101" s="2"/>
      <c r="B101" s="2">
        <v>404</v>
      </c>
      <c r="C101" s="2" t="s">
        <v>351</v>
      </c>
      <c r="D101" s="91" t="s">
        <v>791</v>
      </c>
      <c r="E101" s="116">
        <f t="shared" si="26"/>
        <v>2500</v>
      </c>
      <c r="F101" s="117">
        <f t="shared" si="26"/>
        <v>1500</v>
      </c>
      <c r="G101" s="101"/>
      <c r="H101" s="45"/>
      <c r="I101" s="45"/>
      <c r="J101" s="33"/>
      <c r="K101" s="202">
        <f t="shared" si="27"/>
        <v>2500</v>
      </c>
      <c r="L101" s="202">
        <f t="shared" si="27"/>
        <v>1500</v>
      </c>
      <c r="M101" s="51"/>
      <c r="N101" s="13">
        <f t="shared" si="19"/>
        <v>2492.9</v>
      </c>
      <c r="O101" s="13">
        <f t="shared" si="20"/>
        <v>1495.74</v>
      </c>
      <c r="P101" s="51"/>
      <c r="Q101" s="398">
        <v>997.16</v>
      </c>
      <c r="R101" s="398">
        <v>997.16</v>
      </c>
      <c r="S101" s="436">
        <v>997.16</v>
      </c>
      <c r="T101" s="409">
        <v>997.16</v>
      </c>
      <c r="U101" s="409">
        <v>997.16</v>
      </c>
      <c r="V101" s="376">
        <v>859.625</v>
      </c>
      <c r="W101" s="305">
        <v>687.7</v>
      </c>
      <c r="X101" s="289">
        <v>561.25</v>
      </c>
      <c r="Y101" s="277">
        <v>449</v>
      </c>
      <c r="Z101" s="263">
        <v>449</v>
      </c>
      <c r="AA101" s="263"/>
      <c r="AB101" s="208">
        <v>436.47911999999997</v>
      </c>
      <c r="AC101" s="208">
        <v>436.47911999999997</v>
      </c>
      <c r="AD101" s="208">
        <v>436.47911999999997</v>
      </c>
      <c r="AE101" s="208">
        <v>436.47911999999997</v>
      </c>
      <c r="AF101" s="208">
        <v>393.65000000000003</v>
      </c>
      <c r="AG101" s="191">
        <v>314.92</v>
      </c>
      <c r="AH101" s="312">
        <f t="shared" si="16"/>
        <v>1</v>
      </c>
      <c r="AJ101" s="34"/>
      <c r="AK101" s="34"/>
      <c r="AL101" s="34"/>
      <c r="AM101" s="34"/>
      <c r="AN101" s="34"/>
      <c r="AO101" s="34"/>
    </row>
    <row r="102" spans="1:41" ht="20.100000000000001" customHeight="1" x14ac:dyDescent="0.25">
      <c r="D102" s="136"/>
      <c r="E102" s="138"/>
      <c r="F102" s="139"/>
      <c r="J102" s="34"/>
      <c r="K102" s="202"/>
      <c r="L102" s="202"/>
      <c r="M102" s="2"/>
      <c r="N102" s="13"/>
      <c r="O102" s="13"/>
      <c r="P102" s="2"/>
      <c r="Q102" s="398"/>
      <c r="R102" s="398"/>
      <c r="S102" s="400"/>
      <c r="T102" s="401"/>
      <c r="U102" s="401"/>
      <c r="V102" s="329"/>
      <c r="W102" s="332"/>
      <c r="X102" s="330"/>
      <c r="Y102" s="280"/>
      <c r="Z102" s="331"/>
      <c r="AA102" s="331"/>
      <c r="AB102" s="208"/>
      <c r="AC102" s="208"/>
      <c r="AD102" s="208"/>
      <c r="AE102" s="208"/>
      <c r="AF102" s="208"/>
      <c r="AG102" s="191"/>
      <c r="AH102" s="312" t="e">
        <f t="shared" si="16"/>
        <v>#DIV/0!</v>
      </c>
    </row>
    <row r="103" spans="1:41" ht="23.1" customHeight="1" x14ac:dyDescent="0.25">
      <c r="D103" s="615" t="s">
        <v>734</v>
      </c>
      <c r="E103" s="615"/>
      <c r="F103" s="615"/>
      <c r="G103" s="615"/>
      <c r="H103" s="615"/>
      <c r="I103" s="615"/>
      <c r="J103" s="34"/>
      <c r="K103" s="202"/>
      <c r="L103" s="202"/>
      <c r="M103" s="2"/>
      <c r="N103" s="13"/>
      <c r="O103" s="13"/>
      <c r="P103" s="2"/>
      <c r="Q103" s="473">
        <v>220324</v>
      </c>
      <c r="R103" s="398"/>
      <c r="S103" s="400"/>
      <c r="T103" s="401"/>
      <c r="U103" s="401"/>
      <c r="V103" s="329"/>
      <c r="W103" s="332"/>
      <c r="X103" s="330"/>
      <c r="Y103" s="280"/>
      <c r="Z103" s="331"/>
      <c r="AA103" s="331"/>
      <c r="AB103" s="208"/>
      <c r="AC103" s="208"/>
      <c r="AD103" s="208"/>
      <c r="AE103" s="208"/>
      <c r="AF103" s="208"/>
      <c r="AG103" s="191"/>
      <c r="AH103" s="312" t="e">
        <f t="shared" si="16"/>
        <v>#DIV/0!</v>
      </c>
    </row>
    <row r="104" spans="1:41" ht="23.1" customHeight="1" x14ac:dyDescent="0.25">
      <c r="A104" s="449" t="s">
        <v>251</v>
      </c>
      <c r="B104" s="2">
        <v>1887</v>
      </c>
      <c r="C104" s="2" t="s">
        <v>405</v>
      </c>
      <c r="D104" s="4" t="s">
        <v>792</v>
      </c>
      <c r="E104" s="116">
        <f t="shared" ref="E104:F107" si="28">K104</f>
        <v>2250</v>
      </c>
      <c r="F104" s="117">
        <f t="shared" si="28"/>
        <v>1350</v>
      </c>
      <c r="G104" s="101"/>
      <c r="I104" s="45"/>
      <c r="K104" s="202">
        <f t="shared" ref="K104:L107" si="29">MROUND(N104+25,50)</f>
        <v>2250</v>
      </c>
      <c r="L104" s="202">
        <f t="shared" si="29"/>
        <v>1350</v>
      </c>
      <c r="M104" s="51"/>
      <c r="N104" s="13">
        <f t="shared" si="19"/>
        <v>2236.8249999999998</v>
      </c>
      <c r="O104" s="13">
        <f t="shared" si="20"/>
        <v>1342.095</v>
      </c>
      <c r="P104" s="51"/>
      <c r="Q104" s="450">
        <v>894.73</v>
      </c>
      <c r="R104" s="450">
        <v>858.41800000000012</v>
      </c>
      <c r="S104" s="436">
        <v>780.38</v>
      </c>
      <c r="T104" s="409">
        <v>780.38</v>
      </c>
      <c r="U104" s="409">
        <v>780.38</v>
      </c>
      <c r="V104" s="376">
        <v>711.71249999999998</v>
      </c>
      <c r="W104" s="305">
        <v>569.37</v>
      </c>
      <c r="X104" s="289">
        <v>567.88875000000007</v>
      </c>
      <c r="Y104" s="277">
        <v>454.31100000000004</v>
      </c>
      <c r="Z104" s="263">
        <v>454.31100000000004</v>
      </c>
      <c r="AA104" s="263">
        <v>454.31100000000004</v>
      </c>
      <c r="AB104" s="208">
        <v>408.86999999999995</v>
      </c>
      <c r="AC104" s="208">
        <v>408.86999999999995</v>
      </c>
      <c r="AD104" s="208">
        <v>408.86999999999995</v>
      </c>
      <c r="AE104" s="208">
        <v>408.86999999999995</v>
      </c>
      <c r="AF104" s="208">
        <v>368.75</v>
      </c>
      <c r="AG104" s="191">
        <v>295</v>
      </c>
      <c r="AH104" s="312">
        <f t="shared" si="16"/>
        <v>1.0423010701080357</v>
      </c>
      <c r="AI104" s="144">
        <f>S104*1.1</f>
        <v>858.41800000000012</v>
      </c>
    </row>
    <row r="105" spans="1:41" ht="23.1" customHeight="1" x14ac:dyDescent="0.25">
      <c r="A105" s="449" t="s">
        <v>251</v>
      </c>
      <c r="B105" s="2">
        <v>1888</v>
      </c>
      <c r="C105" s="2" t="s">
        <v>406</v>
      </c>
      <c r="D105" s="4" t="s">
        <v>793</v>
      </c>
      <c r="E105" s="116">
        <f t="shared" si="28"/>
        <v>2700</v>
      </c>
      <c r="F105" s="117">
        <f t="shared" si="28"/>
        <v>1650</v>
      </c>
      <c r="G105" s="101"/>
      <c r="I105" s="45"/>
      <c r="K105" s="202">
        <f t="shared" si="29"/>
        <v>2700</v>
      </c>
      <c r="L105" s="202">
        <f t="shared" si="29"/>
        <v>1650</v>
      </c>
      <c r="M105" s="51"/>
      <c r="N105" s="13">
        <f t="shared" si="19"/>
        <v>2688.9749999999999</v>
      </c>
      <c r="O105" s="13">
        <f t="shared" si="20"/>
        <v>1613.3849999999998</v>
      </c>
      <c r="P105" s="51"/>
      <c r="Q105" s="450">
        <v>1075.5899999999999</v>
      </c>
      <c r="R105" s="450">
        <v>1075.58</v>
      </c>
      <c r="S105" s="436">
        <v>977.8</v>
      </c>
      <c r="T105" s="409">
        <v>977.8</v>
      </c>
      <c r="U105" s="409">
        <v>977.8</v>
      </c>
      <c r="V105" s="376">
        <v>892.15000000000009</v>
      </c>
      <c r="W105" s="305">
        <v>713.72</v>
      </c>
      <c r="X105" s="289">
        <v>682.68750000000011</v>
      </c>
      <c r="Y105" s="277">
        <v>546.15000000000009</v>
      </c>
      <c r="Z105" s="263">
        <v>546.15000000000009</v>
      </c>
      <c r="AA105" s="263">
        <v>546.15000000000009</v>
      </c>
      <c r="AB105" s="208">
        <v>491.53103999999996</v>
      </c>
      <c r="AC105" s="208">
        <v>491.53103999999996</v>
      </c>
      <c r="AD105" s="208">
        <v>491.53103999999996</v>
      </c>
      <c r="AE105" s="208">
        <v>491.53103999999996</v>
      </c>
      <c r="AF105" s="208">
        <v>443.29999999999995</v>
      </c>
      <c r="AG105" s="191">
        <v>354.64</v>
      </c>
      <c r="AH105" s="312">
        <f t="shared" si="16"/>
        <v>1.0000092973093586</v>
      </c>
      <c r="AI105" s="144">
        <f t="shared" ref="AI105:AI135" si="30">S105*1.1</f>
        <v>1075.58</v>
      </c>
    </row>
    <row r="106" spans="1:41" ht="23.1" customHeight="1" x14ac:dyDescent="0.25">
      <c r="A106" s="449" t="s">
        <v>251</v>
      </c>
      <c r="B106" s="2">
        <v>1890</v>
      </c>
      <c r="C106" s="2" t="s">
        <v>408</v>
      </c>
      <c r="D106" s="4" t="s">
        <v>794</v>
      </c>
      <c r="E106" s="116">
        <f t="shared" si="28"/>
        <v>3400</v>
      </c>
      <c r="F106" s="117">
        <f t="shared" si="28"/>
        <v>2050</v>
      </c>
      <c r="G106" s="101"/>
      <c r="I106" s="45"/>
      <c r="K106" s="202">
        <f t="shared" si="29"/>
        <v>3400</v>
      </c>
      <c r="L106" s="202">
        <f t="shared" si="29"/>
        <v>2050</v>
      </c>
      <c r="M106" s="51"/>
      <c r="N106" s="13">
        <f t="shared" si="19"/>
        <v>3389.6224999999999</v>
      </c>
      <c r="O106" s="13">
        <f t="shared" si="20"/>
        <v>2033.7734999999998</v>
      </c>
      <c r="P106" s="51"/>
      <c r="Q106" s="450">
        <v>1355.8489999999999</v>
      </c>
      <c r="R106" s="450">
        <v>1355.8489999999999</v>
      </c>
      <c r="S106" s="436">
        <v>1232.5899999999999</v>
      </c>
      <c r="T106" s="409">
        <v>1232.5899999999999</v>
      </c>
      <c r="U106" s="409">
        <v>1232.5899999999999</v>
      </c>
      <c r="V106" s="376">
        <v>1124.625</v>
      </c>
      <c r="W106" s="305">
        <v>899.7</v>
      </c>
      <c r="X106" s="289">
        <v>860.58500000000004</v>
      </c>
      <c r="Y106" s="277">
        <v>688.46800000000007</v>
      </c>
      <c r="Z106" s="263">
        <v>688.46800000000007</v>
      </c>
      <c r="AA106" s="263">
        <v>688.46800000000007</v>
      </c>
      <c r="AB106" s="208">
        <v>619.61129999999991</v>
      </c>
      <c r="AC106" s="208">
        <v>619.61129999999991</v>
      </c>
      <c r="AD106" s="208">
        <v>619.61129999999991</v>
      </c>
      <c r="AE106" s="208">
        <v>619.61129999999991</v>
      </c>
      <c r="AF106" s="208">
        <v>558.8125</v>
      </c>
      <c r="AG106" s="191">
        <v>447.05</v>
      </c>
      <c r="AH106" s="312">
        <f t="shared" si="16"/>
        <v>1</v>
      </c>
      <c r="AI106" s="144">
        <f t="shared" si="30"/>
        <v>1355.8489999999999</v>
      </c>
    </row>
    <row r="107" spans="1:41" ht="23.1" customHeight="1" x14ac:dyDescent="0.25">
      <c r="A107" s="449" t="s">
        <v>251</v>
      </c>
      <c r="B107" s="2">
        <v>1891</v>
      </c>
      <c r="C107" s="2" t="s">
        <v>409</v>
      </c>
      <c r="D107" s="4" t="s">
        <v>795</v>
      </c>
      <c r="E107" s="116">
        <f t="shared" si="28"/>
        <v>3850</v>
      </c>
      <c r="F107" s="117">
        <f t="shared" si="28"/>
        <v>2350</v>
      </c>
      <c r="G107" s="101"/>
      <c r="I107" s="45"/>
      <c r="K107" s="202">
        <f t="shared" si="29"/>
        <v>3850</v>
      </c>
      <c r="L107" s="202">
        <f t="shared" si="29"/>
        <v>2350</v>
      </c>
      <c r="M107" s="51"/>
      <c r="N107" s="13">
        <f t="shared" si="19"/>
        <v>3845.1875</v>
      </c>
      <c r="O107" s="13">
        <f t="shared" si="20"/>
        <v>2307.1125000000002</v>
      </c>
      <c r="P107" s="51"/>
      <c r="Q107" s="450">
        <v>1538.075</v>
      </c>
      <c r="R107" s="450">
        <v>1538.075</v>
      </c>
      <c r="S107" s="436">
        <v>1398.25</v>
      </c>
      <c r="T107" s="409">
        <v>1398.25</v>
      </c>
      <c r="U107" s="409">
        <v>1398.25</v>
      </c>
      <c r="V107" s="376">
        <v>1275.7750000000001</v>
      </c>
      <c r="W107" s="305">
        <v>1020.62</v>
      </c>
      <c r="X107" s="289">
        <v>976.23625000000004</v>
      </c>
      <c r="Y107" s="277">
        <v>780.98900000000003</v>
      </c>
      <c r="Z107" s="263">
        <v>780.98900000000003</v>
      </c>
      <c r="AA107" s="263">
        <v>780.98900000000003</v>
      </c>
      <c r="AB107" s="208">
        <v>702.89603999999997</v>
      </c>
      <c r="AC107" s="208">
        <v>702.89603999999997</v>
      </c>
      <c r="AD107" s="208">
        <v>702.89603999999997</v>
      </c>
      <c r="AE107" s="208">
        <v>702.89603999999997</v>
      </c>
      <c r="AF107" s="208">
        <v>633.92499999999995</v>
      </c>
      <c r="AG107" s="191">
        <v>507.14</v>
      </c>
      <c r="AH107" s="312">
        <f t="shared" si="16"/>
        <v>1</v>
      </c>
      <c r="AI107" s="144">
        <f t="shared" si="30"/>
        <v>1538.075</v>
      </c>
    </row>
    <row r="108" spans="1:41" ht="23.1" customHeight="1" x14ac:dyDescent="0.25">
      <c r="E108" s="138"/>
      <c r="F108" s="139"/>
      <c r="J108" s="34"/>
      <c r="K108" s="202"/>
      <c r="L108" s="202"/>
      <c r="M108" s="2"/>
      <c r="N108" s="13"/>
      <c r="O108" s="13"/>
      <c r="P108" s="2"/>
      <c r="Q108" s="398"/>
      <c r="R108" s="398"/>
      <c r="S108" s="400"/>
      <c r="T108" s="401"/>
      <c r="U108" s="401"/>
      <c r="V108" s="329"/>
      <c r="W108" s="329"/>
      <c r="X108" s="330"/>
      <c r="Y108" s="280"/>
      <c r="Z108" s="331"/>
      <c r="AA108" s="331"/>
      <c r="AB108" s="237"/>
      <c r="AC108" s="237"/>
      <c r="AD108" s="237"/>
      <c r="AE108" s="237"/>
      <c r="AF108" s="237"/>
      <c r="AG108" s="197"/>
      <c r="AH108" s="312" t="e">
        <f t="shared" si="16"/>
        <v>#DIV/0!</v>
      </c>
    </row>
    <row r="109" spans="1:41" ht="23.1" customHeight="1" x14ac:dyDescent="0.25">
      <c r="D109" s="615" t="s">
        <v>280</v>
      </c>
      <c r="E109" s="615"/>
      <c r="F109" s="615"/>
      <c r="G109" s="615"/>
      <c r="H109" s="615"/>
      <c r="I109" s="615"/>
      <c r="K109" s="202"/>
      <c r="L109" s="202"/>
      <c r="M109" s="51"/>
      <c r="N109" s="13"/>
      <c r="O109" s="13"/>
      <c r="P109" s="51"/>
      <c r="Q109" s="473">
        <v>220324</v>
      </c>
      <c r="R109" s="398"/>
      <c r="S109" s="400"/>
      <c r="T109" s="401"/>
      <c r="U109" s="401"/>
      <c r="V109" s="329"/>
      <c r="W109" s="300"/>
      <c r="X109" s="289"/>
      <c r="Y109" s="277"/>
      <c r="Z109" s="208"/>
      <c r="AA109" s="208"/>
      <c r="AB109" s="208"/>
      <c r="AC109" s="208"/>
      <c r="AD109" s="208"/>
      <c r="AE109" s="208"/>
      <c r="AF109" s="208"/>
      <c r="AG109" s="191"/>
      <c r="AH109" s="312" t="e">
        <f t="shared" si="16"/>
        <v>#DIV/0!</v>
      </c>
    </row>
    <row r="110" spans="1:41" s="66" customFormat="1" ht="23.1" customHeight="1" x14ac:dyDescent="0.25">
      <c r="A110" s="448" t="s">
        <v>238</v>
      </c>
      <c r="B110" s="60">
        <v>1938</v>
      </c>
      <c r="C110" s="2" t="s">
        <v>442</v>
      </c>
      <c r="D110" s="91" t="s">
        <v>143</v>
      </c>
      <c r="E110" s="116">
        <f t="shared" ref="E110:F113" si="31">K110</f>
        <v>2200</v>
      </c>
      <c r="F110" s="117">
        <f t="shared" si="31"/>
        <v>1350</v>
      </c>
      <c r="G110" s="101"/>
      <c r="H110" s="2"/>
      <c r="I110" s="45"/>
      <c r="J110" s="33"/>
      <c r="K110" s="202">
        <f t="shared" ref="K110:L113" si="32">MROUND(N110+25,50)</f>
        <v>2200</v>
      </c>
      <c r="L110" s="202">
        <f t="shared" si="32"/>
        <v>1350</v>
      </c>
      <c r="M110" s="51"/>
      <c r="N110" s="13">
        <f t="shared" si="19"/>
        <v>2174.2325000000001</v>
      </c>
      <c r="O110" s="13">
        <f t="shared" si="20"/>
        <v>1304.5395000000001</v>
      </c>
      <c r="P110" s="63"/>
      <c r="Q110" s="450">
        <v>869.6930000000001</v>
      </c>
      <c r="R110" s="450">
        <v>869.6930000000001</v>
      </c>
      <c r="S110" s="436">
        <v>790.63</v>
      </c>
      <c r="T110" s="409">
        <v>790.63</v>
      </c>
      <c r="U110" s="409">
        <v>790.63</v>
      </c>
      <c r="V110" s="376">
        <v>721.375</v>
      </c>
      <c r="W110" s="305">
        <v>577.1</v>
      </c>
      <c r="X110" s="289">
        <v>530.77750000000003</v>
      </c>
      <c r="Y110" s="277">
        <v>424.62200000000001</v>
      </c>
      <c r="Z110" s="263">
        <v>424.62200000000001</v>
      </c>
      <c r="AA110" s="263">
        <v>424.62200000000001</v>
      </c>
      <c r="AB110" s="208">
        <v>382.16178000000002</v>
      </c>
      <c r="AC110" s="208">
        <v>382.16178000000002</v>
      </c>
      <c r="AD110" s="208">
        <v>382.16178000000002</v>
      </c>
      <c r="AE110" s="208">
        <v>382.16178000000002</v>
      </c>
      <c r="AF110" s="208">
        <v>344.66250000000002</v>
      </c>
      <c r="AG110" s="192">
        <v>275.73</v>
      </c>
      <c r="AH110" s="312">
        <f t="shared" si="16"/>
        <v>1</v>
      </c>
      <c r="AI110" s="144">
        <f t="shared" si="30"/>
        <v>869.6930000000001</v>
      </c>
    </row>
    <row r="111" spans="1:41" ht="23.1" customHeight="1" x14ac:dyDescent="0.25">
      <c r="A111" s="449"/>
      <c r="B111" s="2">
        <v>1939</v>
      </c>
      <c r="C111" s="2" t="s">
        <v>443</v>
      </c>
      <c r="D111" s="91" t="s">
        <v>43</v>
      </c>
      <c r="E111" s="116">
        <f t="shared" si="31"/>
        <v>2850</v>
      </c>
      <c r="F111" s="117">
        <f t="shared" si="31"/>
        <v>1700</v>
      </c>
      <c r="G111" s="101"/>
      <c r="I111" s="45"/>
      <c r="K111" s="202">
        <f t="shared" si="32"/>
        <v>2850</v>
      </c>
      <c r="L111" s="202">
        <f t="shared" si="32"/>
        <v>1700</v>
      </c>
      <c r="M111" s="51"/>
      <c r="N111" s="13">
        <f t="shared" si="19"/>
        <v>2828.9800000000005</v>
      </c>
      <c r="O111" s="13">
        <f t="shared" si="20"/>
        <v>1697.3880000000001</v>
      </c>
      <c r="P111" s="51"/>
      <c r="Q111" s="450">
        <v>1131.5920000000001</v>
      </c>
      <c r="R111" s="450">
        <v>1131.5920000000001</v>
      </c>
      <c r="S111" s="436">
        <v>1028.72</v>
      </c>
      <c r="T111" s="409">
        <v>1028.72</v>
      </c>
      <c r="U111" s="409">
        <v>1028.72</v>
      </c>
      <c r="V111" s="376">
        <v>938.61249999999995</v>
      </c>
      <c r="W111" s="305">
        <v>750.89</v>
      </c>
      <c r="X111" s="289">
        <v>690.62125000000015</v>
      </c>
      <c r="Y111" s="277">
        <v>552.49700000000007</v>
      </c>
      <c r="Z111" s="263">
        <v>552.49700000000007</v>
      </c>
      <c r="AA111" s="263">
        <v>552.49700000000007</v>
      </c>
      <c r="AB111" s="208">
        <v>497.24135999999993</v>
      </c>
      <c r="AC111" s="208">
        <v>497.24135999999993</v>
      </c>
      <c r="AD111" s="208">
        <v>497.24135999999993</v>
      </c>
      <c r="AE111" s="208">
        <v>497.24135999999993</v>
      </c>
      <c r="AF111" s="208">
        <v>448.45</v>
      </c>
      <c r="AG111" s="191">
        <v>358.76</v>
      </c>
      <c r="AH111" s="312">
        <f t="shared" si="16"/>
        <v>1</v>
      </c>
      <c r="AI111" s="144">
        <f t="shared" si="30"/>
        <v>1131.5920000000001</v>
      </c>
    </row>
    <row r="112" spans="1:41" ht="23.1" customHeight="1" x14ac:dyDescent="0.25">
      <c r="A112" s="449"/>
      <c r="B112" s="2">
        <v>1940</v>
      </c>
      <c r="C112" s="2" t="s">
        <v>444</v>
      </c>
      <c r="D112" s="91" t="s">
        <v>41</v>
      </c>
      <c r="E112" s="116">
        <f t="shared" si="31"/>
        <v>4200</v>
      </c>
      <c r="F112" s="117">
        <f t="shared" si="31"/>
        <v>2500</v>
      </c>
      <c r="G112" s="101"/>
      <c r="I112" s="45"/>
      <c r="K112" s="202">
        <f t="shared" si="32"/>
        <v>4200</v>
      </c>
      <c r="L112" s="202">
        <f t="shared" si="32"/>
        <v>2500</v>
      </c>
      <c r="M112" s="51"/>
      <c r="N112" s="13">
        <f t="shared" si="19"/>
        <v>4165.5625</v>
      </c>
      <c r="O112" s="13">
        <f t="shared" si="20"/>
        <v>2499.3375000000001</v>
      </c>
      <c r="P112" s="51"/>
      <c r="Q112" s="450">
        <v>1666.2250000000001</v>
      </c>
      <c r="R112" s="450">
        <v>1666.2250000000001</v>
      </c>
      <c r="S112" s="436">
        <v>1514.75</v>
      </c>
      <c r="T112" s="409">
        <v>1514.75</v>
      </c>
      <c r="U112" s="409">
        <v>1514.75</v>
      </c>
      <c r="V112" s="376">
        <v>1382.075</v>
      </c>
      <c r="W112" s="305">
        <v>1105.6600000000001</v>
      </c>
      <c r="X112" s="289">
        <v>1016.9087500000002</v>
      </c>
      <c r="Y112" s="277">
        <v>813.52700000000016</v>
      </c>
      <c r="Z112" s="263">
        <v>813.52700000000016</v>
      </c>
      <c r="AA112" s="263">
        <v>813.52700000000016</v>
      </c>
      <c r="AB112" s="208">
        <v>661</v>
      </c>
      <c r="AC112" s="234">
        <v>661</v>
      </c>
      <c r="AD112" s="208">
        <v>732.18221999999992</v>
      </c>
      <c r="AE112" s="208">
        <v>732.18221999999992</v>
      </c>
      <c r="AF112" s="208">
        <v>660.33749999999998</v>
      </c>
      <c r="AG112" s="191">
        <v>528.27</v>
      </c>
      <c r="AH112" s="312">
        <f t="shared" si="16"/>
        <v>1</v>
      </c>
      <c r="AI112" s="144">
        <f t="shared" si="30"/>
        <v>1666.2250000000001</v>
      </c>
    </row>
    <row r="113" spans="1:35" ht="23.1" customHeight="1" x14ac:dyDescent="0.25">
      <c r="A113" s="449"/>
      <c r="B113" s="2">
        <v>1940</v>
      </c>
      <c r="C113" s="2" t="s">
        <v>849</v>
      </c>
      <c r="D113" s="91" t="s">
        <v>850</v>
      </c>
      <c r="E113" s="116">
        <f t="shared" si="31"/>
        <v>6500</v>
      </c>
      <c r="F113" s="117">
        <f t="shared" si="31"/>
        <v>3900</v>
      </c>
      <c r="G113" s="101"/>
      <c r="I113" s="45"/>
      <c r="K113" s="202">
        <f t="shared" si="32"/>
        <v>6500</v>
      </c>
      <c r="L113" s="202">
        <f t="shared" si="32"/>
        <v>3900</v>
      </c>
      <c r="M113" s="51"/>
      <c r="N113" s="13">
        <f t="shared" si="19"/>
        <v>6478.6424999999999</v>
      </c>
      <c r="O113" s="13">
        <f t="shared" si="20"/>
        <v>3887.1854999999996</v>
      </c>
      <c r="P113" s="51"/>
      <c r="Q113" s="450">
        <v>2591.4569999999999</v>
      </c>
      <c r="R113" s="450">
        <v>2591.4569999999999</v>
      </c>
      <c r="S113" s="436">
        <v>2355.87</v>
      </c>
      <c r="T113" s="409">
        <v>2355.87</v>
      </c>
      <c r="U113" s="409">
        <v>2355.87</v>
      </c>
      <c r="V113" s="376">
        <v>1382.075</v>
      </c>
      <c r="W113" s="305">
        <v>1105.6600000000001</v>
      </c>
      <c r="X113" s="289">
        <v>1016.9087500000002</v>
      </c>
      <c r="Y113" s="277">
        <v>813.52700000000016</v>
      </c>
      <c r="Z113" s="263">
        <v>813.52700000000016</v>
      </c>
      <c r="AA113" s="263">
        <v>813.52700000000016</v>
      </c>
      <c r="AB113" s="208">
        <v>661</v>
      </c>
      <c r="AC113" s="234">
        <v>661</v>
      </c>
      <c r="AD113" s="208">
        <v>732.18221999999992</v>
      </c>
      <c r="AE113" s="208">
        <v>732.18221999999992</v>
      </c>
      <c r="AF113" s="208">
        <v>660.33749999999998</v>
      </c>
      <c r="AG113" s="191">
        <v>528.27</v>
      </c>
      <c r="AH113" s="312">
        <f t="shared" si="16"/>
        <v>1</v>
      </c>
      <c r="AI113" s="144">
        <f t="shared" si="30"/>
        <v>2591.4569999999999</v>
      </c>
    </row>
    <row r="114" spans="1:35" ht="9.9499999999999993" customHeight="1" x14ac:dyDescent="0.25">
      <c r="E114" s="138"/>
      <c r="F114" s="139"/>
      <c r="J114" s="34"/>
      <c r="K114" s="202"/>
      <c r="L114" s="202"/>
      <c r="M114" s="2"/>
      <c r="N114" s="13"/>
      <c r="O114" s="13"/>
      <c r="P114" s="2"/>
      <c r="Q114" s="398"/>
      <c r="R114" s="398"/>
      <c r="S114" s="400"/>
      <c r="T114" s="401"/>
      <c r="U114" s="401"/>
      <c r="V114" s="329"/>
      <c r="W114" s="329"/>
      <c r="X114" s="330"/>
      <c r="Y114" s="280"/>
      <c r="Z114" s="331"/>
      <c r="AA114" s="331"/>
      <c r="AB114" s="237"/>
      <c r="AC114" s="334"/>
      <c r="AD114" s="237"/>
      <c r="AE114" s="237"/>
      <c r="AF114" s="237"/>
      <c r="AG114" s="197"/>
      <c r="AH114" s="312" t="e">
        <f t="shared" si="16"/>
        <v>#DIV/0!</v>
      </c>
    </row>
    <row r="115" spans="1:35" ht="23.1" customHeight="1" x14ac:dyDescent="0.25">
      <c r="D115" s="615" t="s">
        <v>273</v>
      </c>
      <c r="E115" s="615"/>
      <c r="F115" s="615"/>
      <c r="G115" s="615"/>
      <c r="H115" s="615"/>
      <c r="I115" s="615"/>
      <c r="K115" s="202"/>
      <c r="L115" s="202"/>
      <c r="M115" s="51"/>
      <c r="N115" s="13"/>
      <c r="O115" s="13"/>
      <c r="P115" s="51"/>
      <c r="Q115" s="473">
        <v>220324</v>
      </c>
      <c r="R115" s="398"/>
      <c r="S115" s="400"/>
      <c r="T115" s="401"/>
      <c r="U115" s="401"/>
      <c r="V115" s="376"/>
      <c r="W115" s="305"/>
      <c r="X115" s="289"/>
      <c r="Y115" s="277"/>
      <c r="Z115" s="263"/>
      <c r="AA115" s="263"/>
      <c r="AB115" s="208"/>
      <c r="AC115" s="208"/>
      <c r="AD115" s="208"/>
      <c r="AE115" s="208"/>
      <c r="AF115" s="208"/>
      <c r="AG115" s="191"/>
      <c r="AH115" s="312" t="e">
        <f t="shared" si="16"/>
        <v>#DIV/0!</v>
      </c>
    </row>
    <row r="116" spans="1:35" ht="23.1" customHeight="1" x14ac:dyDescent="0.25">
      <c r="A116" s="449"/>
      <c r="B116" s="2">
        <v>1917</v>
      </c>
      <c r="C116" s="2" t="s">
        <v>432</v>
      </c>
      <c r="D116" s="4" t="s">
        <v>135</v>
      </c>
      <c r="E116" s="116">
        <f t="shared" ref="E116:F119" si="33">K116</f>
        <v>3000</v>
      </c>
      <c r="F116" s="117">
        <f t="shared" si="33"/>
        <v>1800</v>
      </c>
      <c r="G116" s="101"/>
      <c r="H116" s="45"/>
      <c r="K116" s="202">
        <f t="shared" ref="K116:L119" si="34">MROUND(N116+25,50)</f>
        <v>3000</v>
      </c>
      <c r="L116" s="202">
        <f t="shared" si="34"/>
        <v>1800</v>
      </c>
      <c r="M116" s="51"/>
      <c r="N116" s="13">
        <f t="shared" si="19"/>
        <v>2969.6975000000002</v>
      </c>
      <c r="O116" s="13">
        <f t="shared" si="20"/>
        <v>1781.8185000000003</v>
      </c>
      <c r="P116" s="51"/>
      <c r="Q116" s="450">
        <v>1187.8790000000001</v>
      </c>
      <c r="R116" s="450">
        <v>1187.8790000000001</v>
      </c>
      <c r="S116" s="436">
        <v>1079.8900000000001</v>
      </c>
      <c r="T116" s="409">
        <v>1079.8900000000001</v>
      </c>
      <c r="U116" s="409">
        <v>1079.8900000000001</v>
      </c>
      <c r="V116" s="376">
        <v>985.3</v>
      </c>
      <c r="W116" s="305">
        <v>788.24</v>
      </c>
      <c r="X116" s="289">
        <v>724.96875</v>
      </c>
      <c r="Y116" s="277">
        <v>579.97500000000002</v>
      </c>
      <c r="Z116" s="263">
        <v>579.97500000000002</v>
      </c>
      <c r="AA116" s="263">
        <v>579.97500000000002</v>
      </c>
      <c r="AB116" s="208">
        <v>521.98145999999997</v>
      </c>
      <c r="AC116" s="208">
        <v>521.98145999999997</v>
      </c>
      <c r="AD116" s="208">
        <v>521.98145999999997</v>
      </c>
      <c r="AE116" s="208">
        <v>521.98145999999997</v>
      </c>
      <c r="AF116" s="208">
        <v>470.76250000000005</v>
      </c>
      <c r="AG116" s="191">
        <v>376.61</v>
      </c>
      <c r="AH116" s="312">
        <f t="shared" si="16"/>
        <v>1</v>
      </c>
      <c r="AI116" s="144">
        <f t="shared" si="30"/>
        <v>1187.8790000000001</v>
      </c>
    </row>
    <row r="117" spans="1:35" ht="23.1" customHeight="1" x14ac:dyDescent="0.25">
      <c r="A117" s="449"/>
      <c r="B117" s="2">
        <v>1918</v>
      </c>
      <c r="C117" s="2" t="s">
        <v>433</v>
      </c>
      <c r="D117" s="4" t="s">
        <v>136</v>
      </c>
      <c r="E117" s="116">
        <f t="shared" si="33"/>
        <v>5400</v>
      </c>
      <c r="F117" s="117">
        <f t="shared" si="33"/>
        <v>3250</v>
      </c>
      <c r="G117" s="101"/>
      <c r="H117" s="45"/>
      <c r="K117" s="202">
        <f t="shared" si="34"/>
        <v>5400</v>
      </c>
      <c r="L117" s="202">
        <f t="shared" si="34"/>
        <v>3250</v>
      </c>
      <c r="M117" s="51"/>
      <c r="N117" s="13">
        <f t="shared" si="19"/>
        <v>5399.8450000000003</v>
      </c>
      <c r="O117" s="13">
        <f t="shared" si="20"/>
        <v>3239.9070000000002</v>
      </c>
      <c r="P117" s="51"/>
      <c r="Q117" s="450">
        <v>2159.9380000000001</v>
      </c>
      <c r="R117" s="450">
        <v>2159.9380000000001</v>
      </c>
      <c r="S117" s="436">
        <v>1963.58</v>
      </c>
      <c r="T117" s="409">
        <v>1963.58</v>
      </c>
      <c r="U117" s="409">
        <v>1963.58</v>
      </c>
      <c r="V117" s="376">
        <v>1791.5875000000001</v>
      </c>
      <c r="W117" s="305">
        <v>1433.27</v>
      </c>
      <c r="X117" s="289">
        <v>1318.2125000000001</v>
      </c>
      <c r="Y117" s="277">
        <v>1054.5700000000002</v>
      </c>
      <c r="Z117" s="263">
        <v>1054.5700000000002</v>
      </c>
      <c r="AA117" s="263">
        <v>1054.5700000000002</v>
      </c>
      <c r="AB117" s="208">
        <v>949.11893999999984</v>
      </c>
      <c r="AC117" s="208">
        <v>949.11893999999984</v>
      </c>
      <c r="AD117" s="208">
        <v>949.11893999999984</v>
      </c>
      <c r="AE117" s="208">
        <v>949.11893999999984</v>
      </c>
      <c r="AF117" s="208">
        <v>855.98749999999995</v>
      </c>
      <c r="AG117" s="191">
        <v>684.79</v>
      </c>
      <c r="AH117" s="312">
        <f t="shared" si="16"/>
        <v>1</v>
      </c>
      <c r="AI117" s="144">
        <f t="shared" si="30"/>
        <v>2159.9380000000001</v>
      </c>
    </row>
    <row r="118" spans="1:35" ht="23.1" customHeight="1" x14ac:dyDescent="0.25">
      <c r="A118" s="449"/>
      <c r="B118" s="2">
        <v>1919</v>
      </c>
      <c r="C118" s="2" t="s">
        <v>434</v>
      </c>
      <c r="D118" s="4" t="s">
        <v>253</v>
      </c>
      <c r="E118" s="116">
        <f t="shared" si="33"/>
        <v>11300</v>
      </c>
      <c r="F118" s="117">
        <f t="shared" si="33"/>
        <v>6800</v>
      </c>
      <c r="G118" s="101"/>
      <c r="H118" s="45"/>
      <c r="K118" s="202">
        <f t="shared" si="34"/>
        <v>11300</v>
      </c>
      <c r="L118" s="202">
        <f t="shared" si="34"/>
        <v>6800</v>
      </c>
      <c r="M118" s="51"/>
      <c r="N118" s="13">
        <f t="shared" si="19"/>
        <v>11292.105000000001</v>
      </c>
      <c r="O118" s="13">
        <f t="shared" si="20"/>
        <v>6775.2630000000008</v>
      </c>
      <c r="P118" s="51"/>
      <c r="Q118" s="450">
        <v>4516.8420000000006</v>
      </c>
      <c r="R118" s="450">
        <v>4516.8420000000006</v>
      </c>
      <c r="S118" s="436">
        <v>4106.22</v>
      </c>
      <c r="T118" s="409">
        <v>4106.22</v>
      </c>
      <c r="U118" s="409">
        <v>4106.22</v>
      </c>
      <c r="V118" s="376">
        <v>3746.5499999999997</v>
      </c>
      <c r="W118" s="305">
        <v>2997.24</v>
      </c>
      <c r="X118" s="289">
        <v>2866.9162500000002</v>
      </c>
      <c r="Y118" s="277">
        <v>2293.5330000000004</v>
      </c>
      <c r="Z118" s="263">
        <v>2293.5330000000004</v>
      </c>
      <c r="AA118" s="263">
        <v>2293.5330000000004</v>
      </c>
      <c r="AB118" s="208">
        <v>2064.1836599999997</v>
      </c>
      <c r="AC118" s="208">
        <v>2064.1836599999997</v>
      </c>
      <c r="AD118" s="208">
        <v>2064.1836599999997</v>
      </c>
      <c r="AE118" s="208">
        <v>2064.1836599999997</v>
      </c>
      <c r="AF118" s="208">
        <v>1861.6374999999998</v>
      </c>
      <c r="AG118" s="191">
        <v>1489.31</v>
      </c>
      <c r="AH118" s="312">
        <f t="shared" si="16"/>
        <v>1</v>
      </c>
      <c r="AI118" s="144">
        <f t="shared" si="30"/>
        <v>4516.8420000000006</v>
      </c>
    </row>
    <row r="119" spans="1:35" ht="23.1" customHeight="1" x14ac:dyDescent="0.25">
      <c r="A119" s="449"/>
      <c r="B119" s="2">
        <v>1920</v>
      </c>
      <c r="C119" s="2" t="s">
        <v>435</v>
      </c>
      <c r="D119" s="4" t="s">
        <v>137</v>
      </c>
      <c r="E119" s="116">
        <f t="shared" si="33"/>
        <v>15150</v>
      </c>
      <c r="F119" s="117">
        <f t="shared" si="33"/>
        <v>9100</v>
      </c>
      <c r="G119" s="101"/>
      <c r="H119" s="45"/>
      <c r="K119" s="202">
        <f t="shared" si="34"/>
        <v>15150</v>
      </c>
      <c r="L119" s="202">
        <f t="shared" si="34"/>
        <v>9100</v>
      </c>
      <c r="M119" s="51"/>
      <c r="N119" s="13">
        <f t="shared" si="19"/>
        <v>15137.182500000001</v>
      </c>
      <c r="O119" s="13">
        <f t="shared" si="20"/>
        <v>9082.3095000000012</v>
      </c>
      <c r="P119" s="51"/>
      <c r="Q119" s="450">
        <v>6054.8730000000005</v>
      </c>
      <c r="R119" s="450">
        <v>6054.8730000000005</v>
      </c>
      <c r="S119" s="436">
        <v>5504.43</v>
      </c>
      <c r="T119" s="409">
        <v>5504.43</v>
      </c>
      <c r="U119" s="409">
        <v>5504.43</v>
      </c>
      <c r="V119" s="376">
        <v>5022.2875000000004</v>
      </c>
      <c r="W119" s="305">
        <v>4017.83</v>
      </c>
      <c r="X119" s="289">
        <v>3695.3262500000005</v>
      </c>
      <c r="Y119" s="277">
        <v>2956.2610000000004</v>
      </c>
      <c r="Z119" s="263">
        <v>2956.2610000000004</v>
      </c>
      <c r="AA119" s="263">
        <v>2956.2610000000004</v>
      </c>
      <c r="AB119" s="208">
        <v>2361.9519</v>
      </c>
      <c r="AC119" s="208">
        <v>2361.9519</v>
      </c>
      <c r="AD119" s="208">
        <v>2361.9519</v>
      </c>
      <c r="AE119" s="208">
        <v>2361.9519</v>
      </c>
      <c r="AF119" s="208">
        <v>2130.1875</v>
      </c>
      <c r="AG119" s="191">
        <v>1704.15</v>
      </c>
      <c r="AH119" s="312">
        <f t="shared" si="16"/>
        <v>1</v>
      </c>
      <c r="AI119" s="144">
        <f t="shared" si="30"/>
        <v>6054.8730000000005</v>
      </c>
    </row>
    <row r="120" spans="1:35" ht="9.9499999999999993" customHeight="1" x14ac:dyDescent="0.25">
      <c r="D120" s="136"/>
      <c r="E120" s="138"/>
      <c r="F120" s="139"/>
      <c r="J120" s="34"/>
      <c r="K120" s="202"/>
      <c r="L120" s="202"/>
      <c r="M120" s="2"/>
      <c r="N120" s="13"/>
      <c r="O120" s="13"/>
      <c r="P120" s="2"/>
      <c r="Q120" s="398"/>
      <c r="R120" s="398"/>
      <c r="S120" s="400"/>
      <c r="T120" s="401"/>
      <c r="U120" s="401"/>
      <c r="V120" s="329"/>
      <c r="W120" s="329"/>
      <c r="X120" s="330"/>
      <c r="Y120" s="280"/>
      <c r="Z120" s="331"/>
      <c r="AA120" s="331"/>
      <c r="AB120" s="237"/>
      <c r="AC120" s="237"/>
      <c r="AD120" s="237"/>
      <c r="AE120" s="237"/>
      <c r="AF120" s="237"/>
      <c r="AG120" s="197"/>
      <c r="AH120" s="312" t="e">
        <f t="shared" si="16"/>
        <v>#DIV/0!</v>
      </c>
    </row>
    <row r="121" spans="1:35" ht="23.1" customHeight="1" x14ac:dyDescent="0.25">
      <c r="D121" s="615" t="s">
        <v>276</v>
      </c>
      <c r="E121" s="615"/>
      <c r="F121" s="615"/>
      <c r="G121" s="615"/>
      <c r="H121" s="615"/>
      <c r="I121" s="615"/>
      <c r="J121" s="34"/>
      <c r="K121" s="202"/>
      <c r="L121" s="202"/>
      <c r="M121" s="2"/>
      <c r="N121" s="13"/>
      <c r="O121" s="13"/>
      <c r="P121" s="2"/>
      <c r="Q121" s="473">
        <v>220324</v>
      </c>
      <c r="R121" s="398"/>
      <c r="S121" s="400"/>
      <c r="T121" s="401"/>
      <c r="U121" s="401"/>
      <c r="V121" s="329"/>
      <c r="W121" s="329"/>
      <c r="X121" s="330"/>
      <c r="Y121" s="280"/>
      <c r="Z121" s="331"/>
      <c r="AA121" s="331"/>
      <c r="AB121" s="237"/>
      <c r="AC121" s="237"/>
      <c r="AD121" s="237"/>
      <c r="AE121" s="237"/>
      <c r="AF121" s="237"/>
      <c r="AG121" s="197"/>
      <c r="AH121" s="312" t="e">
        <f t="shared" si="16"/>
        <v>#DIV/0!</v>
      </c>
    </row>
    <row r="122" spans="1:35" ht="23.1" customHeight="1" x14ac:dyDescent="0.25">
      <c r="A122" s="449"/>
      <c r="B122" s="2">
        <v>1980</v>
      </c>
      <c r="C122" s="2" t="s">
        <v>453</v>
      </c>
      <c r="D122" s="4" t="s">
        <v>151</v>
      </c>
      <c r="E122" s="116">
        <f t="shared" ref="E122:F129" si="35">K122</f>
        <v>650</v>
      </c>
      <c r="F122" s="117">
        <f t="shared" si="35"/>
        <v>400</v>
      </c>
      <c r="G122" s="101"/>
      <c r="H122" s="45"/>
      <c r="K122" s="202">
        <f t="shared" ref="K122:L129" si="36">MROUND(N122+25,50)</f>
        <v>650</v>
      </c>
      <c r="L122" s="202">
        <f t="shared" si="36"/>
        <v>400</v>
      </c>
      <c r="M122" s="51"/>
      <c r="N122" s="13">
        <f t="shared" si="19"/>
        <v>603.29500000000007</v>
      </c>
      <c r="O122" s="13">
        <f t="shared" si="20"/>
        <v>361.97700000000003</v>
      </c>
      <c r="P122" s="51"/>
      <c r="Q122" s="450">
        <v>241.31800000000001</v>
      </c>
      <c r="R122" s="450">
        <v>241.31800000000001</v>
      </c>
      <c r="S122" s="436">
        <v>219.38</v>
      </c>
      <c r="T122" s="409">
        <v>219.38</v>
      </c>
      <c r="U122" s="409">
        <v>219.38</v>
      </c>
      <c r="V122" s="376">
        <v>200.16249999999999</v>
      </c>
      <c r="W122" s="305">
        <v>160.13</v>
      </c>
      <c r="X122" s="289">
        <v>153.13768469999997</v>
      </c>
      <c r="Y122" s="277">
        <v>122.51014775999998</v>
      </c>
      <c r="Z122" s="263">
        <v>122.51014775999998</v>
      </c>
      <c r="AA122" s="263">
        <v>122.51014775999998</v>
      </c>
      <c r="AB122" s="208">
        <v>110.27015999999999</v>
      </c>
      <c r="AC122" s="208">
        <v>110.27015999999999</v>
      </c>
      <c r="AD122" s="208">
        <v>110.27015999999999</v>
      </c>
      <c r="AE122" s="208">
        <v>110.27015999999999</v>
      </c>
      <c r="AF122" s="208">
        <v>99.45</v>
      </c>
      <c r="AG122" s="190">
        <v>79.56</v>
      </c>
      <c r="AH122" s="312">
        <f t="shared" si="16"/>
        <v>1</v>
      </c>
      <c r="AI122" s="144">
        <f t="shared" si="30"/>
        <v>241.31800000000001</v>
      </c>
    </row>
    <row r="123" spans="1:35" ht="23.1" customHeight="1" x14ac:dyDescent="0.25">
      <c r="A123" s="449"/>
      <c r="B123" s="2">
        <v>1981</v>
      </c>
      <c r="C123" s="2" t="s">
        <v>454</v>
      </c>
      <c r="D123" s="4" t="s">
        <v>152</v>
      </c>
      <c r="E123" s="116">
        <f t="shared" si="35"/>
        <v>650</v>
      </c>
      <c r="F123" s="117">
        <f t="shared" si="35"/>
        <v>400</v>
      </c>
      <c r="G123" s="101"/>
      <c r="H123" s="45"/>
      <c r="K123" s="202">
        <f t="shared" si="36"/>
        <v>650</v>
      </c>
      <c r="L123" s="202">
        <f t="shared" si="36"/>
        <v>400</v>
      </c>
      <c r="M123" s="51"/>
      <c r="N123" s="13">
        <f t="shared" si="19"/>
        <v>624.69000000000005</v>
      </c>
      <c r="O123" s="13">
        <f t="shared" si="20"/>
        <v>374.81400000000002</v>
      </c>
      <c r="P123" s="51"/>
      <c r="Q123" s="450">
        <v>249.876</v>
      </c>
      <c r="R123" s="450">
        <v>249.876</v>
      </c>
      <c r="S123" s="436">
        <v>227.16</v>
      </c>
      <c r="T123" s="409">
        <v>227.16</v>
      </c>
      <c r="U123" s="409">
        <v>227.16</v>
      </c>
      <c r="V123" s="376">
        <v>207.26249999999999</v>
      </c>
      <c r="W123" s="305">
        <v>165.81</v>
      </c>
      <c r="X123" s="289">
        <v>158.58488992499997</v>
      </c>
      <c r="Y123" s="277">
        <v>126.86791193999998</v>
      </c>
      <c r="Z123" s="263">
        <v>126.86791193999998</v>
      </c>
      <c r="AA123" s="263">
        <v>126.86791193999998</v>
      </c>
      <c r="AB123" s="208">
        <v>114.19253999999999</v>
      </c>
      <c r="AC123" s="208">
        <v>114.19253999999999</v>
      </c>
      <c r="AD123" s="208">
        <v>114.19253999999999</v>
      </c>
      <c r="AE123" s="208">
        <v>114.19253999999999</v>
      </c>
      <c r="AF123" s="208">
        <v>102.9875</v>
      </c>
      <c r="AG123" s="190">
        <v>82.39</v>
      </c>
      <c r="AH123" s="312">
        <f t="shared" si="16"/>
        <v>1</v>
      </c>
      <c r="AI123" s="144">
        <f t="shared" si="30"/>
        <v>249.876</v>
      </c>
    </row>
    <row r="124" spans="1:35" ht="23.1" customHeight="1" x14ac:dyDescent="0.25">
      <c r="A124" s="449"/>
      <c r="C124" s="2" t="s">
        <v>455</v>
      </c>
      <c r="D124" s="4" t="s">
        <v>153</v>
      </c>
      <c r="E124" s="116">
        <f t="shared" si="35"/>
        <v>1050</v>
      </c>
      <c r="F124" s="117">
        <f t="shared" si="35"/>
        <v>650</v>
      </c>
      <c r="G124" s="101"/>
      <c r="H124" s="45"/>
      <c r="K124" s="202">
        <f t="shared" si="36"/>
        <v>1050</v>
      </c>
      <c r="L124" s="202">
        <f t="shared" si="36"/>
        <v>650</v>
      </c>
      <c r="M124" s="51"/>
      <c r="N124" s="13">
        <f t="shared" si="19"/>
        <v>1011.1475</v>
      </c>
      <c r="O124" s="13">
        <f t="shared" si="20"/>
        <v>606.68849999999998</v>
      </c>
      <c r="P124" s="51"/>
      <c r="Q124" s="450">
        <v>404.459</v>
      </c>
      <c r="R124" s="450">
        <v>404.459</v>
      </c>
      <c r="S124" s="436">
        <v>367.69</v>
      </c>
      <c r="T124" s="409">
        <v>367.69</v>
      </c>
      <c r="U124" s="409">
        <v>367.69</v>
      </c>
      <c r="V124" s="376">
        <v>335.48749999999995</v>
      </c>
      <c r="W124" s="305">
        <v>268.39</v>
      </c>
      <c r="X124" s="289">
        <v>256.71249999999998</v>
      </c>
      <c r="Y124" s="277">
        <v>205.37</v>
      </c>
      <c r="Z124" s="263">
        <v>205.37</v>
      </c>
      <c r="AA124" s="263">
        <v>205.37</v>
      </c>
      <c r="AB124" s="208">
        <v>184.82309999999998</v>
      </c>
      <c r="AC124" s="208">
        <v>184.82309999999998</v>
      </c>
      <c r="AD124" s="208">
        <v>184.82309999999998</v>
      </c>
      <c r="AE124" s="208">
        <v>184.82309999999998</v>
      </c>
      <c r="AF124" s="208">
        <v>166.6875</v>
      </c>
      <c r="AG124" s="191">
        <v>133.35</v>
      </c>
      <c r="AH124" s="312">
        <f t="shared" si="16"/>
        <v>1</v>
      </c>
      <c r="AI124" s="144">
        <f t="shared" si="30"/>
        <v>404.459</v>
      </c>
    </row>
    <row r="125" spans="1:35" ht="23.1" customHeight="1" x14ac:dyDescent="0.25">
      <c r="A125" s="449"/>
      <c r="C125" s="2" t="s">
        <v>456</v>
      </c>
      <c r="D125" s="4" t="s">
        <v>154</v>
      </c>
      <c r="E125" s="116">
        <f t="shared" si="35"/>
        <v>1550</v>
      </c>
      <c r="F125" s="117">
        <f t="shared" si="35"/>
        <v>950</v>
      </c>
      <c r="G125" s="101"/>
      <c r="H125" s="45"/>
      <c r="K125" s="202">
        <f t="shared" si="36"/>
        <v>1550</v>
      </c>
      <c r="L125" s="202">
        <f t="shared" si="36"/>
        <v>950</v>
      </c>
      <c r="M125" s="51"/>
      <c r="N125" s="13">
        <f t="shared" si="19"/>
        <v>1533.8675000000001</v>
      </c>
      <c r="O125" s="13">
        <f t="shared" si="20"/>
        <v>920.32050000000004</v>
      </c>
      <c r="P125" s="51"/>
      <c r="Q125" s="450">
        <v>613.54700000000003</v>
      </c>
      <c r="R125" s="450">
        <v>613.54700000000003</v>
      </c>
      <c r="S125" s="436">
        <v>557.77</v>
      </c>
      <c r="T125" s="409">
        <v>557.77</v>
      </c>
      <c r="U125" s="409">
        <v>557.77</v>
      </c>
      <c r="V125" s="376">
        <v>508.91250000000002</v>
      </c>
      <c r="W125" s="305">
        <v>407.13</v>
      </c>
      <c r="X125" s="289">
        <v>389.44125000000008</v>
      </c>
      <c r="Y125" s="277">
        <v>311.55300000000005</v>
      </c>
      <c r="Z125" s="263">
        <v>311.55300000000005</v>
      </c>
      <c r="AA125" s="263">
        <v>311.55300000000005</v>
      </c>
      <c r="AB125" s="208">
        <v>280.38779999999997</v>
      </c>
      <c r="AC125" s="208">
        <v>280.38779999999997</v>
      </c>
      <c r="AD125" s="208">
        <v>280.38779999999997</v>
      </c>
      <c r="AE125" s="208">
        <v>280.38779999999997</v>
      </c>
      <c r="AF125" s="208">
        <v>252.875</v>
      </c>
      <c r="AG125" s="191">
        <v>202.3</v>
      </c>
      <c r="AH125" s="312">
        <f t="shared" si="16"/>
        <v>1</v>
      </c>
      <c r="AI125" s="144">
        <f t="shared" si="30"/>
        <v>613.54700000000003</v>
      </c>
    </row>
    <row r="126" spans="1:35" ht="23.1" customHeight="1" x14ac:dyDescent="0.25">
      <c r="A126" s="449"/>
      <c r="C126" s="2" t="s">
        <v>457</v>
      </c>
      <c r="D126" s="4" t="s">
        <v>155</v>
      </c>
      <c r="E126" s="116">
        <f t="shared" si="35"/>
        <v>2500</v>
      </c>
      <c r="F126" s="117">
        <f t="shared" si="35"/>
        <v>1500</v>
      </c>
      <c r="G126" s="101"/>
      <c r="H126" s="45"/>
      <c r="K126" s="202">
        <f t="shared" si="36"/>
        <v>2500</v>
      </c>
      <c r="L126" s="202">
        <f t="shared" si="36"/>
        <v>1500</v>
      </c>
      <c r="M126" s="51"/>
      <c r="N126" s="13">
        <f t="shared" si="19"/>
        <v>2450.085</v>
      </c>
      <c r="O126" s="13">
        <f t="shared" si="20"/>
        <v>1470.0510000000002</v>
      </c>
      <c r="P126" s="51"/>
      <c r="Q126" s="450">
        <v>980.03400000000011</v>
      </c>
      <c r="R126" s="450">
        <v>980.03400000000011</v>
      </c>
      <c r="S126" s="436">
        <v>890.94</v>
      </c>
      <c r="T126" s="409">
        <v>890.94</v>
      </c>
      <c r="U126" s="409">
        <v>890.94</v>
      </c>
      <c r="V126" s="376">
        <v>812.90000000000009</v>
      </c>
      <c r="W126" s="305">
        <v>650.32000000000005</v>
      </c>
      <c r="X126" s="289">
        <v>598.12500000000011</v>
      </c>
      <c r="Y126" s="277">
        <v>478.50000000000006</v>
      </c>
      <c r="Z126" s="263">
        <v>478.50000000000006</v>
      </c>
      <c r="AA126" s="263">
        <v>478.50000000000006</v>
      </c>
      <c r="AB126" s="208">
        <v>430.64405999999997</v>
      </c>
      <c r="AC126" s="208">
        <v>430.64405999999997</v>
      </c>
      <c r="AD126" s="208">
        <v>430.64405999999997</v>
      </c>
      <c r="AE126" s="208">
        <v>430.64405999999997</v>
      </c>
      <c r="AF126" s="208">
        <v>388.38749999999999</v>
      </c>
      <c r="AG126" s="191">
        <v>310.70999999999998</v>
      </c>
      <c r="AH126" s="312">
        <f t="shared" si="16"/>
        <v>1</v>
      </c>
      <c r="AI126" s="144">
        <f t="shared" si="30"/>
        <v>980.03400000000011</v>
      </c>
    </row>
    <row r="127" spans="1:35" ht="23.1" customHeight="1" x14ac:dyDescent="0.25">
      <c r="A127" s="449"/>
      <c r="C127" s="2" t="s">
        <v>458</v>
      </c>
      <c r="D127" s="4" t="s">
        <v>156</v>
      </c>
      <c r="E127" s="116">
        <f t="shared" si="35"/>
        <v>2700</v>
      </c>
      <c r="F127" s="117">
        <f t="shared" si="35"/>
        <v>1650</v>
      </c>
      <c r="G127" s="101"/>
      <c r="H127" s="45"/>
      <c r="K127" s="202">
        <f t="shared" si="36"/>
        <v>2700</v>
      </c>
      <c r="L127" s="202">
        <f t="shared" si="36"/>
        <v>1650</v>
      </c>
      <c r="M127" s="51"/>
      <c r="N127" s="13">
        <f t="shared" si="19"/>
        <v>2675.1175000000003</v>
      </c>
      <c r="O127" s="13">
        <f t="shared" si="20"/>
        <v>1605.0705</v>
      </c>
      <c r="P127" s="51"/>
      <c r="Q127" s="450">
        <v>1070.047</v>
      </c>
      <c r="R127" s="450">
        <v>1070.047</v>
      </c>
      <c r="S127" s="436">
        <v>972.77</v>
      </c>
      <c r="T127" s="409">
        <v>972.77</v>
      </c>
      <c r="U127" s="409">
        <v>972.77</v>
      </c>
      <c r="V127" s="376">
        <v>887.5625</v>
      </c>
      <c r="W127" s="305">
        <v>710.05</v>
      </c>
      <c r="X127" s="289">
        <v>653.05625000000009</v>
      </c>
      <c r="Y127" s="277">
        <v>522.44500000000005</v>
      </c>
      <c r="Z127" s="263">
        <v>522.44500000000005</v>
      </c>
      <c r="AA127" s="263">
        <v>522.44500000000005</v>
      </c>
      <c r="AB127" s="208">
        <v>470.20049999999998</v>
      </c>
      <c r="AC127" s="208">
        <v>470.20049999999998</v>
      </c>
      <c r="AD127" s="208">
        <v>470.20049999999998</v>
      </c>
      <c r="AE127" s="208">
        <v>470.20049999999998</v>
      </c>
      <c r="AF127" s="208">
        <v>424.0625</v>
      </c>
      <c r="AG127" s="191">
        <v>339.25</v>
      </c>
      <c r="AH127" s="312">
        <f t="shared" si="16"/>
        <v>1</v>
      </c>
      <c r="AI127" s="144">
        <f t="shared" si="30"/>
        <v>1070.047</v>
      </c>
    </row>
    <row r="128" spans="1:35" ht="23.1" customHeight="1" x14ac:dyDescent="0.25">
      <c r="A128" s="449"/>
      <c r="C128" s="2" t="s">
        <v>459</v>
      </c>
      <c r="D128" s="4" t="s">
        <v>157</v>
      </c>
      <c r="E128" s="116">
        <f t="shared" si="35"/>
        <v>3650</v>
      </c>
      <c r="F128" s="117">
        <f t="shared" si="35"/>
        <v>2200</v>
      </c>
      <c r="G128" s="101"/>
      <c r="H128" s="45"/>
      <c r="K128" s="202">
        <f t="shared" si="36"/>
        <v>3650</v>
      </c>
      <c r="L128" s="202">
        <f t="shared" si="36"/>
        <v>2200</v>
      </c>
      <c r="M128" s="51"/>
      <c r="N128" s="13">
        <f t="shared" si="19"/>
        <v>3646.7475000000004</v>
      </c>
      <c r="O128" s="13">
        <f t="shared" si="20"/>
        <v>2188.0484999999999</v>
      </c>
      <c r="P128" s="51"/>
      <c r="Q128" s="450">
        <v>1458.6990000000001</v>
      </c>
      <c r="R128" s="450">
        <v>1458.6990000000001</v>
      </c>
      <c r="S128" s="436">
        <v>1326.09</v>
      </c>
      <c r="T128" s="409">
        <v>1326.09</v>
      </c>
      <c r="U128" s="409">
        <v>1326.09</v>
      </c>
      <c r="V128" s="376">
        <v>1209.9375</v>
      </c>
      <c r="W128" s="305">
        <v>967.95</v>
      </c>
      <c r="X128" s="289">
        <v>927.10750000000007</v>
      </c>
      <c r="Y128" s="277">
        <v>741.68600000000004</v>
      </c>
      <c r="Z128" s="263">
        <v>741.68600000000004</v>
      </c>
      <c r="AA128" s="263">
        <v>741.68600000000004</v>
      </c>
      <c r="AB128" s="208">
        <v>640.98342000000002</v>
      </c>
      <c r="AC128" s="208">
        <v>640.98342000000002</v>
      </c>
      <c r="AD128" s="208">
        <v>640.98342000000002</v>
      </c>
      <c r="AE128" s="208">
        <v>640.98342000000002</v>
      </c>
      <c r="AF128" s="208">
        <v>578.08750000000009</v>
      </c>
      <c r="AG128" s="191">
        <v>462.47</v>
      </c>
      <c r="AH128" s="312">
        <f t="shared" si="16"/>
        <v>1</v>
      </c>
      <c r="AI128" s="144">
        <f t="shared" si="30"/>
        <v>1458.6990000000001</v>
      </c>
    </row>
    <row r="129" spans="1:37" ht="23.1" customHeight="1" x14ac:dyDescent="0.25">
      <c r="A129" s="449"/>
      <c r="C129" s="2" t="s">
        <v>460</v>
      </c>
      <c r="D129" s="91" t="s">
        <v>158</v>
      </c>
      <c r="E129" s="116">
        <f t="shared" si="35"/>
        <v>9200</v>
      </c>
      <c r="F129" s="117">
        <f t="shared" si="35"/>
        <v>5500</v>
      </c>
      <c r="G129" s="101"/>
      <c r="H129" s="45"/>
      <c r="K129" s="202">
        <f t="shared" si="36"/>
        <v>9200</v>
      </c>
      <c r="L129" s="202">
        <f t="shared" si="36"/>
        <v>5500</v>
      </c>
      <c r="M129" s="51"/>
      <c r="N129" s="13">
        <f t="shared" si="19"/>
        <v>9162.8900000000012</v>
      </c>
      <c r="O129" s="13">
        <f t="shared" si="20"/>
        <v>5497.7340000000004</v>
      </c>
      <c r="P129" s="51"/>
      <c r="Q129" s="450">
        <v>3665.1560000000004</v>
      </c>
      <c r="R129" s="450">
        <v>3665.1560000000004</v>
      </c>
      <c r="S129" s="436">
        <v>3331.96</v>
      </c>
      <c r="T129" s="409">
        <v>3331.96</v>
      </c>
      <c r="U129" s="409">
        <v>3331.96</v>
      </c>
      <c r="V129" s="376">
        <v>3040.1125000000002</v>
      </c>
      <c r="W129" s="305">
        <v>2432.09</v>
      </c>
      <c r="X129" s="289">
        <v>2154.02</v>
      </c>
      <c r="Y129" s="277">
        <v>1723.2160000000001</v>
      </c>
      <c r="Z129" s="263">
        <v>1723.2160000000001</v>
      </c>
      <c r="AA129" s="263">
        <v>1723.2160000000001</v>
      </c>
      <c r="AB129" s="208">
        <v>1550.8924199999999</v>
      </c>
      <c r="AC129" s="208">
        <v>1550.8924199999999</v>
      </c>
      <c r="AD129" s="208">
        <v>1550.8924199999999</v>
      </c>
      <c r="AE129" s="208">
        <v>1550.8924199999999</v>
      </c>
      <c r="AF129" s="208">
        <v>1398.7125000000001</v>
      </c>
      <c r="AG129" s="191">
        <v>1118.97</v>
      </c>
      <c r="AH129" s="312">
        <f t="shared" si="16"/>
        <v>1</v>
      </c>
      <c r="AI129" s="144">
        <f t="shared" si="30"/>
        <v>3665.1560000000004</v>
      </c>
    </row>
    <row r="130" spans="1:37" ht="9.9499999999999993" customHeight="1" x14ac:dyDescent="0.25">
      <c r="E130" s="138"/>
      <c r="F130" s="139"/>
      <c r="J130" s="34"/>
      <c r="K130" s="202"/>
      <c r="L130" s="202"/>
      <c r="M130" s="2"/>
      <c r="N130" s="13"/>
      <c r="O130" s="13"/>
      <c r="P130" s="2"/>
      <c r="Q130" s="398"/>
      <c r="R130" s="398"/>
      <c r="S130" s="400"/>
      <c r="T130" s="401"/>
      <c r="U130" s="401"/>
      <c r="V130" s="329"/>
      <c r="W130" s="329"/>
      <c r="X130" s="330"/>
      <c r="Y130" s="280"/>
      <c r="Z130" s="331"/>
      <c r="AA130" s="331"/>
      <c r="AB130" s="237"/>
      <c r="AC130" s="237"/>
      <c r="AD130" s="237"/>
      <c r="AE130" s="237"/>
      <c r="AF130" s="237"/>
      <c r="AG130" s="197"/>
      <c r="AH130" s="312" t="e">
        <f t="shared" si="16"/>
        <v>#DIV/0!</v>
      </c>
    </row>
    <row r="131" spans="1:37" ht="23.1" customHeight="1" x14ac:dyDescent="0.25">
      <c r="D131" s="616" t="s">
        <v>278</v>
      </c>
      <c r="E131" s="616"/>
      <c r="F131" s="616"/>
      <c r="G131" s="616"/>
      <c r="H131" s="616"/>
      <c r="I131" s="616"/>
      <c r="J131" s="34"/>
      <c r="K131" s="202"/>
      <c r="L131" s="202"/>
      <c r="M131" s="2"/>
      <c r="N131" s="13"/>
      <c r="O131" s="13"/>
      <c r="P131" s="2"/>
      <c r="Q131" s="473">
        <v>220324</v>
      </c>
      <c r="R131" s="398"/>
      <c r="S131" s="400"/>
      <c r="T131" s="401"/>
      <c r="U131" s="401"/>
      <c r="V131" s="329"/>
      <c r="W131" s="329"/>
      <c r="X131" s="330"/>
      <c r="Y131" s="280"/>
      <c r="Z131" s="331"/>
      <c r="AA131" s="331"/>
      <c r="AB131" s="237"/>
      <c r="AC131" s="237"/>
      <c r="AD131" s="237"/>
      <c r="AE131" s="237"/>
      <c r="AF131" s="237"/>
      <c r="AG131" s="197"/>
      <c r="AH131" s="312" t="e">
        <f t="shared" si="16"/>
        <v>#DIV/0!</v>
      </c>
    </row>
    <row r="132" spans="1:37" s="66" customFormat="1" ht="23.1" customHeight="1" x14ac:dyDescent="0.25">
      <c r="A132" s="449"/>
      <c r="B132" s="2">
        <v>153</v>
      </c>
      <c r="C132" s="2" t="s">
        <v>415</v>
      </c>
      <c r="D132" s="4" t="s">
        <v>122</v>
      </c>
      <c r="E132" s="116">
        <f t="shared" ref="E132:F135" si="37">K132</f>
        <v>650</v>
      </c>
      <c r="F132" s="117">
        <f t="shared" si="37"/>
        <v>400</v>
      </c>
      <c r="G132" s="101"/>
      <c r="H132" s="45"/>
      <c r="I132" s="2"/>
      <c r="J132" s="33"/>
      <c r="K132" s="202">
        <f t="shared" ref="K132:L135" si="38">MROUND(N132+25,50)</f>
        <v>650</v>
      </c>
      <c r="L132" s="202">
        <f t="shared" si="38"/>
        <v>400</v>
      </c>
      <c r="M132" s="51"/>
      <c r="N132" s="13">
        <f t="shared" si="19"/>
        <v>636.5150000000001</v>
      </c>
      <c r="O132" s="13">
        <f t="shared" si="20"/>
        <v>381.90900000000005</v>
      </c>
      <c r="P132" s="63"/>
      <c r="Q132" s="450">
        <v>254.60600000000002</v>
      </c>
      <c r="R132" s="450">
        <v>254.60600000000002</v>
      </c>
      <c r="S132" s="436">
        <v>231.46</v>
      </c>
      <c r="T132" s="409">
        <v>231.46</v>
      </c>
      <c r="U132" s="409">
        <v>231.46</v>
      </c>
      <c r="V132" s="376">
        <v>211.1875</v>
      </c>
      <c r="W132" s="305">
        <v>168.95</v>
      </c>
      <c r="X132" s="289">
        <v>161.60375000000002</v>
      </c>
      <c r="Y132" s="277">
        <v>129.28300000000002</v>
      </c>
      <c r="Z132" s="263">
        <v>129.28300000000002</v>
      </c>
      <c r="AA132" s="263">
        <v>129.28300000000002</v>
      </c>
      <c r="AB132" s="208">
        <v>116.35469999999999</v>
      </c>
      <c r="AC132" s="208">
        <v>116.35469999999999</v>
      </c>
      <c r="AD132" s="208">
        <v>116.35469999999999</v>
      </c>
      <c r="AE132" s="208">
        <v>116.35469999999999</v>
      </c>
      <c r="AF132" s="208">
        <v>104.9375</v>
      </c>
      <c r="AG132" s="191">
        <v>83.95</v>
      </c>
      <c r="AH132" s="312">
        <f t="shared" si="16"/>
        <v>1</v>
      </c>
      <c r="AI132" s="144">
        <f t="shared" si="30"/>
        <v>254.60600000000002</v>
      </c>
      <c r="AK132" s="34"/>
    </row>
    <row r="133" spans="1:37" ht="23.1" customHeight="1" x14ac:dyDescent="0.25">
      <c r="A133" s="449"/>
      <c r="C133" s="2" t="s">
        <v>416</v>
      </c>
      <c r="D133" s="4" t="s">
        <v>123</v>
      </c>
      <c r="E133" s="116">
        <f t="shared" si="37"/>
        <v>900</v>
      </c>
      <c r="F133" s="117">
        <f t="shared" si="37"/>
        <v>550</v>
      </c>
      <c r="G133" s="101"/>
      <c r="H133" s="45"/>
      <c r="K133" s="202">
        <f t="shared" si="38"/>
        <v>900</v>
      </c>
      <c r="L133" s="202">
        <f t="shared" si="38"/>
        <v>550</v>
      </c>
      <c r="M133" s="51"/>
      <c r="N133" s="13">
        <f t="shared" si="19"/>
        <v>868.06500000000017</v>
      </c>
      <c r="O133" s="13">
        <f t="shared" si="20"/>
        <v>520.83900000000006</v>
      </c>
      <c r="P133" s="51"/>
      <c r="Q133" s="450">
        <v>347.22600000000006</v>
      </c>
      <c r="R133" s="450">
        <v>347.22600000000006</v>
      </c>
      <c r="S133" s="436">
        <v>315.66000000000003</v>
      </c>
      <c r="T133" s="409">
        <v>315.66000000000003</v>
      </c>
      <c r="U133" s="409">
        <v>315.66000000000003</v>
      </c>
      <c r="V133" s="376">
        <v>288.01249999999999</v>
      </c>
      <c r="W133" s="305">
        <v>230.41</v>
      </c>
      <c r="X133" s="289">
        <v>220.39875000000001</v>
      </c>
      <c r="Y133" s="277">
        <v>176.31900000000002</v>
      </c>
      <c r="Z133" s="263">
        <v>176.31900000000002</v>
      </c>
      <c r="AA133" s="263">
        <v>176.31900000000002</v>
      </c>
      <c r="AB133" s="208">
        <v>159.30683999999999</v>
      </c>
      <c r="AC133" s="208">
        <v>159.30683999999999</v>
      </c>
      <c r="AD133" s="208">
        <v>159.30683999999999</v>
      </c>
      <c r="AE133" s="208">
        <v>159.30683999999999</v>
      </c>
      <c r="AF133" s="208">
        <v>143.67500000000001</v>
      </c>
      <c r="AG133" s="191">
        <v>114.94</v>
      </c>
      <c r="AH133" s="312">
        <f t="shared" si="16"/>
        <v>1</v>
      </c>
      <c r="AI133" s="144">
        <f t="shared" si="30"/>
        <v>347.22600000000006</v>
      </c>
    </row>
    <row r="134" spans="1:37" ht="23.1" customHeight="1" x14ac:dyDescent="0.25">
      <c r="A134" s="449"/>
      <c r="C134" s="2" t="s">
        <v>417</v>
      </c>
      <c r="D134" s="4" t="s">
        <v>124</v>
      </c>
      <c r="E134" s="116">
        <f t="shared" si="37"/>
        <v>1650</v>
      </c>
      <c r="F134" s="117">
        <f t="shared" si="37"/>
        <v>1000</v>
      </c>
      <c r="G134" s="101"/>
      <c r="H134" s="45"/>
      <c r="K134" s="202">
        <f t="shared" si="38"/>
        <v>1650</v>
      </c>
      <c r="L134" s="202">
        <f t="shared" si="38"/>
        <v>1000</v>
      </c>
      <c r="M134" s="51"/>
      <c r="N134" s="13">
        <f t="shared" si="19"/>
        <v>1601.16</v>
      </c>
      <c r="O134" s="13">
        <f t="shared" si="20"/>
        <v>960.69600000000014</v>
      </c>
      <c r="P134" s="51"/>
      <c r="Q134" s="450">
        <v>640.46400000000006</v>
      </c>
      <c r="R134" s="450">
        <v>640.46400000000006</v>
      </c>
      <c r="S134" s="436">
        <v>582.24</v>
      </c>
      <c r="T134" s="409">
        <v>582.24</v>
      </c>
      <c r="U134" s="409">
        <v>582.24</v>
      </c>
      <c r="V134" s="376">
        <v>531.23749999999995</v>
      </c>
      <c r="W134" s="305">
        <v>424.99</v>
      </c>
      <c r="X134" s="289">
        <v>406.51874999999995</v>
      </c>
      <c r="Y134" s="277">
        <v>325.21499999999997</v>
      </c>
      <c r="Z134" s="263">
        <v>325.21499999999997</v>
      </c>
      <c r="AA134" s="263">
        <v>325.21499999999997</v>
      </c>
      <c r="AB134" s="208">
        <v>292.69547999999998</v>
      </c>
      <c r="AC134" s="208">
        <v>292.69547999999998</v>
      </c>
      <c r="AD134" s="208">
        <v>292.69547999999998</v>
      </c>
      <c r="AE134" s="208">
        <v>292.69547999999998</v>
      </c>
      <c r="AF134" s="208">
        <v>263.97500000000002</v>
      </c>
      <c r="AG134" s="191">
        <v>211.18</v>
      </c>
      <c r="AH134" s="312">
        <f t="shared" si="16"/>
        <v>1</v>
      </c>
      <c r="AI134" s="144">
        <f t="shared" si="30"/>
        <v>640.46400000000006</v>
      </c>
    </row>
    <row r="135" spans="1:37" ht="23.1" customHeight="1" x14ac:dyDescent="0.25">
      <c r="A135" s="449"/>
      <c r="C135" s="2" t="s">
        <v>418</v>
      </c>
      <c r="D135" s="4" t="s">
        <v>125</v>
      </c>
      <c r="E135" s="116">
        <f t="shared" si="37"/>
        <v>2050</v>
      </c>
      <c r="F135" s="117">
        <f t="shared" si="37"/>
        <v>1250</v>
      </c>
      <c r="G135" s="101"/>
      <c r="H135" s="45"/>
      <c r="K135" s="202">
        <f t="shared" si="38"/>
        <v>2050</v>
      </c>
      <c r="L135" s="202">
        <f t="shared" si="38"/>
        <v>1250</v>
      </c>
      <c r="M135" s="51"/>
      <c r="N135" s="13">
        <f t="shared" si="19"/>
        <v>2045.67</v>
      </c>
      <c r="O135" s="13">
        <f t="shared" si="20"/>
        <v>1227.402</v>
      </c>
      <c r="P135" s="51"/>
      <c r="Q135" s="450">
        <v>818.26800000000003</v>
      </c>
      <c r="R135" s="450">
        <v>818.26800000000003</v>
      </c>
      <c r="S135" s="436">
        <v>743.88</v>
      </c>
      <c r="T135" s="409">
        <v>743.88</v>
      </c>
      <c r="U135" s="409">
        <v>743.88</v>
      </c>
      <c r="V135" s="376">
        <v>678.72500000000002</v>
      </c>
      <c r="W135" s="305">
        <v>542.98</v>
      </c>
      <c r="X135" s="289">
        <v>519.36500000000012</v>
      </c>
      <c r="Y135" s="277">
        <v>415.49200000000008</v>
      </c>
      <c r="Z135" s="263">
        <v>415.49200000000008</v>
      </c>
      <c r="AA135" s="263">
        <v>415.49200000000008</v>
      </c>
      <c r="AB135" s="208">
        <v>372.83399999999995</v>
      </c>
      <c r="AC135" s="208">
        <v>372.83399999999995</v>
      </c>
      <c r="AD135" s="208">
        <v>372.83399999999995</v>
      </c>
      <c r="AE135" s="208">
        <v>372.83399999999995</v>
      </c>
      <c r="AF135" s="208">
        <v>336.25</v>
      </c>
      <c r="AG135" s="191">
        <v>269</v>
      </c>
      <c r="AH135" s="312">
        <f t="shared" si="16"/>
        <v>1</v>
      </c>
      <c r="AI135" s="144">
        <f t="shared" si="30"/>
        <v>818.26800000000003</v>
      </c>
    </row>
    <row r="136" spans="1:37" ht="9.9499999999999993" customHeight="1" x14ac:dyDescent="0.25">
      <c r="D136" s="136"/>
      <c r="E136" s="138"/>
      <c r="F136" s="139"/>
      <c r="J136" s="34"/>
      <c r="K136" s="202"/>
      <c r="L136" s="202"/>
      <c r="M136" s="2"/>
      <c r="N136" s="13"/>
      <c r="O136" s="13"/>
      <c r="P136" s="2"/>
      <c r="Q136" s="398"/>
      <c r="R136" s="398"/>
      <c r="S136" s="400"/>
      <c r="T136" s="401"/>
      <c r="U136" s="401"/>
      <c r="V136" s="329"/>
      <c r="W136" s="329"/>
      <c r="X136" s="330"/>
      <c r="Y136" s="280"/>
      <c r="Z136" s="331"/>
      <c r="AA136" s="331"/>
      <c r="AB136" s="208"/>
      <c r="AC136" s="208"/>
      <c r="AD136" s="208"/>
      <c r="AE136" s="208"/>
      <c r="AF136" s="208"/>
      <c r="AG136" s="191"/>
      <c r="AH136" s="312" t="e">
        <f t="shared" si="16"/>
        <v>#DIV/0!</v>
      </c>
    </row>
    <row r="137" spans="1:37" ht="23.1" customHeight="1" x14ac:dyDescent="0.25">
      <c r="D137" s="615" t="s">
        <v>285</v>
      </c>
      <c r="E137" s="615"/>
      <c r="F137" s="615"/>
      <c r="G137" s="615"/>
      <c r="H137" s="615"/>
      <c r="I137" s="615"/>
      <c r="J137" s="34"/>
      <c r="K137" s="202"/>
      <c r="L137" s="202"/>
      <c r="M137" s="2"/>
      <c r="N137" s="13"/>
      <c r="O137" s="13"/>
      <c r="P137" s="2"/>
      <c r="Q137" s="474">
        <v>220324</v>
      </c>
      <c r="R137" s="398"/>
      <c r="S137" s="400"/>
      <c r="T137" s="400"/>
      <c r="U137" s="400"/>
      <c r="V137" s="332"/>
      <c r="W137" s="332"/>
      <c r="X137" s="330"/>
      <c r="Y137" s="280"/>
      <c r="Z137" s="331"/>
      <c r="AA137" s="331"/>
      <c r="AB137" s="237"/>
      <c r="AC137" s="237"/>
      <c r="AD137" s="237"/>
      <c r="AE137" s="237"/>
      <c r="AF137" s="237"/>
      <c r="AG137" s="197"/>
      <c r="AH137" s="312" t="e">
        <f t="shared" si="16"/>
        <v>#DIV/0!</v>
      </c>
    </row>
    <row r="138" spans="1:37" s="66" customFormat="1" ht="23.1" customHeight="1" x14ac:dyDescent="0.25">
      <c r="A138" s="2"/>
      <c r="B138" s="2">
        <v>227</v>
      </c>
      <c r="C138" s="2" t="s">
        <v>323</v>
      </c>
      <c r="D138" s="4" t="s">
        <v>22</v>
      </c>
      <c r="E138" s="116">
        <f t="shared" ref="E138:F141" si="39">K138</f>
        <v>1250</v>
      </c>
      <c r="F138" s="117">
        <f t="shared" si="39"/>
        <v>750</v>
      </c>
      <c r="G138" s="101"/>
      <c r="H138" s="2"/>
      <c r="I138" s="2"/>
      <c r="J138" s="71"/>
      <c r="K138" s="202">
        <f t="shared" ref="K138:L141" si="40">MROUND(N138+25,50)</f>
        <v>1250</v>
      </c>
      <c r="L138" s="202">
        <f t="shared" si="40"/>
        <v>750</v>
      </c>
      <c r="M138" s="51"/>
      <c r="N138" s="13">
        <f t="shared" si="19"/>
        <v>1206.0250000000001</v>
      </c>
      <c r="O138" s="13">
        <f t="shared" si="20"/>
        <v>723.61500000000001</v>
      </c>
      <c r="P138" s="63"/>
      <c r="Q138" s="398">
        <v>482.41</v>
      </c>
      <c r="R138" s="398">
        <v>482.41</v>
      </c>
      <c r="S138" s="436">
        <v>482.41</v>
      </c>
      <c r="T138" s="399">
        <v>461.44945000000007</v>
      </c>
      <c r="U138" s="399">
        <v>461.44945000000007</v>
      </c>
      <c r="V138" s="371">
        <v>419.49950000000001</v>
      </c>
      <c r="W138" s="303">
        <v>289.31</v>
      </c>
      <c r="X138" s="289">
        <v>327.69982000000005</v>
      </c>
      <c r="Y138" s="277">
        <v>262.15985600000005</v>
      </c>
      <c r="Z138" s="263">
        <v>262.15985600000005</v>
      </c>
      <c r="AA138" s="263">
        <v>262.15985600000005</v>
      </c>
      <c r="AB138" s="208">
        <v>234.07130000000001</v>
      </c>
      <c r="AC138" s="210">
        <v>234.07130000000001</v>
      </c>
      <c r="AD138" s="210">
        <v>234.07130000000001</v>
      </c>
      <c r="AE138" s="210">
        <v>234.07130000000001</v>
      </c>
      <c r="AF138" s="208">
        <v>186.36250000000001</v>
      </c>
      <c r="AG138" s="191">
        <v>149.09</v>
      </c>
      <c r="AH138" s="312">
        <f t="shared" si="16"/>
        <v>1</v>
      </c>
      <c r="AI138" s="144"/>
    </row>
    <row r="139" spans="1:37" ht="23.1" customHeight="1" x14ac:dyDescent="0.25">
      <c r="B139" s="2">
        <v>228</v>
      </c>
      <c r="C139" s="2" t="s">
        <v>324</v>
      </c>
      <c r="D139" s="4" t="s">
        <v>23</v>
      </c>
      <c r="E139" s="116">
        <f t="shared" si="39"/>
        <v>1950</v>
      </c>
      <c r="F139" s="117">
        <f t="shared" si="39"/>
        <v>1200</v>
      </c>
      <c r="G139" s="101"/>
      <c r="J139" s="71"/>
      <c r="K139" s="202">
        <f t="shared" si="40"/>
        <v>1950</v>
      </c>
      <c r="L139" s="202">
        <f t="shared" si="40"/>
        <v>1200</v>
      </c>
      <c r="M139" s="51"/>
      <c r="N139" s="13">
        <f t="shared" si="19"/>
        <v>1930.2750000000001</v>
      </c>
      <c r="O139" s="13">
        <f t="shared" si="20"/>
        <v>1158.165</v>
      </c>
      <c r="P139" s="51"/>
      <c r="Q139" s="398">
        <v>772.11</v>
      </c>
      <c r="R139" s="398">
        <v>772.11</v>
      </c>
      <c r="S139" s="436">
        <v>772.11</v>
      </c>
      <c r="T139" s="399">
        <v>738.53284999999994</v>
      </c>
      <c r="U139" s="399">
        <v>738.53284999999994</v>
      </c>
      <c r="V139" s="371">
        <v>671.3934999999999</v>
      </c>
      <c r="W139" s="303">
        <v>463.03</v>
      </c>
      <c r="X139" s="289">
        <v>524.5087400000001</v>
      </c>
      <c r="Y139" s="277">
        <v>419.6069920000001</v>
      </c>
      <c r="Z139" s="263">
        <v>419.6069920000001</v>
      </c>
      <c r="AA139" s="263">
        <v>419.6069920000001</v>
      </c>
      <c r="AB139" s="208">
        <v>374.64910000000003</v>
      </c>
      <c r="AC139" s="210">
        <v>374.64910000000003</v>
      </c>
      <c r="AD139" s="210">
        <v>374.64910000000003</v>
      </c>
      <c r="AE139" s="210">
        <v>374.64910000000003</v>
      </c>
      <c r="AF139" s="208">
        <v>298.28750000000002</v>
      </c>
      <c r="AG139" s="191">
        <v>238.63</v>
      </c>
      <c r="AH139" s="312">
        <f t="shared" ref="AH139:AH203" si="41">Q139/R139</f>
        <v>1</v>
      </c>
    </row>
    <row r="140" spans="1:37" ht="23.1" customHeight="1" x14ac:dyDescent="0.25">
      <c r="B140" s="2">
        <v>229</v>
      </c>
      <c r="C140" s="2" t="s">
        <v>325</v>
      </c>
      <c r="D140" s="4" t="s">
        <v>24</v>
      </c>
      <c r="E140" s="116">
        <f t="shared" si="39"/>
        <v>3450</v>
      </c>
      <c r="F140" s="117">
        <f t="shared" si="39"/>
        <v>2100</v>
      </c>
      <c r="G140" s="101"/>
      <c r="J140" s="71"/>
      <c r="K140" s="202">
        <f t="shared" si="40"/>
        <v>3450</v>
      </c>
      <c r="L140" s="202">
        <f t="shared" si="40"/>
        <v>2100</v>
      </c>
      <c r="M140" s="51"/>
      <c r="N140" s="13">
        <f t="shared" si="19"/>
        <v>3436.7250000000004</v>
      </c>
      <c r="O140" s="13">
        <f t="shared" si="20"/>
        <v>2062.0349999999999</v>
      </c>
      <c r="P140" s="51"/>
      <c r="Q140" s="398">
        <v>1374.69</v>
      </c>
      <c r="R140" s="398">
        <v>1374.69</v>
      </c>
      <c r="S140" s="436">
        <v>1374.69</v>
      </c>
      <c r="T140" s="399">
        <v>1314.9339499999999</v>
      </c>
      <c r="U140" s="399">
        <v>1314.9339499999999</v>
      </c>
      <c r="V140" s="371">
        <v>1195.3944999999999</v>
      </c>
      <c r="W140" s="303">
        <v>824.41</v>
      </c>
      <c r="X140" s="289">
        <v>824.46</v>
      </c>
      <c r="Y140" s="277">
        <v>659.56799999999998</v>
      </c>
      <c r="Z140" s="263">
        <v>659.56799999999998</v>
      </c>
      <c r="AA140" s="263">
        <v>659.56799999999998</v>
      </c>
      <c r="AB140" s="208">
        <v>588.9</v>
      </c>
      <c r="AC140" s="205">
        <v>588.9</v>
      </c>
      <c r="AD140" s="205">
        <v>588.9</v>
      </c>
      <c r="AE140" s="205">
        <v>588.9</v>
      </c>
      <c r="AF140" s="208">
        <v>470.61250000000001</v>
      </c>
      <c r="AG140" s="191">
        <v>376.49</v>
      </c>
      <c r="AH140" s="312">
        <f t="shared" si="41"/>
        <v>1</v>
      </c>
    </row>
    <row r="141" spans="1:37" ht="23.1" customHeight="1" x14ac:dyDescent="0.25">
      <c r="B141" s="2">
        <v>230</v>
      </c>
      <c r="C141" s="2" t="s">
        <v>326</v>
      </c>
      <c r="D141" s="4" t="s">
        <v>25</v>
      </c>
      <c r="E141" s="116">
        <f t="shared" si="39"/>
        <v>6300</v>
      </c>
      <c r="F141" s="117">
        <f t="shared" si="39"/>
        <v>3800</v>
      </c>
      <c r="G141" s="101"/>
      <c r="J141" s="71"/>
      <c r="K141" s="202">
        <f t="shared" si="40"/>
        <v>6300</v>
      </c>
      <c r="L141" s="202">
        <f t="shared" si="40"/>
        <v>3800</v>
      </c>
      <c r="M141" s="51"/>
      <c r="N141" s="13">
        <f t="shared" ref="N141:N203" si="42">Q141*$N$7</f>
        <v>6272.6750000000002</v>
      </c>
      <c r="O141" s="13">
        <f t="shared" ref="O141:O203" si="43">Q141*$O$7</f>
        <v>3763.6050000000005</v>
      </c>
      <c r="P141" s="51"/>
      <c r="Q141" s="398">
        <v>2509.0700000000002</v>
      </c>
      <c r="R141" s="398">
        <v>2509.0700000000002</v>
      </c>
      <c r="S141" s="436">
        <v>2509.0700000000002</v>
      </c>
      <c r="T141" s="399">
        <v>2399.9805500000002</v>
      </c>
      <c r="U141" s="399">
        <v>2399.9805500000002</v>
      </c>
      <c r="V141" s="371">
        <v>2181.8004999999998</v>
      </c>
      <c r="W141" s="303">
        <v>1504.69</v>
      </c>
      <c r="X141" s="289">
        <v>1504.5800000000004</v>
      </c>
      <c r="Y141" s="277">
        <v>1203.6640000000002</v>
      </c>
      <c r="Z141" s="263">
        <v>1203.6640000000002</v>
      </c>
      <c r="AA141" s="263">
        <v>1203.6640000000002</v>
      </c>
      <c r="AB141" s="208">
        <v>1074.7</v>
      </c>
      <c r="AC141" s="205">
        <v>1074.7</v>
      </c>
      <c r="AD141" s="205">
        <v>1074.7</v>
      </c>
      <c r="AE141" s="205">
        <v>1074.7</v>
      </c>
      <c r="AF141" s="208">
        <v>840.38749999999993</v>
      </c>
      <c r="AG141" s="191">
        <v>672.31</v>
      </c>
      <c r="AH141" s="312">
        <f t="shared" si="41"/>
        <v>1</v>
      </c>
    </row>
    <row r="142" spans="1:37" ht="23.1" customHeight="1" x14ac:dyDescent="0.25">
      <c r="D142" s="136"/>
      <c r="E142" s="138"/>
      <c r="F142" s="139"/>
      <c r="G142" s="101"/>
      <c r="K142" s="202"/>
      <c r="L142" s="202"/>
      <c r="M142" s="51"/>
      <c r="N142" s="13"/>
      <c r="O142" s="13"/>
      <c r="P142" s="51"/>
      <c r="Q142" s="398"/>
      <c r="R142" s="398"/>
      <c r="S142" s="436"/>
      <c r="T142" s="399"/>
      <c r="U142" s="399"/>
      <c r="V142" s="371"/>
      <c r="W142" s="303"/>
      <c r="X142" s="289"/>
      <c r="Y142" s="277"/>
      <c r="Z142" s="263"/>
      <c r="AA142" s="263"/>
      <c r="AB142" s="208"/>
      <c r="AC142" s="205"/>
      <c r="AD142" s="205"/>
      <c r="AE142" s="205"/>
      <c r="AF142" s="208"/>
      <c r="AG142" s="191"/>
      <c r="AH142" s="312"/>
    </row>
    <row r="143" spans="1:37" ht="23.1" customHeight="1" x14ac:dyDescent="0.25">
      <c r="D143" s="136"/>
      <c r="E143" s="138"/>
      <c r="F143" s="139"/>
      <c r="J143" s="34"/>
      <c r="K143" s="202">
        <f>N143*$K$8</f>
        <v>0</v>
      </c>
      <c r="L143" s="202">
        <f>O143*$L$8</f>
        <v>0</v>
      </c>
      <c r="M143" s="2"/>
      <c r="N143" s="13">
        <f t="shared" si="42"/>
        <v>0</v>
      </c>
      <c r="O143" s="13">
        <f t="shared" si="43"/>
        <v>0</v>
      </c>
      <c r="P143" s="2"/>
      <c r="Q143" s="398"/>
      <c r="R143" s="398"/>
      <c r="S143" s="400"/>
      <c r="T143" s="399"/>
      <c r="U143" s="399"/>
      <c r="V143" s="333"/>
      <c r="W143" s="333"/>
      <c r="X143" s="330"/>
      <c r="Y143" s="280"/>
      <c r="Z143" s="340"/>
      <c r="AA143" s="340"/>
      <c r="AB143" s="205"/>
      <c r="AC143" s="205"/>
      <c r="AD143" s="205"/>
      <c r="AE143" s="205"/>
      <c r="AF143" s="208"/>
      <c r="AG143" s="191"/>
      <c r="AH143" s="312" t="e">
        <f t="shared" si="41"/>
        <v>#DIV/0!</v>
      </c>
    </row>
    <row r="144" spans="1:37" ht="23.1" customHeight="1" x14ac:dyDescent="0.25">
      <c r="D144" s="615" t="s">
        <v>538</v>
      </c>
      <c r="E144" s="615"/>
      <c r="F144" s="615"/>
      <c r="G144" s="615"/>
      <c r="H144" s="615"/>
      <c r="I144" s="615"/>
      <c r="J144" s="34"/>
      <c r="K144" s="202"/>
      <c r="L144" s="202"/>
      <c r="M144" s="2"/>
      <c r="N144" s="13"/>
      <c r="O144" s="13"/>
      <c r="P144" s="2"/>
      <c r="Q144" s="474">
        <v>220324</v>
      </c>
      <c r="R144" s="398"/>
      <c r="S144" s="400"/>
      <c r="T144" s="399"/>
      <c r="U144" s="399"/>
      <c r="V144" s="333"/>
      <c r="W144" s="329"/>
      <c r="X144" s="330"/>
      <c r="Y144" s="280"/>
      <c r="Z144" s="331"/>
      <c r="AA144" s="331"/>
      <c r="AB144" s="237"/>
      <c r="AC144" s="237"/>
      <c r="AD144" s="237"/>
      <c r="AE144" s="237"/>
      <c r="AF144" s="237"/>
      <c r="AG144" s="197"/>
      <c r="AH144" s="312" t="e">
        <f t="shared" si="41"/>
        <v>#DIV/0!</v>
      </c>
    </row>
    <row r="145" spans="1:37" s="66" customFormat="1" ht="23.1" customHeight="1" x14ac:dyDescent="0.25">
      <c r="A145" s="2" t="s">
        <v>290</v>
      </c>
      <c r="B145" s="2">
        <v>283</v>
      </c>
      <c r="C145" s="2" t="s">
        <v>342</v>
      </c>
      <c r="D145" s="4" t="s">
        <v>531</v>
      </c>
      <c r="E145" s="116">
        <f t="shared" ref="E145:F151" si="44">K145</f>
        <v>1250</v>
      </c>
      <c r="F145" s="117">
        <f t="shared" si="44"/>
        <v>750</v>
      </c>
      <c r="G145" s="101"/>
      <c r="H145" s="2"/>
      <c r="I145" s="2"/>
      <c r="J145" s="71"/>
      <c r="K145" s="202">
        <f t="shared" ref="K145:L151" si="45">MROUND(N145+25,50)</f>
        <v>1250</v>
      </c>
      <c r="L145" s="202">
        <f t="shared" si="45"/>
        <v>750</v>
      </c>
      <c r="M145" s="51"/>
      <c r="N145" s="13">
        <f t="shared" si="42"/>
        <v>1248.25</v>
      </c>
      <c r="O145" s="13">
        <f t="shared" si="43"/>
        <v>748.95</v>
      </c>
      <c r="P145" s="63"/>
      <c r="Q145" s="398">
        <v>499.3</v>
      </c>
      <c r="R145" s="398">
        <v>499.3</v>
      </c>
      <c r="S145" s="436">
        <v>499.3</v>
      </c>
      <c r="T145" s="399">
        <v>477.60281250000003</v>
      </c>
      <c r="U145" s="399">
        <v>477.60281250000003</v>
      </c>
      <c r="V145" s="371">
        <v>434.18437499999999</v>
      </c>
      <c r="W145" s="303">
        <v>299.4375</v>
      </c>
      <c r="X145" s="289">
        <v>299.4375</v>
      </c>
      <c r="Y145" s="277">
        <v>239.55</v>
      </c>
      <c r="Z145" s="263">
        <v>239.55</v>
      </c>
      <c r="AA145" s="263">
        <v>239.55</v>
      </c>
      <c r="AB145" s="208">
        <v>213.88751999999997</v>
      </c>
      <c r="AC145" s="208">
        <v>213.88751999999997</v>
      </c>
      <c r="AD145" s="208">
        <v>213.88751999999997</v>
      </c>
      <c r="AE145" s="208">
        <v>213.88751999999997</v>
      </c>
      <c r="AF145" s="208">
        <v>192.89999999999998</v>
      </c>
      <c r="AG145" s="191">
        <v>154.32</v>
      </c>
      <c r="AH145" s="312">
        <f t="shared" si="41"/>
        <v>1</v>
      </c>
      <c r="AI145" s="144"/>
      <c r="AK145" s="34"/>
    </row>
    <row r="146" spans="1:37" ht="23.1" customHeight="1" x14ac:dyDescent="0.25">
      <c r="C146" s="2" t="s">
        <v>343</v>
      </c>
      <c r="D146" s="4" t="s">
        <v>532</v>
      </c>
      <c r="E146" s="116">
        <f t="shared" si="44"/>
        <v>2050</v>
      </c>
      <c r="F146" s="117">
        <f t="shared" si="44"/>
        <v>1250</v>
      </c>
      <c r="G146" s="101"/>
      <c r="J146" s="71"/>
      <c r="K146" s="202">
        <f t="shared" si="45"/>
        <v>2050</v>
      </c>
      <c r="L146" s="202">
        <f t="shared" si="45"/>
        <v>1250</v>
      </c>
      <c r="M146" s="51"/>
      <c r="N146" s="13">
        <f t="shared" si="42"/>
        <v>2035</v>
      </c>
      <c r="O146" s="13">
        <f t="shared" si="43"/>
        <v>1221</v>
      </c>
      <c r="P146" s="51"/>
      <c r="Q146" s="398">
        <v>814</v>
      </c>
      <c r="R146" s="443">
        <v>814</v>
      </c>
      <c r="S146" s="436">
        <v>813.94</v>
      </c>
      <c r="T146" s="399">
        <v>778.56735000000003</v>
      </c>
      <c r="U146" s="399">
        <v>778.56735000000003</v>
      </c>
      <c r="V146" s="371">
        <v>707.7885</v>
      </c>
      <c r="W146" s="303">
        <v>488.13</v>
      </c>
      <c r="X146" s="289">
        <v>488.75</v>
      </c>
      <c r="Y146" s="269">
        <v>391</v>
      </c>
      <c r="Z146" s="263">
        <v>390.5</v>
      </c>
      <c r="AA146" s="263">
        <v>390.5</v>
      </c>
      <c r="AB146" s="205">
        <v>348.66215999999997</v>
      </c>
      <c r="AC146" s="205">
        <v>348.66215999999997</v>
      </c>
      <c r="AD146" s="205">
        <v>348.66215999999997</v>
      </c>
      <c r="AE146" s="205">
        <v>348.66215999999997</v>
      </c>
      <c r="AF146" s="208">
        <v>314.45</v>
      </c>
      <c r="AG146" s="191">
        <v>251.56</v>
      </c>
      <c r="AH146" s="312">
        <f t="shared" si="41"/>
        <v>1</v>
      </c>
    </row>
    <row r="147" spans="1:37" ht="23.1" customHeight="1" x14ac:dyDescent="0.25">
      <c r="C147" s="2" t="s">
        <v>344</v>
      </c>
      <c r="D147" s="4" t="s">
        <v>533</v>
      </c>
      <c r="E147" s="116">
        <f t="shared" si="44"/>
        <v>3250</v>
      </c>
      <c r="F147" s="117">
        <f t="shared" si="44"/>
        <v>1950</v>
      </c>
      <c r="G147" s="101"/>
      <c r="J147" s="71"/>
      <c r="K147" s="202">
        <f t="shared" si="45"/>
        <v>3250</v>
      </c>
      <c r="L147" s="202">
        <f t="shared" si="45"/>
        <v>1950</v>
      </c>
      <c r="M147" s="51"/>
      <c r="N147" s="13">
        <f t="shared" si="42"/>
        <v>3237.5</v>
      </c>
      <c r="O147" s="13">
        <f t="shared" si="43"/>
        <v>1942.5</v>
      </c>
      <c r="P147" s="51"/>
      <c r="Q147" s="398">
        <v>1295</v>
      </c>
      <c r="R147" s="443">
        <v>1295</v>
      </c>
      <c r="S147" s="436">
        <v>1294.8</v>
      </c>
      <c r="T147" s="399">
        <v>1238.5175000000002</v>
      </c>
      <c r="U147" s="399">
        <v>1238.5175000000002</v>
      </c>
      <c r="V147" s="371">
        <v>1125.925</v>
      </c>
      <c r="W147" s="303">
        <v>776.5</v>
      </c>
      <c r="X147" s="289">
        <v>776.5</v>
      </c>
      <c r="Y147" s="277">
        <v>621.20000000000005</v>
      </c>
      <c r="Z147" s="263">
        <v>621.20000000000005</v>
      </c>
      <c r="AA147" s="263">
        <v>621.20000000000005</v>
      </c>
      <c r="AB147" s="205">
        <v>554.63562000000002</v>
      </c>
      <c r="AC147" s="205">
        <v>554.63562000000002</v>
      </c>
      <c r="AD147" s="205">
        <v>554.63562000000002</v>
      </c>
      <c r="AE147" s="205">
        <v>554.63562000000002</v>
      </c>
      <c r="AF147" s="208">
        <v>500.21250000000003</v>
      </c>
      <c r="AG147" s="191">
        <v>400.17</v>
      </c>
      <c r="AH147" s="312">
        <f t="shared" si="41"/>
        <v>1</v>
      </c>
    </row>
    <row r="148" spans="1:37" ht="23.1" customHeight="1" x14ac:dyDescent="0.25">
      <c r="C148" s="2" t="s">
        <v>345</v>
      </c>
      <c r="D148" s="4" t="s">
        <v>534</v>
      </c>
      <c r="E148" s="116">
        <f t="shared" si="44"/>
        <v>4450</v>
      </c>
      <c r="F148" s="117">
        <f t="shared" si="44"/>
        <v>2700</v>
      </c>
      <c r="G148" s="101"/>
      <c r="J148" s="71"/>
      <c r="K148" s="202">
        <f t="shared" si="45"/>
        <v>4450</v>
      </c>
      <c r="L148" s="202">
        <f t="shared" si="45"/>
        <v>2700</v>
      </c>
      <c r="M148" s="51"/>
      <c r="N148" s="13">
        <f t="shared" si="42"/>
        <v>4440</v>
      </c>
      <c r="O148" s="13">
        <f t="shared" si="43"/>
        <v>2664</v>
      </c>
      <c r="P148" s="51"/>
      <c r="Q148" s="398">
        <v>1776</v>
      </c>
      <c r="R148" s="443">
        <v>1776</v>
      </c>
      <c r="S148" s="436">
        <v>1775.86</v>
      </c>
      <c r="T148" s="399">
        <v>1698.6431000000002</v>
      </c>
      <c r="U148" s="399">
        <v>1698.6431000000002</v>
      </c>
      <c r="V148" s="371">
        <v>1544.221</v>
      </c>
      <c r="W148" s="303">
        <v>1064.98</v>
      </c>
      <c r="X148" s="289">
        <v>1730.3999999999999</v>
      </c>
      <c r="Y148" s="277">
        <v>1384.32</v>
      </c>
      <c r="Z148" s="263">
        <v>1384.32</v>
      </c>
      <c r="AA148" s="263">
        <v>1384.32</v>
      </c>
      <c r="AB148" s="205">
        <v>760.69223999999997</v>
      </c>
      <c r="AC148" s="205">
        <v>760.69223999999997</v>
      </c>
      <c r="AD148" s="205">
        <v>760.69223999999997</v>
      </c>
      <c r="AE148" s="205">
        <v>760.69223999999997</v>
      </c>
      <c r="AF148" s="208">
        <v>686.05000000000007</v>
      </c>
      <c r="AG148" s="191">
        <v>548.84</v>
      </c>
      <c r="AH148" s="312">
        <f t="shared" si="41"/>
        <v>1</v>
      </c>
    </row>
    <row r="149" spans="1:37" ht="23.1" customHeight="1" x14ac:dyDescent="0.25">
      <c r="C149" s="2" t="s">
        <v>346</v>
      </c>
      <c r="D149" s="4" t="s">
        <v>535</v>
      </c>
      <c r="E149" s="116">
        <f t="shared" si="44"/>
        <v>7250</v>
      </c>
      <c r="F149" s="117">
        <f t="shared" si="44"/>
        <v>4350</v>
      </c>
      <c r="G149" s="101"/>
      <c r="J149" s="71"/>
      <c r="K149" s="202">
        <f t="shared" si="45"/>
        <v>7250</v>
      </c>
      <c r="L149" s="202">
        <f t="shared" si="45"/>
        <v>4350</v>
      </c>
      <c r="M149" s="51"/>
      <c r="N149" s="13">
        <f t="shared" si="42"/>
        <v>7215</v>
      </c>
      <c r="O149" s="13">
        <f t="shared" si="43"/>
        <v>4329</v>
      </c>
      <c r="P149" s="51"/>
      <c r="Q149" s="398">
        <v>2886</v>
      </c>
      <c r="R149" s="443">
        <v>2886</v>
      </c>
      <c r="S149" s="436">
        <v>2885.44</v>
      </c>
      <c r="T149" s="399">
        <v>2759.9880000000003</v>
      </c>
      <c r="U149" s="399">
        <v>2759.9880000000003</v>
      </c>
      <c r="V149" s="371">
        <v>2509.08</v>
      </c>
      <c r="W149" s="303">
        <v>1730.4</v>
      </c>
      <c r="X149" s="289">
        <v>1743.75</v>
      </c>
      <c r="Y149" s="269">
        <v>1395</v>
      </c>
      <c r="Z149" s="263">
        <v>1384.32</v>
      </c>
      <c r="AA149" s="263">
        <v>1384.32</v>
      </c>
      <c r="AB149" s="205">
        <v>1236.0070799999999</v>
      </c>
      <c r="AC149" s="205">
        <v>1236.0070799999999</v>
      </c>
      <c r="AD149" s="205">
        <v>1236.0070799999999</v>
      </c>
      <c r="AE149" s="205">
        <v>1236.0070799999999</v>
      </c>
      <c r="AF149" s="208">
        <v>1114.7249999999999</v>
      </c>
      <c r="AG149" s="191">
        <v>891.78</v>
      </c>
      <c r="AH149" s="312">
        <f t="shared" si="41"/>
        <v>1</v>
      </c>
    </row>
    <row r="150" spans="1:37" ht="23.1" customHeight="1" x14ac:dyDescent="0.25">
      <c r="C150" s="2" t="s">
        <v>347</v>
      </c>
      <c r="D150" s="4" t="s">
        <v>536</v>
      </c>
      <c r="E150" s="116">
        <f t="shared" si="44"/>
        <v>13150</v>
      </c>
      <c r="F150" s="117">
        <f t="shared" si="44"/>
        <v>7900</v>
      </c>
      <c r="G150" s="101"/>
      <c r="J150" s="71"/>
      <c r="K150" s="202">
        <f t="shared" si="45"/>
        <v>13150</v>
      </c>
      <c r="L150" s="202">
        <f t="shared" si="45"/>
        <v>7900</v>
      </c>
      <c r="M150" s="51"/>
      <c r="N150" s="13">
        <f t="shared" si="42"/>
        <v>13135</v>
      </c>
      <c r="O150" s="13">
        <f t="shared" si="43"/>
        <v>7881</v>
      </c>
      <c r="P150" s="51"/>
      <c r="Q150" s="398">
        <v>5254</v>
      </c>
      <c r="R150" s="443">
        <v>5254</v>
      </c>
      <c r="S150" s="436">
        <v>5253.37</v>
      </c>
      <c r="T150" s="399">
        <v>5024.9518000000007</v>
      </c>
      <c r="U150" s="399">
        <v>5024.9518000000007</v>
      </c>
      <c r="V150" s="371">
        <v>4568.1379999999999</v>
      </c>
      <c r="W150" s="303">
        <v>3150.44</v>
      </c>
      <c r="X150" s="289">
        <v>3151.25</v>
      </c>
      <c r="Y150" s="269">
        <v>2521</v>
      </c>
      <c r="Z150" s="263">
        <v>2520.35</v>
      </c>
      <c r="AA150" s="263">
        <v>2520.35</v>
      </c>
      <c r="AB150" s="205">
        <v>2250.3095999999996</v>
      </c>
      <c r="AC150" s="205">
        <v>2250.3095999999996</v>
      </c>
      <c r="AD150" s="205">
        <v>2250.3095999999996</v>
      </c>
      <c r="AE150" s="205">
        <v>2250.3095999999996</v>
      </c>
      <c r="AF150" s="208">
        <v>2029.5</v>
      </c>
      <c r="AG150" s="191">
        <v>1623.6</v>
      </c>
      <c r="AH150" s="312">
        <f t="shared" si="41"/>
        <v>1</v>
      </c>
    </row>
    <row r="151" spans="1:37" ht="23.1" customHeight="1" x14ac:dyDescent="0.25">
      <c r="B151" s="2">
        <v>289</v>
      </c>
      <c r="C151" s="2" t="s">
        <v>348</v>
      </c>
      <c r="D151" s="4" t="s">
        <v>537</v>
      </c>
      <c r="E151" s="116">
        <f t="shared" si="44"/>
        <v>23750</v>
      </c>
      <c r="F151" s="117">
        <f t="shared" si="44"/>
        <v>14250</v>
      </c>
      <c r="G151" s="101"/>
      <c r="J151" s="71"/>
      <c r="K151" s="202">
        <f t="shared" si="45"/>
        <v>23750</v>
      </c>
      <c r="L151" s="202">
        <f t="shared" si="45"/>
        <v>14250</v>
      </c>
      <c r="M151" s="51"/>
      <c r="N151" s="13">
        <f t="shared" si="42"/>
        <v>23730.9</v>
      </c>
      <c r="O151" s="13">
        <f t="shared" si="43"/>
        <v>14238.54</v>
      </c>
      <c r="P151" s="51"/>
      <c r="Q151" s="398">
        <v>9492.36</v>
      </c>
      <c r="R151" s="398">
        <v>9492.36</v>
      </c>
      <c r="S151" s="436">
        <v>9492.36</v>
      </c>
      <c r="T151" s="399">
        <v>9079.6371875000004</v>
      </c>
      <c r="U151" s="399">
        <v>9079.6371875000004</v>
      </c>
      <c r="V151" s="371">
        <v>8254.2156249999989</v>
      </c>
      <c r="W151" s="303">
        <v>5692.5625</v>
      </c>
      <c r="X151" s="289">
        <v>5692.5625</v>
      </c>
      <c r="Y151" s="277">
        <v>4554.05</v>
      </c>
      <c r="Z151" s="263">
        <v>4554.05</v>
      </c>
      <c r="AA151" s="263">
        <v>4554.05</v>
      </c>
      <c r="AB151" s="208">
        <v>4066.1220599999997</v>
      </c>
      <c r="AC151" s="208">
        <v>4066.1220599999997</v>
      </c>
      <c r="AD151" s="208">
        <v>4066.1220599999997</v>
      </c>
      <c r="AE151" s="208">
        <v>4066.1220599999997</v>
      </c>
      <c r="AF151" s="208">
        <v>3667.1374999999998</v>
      </c>
      <c r="AG151" s="191">
        <v>2933.71</v>
      </c>
      <c r="AH151" s="312">
        <f t="shared" si="41"/>
        <v>1</v>
      </c>
    </row>
    <row r="152" spans="1:37" ht="14.1" customHeight="1" x14ac:dyDescent="0.25">
      <c r="D152" s="136"/>
      <c r="E152" s="138"/>
      <c r="F152" s="139"/>
      <c r="J152" s="34"/>
      <c r="K152" s="202"/>
      <c r="L152" s="202"/>
      <c r="M152" s="2"/>
      <c r="N152" s="13"/>
      <c r="O152" s="13"/>
      <c r="P152" s="2"/>
      <c r="Q152" s="398"/>
      <c r="R152" s="398"/>
      <c r="S152" s="400"/>
      <c r="T152" s="399"/>
      <c r="U152" s="399"/>
      <c r="V152" s="332"/>
      <c r="W152" s="332"/>
      <c r="X152" s="330"/>
      <c r="Y152" s="280"/>
      <c r="Z152" s="331"/>
      <c r="AA152" s="331"/>
      <c r="AB152" s="237"/>
      <c r="AC152" s="237"/>
      <c r="AD152" s="237"/>
      <c r="AE152" s="237"/>
      <c r="AF152" s="237"/>
      <c r="AG152" s="197"/>
      <c r="AH152" s="312" t="e">
        <f t="shared" si="41"/>
        <v>#DIV/0!</v>
      </c>
    </row>
    <row r="153" spans="1:37" ht="23.1" customHeight="1" x14ac:dyDescent="0.25">
      <c r="D153" s="615" t="s">
        <v>286</v>
      </c>
      <c r="E153" s="615"/>
      <c r="F153" s="615"/>
      <c r="G153" s="615"/>
      <c r="H153" s="615"/>
      <c r="I153" s="615"/>
      <c r="J153" s="34"/>
      <c r="K153" s="202"/>
      <c r="L153" s="202"/>
      <c r="M153" s="2"/>
      <c r="N153" s="13"/>
      <c r="O153" s="13"/>
      <c r="P153" s="2"/>
      <c r="Q153" s="474">
        <v>220324</v>
      </c>
      <c r="R153" s="398"/>
      <c r="S153" s="400"/>
      <c r="T153" s="399"/>
      <c r="U153" s="399"/>
      <c r="V153" s="332"/>
      <c r="W153" s="332"/>
      <c r="X153" s="330"/>
      <c r="Y153" s="280"/>
      <c r="Z153" s="331"/>
      <c r="AA153" s="331"/>
      <c r="AB153" s="237"/>
      <c r="AC153" s="237"/>
      <c r="AD153" s="237"/>
      <c r="AE153" s="237"/>
      <c r="AF153" s="237"/>
      <c r="AG153" s="197"/>
      <c r="AH153" s="312" t="e">
        <f t="shared" si="41"/>
        <v>#DIV/0!</v>
      </c>
    </row>
    <row r="154" spans="1:37" s="66" customFormat="1" ht="23.1" customHeight="1" x14ac:dyDescent="0.25">
      <c r="A154" s="2"/>
      <c r="B154" s="2">
        <v>231</v>
      </c>
      <c r="C154" s="2" t="s">
        <v>327</v>
      </c>
      <c r="D154" s="4" t="s">
        <v>19</v>
      </c>
      <c r="E154" s="116">
        <f t="shared" ref="E154:F159" si="46">K154</f>
        <v>2000</v>
      </c>
      <c r="F154" s="117">
        <f t="shared" si="46"/>
        <v>1200</v>
      </c>
      <c r="G154" s="101"/>
      <c r="H154" s="2"/>
      <c r="I154" s="2"/>
      <c r="J154" s="71"/>
      <c r="K154" s="202">
        <f t="shared" ref="K154:L159" si="47">MROUND(N154+25,50)</f>
        <v>2000</v>
      </c>
      <c r="L154" s="202">
        <f t="shared" si="47"/>
        <v>1200</v>
      </c>
      <c r="M154" s="51"/>
      <c r="N154" s="13">
        <f t="shared" si="42"/>
        <v>1957.825</v>
      </c>
      <c r="O154" s="13">
        <f t="shared" si="43"/>
        <v>1174.6949999999999</v>
      </c>
      <c r="P154" s="63"/>
      <c r="Q154" s="398">
        <v>783.13</v>
      </c>
      <c r="R154" s="398">
        <v>783.13</v>
      </c>
      <c r="S154" s="436">
        <v>783.13</v>
      </c>
      <c r="T154" s="399">
        <v>749.09175000000016</v>
      </c>
      <c r="U154" s="399">
        <v>749.09175000000016</v>
      </c>
      <c r="V154" s="371">
        <v>680.99250000000006</v>
      </c>
      <c r="W154" s="303">
        <v>469.65000000000003</v>
      </c>
      <c r="X154" s="289">
        <v>469.65000000000003</v>
      </c>
      <c r="Y154" s="277">
        <v>375.72</v>
      </c>
      <c r="Z154" s="263">
        <v>375.72</v>
      </c>
      <c r="AA154" s="263">
        <v>375.72</v>
      </c>
      <c r="AB154" s="208">
        <v>335.45357999999999</v>
      </c>
      <c r="AC154" s="208">
        <v>335.45357999999999</v>
      </c>
      <c r="AD154" s="208">
        <v>335.45357999999999</v>
      </c>
      <c r="AE154" s="208">
        <v>335.45357999999999</v>
      </c>
      <c r="AF154" s="208">
        <v>302.53750000000002</v>
      </c>
      <c r="AG154" s="191">
        <v>242.03</v>
      </c>
      <c r="AH154" s="312">
        <f t="shared" si="41"/>
        <v>1</v>
      </c>
      <c r="AI154" s="144"/>
      <c r="AK154" s="34"/>
    </row>
    <row r="155" spans="1:37" ht="23.1" customHeight="1" x14ac:dyDescent="0.25">
      <c r="B155" s="2">
        <v>232</v>
      </c>
      <c r="C155" s="2" t="s">
        <v>328</v>
      </c>
      <c r="D155" s="4" t="s">
        <v>20</v>
      </c>
      <c r="E155" s="116">
        <f t="shared" si="46"/>
        <v>3050</v>
      </c>
      <c r="F155" s="117">
        <f t="shared" si="46"/>
        <v>1850</v>
      </c>
      <c r="G155" s="101"/>
      <c r="J155" s="71"/>
      <c r="K155" s="202">
        <f t="shared" si="47"/>
        <v>3050</v>
      </c>
      <c r="L155" s="202">
        <f t="shared" si="47"/>
        <v>1850</v>
      </c>
      <c r="M155" s="51"/>
      <c r="N155" s="13">
        <f t="shared" si="42"/>
        <v>3045.4750000000004</v>
      </c>
      <c r="O155" s="13">
        <f t="shared" si="43"/>
        <v>1827.2850000000001</v>
      </c>
      <c r="P155" s="51"/>
      <c r="Q155" s="398">
        <v>1218.19</v>
      </c>
      <c r="R155" s="398">
        <v>1218.19</v>
      </c>
      <c r="S155" s="436">
        <v>1218.19</v>
      </c>
      <c r="T155" s="399">
        <v>1165.2272500000001</v>
      </c>
      <c r="U155" s="399">
        <v>1165.2272500000001</v>
      </c>
      <c r="V155" s="371">
        <v>1059.2975000000001</v>
      </c>
      <c r="W155" s="303">
        <v>730.55000000000007</v>
      </c>
      <c r="X155" s="289">
        <v>730.55000000000007</v>
      </c>
      <c r="Y155" s="277">
        <v>584.44000000000005</v>
      </c>
      <c r="Z155" s="263">
        <v>584.44000000000005</v>
      </c>
      <c r="AA155" s="263">
        <v>584.44000000000005</v>
      </c>
      <c r="AB155" s="208">
        <v>521.81513999999993</v>
      </c>
      <c r="AC155" s="208">
        <v>521.81513999999993</v>
      </c>
      <c r="AD155" s="208">
        <v>521.81513999999993</v>
      </c>
      <c r="AE155" s="208">
        <v>521.81513999999993</v>
      </c>
      <c r="AF155" s="208">
        <v>470.61250000000001</v>
      </c>
      <c r="AG155" s="191">
        <v>376.49</v>
      </c>
      <c r="AH155" s="312">
        <f t="shared" si="41"/>
        <v>1</v>
      </c>
    </row>
    <row r="156" spans="1:37" ht="23.1" customHeight="1" x14ac:dyDescent="0.25">
      <c r="B156" s="2">
        <v>233</v>
      </c>
      <c r="C156" s="2" t="s">
        <v>638</v>
      </c>
      <c r="D156" s="4" t="s">
        <v>637</v>
      </c>
      <c r="E156" s="116">
        <f t="shared" si="46"/>
        <v>5050</v>
      </c>
      <c r="F156" s="117">
        <f t="shared" si="46"/>
        <v>3050</v>
      </c>
      <c r="G156" s="101"/>
      <c r="J156" s="71"/>
      <c r="K156" s="202">
        <f t="shared" si="47"/>
        <v>5050</v>
      </c>
      <c r="L156" s="202">
        <f t="shared" si="47"/>
        <v>3050</v>
      </c>
      <c r="M156" s="51"/>
      <c r="N156" s="13">
        <f t="shared" si="42"/>
        <v>5003.6750000000002</v>
      </c>
      <c r="O156" s="13">
        <f t="shared" si="43"/>
        <v>3002.2049999999999</v>
      </c>
      <c r="P156" s="51"/>
      <c r="Q156" s="398">
        <v>2001.47</v>
      </c>
      <c r="R156" s="398">
        <v>2001.47</v>
      </c>
      <c r="S156" s="436">
        <v>2001.47</v>
      </c>
      <c r="T156" s="399">
        <v>1906.1645625000003</v>
      </c>
      <c r="U156" s="399">
        <v>1906.1645625000003</v>
      </c>
      <c r="V156" s="371">
        <v>1732.8768750000002</v>
      </c>
      <c r="W156" s="303">
        <v>1195.0875000000001</v>
      </c>
      <c r="X156" s="289">
        <v>1195.0875000000001</v>
      </c>
      <c r="Y156" s="277">
        <v>956.07</v>
      </c>
      <c r="Z156" s="263">
        <v>956.07</v>
      </c>
      <c r="AA156" s="263">
        <v>956.07</v>
      </c>
      <c r="AB156" s="208">
        <v>931.82165999999984</v>
      </c>
      <c r="AC156" s="208">
        <v>931.82165999999984</v>
      </c>
      <c r="AD156" s="208">
        <v>931.82165999999984</v>
      </c>
      <c r="AE156" s="208">
        <v>931.82165999999984</v>
      </c>
      <c r="AF156" s="208">
        <v>840.38749999999993</v>
      </c>
      <c r="AG156" s="191">
        <v>672.31</v>
      </c>
      <c r="AH156" s="312">
        <f t="shared" si="41"/>
        <v>1</v>
      </c>
    </row>
    <row r="157" spans="1:37" ht="23.1" customHeight="1" x14ac:dyDescent="0.25">
      <c r="B157" s="2">
        <v>233</v>
      </c>
      <c r="C157" s="2" t="s">
        <v>329</v>
      </c>
      <c r="D157" s="4" t="s">
        <v>21</v>
      </c>
      <c r="E157" s="116">
        <f t="shared" si="46"/>
        <v>5450</v>
      </c>
      <c r="F157" s="117">
        <f t="shared" si="46"/>
        <v>3300</v>
      </c>
      <c r="G157" s="101"/>
      <c r="J157" s="71"/>
      <c r="K157" s="202">
        <f t="shared" si="47"/>
        <v>5450</v>
      </c>
      <c r="L157" s="202">
        <f t="shared" si="47"/>
        <v>3300</v>
      </c>
      <c r="M157" s="51"/>
      <c r="N157" s="13">
        <f t="shared" si="42"/>
        <v>5438.35</v>
      </c>
      <c r="O157" s="13">
        <f t="shared" si="43"/>
        <v>3263.01</v>
      </c>
      <c r="P157" s="51"/>
      <c r="Q157" s="398">
        <v>2175.34</v>
      </c>
      <c r="R157" s="398">
        <v>2175.34</v>
      </c>
      <c r="S157" s="436">
        <v>2175.34</v>
      </c>
      <c r="T157" s="399">
        <v>2080.7572500000006</v>
      </c>
      <c r="U157" s="399">
        <v>2080.7572500000006</v>
      </c>
      <c r="V157" s="371">
        <v>1891.5975000000003</v>
      </c>
      <c r="W157" s="303">
        <v>1304.5500000000002</v>
      </c>
      <c r="X157" s="289">
        <v>1304.5500000000002</v>
      </c>
      <c r="Y157" s="277">
        <v>1043.6400000000001</v>
      </c>
      <c r="Z157" s="263">
        <v>1043.6400000000001</v>
      </c>
      <c r="AA157" s="263">
        <v>1043.6400000000001</v>
      </c>
      <c r="AB157" s="208">
        <v>853.63739999999996</v>
      </c>
      <c r="AC157" s="208">
        <v>853.63739999999996</v>
      </c>
      <c r="AD157" s="208">
        <v>853.63739999999996</v>
      </c>
      <c r="AE157" s="208">
        <v>853.63739999999996</v>
      </c>
      <c r="AF157" s="208">
        <v>769.875</v>
      </c>
      <c r="AG157" s="191">
        <v>615.9</v>
      </c>
      <c r="AH157" s="312">
        <f t="shared" si="41"/>
        <v>1</v>
      </c>
    </row>
    <row r="158" spans="1:37" ht="23.1" customHeight="1" x14ac:dyDescent="0.25">
      <c r="B158" s="2">
        <v>234</v>
      </c>
      <c r="C158" s="2" t="s">
        <v>330</v>
      </c>
      <c r="D158" s="4" t="s">
        <v>636</v>
      </c>
      <c r="E158" s="116">
        <f t="shared" si="46"/>
        <v>6600</v>
      </c>
      <c r="F158" s="117">
        <f t="shared" si="46"/>
        <v>4000</v>
      </c>
      <c r="G158" s="101"/>
      <c r="J158" s="71"/>
      <c r="K158" s="202">
        <f t="shared" si="47"/>
        <v>6600</v>
      </c>
      <c r="L158" s="202">
        <f t="shared" si="47"/>
        <v>4000</v>
      </c>
      <c r="M158" s="51"/>
      <c r="N158" s="13">
        <f t="shared" si="42"/>
        <v>6588.4749999999995</v>
      </c>
      <c r="O158" s="13">
        <f t="shared" si="43"/>
        <v>3953.085</v>
      </c>
      <c r="P158" s="51"/>
      <c r="Q158" s="398">
        <v>2635.39</v>
      </c>
      <c r="R158" s="398">
        <v>2635.39</v>
      </c>
      <c r="S158" s="436">
        <v>2635.39</v>
      </c>
      <c r="T158" s="399">
        <v>2509.8920000000003</v>
      </c>
      <c r="U158" s="399">
        <v>2509.8920000000003</v>
      </c>
      <c r="V158" s="371">
        <v>2281.7200000000003</v>
      </c>
      <c r="W158" s="303">
        <v>1573.6000000000001</v>
      </c>
      <c r="X158" s="289">
        <v>1573.6000000000001</v>
      </c>
      <c r="Y158" s="277">
        <v>1258.8800000000001</v>
      </c>
      <c r="Z158" s="263">
        <v>1258.8800000000001</v>
      </c>
      <c r="AA158" s="263">
        <v>1258.8800000000001</v>
      </c>
      <c r="AB158" s="208">
        <v>1124</v>
      </c>
      <c r="AC158" s="224">
        <v>1124</v>
      </c>
      <c r="AD158" s="224">
        <v>1124</v>
      </c>
      <c r="AE158" s="208">
        <v>1384.6139999999998</v>
      </c>
      <c r="AF158" s="208">
        <v>1248.75</v>
      </c>
      <c r="AG158" s="54">
        <v>999</v>
      </c>
      <c r="AH158" s="312">
        <f t="shared" si="41"/>
        <v>1</v>
      </c>
    </row>
    <row r="159" spans="1:37" ht="23.1" customHeight="1" x14ac:dyDescent="0.25">
      <c r="B159" s="2">
        <v>234</v>
      </c>
      <c r="C159" s="2" t="s">
        <v>331</v>
      </c>
      <c r="D159" s="4" t="s">
        <v>18</v>
      </c>
      <c r="E159" s="116">
        <f t="shared" si="46"/>
        <v>8300</v>
      </c>
      <c r="F159" s="117">
        <f t="shared" si="46"/>
        <v>5000</v>
      </c>
      <c r="G159" s="101"/>
      <c r="J159" s="71"/>
      <c r="K159" s="202">
        <f t="shared" si="47"/>
        <v>8300</v>
      </c>
      <c r="L159" s="202">
        <f t="shared" si="47"/>
        <v>5000</v>
      </c>
      <c r="M159" s="51"/>
      <c r="N159" s="13">
        <f t="shared" si="42"/>
        <v>8266.25</v>
      </c>
      <c r="O159" s="13">
        <f t="shared" si="43"/>
        <v>4959.75</v>
      </c>
      <c r="P159" s="51"/>
      <c r="Q159" s="398">
        <v>3306.5</v>
      </c>
      <c r="R159" s="398">
        <v>3306.5</v>
      </c>
      <c r="S159" s="436">
        <v>3306.5</v>
      </c>
      <c r="T159" s="399">
        <v>3162.7255</v>
      </c>
      <c r="U159" s="399">
        <v>3162.7255</v>
      </c>
      <c r="V159" s="371">
        <v>2875.2049999999999</v>
      </c>
      <c r="W159" s="303">
        <v>1982.8999999999999</v>
      </c>
      <c r="X159" s="289">
        <v>1982.8999999999999</v>
      </c>
      <c r="Y159" s="277">
        <v>1586.32</v>
      </c>
      <c r="Z159" s="263">
        <v>1586.32</v>
      </c>
      <c r="AA159" s="263">
        <v>1586.32</v>
      </c>
      <c r="AB159" s="208">
        <v>1416.3534</v>
      </c>
      <c r="AC159" s="208">
        <v>1416.3534</v>
      </c>
      <c r="AD159" s="208">
        <v>1416.3534</v>
      </c>
      <c r="AE159" s="208">
        <v>1416.3534</v>
      </c>
      <c r="AF159" s="208">
        <v>1277.375</v>
      </c>
      <c r="AG159" s="191">
        <v>1021.9</v>
      </c>
      <c r="AH159" s="312">
        <f t="shared" si="41"/>
        <v>1</v>
      </c>
    </row>
    <row r="160" spans="1:37" ht="14.1" customHeight="1" x14ac:dyDescent="0.25">
      <c r="D160" s="136"/>
      <c r="E160" s="138"/>
      <c r="F160" s="139"/>
      <c r="J160" s="34"/>
      <c r="K160" s="202"/>
      <c r="L160" s="202"/>
      <c r="M160" s="2"/>
      <c r="N160" s="13"/>
      <c r="O160" s="13"/>
      <c r="P160" s="2"/>
      <c r="Q160" s="398"/>
      <c r="R160" s="398"/>
      <c r="S160" s="400"/>
      <c r="T160" s="399"/>
      <c r="U160" s="399"/>
      <c r="V160" s="332"/>
      <c r="W160" s="332"/>
      <c r="X160" s="330"/>
      <c r="Y160" s="280"/>
      <c r="Z160" s="331"/>
      <c r="AA160" s="331"/>
      <c r="AB160" s="237"/>
      <c r="AC160" s="237"/>
      <c r="AD160" s="237"/>
      <c r="AE160" s="237"/>
      <c r="AF160" s="237"/>
      <c r="AG160" s="197"/>
      <c r="AH160" s="312" t="e">
        <f t="shared" si="41"/>
        <v>#DIV/0!</v>
      </c>
    </row>
    <row r="161" spans="1:41" ht="23.1" customHeight="1" x14ac:dyDescent="0.25">
      <c r="D161" s="615" t="s">
        <v>10</v>
      </c>
      <c r="E161" s="615"/>
      <c r="F161" s="615"/>
      <c r="G161" s="615"/>
      <c r="H161" s="615"/>
      <c r="I161" s="615"/>
      <c r="J161" s="34"/>
      <c r="K161" s="202"/>
      <c r="L161" s="202"/>
      <c r="M161" s="2"/>
      <c r="N161" s="13"/>
      <c r="O161" s="13"/>
      <c r="P161" s="2"/>
      <c r="Q161" s="474">
        <v>220324</v>
      </c>
      <c r="R161" s="398"/>
      <c r="S161" s="400"/>
      <c r="T161" s="399"/>
      <c r="U161" s="399"/>
      <c r="V161" s="332"/>
      <c r="W161" s="332"/>
      <c r="X161" s="330"/>
      <c r="Y161" s="280"/>
      <c r="Z161" s="331"/>
      <c r="AA161" s="331"/>
      <c r="AB161" s="237"/>
      <c r="AC161" s="237"/>
      <c r="AD161" s="237"/>
      <c r="AE161" s="237"/>
      <c r="AF161" s="237"/>
      <c r="AG161" s="197"/>
      <c r="AH161" s="312" t="e">
        <f t="shared" si="41"/>
        <v>#DIV/0!</v>
      </c>
    </row>
    <row r="162" spans="1:41" s="66" customFormat="1" ht="23.1" customHeight="1" x14ac:dyDescent="0.25">
      <c r="A162" s="2" t="s">
        <v>290</v>
      </c>
      <c r="B162" s="2">
        <v>236</v>
      </c>
      <c r="C162" s="2" t="s">
        <v>332</v>
      </c>
      <c r="D162" s="4" t="s">
        <v>84</v>
      </c>
      <c r="E162" s="116">
        <f t="shared" ref="E162:F165" si="48">K162</f>
        <v>1400</v>
      </c>
      <c r="F162" s="117">
        <f t="shared" si="48"/>
        <v>850</v>
      </c>
      <c r="G162" s="101"/>
      <c r="H162" s="2"/>
      <c r="I162" s="2"/>
      <c r="J162" s="71"/>
      <c r="K162" s="202">
        <f t="shared" ref="K162:L165" si="49">MROUND(N162+25,50)</f>
        <v>1400</v>
      </c>
      <c r="L162" s="202">
        <f t="shared" si="49"/>
        <v>850</v>
      </c>
      <c r="M162" s="51"/>
      <c r="N162" s="13">
        <f t="shared" si="42"/>
        <v>1387.55</v>
      </c>
      <c r="O162" s="13">
        <f t="shared" si="43"/>
        <v>832.53</v>
      </c>
      <c r="P162" s="63"/>
      <c r="Q162" s="398">
        <v>555.02</v>
      </c>
      <c r="R162" s="398">
        <v>555.02</v>
      </c>
      <c r="S162" s="436">
        <v>555.02</v>
      </c>
      <c r="T162" s="399">
        <v>530.87581249999994</v>
      </c>
      <c r="U162" s="399">
        <v>530.87581249999994</v>
      </c>
      <c r="V162" s="371">
        <v>482.61437499999994</v>
      </c>
      <c r="W162" s="303">
        <v>332.83749999999998</v>
      </c>
      <c r="X162" s="289">
        <v>332.83749999999998</v>
      </c>
      <c r="Y162" s="277">
        <v>266.27</v>
      </c>
      <c r="Z162" s="263">
        <v>266.27</v>
      </c>
      <c r="AA162" s="263">
        <v>266.27</v>
      </c>
      <c r="AB162" s="208">
        <v>237.74057999999999</v>
      </c>
      <c r="AC162" s="208">
        <v>237.74057999999999</v>
      </c>
      <c r="AD162" s="208">
        <v>237.74057999999999</v>
      </c>
      <c r="AE162" s="208">
        <v>237.74057999999999</v>
      </c>
      <c r="AF162" s="208">
        <v>214.41249999999999</v>
      </c>
      <c r="AG162" s="191">
        <v>171.53</v>
      </c>
      <c r="AH162" s="312">
        <f t="shared" si="41"/>
        <v>1</v>
      </c>
      <c r="AI162" s="144"/>
      <c r="AK162" s="34"/>
    </row>
    <row r="163" spans="1:41" ht="23.1" customHeight="1" x14ac:dyDescent="0.25">
      <c r="B163" s="2">
        <v>237</v>
      </c>
      <c r="C163" s="2" t="s">
        <v>333</v>
      </c>
      <c r="D163" s="4" t="s">
        <v>85</v>
      </c>
      <c r="E163" s="116">
        <f t="shared" si="48"/>
        <v>2250</v>
      </c>
      <c r="F163" s="117">
        <f t="shared" si="48"/>
        <v>1350</v>
      </c>
      <c r="G163" s="101"/>
      <c r="J163" s="71"/>
      <c r="K163" s="202">
        <f t="shared" si="49"/>
        <v>2250</v>
      </c>
      <c r="L163" s="202">
        <f t="shared" si="49"/>
        <v>1350</v>
      </c>
      <c r="M163" s="51"/>
      <c r="N163" s="13">
        <f t="shared" si="42"/>
        <v>2219.875</v>
      </c>
      <c r="O163" s="13">
        <f t="shared" si="43"/>
        <v>1331.9250000000002</v>
      </c>
      <c r="P163" s="51"/>
      <c r="Q163" s="398">
        <v>887.95</v>
      </c>
      <c r="R163" s="398">
        <v>887.95</v>
      </c>
      <c r="S163" s="436">
        <v>887.95</v>
      </c>
      <c r="T163" s="399">
        <v>849.31756250000001</v>
      </c>
      <c r="U163" s="399">
        <v>849.31756250000001</v>
      </c>
      <c r="V163" s="371">
        <v>772.10687499999995</v>
      </c>
      <c r="W163" s="303">
        <v>532.48749999999995</v>
      </c>
      <c r="X163" s="289">
        <v>532.48749999999995</v>
      </c>
      <c r="Y163" s="277">
        <v>425.99</v>
      </c>
      <c r="Z163" s="263">
        <v>425.99</v>
      </c>
      <c r="AA163" s="263">
        <v>425.99</v>
      </c>
      <c r="AB163" s="208">
        <v>380.34611999999998</v>
      </c>
      <c r="AC163" s="208">
        <v>380.34611999999998</v>
      </c>
      <c r="AD163" s="208">
        <v>380.34611999999998</v>
      </c>
      <c r="AE163" s="208">
        <v>380.34611999999998</v>
      </c>
      <c r="AF163" s="208">
        <v>343.02500000000003</v>
      </c>
      <c r="AG163" s="191">
        <v>274.42</v>
      </c>
      <c r="AH163" s="312">
        <f t="shared" si="41"/>
        <v>1</v>
      </c>
    </row>
    <row r="164" spans="1:41" ht="23.1" customHeight="1" x14ac:dyDescent="0.25">
      <c r="B164" s="2">
        <v>238</v>
      </c>
      <c r="C164" s="2" t="s">
        <v>334</v>
      </c>
      <c r="D164" s="4" t="s">
        <v>86</v>
      </c>
      <c r="E164" s="116">
        <f t="shared" si="48"/>
        <v>3900</v>
      </c>
      <c r="F164" s="117">
        <f t="shared" si="48"/>
        <v>2350</v>
      </c>
      <c r="G164" s="101"/>
      <c r="J164" s="71"/>
      <c r="K164" s="202">
        <f t="shared" si="49"/>
        <v>3900</v>
      </c>
      <c r="L164" s="202">
        <f t="shared" si="49"/>
        <v>2350</v>
      </c>
      <c r="M164" s="51"/>
      <c r="N164" s="13">
        <f t="shared" si="42"/>
        <v>3884.0499999999997</v>
      </c>
      <c r="O164" s="13">
        <f t="shared" si="43"/>
        <v>2330.4299999999998</v>
      </c>
      <c r="P164" s="51"/>
      <c r="Q164" s="398">
        <v>1553.62</v>
      </c>
      <c r="R164" s="398">
        <v>1553.62</v>
      </c>
      <c r="S164" s="436">
        <v>1553.62</v>
      </c>
      <c r="T164" s="399">
        <v>1486.0615</v>
      </c>
      <c r="U164" s="399">
        <v>1486.0615</v>
      </c>
      <c r="V164" s="371">
        <v>1350.9649999999999</v>
      </c>
      <c r="W164" s="303">
        <v>931.7</v>
      </c>
      <c r="X164" s="289">
        <v>932.5</v>
      </c>
      <c r="Y164" s="269">
        <v>746</v>
      </c>
      <c r="Z164" s="263">
        <v>745.36</v>
      </c>
      <c r="AA164" s="263">
        <v>745.36</v>
      </c>
      <c r="AB164" s="208">
        <v>665.50175999999999</v>
      </c>
      <c r="AC164" s="208">
        <v>665.50175999999999</v>
      </c>
      <c r="AD164" s="208">
        <v>665.50175999999999</v>
      </c>
      <c r="AE164" s="208">
        <v>665.50175999999999</v>
      </c>
      <c r="AF164" s="208">
        <v>600.20000000000005</v>
      </c>
      <c r="AG164" s="191">
        <v>480.16</v>
      </c>
      <c r="AH164" s="312">
        <f t="shared" si="41"/>
        <v>1</v>
      </c>
    </row>
    <row r="165" spans="1:41" ht="23.1" customHeight="1" x14ac:dyDescent="0.25">
      <c r="B165" s="2">
        <v>239</v>
      </c>
      <c r="C165" s="2" t="s">
        <v>335</v>
      </c>
      <c r="D165" s="4" t="s">
        <v>87</v>
      </c>
      <c r="E165" s="116">
        <f t="shared" si="48"/>
        <v>7250</v>
      </c>
      <c r="F165" s="117">
        <f t="shared" si="48"/>
        <v>4350</v>
      </c>
      <c r="G165" s="101"/>
      <c r="J165" s="71"/>
      <c r="K165" s="202">
        <f t="shared" si="49"/>
        <v>7250</v>
      </c>
      <c r="L165" s="202">
        <f t="shared" si="49"/>
        <v>4350</v>
      </c>
      <c r="M165" s="51"/>
      <c r="N165" s="13">
        <f t="shared" si="42"/>
        <v>7213.6</v>
      </c>
      <c r="O165" s="13">
        <f t="shared" si="43"/>
        <v>4328.16</v>
      </c>
      <c r="P165" s="51"/>
      <c r="Q165" s="398">
        <v>2885.44</v>
      </c>
      <c r="R165" s="398">
        <v>2885.44</v>
      </c>
      <c r="S165" s="436">
        <v>2885.44</v>
      </c>
      <c r="T165" s="399">
        <v>2759.9880000000003</v>
      </c>
      <c r="U165" s="399">
        <v>2759.9880000000003</v>
      </c>
      <c r="V165" s="371">
        <v>2509.08</v>
      </c>
      <c r="W165" s="303">
        <v>1730.3999999999999</v>
      </c>
      <c r="X165" s="289">
        <v>1730.3999999999999</v>
      </c>
      <c r="Y165" s="277">
        <v>1384.32</v>
      </c>
      <c r="Z165" s="263">
        <v>1384.32</v>
      </c>
      <c r="AA165" s="263">
        <v>1384.32</v>
      </c>
      <c r="AB165" s="208">
        <v>1236.0070799999999</v>
      </c>
      <c r="AC165" s="208">
        <v>1236.0070799999999</v>
      </c>
      <c r="AD165" s="208">
        <v>1236.0070799999999</v>
      </c>
      <c r="AE165" s="208">
        <v>1236.0070799999999</v>
      </c>
      <c r="AF165" s="208">
        <v>1114.7249999999999</v>
      </c>
      <c r="AG165" s="191">
        <v>891.78</v>
      </c>
      <c r="AH165" s="312">
        <f t="shared" si="41"/>
        <v>1</v>
      </c>
    </row>
    <row r="166" spans="1:41" ht="14.1" customHeight="1" x14ac:dyDescent="0.25">
      <c r="D166" s="136"/>
      <c r="E166" s="138"/>
      <c r="F166" s="139"/>
      <c r="J166" s="34"/>
      <c r="K166" s="202"/>
      <c r="L166" s="202"/>
      <c r="M166" s="2"/>
      <c r="N166" s="13"/>
      <c r="O166" s="13"/>
      <c r="P166" s="2"/>
      <c r="Q166" s="398"/>
      <c r="R166" s="398"/>
      <c r="S166" s="400"/>
      <c r="T166" s="399"/>
      <c r="U166" s="399"/>
      <c r="V166" s="332"/>
      <c r="W166" s="332"/>
      <c r="X166" s="330"/>
      <c r="Y166" s="280"/>
      <c r="Z166" s="331"/>
      <c r="AA166" s="331"/>
      <c r="AB166" s="237"/>
      <c r="AC166" s="237"/>
      <c r="AD166" s="237"/>
      <c r="AE166" s="237"/>
      <c r="AF166" s="237"/>
      <c r="AG166" s="197"/>
      <c r="AH166" s="312" t="e">
        <f t="shared" si="41"/>
        <v>#DIV/0!</v>
      </c>
    </row>
    <row r="167" spans="1:41" ht="23.1" customHeight="1" x14ac:dyDescent="0.25">
      <c r="D167" s="615" t="s">
        <v>274</v>
      </c>
      <c r="E167" s="615"/>
      <c r="F167" s="615"/>
      <c r="G167" s="615"/>
      <c r="H167" s="615"/>
      <c r="I167" s="615"/>
      <c r="J167" s="34"/>
      <c r="K167" s="202"/>
      <c r="L167" s="202"/>
      <c r="M167" s="2"/>
      <c r="N167" s="13"/>
      <c r="O167" s="13"/>
      <c r="P167" s="2"/>
      <c r="Q167" s="473">
        <v>220324</v>
      </c>
      <c r="R167" s="398"/>
      <c r="S167" s="400"/>
      <c r="T167" s="401"/>
      <c r="U167" s="401"/>
      <c r="V167" s="329"/>
      <c r="W167" s="329"/>
      <c r="X167" s="330"/>
      <c r="Y167" s="280"/>
      <c r="Z167" s="331"/>
      <c r="AA167" s="331"/>
      <c r="AB167" s="208"/>
      <c r="AC167" s="208"/>
      <c r="AD167" s="208"/>
      <c r="AE167" s="208"/>
      <c r="AF167" s="208"/>
      <c r="AG167" s="191"/>
      <c r="AH167" s="312" t="e">
        <f t="shared" si="41"/>
        <v>#DIV/0!</v>
      </c>
    </row>
    <row r="168" spans="1:41" s="144" customFormat="1" ht="23.1" customHeight="1" x14ac:dyDescent="0.25">
      <c r="A168" s="449"/>
      <c r="B168" s="2">
        <v>1995</v>
      </c>
      <c r="C168" s="2" t="s">
        <v>461</v>
      </c>
      <c r="D168" s="4" t="s">
        <v>159</v>
      </c>
      <c r="E168" s="116">
        <f t="shared" ref="E168:F171" si="50">K168</f>
        <v>3400</v>
      </c>
      <c r="F168" s="117">
        <f t="shared" si="50"/>
        <v>2050</v>
      </c>
      <c r="G168" s="101"/>
      <c r="H168" s="45"/>
      <c r="I168" s="2"/>
      <c r="J168" s="33"/>
      <c r="K168" s="202">
        <f t="shared" ref="K168:L171" si="51">MROUND(N168+25,50)</f>
        <v>3400</v>
      </c>
      <c r="L168" s="202">
        <f t="shared" si="51"/>
        <v>2050</v>
      </c>
      <c r="M168" s="51"/>
      <c r="N168" s="13">
        <f t="shared" si="42"/>
        <v>3382.9950000000003</v>
      </c>
      <c r="O168" s="13">
        <f t="shared" si="43"/>
        <v>2029.797</v>
      </c>
      <c r="P168" s="51"/>
      <c r="Q168" s="450">
        <v>1353.1980000000001</v>
      </c>
      <c r="R168" s="450">
        <v>1353.1980000000001</v>
      </c>
      <c r="S168" s="436">
        <v>1230.18</v>
      </c>
      <c r="T168" s="409">
        <v>1230.18</v>
      </c>
      <c r="U168" s="409">
        <v>1230.18</v>
      </c>
      <c r="V168" s="368">
        <v>1122.4250000000002</v>
      </c>
      <c r="W168" s="305">
        <v>897.94</v>
      </c>
      <c r="X168" s="289">
        <v>825.85249999999996</v>
      </c>
      <c r="Y168" s="277">
        <v>660.68200000000002</v>
      </c>
      <c r="Z168" s="263">
        <v>660.68200000000002</v>
      </c>
      <c r="AA168" s="263">
        <v>660.68200000000002</v>
      </c>
      <c r="AB168" s="208">
        <v>594.60785999999996</v>
      </c>
      <c r="AC168" s="208">
        <v>594.60785999999996</v>
      </c>
      <c r="AD168" s="208">
        <v>594.60785999999996</v>
      </c>
      <c r="AE168" s="208">
        <v>594.60785999999996</v>
      </c>
      <c r="AF168" s="208">
        <v>536.26250000000005</v>
      </c>
      <c r="AG168" s="191">
        <v>429.01</v>
      </c>
      <c r="AH168" s="312">
        <f t="shared" si="41"/>
        <v>1</v>
      </c>
      <c r="AI168" s="144">
        <f>S168*1.1</f>
        <v>1353.1980000000001</v>
      </c>
      <c r="AJ168" s="34"/>
      <c r="AK168" s="34"/>
      <c r="AL168" s="34"/>
      <c r="AM168" s="34"/>
      <c r="AN168" s="34"/>
      <c r="AO168" s="34"/>
    </row>
    <row r="169" spans="1:41" s="144" customFormat="1" ht="23.1" customHeight="1" x14ac:dyDescent="0.25">
      <c r="A169" s="449"/>
      <c r="B169" s="2">
        <v>1996</v>
      </c>
      <c r="C169" s="2" t="s">
        <v>462</v>
      </c>
      <c r="D169" s="4" t="s">
        <v>160</v>
      </c>
      <c r="E169" s="116">
        <f t="shared" si="50"/>
        <v>5250</v>
      </c>
      <c r="F169" s="117">
        <f t="shared" si="50"/>
        <v>3150</v>
      </c>
      <c r="G169" s="101"/>
      <c r="H169" s="45"/>
      <c r="I169" s="2"/>
      <c r="J169" s="33"/>
      <c r="K169" s="202">
        <f t="shared" si="51"/>
        <v>5250</v>
      </c>
      <c r="L169" s="202">
        <f t="shared" si="51"/>
        <v>3150</v>
      </c>
      <c r="M169" s="51"/>
      <c r="N169" s="13">
        <f t="shared" si="42"/>
        <v>5245.4050000000007</v>
      </c>
      <c r="O169" s="13">
        <f t="shared" si="43"/>
        <v>3147.2430000000004</v>
      </c>
      <c r="P169" s="51"/>
      <c r="Q169" s="450">
        <v>2098.1620000000003</v>
      </c>
      <c r="R169" s="450">
        <v>2098.1620000000003</v>
      </c>
      <c r="S169" s="436">
        <v>1907.42</v>
      </c>
      <c r="T169" s="409">
        <v>1907.42</v>
      </c>
      <c r="U169" s="409">
        <v>1907.42</v>
      </c>
      <c r="V169" s="368">
        <v>1740.35</v>
      </c>
      <c r="W169" s="305">
        <v>1392.28</v>
      </c>
      <c r="X169" s="289">
        <v>1280.5237500000001</v>
      </c>
      <c r="Y169" s="277">
        <v>1024.4190000000001</v>
      </c>
      <c r="Z169" s="263">
        <v>1024.4190000000001</v>
      </c>
      <c r="AA169" s="263">
        <v>1024.4190000000001</v>
      </c>
      <c r="AB169" s="208">
        <v>921.98105999999996</v>
      </c>
      <c r="AC169" s="208">
        <v>921.98105999999996</v>
      </c>
      <c r="AD169" s="208">
        <v>921.98105999999996</v>
      </c>
      <c r="AE169" s="208">
        <v>921.98105999999996</v>
      </c>
      <c r="AF169" s="208">
        <v>831.51250000000005</v>
      </c>
      <c r="AG169" s="191">
        <v>665.21</v>
      </c>
      <c r="AH169" s="312">
        <f t="shared" si="41"/>
        <v>1</v>
      </c>
      <c r="AI169" s="144">
        <f t="shared" ref="AI169:AI232" si="52">S169*1.1</f>
        <v>2098.1620000000003</v>
      </c>
      <c r="AJ169" s="34"/>
      <c r="AK169" s="34"/>
      <c r="AL169" s="34"/>
      <c r="AM169" s="34"/>
      <c r="AN169" s="34"/>
      <c r="AO169" s="34"/>
    </row>
    <row r="170" spans="1:41" s="144" customFormat="1" ht="23.1" customHeight="1" x14ac:dyDescent="0.25">
      <c r="A170" s="449"/>
      <c r="B170" s="2">
        <v>1997</v>
      </c>
      <c r="C170" s="2" t="s">
        <v>463</v>
      </c>
      <c r="D170" s="4" t="s">
        <v>161</v>
      </c>
      <c r="E170" s="116">
        <f t="shared" si="50"/>
        <v>7200</v>
      </c>
      <c r="F170" s="117">
        <f t="shared" si="50"/>
        <v>4350</v>
      </c>
      <c r="G170" s="101"/>
      <c r="H170" s="45"/>
      <c r="I170" s="2"/>
      <c r="J170" s="33"/>
      <c r="K170" s="202">
        <f t="shared" si="51"/>
        <v>7200</v>
      </c>
      <c r="L170" s="202">
        <f t="shared" si="51"/>
        <v>4350</v>
      </c>
      <c r="M170" s="51"/>
      <c r="N170" s="13">
        <f t="shared" si="42"/>
        <v>7184.2100000000009</v>
      </c>
      <c r="O170" s="13">
        <f t="shared" si="43"/>
        <v>4310.5259999999998</v>
      </c>
      <c r="P170" s="51"/>
      <c r="Q170" s="450">
        <v>2873.6840000000002</v>
      </c>
      <c r="R170" s="450">
        <v>2873.6840000000002</v>
      </c>
      <c r="S170" s="436">
        <v>2612.44</v>
      </c>
      <c r="T170" s="409">
        <v>2612.44</v>
      </c>
      <c r="U170" s="409">
        <v>2612.44</v>
      </c>
      <c r="V170" s="368">
        <v>2383.6125000000002</v>
      </c>
      <c r="W170" s="305">
        <v>1906.89</v>
      </c>
      <c r="X170" s="289">
        <v>1753.8262500000001</v>
      </c>
      <c r="Y170" s="277">
        <v>1403.0610000000001</v>
      </c>
      <c r="Z170" s="263">
        <v>1403.0610000000001</v>
      </c>
      <c r="AA170" s="263">
        <v>1403.0610000000001</v>
      </c>
      <c r="AB170" s="208">
        <v>1262.7568799999999</v>
      </c>
      <c r="AC170" s="208">
        <v>1262.7568799999999</v>
      </c>
      <c r="AD170" s="208">
        <v>1262.7568799999999</v>
      </c>
      <c r="AE170" s="208">
        <v>1262.7568799999999</v>
      </c>
      <c r="AF170" s="208">
        <v>1138.8500000000001</v>
      </c>
      <c r="AG170" s="191">
        <v>911.08</v>
      </c>
      <c r="AH170" s="312">
        <f t="shared" si="41"/>
        <v>1</v>
      </c>
      <c r="AI170" s="144">
        <f t="shared" si="52"/>
        <v>2873.6840000000002</v>
      </c>
      <c r="AJ170" s="34"/>
      <c r="AK170" s="34"/>
      <c r="AL170" s="34"/>
      <c r="AM170" s="34"/>
      <c r="AN170" s="34"/>
      <c r="AO170" s="34"/>
    </row>
    <row r="171" spans="1:41" s="144" customFormat="1" ht="23.1" customHeight="1" x14ac:dyDescent="0.25">
      <c r="A171" s="449"/>
      <c r="B171" s="2">
        <v>1998</v>
      </c>
      <c r="C171" s="2" t="s">
        <v>464</v>
      </c>
      <c r="D171" s="4" t="s">
        <v>162</v>
      </c>
      <c r="E171" s="116">
        <f t="shared" si="50"/>
        <v>20050</v>
      </c>
      <c r="F171" s="117">
        <f t="shared" si="50"/>
        <v>12050</v>
      </c>
      <c r="G171" s="101"/>
      <c r="H171" s="45"/>
      <c r="I171" s="2"/>
      <c r="J171" s="33"/>
      <c r="K171" s="202">
        <f t="shared" si="51"/>
        <v>20050</v>
      </c>
      <c r="L171" s="202">
        <f t="shared" si="51"/>
        <v>12050</v>
      </c>
      <c r="M171" s="51"/>
      <c r="N171" s="13">
        <f t="shared" si="42"/>
        <v>20043.732500000002</v>
      </c>
      <c r="O171" s="13">
        <f t="shared" si="43"/>
        <v>12026.2395</v>
      </c>
      <c r="P171" s="51"/>
      <c r="Q171" s="450">
        <v>8017.4930000000004</v>
      </c>
      <c r="R171" s="450">
        <v>8017.4930000000004</v>
      </c>
      <c r="S171" s="436">
        <v>7288.63</v>
      </c>
      <c r="T171" s="409">
        <v>7288.63</v>
      </c>
      <c r="U171" s="409">
        <v>7288.63</v>
      </c>
      <c r="V171" s="368">
        <v>6650.2124999999996</v>
      </c>
      <c r="W171" s="305">
        <v>5320.17</v>
      </c>
      <c r="X171" s="289">
        <v>4893.1162500000009</v>
      </c>
      <c r="Y171" s="277">
        <v>3914.4930000000004</v>
      </c>
      <c r="Z171" s="263">
        <v>3914.4930000000004</v>
      </c>
      <c r="AA171" s="263">
        <v>3914.4930000000004</v>
      </c>
      <c r="AB171" s="208">
        <v>3523.0456799999997</v>
      </c>
      <c r="AC171" s="208">
        <v>3523.0456799999997</v>
      </c>
      <c r="AD171" s="208">
        <v>3523.0456799999997</v>
      </c>
      <c r="AE171" s="208">
        <v>3523.0456799999997</v>
      </c>
      <c r="AF171" s="208">
        <v>3177.3500000000004</v>
      </c>
      <c r="AG171" s="191">
        <v>2541.88</v>
      </c>
      <c r="AH171" s="312">
        <f t="shared" si="41"/>
        <v>1</v>
      </c>
      <c r="AI171" s="144">
        <f t="shared" si="52"/>
        <v>8017.4930000000004</v>
      </c>
      <c r="AJ171" s="34"/>
      <c r="AK171" s="34"/>
      <c r="AL171" s="34"/>
      <c r="AM171" s="34"/>
      <c r="AN171" s="34"/>
      <c r="AO171" s="34"/>
    </row>
    <row r="172" spans="1:41" s="144" customFormat="1" ht="14.1" customHeight="1" x14ac:dyDescent="0.25">
      <c r="A172" s="2"/>
      <c r="B172" s="2"/>
      <c r="C172" s="2"/>
      <c r="D172" s="136"/>
      <c r="E172" s="138"/>
      <c r="F172" s="139"/>
      <c r="G172" s="99"/>
      <c r="H172" s="2"/>
      <c r="I172" s="2"/>
      <c r="J172" s="34"/>
      <c r="K172" s="202"/>
      <c r="L172" s="202"/>
      <c r="M172" s="2"/>
      <c r="N172" s="13"/>
      <c r="O172" s="13"/>
      <c r="P172" s="2"/>
      <c r="Q172" s="398"/>
      <c r="R172" s="398"/>
      <c r="S172" s="400"/>
      <c r="T172" s="401"/>
      <c r="U172" s="401"/>
      <c r="V172" s="329"/>
      <c r="W172" s="329"/>
      <c r="X172" s="330"/>
      <c r="Y172" s="280"/>
      <c r="Z172" s="331"/>
      <c r="AA172" s="331"/>
      <c r="AB172" s="237"/>
      <c r="AC172" s="237"/>
      <c r="AD172" s="237"/>
      <c r="AE172" s="237"/>
      <c r="AF172" s="237"/>
      <c r="AG172" s="197"/>
      <c r="AH172" s="312" t="e">
        <f t="shared" si="41"/>
        <v>#DIV/0!</v>
      </c>
      <c r="AJ172" s="34"/>
      <c r="AK172" s="34"/>
      <c r="AL172" s="34"/>
      <c r="AM172" s="34"/>
      <c r="AN172" s="34"/>
      <c r="AO172" s="34"/>
    </row>
    <row r="173" spans="1:41" s="144" customFormat="1" ht="23.1" hidden="1" customHeight="1" x14ac:dyDescent="0.25">
      <c r="A173" s="2"/>
      <c r="B173" s="2"/>
      <c r="C173" s="2"/>
      <c r="D173" s="136"/>
      <c r="E173" s="138"/>
      <c r="F173" s="139"/>
      <c r="G173" s="194" t="s">
        <v>780</v>
      </c>
      <c r="H173" s="182"/>
      <c r="I173" s="182"/>
      <c r="J173" s="33"/>
      <c r="K173" s="202">
        <f>N173*$K$8</f>
        <v>0</v>
      </c>
      <c r="L173" s="202">
        <f>O173*$L$8</f>
        <v>0</v>
      </c>
      <c r="M173" s="51"/>
      <c r="N173" s="13"/>
      <c r="O173" s="13"/>
      <c r="P173" s="51"/>
      <c r="Q173" s="398"/>
      <c r="R173" s="398"/>
      <c r="S173" s="400"/>
      <c r="T173" s="401"/>
      <c r="U173" s="401"/>
      <c r="V173" s="329"/>
      <c r="W173" s="300"/>
      <c r="X173" s="289"/>
      <c r="Y173" s="277"/>
      <c r="Z173" s="263"/>
      <c r="AA173" s="263"/>
      <c r="AB173" s="208"/>
      <c r="AC173" s="208"/>
      <c r="AD173" s="208"/>
      <c r="AE173" s="208"/>
      <c r="AF173" s="208"/>
      <c r="AG173" s="191"/>
      <c r="AH173" s="312" t="e">
        <f t="shared" si="41"/>
        <v>#DIV/0!</v>
      </c>
      <c r="AJ173" s="34"/>
      <c r="AK173" s="34"/>
      <c r="AL173" s="34"/>
      <c r="AM173" s="34"/>
      <c r="AN173" s="34"/>
      <c r="AO173" s="34"/>
    </row>
    <row r="174" spans="1:41" s="144" customFormat="1" ht="23.1" hidden="1" customHeight="1" x14ac:dyDescent="0.25">
      <c r="A174" s="2"/>
      <c r="B174" s="2">
        <v>2018</v>
      </c>
      <c r="C174" s="2" t="s">
        <v>730</v>
      </c>
      <c r="D174" s="4" t="s">
        <v>727</v>
      </c>
      <c r="E174" s="116">
        <f t="shared" ref="E174:F176" si="53">MROUND(K174+4.7,10)</f>
        <v>0</v>
      </c>
      <c r="F174" s="117">
        <f t="shared" si="53"/>
        <v>0</v>
      </c>
      <c r="G174" s="99"/>
      <c r="H174" s="2"/>
      <c r="I174" s="2"/>
      <c r="J174" s="33"/>
      <c r="K174" s="202">
        <f>N174*$K$8</f>
        <v>0</v>
      </c>
      <c r="L174" s="202">
        <f>O174*$L$8</f>
        <v>0</v>
      </c>
      <c r="M174" s="51"/>
      <c r="N174" s="13"/>
      <c r="O174" s="13"/>
      <c r="P174" s="51"/>
      <c r="Q174" s="398"/>
      <c r="R174" s="398"/>
      <c r="S174" s="400"/>
      <c r="T174" s="401"/>
      <c r="U174" s="401"/>
      <c r="V174" s="329"/>
      <c r="W174" s="303"/>
      <c r="X174" s="289"/>
      <c r="Y174" s="277"/>
      <c r="Z174" s="263"/>
      <c r="AA174" s="263"/>
      <c r="AB174" s="208"/>
      <c r="AC174" s="208"/>
      <c r="AD174" s="208"/>
      <c r="AE174" s="208"/>
      <c r="AF174" s="208"/>
      <c r="AG174" s="191"/>
      <c r="AH174" s="312" t="e">
        <f t="shared" si="41"/>
        <v>#DIV/0!</v>
      </c>
      <c r="AJ174" s="34"/>
      <c r="AK174" s="34"/>
      <c r="AL174" s="34"/>
      <c r="AM174" s="34"/>
      <c r="AN174" s="34"/>
      <c r="AO174" s="34"/>
    </row>
    <row r="175" spans="1:41" s="144" customFormat="1" ht="23.1" hidden="1" customHeight="1" x14ac:dyDescent="0.25">
      <c r="A175" s="2"/>
      <c r="B175" s="2">
        <v>2018</v>
      </c>
      <c r="C175" s="2" t="s">
        <v>730</v>
      </c>
      <c r="D175" s="4" t="s">
        <v>728</v>
      </c>
      <c r="E175" s="116">
        <f t="shared" si="53"/>
        <v>0</v>
      </c>
      <c r="F175" s="117">
        <f t="shared" si="53"/>
        <v>0</v>
      </c>
      <c r="G175" s="99"/>
      <c r="H175" s="2"/>
      <c r="I175" s="2"/>
      <c r="J175" s="33"/>
      <c r="K175" s="202">
        <f>N175*$K$8</f>
        <v>0</v>
      </c>
      <c r="L175" s="202">
        <f>O175*$L$8</f>
        <v>0</v>
      </c>
      <c r="M175" s="51"/>
      <c r="N175" s="13"/>
      <c r="O175" s="13"/>
      <c r="P175" s="51"/>
      <c r="Q175" s="398"/>
      <c r="R175" s="398"/>
      <c r="S175" s="400"/>
      <c r="T175" s="401"/>
      <c r="U175" s="401"/>
      <c r="V175" s="329"/>
      <c r="W175" s="303"/>
      <c r="X175" s="289"/>
      <c r="Y175" s="277"/>
      <c r="Z175" s="263"/>
      <c r="AA175" s="263"/>
      <c r="AB175" s="208"/>
      <c r="AC175" s="208"/>
      <c r="AD175" s="208"/>
      <c r="AE175" s="208"/>
      <c r="AF175" s="208"/>
      <c r="AG175" s="191"/>
      <c r="AH175" s="312" t="e">
        <f t="shared" si="41"/>
        <v>#DIV/0!</v>
      </c>
      <c r="AJ175" s="34"/>
      <c r="AK175" s="34"/>
      <c r="AL175" s="34"/>
      <c r="AM175" s="34"/>
      <c r="AN175" s="34"/>
      <c r="AO175" s="34"/>
    </row>
    <row r="176" spans="1:41" s="144" customFormat="1" ht="23.1" hidden="1" customHeight="1" x14ac:dyDescent="0.25">
      <c r="A176" s="2"/>
      <c r="B176" s="2">
        <v>2018</v>
      </c>
      <c r="C176" s="2" t="s">
        <v>730</v>
      </c>
      <c r="D176" s="4" t="s">
        <v>729</v>
      </c>
      <c r="E176" s="116">
        <f t="shared" si="53"/>
        <v>0</v>
      </c>
      <c r="F176" s="117">
        <f t="shared" si="53"/>
        <v>0</v>
      </c>
      <c r="G176" s="99"/>
      <c r="H176" s="2"/>
      <c r="I176" s="2"/>
      <c r="J176" s="33"/>
      <c r="K176" s="202">
        <f>N176*$K$8</f>
        <v>0</v>
      </c>
      <c r="L176" s="202">
        <f>O176*$L$8</f>
        <v>0</v>
      </c>
      <c r="M176" s="51"/>
      <c r="N176" s="13"/>
      <c r="O176" s="13"/>
      <c r="P176" s="51"/>
      <c r="Q176" s="398"/>
      <c r="R176" s="398"/>
      <c r="S176" s="400"/>
      <c r="T176" s="401"/>
      <c r="U176" s="401"/>
      <c r="V176" s="329"/>
      <c r="W176" s="303"/>
      <c r="X176" s="289"/>
      <c r="Y176" s="277"/>
      <c r="Z176" s="263"/>
      <c r="AA176" s="263"/>
      <c r="AB176" s="208"/>
      <c r="AC176" s="208"/>
      <c r="AD176" s="208"/>
      <c r="AE176" s="208"/>
      <c r="AF176" s="208"/>
      <c r="AG176" s="191"/>
      <c r="AH176" s="312" t="e">
        <f t="shared" si="41"/>
        <v>#DIV/0!</v>
      </c>
      <c r="AJ176" s="34"/>
      <c r="AK176" s="34"/>
      <c r="AL176" s="34"/>
      <c r="AM176" s="34"/>
      <c r="AN176" s="34"/>
      <c r="AO176" s="34"/>
    </row>
    <row r="177" spans="1:41" s="144" customFormat="1" ht="23.1" hidden="1" customHeight="1" x14ac:dyDescent="0.25">
      <c r="A177" s="2"/>
      <c r="B177" s="2"/>
      <c r="C177" s="2"/>
      <c r="D177" s="136"/>
      <c r="E177" s="138"/>
      <c r="F177" s="139"/>
      <c r="G177" s="99"/>
      <c r="H177" s="2"/>
      <c r="I177" s="2"/>
      <c r="J177" s="34"/>
      <c r="K177" s="202"/>
      <c r="L177" s="202"/>
      <c r="M177" s="2"/>
      <c r="N177" s="13"/>
      <c r="O177" s="13"/>
      <c r="P177" s="2"/>
      <c r="Q177" s="398"/>
      <c r="R177" s="398"/>
      <c r="S177" s="400"/>
      <c r="T177" s="401"/>
      <c r="U177" s="401"/>
      <c r="V177" s="329"/>
      <c r="W177" s="332"/>
      <c r="X177" s="330"/>
      <c r="Y177" s="280"/>
      <c r="Z177" s="331"/>
      <c r="AA177" s="331"/>
      <c r="AB177" s="237"/>
      <c r="AC177" s="237"/>
      <c r="AD177" s="237"/>
      <c r="AE177" s="237"/>
      <c r="AF177" s="237"/>
      <c r="AG177" s="197"/>
      <c r="AH177" s="312" t="e">
        <f t="shared" si="41"/>
        <v>#DIV/0!</v>
      </c>
      <c r="AJ177" s="34"/>
      <c r="AK177" s="34"/>
      <c r="AL177" s="34"/>
      <c r="AM177" s="34"/>
      <c r="AN177" s="34"/>
      <c r="AO177" s="34"/>
    </row>
    <row r="178" spans="1:41" s="144" customFormat="1" ht="23.1" customHeight="1" x14ac:dyDescent="0.25">
      <c r="A178" s="2"/>
      <c r="B178" s="2"/>
      <c r="C178" s="2"/>
      <c r="D178" s="615" t="s">
        <v>56</v>
      </c>
      <c r="E178" s="615"/>
      <c r="F178" s="615"/>
      <c r="G178" s="615"/>
      <c r="H178" s="615"/>
      <c r="I178" s="615"/>
      <c r="J178" s="34"/>
      <c r="K178" s="202"/>
      <c r="L178" s="202"/>
      <c r="M178" s="2"/>
      <c r="N178" s="13"/>
      <c r="O178" s="13"/>
      <c r="P178" s="2"/>
      <c r="Q178" s="473">
        <v>220324</v>
      </c>
      <c r="R178" s="398"/>
      <c r="S178" s="400"/>
      <c r="T178" s="401"/>
      <c r="U178" s="401"/>
      <c r="V178" s="329"/>
      <c r="W178" s="332"/>
      <c r="X178" s="330"/>
      <c r="Y178" s="280"/>
      <c r="Z178" s="331"/>
      <c r="AA178" s="331"/>
      <c r="AB178" s="237"/>
      <c r="AC178" s="237"/>
      <c r="AD178" s="237"/>
      <c r="AE178" s="237"/>
      <c r="AF178" s="237"/>
      <c r="AG178" s="197"/>
      <c r="AH178" s="312" t="e">
        <f t="shared" si="41"/>
        <v>#DIV/0!</v>
      </c>
      <c r="AJ178" s="34"/>
      <c r="AK178" s="34"/>
      <c r="AL178" s="34"/>
      <c r="AM178" s="34"/>
      <c r="AN178" s="34"/>
      <c r="AO178" s="34"/>
    </row>
    <row r="179" spans="1:41" s="144" customFormat="1" ht="23.1" customHeight="1" x14ac:dyDescent="0.25">
      <c r="A179" s="449"/>
      <c r="B179" s="2">
        <v>2018</v>
      </c>
      <c r="C179" s="2" t="s">
        <v>473</v>
      </c>
      <c r="D179" s="4" t="s">
        <v>171</v>
      </c>
      <c r="E179" s="116">
        <f t="shared" ref="E179:F182" si="54">K179</f>
        <v>2150</v>
      </c>
      <c r="F179" s="117">
        <f t="shared" si="54"/>
        <v>1300</v>
      </c>
      <c r="G179" s="101"/>
      <c r="H179" s="2"/>
      <c r="I179" s="2"/>
      <c r="J179" s="33"/>
      <c r="K179" s="202">
        <f t="shared" ref="K179:L182" si="55">MROUND(N179+25,50)</f>
        <v>2150</v>
      </c>
      <c r="L179" s="202">
        <f t="shared" si="55"/>
        <v>1300</v>
      </c>
      <c r="M179" s="51"/>
      <c r="N179" s="13">
        <f t="shared" si="42"/>
        <v>2114.2000000000003</v>
      </c>
      <c r="O179" s="13">
        <f t="shared" si="43"/>
        <v>1268.52</v>
      </c>
      <c r="P179" s="51"/>
      <c r="Q179" s="450">
        <v>845.68000000000006</v>
      </c>
      <c r="R179" s="450">
        <v>845.68000000000006</v>
      </c>
      <c r="S179" s="436">
        <v>768.8</v>
      </c>
      <c r="T179" s="409">
        <v>768.8</v>
      </c>
      <c r="U179" s="409">
        <v>768.8</v>
      </c>
      <c r="V179" s="368">
        <v>701.35</v>
      </c>
      <c r="W179" s="305">
        <v>561.08000000000004</v>
      </c>
      <c r="X179" s="289">
        <v>536.70000000000005</v>
      </c>
      <c r="Y179" s="277">
        <v>429.36</v>
      </c>
      <c r="Z179" s="263">
        <v>429.36</v>
      </c>
      <c r="AA179" s="263">
        <v>429.36</v>
      </c>
      <c r="AB179" s="208">
        <v>386.41679999999997</v>
      </c>
      <c r="AC179" s="208">
        <v>386.41679999999997</v>
      </c>
      <c r="AD179" s="208">
        <v>386.41679999999997</v>
      </c>
      <c r="AE179" s="208">
        <v>386.41679999999997</v>
      </c>
      <c r="AF179" s="208">
        <v>348.5</v>
      </c>
      <c r="AG179" s="191">
        <v>278.8</v>
      </c>
      <c r="AH179" s="312">
        <f t="shared" si="41"/>
        <v>1</v>
      </c>
      <c r="AI179" s="144">
        <f t="shared" si="52"/>
        <v>845.68000000000006</v>
      </c>
      <c r="AJ179" s="34"/>
      <c r="AK179" s="34"/>
      <c r="AL179" s="34"/>
      <c r="AM179" s="34"/>
      <c r="AN179" s="34"/>
      <c r="AO179" s="34"/>
    </row>
    <row r="180" spans="1:41" s="144" customFormat="1" ht="23.1" customHeight="1" x14ac:dyDescent="0.25">
      <c r="A180" s="449"/>
      <c r="B180" s="2">
        <v>2019</v>
      </c>
      <c r="C180" s="2" t="s">
        <v>474</v>
      </c>
      <c r="D180" s="4" t="s">
        <v>172</v>
      </c>
      <c r="E180" s="116">
        <f t="shared" si="54"/>
        <v>3600</v>
      </c>
      <c r="F180" s="117">
        <f t="shared" si="54"/>
        <v>2150</v>
      </c>
      <c r="G180" s="101"/>
      <c r="H180" s="2"/>
      <c r="I180" s="2"/>
      <c r="J180" s="33"/>
      <c r="K180" s="202">
        <f t="shared" si="55"/>
        <v>3600</v>
      </c>
      <c r="L180" s="202">
        <f t="shared" si="55"/>
        <v>2150</v>
      </c>
      <c r="M180" s="51"/>
      <c r="N180" s="13">
        <f t="shared" si="42"/>
        <v>3563.1750000000006</v>
      </c>
      <c r="O180" s="13">
        <f t="shared" si="43"/>
        <v>2137.9050000000002</v>
      </c>
      <c r="P180" s="51"/>
      <c r="Q180" s="450">
        <v>1425.2700000000002</v>
      </c>
      <c r="R180" s="450">
        <v>1425.2700000000002</v>
      </c>
      <c r="S180" s="436">
        <v>1295.7</v>
      </c>
      <c r="T180" s="409">
        <v>1295.7</v>
      </c>
      <c r="U180" s="409">
        <v>1295.7</v>
      </c>
      <c r="V180" s="368">
        <v>1182.2125000000001</v>
      </c>
      <c r="W180" s="305">
        <v>945.77</v>
      </c>
      <c r="X180" s="289">
        <v>869.85</v>
      </c>
      <c r="Y180" s="277">
        <v>695.88</v>
      </c>
      <c r="Z180" s="263">
        <v>695.88</v>
      </c>
      <c r="AA180" s="263">
        <v>695.88</v>
      </c>
      <c r="AB180" s="208">
        <v>626.29181999999992</v>
      </c>
      <c r="AC180" s="208">
        <v>626.29181999999992</v>
      </c>
      <c r="AD180" s="208">
        <v>626.29181999999992</v>
      </c>
      <c r="AE180" s="208">
        <v>626.29181999999992</v>
      </c>
      <c r="AF180" s="208">
        <v>564.83749999999998</v>
      </c>
      <c r="AG180" s="191">
        <v>451.87</v>
      </c>
      <c r="AH180" s="312">
        <f t="shared" si="41"/>
        <v>1</v>
      </c>
      <c r="AI180" s="144">
        <f t="shared" si="52"/>
        <v>1425.2700000000002</v>
      </c>
      <c r="AJ180" s="34"/>
      <c r="AK180" s="34"/>
      <c r="AL180" s="34"/>
      <c r="AM180" s="34"/>
      <c r="AN180" s="34"/>
      <c r="AO180" s="34"/>
    </row>
    <row r="181" spans="1:41" s="144" customFormat="1" ht="23.1" customHeight="1" x14ac:dyDescent="0.25">
      <c r="A181" s="449"/>
      <c r="B181" s="2">
        <v>2020</v>
      </c>
      <c r="C181" s="2" t="s">
        <v>475</v>
      </c>
      <c r="D181" s="4" t="s">
        <v>735</v>
      </c>
      <c r="E181" s="116">
        <f t="shared" si="54"/>
        <v>9400</v>
      </c>
      <c r="F181" s="117">
        <f t="shared" si="54"/>
        <v>5650</v>
      </c>
      <c r="G181" s="101"/>
      <c r="H181" s="2"/>
      <c r="I181" s="2"/>
      <c r="J181" s="33"/>
      <c r="K181" s="202">
        <f t="shared" si="55"/>
        <v>9400</v>
      </c>
      <c r="L181" s="202">
        <f t="shared" si="55"/>
        <v>5650</v>
      </c>
      <c r="M181" s="51"/>
      <c r="N181" s="13">
        <f t="shared" si="42"/>
        <v>9397.0250000000015</v>
      </c>
      <c r="O181" s="13">
        <f t="shared" si="43"/>
        <v>5638.2150000000001</v>
      </c>
      <c r="P181" s="51"/>
      <c r="Q181" s="450">
        <v>3758.8100000000004</v>
      </c>
      <c r="R181" s="450">
        <v>3758.8100000000004</v>
      </c>
      <c r="S181" s="436">
        <v>3417.1</v>
      </c>
      <c r="T181" s="409">
        <v>3417.1</v>
      </c>
      <c r="U181" s="409">
        <v>3417.1</v>
      </c>
      <c r="V181" s="368">
        <v>3117.7874999999999</v>
      </c>
      <c r="W181" s="305">
        <v>2494.23</v>
      </c>
      <c r="X181" s="289">
        <v>2294.0250000000001</v>
      </c>
      <c r="Y181" s="277">
        <v>1835.22</v>
      </c>
      <c r="Z181" s="263">
        <v>1835.22</v>
      </c>
      <c r="AA181" s="263">
        <v>1835.22</v>
      </c>
      <c r="AB181" s="208">
        <v>1651.6961999999999</v>
      </c>
      <c r="AC181" s="208">
        <v>1651.6961999999999</v>
      </c>
      <c r="AD181" s="208">
        <v>1651.6961999999999</v>
      </c>
      <c r="AE181" s="208">
        <v>1651.6961999999999</v>
      </c>
      <c r="AF181" s="208">
        <v>1489.625</v>
      </c>
      <c r="AG181" s="191">
        <v>1191.7</v>
      </c>
      <c r="AH181" s="312">
        <f t="shared" si="41"/>
        <v>1</v>
      </c>
      <c r="AI181" s="144">
        <f t="shared" si="52"/>
        <v>3758.8100000000004</v>
      </c>
      <c r="AJ181" s="34"/>
      <c r="AK181" s="34"/>
      <c r="AL181" s="34"/>
      <c r="AM181" s="34"/>
      <c r="AN181" s="34"/>
      <c r="AO181" s="34"/>
    </row>
    <row r="182" spans="1:41" s="144" customFormat="1" ht="23.1" customHeight="1" x14ac:dyDescent="0.25">
      <c r="A182" s="449"/>
      <c r="B182" s="2">
        <v>2021</v>
      </c>
      <c r="C182" s="2" t="s">
        <v>476</v>
      </c>
      <c r="D182" s="4" t="s">
        <v>736</v>
      </c>
      <c r="E182" s="116">
        <f t="shared" si="54"/>
        <v>18850</v>
      </c>
      <c r="F182" s="117">
        <f t="shared" si="54"/>
        <v>11300</v>
      </c>
      <c r="G182" s="101"/>
      <c r="H182" s="2"/>
      <c r="I182" s="2"/>
      <c r="J182" s="33"/>
      <c r="K182" s="202">
        <f t="shared" si="55"/>
        <v>18850</v>
      </c>
      <c r="L182" s="202">
        <f t="shared" si="55"/>
        <v>11300</v>
      </c>
      <c r="M182" s="51"/>
      <c r="N182" s="13">
        <f t="shared" si="42"/>
        <v>18818.25</v>
      </c>
      <c r="O182" s="13">
        <f t="shared" si="43"/>
        <v>11290.95</v>
      </c>
      <c r="P182" s="51"/>
      <c r="Q182" s="450">
        <v>7527.3</v>
      </c>
      <c r="R182" s="450">
        <v>7527.3</v>
      </c>
      <c r="S182" s="436">
        <v>6843</v>
      </c>
      <c r="T182" s="409">
        <v>6843</v>
      </c>
      <c r="U182" s="409">
        <v>6843</v>
      </c>
      <c r="V182" s="368">
        <v>6243.6125000000002</v>
      </c>
      <c r="W182" s="305">
        <v>4994.8900000000003</v>
      </c>
      <c r="X182" s="289">
        <v>4593.2375000000002</v>
      </c>
      <c r="Y182" s="277">
        <v>3674.59</v>
      </c>
      <c r="Z182" s="263">
        <v>3674.59</v>
      </c>
      <c r="AA182" s="263">
        <v>3674.59</v>
      </c>
      <c r="AB182" s="208">
        <v>3307.6751399999994</v>
      </c>
      <c r="AC182" s="208">
        <v>3307.6751399999994</v>
      </c>
      <c r="AD182" s="208">
        <v>3307.6751399999994</v>
      </c>
      <c r="AE182" s="208">
        <v>3307.6751399999994</v>
      </c>
      <c r="AF182" s="208">
        <v>2983.1124999999997</v>
      </c>
      <c r="AG182" s="191">
        <v>2386.4899999999998</v>
      </c>
      <c r="AH182" s="312">
        <f t="shared" si="41"/>
        <v>1</v>
      </c>
      <c r="AI182" s="144">
        <f t="shared" si="52"/>
        <v>7527.3</v>
      </c>
      <c r="AJ182" s="34"/>
      <c r="AK182" s="34"/>
      <c r="AL182" s="34"/>
      <c r="AM182" s="34"/>
      <c r="AN182" s="34"/>
      <c r="AO182" s="34"/>
    </row>
    <row r="183" spans="1:41" s="144" customFormat="1" ht="18" hidden="1" customHeight="1" x14ac:dyDescent="0.25">
      <c r="A183" s="2"/>
      <c r="B183" s="2"/>
      <c r="C183" s="2"/>
      <c r="D183" s="136"/>
      <c r="E183" s="138"/>
      <c r="F183" s="139"/>
      <c r="G183" s="99"/>
      <c r="H183" s="2"/>
      <c r="I183" s="2"/>
      <c r="J183" s="34"/>
      <c r="K183" s="202"/>
      <c r="L183" s="202"/>
      <c r="M183" s="2"/>
      <c r="N183" s="13">
        <f t="shared" si="42"/>
        <v>0</v>
      </c>
      <c r="O183" s="13">
        <f t="shared" si="43"/>
        <v>0</v>
      </c>
      <c r="P183" s="2"/>
      <c r="Q183" s="398">
        <v>0</v>
      </c>
      <c r="R183" s="398">
        <v>0</v>
      </c>
      <c r="S183" s="400"/>
      <c r="T183" s="401"/>
      <c r="U183" s="401"/>
      <c r="V183" s="329"/>
      <c r="W183" s="329"/>
      <c r="X183" s="330"/>
      <c r="Y183" s="280"/>
      <c r="Z183" s="331"/>
      <c r="AA183" s="331"/>
      <c r="AB183" s="208"/>
      <c r="AC183" s="208"/>
      <c r="AD183" s="208"/>
      <c r="AE183" s="208"/>
      <c r="AF183" s="208"/>
      <c r="AG183" s="191"/>
      <c r="AH183" s="312" t="e">
        <f t="shared" si="41"/>
        <v>#DIV/0!</v>
      </c>
      <c r="AI183" s="144">
        <f t="shared" si="52"/>
        <v>0</v>
      </c>
      <c r="AJ183" s="34"/>
      <c r="AK183" s="34"/>
      <c r="AL183" s="34"/>
      <c r="AM183" s="34"/>
      <c r="AN183" s="34"/>
      <c r="AO183" s="34"/>
    </row>
    <row r="184" spans="1:41" s="144" customFormat="1" ht="23.1" customHeight="1" x14ac:dyDescent="0.25">
      <c r="A184" s="2"/>
      <c r="B184" s="2"/>
      <c r="C184" s="2"/>
      <c r="D184" s="615" t="s">
        <v>284</v>
      </c>
      <c r="E184" s="615"/>
      <c r="F184" s="615"/>
      <c r="G184" s="615"/>
      <c r="H184" s="615"/>
      <c r="I184" s="615"/>
      <c r="J184" s="34"/>
      <c r="K184" s="202"/>
      <c r="L184" s="202"/>
      <c r="M184" s="2"/>
      <c r="N184" s="13">
        <f t="shared" si="42"/>
        <v>550810</v>
      </c>
      <c r="O184" s="13">
        <f t="shared" si="43"/>
        <v>330486</v>
      </c>
      <c r="P184" s="2"/>
      <c r="Q184" s="473">
        <v>220324</v>
      </c>
      <c r="R184" s="398"/>
      <c r="S184" s="400"/>
      <c r="T184" s="401"/>
      <c r="U184" s="401"/>
      <c r="V184" s="329"/>
      <c r="W184" s="329"/>
      <c r="X184" s="330"/>
      <c r="Y184" s="280"/>
      <c r="Z184" s="331"/>
      <c r="AA184" s="331"/>
      <c r="AB184" s="208"/>
      <c r="AC184" s="208"/>
      <c r="AD184" s="208"/>
      <c r="AE184" s="208"/>
      <c r="AF184" s="208"/>
      <c r="AG184" s="191"/>
      <c r="AH184" s="312" t="e">
        <f t="shared" si="41"/>
        <v>#DIV/0!</v>
      </c>
      <c r="AJ184" s="34"/>
      <c r="AK184" s="34"/>
      <c r="AL184" s="34"/>
      <c r="AM184" s="34"/>
      <c r="AN184" s="34"/>
      <c r="AO184" s="34"/>
    </row>
    <row r="185" spans="1:41" s="144" customFormat="1" ht="11.1" customHeight="1" x14ac:dyDescent="0.25">
      <c r="A185" s="2"/>
      <c r="B185" s="2"/>
      <c r="C185" s="2"/>
      <c r="D185" s="45"/>
      <c r="E185" s="45"/>
      <c r="F185" s="45"/>
      <c r="G185" s="45"/>
      <c r="H185" s="45"/>
      <c r="I185" s="45"/>
      <c r="J185" s="34"/>
      <c r="K185" s="202"/>
      <c r="L185" s="202"/>
      <c r="M185" s="2"/>
      <c r="N185" s="13"/>
      <c r="O185" s="13"/>
      <c r="P185" s="2"/>
      <c r="Q185" s="470"/>
      <c r="R185" s="333"/>
      <c r="S185" s="332"/>
      <c r="T185" s="329"/>
      <c r="U185" s="329"/>
      <c r="V185" s="329"/>
      <c r="W185" s="329"/>
      <c r="X185" s="330"/>
      <c r="Y185" s="280"/>
      <c r="Z185" s="331"/>
      <c r="AA185" s="331"/>
      <c r="AB185" s="237"/>
      <c r="AC185" s="237"/>
      <c r="AD185" s="237"/>
      <c r="AE185" s="237"/>
      <c r="AF185" s="237"/>
      <c r="AG185" s="197"/>
      <c r="AH185" s="312" t="e">
        <f t="shared" si="41"/>
        <v>#DIV/0!</v>
      </c>
      <c r="AJ185" s="34"/>
      <c r="AK185" s="34"/>
      <c r="AL185" s="34"/>
      <c r="AM185" s="34"/>
      <c r="AN185" s="34"/>
      <c r="AO185" s="34"/>
    </row>
    <row r="186" spans="1:41" s="144" customFormat="1" ht="23.1" customHeight="1" x14ac:dyDescent="0.25">
      <c r="A186" s="449" t="s">
        <v>251</v>
      </c>
      <c r="B186" s="2">
        <v>1884</v>
      </c>
      <c r="C186" s="2" t="s">
        <v>402</v>
      </c>
      <c r="D186" s="4" t="s">
        <v>109</v>
      </c>
      <c r="E186" s="116">
        <f t="shared" ref="E186:F193" si="56">K186</f>
        <v>1650</v>
      </c>
      <c r="F186" s="117">
        <f t="shared" si="56"/>
        <v>1000</v>
      </c>
      <c r="G186" s="101"/>
      <c r="H186" s="2"/>
      <c r="I186" s="2"/>
      <c r="J186" s="33"/>
      <c r="K186" s="202">
        <f t="shared" ref="K186:L193" si="57">MROUND(N186+25,50)</f>
        <v>1650</v>
      </c>
      <c r="L186" s="202">
        <f t="shared" si="57"/>
        <v>1000</v>
      </c>
      <c r="M186" s="51"/>
      <c r="N186" s="13">
        <f t="shared" si="42"/>
        <v>1611.9124999999999</v>
      </c>
      <c r="O186" s="13">
        <f t="shared" si="43"/>
        <v>967.14750000000004</v>
      </c>
      <c r="P186" s="51"/>
      <c r="Q186" s="450">
        <v>644.76499999999999</v>
      </c>
      <c r="R186" s="450">
        <v>644.76499999999999</v>
      </c>
      <c r="S186" s="436">
        <v>586.15</v>
      </c>
      <c r="T186" s="409">
        <v>586.15</v>
      </c>
      <c r="U186" s="409">
        <v>586.15</v>
      </c>
      <c r="V186" s="368">
        <v>534.8125</v>
      </c>
      <c r="W186" s="305">
        <v>427.85</v>
      </c>
      <c r="X186" s="289">
        <v>409.22750000000002</v>
      </c>
      <c r="Y186" s="277">
        <v>327.38200000000001</v>
      </c>
      <c r="Z186" s="263">
        <v>327.38200000000001</v>
      </c>
      <c r="AA186" s="263">
        <v>327.38200000000001</v>
      </c>
      <c r="AB186" s="208">
        <v>294.64974000000001</v>
      </c>
      <c r="AC186" s="208">
        <v>294.64974000000001</v>
      </c>
      <c r="AD186" s="208">
        <v>294.64974000000001</v>
      </c>
      <c r="AE186" s="208">
        <v>294.64974000000001</v>
      </c>
      <c r="AF186" s="208">
        <v>265.73750000000001</v>
      </c>
      <c r="AG186" s="190">
        <v>212.59</v>
      </c>
      <c r="AH186" s="312">
        <f t="shared" si="41"/>
        <v>1</v>
      </c>
      <c r="AI186" s="144">
        <f t="shared" si="52"/>
        <v>644.76499999999999</v>
      </c>
      <c r="AJ186" s="34"/>
      <c r="AK186" s="34"/>
      <c r="AL186" s="34"/>
      <c r="AM186" s="34"/>
      <c r="AN186" s="34"/>
      <c r="AO186" s="34"/>
    </row>
    <row r="187" spans="1:41" s="144" customFormat="1" ht="23.1" customHeight="1" x14ac:dyDescent="0.25">
      <c r="A187" s="449" t="s">
        <v>251</v>
      </c>
      <c r="B187" s="2">
        <v>1885</v>
      </c>
      <c r="C187" s="2" t="s">
        <v>403</v>
      </c>
      <c r="D187" s="4" t="s">
        <v>110</v>
      </c>
      <c r="E187" s="116">
        <f t="shared" si="56"/>
        <v>1650</v>
      </c>
      <c r="F187" s="117">
        <f t="shared" si="56"/>
        <v>1000</v>
      </c>
      <c r="G187" s="101"/>
      <c r="H187" s="2"/>
      <c r="I187" s="2"/>
      <c r="J187" s="33"/>
      <c r="K187" s="202">
        <f t="shared" si="57"/>
        <v>1650</v>
      </c>
      <c r="L187" s="202">
        <f t="shared" si="57"/>
        <v>1000</v>
      </c>
      <c r="M187" s="51"/>
      <c r="N187" s="13">
        <f t="shared" si="42"/>
        <v>1623.16</v>
      </c>
      <c r="O187" s="13">
        <f t="shared" si="43"/>
        <v>973.89599999999996</v>
      </c>
      <c r="P187" s="51"/>
      <c r="Q187" s="450">
        <v>649.26400000000001</v>
      </c>
      <c r="R187" s="450">
        <v>649.26400000000001</v>
      </c>
      <c r="S187" s="436">
        <v>590.24</v>
      </c>
      <c r="T187" s="409">
        <v>590.24</v>
      </c>
      <c r="U187" s="409">
        <v>590.24</v>
      </c>
      <c r="V187" s="368">
        <v>538.53750000000002</v>
      </c>
      <c r="W187" s="305">
        <v>430.83</v>
      </c>
      <c r="X187" s="289">
        <v>412.11500000000007</v>
      </c>
      <c r="Y187" s="277">
        <v>329.69200000000006</v>
      </c>
      <c r="Z187" s="263">
        <v>329.69200000000006</v>
      </c>
      <c r="AA187" s="263">
        <v>329.69200000000006</v>
      </c>
      <c r="AB187" s="208">
        <v>296.70101999999997</v>
      </c>
      <c r="AC187" s="208">
        <v>296.70101999999997</v>
      </c>
      <c r="AD187" s="208">
        <v>296.70101999999997</v>
      </c>
      <c r="AE187" s="208">
        <v>296.70101999999997</v>
      </c>
      <c r="AF187" s="208">
        <v>267.58749999999998</v>
      </c>
      <c r="AG187" s="190">
        <v>214.07</v>
      </c>
      <c r="AH187" s="312">
        <f t="shared" si="41"/>
        <v>1</v>
      </c>
      <c r="AI187" s="144">
        <f t="shared" si="52"/>
        <v>649.26400000000001</v>
      </c>
      <c r="AJ187" s="34"/>
      <c r="AK187" s="34"/>
      <c r="AL187" s="34"/>
      <c r="AM187" s="34"/>
      <c r="AN187" s="34"/>
      <c r="AO187" s="34"/>
    </row>
    <row r="188" spans="1:41" s="144" customFormat="1" ht="23.1" customHeight="1" x14ac:dyDescent="0.25">
      <c r="A188" s="449" t="s">
        <v>251</v>
      </c>
      <c r="B188" s="2">
        <v>1886</v>
      </c>
      <c r="C188" s="2" t="s">
        <v>404</v>
      </c>
      <c r="D188" s="4" t="s">
        <v>544</v>
      </c>
      <c r="E188" s="116">
        <f t="shared" si="56"/>
        <v>4000</v>
      </c>
      <c r="F188" s="117">
        <f t="shared" si="56"/>
        <v>2400</v>
      </c>
      <c r="G188" s="101"/>
      <c r="H188" s="2"/>
      <c r="I188" s="2"/>
      <c r="J188" s="33"/>
      <c r="K188" s="202">
        <f t="shared" si="57"/>
        <v>4000</v>
      </c>
      <c r="L188" s="202">
        <f t="shared" si="57"/>
        <v>2400</v>
      </c>
      <c r="M188" s="51"/>
      <c r="N188" s="13">
        <f t="shared" si="42"/>
        <v>3959.7525000000005</v>
      </c>
      <c r="O188" s="13">
        <f t="shared" si="43"/>
        <v>2375.8515000000007</v>
      </c>
      <c r="P188" s="51"/>
      <c r="Q188" s="450">
        <v>1583.9010000000003</v>
      </c>
      <c r="R188" s="450">
        <v>1583.9010000000003</v>
      </c>
      <c r="S188" s="436">
        <v>1439.91</v>
      </c>
      <c r="T188" s="409">
        <v>1439.91</v>
      </c>
      <c r="U188" s="409">
        <v>1439.91</v>
      </c>
      <c r="V188" s="368">
        <v>1313.7874999999999</v>
      </c>
      <c r="W188" s="305">
        <v>1051.03</v>
      </c>
      <c r="X188" s="289">
        <v>966.65250000000003</v>
      </c>
      <c r="Y188" s="277">
        <v>773.322</v>
      </c>
      <c r="Z188" s="263">
        <v>773.322</v>
      </c>
      <c r="AA188" s="263">
        <v>773.322</v>
      </c>
      <c r="AB188" s="208">
        <v>696.00761999999997</v>
      </c>
      <c r="AC188" s="208">
        <v>696.00761999999997</v>
      </c>
      <c r="AD188" s="208">
        <v>696.00761999999997</v>
      </c>
      <c r="AE188" s="208">
        <v>696.00761999999997</v>
      </c>
      <c r="AF188" s="208">
        <v>627.71249999999998</v>
      </c>
      <c r="AG188" s="190">
        <v>502.17</v>
      </c>
      <c r="AH188" s="312">
        <f t="shared" si="41"/>
        <v>1</v>
      </c>
      <c r="AI188" s="144">
        <f t="shared" si="52"/>
        <v>1583.9010000000003</v>
      </c>
      <c r="AJ188" s="34"/>
      <c r="AK188" s="34"/>
      <c r="AL188" s="34"/>
      <c r="AM188" s="34"/>
      <c r="AN188" s="34"/>
      <c r="AO188" s="34"/>
    </row>
    <row r="189" spans="1:41" s="144" customFormat="1" ht="23.1" customHeight="1" x14ac:dyDescent="0.25">
      <c r="A189" s="449" t="s">
        <v>251</v>
      </c>
      <c r="B189" s="2">
        <v>1887</v>
      </c>
      <c r="C189" s="2" t="s">
        <v>407</v>
      </c>
      <c r="D189" s="4" t="s">
        <v>114</v>
      </c>
      <c r="E189" s="116">
        <f t="shared" si="56"/>
        <v>5400</v>
      </c>
      <c r="F189" s="117">
        <f t="shared" si="56"/>
        <v>3250</v>
      </c>
      <c r="G189" s="101"/>
      <c r="H189" s="2"/>
      <c r="I189" s="2"/>
      <c r="J189" s="33"/>
      <c r="K189" s="202">
        <f t="shared" si="57"/>
        <v>5400</v>
      </c>
      <c r="L189" s="202">
        <f t="shared" si="57"/>
        <v>3250</v>
      </c>
      <c r="M189" s="51"/>
      <c r="N189" s="13">
        <f t="shared" si="42"/>
        <v>5390.77</v>
      </c>
      <c r="O189" s="13">
        <f t="shared" si="43"/>
        <v>3234.462</v>
      </c>
      <c r="P189" s="51"/>
      <c r="Q189" s="450">
        <v>2156.308</v>
      </c>
      <c r="R189" s="450">
        <v>2156.308</v>
      </c>
      <c r="S189" s="436">
        <v>1960.28</v>
      </c>
      <c r="T189" s="409">
        <v>1960.28</v>
      </c>
      <c r="U189" s="409">
        <v>1960.28</v>
      </c>
      <c r="V189" s="368">
        <v>1788.5749999999998</v>
      </c>
      <c r="W189" s="305">
        <v>1430.86</v>
      </c>
      <c r="X189" s="289">
        <v>1315.9987500000002</v>
      </c>
      <c r="Y189" s="277">
        <v>1052.7990000000002</v>
      </c>
      <c r="Z189" s="263">
        <v>1052.7990000000002</v>
      </c>
      <c r="AA189" s="263">
        <v>1052.7990000000002</v>
      </c>
      <c r="AB189" s="208">
        <v>947.52503999999988</v>
      </c>
      <c r="AC189" s="208">
        <v>947.52503999999988</v>
      </c>
      <c r="AD189" s="208">
        <v>947.52503999999988</v>
      </c>
      <c r="AE189" s="208">
        <v>947.52503999999988</v>
      </c>
      <c r="AF189" s="208">
        <v>854.55</v>
      </c>
      <c r="AG189" s="190">
        <v>683.64</v>
      </c>
      <c r="AH189" s="312">
        <f t="shared" si="41"/>
        <v>1</v>
      </c>
      <c r="AI189" s="144">
        <f t="shared" si="52"/>
        <v>2156.308</v>
      </c>
      <c r="AJ189" s="34"/>
      <c r="AK189" s="34"/>
      <c r="AL189" s="34"/>
      <c r="AM189" s="34"/>
      <c r="AN189" s="34"/>
      <c r="AO189" s="34"/>
    </row>
    <row r="190" spans="1:41" s="144" customFormat="1" ht="23.1" customHeight="1" x14ac:dyDescent="0.25">
      <c r="A190" s="449" t="s">
        <v>251</v>
      </c>
      <c r="B190" s="2">
        <v>1892</v>
      </c>
      <c r="C190" s="2" t="s">
        <v>410</v>
      </c>
      <c r="D190" s="4" t="s">
        <v>117</v>
      </c>
      <c r="E190" s="116">
        <f t="shared" si="56"/>
        <v>8600</v>
      </c>
      <c r="F190" s="117">
        <f t="shared" si="56"/>
        <v>5150</v>
      </c>
      <c r="G190" s="101"/>
      <c r="H190" s="2"/>
      <c r="I190" s="2"/>
      <c r="J190" s="33"/>
      <c r="K190" s="202">
        <f t="shared" si="57"/>
        <v>8600</v>
      </c>
      <c r="L190" s="202">
        <f t="shared" si="57"/>
        <v>5150</v>
      </c>
      <c r="M190" s="51"/>
      <c r="N190" s="13">
        <f t="shared" si="42"/>
        <v>8575.7374999999993</v>
      </c>
      <c r="O190" s="13">
        <f t="shared" si="43"/>
        <v>5145.4425000000001</v>
      </c>
      <c r="P190" s="51"/>
      <c r="Q190" s="450">
        <v>3430.2950000000001</v>
      </c>
      <c r="R190" s="450">
        <v>3430.2950000000001</v>
      </c>
      <c r="S190" s="436">
        <v>3118.45</v>
      </c>
      <c r="T190" s="409">
        <v>3118.45</v>
      </c>
      <c r="U190" s="409">
        <v>3118.45</v>
      </c>
      <c r="V190" s="368">
        <v>2845.2999999999997</v>
      </c>
      <c r="W190" s="305">
        <v>2276.2399999999998</v>
      </c>
      <c r="X190" s="289">
        <v>2093.52</v>
      </c>
      <c r="Y190" s="277">
        <v>1674.816</v>
      </c>
      <c r="Z190" s="263">
        <v>1674.816</v>
      </c>
      <c r="AA190" s="263">
        <v>1674.816</v>
      </c>
      <c r="AB190" s="208">
        <v>1507.3442999999997</v>
      </c>
      <c r="AC190" s="208">
        <v>1507.3442999999997</v>
      </c>
      <c r="AD190" s="208">
        <v>1507.3442999999997</v>
      </c>
      <c r="AE190" s="208">
        <v>1507.3442999999997</v>
      </c>
      <c r="AF190" s="208">
        <v>1359.4375</v>
      </c>
      <c r="AG190" s="190">
        <v>1087.55</v>
      </c>
      <c r="AH190" s="312">
        <f t="shared" si="41"/>
        <v>1</v>
      </c>
      <c r="AI190" s="144">
        <f t="shared" si="52"/>
        <v>3430.2950000000001</v>
      </c>
      <c r="AJ190" s="34"/>
      <c r="AK190" s="34"/>
      <c r="AL190" s="34"/>
      <c r="AM190" s="34"/>
      <c r="AN190" s="34"/>
      <c r="AO190" s="34"/>
    </row>
    <row r="191" spans="1:41" s="144" customFormat="1" ht="23.1" customHeight="1" x14ac:dyDescent="0.25">
      <c r="A191" s="449" t="s">
        <v>251</v>
      </c>
      <c r="B191" s="2">
        <v>1893</v>
      </c>
      <c r="C191" s="2" t="s">
        <v>411</v>
      </c>
      <c r="D191" s="4" t="s">
        <v>118</v>
      </c>
      <c r="E191" s="116">
        <f t="shared" si="56"/>
        <v>14350</v>
      </c>
      <c r="F191" s="117">
        <f t="shared" si="56"/>
        <v>8600</v>
      </c>
      <c r="G191" s="101"/>
      <c r="H191" s="2"/>
      <c r="I191" s="2"/>
      <c r="J191" s="33"/>
      <c r="K191" s="202">
        <f t="shared" si="57"/>
        <v>14350</v>
      </c>
      <c r="L191" s="202">
        <f t="shared" si="57"/>
        <v>8600</v>
      </c>
      <c r="M191" s="51"/>
      <c r="N191" s="13">
        <f t="shared" si="42"/>
        <v>14303.767500000002</v>
      </c>
      <c r="O191" s="13">
        <f t="shared" si="43"/>
        <v>8582.2605000000003</v>
      </c>
      <c r="P191" s="51"/>
      <c r="Q191" s="450">
        <v>5721.5070000000005</v>
      </c>
      <c r="R191" s="450">
        <v>5721.5070000000005</v>
      </c>
      <c r="S191" s="436">
        <v>5201.37</v>
      </c>
      <c r="T191" s="409">
        <v>5201.37</v>
      </c>
      <c r="U191" s="409">
        <v>5201.37</v>
      </c>
      <c r="V191" s="368">
        <v>4745.5625</v>
      </c>
      <c r="W191" s="305">
        <v>3796.45</v>
      </c>
      <c r="X191" s="289">
        <v>3491.7300000000005</v>
      </c>
      <c r="Y191" s="277">
        <v>2793.3840000000005</v>
      </c>
      <c r="Z191" s="263">
        <v>2793.3840000000005</v>
      </c>
      <c r="AA191" s="263">
        <v>2793.3840000000005</v>
      </c>
      <c r="AB191" s="208">
        <v>2514.0376799999999</v>
      </c>
      <c r="AC191" s="208">
        <v>2514.0376799999999</v>
      </c>
      <c r="AD191" s="208">
        <v>2514.0376799999999</v>
      </c>
      <c r="AE191" s="208">
        <v>2514.0376799999999</v>
      </c>
      <c r="AF191" s="208">
        <v>2267.3500000000004</v>
      </c>
      <c r="AG191" s="190">
        <v>1813.88</v>
      </c>
      <c r="AH191" s="312">
        <f t="shared" si="41"/>
        <v>1</v>
      </c>
      <c r="AI191" s="144">
        <f t="shared" si="52"/>
        <v>5721.5070000000005</v>
      </c>
      <c r="AJ191" s="34"/>
      <c r="AK191" s="34"/>
      <c r="AL191" s="34"/>
      <c r="AM191" s="34"/>
      <c r="AN191" s="34"/>
      <c r="AO191" s="34"/>
    </row>
    <row r="192" spans="1:41" s="144" customFormat="1" ht="23.1" customHeight="1" x14ac:dyDescent="0.25">
      <c r="A192" s="449" t="s">
        <v>251</v>
      </c>
      <c r="B192" s="2"/>
      <c r="C192" s="2"/>
      <c r="D192" s="4" t="s">
        <v>252</v>
      </c>
      <c r="E192" s="116"/>
      <c r="F192" s="117"/>
      <c r="G192" s="101"/>
      <c r="H192" s="2"/>
      <c r="I192" s="2"/>
      <c r="J192" s="33"/>
      <c r="K192" s="202">
        <f t="shared" si="57"/>
        <v>50</v>
      </c>
      <c r="L192" s="202">
        <f t="shared" si="57"/>
        <v>50</v>
      </c>
      <c r="M192" s="51"/>
      <c r="N192" s="13">
        <f t="shared" si="42"/>
        <v>0</v>
      </c>
      <c r="O192" s="13">
        <f t="shared" si="43"/>
        <v>0</v>
      </c>
      <c r="P192" s="51"/>
      <c r="Q192" s="450">
        <v>0</v>
      </c>
      <c r="R192" s="450">
        <v>0</v>
      </c>
      <c r="S192" s="436"/>
      <c r="T192" s="409">
        <v>0</v>
      </c>
      <c r="U192" s="409">
        <v>0</v>
      </c>
      <c r="V192" s="368">
        <v>0</v>
      </c>
      <c r="W192" s="300">
        <v>0</v>
      </c>
      <c r="X192" s="289">
        <v>0</v>
      </c>
      <c r="Y192" s="277"/>
      <c r="Z192" s="263"/>
      <c r="AA192" s="263">
        <v>0</v>
      </c>
      <c r="AB192" s="208">
        <v>0</v>
      </c>
      <c r="AC192" s="208">
        <v>0</v>
      </c>
      <c r="AD192" s="208">
        <v>0</v>
      </c>
      <c r="AE192" s="208">
        <v>0</v>
      </c>
      <c r="AF192" s="208">
        <v>0</v>
      </c>
      <c r="AG192" s="190"/>
      <c r="AH192" s="312" t="e">
        <f t="shared" si="41"/>
        <v>#DIV/0!</v>
      </c>
      <c r="AI192" s="144">
        <f t="shared" si="52"/>
        <v>0</v>
      </c>
      <c r="AJ192" s="34"/>
      <c r="AK192" s="34"/>
      <c r="AL192" s="34"/>
      <c r="AM192" s="34"/>
      <c r="AN192" s="34"/>
      <c r="AO192" s="34"/>
    </row>
    <row r="193" spans="1:41" s="144" customFormat="1" ht="23.1" customHeight="1" x14ac:dyDescent="0.25">
      <c r="A193" s="449" t="s">
        <v>251</v>
      </c>
      <c r="B193" s="2">
        <v>1894</v>
      </c>
      <c r="C193" s="2" t="s">
        <v>412</v>
      </c>
      <c r="D193" s="4" t="s">
        <v>119</v>
      </c>
      <c r="E193" s="116">
        <f t="shared" si="56"/>
        <v>30850</v>
      </c>
      <c r="F193" s="117">
        <f t="shared" si="56"/>
        <v>18500</v>
      </c>
      <c r="G193" s="101"/>
      <c r="H193" s="2"/>
      <c r="I193" s="2"/>
      <c r="J193" s="33"/>
      <c r="K193" s="202">
        <f t="shared" si="57"/>
        <v>30850</v>
      </c>
      <c r="L193" s="202">
        <f t="shared" si="57"/>
        <v>18500</v>
      </c>
      <c r="M193" s="51"/>
      <c r="N193" s="13">
        <f t="shared" si="42"/>
        <v>30818.177500000005</v>
      </c>
      <c r="O193" s="13">
        <f t="shared" si="43"/>
        <v>18490.906500000005</v>
      </c>
      <c r="P193" s="51"/>
      <c r="Q193" s="450">
        <v>12327.271000000002</v>
      </c>
      <c r="R193" s="450">
        <v>12327.271000000002</v>
      </c>
      <c r="S193" s="436">
        <v>11206.61</v>
      </c>
      <c r="T193" s="409">
        <v>11206.61</v>
      </c>
      <c r="U193" s="409">
        <v>11206.61</v>
      </c>
      <c r="V193" s="368">
        <v>10225.012500000001</v>
      </c>
      <c r="W193" s="305">
        <v>8180.01</v>
      </c>
      <c r="X193" s="289">
        <v>7523.4225000000006</v>
      </c>
      <c r="Y193" s="277">
        <v>6018.7380000000003</v>
      </c>
      <c r="Z193" s="263">
        <v>6018.7380000000003</v>
      </c>
      <c r="AA193" s="263">
        <v>6018.7380000000003</v>
      </c>
      <c r="AB193" s="208">
        <v>5416.86222</v>
      </c>
      <c r="AC193" s="208">
        <v>5416.86222</v>
      </c>
      <c r="AD193" s="208">
        <v>5416.86222</v>
      </c>
      <c r="AE193" s="208">
        <v>5416.86222</v>
      </c>
      <c r="AF193" s="208">
        <v>4885.3374999999996</v>
      </c>
      <c r="AG193" s="191">
        <v>3908.27</v>
      </c>
      <c r="AH193" s="312">
        <f t="shared" si="41"/>
        <v>1</v>
      </c>
      <c r="AI193" s="144">
        <f t="shared" si="52"/>
        <v>12327.271000000002</v>
      </c>
      <c r="AJ193" s="34"/>
      <c r="AK193" s="34"/>
      <c r="AL193" s="34"/>
      <c r="AM193" s="34"/>
      <c r="AN193" s="34"/>
      <c r="AO193" s="34"/>
    </row>
    <row r="194" spans="1:41" s="144" customFormat="1" ht="23.1" customHeight="1" x14ac:dyDescent="0.25">
      <c r="A194" s="2"/>
      <c r="B194" s="2"/>
      <c r="C194" s="2"/>
      <c r="D194" s="136"/>
      <c r="E194" s="138"/>
      <c r="F194" s="139"/>
      <c r="G194" s="99"/>
      <c r="H194" s="2"/>
      <c r="I194" s="2"/>
      <c r="J194" s="34"/>
      <c r="K194" s="202"/>
      <c r="L194" s="202"/>
      <c r="M194" s="2"/>
      <c r="N194" s="13"/>
      <c r="O194" s="13"/>
      <c r="P194" s="2"/>
      <c r="Q194" s="398"/>
      <c r="R194" s="398"/>
      <c r="S194" s="400"/>
      <c r="T194" s="401"/>
      <c r="U194" s="401"/>
      <c r="V194" s="329"/>
      <c r="W194" s="329"/>
      <c r="X194" s="330"/>
      <c r="Y194" s="280"/>
      <c r="Z194" s="331"/>
      <c r="AA194" s="331"/>
      <c r="AB194" s="237"/>
      <c r="AC194" s="237"/>
      <c r="AD194" s="237"/>
      <c r="AE194" s="237"/>
      <c r="AF194" s="237"/>
      <c r="AG194" s="197"/>
      <c r="AH194" s="312" t="e">
        <f t="shared" si="41"/>
        <v>#DIV/0!</v>
      </c>
      <c r="AJ194" s="34"/>
      <c r="AK194" s="34"/>
      <c r="AL194" s="34"/>
      <c r="AM194" s="34"/>
      <c r="AN194" s="34"/>
      <c r="AO194" s="34"/>
    </row>
    <row r="195" spans="1:41" s="144" customFormat="1" ht="23.1" customHeight="1" x14ac:dyDescent="0.25">
      <c r="A195" s="2"/>
      <c r="B195" s="2"/>
      <c r="C195" s="2"/>
      <c r="D195" s="615" t="s">
        <v>789</v>
      </c>
      <c r="E195" s="615"/>
      <c r="F195" s="615"/>
      <c r="G195" s="615"/>
      <c r="H195" s="615"/>
      <c r="I195" s="615"/>
      <c r="J195" s="47"/>
      <c r="K195" s="202"/>
      <c r="L195" s="202"/>
      <c r="M195" s="51"/>
      <c r="N195" s="13"/>
      <c r="O195" s="13"/>
      <c r="P195" s="51"/>
      <c r="Q195" s="474">
        <v>220324</v>
      </c>
      <c r="R195" s="446"/>
      <c r="S195" s="432"/>
      <c r="T195" s="402"/>
      <c r="U195" s="402"/>
      <c r="V195" s="369"/>
      <c r="W195" s="317"/>
      <c r="X195" s="315"/>
      <c r="Y195" s="316"/>
      <c r="Z195" s="319"/>
      <c r="AA195" s="318"/>
      <c r="AB195" s="209"/>
      <c r="AC195" s="209"/>
      <c r="AD195" s="209"/>
      <c r="AE195" s="209"/>
      <c r="AF195" s="209"/>
      <c r="AG195" s="191"/>
      <c r="AH195" s="312" t="e">
        <f t="shared" si="41"/>
        <v>#DIV/0!</v>
      </c>
      <c r="AJ195" s="34"/>
      <c r="AK195" s="34"/>
      <c r="AL195" s="34"/>
      <c r="AM195" s="34"/>
      <c r="AN195" s="34"/>
      <c r="AO195" s="34"/>
    </row>
    <row r="196" spans="1:41" s="144" customFormat="1" ht="11.1" customHeight="1" x14ac:dyDescent="0.25">
      <c r="A196" s="2"/>
      <c r="B196" s="2"/>
      <c r="C196" s="2"/>
      <c r="D196" s="45"/>
      <c r="E196" s="45"/>
      <c r="F196" s="45"/>
      <c r="G196" s="45"/>
      <c r="H196" s="45"/>
      <c r="I196" s="45"/>
      <c r="J196" s="2"/>
      <c r="K196" s="202"/>
      <c r="L196" s="202"/>
      <c r="M196" s="2"/>
      <c r="N196" s="13"/>
      <c r="O196" s="13"/>
      <c r="P196" s="2"/>
      <c r="Q196" s="341"/>
      <c r="R196" s="341"/>
      <c r="S196" s="321"/>
      <c r="T196" s="342"/>
      <c r="U196" s="342"/>
      <c r="V196" s="342"/>
      <c r="W196" s="342"/>
      <c r="X196" s="322"/>
      <c r="Y196" s="279"/>
      <c r="Z196" s="343"/>
      <c r="AA196" s="323"/>
      <c r="AB196" s="211"/>
      <c r="AC196" s="211"/>
      <c r="AD196" s="211"/>
      <c r="AE196" s="211"/>
      <c r="AF196" s="211"/>
      <c r="AG196" s="197"/>
      <c r="AH196" s="312" t="e">
        <f t="shared" si="41"/>
        <v>#DIV/0!</v>
      </c>
      <c r="AJ196" s="34"/>
      <c r="AK196" s="34"/>
      <c r="AL196" s="34"/>
      <c r="AM196" s="34"/>
      <c r="AN196" s="34"/>
      <c r="AO196" s="34"/>
    </row>
    <row r="197" spans="1:41" s="144" customFormat="1" ht="23.1" customHeight="1" x14ac:dyDescent="0.25">
      <c r="A197" s="2" t="s">
        <v>290</v>
      </c>
      <c r="B197" s="2">
        <v>266</v>
      </c>
      <c r="C197" s="2" t="s">
        <v>336</v>
      </c>
      <c r="D197" s="5" t="s">
        <v>658</v>
      </c>
      <c r="E197" s="292">
        <f t="shared" ref="E197:F211" si="58">K197</f>
        <v>1850</v>
      </c>
      <c r="F197" s="293">
        <f t="shared" si="58"/>
        <v>1150</v>
      </c>
      <c r="G197" s="101"/>
      <c r="H197" s="2"/>
      <c r="I197" s="45"/>
      <c r="J197" s="33"/>
      <c r="K197" s="202">
        <f t="shared" ref="K197:L212" si="59">MROUND(N197+25,50)</f>
        <v>1850</v>
      </c>
      <c r="L197" s="202">
        <f t="shared" si="59"/>
        <v>1150</v>
      </c>
      <c r="M197" s="51"/>
      <c r="N197" s="13">
        <f t="shared" si="42"/>
        <v>1846.4250000000002</v>
      </c>
      <c r="O197" s="13">
        <f t="shared" si="43"/>
        <v>1107.855</v>
      </c>
      <c r="P197" s="51"/>
      <c r="Q197" s="398">
        <v>738.57</v>
      </c>
      <c r="R197" s="398">
        <v>738.57</v>
      </c>
      <c r="S197" s="436">
        <v>738.57</v>
      </c>
      <c r="T197" s="399">
        <v>706.48531250000008</v>
      </c>
      <c r="U197" s="399">
        <v>706.48531250000008</v>
      </c>
      <c r="V197" s="371">
        <v>642.25937499999998</v>
      </c>
      <c r="W197" s="303">
        <v>442.9375</v>
      </c>
      <c r="X197" s="289">
        <v>442.9375</v>
      </c>
      <c r="Y197" s="277">
        <v>354.35</v>
      </c>
      <c r="Z197" s="263">
        <v>354.35</v>
      </c>
      <c r="AA197" s="263">
        <v>354.35</v>
      </c>
      <c r="AB197" s="208">
        <v>316.38222000000002</v>
      </c>
      <c r="AC197" s="208">
        <v>316.38222000000002</v>
      </c>
      <c r="AD197" s="208">
        <v>316.38222000000002</v>
      </c>
      <c r="AE197" s="208">
        <v>316.38222000000002</v>
      </c>
      <c r="AF197" s="208">
        <v>285.33750000000003</v>
      </c>
      <c r="AG197" s="190">
        <v>228.27</v>
      </c>
      <c r="AH197" s="312">
        <f t="shared" si="41"/>
        <v>1</v>
      </c>
      <c r="AJ197" s="34"/>
      <c r="AK197" s="34"/>
      <c r="AL197" s="34"/>
      <c r="AM197" s="34"/>
      <c r="AN197" s="34"/>
      <c r="AO197" s="34"/>
    </row>
    <row r="198" spans="1:41" s="144" customFormat="1" ht="23.1" customHeight="1" x14ac:dyDescent="0.25">
      <c r="A198" s="2" t="s">
        <v>290</v>
      </c>
      <c r="B198" s="2">
        <v>267</v>
      </c>
      <c r="C198" s="2" t="s">
        <v>337</v>
      </c>
      <c r="D198" s="4" t="s">
        <v>692</v>
      </c>
      <c r="E198" s="116">
        <f t="shared" si="58"/>
        <v>3100</v>
      </c>
      <c r="F198" s="117">
        <f t="shared" si="58"/>
        <v>1850</v>
      </c>
      <c r="G198" s="101"/>
      <c r="H198" s="2"/>
      <c r="I198" s="45"/>
      <c r="J198" s="33"/>
      <c r="K198" s="202">
        <f t="shared" si="59"/>
        <v>3100</v>
      </c>
      <c r="L198" s="202">
        <f t="shared" si="59"/>
        <v>1850</v>
      </c>
      <c r="M198" s="51"/>
      <c r="N198" s="13">
        <f t="shared" si="42"/>
        <v>3082.5250000000001</v>
      </c>
      <c r="O198" s="13">
        <f t="shared" si="43"/>
        <v>1849.5149999999999</v>
      </c>
      <c r="P198" s="51"/>
      <c r="Q198" s="398">
        <v>1233.01</v>
      </c>
      <c r="R198" s="398">
        <v>1233.01</v>
      </c>
      <c r="S198" s="436">
        <v>1233.01</v>
      </c>
      <c r="T198" s="399">
        <v>1179.42275</v>
      </c>
      <c r="U198" s="399">
        <v>1179.42275</v>
      </c>
      <c r="V198" s="371">
        <v>1072.2024999999999</v>
      </c>
      <c r="W198" s="303">
        <v>739.44999999999993</v>
      </c>
      <c r="X198" s="289">
        <v>739.44999999999993</v>
      </c>
      <c r="Y198" s="277">
        <v>591.55999999999995</v>
      </c>
      <c r="Z198" s="263">
        <v>591.55999999999995</v>
      </c>
      <c r="AA198" s="263">
        <v>591.55999999999995</v>
      </c>
      <c r="AB198" s="208">
        <v>528.17687999999998</v>
      </c>
      <c r="AC198" s="208">
        <v>528.17687999999998</v>
      </c>
      <c r="AD198" s="208">
        <v>528.17687999999998</v>
      </c>
      <c r="AE198" s="208">
        <v>528.17687999999998</v>
      </c>
      <c r="AF198" s="208">
        <v>476.34999999999997</v>
      </c>
      <c r="AG198" s="190">
        <v>381.08</v>
      </c>
      <c r="AH198" s="312">
        <f t="shared" si="41"/>
        <v>1</v>
      </c>
      <c r="AJ198" s="34"/>
      <c r="AK198" s="34"/>
      <c r="AL198" s="34"/>
      <c r="AM198" s="34"/>
      <c r="AN198" s="34"/>
      <c r="AO198" s="34"/>
    </row>
    <row r="199" spans="1:41" s="144" customFormat="1" ht="23.1" customHeight="1" x14ac:dyDescent="0.25">
      <c r="A199" s="2"/>
      <c r="B199" s="2"/>
      <c r="C199" s="2"/>
      <c r="D199" s="136"/>
      <c r="E199" s="138"/>
      <c r="F199" s="139"/>
      <c r="G199" s="101"/>
      <c r="H199" s="2"/>
      <c r="I199" s="45"/>
      <c r="J199" s="33"/>
      <c r="K199" s="202">
        <f t="shared" si="59"/>
        <v>50</v>
      </c>
      <c r="L199" s="202">
        <f t="shared" si="59"/>
        <v>50</v>
      </c>
      <c r="M199" s="51"/>
      <c r="N199" s="13"/>
      <c r="O199" s="13"/>
      <c r="P199" s="51"/>
      <c r="Q199" s="398"/>
      <c r="R199" s="398"/>
      <c r="S199" s="400"/>
      <c r="T199" s="399"/>
      <c r="U199" s="399"/>
      <c r="V199" s="371"/>
      <c r="W199" s="303"/>
      <c r="X199" s="289"/>
      <c r="Y199" s="277"/>
      <c r="Z199" s="263"/>
      <c r="AA199" s="263"/>
      <c r="AB199" s="208"/>
      <c r="AC199" s="208"/>
      <c r="AD199" s="208"/>
      <c r="AE199" s="208"/>
      <c r="AF199" s="208"/>
      <c r="AG199" s="190"/>
      <c r="AH199" s="312" t="e">
        <f t="shared" si="41"/>
        <v>#DIV/0!</v>
      </c>
      <c r="AJ199" s="34"/>
      <c r="AK199" s="34"/>
      <c r="AL199" s="34"/>
      <c r="AM199" s="34"/>
      <c r="AN199" s="34"/>
      <c r="AO199" s="34"/>
    </row>
    <row r="200" spans="1:41" s="144" customFormat="1" ht="23.1" customHeight="1" x14ac:dyDescent="0.25">
      <c r="A200" s="2" t="s">
        <v>245</v>
      </c>
      <c r="B200" s="2">
        <v>4752</v>
      </c>
      <c r="C200" s="2" t="s">
        <v>501</v>
      </c>
      <c r="D200" s="4" t="s">
        <v>249</v>
      </c>
      <c r="E200" s="116">
        <f t="shared" si="58"/>
        <v>2900</v>
      </c>
      <c r="F200" s="117">
        <f t="shared" si="58"/>
        <v>1750</v>
      </c>
      <c r="G200" s="101"/>
      <c r="H200" s="2"/>
      <c r="I200" s="45"/>
      <c r="J200" s="33"/>
      <c r="K200" s="202">
        <f t="shared" si="59"/>
        <v>2900</v>
      </c>
      <c r="L200" s="202">
        <f t="shared" si="59"/>
        <v>1750</v>
      </c>
      <c r="M200" s="51"/>
      <c r="N200" s="13">
        <f t="shared" si="42"/>
        <v>2873.6750000000002</v>
      </c>
      <c r="O200" s="13">
        <f t="shared" si="43"/>
        <v>1724.2049999999999</v>
      </c>
      <c r="P200" s="51"/>
      <c r="Q200" s="398">
        <v>1149.47</v>
      </c>
      <c r="R200" s="398">
        <v>1149.47</v>
      </c>
      <c r="S200" s="436">
        <v>1149.47</v>
      </c>
      <c r="T200" s="399">
        <v>1099.4973</v>
      </c>
      <c r="U200" s="399">
        <v>1099.4973</v>
      </c>
      <c r="V200" s="371">
        <v>999.54300000000001</v>
      </c>
      <c r="W200" s="303">
        <v>689.34</v>
      </c>
      <c r="X200" s="289">
        <v>692.5</v>
      </c>
      <c r="Y200" s="277">
        <v>554</v>
      </c>
      <c r="Z200" s="272">
        <v>554</v>
      </c>
      <c r="AA200" s="263">
        <v>551.47</v>
      </c>
      <c r="AB200" s="208">
        <v>492.37649999999996</v>
      </c>
      <c r="AC200" s="208">
        <v>492.37649999999996</v>
      </c>
      <c r="AD200" s="208">
        <v>492.37649999999996</v>
      </c>
      <c r="AE200" s="208">
        <v>492.37649999999996</v>
      </c>
      <c r="AF200" s="208">
        <v>444.0625</v>
      </c>
      <c r="AG200" s="190">
        <v>355.25</v>
      </c>
      <c r="AH200" s="312">
        <f t="shared" si="41"/>
        <v>1</v>
      </c>
      <c r="AJ200" s="34"/>
      <c r="AK200" s="34"/>
      <c r="AL200" s="34"/>
      <c r="AM200" s="34"/>
      <c r="AN200" s="34"/>
      <c r="AO200" s="34"/>
    </row>
    <row r="201" spans="1:41" s="144" customFormat="1" ht="23.1" customHeight="1" x14ac:dyDescent="0.25">
      <c r="A201" s="2" t="s">
        <v>245</v>
      </c>
      <c r="B201" s="2">
        <v>4753</v>
      </c>
      <c r="C201" s="2" t="s">
        <v>502</v>
      </c>
      <c r="D201" s="4" t="s">
        <v>248</v>
      </c>
      <c r="E201" s="116">
        <f t="shared" si="58"/>
        <v>4400</v>
      </c>
      <c r="F201" s="117">
        <f t="shared" si="58"/>
        <v>2650</v>
      </c>
      <c r="G201" s="101"/>
      <c r="H201" s="2"/>
      <c r="I201" s="45"/>
      <c r="J201" s="33"/>
      <c r="K201" s="202">
        <f t="shared" si="59"/>
        <v>4400</v>
      </c>
      <c r="L201" s="202">
        <f t="shared" si="59"/>
        <v>2650</v>
      </c>
      <c r="M201" s="51"/>
      <c r="N201" s="13">
        <f t="shared" si="42"/>
        <v>4367.3249999999998</v>
      </c>
      <c r="O201" s="13">
        <f t="shared" si="43"/>
        <v>2620.395</v>
      </c>
      <c r="P201" s="51"/>
      <c r="Q201" s="398">
        <v>1746.93</v>
      </c>
      <c r="R201" s="398">
        <v>1746.93</v>
      </c>
      <c r="S201" s="436">
        <v>1746.93</v>
      </c>
      <c r="T201" s="399">
        <v>1670.9858000000004</v>
      </c>
      <c r="U201" s="399">
        <v>1670.9858000000004</v>
      </c>
      <c r="V201" s="371">
        <v>1519.0780000000002</v>
      </c>
      <c r="W201" s="303">
        <v>1047.6400000000001</v>
      </c>
      <c r="X201" s="289">
        <v>1048.75</v>
      </c>
      <c r="Y201" s="277">
        <v>839</v>
      </c>
      <c r="Z201" s="272">
        <v>839</v>
      </c>
      <c r="AA201" s="263">
        <v>838.11</v>
      </c>
      <c r="AB201" s="208">
        <v>748.30139999999994</v>
      </c>
      <c r="AC201" s="208">
        <v>748.30139999999994</v>
      </c>
      <c r="AD201" s="208">
        <v>748.30139999999994</v>
      </c>
      <c r="AE201" s="208">
        <v>748.30139999999994</v>
      </c>
      <c r="AF201" s="208">
        <v>674.875</v>
      </c>
      <c r="AG201" s="190">
        <v>539.9</v>
      </c>
      <c r="AH201" s="312">
        <f t="shared" si="41"/>
        <v>1</v>
      </c>
      <c r="AJ201" s="34"/>
      <c r="AK201" s="34"/>
      <c r="AL201" s="34"/>
      <c r="AM201" s="34"/>
      <c r="AN201" s="34"/>
      <c r="AO201" s="34"/>
    </row>
    <row r="202" spans="1:41" s="144" customFormat="1" ht="23.1" customHeight="1" x14ac:dyDescent="0.25">
      <c r="A202" s="2" t="s">
        <v>245</v>
      </c>
      <c r="B202" s="2">
        <v>4754</v>
      </c>
      <c r="C202" s="2" t="s">
        <v>503</v>
      </c>
      <c r="D202" s="4" t="s">
        <v>247</v>
      </c>
      <c r="E202" s="116">
        <f t="shared" si="58"/>
        <v>6900</v>
      </c>
      <c r="F202" s="117">
        <f t="shared" si="58"/>
        <v>4150</v>
      </c>
      <c r="G202" s="101"/>
      <c r="H202" s="2"/>
      <c r="I202" s="45"/>
      <c r="J202" s="33"/>
      <c r="K202" s="202">
        <f t="shared" si="59"/>
        <v>6900</v>
      </c>
      <c r="L202" s="202">
        <f t="shared" si="59"/>
        <v>4150</v>
      </c>
      <c r="M202" s="51"/>
      <c r="N202" s="13">
        <f t="shared" si="42"/>
        <v>6895.9249999999993</v>
      </c>
      <c r="O202" s="13">
        <f t="shared" si="43"/>
        <v>4137.5550000000003</v>
      </c>
      <c r="P202" s="51"/>
      <c r="Q202" s="398">
        <v>2758.37</v>
      </c>
      <c r="R202" s="398">
        <v>2758.37</v>
      </c>
      <c r="S202" s="436">
        <v>2758.37</v>
      </c>
      <c r="T202" s="399">
        <v>2638.4171000000006</v>
      </c>
      <c r="U202" s="399">
        <v>2638.4171000000006</v>
      </c>
      <c r="V202" s="371">
        <v>2398.5610000000001</v>
      </c>
      <c r="W202" s="303">
        <v>1654.18</v>
      </c>
      <c r="X202" s="289">
        <v>1655</v>
      </c>
      <c r="Y202" s="277">
        <v>1324</v>
      </c>
      <c r="Z202" s="272">
        <v>1324</v>
      </c>
      <c r="AA202" s="263">
        <v>1323.34</v>
      </c>
      <c r="AB202" s="208">
        <v>1181.5649999999998</v>
      </c>
      <c r="AC202" s="208">
        <v>1181.5649999999998</v>
      </c>
      <c r="AD202" s="208">
        <v>1181.5649999999998</v>
      </c>
      <c r="AE202" s="208">
        <v>1181.5649999999998</v>
      </c>
      <c r="AF202" s="208">
        <v>1065.625</v>
      </c>
      <c r="AG202" s="190">
        <v>852.5</v>
      </c>
      <c r="AH202" s="312">
        <f t="shared" si="41"/>
        <v>1</v>
      </c>
      <c r="AJ202" s="34"/>
      <c r="AK202" s="34"/>
      <c r="AL202" s="34"/>
      <c r="AM202" s="34"/>
      <c r="AN202" s="34"/>
      <c r="AO202" s="34"/>
    </row>
    <row r="203" spans="1:41" s="144" customFormat="1" ht="23.1" customHeight="1" x14ac:dyDescent="0.25">
      <c r="A203" s="2" t="s">
        <v>245</v>
      </c>
      <c r="B203" s="2">
        <v>4755</v>
      </c>
      <c r="C203" s="2" t="s">
        <v>504</v>
      </c>
      <c r="D203" s="4" t="s">
        <v>250</v>
      </c>
      <c r="E203" s="116">
        <f t="shared" si="58"/>
        <v>11050</v>
      </c>
      <c r="F203" s="117">
        <f t="shared" si="58"/>
        <v>6650</v>
      </c>
      <c r="G203" s="101"/>
      <c r="H203" s="2"/>
      <c r="I203" s="45"/>
      <c r="J203" s="33"/>
      <c r="K203" s="202">
        <f t="shared" si="59"/>
        <v>11050</v>
      </c>
      <c r="L203" s="202">
        <f t="shared" si="59"/>
        <v>6650</v>
      </c>
      <c r="M203" s="51"/>
      <c r="N203" s="13">
        <f t="shared" si="42"/>
        <v>11035.8</v>
      </c>
      <c r="O203" s="13">
        <f t="shared" si="43"/>
        <v>6621.48</v>
      </c>
      <c r="P203" s="51"/>
      <c r="Q203" s="398">
        <v>4414.32</v>
      </c>
      <c r="R203" s="398">
        <v>4414.32</v>
      </c>
      <c r="S203" s="436">
        <v>4414.32</v>
      </c>
      <c r="T203" s="399">
        <v>4222.3797000000004</v>
      </c>
      <c r="U203" s="399">
        <v>4222.3797000000004</v>
      </c>
      <c r="V203" s="371">
        <v>3838.527</v>
      </c>
      <c r="W203" s="303">
        <v>2647.26</v>
      </c>
      <c r="X203" s="289">
        <v>2647.5</v>
      </c>
      <c r="Y203" s="277">
        <v>2118</v>
      </c>
      <c r="Z203" s="272">
        <v>2118</v>
      </c>
      <c r="AA203" s="263">
        <v>2117.81</v>
      </c>
      <c r="AB203" s="208">
        <v>1890.9059399999999</v>
      </c>
      <c r="AC203" s="208">
        <v>1890.9059399999999</v>
      </c>
      <c r="AD203" s="208">
        <v>1890.9059399999999</v>
      </c>
      <c r="AE203" s="208">
        <v>1890.9059399999999</v>
      </c>
      <c r="AF203" s="208">
        <v>1705.3625</v>
      </c>
      <c r="AG203" s="190">
        <v>1364.29</v>
      </c>
      <c r="AH203" s="312">
        <f t="shared" si="41"/>
        <v>1</v>
      </c>
      <c r="AJ203" s="34"/>
      <c r="AK203" s="34"/>
      <c r="AL203" s="34"/>
      <c r="AM203" s="34"/>
      <c r="AN203" s="34"/>
      <c r="AO203" s="34"/>
    </row>
    <row r="204" spans="1:41" s="144" customFormat="1" ht="23.1" customHeight="1" x14ac:dyDescent="0.25">
      <c r="A204" s="2"/>
      <c r="B204" s="2"/>
      <c r="C204" s="2"/>
      <c r="D204" s="136"/>
      <c r="E204" s="138"/>
      <c r="F204" s="139"/>
      <c r="G204" s="101"/>
      <c r="H204" s="2"/>
      <c r="I204" s="45"/>
      <c r="J204" s="33"/>
      <c r="K204" s="202">
        <f t="shared" si="59"/>
        <v>50</v>
      </c>
      <c r="L204" s="202">
        <f t="shared" si="59"/>
        <v>50</v>
      </c>
      <c r="M204" s="2"/>
      <c r="N204" s="13"/>
      <c r="O204" s="13"/>
      <c r="P204" s="2"/>
      <c r="Q204" s="473">
        <v>220324</v>
      </c>
      <c r="R204" s="398"/>
      <c r="S204" s="400"/>
      <c r="T204" s="400"/>
      <c r="U204" s="400"/>
      <c r="V204" s="332"/>
      <c r="W204" s="332"/>
      <c r="X204" s="330"/>
      <c r="Y204" s="280"/>
      <c r="Z204" s="339"/>
      <c r="AA204" s="331"/>
      <c r="AB204" s="237"/>
      <c r="AC204" s="237"/>
      <c r="AD204" s="237"/>
      <c r="AE204" s="237"/>
      <c r="AF204" s="237"/>
      <c r="AG204" s="240"/>
      <c r="AH204" s="312" t="e">
        <f t="shared" ref="AH204:AH267" si="60">Q204/R204</f>
        <v>#DIV/0!</v>
      </c>
      <c r="AJ204" s="34"/>
      <c r="AK204" s="34"/>
      <c r="AL204" s="34"/>
      <c r="AM204" s="34"/>
      <c r="AN204" s="34"/>
      <c r="AO204" s="34"/>
    </row>
    <row r="205" spans="1:41" s="144" customFormat="1" ht="23.1" customHeight="1" x14ac:dyDescent="0.25">
      <c r="A205" s="449" t="s">
        <v>238</v>
      </c>
      <c r="B205" s="2">
        <v>1968</v>
      </c>
      <c r="C205" s="2" t="s">
        <v>446</v>
      </c>
      <c r="D205" s="4" t="s">
        <v>782</v>
      </c>
      <c r="E205" s="116">
        <f t="shared" si="58"/>
        <v>3250</v>
      </c>
      <c r="F205" s="117">
        <f t="shared" si="58"/>
        <v>1950</v>
      </c>
      <c r="G205" s="101"/>
      <c r="H205" s="2"/>
      <c r="I205" s="45"/>
      <c r="J205" s="33"/>
      <c r="K205" s="202">
        <f t="shared" si="59"/>
        <v>3250</v>
      </c>
      <c r="L205" s="202">
        <f t="shared" si="59"/>
        <v>1950</v>
      </c>
      <c r="M205" s="51"/>
      <c r="N205" s="13">
        <f t="shared" ref="N205:N265" si="61">Q205*$N$7</f>
        <v>3222.5600000000004</v>
      </c>
      <c r="O205" s="13">
        <f t="shared" ref="O205:O265" si="62">Q205*$O$7</f>
        <v>1933.5360000000001</v>
      </c>
      <c r="P205" s="51"/>
      <c r="Q205" s="450">
        <v>1289.0240000000001</v>
      </c>
      <c r="R205" s="450">
        <v>1289.0240000000001</v>
      </c>
      <c r="S205" s="436">
        <v>1171.8399999999999</v>
      </c>
      <c r="T205" s="409">
        <v>1171.8399999999999</v>
      </c>
      <c r="U205" s="409">
        <v>1171.8399999999999</v>
      </c>
      <c r="V205" s="368">
        <v>1069.2</v>
      </c>
      <c r="W205" s="305">
        <v>855.36</v>
      </c>
      <c r="X205" s="289">
        <v>786.71249999999998</v>
      </c>
      <c r="Y205" s="277">
        <v>629.37</v>
      </c>
      <c r="Z205" s="263">
        <v>629.37</v>
      </c>
      <c r="AA205" s="263">
        <v>629.37</v>
      </c>
      <c r="AB205" s="208">
        <v>566.41661999999997</v>
      </c>
      <c r="AC205" s="208">
        <v>566.41661999999997</v>
      </c>
      <c r="AD205" s="208">
        <v>566.41661999999997</v>
      </c>
      <c r="AE205" s="208">
        <v>566.41661999999997</v>
      </c>
      <c r="AF205" s="208">
        <v>510.83750000000003</v>
      </c>
      <c r="AG205" s="190">
        <v>408.67</v>
      </c>
      <c r="AH205" s="312">
        <f t="shared" si="60"/>
        <v>1</v>
      </c>
      <c r="AI205" s="144">
        <f t="shared" si="52"/>
        <v>1289.0240000000001</v>
      </c>
      <c r="AJ205" s="34"/>
      <c r="AK205" s="34"/>
      <c r="AL205" s="34"/>
      <c r="AM205" s="34"/>
      <c r="AN205" s="34"/>
      <c r="AO205" s="34"/>
    </row>
    <row r="206" spans="1:41" s="144" customFormat="1" ht="23.1" customHeight="1" x14ac:dyDescent="0.25">
      <c r="A206" s="449" t="s">
        <v>238</v>
      </c>
      <c r="B206" s="2">
        <v>1969</v>
      </c>
      <c r="C206" s="2" t="s">
        <v>447</v>
      </c>
      <c r="D206" s="4" t="s">
        <v>783</v>
      </c>
      <c r="E206" s="116">
        <f t="shared" si="58"/>
        <v>3450</v>
      </c>
      <c r="F206" s="117">
        <f t="shared" si="58"/>
        <v>2100</v>
      </c>
      <c r="G206" s="101"/>
      <c r="H206" s="2"/>
      <c r="I206" s="45"/>
      <c r="J206" s="33"/>
      <c r="K206" s="202">
        <f t="shared" si="59"/>
        <v>3450</v>
      </c>
      <c r="L206" s="202">
        <f t="shared" si="59"/>
        <v>2100</v>
      </c>
      <c r="M206" s="51"/>
      <c r="N206" s="13">
        <f t="shared" si="61"/>
        <v>3433.75</v>
      </c>
      <c r="O206" s="13">
        <f t="shared" si="62"/>
        <v>2060.25</v>
      </c>
      <c r="P206" s="51"/>
      <c r="Q206" s="450">
        <v>1373.5</v>
      </c>
      <c r="R206" s="450">
        <v>1302.2239999999999</v>
      </c>
      <c r="S206" s="436">
        <v>1183.8399999999999</v>
      </c>
      <c r="T206" s="409">
        <v>1183.8399999999999</v>
      </c>
      <c r="U206" s="409">
        <v>1183.8399999999999</v>
      </c>
      <c r="V206" s="368">
        <v>1139.9124999999999</v>
      </c>
      <c r="W206" s="303">
        <v>911.93</v>
      </c>
      <c r="X206" s="289">
        <v>838.17499999999995</v>
      </c>
      <c r="Y206" s="277">
        <v>670.54</v>
      </c>
      <c r="Z206" s="263">
        <v>670.54</v>
      </c>
      <c r="AA206" s="263">
        <v>670.54</v>
      </c>
      <c r="AB206" s="208">
        <v>603.54755999999998</v>
      </c>
      <c r="AC206" s="208">
        <v>603.54755999999998</v>
      </c>
      <c r="AD206" s="208">
        <v>603.54755999999998</v>
      </c>
      <c r="AE206" s="208">
        <v>603.54755999999998</v>
      </c>
      <c r="AF206" s="208">
        <v>544.32499999999993</v>
      </c>
      <c r="AG206" s="190">
        <v>435.46</v>
      </c>
      <c r="AH206" s="312">
        <f t="shared" si="60"/>
        <v>1.0547340549705735</v>
      </c>
      <c r="AI206" s="144">
        <f t="shared" si="52"/>
        <v>1302.2239999999999</v>
      </c>
      <c r="AJ206" s="34"/>
      <c r="AK206" s="34"/>
      <c r="AL206" s="34"/>
      <c r="AM206" s="34"/>
      <c r="AN206" s="34"/>
      <c r="AO206" s="34"/>
    </row>
    <row r="207" spans="1:41" s="144" customFormat="1" ht="23.1" customHeight="1" x14ac:dyDescent="0.25">
      <c r="A207" s="449" t="s">
        <v>238</v>
      </c>
      <c r="B207" s="2">
        <v>1970</v>
      </c>
      <c r="C207" s="2" t="s">
        <v>448</v>
      </c>
      <c r="D207" s="4" t="s">
        <v>784</v>
      </c>
      <c r="E207" s="116">
        <f t="shared" si="58"/>
        <v>4800</v>
      </c>
      <c r="F207" s="117">
        <f t="shared" si="58"/>
        <v>2900</v>
      </c>
      <c r="G207" s="101"/>
      <c r="H207" s="2"/>
      <c r="I207" s="45"/>
      <c r="J207" s="33"/>
      <c r="K207" s="202">
        <f t="shared" si="59"/>
        <v>4800</v>
      </c>
      <c r="L207" s="202">
        <f t="shared" si="59"/>
        <v>2900</v>
      </c>
      <c r="M207" s="51"/>
      <c r="N207" s="13">
        <f t="shared" si="61"/>
        <v>4757.4449999999997</v>
      </c>
      <c r="O207" s="13">
        <f t="shared" si="62"/>
        <v>2854.4670000000001</v>
      </c>
      <c r="P207" s="51"/>
      <c r="Q207" s="450">
        <v>1902.9780000000001</v>
      </c>
      <c r="R207" s="450">
        <v>1902.9780000000001</v>
      </c>
      <c r="S207" s="436">
        <v>1729.98</v>
      </c>
      <c r="T207" s="409">
        <v>1729.98</v>
      </c>
      <c r="U207" s="409">
        <v>1729.98</v>
      </c>
      <c r="V207" s="368">
        <v>1578.45</v>
      </c>
      <c r="W207" s="305">
        <v>1262.76</v>
      </c>
      <c r="X207" s="289">
        <v>1161.39375</v>
      </c>
      <c r="Y207" s="277">
        <v>929.11500000000001</v>
      </c>
      <c r="Z207" s="263">
        <v>929.11500000000001</v>
      </c>
      <c r="AA207" s="263">
        <v>929.11500000000001</v>
      </c>
      <c r="AB207" s="208">
        <v>836.21537999999998</v>
      </c>
      <c r="AC207" s="208">
        <v>836.21537999999998</v>
      </c>
      <c r="AD207" s="208">
        <v>836.21537999999998</v>
      </c>
      <c r="AE207" s="208">
        <v>836.21537999999998</v>
      </c>
      <c r="AF207" s="208">
        <v>754.16250000000002</v>
      </c>
      <c r="AG207" s="190">
        <v>603.33000000000004</v>
      </c>
      <c r="AH207" s="312">
        <f t="shared" si="60"/>
        <v>1</v>
      </c>
      <c r="AI207" s="144">
        <f t="shared" si="52"/>
        <v>1902.9780000000001</v>
      </c>
      <c r="AJ207" s="34"/>
      <c r="AK207" s="34"/>
      <c r="AL207" s="34"/>
      <c r="AM207" s="34"/>
      <c r="AN207" s="34"/>
      <c r="AO207" s="34"/>
    </row>
    <row r="208" spans="1:41" s="144" customFormat="1" ht="23.1" customHeight="1" x14ac:dyDescent="0.25">
      <c r="A208" s="449" t="s">
        <v>238</v>
      </c>
      <c r="B208" s="2">
        <v>1971</v>
      </c>
      <c r="C208" s="2" t="s">
        <v>449</v>
      </c>
      <c r="D208" s="4" t="s">
        <v>785</v>
      </c>
      <c r="E208" s="116">
        <f t="shared" si="58"/>
        <v>7300</v>
      </c>
      <c r="F208" s="117">
        <f t="shared" si="58"/>
        <v>4400</v>
      </c>
      <c r="G208" s="101"/>
      <c r="H208" s="2"/>
      <c r="I208" s="45"/>
      <c r="J208" s="33"/>
      <c r="K208" s="202">
        <f t="shared" si="59"/>
        <v>7300</v>
      </c>
      <c r="L208" s="202">
        <f t="shared" si="59"/>
        <v>4400</v>
      </c>
      <c r="M208" s="51"/>
      <c r="N208" s="13">
        <f t="shared" si="61"/>
        <v>7268.9375000000009</v>
      </c>
      <c r="O208" s="13">
        <f t="shared" si="62"/>
        <v>4361.3625000000002</v>
      </c>
      <c r="P208" s="51"/>
      <c r="Q208" s="450">
        <v>2907.5750000000003</v>
      </c>
      <c r="R208" s="450">
        <v>2907.5750000000003</v>
      </c>
      <c r="S208" s="436">
        <v>2643.25</v>
      </c>
      <c r="T208" s="409">
        <v>2643.25</v>
      </c>
      <c r="U208" s="409">
        <v>2643.25</v>
      </c>
      <c r="V208" s="368">
        <v>2411.7250000000004</v>
      </c>
      <c r="W208" s="305">
        <v>1929.38</v>
      </c>
      <c r="X208" s="289">
        <v>1774.52</v>
      </c>
      <c r="Y208" s="277">
        <v>1419.616</v>
      </c>
      <c r="Z208" s="263">
        <v>1419.616</v>
      </c>
      <c r="AA208" s="263">
        <v>1419.616</v>
      </c>
      <c r="AB208" s="208">
        <v>1277.6563799999999</v>
      </c>
      <c r="AC208" s="208">
        <v>1277.6563799999999</v>
      </c>
      <c r="AD208" s="208">
        <v>1277.6563799999999</v>
      </c>
      <c r="AE208" s="208">
        <v>1277.6563799999999</v>
      </c>
      <c r="AF208" s="208">
        <v>1152.2875000000001</v>
      </c>
      <c r="AG208" s="190">
        <v>921.83</v>
      </c>
      <c r="AH208" s="312">
        <f t="shared" si="60"/>
        <v>1</v>
      </c>
      <c r="AI208" s="144">
        <f t="shared" si="52"/>
        <v>2907.5750000000003</v>
      </c>
      <c r="AJ208" s="34"/>
      <c r="AK208" s="34"/>
      <c r="AL208" s="34"/>
      <c r="AM208" s="34"/>
      <c r="AN208" s="34"/>
      <c r="AO208" s="34"/>
    </row>
    <row r="209" spans="1:41" s="144" customFormat="1" ht="23.1" customHeight="1" x14ac:dyDescent="0.25">
      <c r="A209" s="449" t="s">
        <v>238</v>
      </c>
      <c r="B209" s="2">
        <v>1972</v>
      </c>
      <c r="C209" s="2" t="s">
        <v>450</v>
      </c>
      <c r="D209" s="4" t="s">
        <v>786</v>
      </c>
      <c r="E209" s="116">
        <f t="shared" si="58"/>
        <v>9700</v>
      </c>
      <c r="F209" s="117">
        <f t="shared" si="58"/>
        <v>5800</v>
      </c>
      <c r="G209" s="101"/>
      <c r="H209" s="2"/>
      <c r="I209" s="45"/>
      <c r="J209" s="33"/>
      <c r="K209" s="202">
        <f t="shared" si="59"/>
        <v>9700</v>
      </c>
      <c r="L209" s="202">
        <f t="shared" si="59"/>
        <v>5800</v>
      </c>
      <c r="M209" s="51"/>
      <c r="N209" s="13">
        <f t="shared" si="61"/>
        <v>9660.75</v>
      </c>
      <c r="O209" s="13">
        <f t="shared" si="62"/>
        <v>5796.4500000000007</v>
      </c>
      <c r="P209" s="51"/>
      <c r="Q209" s="450">
        <v>3864.3</v>
      </c>
      <c r="R209" s="450">
        <v>3864.3</v>
      </c>
      <c r="S209" s="436">
        <v>3513</v>
      </c>
      <c r="T209" s="409">
        <v>3513</v>
      </c>
      <c r="U209" s="409">
        <v>3513</v>
      </c>
      <c r="V209" s="368">
        <v>3205.2874999999999</v>
      </c>
      <c r="W209" s="305">
        <v>2564.23</v>
      </c>
      <c r="X209" s="289">
        <v>2358.4137500000002</v>
      </c>
      <c r="Y209" s="277">
        <v>1886.7310000000002</v>
      </c>
      <c r="Z209" s="263">
        <v>1886.7310000000002</v>
      </c>
      <c r="AA209" s="263">
        <v>1886.7310000000002</v>
      </c>
      <c r="AB209" s="208">
        <v>1698.0579</v>
      </c>
      <c r="AC209" s="208">
        <v>1698.0579</v>
      </c>
      <c r="AD209" s="208">
        <v>1698.0579</v>
      </c>
      <c r="AE209" s="208">
        <v>1698.0579</v>
      </c>
      <c r="AF209" s="208">
        <v>1531.4375</v>
      </c>
      <c r="AG209" s="190">
        <v>1225.1500000000001</v>
      </c>
      <c r="AH209" s="312">
        <f t="shared" si="60"/>
        <v>1</v>
      </c>
      <c r="AI209" s="144">
        <f t="shared" si="52"/>
        <v>3864.3</v>
      </c>
      <c r="AJ209" s="34"/>
      <c r="AK209" s="34"/>
      <c r="AL209" s="34"/>
      <c r="AM209" s="34"/>
      <c r="AN209" s="34"/>
      <c r="AO209" s="34"/>
    </row>
    <row r="210" spans="1:41" s="144" customFormat="1" ht="23.1" customHeight="1" x14ac:dyDescent="0.25">
      <c r="A210" s="449" t="s">
        <v>238</v>
      </c>
      <c r="B210" s="2">
        <v>1973</v>
      </c>
      <c r="C210" s="2" t="s">
        <v>451</v>
      </c>
      <c r="D210" s="4" t="s">
        <v>787</v>
      </c>
      <c r="E210" s="116">
        <f t="shared" si="58"/>
        <v>17600</v>
      </c>
      <c r="F210" s="117">
        <f t="shared" si="58"/>
        <v>10550</v>
      </c>
      <c r="G210" s="101"/>
      <c r="H210" s="2"/>
      <c r="I210" s="45"/>
      <c r="J210" s="33"/>
      <c r="K210" s="202">
        <f t="shared" si="59"/>
        <v>17600</v>
      </c>
      <c r="L210" s="202">
        <f t="shared" si="59"/>
        <v>10550</v>
      </c>
      <c r="M210" s="51"/>
      <c r="N210" s="13">
        <f t="shared" si="61"/>
        <v>17576.185000000001</v>
      </c>
      <c r="O210" s="13">
        <f t="shared" si="62"/>
        <v>10545.711000000001</v>
      </c>
      <c r="P210" s="51"/>
      <c r="Q210" s="450">
        <v>7030.4740000000011</v>
      </c>
      <c r="R210" s="450">
        <v>7030.4740000000011</v>
      </c>
      <c r="S210" s="436">
        <v>6391.34</v>
      </c>
      <c r="T210" s="409">
        <v>6391.34</v>
      </c>
      <c r="U210" s="409">
        <v>6391.34</v>
      </c>
      <c r="V210" s="368">
        <v>5831.5124999999998</v>
      </c>
      <c r="W210" s="305">
        <v>4665.21</v>
      </c>
      <c r="X210" s="289">
        <v>4290.7425000000003</v>
      </c>
      <c r="Y210" s="277">
        <v>3432.5940000000001</v>
      </c>
      <c r="Z210" s="263">
        <v>3432.5940000000001</v>
      </c>
      <c r="AA210" s="263">
        <v>3432.5940000000001</v>
      </c>
      <c r="AB210" s="208">
        <v>3089.3385599999997</v>
      </c>
      <c r="AC210" s="208">
        <v>3089.3385599999997</v>
      </c>
      <c r="AD210" s="208">
        <v>3089.3385599999997</v>
      </c>
      <c r="AE210" s="208">
        <v>3089.3385599999997</v>
      </c>
      <c r="AF210" s="208">
        <v>2786.2</v>
      </c>
      <c r="AG210" s="190">
        <v>2228.96</v>
      </c>
      <c r="AH210" s="312">
        <f t="shared" si="60"/>
        <v>1</v>
      </c>
      <c r="AI210" s="144">
        <f t="shared" si="52"/>
        <v>7030.4740000000011</v>
      </c>
      <c r="AJ210" s="34"/>
      <c r="AK210" s="34"/>
      <c r="AL210" s="34"/>
      <c r="AM210" s="34"/>
      <c r="AN210" s="34"/>
      <c r="AO210" s="34"/>
    </row>
    <row r="211" spans="1:41" s="144" customFormat="1" ht="23.1" customHeight="1" x14ac:dyDescent="0.25">
      <c r="A211" s="449" t="s">
        <v>238</v>
      </c>
      <c r="B211" s="2">
        <v>1974</v>
      </c>
      <c r="C211" s="2" t="s">
        <v>452</v>
      </c>
      <c r="D211" s="4" t="s">
        <v>788</v>
      </c>
      <c r="E211" s="116">
        <f t="shared" si="58"/>
        <v>22050</v>
      </c>
      <c r="F211" s="117">
        <f t="shared" si="58"/>
        <v>13250</v>
      </c>
      <c r="G211" s="101"/>
      <c r="H211" s="2"/>
      <c r="I211" s="45"/>
      <c r="J211" s="33"/>
      <c r="K211" s="202">
        <f t="shared" si="59"/>
        <v>22050</v>
      </c>
      <c r="L211" s="202">
        <f t="shared" si="59"/>
        <v>13250</v>
      </c>
      <c r="M211" s="51"/>
      <c r="N211" s="13">
        <f t="shared" si="61"/>
        <v>22040.617500000004</v>
      </c>
      <c r="O211" s="13">
        <f t="shared" si="62"/>
        <v>13224.370500000001</v>
      </c>
      <c r="P211" s="51"/>
      <c r="Q211" s="450">
        <v>8816.2470000000012</v>
      </c>
      <c r="R211" s="450">
        <v>8816.2470000000012</v>
      </c>
      <c r="S211" s="436">
        <v>8014.77</v>
      </c>
      <c r="T211" s="409">
        <v>8014.77</v>
      </c>
      <c r="U211" s="409">
        <v>8014.77</v>
      </c>
      <c r="V211" s="368">
        <v>7312.75</v>
      </c>
      <c r="W211" s="305">
        <v>5850.2</v>
      </c>
      <c r="X211" s="289">
        <v>5380.6775000000007</v>
      </c>
      <c r="Y211" s="277">
        <v>4304.5420000000004</v>
      </c>
      <c r="Z211" s="263">
        <v>4304.5420000000004</v>
      </c>
      <c r="AA211" s="263">
        <v>4304.5420000000004</v>
      </c>
      <c r="AB211" s="208">
        <v>3874.1056199999998</v>
      </c>
      <c r="AC211" s="208">
        <v>3874.1056199999998</v>
      </c>
      <c r="AD211" s="208">
        <v>3874.1056199999998</v>
      </c>
      <c r="AE211" s="208">
        <v>3874.1056199999998</v>
      </c>
      <c r="AF211" s="208">
        <v>3493.9625000000001</v>
      </c>
      <c r="AG211" s="190">
        <v>2795.17</v>
      </c>
      <c r="AH211" s="312">
        <f t="shared" si="60"/>
        <v>1</v>
      </c>
      <c r="AI211" s="144">
        <f t="shared" si="52"/>
        <v>8816.2470000000012</v>
      </c>
      <c r="AJ211" s="34"/>
      <c r="AK211" s="34"/>
      <c r="AL211" s="34"/>
      <c r="AM211" s="34"/>
      <c r="AN211" s="34"/>
      <c r="AO211" s="34"/>
    </row>
    <row r="212" spans="1:41" s="144" customFormat="1" ht="23.1" customHeight="1" x14ac:dyDescent="0.25">
      <c r="A212" s="2"/>
      <c r="B212" s="2"/>
      <c r="C212" s="2"/>
      <c r="D212" s="136"/>
      <c r="E212" s="138"/>
      <c r="F212" s="139"/>
      <c r="G212" s="101"/>
      <c r="H212" s="2"/>
      <c r="I212" s="45"/>
      <c r="J212" s="33"/>
      <c r="K212" s="202">
        <f t="shared" si="59"/>
        <v>50</v>
      </c>
      <c r="L212" s="202">
        <f t="shared" si="59"/>
        <v>50</v>
      </c>
      <c r="M212" s="51"/>
      <c r="N212" s="13"/>
      <c r="O212" s="13"/>
      <c r="P212" s="51"/>
      <c r="Q212" s="398"/>
      <c r="R212" s="398"/>
      <c r="S212" s="400"/>
      <c r="T212" s="401"/>
      <c r="U212" s="401"/>
      <c r="V212" s="368"/>
      <c r="W212" s="305"/>
      <c r="X212" s="289"/>
      <c r="Y212" s="277"/>
      <c r="Z212" s="263"/>
      <c r="AA212" s="263"/>
      <c r="AB212" s="208"/>
      <c r="AC212" s="208"/>
      <c r="AD212" s="208"/>
      <c r="AE212" s="208"/>
      <c r="AF212" s="208"/>
      <c r="AG212" s="190"/>
      <c r="AH212" s="312" t="e">
        <f t="shared" si="60"/>
        <v>#DIV/0!</v>
      </c>
      <c r="AJ212" s="34"/>
      <c r="AK212" s="34"/>
      <c r="AL212" s="34"/>
      <c r="AM212" s="34"/>
      <c r="AN212" s="34"/>
      <c r="AO212" s="34"/>
    </row>
    <row r="213" spans="1:41" s="144" customFormat="1" ht="23.1" customHeight="1" x14ac:dyDescent="0.25">
      <c r="A213" s="449"/>
      <c r="B213" s="2"/>
      <c r="C213" s="2" t="s">
        <v>673</v>
      </c>
      <c r="D213" s="4" t="s">
        <v>674</v>
      </c>
      <c r="E213" s="116">
        <f t="shared" ref="E213:F216" si="63">K213</f>
        <v>32500</v>
      </c>
      <c r="F213" s="117">
        <f t="shared" si="63"/>
        <v>19500</v>
      </c>
      <c r="G213" s="101"/>
      <c r="H213" s="2"/>
      <c r="I213" s="45"/>
      <c r="J213" s="33"/>
      <c r="K213" s="202">
        <f t="shared" ref="K213:L216" si="64">MROUND(N213+25,50)</f>
        <v>32500</v>
      </c>
      <c r="L213" s="202">
        <f t="shared" si="64"/>
        <v>19500</v>
      </c>
      <c r="M213" s="51"/>
      <c r="N213" s="13">
        <f t="shared" si="61"/>
        <v>32493.2575</v>
      </c>
      <c r="O213" s="13">
        <f t="shared" si="62"/>
        <v>19495.9545</v>
      </c>
      <c r="P213" s="51"/>
      <c r="Q213" s="398">
        <v>12997.303</v>
      </c>
      <c r="R213" s="398">
        <v>12997.303</v>
      </c>
      <c r="S213" s="400">
        <v>11815.73</v>
      </c>
      <c r="T213" s="409">
        <v>11815.73</v>
      </c>
      <c r="U213" s="409">
        <v>11815.73</v>
      </c>
      <c r="V213" s="368">
        <v>10741.575000000001</v>
      </c>
      <c r="W213" s="305">
        <v>8593.26</v>
      </c>
      <c r="X213" s="289">
        <v>7904.6</v>
      </c>
      <c r="Y213" s="277">
        <v>6323.68</v>
      </c>
      <c r="Z213" s="263">
        <v>6323.68</v>
      </c>
      <c r="AA213" s="263">
        <v>6323.68</v>
      </c>
      <c r="AB213" s="242">
        <v>5690.9159999999993</v>
      </c>
      <c r="AC213" s="234"/>
      <c r="AD213" s="208"/>
      <c r="AE213" s="208"/>
      <c r="AF213" s="208"/>
      <c r="AG213" s="190">
        <v>4106</v>
      </c>
      <c r="AH213" s="312">
        <f t="shared" si="60"/>
        <v>1</v>
      </c>
      <c r="AI213" s="144">
        <f t="shared" si="52"/>
        <v>12997.303</v>
      </c>
      <c r="AJ213" s="34"/>
      <c r="AK213" s="34"/>
      <c r="AL213" s="34"/>
      <c r="AM213" s="34"/>
      <c r="AN213" s="34"/>
      <c r="AO213" s="34"/>
    </row>
    <row r="214" spans="1:41" s="144" customFormat="1" ht="23.1" customHeight="1" x14ac:dyDescent="0.25">
      <c r="A214" s="2"/>
      <c r="B214" s="2"/>
      <c r="C214" s="2"/>
      <c r="D214" s="136"/>
      <c r="E214" s="138"/>
      <c r="F214" s="139"/>
      <c r="G214" s="101"/>
      <c r="H214" s="2"/>
      <c r="I214" s="45"/>
      <c r="J214" s="33"/>
      <c r="K214" s="202">
        <f t="shared" si="64"/>
        <v>50</v>
      </c>
      <c r="L214" s="202">
        <f t="shared" si="64"/>
        <v>50</v>
      </c>
      <c r="M214" s="51"/>
      <c r="N214" s="13"/>
      <c r="O214" s="13"/>
      <c r="P214" s="51"/>
      <c r="Q214" s="398"/>
      <c r="R214" s="398"/>
      <c r="S214" s="400"/>
      <c r="T214" s="399"/>
      <c r="U214" s="399"/>
      <c r="V214" s="367"/>
      <c r="W214" s="303"/>
      <c r="X214" s="289"/>
      <c r="Y214" s="277"/>
      <c r="Z214" s="272"/>
      <c r="AA214" s="263"/>
      <c r="AB214" s="208"/>
      <c r="AC214" s="208"/>
      <c r="AD214" s="208"/>
      <c r="AE214" s="208"/>
      <c r="AF214" s="208"/>
      <c r="AG214" s="190"/>
      <c r="AH214" s="312" t="e">
        <f t="shared" si="60"/>
        <v>#DIV/0!</v>
      </c>
      <c r="AJ214" s="34"/>
      <c r="AK214" s="34"/>
      <c r="AL214" s="34"/>
      <c r="AM214" s="34"/>
      <c r="AN214" s="34"/>
      <c r="AO214" s="34"/>
    </row>
    <row r="215" spans="1:41" s="144" customFormat="1" ht="23.1" customHeight="1" x14ac:dyDescent="0.25">
      <c r="A215" s="2"/>
      <c r="B215" s="2"/>
      <c r="C215" s="2" t="s">
        <v>657</v>
      </c>
      <c r="D215" s="4" t="s">
        <v>670</v>
      </c>
      <c r="E215" s="116">
        <f t="shared" si="63"/>
        <v>4700</v>
      </c>
      <c r="F215" s="117">
        <f t="shared" si="63"/>
        <v>2800</v>
      </c>
      <c r="G215" s="101"/>
      <c r="H215" s="2"/>
      <c r="I215" s="45"/>
      <c r="J215" s="33"/>
      <c r="K215" s="202">
        <f t="shared" si="64"/>
        <v>4700</v>
      </c>
      <c r="L215" s="202">
        <f t="shared" si="64"/>
        <v>2800</v>
      </c>
      <c r="M215" s="51"/>
      <c r="N215" s="13">
        <f t="shared" si="61"/>
        <v>4660.875</v>
      </c>
      <c r="O215" s="13">
        <f t="shared" si="62"/>
        <v>2796.5249999999996</v>
      </c>
      <c r="P215" s="51"/>
      <c r="Q215" s="398">
        <v>1864.35</v>
      </c>
      <c r="R215" s="398">
        <v>1864.35</v>
      </c>
      <c r="S215" s="436">
        <v>1864.35</v>
      </c>
      <c r="T215" s="399">
        <v>1783.2698124999999</v>
      </c>
      <c r="U215" s="399">
        <v>1783.2698124999999</v>
      </c>
      <c r="V215" s="371">
        <v>1621.1543749999998</v>
      </c>
      <c r="W215" s="303">
        <v>1118.0374999999999</v>
      </c>
      <c r="X215" s="289">
        <v>1118.0374999999999</v>
      </c>
      <c r="Y215" s="277">
        <v>894.43</v>
      </c>
      <c r="Z215" s="263">
        <v>894.43</v>
      </c>
      <c r="AA215" s="263">
        <v>894.43</v>
      </c>
      <c r="AB215" s="208">
        <v>726</v>
      </c>
      <c r="AC215" s="234">
        <v>726</v>
      </c>
      <c r="AD215" s="208">
        <v>726</v>
      </c>
      <c r="AE215" s="208"/>
      <c r="AF215" s="208"/>
      <c r="AG215" s="190"/>
      <c r="AH215" s="312">
        <f t="shared" si="60"/>
        <v>1</v>
      </c>
      <c r="AJ215" s="34"/>
      <c r="AK215" s="34"/>
      <c r="AL215" s="34"/>
      <c r="AM215" s="34"/>
      <c r="AN215" s="34"/>
      <c r="AO215" s="34"/>
    </row>
    <row r="216" spans="1:41" s="144" customFormat="1" ht="23.1" customHeight="1" x14ac:dyDescent="0.25">
      <c r="A216" s="2"/>
      <c r="B216" s="2"/>
      <c r="C216" s="2" t="s">
        <v>657</v>
      </c>
      <c r="D216" s="4" t="s">
        <v>726</v>
      </c>
      <c r="E216" s="116">
        <f t="shared" si="63"/>
        <v>7750</v>
      </c>
      <c r="F216" s="117">
        <f t="shared" si="63"/>
        <v>4650</v>
      </c>
      <c r="G216" s="101"/>
      <c r="H216" s="2"/>
      <c r="I216" s="45"/>
      <c r="J216" s="33"/>
      <c r="K216" s="202">
        <f t="shared" si="64"/>
        <v>7750</v>
      </c>
      <c r="L216" s="202">
        <f t="shared" si="64"/>
        <v>4650</v>
      </c>
      <c r="M216" s="51"/>
      <c r="N216" s="13">
        <f t="shared" si="61"/>
        <v>7703.875</v>
      </c>
      <c r="O216" s="13">
        <f t="shared" si="62"/>
        <v>4622.3250000000007</v>
      </c>
      <c r="P216" s="51"/>
      <c r="Q216" s="398">
        <v>3081.55</v>
      </c>
      <c r="R216" s="398">
        <v>3081.55</v>
      </c>
      <c r="S216" s="436">
        <v>3081.55</v>
      </c>
      <c r="T216" s="399">
        <v>2947.56</v>
      </c>
      <c r="U216" s="399">
        <v>2947.56</v>
      </c>
      <c r="V216" s="371">
        <v>2679.6</v>
      </c>
      <c r="W216" s="303">
        <v>1848</v>
      </c>
      <c r="X216" s="289">
        <v>1848</v>
      </c>
      <c r="Y216" s="277">
        <v>1478.4</v>
      </c>
      <c r="Z216" s="263">
        <v>1478.4</v>
      </c>
      <c r="AA216" s="263">
        <v>1478.4</v>
      </c>
      <c r="AB216" s="208">
        <v>1200</v>
      </c>
      <c r="AC216" s="234">
        <v>1200</v>
      </c>
      <c r="AD216" s="208">
        <v>1200</v>
      </c>
      <c r="AE216" s="208"/>
      <c r="AF216" s="208"/>
      <c r="AG216" s="190"/>
      <c r="AH216" s="312">
        <f t="shared" si="60"/>
        <v>1</v>
      </c>
      <c r="AJ216" s="34"/>
      <c r="AK216" s="34"/>
      <c r="AL216" s="34"/>
      <c r="AM216" s="34"/>
      <c r="AN216" s="34"/>
      <c r="AO216" s="34"/>
    </row>
    <row r="217" spans="1:41" s="144" customFormat="1" ht="23.1" customHeight="1" x14ac:dyDescent="0.25">
      <c r="A217" s="2"/>
      <c r="B217" s="2"/>
      <c r="C217" s="2"/>
      <c r="D217" s="136"/>
      <c r="E217" s="138"/>
      <c r="F217" s="139"/>
      <c r="G217" s="101"/>
      <c r="H217" s="2"/>
      <c r="I217" s="45"/>
      <c r="J217" s="33"/>
      <c r="K217" s="202"/>
      <c r="L217" s="202"/>
      <c r="M217" s="51"/>
      <c r="N217" s="13"/>
      <c r="O217" s="13"/>
      <c r="P217" s="51"/>
      <c r="Q217" s="398"/>
      <c r="R217" s="398"/>
      <c r="S217" s="400"/>
      <c r="T217" s="398"/>
      <c r="U217" s="398"/>
      <c r="V217" s="333"/>
      <c r="W217" s="333"/>
      <c r="X217" s="330"/>
      <c r="Y217" s="277"/>
      <c r="Z217" s="234"/>
      <c r="AA217" s="234"/>
      <c r="AB217" s="234"/>
      <c r="AC217" s="234"/>
      <c r="AD217" s="208"/>
      <c r="AE217" s="208"/>
      <c r="AF217" s="208"/>
      <c r="AG217" s="190"/>
      <c r="AH217" s="312" t="e">
        <f t="shared" si="60"/>
        <v>#DIV/0!</v>
      </c>
      <c r="AJ217" s="34"/>
      <c r="AK217" s="34"/>
      <c r="AL217" s="34"/>
      <c r="AM217" s="34"/>
      <c r="AN217" s="34"/>
      <c r="AO217" s="34"/>
    </row>
    <row r="218" spans="1:41" s="66" customFormat="1" ht="23.1" customHeight="1" x14ac:dyDescent="0.25">
      <c r="A218" s="2"/>
      <c r="B218" s="2"/>
      <c r="C218" s="2"/>
      <c r="D218" s="615" t="s">
        <v>837</v>
      </c>
      <c r="E218" s="615"/>
      <c r="F218" s="615"/>
      <c r="G218" s="615"/>
      <c r="H218" s="615"/>
      <c r="I218" s="615"/>
      <c r="J218" s="33"/>
      <c r="K218" s="202"/>
      <c r="L218" s="202"/>
      <c r="M218" s="51"/>
      <c r="N218" s="13"/>
      <c r="O218" s="13"/>
      <c r="P218" s="63"/>
      <c r="Q218" s="473">
        <v>220324</v>
      </c>
      <c r="R218" s="398"/>
      <c r="S218" s="400"/>
      <c r="T218" s="401"/>
      <c r="U218" s="401"/>
      <c r="V218" s="368"/>
      <c r="W218" s="305"/>
      <c r="X218" s="289"/>
      <c r="Y218" s="277"/>
      <c r="Z218" s="263"/>
      <c r="AA218" s="263"/>
      <c r="AB218" s="208"/>
      <c r="AC218" s="208"/>
      <c r="AD218" s="208"/>
      <c r="AE218" s="208"/>
      <c r="AF218" s="208"/>
      <c r="AG218" s="192"/>
      <c r="AH218" s="312" t="e">
        <f t="shared" si="60"/>
        <v>#DIV/0!</v>
      </c>
      <c r="AI218" s="144"/>
    </row>
    <row r="219" spans="1:41" s="66" customFormat="1" ht="23.1" customHeight="1" x14ac:dyDescent="0.25">
      <c r="A219" s="449" t="s">
        <v>251</v>
      </c>
      <c r="B219" s="2"/>
      <c r="C219" s="2" t="s">
        <v>702</v>
      </c>
      <c r="D219" s="4" t="s">
        <v>693</v>
      </c>
      <c r="E219" s="116">
        <f t="shared" ref="E219" si="65">K219</f>
        <v>800</v>
      </c>
      <c r="F219" s="117">
        <f t="shared" ref="F219" si="66">L219</f>
        <v>500</v>
      </c>
      <c r="G219" s="101"/>
      <c r="H219" s="2"/>
      <c r="I219" s="2"/>
      <c r="J219" s="33"/>
      <c r="K219" s="202">
        <f t="shared" ref="K219:L220" si="67">MROUND(N219+25,50)</f>
        <v>800</v>
      </c>
      <c r="L219" s="202">
        <f t="shared" si="67"/>
        <v>500</v>
      </c>
      <c r="M219" s="51"/>
      <c r="N219" s="13">
        <f t="shared" si="61"/>
        <v>753.50000000000011</v>
      </c>
      <c r="O219" s="13">
        <f t="shared" si="62"/>
        <v>452.1</v>
      </c>
      <c r="P219" s="63"/>
      <c r="Q219" s="450">
        <v>301.40000000000003</v>
      </c>
      <c r="R219" s="450">
        <v>301.40000000000003</v>
      </c>
      <c r="S219" s="436">
        <v>274</v>
      </c>
      <c r="T219" s="409">
        <v>274</v>
      </c>
      <c r="U219" s="409">
        <v>274</v>
      </c>
      <c r="V219" s="368">
        <v>250</v>
      </c>
      <c r="W219" s="305">
        <v>200</v>
      </c>
      <c r="X219" s="289">
        <v>196.41875000000002</v>
      </c>
      <c r="Y219" s="277">
        <v>157.13500000000002</v>
      </c>
      <c r="Z219" s="263">
        <v>157.13500000000002</v>
      </c>
      <c r="AA219" s="263">
        <v>157.13500000000002</v>
      </c>
      <c r="AB219" s="208">
        <v>336.35447999999997</v>
      </c>
      <c r="AC219" s="208">
        <v>336.35447999999997</v>
      </c>
      <c r="AD219" s="208">
        <v>336.35447999999997</v>
      </c>
      <c r="AE219" s="208">
        <v>336.35447999999997</v>
      </c>
      <c r="AF219" s="208">
        <v>303.35000000000002</v>
      </c>
      <c r="AG219" s="192">
        <v>242.68</v>
      </c>
      <c r="AH219" s="312">
        <f t="shared" si="60"/>
        <v>1</v>
      </c>
      <c r="AI219" s="144">
        <f t="shared" si="52"/>
        <v>301.40000000000003</v>
      </c>
    </row>
    <row r="220" spans="1:41" ht="23.1" customHeight="1" x14ac:dyDescent="0.25">
      <c r="A220" s="449"/>
      <c r="C220" s="2" t="s">
        <v>702</v>
      </c>
      <c r="D220" s="4" t="s">
        <v>694</v>
      </c>
      <c r="E220" s="116">
        <f t="shared" ref="E220:F220" si="68">K220</f>
        <v>12800</v>
      </c>
      <c r="F220" s="117">
        <f t="shared" si="68"/>
        <v>7700</v>
      </c>
      <c r="G220" s="101"/>
      <c r="K220" s="202">
        <f t="shared" si="67"/>
        <v>12800</v>
      </c>
      <c r="L220" s="202">
        <f t="shared" si="67"/>
        <v>7700</v>
      </c>
      <c r="M220" s="51"/>
      <c r="N220" s="13">
        <f t="shared" si="61"/>
        <v>12798.197500000002</v>
      </c>
      <c r="O220" s="13">
        <f t="shared" si="62"/>
        <v>7678.9185000000007</v>
      </c>
      <c r="P220" s="51"/>
      <c r="Q220" s="450">
        <v>5119.2790000000005</v>
      </c>
      <c r="R220" s="450">
        <v>5119.2790000000005</v>
      </c>
      <c r="S220" s="436">
        <v>4653.8900000000003</v>
      </c>
      <c r="T220" s="409">
        <v>4653.8900000000003</v>
      </c>
      <c r="U220" s="409">
        <v>4653.8900000000003</v>
      </c>
      <c r="V220" s="368">
        <v>424.625</v>
      </c>
      <c r="W220" s="305">
        <v>339.7</v>
      </c>
      <c r="X220" s="289">
        <v>333.63</v>
      </c>
      <c r="Y220" s="277">
        <v>266.904</v>
      </c>
      <c r="Z220" s="263">
        <v>266.904</v>
      </c>
      <c r="AA220" s="263">
        <v>266.904</v>
      </c>
      <c r="AB220" s="208">
        <v>449.57682</v>
      </c>
      <c r="AC220" s="208">
        <v>449.57682</v>
      </c>
      <c r="AD220" s="208">
        <v>449.57682</v>
      </c>
      <c r="AE220" s="208">
        <v>449.57682</v>
      </c>
      <c r="AF220" s="208">
        <v>405.46249999999998</v>
      </c>
      <c r="AG220" s="190">
        <v>324.37</v>
      </c>
      <c r="AH220" s="312">
        <f t="shared" si="60"/>
        <v>1</v>
      </c>
      <c r="AI220" s="144">
        <f t="shared" si="52"/>
        <v>5119.2790000000005</v>
      </c>
    </row>
    <row r="221" spans="1:41" ht="23.1" customHeight="1" x14ac:dyDescent="0.25">
      <c r="A221" s="449"/>
      <c r="D221" s="136"/>
      <c r="E221" s="138"/>
      <c r="F221" s="139"/>
      <c r="K221" s="202"/>
      <c r="L221" s="202"/>
      <c r="M221" s="51"/>
      <c r="N221" s="13"/>
      <c r="O221" s="13"/>
      <c r="P221" s="51"/>
      <c r="Q221" s="450"/>
      <c r="R221" s="450"/>
      <c r="S221" s="436"/>
      <c r="T221" s="401"/>
      <c r="U221" s="401"/>
      <c r="V221" s="368"/>
      <c r="W221" s="305"/>
      <c r="X221" s="289"/>
      <c r="Y221" s="277"/>
      <c r="Z221" s="263"/>
      <c r="AA221" s="263"/>
      <c r="AB221" s="208"/>
      <c r="AC221" s="208"/>
      <c r="AD221" s="208"/>
      <c r="AE221" s="208"/>
      <c r="AF221" s="208"/>
      <c r="AG221" s="190"/>
      <c r="AH221" s="312" t="e">
        <f t="shared" si="60"/>
        <v>#DIV/0!</v>
      </c>
    </row>
    <row r="222" spans="1:41" ht="23.1" customHeight="1" x14ac:dyDescent="0.25">
      <c r="A222" s="449"/>
      <c r="C222" s="2" t="s">
        <v>702</v>
      </c>
      <c r="D222" s="4" t="s">
        <v>695</v>
      </c>
      <c r="E222" s="116">
        <f t="shared" ref="E222:F226" si="69">K222</f>
        <v>1850</v>
      </c>
      <c r="F222" s="117">
        <f t="shared" si="69"/>
        <v>1150</v>
      </c>
      <c r="K222" s="202">
        <f t="shared" ref="K222:L226" si="70">MROUND(N222+25,50)</f>
        <v>1850</v>
      </c>
      <c r="L222" s="202">
        <f t="shared" si="70"/>
        <v>1150</v>
      </c>
      <c r="M222" s="51"/>
      <c r="N222" s="13">
        <f t="shared" si="61"/>
        <v>1840.0525000000002</v>
      </c>
      <c r="O222" s="13">
        <f t="shared" si="62"/>
        <v>1104.0315000000001</v>
      </c>
      <c r="P222" s="51"/>
      <c r="Q222" s="450">
        <v>736.02100000000007</v>
      </c>
      <c r="R222" s="450">
        <v>736.02100000000007</v>
      </c>
      <c r="S222" s="436">
        <v>669.11</v>
      </c>
      <c r="T222" s="409">
        <v>669.11</v>
      </c>
      <c r="U222" s="409">
        <v>669.11</v>
      </c>
      <c r="V222" s="368">
        <v>610.5</v>
      </c>
      <c r="W222" s="305">
        <v>488.4</v>
      </c>
      <c r="X222" s="289">
        <v>488.75</v>
      </c>
      <c r="Y222" s="277">
        <v>391</v>
      </c>
      <c r="Z222" s="272">
        <v>391</v>
      </c>
      <c r="AA222" s="263">
        <v>391</v>
      </c>
      <c r="AB222" s="208">
        <v>554.70492000000002</v>
      </c>
      <c r="AC222" s="208">
        <v>554.70492000000002</v>
      </c>
      <c r="AD222" s="208">
        <v>554.70492000000002</v>
      </c>
      <c r="AE222" s="208">
        <v>554.70492000000002</v>
      </c>
      <c r="AF222" s="208">
        <v>500.27500000000003</v>
      </c>
      <c r="AG222" s="190">
        <v>400.22</v>
      </c>
      <c r="AH222" s="312">
        <f t="shared" si="60"/>
        <v>1</v>
      </c>
      <c r="AI222" s="144">
        <f t="shared" si="52"/>
        <v>736.02100000000007</v>
      </c>
    </row>
    <row r="223" spans="1:41" ht="23.1" customHeight="1" x14ac:dyDescent="0.25">
      <c r="A223" s="449"/>
      <c r="C223" s="2" t="s">
        <v>702</v>
      </c>
      <c r="D223" s="4" t="s">
        <v>696</v>
      </c>
      <c r="E223" s="116">
        <f t="shared" si="69"/>
        <v>2500</v>
      </c>
      <c r="F223" s="117">
        <f t="shared" si="69"/>
        <v>1500</v>
      </c>
      <c r="K223" s="202">
        <f t="shared" si="70"/>
        <v>2500</v>
      </c>
      <c r="L223" s="202">
        <f t="shared" si="70"/>
        <v>1500</v>
      </c>
      <c r="M223" s="51"/>
      <c r="N223" s="13">
        <f t="shared" si="61"/>
        <v>2459.3525</v>
      </c>
      <c r="O223" s="13">
        <f t="shared" si="62"/>
        <v>1475.6115</v>
      </c>
      <c r="P223" s="51"/>
      <c r="Q223" s="450">
        <v>983.74099999999999</v>
      </c>
      <c r="R223" s="450">
        <v>983.74099999999999</v>
      </c>
      <c r="S223" s="436">
        <v>894.31</v>
      </c>
      <c r="T223" s="409">
        <v>894.31</v>
      </c>
      <c r="U223" s="409">
        <v>894.31</v>
      </c>
      <c r="V223" s="368">
        <v>815.97499999999991</v>
      </c>
      <c r="W223" s="305">
        <v>652.78</v>
      </c>
      <c r="X223" s="289">
        <v>653.75</v>
      </c>
      <c r="Y223" s="277">
        <v>523</v>
      </c>
      <c r="Z223" s="272">
        <v>523</v>
      </c>
      <c r="AA223" s="263">
        <v>499.53200000000004</v>
      </c>
      <c r="AB223" s="208">
        <v>738.14202</v>
      </c>
      <c r="AC223" s="208">
        <v>738.14202</v>
      </c>
      <c r="AD223" s="208">
        <v>738.14202</v>
      </c>
      <c r="AE223" s="208">
        <v>738.14202</v>
      </c>
      <c r="AF223" s="208">
        <v>665.71250000000009</v>
      </c>
      <c r="AG223" s="190">
        <v>532.57000000000005</v>
      </c>
      <c r="AH223" s="312">
        <f t="shared" si="60"/>
        <v>1</v>
      </c>
      <c r="AI223" s="144">
        <f t="shared" si="52"/>
        <v>983.74099999999999</v>
      </c>
    </row>
    <row r="224" spans="1:41" ht="23.1" customHeight="1" x14ac:dyDescent="0.25">
      <c r="A224" s="449"/>
      <c r="C224" s="2" t="s">
        <v>702</v>
      </c>
      <c r="D224" s="4" t="s">
        <v>697</v>
      </c>
      <c r="E224" s="116">
        <f t="shared" si="69"/>
        <v>3050</v>
      </c>
      <c r="F224" s="117">
        <f t="shared" si="69"/>
        <v>1850</v>
      </c>
      <c r="K224" s="202">
        <f t="shared" si="70"/>
        <v>3050</v>
      </c>
      <c r="L224" s="202">
        <f t="shared" si="70"/>
        <v>1850</v>
      </c>
      <c r="M224" s="51"/>
      <c r="N224" s="13">
        <f t="shared" si="61"/>
        <v>3036</v>
      </c>
      <c r="O224" s="13">
        <f t="shared" si="62"/>
        <v>1821.6000000000001</v>
      </c>
      <c r="P224" s="51"/>
      <c r="Q224" s="450">
        <v>1214.4000000000001</v>
      </c>
      <c r="R224" s="450">
        <v>1214.4000000000001</v>
      </c>
      <c r="S224" s="436">
        <v>1104</v>
      </c>
      <c r="T224" s="420">
        <v>1104</v>
      </c>
      <c r="U224" s="409">
        <v>1103.45</v>
      </c>
      <c r="V224" s="368">
        <v>1006.8000000000001</v>
      </c>
      <c r="W224" s="305">
        <v>805.44</v>
      </c>
      <c r="X224" s="289">
        <v>806.25</v>
      </c>
      <c r="Y224" s="277">
        <v>645</v>
      </c>
      <c r="Z224" s="272">
        <v>645</v>
      </c>
      <c r="AA224" s="263">
        <v>616.34100000000001</v>
      </c>
      <c r="AB224" s="208"/>
      <c r="AC224" s="208"/>
      <c r="AD224" s="208"/>
      <c r="AE224" s="208"/>
      <c r="AF224" s="208"/>
      <c r="AG224" s="190"/>
      <c r="AH224" s="312">
        <f t="shared" si="60"/>
        <v>1</v>
      </c>
      <c r="AI224" s="144">
        <f t="shared" si="52"/>
        <v>1214.4000000000001</v>
      </c>
    </row>
    <row r="225" spans="1:35" ht="23.1" customHeight="1" x14ac:dyDescent="0.25">
      <c r="A225" s="449"/>
      <c r="C225" s="2" t="s">
        <v>702</v>
      </c>
      <c r="D225" s="4" t="s">
        <v>698</v>
      </c>
      <c r="E225" s="116">
        <f t="shared" si="69"/>
        <v>4050</v>
      </c>
      <c r="F225" s="117">
        <f t="shared" si="69"/>
        <v>2450</v>
      </c>
      <c r="K225" s="202">
        <f t="shared" si="70"/>
        <v>4050</v>
      </c>
      <c r="L225" s="202">
        <f t="shared" si="70"/>
        <v>2450</v>
      </c>
      <c r="M225" s="51"/>
      <c r="N225" s="13">
        <f t="shared" si="61"/>
        <v>4039.75</v>
      </c>
      <c r="O225" s="13">
        <f t="shared" si="62"/>
        <v>2423.8500000000004</v>
      </c>
      <c r="P225" s="51"/>
      <c r="Q225" s="451">
        <v>1615.9</v>
      </c>
      <c r="R225" s="451">
        <v>1615.9</v>
      </c>
      <c r="S225" s="436">
        <v>1469</v>
      </c>
      <c r="T225" s="420">
        <v>1469</v>
      </c>
      <c r="U225" s="409">
        <v>1468.38</v>
      </c>
      <c r="V225" s="368">
        <v>1339.7624999999998</v>
      </c>
      <c r="W225" s="305">
        <v>1071.81</v>
      </c>
      <c r="X225" s="289">
        <v>1072.5</v>
      </c>
      <c r="Y225" s="277">
        <v>858</v>
      </c>
      <c r="Z225" s="272">
        <v>858</v>
      </c>
      <c r="AA225" s="263">
        <v>820.16000000000008</v>
      </c>
      <c r="AB225" s="208"/>
      <c r="AC225" s="208"/>
      <c r="AD225" s="208"/>
      <c r="AE225" s="208"/>
      <c r="AF225" s="208"/>
      <c r="AG225" s="190"/>
      <c r="AH225" s="312">
        <f t="shared" si="60"/>
        <v>1</v>
      </c>
      <c r="AI225" s="144">
        <f t="shared" si="52"/>
        <v>1615.9</v>
      </c>
    </row>
    <row r="226" spans="1:35" ht="23.1" customHeight="1" x14ac:dyDescent="0.25">
      <c r="A226" s="449"/>
      <c r="C226" s="2" t="s">
        <v>702</v>
      </c>
      <c r="D226" s="4" t="s">
        <v>699</v>
      </c>
      <c r="E226" s="116">
        <f t="shared" si="69"/>
        <v>6950</v>
      </c>
      <c r="F226" s="117">
        <f t="shared" si="69"/>
        <v>4200</v>
      </c>
      <c r="K226" s="202">
        <f t="shared" si="70"/>
        <v>6950</v>
      </c>
      <c r="L226" s="202">
        <f t="shared" si="70"/>
        <v>4200</v>
      </c>
      <c r="M226" s="51"/>
      <c r="N226" s="13">
        <f t="shared" si="61"/>
        <v>6930</v>
      </c>
      <c r="O226" s="13">
        <f t="shared" si="62"/>
        <v>4158</v>
      </c>
      <c r="P226" s="51"/>
      <c r="Q226" s="451">
        <v>2772</v>
      </c>
      <c r="R226" s="451">
        <v>2772</v>
      </c>
      <c r="S226" s="436">
        <v>2520</v>
      </c>
      <c r="T226" s="420">
        <v>2520</v>
      </c>
      <c r="U226" s="409">
        <v>2519.58</v>
      </c>
      <c r="V226" s="368">
        <v>2298.8874999999998</v>
      </c>
      <c r="W226" s="305">
        <v>1839.11</v>
      </c>
      <c r="X226" s="289">
        <v>1665.8674999999998</v>
      </c>
      <c r="Y226" s="277">
        <v>1332.694</v>
      </c>
      <c r="Z226" s="263">
        <v>1332.694</v>
      </c>
      <c r="AA226" s="263">
        <v>1332.694</v>
      </c>
      <c r="AB226" s="208">
        <v>1199.4166799999998</v>
      </c>
      <c r="AC226" s="208">
        <v>1199.4166799999998</v>
      </c>
      <c r="AD226" s="208">
        <v>1199.4166799999998</v>
      </c>
      <c r="AE226" s="208">
        <v>1199.4166799999998</v>
      </c>
      <c r="AF226" s="208">
        <v>1081.7249999999999</v>
      </c>
      <c r="AG226" s="190">
        <v>865.38</v>
      </c>
      <c r="AH226" s="312">
        <f t="shared" si="60"/>
        <v>1</v>
      </c>
      <c r="AI226" s="144">
        <f t="shared" si="52"/>
        <v>2772</v>
      </c>
    </row>
    <row r="227" spans="1:35" ht="23.1" customHeight="1" x14ac:dyDescent="0.25">
      <c r="A227" s="449"/>
      <c r="D227" s="136"/>
      <c r="E227" s="138"/>
      <c r="F227" s="139"/>
      <c r="K227" s="202"/>
      <c r="L227" s="202"/>
      <c r="M227" s="51"/>
      <c r="N227" s="13"/>
      <c r="O227" s="13"/>
      <c r="P227" s="51"/>
      <c r="Q227" s="451"/>
      <c r="R227" s="451"/>
      <c r="S227" s="436"/>
      <c r="T227" s="401"/>
      <c r="U227" s="401"/>
      <c r="V227" s="368"/>
      <c r="W227" s="305"/>
      <c r="X227" s="289"/>
      <c r="Y227" s="277"/>
      <c r="Z227" s="263"/>
      <c r="AA227" s="263"/>
      <c r="AB227" s="208"/>
      <c r="AC227" s="208"/>
      <c r="AD227" s="208"/>
      <c r="AE227" s="208"/>
      <c r="AF227" s="208"/>
      <c r="AG227" s="191"/>
      <c r="AH227" s="312" t="e">
        <f t="shared" si="60"/>
        <v>#DIV/0!</v>
      </c>
    </row>
    <row r="228" spans="1:35" s="66" customFormat="1" ht="23.1" customHeight="1" x14ac:dyDescent="0.25">
      <c r="A228" s="449"/>
      <c r="B228" s="2">
        <v>1895</v>
      </c>
      <c r="C228" s="2" t="s">
        <v>413</v>
      </c>
      <c r="D228" s="4" t="s">
        <v>700</v>
      </c>
      <c r="E228" s="116">
        <f t="shared" ref="E228:F229" si="71">K228</f>
        <v>10750</v>
      </c>
      <c r="F228" s="117">
        <f t="shared" si="71"/>
        <v>6450</v>
      </c>
      <c r="G228" s="101"/>
      <c r="H228" s="2" t="s">
        <v>553</v>
      </c>
      <c r="I228" s="2"/>
      <c r="J228" s="33"/>
      <c r="K228" s="202">
        <f t="shared" ref="K228:L229" si="72">MROUND(N228+25,50)</f>
        <v>10750</v>
      </c>
      <c r="L228" s="202">
        <f t="shared" si="72"/>
        <v>6450</v>
      </c>
      <c r="M228" s="51"/>
      <c r="N228" s="13">
        <f t="shared" si="61"/>
        <v>10700.25</v>
      </c>
      <c r="O228" s="13">
        <f t="shared" si="62"/>
        <v>6420.1500000000005</v>
      </c>
      <c r="P228" s="63"/>
      <c r="Q228" s="451">
        <v>4280.1000000000004</v>
      </c>
      <c r="R228" s="451">
        <v>4280.1000000000004</v>
      </c>
      <c r="S228" s="436">
        <v>2275.34</v>
      </c>
      <c r="T228" s="409">
        <v>2275.34</v>
      </c>
      <c r="U228" s="409">
        <v>2275.34</v>
      </c>
      <c r="V228" s="368">
        <v>2076.0374999999999</v>
      </c>
      <c r="W228" s="305">
        <v>1660.83</v>
      </c>
      <c r="X228" s="289">
        <v>1588.62</v>
      </c>
      <c r="Y228" s="277">
        <v>1270.896</v>
      </c>
      <c r="Z228" s="263">
        <v>1270.896</v>
      </c>
      <c r="AA228" s="263">
        <v>1270.896</v>
      </c>
      <c r="AB228" s="208">
        <v>1143.8103599999999</v>
      </c>
      <c r="AC228" s="208">
        <v>1143.8103599999999</v>
      </c>
      <c r="AD228" s="208">
        <v>1143.8103599999999</v>
      </c>
      <c r="AE228" s="208">
        <v>1143.8103599999999</v>
      </c>
      <c r="AF228" s="208">
        <v>1031.575</v>
      </c>
      <c r="AG228" s="191">
        <v>825.26</v>
      </c>
      <c r="AH228" s="312">
        <f t="shared" si="60"/>
        <v>1</v>
      </c>
      <c r="AI228" s="144">
        <f t="shared" si="52"/>
        <v>2502.8740000000003</v>
      </c>
    </row>
    <row r="229" spans="1:35" ht="23.1" customHeight="1" x14ac:dyDescent="0.25">
      <c r="A229" s="449"/>
      <c r="B229" s="2">
        <v>1896</v>
      </c>
      <c r="C229" s="2" t="s">
        <v>414</v>
      </c>
      <c r="D229" s="4" t="s">
        <v>701</v>
      </c>
      <c r="E229" s="116">
        <f t="shared" si="71"/>
        <v>9750</v>
      </c>
      <c r="F229" s="117">
        <f t="shared" si="71"/>
        <v>5850</v>
      </c>
      <c r="G229" s="101"/>
      <c r="K229" s="202">
        <f t="shared" si="72"/>
        <v>9750</v>
      </c>
      <c r="L229" s="202">
        <f t="shared" si="72"/>
        <v>5850</v>
      </c>
      <c r="M229" s="51"/>
      <c r="N229" s="13">
        <f t="shared" si="61"/>
        <v>9727.4749999999985</v>
      </c>
      <c r="O229" s="13">
        <f t="shared" si="62"/>
        <v>5836.4849999999997</v>
      </c>
      <c r="P229" s="51"/>
      <c r="Q229" s="450">
        <v>3890.99</v>
      </c>
      <c r="R229" s="450">
        <v>3890.99</v>
      </c>
      <c r="S229" s="436">
        <v>3890.99</v>
      </c>
      <c r="T229" s="409">
        <v>3890.99</v>
      </c>
      <c r="U229" s="409">
        <v>3890.99</v>
      </c>
      <c r="V229" s="368">
        <v>3550.1749999999997</v>
      </c>
      <c r="W229" s="305">
        <v>2840.14</v>
      </c>
      <c r="X229" s="289">
        <v>2716.67</v>
      </c>
      <c r="Y229" s="277">
        <v>2173.3360000000002</v>
      </c>
      <c r="Z229" s="263">
        <v>2173.3360000000002</v>
      </c>
      <c r="AA229" s="263">
        <v>2173.3360000000002</v>
      </c>
      <c r="AB229" s="208">
        <v>1955.9924999999998</v>
      </c>
      <c r="AC229" s="208">
        <v>1955.9924999999998</v>
      </c>
      <c r="AD229" s="208">
        <v>1955.9924999999998</v>
      </c>
      <c r="AE229" s="208">
        <v>1955.9924999999998</v>
      </c>
      <c r="AF229" s="208">
        <v>1764.0625</v>
      </c>
      <c r="AG229" s="191">
        <v>1411.25</v>
      </c>
      <c r="AH229" s="312">
        <f t="shared" si="60"/>
        <v>1</v>
      </c>
      <c r="AI229" s="144">
        <f t="shared" si="52"/>
        <v>4280.0889999999999</v>
      </c>
    </row>
    <row r="230" spans="1:35" ht="23.1" customHeight="1" x14ac:dyDescent="0.25">
      <c r="D230" s="136"/>
      <c r="E230" s="138"/>
      <c r="F230" s="139"/>
      <c r="K230" s="202"/>
      <c r="L230" s="202"/>
      <c r="M230" s="51"/>
      <c r="N230" s="13"/>
      <c r="O230" s="13"/>
      <c r="P230" s="51"/>
      <c r="Q230" s="398"/>
      <c r="R230" s="398"/>
      <c r="S230" s="400"/>
      <c r="T230" s="401"/>
      <c r="U230" s="401"/>
      <c r="V230" s="368">
        <v>0</v>
      </c>
      <c r="W230" s="300"/>
      <c r="X230" s="289"/>
      <c r="Y230" s="277"/>
      <c r="Z230" s="208"/>
      <c r="AA230" s="208"/>
      <c r="AB230" s="208"/>
      <c r="AC230" s="208"/>
      <c r="AD230" s="208"/>
      <c r="AE230" s="208"/>
      <c r="AF230" s="208"/>
      <c r="AG230" s="54"/>
      <c r="AH230" s="312" t="e">
        <f t="shared" si="60"/>
        <v>#DIV/0!</v>
      </c>
    </row>
    <row r="231" spans="1:35" ht="23.1" customHeight="1" x14ac:dyDescent="0.25">
      <c r="D231" s="615" t="s">
        <v>838</v>
      </c>
      <c r="E231" s="615"/>
      <c r="F231" s="615"/>
      <c r="G231" s="615"/>
      <c r="H231" s="615"/>
      <c r="I231" s="615"/>
      <c r="J231" s="34"/>
      <c r="K231" s="202"/>
      <c r="L231" s="202"/>
      <c r="M231" s="2"/>
      <c r="N231" s="13"/>
      <c r="O231" s="13"/>
      <c r="P231" s="2"/>
      <c r="Q231" s="473">
        <v>220324</v>
      </c>
      <c r="R231" s="398"/>
      <c r="S231" s="400"/>
      <c r="T231" s="401"/>
      <c r="U231" s="401"/>
      <c r="V231" s="329"/>
      <c r="W231" s="333"/>
      <c r="X231" s="330"/>
      <c r="Y231" s="277"/>
      <c r="Z231" s="208"/>
      <c r="AA231" s="208"/>
      <c r="AB231" s="208"/>
      <c r="AC231" s="208"/>
      <c r="AD231" s="208"/>
      <c r="AE231" s="208"/>
      <c r="AF231" s="208"/>
      <c r="AG231" s="54"/>
      <c r="AH231" s="312" t="e">
        <f t="shared" si="60"/>
        <v>#DIV/0!</v>
      </c>
    </row>
    <row r="232" spans="1:35" s="66" customFormat="1" ht="23.1" customHeight="1" x14ac:dyDescent="0.25">
      <c r="A232" s="449"/>
      <c r="B232" s="2">
        <v>2007</v>
      </c>
      <c r="C232" s="2" t="s">
        <v>466</v>
      </c>
      <c r="D232" s="4" t="s">
        <v>546</v>
      </c>
      <c r="E232" s="116">
        <f t="shared" ref="E232:F238" si="73">K232</f>
        <v>1700</v>
      </c>
      <c r="F232" s="117">
        <f t="shared" si="73"/>
        <v>1050</v>
      </c>
      <c r="G232" s="101"/>
      <c r="H232" s="2"/>
      <c r="I232" s="2"/>
      <c r="J232" s="33"/>
      <c r="K232" s="202">
        <f t="shared" ref="K232:L238" si="74">MROUND(N232+25,50)</f>
        <v>1700</v>
      </c>
      <c r="L232" s="202">
        <f t="shared" si="74"/>
        <v>1050</v>
      </c>
      <c r="M232" s="51"/>
      <c r="N232" s="13">
        <f t="shared" si="61"/>
        <v>1672.5</v>
      </c>
      <c r="O232" s="13">
        <f t="shared" si="62"/>
        <v>1003.5</v>
      </c>
      <c r="P232" s="63"/>
      <c r="Q232" s="450">
        <v>669</v>
      </c>
      <c r="R232" s="450">
        <v>669</v>
      </c>
      <c r="S232" s="436">
        <v>608.16</v>
      </c>
      <c r="T232" s="409">
        <v>608.16</v>
      </c>
      <c r="U232" s="409">
        <v>608.16</v>
      </c>
      <c r="V232" s="368">
        <v>554.88750000000005</v>
      </c>
      <c r="W232" s="305">
        <v>443.91</v>
      </c>
      <c r="X232" s="289">
        <v>424.6275</v>
      </c>
      <c r="Y232" s="277">
        <v>339.702</v>
      </c>
      <c r="Z232" s="263">
        <v>339.702</v>
      </c>
      <c r="AA232" s="263">
        <v>339.702</v>
      </c>
      <c r="AB232" s="208">
        <v>305.72388000000001</v>
      </c>
      <c r="AC232" s="208">
        <v>305.72388000000001</v>
      </c>
      <c r="AD232" s="208">
        <v>305.72388000000001</v>
      </c>
      <c r="AE232" s="208">
        <v>305.72388000000001</v>
      </c>
      <c r="AF232" s="208">
        <v>275.72500000000002</v>
      </c>
      <c r="AG232" s="191">
        <v>220.58</v>
      </c>
      <c r="AH232" s="312">
        <f t="shared" si="60"/>
        <v>1</v>
      </c>
      <c r="AI232" s="144">
        <f t="shared" si="52"/>
        <v>668.976</v>
      </c>
    </row>
    <row r="233" spans="1:35" ht="23.1" customHeight="1" x14ac:dyDescent="0.25">
      <c r="A233" s="449"/>
      <c r="C233" s="2" t="s">
        <v>467</v>
      </c>
      <c r="D233" s="4" t="s">
        <v>547</v>
      </c>
      <c r="E233" s="116">
        <f t="shared" si="73"/>
        <v>2000</v>
      </c>
      <c r="F233" s="117">
        <f t="shared" si="73"/>
        <v>1200</v>
      </c>
      <c r="G233" s="101"/>
      <c r="K233" s="202">
        <f t="shared" si="74"/>
        <v>2000</v>
      </c>
      <c r="L233" s="202">
        <f t="shared" si="74"/>
        <v>1200</v>
      </c>
      <c r="M233" s="51"/>
      <c r="N233" s="13">
        <f t="shared" si="61"/>
        <v>1997.5</v>
      </c>
      <c r="O233" s="13">
        <f t="shared" si="62"/>
        <v>1198.5</v>
      </c>
      <c r="P233" s="51"/>
      <c r="Q233" s="451">
        <v>799</v>
      </c>
      <c r="R233" s="451">
        <v>799</v>
      </c>
      <c r="S233" s="436">
        <v>725.63</v>
      </c>
      <c r="T233" s="409">
        <v>725.63</v>
      </c>
      <c r="U233" s="409">
        <v>725.63</v>
      </c>
      <c r="V233" s="368">
        <v>662.07499999999993</v>
      </c>
      <c r="W233" s="305">
        <v>529.66</v>
      </c>
      <c r="X233" s="289">
        <v>506.64625000000007</v>
      </c>
      <c r="Y233" s="277">
        <v>405.31700000000006</v>
      </c>
      <c r="Z233" s="263">
        <v>405.31700000000006</v>
      </c>
      <c r="AA233" s="263">
        <v>405.31700000000006</v>
      </c>
      <c r="AB233" s="208">
        <v>364.78133999999994</v>
      </c>
      <c r="AC233" s="208">
        <v>364.78133999999994</v>
      </c>
      <c r="AD233" s="208">
        <v>364.78133999999994</v>
      </c>
      <c r="AE233" s="208">
        <v>364.78133999999994</v>
      </c>
      <c r="AF233" s="208">
        <v>328.98750000000001</v>
      </c>
      <c r="AG233" s="191">
        <v>263.19</v>
      </c>
      <c r="AH233" s="312">
        <f t="shared" si="60"/>
        <v>1</v>
      </c>
      <c r="AI233" s="144">
        <f t="shared" ref="AI233:AI265" si="75">S233*1.1</f>
        <v>798.1930000000001</v>
      </c>
    </row>
    <row r="234" spans="1:35" ht="23.1" customHeight="1" x14ac:dyDescent="0.25">
      <c r="A234" s="449"/>
      <c r="C234" s="2" t="s">
        <v>468</v>
      </c>
      <c r="D234" s="4" t="s">
        <v>548</v>
      </c>
      <c r="E234" s="116">
        <f t="shared" si="73"/>
        <v>2800</v>
      </c>
      <c r="F234" s="117">
        <f t="shared" si="73"/>
        <v>1700</v>
      </c>
      <c r="G234" s="101"/>
      <c r="K234" s="202">
        <f t="shared" si="74"/>
        <v>2800</v>
      </c>
      <c r="L234" s="202">
        <f t="shared" si="74"/>
        <v>1700</v>
      </c>
      <c r="M234" s="51"/>
      <c r="N234" s="13">
        <f t="shared" si="61"/>
        <v>2771</v>
      </c>
      <c r="O234" s="13">
        <f t="shared" si="62"/>
        <v>1662.6000000000001</v>
      </c>
      <c r="P234" s="51"/>
      <c r="Q234" s="451">
        <v>1108.4000000000001</v>
      </c>
      <c r="R234" s="451">
        <v>1108.4000000000001</v>
      </c>
      <c r="S234" s="436">
        <v>1007.62</v>
      </c>
      <c r="T234" s="409">
        <v>1007.62</v>
      </c>
      <c r="U234" s="409">
        <v>1007.62</v>
      </c>
      <c r="V234" s="368">
        <v>919.36249999999995</v>
      </c>
      <c r="W234" s="305">
        <v>735.49</v>
      </c>
      <c r="X234" s="289">
        <v>703.505</v>
      </c>
      <c r="Y234" s="277">
        <v>562.80399999999997</v>
      </c>
      <c r="Z234" s="263">
        <v>562.80399999999997</v>
      </c>
      <c r="AA234" s="263">
        <v>562.80399999999997</v>
      </c>
      <c r="AB234" s="208">
        <v>506.51369999999997</v>
      </c>
      <c r="AC234" s="208">
        <v>506.51369999999997</v>
      </c>
      <c r="AD234" s="208">
        <v>506.51369999999997</v>
      </c>
      <c r="AE234" s="208">
        <v>506.51369999999997</v>
      </c>
      <c r="AF234" s="208">
        <v>456.8125</v>
      </c>
      <c r="AG234" s="191">
        <v>365.45</v>
      </c>
      <c r="AH234" s="312">
        <f t="shared" si="60"/>
        <v>1</v>
      </c>
      <c r="AI234" s="144">
        <f t="shared" si="75"/>
        <v>1108.3820000000001</v>
      </c>
    </row>
    <row r="235" spans="1:35" ht="23.1" customHeight="1" x14ac:dyDescent="0.25">
      <c r="A235" s="449"/>
      <c r="C235" s="2" t="s">
        <v>469</v>
      </c>
      <c r="D235" s="4" t="s">
        <v>167</v>
      </c>
      <c r="E235" s="116">
        <f t="shared" si="73"/>
        <v>3150</v>
      </c>
      <c r="F235" s="117">
        <f t="shared" si="73"/>
        <v>1900</v>
      </c>
      <c r="G235" s="101"/>
      <c r="K235" s="202">
        <f t="shared" si="74"/>
        <v>3150</v>
      </c>
      <c r="L235" s="202">
        <f t="shared" si="74"/>
        <v>1900</v>
      </c>
      <c r="M235" s="51"/>
      <c r="N235" s="13">
        <f t="shared" si="61"/>
        <v>3117.5</v>
      </c>
      <c r="O235" s="13">
        <f t="shared" si="62"/>
        <v>1870.5</v>
      </c>
      <c r="P235" s="51"/>
      <c r="Q235" s="451">
        <v>1247</v>
      </c>
      <c r="R235" s="451">
        <v>1247</v>
      </c>
      <c r="S235" s="436">
        <v>1133.33</v>
      </c>
      <c r="T235" s="409">
        <v>1133.33</v>
      </c>
      <c r="U235" s="409">
        <v>1133.33</v>
      </c>
      <c r="V235" s="368">
        <v>1034.0625</v>
      </c>
      <c r="W235" s="305">
        <v>827.25</v>
      </c>
      <c r="X235" s="289">
        <v>791.27125000000001</v>
      </c>
      <c r="Y235" s="277">
        <v>633.01700000000005</v>
      </c>
      <c r="Z235" s="263">
        <v>633.01700000000005</v>
      </c>
      <c r="AA235" s="263">
        <v>633.01700000000005</v>
      </c>
      <c r="AB235" s="208">
        <v>569.71529999999996</v>
      </c>
      <c r="AC235" s="208">
        <v>569.71529999999996</v>
      </c>
      <c r="AD235" s="208">
        <v>569.71529999999996</v>
      </c>
      <c r="AE235" s="208">
        <v>569.71529999999996</v>
      </c>
      <c r="AF235" s="208">
        <v>513.8125</v>
      </c>
      <c r="AG235" s="191">
        <v>411.05</v>
      </c>
      <c r="AH235" s="312">
        <f t="shared" si="60"/>
        <v>1</v>
      </c>
      <c r="AI235" s="144">
        <f t="shared" si="75"/>
        <v>1246.663</v>
      </c>
    </row>
    <row r="236" spans="1:35" ht="23.1" customHeight="1" x14ac:dyDescent="0.25">
      <c r="A236" s="449"/>
      <c r="C236" s="2" t="s">
        <v>470</v>
      </c>
      <c r="D236" s="4" t="s">
        <v>168</v>
      </c>
      <c r="E236" s="116">
        <f t="shared" si="73"/>
        <v>3750</v>
      </c>
      <c r="F236" s="117">
        <f t="shared" si="73"/>
        <v>2250</v>
      </c>
      <c r="G236" s="101"/>
      <c r="K236" s="202">
        <f t="shared" si="74"/>
        <v>3750</v>
      </c>
      <c r="L236" s="202">
        <f t="shared" si="74"/>
        <v>2250</v>
      </c>
      <c r="M236" s="51"/>
      <c r="N236" s="13">
        <f t="shared" si="61"/>
        <v>3747.5</v>
      </c>
      <c r="O236" s="13">
        <f t="shared" si="62"/>
        <v>2248.5</v>
      </c>
      <c r="P236" s="51"/>
      <c r="Q236" s="451">
        <v>1499</v>
      </c>
      <c r="R236" s="451">
        <v>1499</v>
      </c>
      <c r="S236" s="436">
        <v>1362.03</v>
      </c>
      <c r="T236" s="409">
        <v>1362.03</v>
      </c>
      <c r="U236" s="409">
        <v>1362.03</v>
      </c>
      <c r="V236" s="368">
        <v>1242.7249999999999</v>
      </c>
      <c r="W236" s="305">
        <v>994.18</v>
      </c>
      <c r="X236" s="289">
        <v>950.95000000000016</v>
      </c>
      <c r="Y236" s="277">
        <v>760.7600000000001</v>
      </c>
      <c r="Z236" s="263">
        <v>760.7600000000001</v>
      </c>
      <c r="AA236" s="263">
        <v>760.7600000000001</v>
      </c>
      <c r="AB236" s="208">
        <v>684.68399999999997</v>
      </c>
      <c r="AC236" s="208">
        <v>684.68399999999997</v>
      </c>
      <c r="AD236" s="208">
        <v>684.68399999999997</v>
      </c>
      <c r="AE236" s="208">
        <v>684.68399999999997</v>
      </c>
      <c r="AF236" s="208">
        <v>617.5</v>
      </c>
      <c r="AG236" s="191">
        <v>494</v>
      </c>
      <c r="AH236" s="312">
        <f t="shared" si="60"/>
        <v>1</v>
      </c>
      <c r="AI236" s="144">
        <f t="shared" si="75"/>
        <v>1498.2330000000002</v>
      </c>
    </row>
    <row r="237" spans="1:35" ht="23.1" customHeight="1" x14ac:dyDescent="0.25">
      <c r="A237" s="449"/>
      <c r="C237" s="2" t="s">
        <v>471</v>
      </c>
      <c r="D237" s="4" t="s">
        <v>549</v>
      </c>
      <c r="E237" s="116">
        <f t="shared" si="73"/>
        <v>5700</v>
      </c>
      <c r="F237" s="117">
        <f t="shared" si="73"/>
        <v>3450</v>
      </c>
      <c r="G237" s="101"/>
      <c r="K237" s="202">
        <f t="shared" si="74"/>
        <v>5700</v>
      </c>
      <c r="L237" s="202">
        <f t="shared" si="74"/>
        <v>3450</v>
      </c>
      <c r="M237" s="51"/>
      <c r="N237" s="13">
        <f t="shared" si="61"/>
        <v>5672.5</v>
      </c>
      <c r="O237" s="13">
        <f t="shared" si="62"/>
        <v>3403.5</v>
      </c>
      <c r="P237" s="51"/>
      <c r="Q237" s="451">
        <v>2269</v>
      </c>
      <c r="R237" s="451">
        <v>2269</v>
      </c>
      <c r="S237" s="436">
        <v>2062.54</v>
      </c>
      <c r="T237" s="409">
        <v>2062.54</v>
      </c>
      <c r="U237" s="409">
        <v>2062.54</v>
      </c>
      <c r="V237" s="368">
        <v>1881.875</v>
      </c>
      <c r="W237" s="305">
        <v>1505.5</v>
      </c>
      <c r="X237" s="289">
        <v>1440.13375</v>
      </c>
      <c r="Y237" s="277">
        <v>1152.107</v>
      </c>
      <c r="Z237" s="263">
        <v>1152.107</v>
      </c>
      <c r="AA237" s="263">
        <v>1152.107</v>
      </c>
      <c r="AB237" s="208">
        <v>1036.8804599999999</v>
      </c>
      <c r="AC237" s="208">
        <v>1036.8804599999999</v>
      </c>
      <c r="AD237" s="208">
        <v>1036.8804599999999</v>
      </c>
      <c r="AE237" s="208">
        <v>1036.8804599999999</v>
      </c>
      <c r="AF237" s="208">
        <v>935.13750000000005</v>
      </c>
      <c r="AG237" s="191">
        <v>748.11</v>
      </c>
      <c r="AH237" s="312">
        <f t="shared" si="60"/>
        <v>1</v>
      </c>
      <c r="AI237" s="144">
        <f t="shared" si="75"/>
        <v>2268.7940000000003</v>
      </c>
    </row>
    <row r="238" spans="1:35" ht="23.1" customHeight="1" x14ac:dyDescent="0.25">
      <c r="A238" s="449"/>
      <c r="C238" s="2" t="s">
        <v>472</v>
      </c>
      <c r="D238" s="4" t="s">
        <v>170</v>
      </c>
      <c r="E238" s="116">
        <f t="shared" si="73"/>
        <v>11050</v>
      </c>
      <c r="F238" s="117">
        <f t="shared" si="73"/>
        <v>6650</v>
      </c>
      <c r="G238" s="101"/>
      <c r="K238" s="202">
        <f t="shared" si="74"/>
        <v>11050</v>
      </c>
      <c r="L238" s="202">
        <f t="shared" si="74"/>
        <v>6650</v>
      </c>
      <c r="M238" s="51"/>
      <c r="N238" s="13">
        <f t="shared" si="61"/>
        <v>11032.5</v>
      </c>
      <c r="O238" s="13">
        <f t="shared" si="62"/>
        <v>6619.5</v>
      </c>
      <c r="P238" s="51"/>
      <c r="Q238" s="451">
        <v>4413</v>
      </c>
      <c r="R238" s="451">
        <v>4413</v>
      </c>
      <c r="S238" s="436">
        <v>3940.86</v>
      </c>
      <c r="T238" s="409">
        <v>3940.86</v>
      </c>
      <c r="U238" s="409">
        <v>3940.86</v>
      </c>
      <c r="V238" s="368">
        <v>3595.6750000000002</v>
      </c>
      <c r="W238" s="305">
        <v>2876.54</v>
      </c>
      <c r="X238" s="289">
        <v>2765.51</v>
      </c>
      <c r="Y238" s="277">
        <v>2212.4080000000004</v>
      </c>
      <c r="Z238" s="263">
        <v>2212.4080000000004</v>
      </c>
      <c r="AA238" s="263">
        <v>2212.4080000000004</v>
      </c>
      <c r="AB238" s="208">
        <v>1981.0652399999997</v>
      </c>
      <c r="AC238" s="208">
        <v>1981.0652399999997</v>
      </c>
      <c r="AD238" s="208">
        <v>1981.0652399999997</v>
      </c>
      <c r="AE238" s="208">
        <v>1981.0652399999997</v>
      </c>
      <c r="AF238" s="208">
        <v>1786.675</v>
      </c>
      <c r="AG238" s="191">
        <v>1429.34</v>
      </c>
      <c r="AH238" s="312">
        <f t="shared" si="60"/>
        <v>1</v>
      </c>
      <c r="AI238" s="144">
        <f t="shared" si="75"/>
        <v>4334.9460000000008</v>
      </c>
    </row>
    <row r="239" spans="1:35" ht="23.1" customHeight="1" x14ac:dyDescent="0.25">
      <c r="D239" s="136"/>
      <c r="E239" s="138"/>
      <c r="F239" s="139"/>
      <c r="K239" s="202"/>
      <c r="L239" s="202"/>
      <c r="M239" s="51"/>
      <c r="N239" s="13"/>
      <c r="O239" s="13"/>
      <c r="P239" s="51"/>
      <c r="Q239" s="398"/>
      <c r="R239" s="398"/>
      <c r="S239" s="400"/>
      <c r="T239" s="401"/>
      <c r="U239" s="401"/>
      <c r="V239" s="368"/>
      <c r="W239" s="305"/>
      <c r="X239" s="289"/>
      <c r="Y239" s="277"/>
      <c r="Z239" s="263"/>
      <c r="AA239" s="263"/>
      <c r="AB239" s="208"/>
      <c r="AC239" s="208"/>
      <c r="AD239" s="208"/>
      <c r="AE239" s="208"/>
      <c r="AF239" s="208"/>
      <c r="AG239" s="191"/>
      <c r="AH239" s="312" t="e">
        <f t="shared" si="60"/>
        <v>#DIV/0!</v>
      </c>
    </row>
    <row r="240" spans="1:35" ht="23.1" customHeight="1" x14ac:dyDescent="0.25">
      <c r="D240" s="615" t="s">
        <v>836</v>
      </c>
      <c r="E240" s="615"/>
      <c r="F240" s="615"/>
      <c r="G240" s="615"/>
      <c r="H240" s="615"/>
      <c r="I240" s="615"/>
      <c r="J240" s="34"/>
      <c r="K240" s="202"/>
      <c r="L240" s="202"/>
      <c r="M240" s="2"/>
      <c r="N240" s="13"/>
      <c r="O240" s="13"/>
      <c r="P240" s="2"/>
      <c r="Q240" s="473">
        <v>220324</v>
      </c>
      <c r="R240" s="398"/>
      <c r="S240" s="400"/>
      <c r="T240" s="401"/>
      <c r="U240" s="401"/>
      <c r="V240" s="329"/>
      <c r="W240" s="333"/>
      <c r="X240" s="330"/>
      <c r="Y240" s="280"/>
      <c r="Z240" s="331"/>
      <c r="AA240" s="331"/>
      <c r="AB240" s="237"/>
      <c r="AC240" s="237"/>
      <c r="AD240" s="237"/>
      <c r="AE240" s="237"/>
      <c r="AF240" s="237"/>
      <c r="AG240" s="197"/>
      <c r="AH240" s="312" t="e">
        <f t="shared" si="60"/>
        <v>#DIV/0!</v>
      </c>
    </row>
    <row r="241" spans="1:35" s="66" customFormat="1" ht="23.1" customHeight="1" x14ac:dyDescent="0.25">
      <c r="A241" s="449"/>
      <c r="B241" s="2">
        <v>2030</v>
      </c>
      <c r="C241" s="2" t="s">
        <v>477</v>
      </c>
      <c r="D241" s="4" t="s">
        <v>800</v>
      </c>
      <c r="E241" s="116">
        <f t="shared" ref="E241:F255" si="76">K241</f>
        <v>1000</v>
      </c>
      <c r="F241" s="117">
        <f t="shared" si="76"/>
        <v>600</v>
      </c>
      <c r="G241" s="101"/>
      <c r="H241" s="2"/>
      <c r="I241" s="2"/>
      <c r="J241" s="33"/>
      <c r="K241" s="202">
        <f t="shared" ref="K241:L255" si="77">MROUND(N241+25,50)</f>
        <v>1000</v>
      </c>
      <c r="L241" s="202">
        <f t="shared" si="77"/>
        <v>600</v>
      </c>
      <c r="M241" s="51"/>
      <c r="N241" s="13">
        <f t="shared" si="61"/>
        <v>982.08000000000015</v>
      </c>
      <c r="O241" s="13">
        <f t="shared" si="62"/>
        <v>589.24800000000005</v>
      </c>
      <c r="P241" s="63"/>
      <c r="Q241" s="450">
        <v>392.83200000000005</v>
      </c>
      <c r="R241" s="450">
        <v>392.83200000000005</v>
      </c>
      <c r="S241" s="436">
        <v>357.12</v>
      </c>
      <c r="T241" s="409">
        <v>357.12</v>
      </c>
      <c r="U241" s="409">
        <v>357.12</v>
      </c>
      <c r="V241" s="368">
        <v>325.83750000000003</v>
      </c>
      <c r="W241" s="305">
        <v>260.67</v>
      </c>
      <c r="X241" s="289">
        <v>249.34250000000003</v>
      </c>
      <c r="Y241" s="277">
        <v>199.47400000000002</v>
      </c>
      <c r="Z241" s="263">
        <v>199.47400000000002</v>
      </c>
      <c r="AA241" s="263">
        <v>199.47400000000002</v>
      </c>
      <c r="AB241" s="208">
        <v>179.52857999999998</v>
      </c>
      <c r="AC241" s="208">
        <v>179.52857999999998</v>
      </c>
      <c r="AD241" s="208">
        <v>179.52857999999998</v>
      </c>
      <c r="AE241" s="208">
        <v>179.52857999999998</v>
      </c>
      <c r="AF241" s="208">
        <v>161.91249999999999</v>
      </c>
      <c r="AG241" s="191">
        <v>129.53</v>
      </c>
      <c r="AH241" s="312">
        <f t="shared" si="60"/>
        <v>1</v>
      </c>
      <c r="AI241" s="144">
        <f t="shared" si="75"/>
        <v>392.83200000000005</v>
      </c>
    </row>
    <row r="242" spans="1:35" ht="23.1" customHeight="1" x14ac:dyDescent="0.25">
      <c r="A242" s="449"/>
      <c r="B242" s="2">
        <v>2031</v>
      </c>
      <c r="C242" s="2" t="s">
        <v>478</v>
      </c>
      <c r="D242" s="4" t="s">
        <v>801</v>
      </c>
      <c r="E242" s="116">
        <f t="shared" si="76"/>
        <v>550</v>
      </c>
      <c r="F242" s="117">
        <f t="shared" si="76"/>
        <v>350</v>
      </c>
      <c r="G242" s="101"/>
      <c r="K242" s="202">
        <f t="shared" si="77"/>
        <v>550</v>
      </c>
      <c r="L242" s="202">
        <f t="shared" si="77"/>
        <v>350</v>
      </c>
      <c r="M242" s="51"/>
      <c r="N242" s="13">
        <f t="shared" si="61"/>
        <v>522.6925</v>
      </c>
      <c r="O242" s="13">
        <f t="shared" si="62"/>
        <v>313.6155</v>
      </c>
      <c r="P242" s="51"/>
      <c r="Q242" s="450">
        <v>209.077</v>
      </c>
      <c r="R242" s="450">
        <v>209.077</v>
      </c>
      <c r="S242" s="436">
        <v>190.07</v>
      </c>
      <c r="T242" s="409">
        <v>190.07</v>
      </c>
      <c r="U242" s="409">
        <v>190.07</v>
      </c>
      <c r="V242" s="368">
        <v>173.42500000000001</v>
      </c>
      <c r="W242" s="305">
        <v>138.74</v>
      </c>
      <c r="X242" s="289">
        <v>138.22875000000002</v>
      </c>
      <c r="Y242" s="277">
        <v>110.58300000000001</v>
      </c>
      <c r="Z242" s="263">
        <v>110.58300000000001</v>
      </c>
      <c r="AA242" s="263">
        <v>110.58300000000001</v>
      </c>
      <c r="AB242" s="208">
        <v>90</v>
      </c>
      <c r="AC242" s="234">
        <v>90</v>
      </c>
      <c r="AD242" s="208">
        <v>99.514799999999994</v>
      </c>
      <c r="AE242" s="208">
        <v>99.514799999999994</v>
      </c>
      <c r="AF242" s="208">
        <v>89.75</v>
      </c>
      <c r="AG242" s="191">
        <v>71.8</v>
      </c>
      <c r="AH242" s="312">
        <f t="shared" si="60"/>
        <v>1</v>
      </c>
      <c r="AI242" s="144">
        <f t="shared" si="75"/>
        <v>209.077</v>
      </c>
    </row>
    <row r="243" spans="1:35" ht="23.1" customHeight="1" x14ac:dyDescent="0.25">
      <c r="A243" s="449"/>
      <c r="B243" s="2">
        <v>2032</v>
      </c>
      <c r="C243" s="2" t="s">
        <v>479</v>
      </c>
      <c r="D243" s="4" t="s">
        <v>802</v>
      </c>
      <c r="E243" s="116">
        <f t="shared" si="76"/>
        <v>550</v>
      </c>
      <c r="F243" s="117">
        <f t="shared" si="76"/>
        <v>350</v>
      </c>
      <c r="G243" s="101"/>
      <c r="K243" s="202">
        <f t="shared" si="77"/>
        <v>550</v>
      </c>
      <c r="L243" s="202">
        <f t="shared" si="77"/>
        <v>350</v>
      </c>
      <c r="M243" s="51"/>
      <c r="N243" s="13">
        <f t="shared" si="61"/>
        <v>535.26</v>
      </c>
      <c r="O243" s="13">
        <f t="shared" si="62"/>
        <v>321.15600000000001</v>
      </c>
      <c r="P243" s="51"/>
      <c r="Q243" s="450">
        <v>214.10400000000001</v>
      </c>
      <c r="R243" s="450">
        <v>214.10400000000001</v>
      </c>
      <c r="S243" s="436">
        <v>194.64</v>
      </c>
      <c r="T243" s="409">
        <v>194.64</v>
      </c>
      <c r="U243" s="409">
        <v>194.64</v>
      </c>
      <c r="V243" s="368">
        <v>177.58749999999998</v>
      </c>
      <c r="W243" s="305">
        <v>142.07</v>
      </c>
      <c r="X243" s="289">
        <v>141.55625000000003</v>
      </c>
      <c r="Y243" s="277">
        <v>113.24500000000002</v>
      </c>
      <c r="Z243" s="263">
        <v>113.24500000000002</v>
      </c>
      <c r="AA243" s="263">
        <v>113.24500000000002</v>
      </c>
      <c r="AB243" s="208">
        <v>101.91257999999999</v>
      </c>
      <c r="AC243" s="208">
        <v>101.91257999999999</v>
      </c>
      <c r="AD243" s="208">
        <v>101.91257999999999</v>
      </c>
      <c r="AE243" s="208">
        <v>101.91257999999999</v>
      </c>
      <c r="AF243" s="208">
        <v>91.912499999999994</v>
      </c>
      <c r="AG243" s="191">
        <v>73.53</v>
      </c>
      <c r="AH243" s="312">
        <f t="shared" si="60"/>
        <v>1</v>
      </c>
      <c r="AI243" s="144">
        <f t="shared" si="75"/>
        <v>214.10400000000001</v>
      </c>
    </row>
    <row r="244" spans="1:35" ht="23.1" customHeight="1" x14ac:dyDescent="0.25">
      <c r="A244" s="449"/>
      <c r="B244" s="2">
        <v>2033</v>
      </c>
      <c r="C244" s="2" t="s">
        <v>480</v>
      </c>
      <c r="D244" s="4" t="s">
        <v>803</v>
      </c>
      <c r="E244" s="116">
        <f t="shared" si="76"/>
        <v>600</v>
      </c>
      <c r="F244" s="117">
        <f t="shared" si="76"/>
        <v>350</v>
      </c>
      <c r="G244" s="101"/>
      <c r="K244" s="202">
        <f t="shared" si="77"/>
        <v>600</v>
      </c>
      <c r="L244" s="202">
        <f t="shared" si="77"/>
        <v>350</v>
      </c>
      <c r="M244" s="51"/>
      <c r="N244" s="13">
        <f t="shared" si="61"/>
        <v>574.8325000000001</v>
      </c>
      <c r="O244" s="13">
        <f t="shared" si="62"/>
        <v>344.89950000000005</v>
      </c>
      <c r="P244" s="51"/>
      <c r="Q244" s="450">
        <v>229.93300000000002</v>
      </c>
      <c r="R244" s="450">
        <v>229.93300000000002</v>
      </c>
      <c r="S244" s="436">
        <v>209.03</v>
      </c>
      <c r="T244" s="409">
        <v>209.03</v>
      </c>
      <c r="U244" s="409">
        <v>209.03</v>
      </c>
      <c r="V244" s="368">
        <v>190.72500000000002</v>
      </c>
      <c r="W244" s="305">
        <v>152.58000000000001</v>
      </c>
      <c r="X244" s="289">
        <v>152.03375</v>
      </c>
      <c r="Y244" s="277">
        <v>121.627</v>
      </c>
      <c r="Z244" s="263">
        <v>121.627</v>
      </c>
      <c r="AA244" s="263">
        <v>121.627</v>
      </c>
      <c r="AB244" s="208">
        <v>99</v>
      </c>
      <c r="AC244" s="234">
        <v>99</v>
      </c>
      <c r="AD244" s="208">
        <v>109.45241999999999</v>
      </c>
      <c r="AE244" s="208">
        <v>109.45241999999999</v>
      </c>
      <c r="AF244" s="208">
        <v>98.712500000000006</v>
      </c>
      <c r="AG244" s="191">
        <v>78.97</v>
      </c>
      <c r="AH244" s="312">
        <f t="shared" si="60"/>
        <v>1</v>
      </c>
      <c r="AI244" s="144">
        <f t="shared" si="75"/>
        <v>229.93300000000002</v>
      </c>
    </row>
    <row r="245" spans="1:35" ht="23.1" customHeight="1" x14ac:dyDescent="0.25">
      <c r="A245" s="449"/>
      <c r="B245" s="2">
        <v>2034</v>
      </c>
      <c r="C245" s="2" t="s">
        <v>481</v>
      </c>
      <c r="D245" s="4" t="s">
        <v>804</v>
      </c>
      <c r="E245" s="116">
        <f t="shared" si="76"/>
        <v>850</v>
      </c>
      <c r="F245" s="117">
        <f t="shared" si="76"/>
        <v>500</v>
      </c>
      <c r="G245" s="101"/>
      <c r="K245" s="202">
        <f t="shared" si="77"/>
        <v>850</v>
      </c>
      <c r="L245" s="202">
        <f t="shared" si="77"/>
        <v>500</v>
      </c>
      <c r="M245" s="51"/>
      <c r="N245" s="13">
        <f t="shared" si="61"/>
        <v>807.5</v>
      </c>
      <c r="O245" s="13">
        <f t="shared" si="62"/>
        <v>484.5</v>
      </c>
      <c r="P245" s="51"/>
      <c r="Q245" s="451">
        <v>323</v>
      </c>
      <c r="R245" s="451">
        <v>323</v>
      </c>
      <c r="S245" s="436">
        <v>293.07</v>
      </c>
      <c r="T245" s="409">
        <v>293.07</v>
      </c>
      <c r="U245" s="409">
        <v>293.07</v>
      </c>
      <c r="V245" s="368">
        <v>267.39999999999998</v>
      </c>
      <c r="W245" s="305">
        <v>213.92</v>
      </c>
      <c r="X245" s="289">
        <v>213.16625000000002</v>
      </c>
      <c r="Y245" s="277">
        <v>170.53300000000002</v>
      </c>
      <c r="Z245" s="263">
        <v>170.53300000000002</v>
      </c>
      <c r="AA245" s="263">
        <v>170.53300000000002</v>
      </c>
      <c r="AB245" s="208">
        <v>139</v>
      </c>
      <c r="AC245" s="234">
        <v>139</v>
      </c>
      <c r="AD245" s="208">
        <v>153.47178</v>
      </c>
      <c r="AE245" s="208">
        <v>153.47178</v>
      </c>
      <c r="AF245" s="208">
        <v>138.41249999999999</v>
      </c>
      <c r="AG245" s="191">
        <v>110.73</v>
      </c>
      <c r="AH245" s="312">
        <f t="shared" si="60"/>
        <v>1</v>
      </c>
      <c r="AI245" s="144">
        <f t="shared" si="75"/>
        <v>322.37700000000001</v>
      </c>
    </row>
    <row r="246" spans="1:35" ht="23.1" customHeight="1" x14ac:dyDescent="0.25">
      <c r="A246" s="449"/>
      <c r="B246" s="2">
        <v>2035</v>
      </c>
      <c r="C246" s="2" t="s">
        <v>482</v>
      </c>
      <c r="D246" s="4" t="s">
        <v>805</v>
      </c>
      <c r="E246" s="116">
        <f t="shared" si="76"/>
        <v>950</v>
      </c>
      <c r="F246" s="117">
        <f t="shared" si="76"/>
        <v>600</v>
      </c>
      <c r="G246" s="101"/>
      <c r="K246" s="202">
        <f t="shared" si="77"/>
        <v>950</v>
      </c>
      <c r="L246" s="202">
        <f t="shared" si="77"/>
        <v>600</v>
      </c>
      <c r="M246" s="51"/>
      <c r="N246" s="13">
        <f t="shared" si="61"/>
        <v>932.5</v>
      </c>
      <c r="O246" s="13">
        <f t="shared" si="62"/>
        <v>559.5</v>
      </c>
      <c r="P246" s="51"/>
      <c r="Q246" s="451">
        <v>373</v>
      </c>
      <c r="R246" s="451">
        <v>373</v>
      </c>
      <c r="S246" s="436">
        <v>338.62</v>
      </c>
      <c r="T246" s="409">
        <v>338.62</v>
      </c>
      <c r="U246" s="409">
        <v>338.62</v>
      </c>
      <c r="V246" s="368">
        <v>308.96249999999998</v>
      </c>
      <c r="W246" s="305">
        <v>247.17</v>
      </c>
      <c r="X246" s="289">
        <v>246.29000000000002</v>
      </c>
      <c r="Y246" s="277">
        <v>197.03200000000001</v>
      </c>
      <c r="Z246" s="263">
        <v>197.03200000000001</v>
      </c>
      <c r="AA246" s="263">
        <v>197.03200000000001</v>
      </c>
      <c r="AB246" s="208">
        <v>177.32483999999999</v>
      </c>
      <c r="AC246" s="208">
        <v>177.32483999999999</v>
      </c>
      <c r="AD246" s="208">
        <v>177.32483999999999</v>
      </c>
      <c r="AE246" s="208">
        <v>177.32483999999999</v>
      </c>
      <c r="AF246" s="208">
        <v>159.92500000000001</v>
      </c>
      <c r="AG246" s="191">
        <v>127.94</v>
      </c>
      <c r="AH246" s="312">
        <f t="shared" si="60"/>
        <v>1</v>
      </c>
      <c r="AI246" s="144">
        <f t="shared" si="75"/>
        <v>372.48200000000003</v>
      </c>
    </row>
    <row r="247" spans="1:35" ht="23.1" customHeight="1" x14ac:dyDescent="0.25">
      <c r="A247" s="449"/>
      <c r="B247" s="2">
        <v>2036</v>
      </c>
      <c r="C247" s="2" t="s">
        <v>483</v>
      </c>
      <c r="D247" s="4" t="s">
        <v>806</v>
      </c>
      <c r="E247" s="116">
        <f t="shared" si="76"/>
        <v>1400</v>
      </c>
      <c r="F247" s="117">
        <f t="shared" si="76"/>
        <v>850</v>
      </c>
      <c r="G247" s="101"/>
      <c r="K247" s="202">
        <f t="shared" si="77"/>
        <v>1400</v>
      </c>
      <c r="L247" s="202">
        <f t="shared" si="77"/>
        <v>850</v>
      </c>
      <c r="M247" s="51"/>
      <c r="N247" s="13">
        <f t="shared" si="61"/>
        <v>1382.5</v>
      </c>
      <c r="O247" s="13">
        <f t="shared" si="62"/>
        <v>829.5</v>
      </c>
      <c r="P247" s="51"/>
      <c r="Q247" s="451">
        <v>553</v>
      </c>
      <c r="R247" s="451">
        <v>553</v>
      </c>
      <c r="S247" s="436">
        <v>502.75</v>
      </c>
      <c r="T247" s="409">
        <v>502.75</v>
      </c>
      <c r="U247" s="409">
        <v>502.75</v>
      </c>
      <c r="V247" s="368">
        <v>458.71250000000003</v>
      </c>
      <c r="W247" s="305">
        <v>366.97</v>
      </c>
      <c r="X247" s="289">
        <v>365.65375000000006</v>
      </c>
      <c r="Y247" s="277">
        <v>292.52300000000002</v>
      </c>
      <c r="Z247" s="263">
        <v>292.52300000000002</v>
      </c>
      <c r="AA247" s="263">
        <v>292.52300000000002</v>
      </c>
      <c r="AB247" s="208">
        <v>238</v>
      </c>
      <c r="AC247" s="234">
        <v>238</v>
      </c>
      <c r="AD247" s="208">
        <v>263.27069999999998</v>
      </c>
      <c r="AE247" s="208">
        <v>263.27069999999998</v>
      </c>
      <c r="AF247" s="208">
        <v>237.4375</v>
      </c>
      <c r="AG247" s="191">
        <v>189.95</v>
      </c>
      <c r="AH247" s="312">
        <f t="shared" si="60"/>
        <v>1</v>
      </c>
      <c r="AI247" s="144">
        <f t="shared" si="75"/>
        <v>553.02500000000009</v>
      </c>
    </row>
    <row r="248" spans="1:35" ht="23.1" customHeight="1" x14ac:dyDescent="0.25">
      <c r="A248" s="449"/>
      <c r="B248" s="2">
        <v>2037</v>
      </c>
      <c r="C248" s="2" t="s">
        <v>484</v>
      </c>
      <c r="D248" s="4" t="s">
        <v>807</v>
      </c>
      <c r="E248" s="116">
        <f t="shared" si="76"/>
        <v>1450</v>
      </c>
      <c r="F248" s="117">
        <f t="shared" si="76"/>
        <v>850</v>
      </c>
      <c r="G248" s="101"/>
      <c r="K248" s="202">
        <f t="shared" si="77"/>
        <v>1450</v>
      </c>
      <c r="L248" s="202">
        <f t="shared" si="77"/>
        <v>850</v>
      </c>
      <c r="M248" s="51"/>
      <c r="N248" s="13">
        <f t="shared" si="61"/>
        <v>1410</v>
      </c>
      <c r="O248" s="13">
        <f t="shared" si="62"/>
        <v>846</v>
      </c>
      <c r="P248" s="51"/>
      <c r="Q248" s="451">
        <v>564</v>
      </c>
      <c r="R248" s="451">
        <v>564</v>
      </c>
      <c r="S248" s="436">
        <v>512.72</v>
      </c>
      <c r="T248" s="409">
        <v>512.72</v>
      </c>
      <c r="U248" s="409">
        <v>512.72</v>
      </c>
      <c r="V248" s="368">
        <v>467.8125</v>
      </c>
      <c r="W248" s="305">
        <v>374.25</v>
      </c>
      <c r="X248" s="289">
        <v>372.9</v>
      </c>
      <c r="Y248" s="277">
        <v>298.32</v>
      </c>
      <c r="Z248" s="263">
        <v>298.32</v>
      </c>
      <c r="AA248" s="263">
        <v>298.32</v>
      </c>
      <c r="AB248" s="208">
        <v>243</v>
      </c>
      <c r="AC248" s="234">
        <v>243</v>
      </c>
      <c r="AD248" s="208">
        <v>268.48205999999999</v>
      </c>
      <c r="AE248" s="208">
        <v>268.48205999999999</v>
      </c>
      <c r="AF248" s="208">
        <v>242.13750000000002</v>
      </c>
      <c r="AG248" s="191">
        <v>193.71</v>
      </c>
      <c r="AH248" s="312">
        <f t="shared" si="60"/>
        <v>1</v>
      </c>
      <c r="AI248" s="144">
        <f t="shared" si="75"/>
        <v>563.99200000000008</v>
      </c>
    </row>
    <row r="249" spans="1:35" ht="23.1" customHeight="1" x14ac:dyDescent="0.25">
      <c r="A249" s="449"/>
      <c r="B249" s="2">
        <v>2038</v>
      </c>
      <c r="C249" s="2" t="s">
        <v>485</v>
      </c>
      <c r="D249" s="4" t="s">
        <v>808</v>
      </c>
      <c r="E249" s="116">
        <f t="shared" si="76"/>
        <v>1900</v>
      </c>
      <c r="F249" s="117">
        <f t="shared" si="76"/>
        <v>1150</v>
      </c>
      <c r="G249" s="101"/>
      <c r="K249" s="202">
        <f t="shared" si="77"/>
        <v>1900</v>
      </c>
      <c r="L249" s="202">
        <f t="shared" si="77"/>
        <v>1150</v>
      </c>
      <c r="M249" s="51"/>
      <c r="N249" s="13">
        <f t="shared" si="61"/>
        <v>1895.4650000000001</v>
      </c>
      <c r="O249" s="13">
        <f t="shared" si="62"/>
        <v>1137.279</v>
      </c>
      <c r="P249" s="51"/>
      <c r="Q249" s="450">
        <v>758.18600000000004</v>
      </c>
      <c r="R249" s="450">
        <v>758.18600000000004</v>
      </c>
      <c r="S249" s="436">
        <v>689.26</v>
      </c>
      <c r="T249" s="409">
        <v>689.26</v>
      </c>
      <c r="U249" s="409">
        <v>689.26</v>
      </c>
      <c r="V249" s="368">
        <v>628.88750000000005</v>
      </c>
      <c r="W249" s="305">
        <v>503.11</v>
      </c>
      <c r="X249" s="289">
        <v>503.75</v>
      </c>
      <c r="Y249" s="269">
        <v>403</v>
      </c>
      <c r="Z249" s="263">
        <v>384.98900000000003</v>
      </c>
      <c r="AA249" s="263">
        <v>384.98900000000003</v>
      </c>
      <c r="AB249" s="208">
        <v>313</v>
      </c>
      <c r="AC249" s="234">
        <v>313</v>
      </c>
      <c r="AD249" s="208">
        <v>346.48613999999998</v>
      </c>
      <c r="AE249" s="208">
        <v>346.48613999999998</v>
      </c>
      <c r="AF249" s="208">
        <v>312.48750000000001</v>
      </c>
      <c r="AG249" s="191">
        <v>249.99</v>
      </c>
      <c r="AH249" s="312">
        <f t="shared" si="60"/>
        <v>1</v>
      </c>
      <c r="AI249" s="144">
        <f t="shared" si="75"/>
        <v>758.18600000000004</v>
      </c>
    </row>
    <row r="250" spans="1:35" ht="23.1" customHeight="1" x14ac:dyDescent="0.25">
      <c r="A250" s="449"/>
      <c r="B250" s="2">
        <v>2039</v>
      </c>
      <c r="C250" s="2" t="s">
        <v>486</v>
      </c>
      <c r="D250" s="4" t="s">
        <v>809</v>
      </c>
      <c r="E250" s="116">
        <f t="shared" si="76"/>
        <v>2200</v>
      </c>
      <c r="F250" s="117">
        <f t="shared" si="76"/>
        <v>1350</v>
      </c>
      <c r="G250" s="101"/>
      <c r="K250" s="202">
        <f t="shared" si="77"/>
        <v>2200</v>
      </c>
      <c r="L250" s="202">
        <f t="shared" si="77"/>
        <v>1350</v>
      </c>
      <c r="M250" s="51"/>
      <c r="N250" s="13">
        <f t="shared" si="61"/>
        <v>2168.9525000000003</v>
      </c>
      <c r="O250" s="13">
        <f t="shared" si="62"/>
        <v>1301.3715000000002</v>
      </c>
      <c r="P250" s="51"/>
      <c r="Q250" s="450">
        <v>867.58100000000013</v>
      </c>
      <c r="R250" s="450">
        <v>867.58100000000013</v>
      </c>
      <c r="S250" s="436">
        <v>788.71</v>
      </c>
      <c r="T250" s="409">
        <v>788.71</v>
      </c>
      <c r="U250" s="409">
        <v>788.71</v>
      </c>
      <c r="V250" s="368">
        <v>719.625</v>
      </c>
      <c r="W250" s="305">
        <v>575.70000000000005</v>
      </c>
      <c r="X250" s="289">
        <v>576.25</v>
      </c>
      <c r="Y250" s="269">
        <v>461</v>
      </c>
      <c r="Z250" s="263">
        <v>440.44</v>
      </c>
      <c r="AA250" s="263">
        <v>440.44</v>
      </c>
      <c r="AB250" s="208">
        <v>358</v>
      </c>
      <c r="AC250" s="234">
        <v>358</v>
      </c>
      <c r="AD250" s="208">
        <v>396.47915999999998</v>
      </c>
      <c r="AE250" s="208">
        <v>396.47915999999998</v>
      </c>
      <c r="AF250" s="208">
        <v>357.57499999999999</v>
      </c>
      <c r="AG250" s="191">
        <v>286.06</v>
      </c>
      <c r="AH250" s="312">
        <f t="shared" si="60"/>
        <v>1</v>
      </c>
      <c r="AI250" s="144">
        <f t="shared" si="75"/>
        <v>867.58100000000013</v>
      </c>
    </row>
    <row r="251" spans="1:35" ht="23.1" customHeight="1" x14ac:dyDescent="0.25">
      <c r="A251" s="449"/>
      <c r="B251" s="2">
        <v>2040</v>
      </c>
      <c r="C251" s="2" t="s">
        <v>487</v>
      </c>
      <c r="D251" s="4" t="s">
        <v>810</v>
      </c>
      <c r="E251" s="116">
        <f t="shared" si="76"/>
        <v>2700</v>
      </c>
      <c r="F251" s="117">
        <f t="shared" si="76"/>
        <v>1600</v>
      </c>
      <c r="G251" s="101"/>
      <c r="K251" s="202">
        <f t="shared" si="77"/>
        <v>2700</v>
      </c>
      <c r="L251" s="202">
        <f t="shared" si="77"/>
        <v>1600</v>
      </c>
      <c r="M251" s="51"/>
      <c r="N251" s="13">
        <f t="shared" si="61"/>
        <v>2662.5</v>
      </c>
      <c r="O251" s="13">
        <f t="shared" si="62"/>
        <v>1597.5</v>
      </c>
      <c r="P251" s="51"/>
      <c r="Q251" s="451">
        <v>1065</v>
      </c>
      <c r="R251" s="451">
        <v>1065</v>
      </c>
      <c r="S251" s="436">
        <v>967.4</v>
      </c>
      <c r="T251" s="409">
        <v>967.4</v>
      </c>
      <c r="U251" s="409">
        <v>967.4</v>
      </c>
      <c r="V251" s="368">
        <v>882.66250000000002</v>
      </c>
      <c r="W251" s="305">
        <v>706.13</v>
      </c>
      <c r="X251" s="289">
        <v>706.25</v>
      </c>
      <c r="Y251" s="269">
        <v>565</v>
      </c>
      <c r="Z251" s="263">
        <v>540.3420000000001</v>
      </c>
      <c r="AA251" s="263">
        <v>540.3420000000001</v>
      </c>
      <c r="AB251" s="208">
        <v>439</v>
      </c>
      <c r="AC251" s="234">
        <v>439</v>
      </c>
      <c r="AD251" s="208">
        <v>486.30581999999998</v>
      </c>
      <c r="AE251" s="208">
        <v>486.30581999999998</v>
      </c>
      <c r="AF251" s="208">
        <v>438.58749999999998</v>
      </c>
      <c r="AG251" s="191">
        <v>350.87</v>
      </c>
      <c r="AH251" s="312">
        <f t="shared" si="60"/>
        <v>1</v>
      </c>
      <c r="AI251" s="144">
        <f t="shared" si="75"/>
        <v>1064.1400000000001</v>
      </c>
    </row>
    <row r="252" spans="1:35" ht="23.1" customHeight="1" x14ac:dyDescent="0.25">
      <c r="A252" s="449"/>
      <c r="B252" s="2">
        <v>2041</v>
      </c>
      <c r="C252" s="2" t="s">
        <v>488</v>
      </c>
      <c r="D252" s="4" t="s">
        <v>811</v>
      </c>
      <c r="E252" s="116">
        <f t="shared" si="76"/>
        <v>3200</v>
      </c>
      <c r="F252" s="117">
        <f t="shared" si="76"/>
        <v>1900</v>
      </c>
      <c r="G252" s="101"/>
      <c r="K252" s="202">
        <f t="shared" si="77"/>
        <v>3200</v>
      </c>
      <c r="L252" s="202">
        <f t="shared" si="77"/>
        <v>1900</v>
      </c>
      <c r="M252" s="51"/>
      <c r="N252" s="13">
        <f t="shared" si="61"/>
        <v>3161.6750000000002</v>
      </c>
      <c r="O252" s="13">
        <f t="shared" si="62"/>
        <v>1897.0050000000001</v>
      </c>
      <c r="P252" s="51"/>
      <c r="Q252" s="450">
        <v>1264.67</v>
      </c>
      <c r="R252" s="450">
        <v>1264.67</v>
      </c>
      <c r="S252" s="436">
        <v>1149.7</v>
      </c>
      <c r="T252" s="409">
        <v>1149.7</v>
      </c>
      <c r="U252" s="409">
        <v>1149.7</v>
      </c>
      <c r="V252" s="368">
        <v>1049</v>
      </c>
      <c r="W252" s="305">
        <v>839.2</v>
      </c>
      <c r="X252" s="289">
        <v>802.72499999999991</v>
      </c>
      <c r="Y252" s="277">
        <v>642.17999999999995</v>
      </c>
      <c r="Z252" s="263">
        <v>642.17999999999995</v>
      </c>
      <c r="AA252" s="263">
        <v>642.17999999999995</v>
      </c>
      <c r="AB252" s="208">
        <v>522</v>
      </c>
      <c r="AC252" s="234">
        <v>522</v>
      </c>
      <c r="AD252" s="208">
        <v>577.96199999999999</v>
      </c>
      <c r="AE252" s="208">
        <v>577.96199999999999</v>
      </c>
      <c r="AF252" s="208">
        <v>521.25</v>
      </c>
      <c r="AG252" s="191">
        <v>417</v>
      </c>
      <c r="AH252" s="312">
        <f t="shared" si="60"/>
        <v>1</v>
      </c>
      <c r="AI252" s="144">
        <f t="shared" si="75"/>
        <v>1264.67</v>
      </c>
    </row>
    <row r="253" spans="1:35" ht="23.1" customHeight="1" x14ac:dyDescent="0.25">
      <c r="A253" s="449"/>
      <c r="B253" s="2">
        <v>2042</v>
      </c>
      <c r="C253" s="2" t="s">
        <v>489</v>
      </c>
      <c r="D253" s="4" t="s">
        <v>812</v>
      </c>
      <c r="E253" s="116">
        <f t="shared" si="76"/>
        <v>4200</v>
      </c>
      <c r="F253" s="117">
        <f t="shared" si="76"/>
        <v>2550</v>
      </c>
      <c r="G253" s="101"/>
      <c r="K253" s="202">
        <f t="shared" si="77"/>
        <v>4200</v>
      </c>
      <c r="L253" s="202">
        <f t="shared" si="77"/>
        <v>2550</v>
      </c>
      <c r="M253" s="51"/>
      <c r="N253" s="13">
        <f t="shared" si="61"/>
        <v>4175</v>
      </c>
      <c r="O253" s="13">
        <f t="shared" si="62"/>
        <v>2505</v>
      </c>
      <c r="P253" s="51"/>
      <c r="Q253" s="451">
        <v>1670</v>
      </c>
      <c r="R253" s="451">
        <v>1670</v>
      </c>
      <c r="S253" s="436">
        <v>1517.67</v>
      </c>
      <c r="T253" s="409">
        <v>1517.67</v>
      </c>
      <c r="U253" s="409">
        <v>1517.67</v>
      </c>
      <c r="V253" s="368">
        <v>1384.7375</v>
      </c>
      <c r="W253" s="305">
        <v>1107.79</v>
      </c>
      <c r="X253" s="289">
        <v>1059.6300000000001</v>
      </c>
      <c r="Y253" s="277">
        <v>847.70400000000006</v>
      </c>
      <c r="Z253" s="263">
        <v>847.70400000000006</v>
      </c>
      <c r="AA253" s="263">
        <v>847.70400000000006</v>
      </c>
      <c r="AB253" s="208">
        <v>689</v>
      </c>
      <c r="AC253" s="234">
        <v>689</v>
      </c>
      <c r="AD253" s="208">
        <v>762.93755999999996</v>
      </c>
      <c r="AE253" s="208">
        <v>762.93755999999996</v>
      </c>
      <c r="AF253" s="208">
        <v>688.07500000000005</v>
      </c>
      <c r="AG253" s="191">
        <v>550.46</v>
      </c>
      <c r="AH253" s="312">
        <f t="shared" si="60"/>
        <v>1</v>
      </c>
      <c r="AI253" s="144">
        <f t="shared" si="75"/>
        <v>1669.4370000000001</v>
      </c>
    </row>
    <row r="254" spans="1:35" ht="23.1" customHeight="1" x14ac:dyDescent="0.35">
      <c r="A254" s="449"/>
      <c r="B254" s="2">
        <v>2042</v>
      </c>
      <c r="C254" s="2" t="s">
        <v>671</v>
      </c>
      <c r="D254" s="4" t="s">
        <v>813</v>
      </c>
      <c r="E254" s="116">
        <f t="shared" si="76"/>
        <v>5900</v>
      </c>
      <c r="F254" s="117">
        <f t="shared" si="76"/>
        <v>3550</v>
      </c>
      <c r="G254" s="101"/>
      <c r="H254" s="456" t="s">
        <v>553</v>
      </c>
      <c r="K254" s="202">
        <f t="shared" si="77"/>
        <v>5900</v>
      </c>
      <c r="L254" s="202">
        <f t="shared" si="77"/>
        <v>3550</v>
      </c>
      <c r="M254" s="51"/>
      <c r="N254" s="13">
        <f t="shared" si="61"/>
        <v>5880</v>
      </c>
      <c r="O254" s="13">
        <f t="shared" si="62"/>
        <v>3528</v>
      </c>
      <c r="P254" s="51"/>
      <c r="Q254" s="451">
        <v>2352</v>
      </c>
      <c r="R254" s="451">
        <v>2352</v>
      </c>
      <c r="S254" s="436">
        <v>1903.38</v>
      </c>
      <c r="T254" s="409">
        <v>1903.38</v>
      </c>
      <c r="U254" s="409">
        <v>1903.38</v>
      </c>
      <c r="V254" s="368">
        <v>1762.625</v>
      </c>
      <c r="W254" s="305">
        <v>1410.1</v>
      </c>
      <c r="X254" s="289">
        <v>1384.9275</v>
      </c>
      <c r="Y254" s="277">
        <v>1107.942</v>
      </c>
      <c r="Z254" s="263">
        <v>1107.942</v>
      </c>
      <c r="AA254" s="263">
        <v>1107.942</v>
      </c>
      <c r="AB254" s="208">
        <v>916</v>
      </c>
      <c r="AC254" s="234">
        <v>916</v>
      </c>
      <c r="AD254" s="208">
        <v>762.93755999999996</v>
      </c>
      <c r="AE254" s="208">
        <v>762.93755999999996</v>
      </c>
      <c r="AF254" s="208">
        <v>688.07500000000005</v>
      </c>
      <c r="AG254" s="191">
        <v>550.46</v>
      </c>
      <c r="AH254" s="312">
        <f t="shared" si="60"/>
        <v>1</v>
      </c>
      <c r="AI254" s="144">
        <f t="shared" si="75"/>
        <v>2093.7180000000003</v>
      </c>
    </row>
    <row r="255" spans="1:35" ht="23.1" customHeight="1" x14ac:dyDescent="0.25">
      <c r="A255" s="449"/>
      <c r="B255" s="2">
        <v>2043</v>
      </c>
      <c r="C255" s="2" t="s">
        <v>490</v>
      </c>
      <c r="D255" s="4" t="s">
        <v>814</v>
      </c>
      <c r="E255" s="116">
        <f t="shared" si="76"/>
        <v>9050</v>
      </c>
      <c r="F255" s="117">
        <f t="shared" si="76"/>
        <v>5450</v>
      </c>
      <c r="G255" s="101"/>
      <c r="K255" s="202">
        <f t="shared" si="77"/>
        <v>9050</v>
      </c>
      <c r="L255" s="202">
        <f t="shared" si="77"/>
        <v>5450</v>
      </c>
      <c r="M255" s="51"/>
      <c r="N255" s="13">
        <f t="shared" si="61"/>
        <v>9002.25</v>
      </c>
      <c r="O255" s="13">
        <f t="shared" si="62"/>
        <v>5401.35</v>
      </c>
      <c r="P255" s="51"/>
      <c r="Q255" s="451">
        <v>3600.9</v>
      </c>
      <c r="R255" s="451">
        <v>3600.9</v>
      </c>
      <c r="S255" s="436">
        <v>1931.84</v>
      </c>
      <c r="T255" s="409">
        <v>1931.84</v>
      </c>
      <c r="U255" s="409">
        <v>1931.84</v>
      </c>
      <c r="V255" s="368">
        <v>1736.6624999999999</v>
      </c>
      <c r="W255" s="305">
        <v>1389.33</v>
      </c>
      <c r="X255" s="289">
        <v>2116.125</v>
      </c>
      <c r="Y255" s="277">
        <v>1692.9</v>
      </c>
      <c r="Z255" s="263">
        <v>1692.9</v>
      </c>
      <c r="AA255" s="263">
        <v>1692.9</v>
      </c>
      <c r="AB255" s="208">
        <v>1524.4613999999999</v>
      </c>
      <c r="AC255" s="208">
        <v>1524.4613999999999</v>
      </c>
      <c r="AD255" s="208">
        <v>1524.4613999999999</v>
      </c>
      <c r="AE255" s="208">
        <v>1524.4613999999999</v>
      </c>
      <c r="AF255" s="208">
        <v>1374.875</v>
      </c>
      <c r="AG255" s="191">
        <v>1099.9000000000001</v>
      </c>
      <c r="AH255" s="312">
        <f t="shared" si="60"/>
        <v>1</v>
      </c>
      <c r="AI255" s="144">
        <f t="shared" si="75"/>
        <v>2125.0239999999999</v>
      </c>
    </row>
    <row r="256" spans="1:35" ht="9.75" customHeight="1" x14ac:dyDescent="0.25">
      <c r="D256" s="136"/>
      <c r="E256" s="138"/>
      <c r="F256" s="139"/>
      <c r="K256" s="202"/>
      <c r="L256" s="202"/>
      <c r="M256" s="51"/>
      <c r="N256" s="13"/>
      <c r="O256" s="13"/>
      <c r="P256" s="51"/>
      <c r="Q256" s="398"/>
      <c r="R256" s="398"/>
      <c r="S256" s="400"/>
      <c r="T256" s="401"/>
      <c r="U256" s="401"/>
      <c r="V256" s="368"/>
      <c r="W256" s="305"/>
      <c r="X256" s="289"/>
      <c r="Y256" s="277"/>
      <c r="Z256" s="263"/>
      <c r="AA256" s="263"/>
      <c r="AB256" s="208"/>
      <c r="AC256" s="208"/>
      <c r="AD256" s="208"/>
      <c r="AE256" s="208"/>
      <c r="AF256" s="208"/>
      <c r="AG256" s="191"/>
      <c r="AH256" s="312" t="e">
        <f t="shared" si="60"/>
        <v>#DIV/0!</v>
      </c>
    </row>
    <row r="257" spans="1:35" ht="23.1" customHeight="1" x14ac:dyDescent="0.25">
      <c r="D257" s="615" t="s">
        <v>835</v>
      </c>
      <c r="E257" s="615"/>
      <c r="F257" s="615"/>
      <c r="G257" s="615"/>
      <c r="H257" s="615"/>
      <c r="I257" s="615"/>
      <c r="J257" s="34"/>
      <c r="K257" s="202"/>
      <c r="L257" s="202"/>
      <c r="M257" s="2"/>
      <c r="N257" s="13"/>
      <c r="O257" s="13"/>
      <c r="P257" s="2"/>
      <c r="Q257" s="474">
        <v>220324</v>
      </c>
      <c r="R257" s="398"/>
      <c r="S257" s="400"/>
      <c r="T257" s="401"/>
      <c r="U257" s="401"/>
      <c r="V257" s="329"/>
      <c r="W257" s="329"/>
      <c r="X257" s="330"/>
      <c r="Y257" s="280"/>
      <c r="Z257" s="331"/>
      <c r="AA257" s="331"/>
      <c r="AB257" s="237"/>
      <c r="AC257" s="334"/>
      <c r="AD257" s="237"/>
      <c r="AE257" s="237"/>
      <c r="AF257" s="237"/>
      <c r="AG257" s="197"/>
      <c r="AH257" s="312" t="e">
        <f t="shared" si="60"/>
        <v>#DIV/0!</v>
      </c>
    </row>
    <row r="258" spans="1:35" s="66" customFormat="1" ht="23.1" customHeight="1" x14ac:dyDescent="0.25">
      <c r="A258" s="2" t="s">
        <v>256</v>
      </c>
      <c r="B258" s="2">
        <v>419</v>
      </c>
      <c r="C258" s="2" t="s">
        <v>356</v>
      </c>
      <c r="D258" s="4" t="s">
        <v>815</v>
      </c>
      <c r="E258" s="116">
        <f t="shared" ref="E258:F261" si="78">K258</f>
        <v>14100</v>
      </c>
      <c r="F258" s="117">
        <f t="shared" si="78"/>
        <v>8450</v>
      </c>
      <c r="G258" s="101"/>
      <c r="H258" s="45"/>
      <c r="I258" s="45"/>
      <c r="J258" s="71"/>
      <c r="K258" s="202">
        <f t="shared" ref="K258:L261" si="79">MROUND(N258+25,50)</f>
        <v>14100</v>
      </c>
      <c r="L258" s="202">
        <f t="shared" si="79"/>
        <v>8450</v>
      </c>
      <c r="M258" s="51"/>
      <c r="N258" s="13">
        <f t="shared" si="61"/>
        <v>14071.925000000001</v>
      </c>
      <c r="O258" s="13">
        <f t="shared" si="62"/>
        <v>8443.1550000000007</v>
      </c>
      <c r="P258" s="63"/>
      <c r="Q258" s="398">
        <v>5628.77</v>
      </c>
      <c r="R258" s="398">
        <v>4044.2660180999987</v>
      </c>
      <c r="S258" s="400">
        <v>4044.2660180999987</v>
      </c>
      <c r="T258" s="409">
        <v>4044.2660180999987</v>
      </c>
      <c r="U258" s="409">
        <v>4044.2660180999987</v>
      </c>
      <c r="V258" s="368">
        <v>3486.4362224999991</v>
      </c>
      <c r="W258" s="300">
        <v>2789.1489779999993</v>
      </c>
      <c r="X258" s="289">
        <v>2789.1489779999993</v>
      </c>
      <c r="Y258" s="277">
        <v>2231.3191823999996</v>
      </c>
      <c r="Z258" s="263">
        <v>2231.3191823999996</v>
      </c>
      <c r="AA258" s="263">
        <v>2231.3191823999996</v>
      </c>
      <c r="AB258" s="208">
        <v>1859.4326519999997</v>
      </c>
      <c r="AC258" s="208">
        <v>1859.4326519999997</v>
      </c>
      <c r="AD258" s="208">
        <v>1859.4326519999997</v>
      </c>
      <c r="AE258" s="208">
        <v>1859.4326519999997</v>
      </c>
      <c r="AF258" s="208">
        <v>1676.9775</v>
      </c>
      <c r="AG258" s="192">
        <v>1341.5819999999999</v>
      </c>
      <c r="AH258" s="312">
        <f t="shared" si="60"/>
        <v>1.3917902469344496</v>
      </c>
      <c r="AI258" s="144"/>
    </row>
    <row r="259" spans="1:35" ht="23.1" customHeight="1" x14ac:dyDescent="0.25">
      <c r="A259" s="2" t="s">
        <v>256</v>
      </c>
      <c r="B259" s="2">
        <v>420</v>
      </c>
      <c r="C259" s="2" t="s">
        <v>357</v>
      </c>
      <c r="D259" s="4" t="s">
        <v>816</v>
      </c>
      <c r="E259" s="116">
        <f t="shared" si="78"/>
        <v>22900</v>
      </c>
      <c r="F259" s="117">
        <f t="shared" si="78"/>
        <v>13750</v>
      </c>
      <c r="G259" s="101"/>
      <c r="H259" s="45"/>
      <c r="I259" s="45"/>
      <c r="J259" s="71"/>
      <c r="K259" s="202">
        <f t="shared" si="79"/>
        <v>22900</v>
      </c>
      <c r="L259" s="202">
        <f t="shared" si="79"/>
        <v>13750</v>
      </c>
      <c r="M259" s="51"/>
      <c r="N259" s="13">
        <f t="shared" si="61"/>
        <v>22870.65</v>
      </c>
      <c r="O259" s="13">
        <f t="shared" si="62"/>
        <v>13722.39</v>
      </c>
      <c r="P259" s="51"/>
      <c r="Q259" s="398">
        <v>9148.26</v>
      </c>
      <c r="R259" s="398">
        <v>6573.7477921499994</v>
      </c>
      <c r="S259" s="400">
        <v>6573.7477921499994</v>
      </c>
      <c r="T259" s="409">
        <v>6573.7477921499994</v>
      </c>
      <c r="U259" s="409">
        <v>6573.7477921499994</v>
      </c>
      <c r="V259" s="368">
        <v>5667.02395875</v>
      </c>
      <c r="W259" s="300">
        <v>4533.6191669999998</v>
      </c>
      <c r="X259" s="289">
        <v>4533.6191669999998</v>
      </c>
      <c r="Y259" s="277">
        <v>3626.8953336</v>
      </c>
      <c r="Z259" s="263">
        <v>3626.8953336</v>
      </c>
      <c r="AA259" s="263">
        <v>3626.8953336</v>
      </c>
      <c r="AB259" s="208">
        <v>3022.4127779999999</v>
      </c>
      <c r="AC259" s="208">
        <v>3022.4127779999999</v>
      </c>
      <c r="AD259" s="208">
        <v>3022.4127779999999</v>
      </c>
      <c r="AE259" s="208">
        <v>3022.4127779999999</v>
      </c>
      <c r="AF259" s="208">
        <v>2725.8412500000004</v>
      </c>
      <c r="AG259" s="190">
        <v>2180.6730000000002</v>
      </c>
      <c r="AH259" s="312">
        <f t="shared" si="60"/>
        <v>1.3916353789727587</v>
      </c>
    </row>
    <row r="260" spans="1:35" ht="23.1" customHeight="1" x14ac:dyDescent="0.25">
      <c r="A260" s="2" t="s">
        <v>256</v>
      </c>
      <c r="B260" s="2">
        <v>421</v>
      </c>
      <c r="C260" s="2" t="s">
        <v>358</v>
      </c>
      <c r="D260" s="4" t="s">
        <v>817</v>
      </c>
      <c r="E260" s="116">
        <f t="shared" si="78"/>
        <v>29650</v>
      </c>
      <c r="F260" s="117">
        <f t="shared" si="78"/>
        <v>17800</v>
      </c>
      <c r="G260" s="101"/>
      <c r="H260" s="45"/>
      <c r="I260" s="45"/>
      <c r="J260" s="71"/>
      <c r="K260" s="202">
        <f t="shared" si="79"/>
        <v>29650</v>
      </c>
      <c r="L260" s="202">
        <f t="shared" si="79"/>
        <v>17800</v>
      </c>
      <c r="M260" s="51"/>
      <c r="N260" s="13">
        <f t="shared" si="61"/>
        <v>29619.174999999999</v>
      </c>
      <c r="O260" s="13">
        <f t="shared" si="62"/>
        <v>17771.505000000001</v>
      </c>
      <c r="P260" s="51"/>
      <c r="Q260" s="398">
        <v>11847.67</v>
      </c>
      <c r="R260" s="398">
        <v>8512.6490756999992</v>
      </c>
      <c r="S260" s="400">
        <v>8512.6490756999992</v>
      </c>
      <c r="T260" s="409">
        <v>8512.6490756999992</v>
      </c>
      <c r="U260" s="409">
        <v>8512.6490756999992</v>
      </c>
      <c r="V260" s="368">
        <v>7338.4905825000005</v>
      </c>
      <c r="W260" s="300">
        <v>5870.7924660000008</v>
      </c>
      <c r="X260" s="289">
        <v>5870.7924660000008</v>
      </c>
      <c r="Y260" s="277">
        <v>4696.6339728000003</v>
      </c>
      <c r="Z260" s="263">
        <v>4696.6339728000003</v>
      </c>
      <c r="AA260" s="263">
        <v>4696.6339728000003</v>
      </c>
      <c r="AB260" s="208">
        <v>3913.8616440000001</v>
      </c>
      <c r="AC260" s="208">
        <v>3913.8616440000001</v>
      </c>
      <c r="AD260" s="208">
        <v>3913.8616440000001</v>
      </c>
      <c r="AE260" s="208">
        <v>3913.8616440000001</v>
      </c>
      <c r="AF260" s="208">
        <v>3529.8175000000001</v>
      </c>
      <c r="AG260" s="190">
        <v>2823.8540000000003</v>
      </c>
      <c r="AH260" s="312">
        <f t="shared" si="60"/>
        <v>1.3917723959536956</v>
      </c>
    </row>
    <row r="261" spans="1:35" ht="23.1" customHeight="1" x14ac:dyDescent="0.25">
      <c r="A261" s="2" t="s">
        <v>891</v>
      </c>
      <c r="C261" s="2" t="s">
        <v>657</v>
      </c>
      <c r="D261" s="4" t="s">
        <v>892</v>
      </c>
      <c r="E261" s="116">
        <f t="shared" si="78"/>
        <v>14600</v>
      </c>
      <c r="F261" s="117">
        <f t="shared" si="78"/>
        <v>8750</v>
      </c>
      <c r="G261" s="101"/>
      <c r="H261" s="45"/>
      <c r="I261" s="45"/>
      <c r="J261" s="71"/>
      <c r="K261" s="202">
        <f t="shared" si="79"/>
        <v>14600</v>
      </c>
      <c r="L261" s="202">
        <f t="shared" si="79"/>
        <v>8750</v>
      </c>
      <c r="M261" s="51"/>
      <c r="N261" s="13">
        <f t="shared" si="61"/>
        <v>14559.525000000001</v>
      </c>
      <c r="O261" s="13">
        <f t="shared" si="62"/>
        <v>8735.7150000000001</v>
      </c>
      <c r="P261" s="51"/>
      <c r="Q261" s="398">
        <v>5823.81</v>
      </c>
      <c r="R261" s="398">
        <v>5823.81</v>
      </c>
      <c r="S261" s="436">
        <v>5823.81</v>
      </c>
      <c r="T261" s="399">
        <v>5570.6172500000002</v>
      </c>
      <c r="U261" s="399">
        <v>5570.6172500000002</v>
      </c>
      <c r="V261" s="371">
        <v>5064.1975000000002</v>
      </c>
      <c r="W261" s="303">
        <v>3492.55</v>
      </c>
      <c r="X261" s="289">
        <v>0</v>
      </c>
      <c r="Y261" s="277"/>
      <c r="Z261" s="208"/>
      <c r="AA261" s="208"/>
      <c r="AB261" s="208"/>
      <c r="AC261" s="208">
        <v>0</v>
      </c>
      <c r="AD261" s="208">
        <v>0</v>
      </c>
      <c r="AE261" s="208">
        <v>0</v>
      </c>
      <c r="AF261" s="208">
        <v>0</v>
      </c>
      <c r="AG261" s="190"/>
      <c r="AH261" s="312">
        <f t="shared" si="60"/>
        <v>1</v>
      </c>
    </row>
    <row r="262" spans="1:35" ht="9.75" customHeight="1" x14ac:dyDescent="0.25">
      <c r="D262" s="136"/>
      <c r="E262" s="138"/>
      <c r="F262" s="139"/>
      <c r="K262" s="202"/>
      <c r="L262" s="202"/>
      <c r="M262" s="51"/>
      <c r="N262" s="13"/>
      <c r="O262" s="13"/>
      <c r="P262" s="51"/>
      <c r="Q262" s="398"/>
      <c r="R262" s="398"/>
      <c r="S262" s="400"/>
      <c r="T262" s="399"/>
      <c r="U262" s="399"/>
      <c r="V262" s="371"/>
      <c r="W262" s="300"/>
      <c r="X262" s="289"/>
      <c r="Y262" s="277"/>
      <c r="Z262" s="208"/>
      <c r="AA262" s="208"/>
      <c r="AB262" s="208"/>
      <c r="AC262" s="208"/>
      <c r="AD262" s="208"/>
      <c r="AE262" s="208"/>
      <c r="AF262" s="208"/>
      <c r="AG262" s="190"/>
      <c r="AH262" s="312" t="e">
        <f t="shared" si="60"/>
        <v>#DIV/0!</v>
      </c>
    </row>
    <row r="263" spans="1:35" ht="23.1" customHeight="1" x14ac:dyDescent="0.25">
      <c r="D263" s="615" t="s">
        <v>3</v>
      </c>
      <c r="E263" s="615"/>
      <c r="F263" s="615"/>
      <c r="G263" s="615"/>
      <c r="H263" s="615"/>
      <c r="I263" s="615"/>
      <c r="J263" s="34"/>
      <c r="K263" s="202"/>
      <c r="L263" s="202"/>
      <c r="M263" s="2"/>
      <c r="N263" s="13"/>
      <c r="O263" s="13"/>
      <c r="P263" s="2"/>
      <c r="Q263" s="473">
        <v>220324</v>
      </c>
      <c r="R263" s="398"/>
      <c r="S263" s="400"/>
      <c r="T263" s="399"/>
      <c r="U263" s="399"/>
      <c r="V263" s="333"/>
      <c r="W263" s="333"/>
      <c r="X263" s="330"/>
      <c r="Y263" s="280"/>
      <c r="Z263" s="331"/>
      <c r="AA263" s="331"/>
      <c r="AB263" s="208">
        <v>1043.5332599999999</v>
      </c>
      <c r="AC263" s="208">
        <v>1043.5332599999999</v>
      </c>
      <c r="AD263" s="208">
        <v>1043.5332599999999</v>
      </c>
      <c r="AE263" s="208">
        <v>1043.5332599999999</v>
      </c>
      <c r="AF263" s="208">
        <v>941.13749999999993</v>
      </c>
      <c r="AG263" s="191">
        <v>752.91</v>
      </c>
      <c r="AH263" s="312" t="e">
        <f t="shared" si="60"/>
        <v>#DIV/0!</v>
      </c>
    </row>
    <row r="264" spans="1:35" ht="23.1" customHeight="1" x14ac:dyDescent="0.25">
      <c r="A264" s="449" t="s">
        <v>251</v>
      </c>
      <c r="B264" s="2">
        <v>2003</v>
      </c>
      <c r="C264" s="2" t="s">
        <v>765</v>
      </c>
      <c r="D264" s="4" t="s">
        <v>764</v>
      </c>
      <c r="E264" s="116">
        <f t="shared" ref="E264:F265" si="80">K264</f>
        <v>5000</v>
      </c>
      <c r="F264" s="117">
        <f t="shared" si="80"/>
        <v>3000</v>
      </c>
      <c r="G264" s="101"/>
      <c r="K264" s="202">
        <f t="shared" ref="K264:L265" si="81">MROUND(N264+25,50)</f>
        <v>5000</v>
      </c>
      <c r="L264" s="202">
        <f t="shared" si="81"/>
        <v>3000</v>
      </c>
      <c r="M264" s="51"/>
      <c r="N264" s="13">
        <f t="shared" si="61"/>
        <v>4987.5</v>
      </c>
      <c r="O264" s="13">
        <f t="shared" si="62"/>
        <v>2992.5</v>
      </c>
      <c r="P264" s="51"/>
      <c r="Q264" s="450">
        <v>1995</v>
      </c>
      <c r="R264" s="450">
        <v>1995</v>
      </c>
      <c r="S264" s="436">
        <v>1813.81</v>
      </c>
      <c r="T264" s="399">
        <v>1734.9293500000001</v>
      </c>
      <c r="U264" s="399">
        <v>1734.9293500000001</v>
      </c>
      <c r="V264" s="371">
        <v>1577.2085</v>
      </c>
      <c r="W264" s="305">
        <v>1087.73</v>
      </c>
      <c r="X264" s="289">
        <v>1450</v>
      </c>
      <c r="Y264" s="277">
        <v>1160</v>
      </c>
      <c r="Z264" s="263">
        <v>1160</v>
      </c>
      <c r="AA264" s="263"/>
      <c r="AB264" s="208">
        <v>1043.5332599999999</v>
      </c>
      <c r="AC264" s="208">
        <v>1043.5332599999999</v>
      </c>
      <c r="AD264" s="208">
        <v>1043.5332599999999</v>
      </c>
      <c r="AE264" s="208">
        <v>1043.5332599999999</v>
      </c>
      <c r="AF264" s="208">
        <v>941.13749999999993</v>
      </c>
      <c r="AG264" s="191">
        <v>752.91</v>
      </c>
      <c r="AH264" s="312">
        <f t="shared" si="60"/>
        <v>1</v>
      </c>
      <c r="AI264" s="144">
        <f t="shared" si="75"/>
        <v>1995.191</v>
      </c>
    </row>
    <row r="265" spans="1:35" ht="23.1" customHeight="1" x14ac:dyDescent="0.25">
      <c r="A265" s="449" t="s">
        <v>251</v>
      </c>
      <c r="B265" s="2">
        <v>2003</v>
      </c>
      <c r="C265" s="2" t="s">
        <v>465</v>
      </c>
      <c r="D265" s="4" t="s">
        <v>163</v>
      </c>
      <c r="E265" s="116">
        <f t="shared" si="80"/>
        <v>6200</v>
      </c>
      <c r="F265" s="117">
        <f t="shared" si="80"/>
        <v>3750</v>
      </c>
      <c r="G265" s="101"/>
      <c r="K265" s="202">
        <f t="shared" si="81"/>
        <v>6200</v>
      </c>
      <c r="L265" s="202">
        <f t="shared" si="81"/>
        <v>3750</v>
      </c>
      <c r="M265" s="51"/>
      <c r="N265" s="13">
        <f t="shared" si="61"/>
        <v>6187.5</v>
      </c>
      <c r="O265" s="13">
        <f t="shared" si="62"/>
        <v>3712.5</v>
      </c>
      <c r="P265" s="51"/>
      <c r="Q265" s="450">
        <v>2475</v>
      </c>
      <c r="R265" s="450">
        <v>2475</v>
      </c>
      <c r="S265" s="436">
        <v>2250</v>
      </c>
      <c r="T265" s="399">
        <v>2166.7662500000001</v>
      </c>
      <c r="U265" s="399">
        <v>2166.7662500000001</v>
      </c>
      <c r="V265" s="368">
        <v>1969.7874999999999</v>
      </c>
      <c r="W265" s="305">
        <v>1575.83</v>
      </c>
      <c r="X265" s="289">
        <v>1450</v>
      </c>
      <c r="Y265" s="277">
        <v>1160</v>
      </c>
      <c r="Z265" s="263">
        <v>1160</v>
      </c>
      <c r="AA265" s="263">
        <v>1160</v>
      </c>
      <c r="AB265" s="208">
        <v>1043.5332599999999</v>
      </c>
      <c r="AC265" s="208">
        <v>1043.5332599999999</v>
      </c>
      <c r="AD265" s="208">
        <v>1043.5332599999999</v>
      </c>
      <c r="AE265" s="208">
        <v>1043.5332599999999</v>
      </c>
      <c r="AF265" s="208">
        <v>941.13749999999993</v>
      </c>
      <c r="AG265" s="191">
        <v>752.91</v>
      </c>
      <c r="AH265" s="312">
        <f t="shared" si="60"/>
        <v>1</v>
      </c>
      <c r="AI265" s="144">
        <f t="shared" si="75"/>
        <v>2475</v>
      </c>
    </row>
    <row r="266" spans="1:35" ht="11.25" customHeight="1" x14ac:dyDescent="0.25">
      <c r="D266" s="136"/>
      <c r="E266" s="138"/>
      <c r="F266" s="139"/>
      <c r="G266" s="101"/>
      <c r="K266" s="202"/>
      <c r="L266" s="202"/>
      <c r="M266" s="51"/>
      <c r="N266" s="13"/>
      <c r="O266" s="13"/>
      <c r="P266" s="51"/>
      <c r="Q266" s="398"/>
      <c r="R266" s="398"/>
      <c r="S266" s="400"/>
      <c r="T266" s="399"/>
      <c r="U266" s="399"/>
      <c r="V266" s="371"/>
      <c r="W266" s="300"/>
      <c r="X266" s="289">
        <v>0</v>
      </c>
      <c r="Y266" s="277"/>
      <c r="Z266" s="208"/>
      <c r="AA266" s="208"/>
      <c r="AB266" s="208">
        <v>0</v>
      </c>
      <c r="AC266" s="208">
        <v>0</v>
      </c>
      <c r="AD266" s="208">
        <v>0</v>
      </c>
      <c r="AE266" s="208">
        <v>0</v>
      </c>
      <c r="AF266" s="208">
        <v>0</v>
      </c>
      <c r="AG266" s="54"/>
      <c r="AH266" s="312" t="e">
        <f t="shared" si="60"/>
        <v>#DIV/0!</v>
      </c>
    </row>
    <row r="267" spans="1:35" s="66" customFormat="1" ht="23.1" customHeight="1" x14ac:dyDescent="0.25">
      <c r="A267" s="2"/>
      <c r="B267" s="2"/>
      <c r="C267" s="2"/>
      <c r="D267" s="615" t="s">
        <v>27</v>
      </c>
      <c r="E267" s="615"/>
      <c r="F267" s="615"/>
      <c r="G267" s="615"/>
      <c r="H267" s="615"/>
      <c r="I267" s="615"/>
      <c r="J267" s="71"/>
      <c r="K267" s="202"/>
      <c r="L267" s="202"/>
      <c r="M267" s="51"/>
      <c r="N267" s="13"/>
      <c r="O267" s="13"/>
      <c r="P267" s="63"/>
      <c r="Q267" s="474">
        <v>220324</v>
      </c>
      <c r="R267" s="398"/>
      <c r="S267" s="400"/>
      <c r="T267" s="399"/>
      <c r="U267" s="399"/>
      <c r="V267" s="367"/>
      <c r="W267" s="303"/>
      <c r="X267" s="289"/>
      <c r="Y267" s="277"/>
      <c r="Z267" s="263"/>
      <c r="AA267" s="263"/>
      <c r="AB267" s="208"/>
      <c r="AC267" s="208"/>
      <c r="AD267" s="208"/>
      <c r="AE267" s="208"/>
      <c r="AF267" s="208"/>
      <c r="AG267" s="191"/>
      <c r="AH267" s="312" t="e">
        <f t="shared" si="60"/>
        <v>#DIV/0!</v>
      </c>
      <c r="AI267" s="144"/>
    </row>
    <row r="268" spans="1:35" s="66" customFormat="1" ht="23.1" customHeight="1" x14ac:dyDescent="0.25">
      <c r="A268" s="2" t="s">
        <v>290</v>
      </c>
      <c r="B268" s="2">
        <v>202</v>
      </c>
      <c r="C268" s="2" t="s">
        <v>304</v>
      </c>
      <c r="D268" s="4" t="s">
        <v>766</v>
      </c>
      <c r="E268" s="116">
        <f t="shared" ref="E268:F275" si="82">K268</f>
        <v>800</v>
      </c>
      <c r="F268" s="117">
        <f t="shared" si="82"/>
        <v>500</v>
      </c>
      <c r="G268" s="101"/>
      <c r="H268" s="2"/>
      <c r="I268" s="2"/>
      <c r="J268" s="71"/>
      <c r="K268" s="202">
        <f t="shared" ref="K268:L275" si="83">MROUND(N268+25,50)</f>
        <v>800</v>
      </c>
      <c r="L268" s="202">
        <f t="shared" si="83"/>
        <v>500</v>
      </c>
      <c r="M268" s="51"/>
      <c r="N268" s="13">
        <f t="shared" ref="N268:N327" si="84">Q268*$N$7</f>
        <v>768.77499999999998</v>
      </c>
      <c r="O268" s="13">
        <f t="shared" ref="O268:O327" si="85">Q268*$O$7</f>
        <v>461.26499999999999</v>
      </c>
      <c r="P268" s="63"/>
      <c r="Q268" s="398">
        <v>307.51</v>
      </c>
      <c r="R268" s="398">
        <v>307.51</v>
      </c>
      <c r="S268" s="436">
        <v>307.51</v>
      </c>
      <c r="T268" s="399">
        <v>294.13395000000003</v>
      </c>
      <c r="U268" s="399">
        <v>294.13395000000003</v>
      </c>
      <c r="V268" s="371">
        <v>267.39449999999999</v>
      </c>
      <c r="W268" s="303">
        <v>184.41</v>
      </c>
      <c r="X268" s="289">
        <v>638.29999999999995</v>
      </c>
      <c r="Y268" s="277">
        <v>510.64</v>
      </c>
      <c r="Z268" s="263">
        <v>510.64</v>
      </c>
      <c r="AA268" s="263">
        <v>510.64</v>
      </c>
      <c r="AB268" s="208">
        <v>455.93855999999994</v>
      </c>
      <c r="AC268" s="208">
        <v>455.93855999999994</v>
      </c>
      <c r="AD268" s="208">
        <v>455.93855999999994</v>
      </c>
      <c r="AE268" s="208">
        <v>455.93855999999994</v>
      </c>
      <c r="AF268" s="208">
        <v>411.2</v>
      </c>
      <c r="AG268" s="191">
        <v>328.96</v>
      </c>
      <c r="AH268" s="312">
        <f t="shared" ref="AH268:AH327" si="86">Q268/R268</f>
        <v>1</v>
      </c>
      <c r="AI268" s="144"/>
    </row>
    <row r="269" spans="1:35" ht="23.1" customHeight="1" x14ac:dyDescent="0.25">
      <c r="A269" s="2" t="s">
        <v>290</v>
      </c>
      <c r="B269" s="2">
        <v>203</v>
      </c>
      <c r="C269" s="2" t="s">
        <v>305</v>
      </c>
      <c r="D269" s="4" t="s">
        <v>65</v>
      </c>
      <c r="E269" s="116">
        <f t="shared" si="82"/>
        <v>2700</v>
      </c>
      <c r="F269" s="117">
        <f t="shared" si="82"/>
        <v>1600</v>
      </c>
      <c r="G269" s="101"/>
      <c r="J269" s="71"/>
      <c r="K269" s="202">
        <f t="shared" si="83"/>
        <v>2700</v>
      </c>
      <c r="L269" s="202">
        <f t="shared" si="83"/>
        <v>1600</v>
      </c>
      <c r="M269" s="51"/>
      <c r="N269" s="13">
        <f t="shared" si="84"/>
        <v>2660.8999999999996</v>
      </c>
      <c r="O269" s="13">
        <f t="shared" si="85"/>
        <v>1596.54</v>
      </c>
      <c r="P269" s="51"/>
      <c r="Q269" s="398">
        <v>1064.3599999999999</v>
      </c>
      <c r="R269" s="398">
        <v>1064.3599999999999</v>
      </c>
      <c r="S269" s="436">
        <v>1064.3599999999999</v>
      </c>
      <c r="T269" s="399">
        <v>1018.0885</v>
      </c>
      <c r="U269" s="399">
        <v>1018.0885</v>
      </c>
      <c r="V269" s="371">
        <v>925.53499999999985</v>
      </c>
      <c r="W269" s="303">
        <v>638.29999999999995</v>
      </c>
      <c r="X269" s="289">
        <v>891.25</v>
      </c>
      <c r="Y269" s="277">
        <v>713</v>
      </c>
      <c r="Z269" s="263">
        <v>713</v>
      </c>
      <c r="AA269" s="263">
        <v>713</v>
      </c>
      <c r="AB269" s="208">
        <v>636.6175199999999</v>
      </c>
      <c r="AC269" s="208">
        <v>636.6175199999999</v>
      </c>
      <c r="AD269" s="208">
        <v>636.6175199999999</v>
      </c>
      <c r="AE269" s="208">
        <v>636.6175199999999</v>
      </c>
      <c r="AF269" s="208">
        <v>574.15</v>
      </c>
      <c r="AG269" s="191">
        <v>459.32</v>
      </c>
      <c r="AH269" s="312">
        <f t="shared" si="86"/>
        <v>1</v>
      </c>
    </row>
    <row r="270" spans="1:35" ht="23.1" customHeight="1" x14ac:dyDescent="0.25">
      <c r="A270" s="2" t="s">
        <v>290</v>
      </c>
      <c r="B270" s="2">
        <v>203</v>
      </c>
      <c r="C270" s="2" t="s">
        <v>305</v>
      </c>
      <c r="D270" s="4" t="s">
        <v>66</v>
      </c>
      <c r="E270" s="116">
        <f t="shared" si="82"/>
        <v>3750</v>
      </c>
      <c r="F270" s="117">
        <f t="shared" si="82"/>
        <v>2250</v>
      </c>
      <c r="G270" s="101"/>
      <c r="J270" s="71"/>
      <c r="K270" s="202">
        <f t="shared" si="83"/>
        <v>3750</v>
      </c>
      <c r="L270" s="202">
        <f t="shared" si="83"/>
        <v>2250</v>
      </c>
      <c r="M270" s="51"/>
      <c r="N270" s="13">
        <f t="shared" si="84"/>
        <v>3715.4250000000002</v>
      </c>
      <c r="O270" s="13">
        <f t="shared" si="85"/>
        <v>2229.2550000000001</v>
      </c>
      <c r="P270" s="51"/>
      <c r="Q270" s="398">
        <v>1486.17</v>
      </c>
      <c r="R270" s="398">
        <v>1486.17</v>
      </c>
      <c r="S270" s="436">
        <v>1486.17</v>
      </c>
      <c r="T270" s="399">
        <v>1421.54375</v>
      </c>
      <c r="U270" s="399">
        <v>1421.54375</v>
      </c>
      <c r="V270" s="371">
        <v>1292.3125</v>
      </c>
      <c r="W270" s="303">
        <v>891.25</v>
      </c>
      <c r="X270" s="289">
        <v>891.25</v>
      </c>
      <c r="Y270" s="277">
        <v>713</v>
      </c>
      <c r="Z270" s="263">
        <v>713</v>
      </c>
      <c r="AA270" s="263">
        <v>713</v>
      </c>
      <c r="AB270" s="208">
        <v>636.6175199999999</v>
      </c>
      <c r="AC270" s="208">
        <v>636.6175199999999</v>
      </c>
      <c r="AD270" s="208">
        <v>636.6175199999999</v>
      </c>
      <c r="AE270" s="208">
        <v>636.6175199999999</v>
      </c>
      <c r="AF270" s="208">
        <v>574.15</v>
      </c>
      <c r="AG270" s="191">
        <v>459.32</v>
      </c>
      <c r="AH270" s="312">
        <f t="shared" si="86"/>
        <v>1</v>
      </c>
    </row>
    <row r="271" spans="1:35" ht="23.1" customHeight="1" x14ac:dyDescent="0.25">
      <c r="A271" s="2" t="s">
        <v>290</v>
      </c>
      <c r="B271" s="2">
        <v>204</v>
      </c>
      <c r="C271" s="2" t="s">
        <v>306</v>
      </c>
      <c r="D271" s="4" t="s">
        <v>67</v>
      </c>
      <c r="E271" s="116">
        <f t="shared" si="82"/>
        <v>5050</v>
      </c>
      <c r="F271" s="117">
        <f t="shared" si="82"/>
        <v>3050</v>
      </c>
      <c r="G271" s="101"/>
      <c r="J271" s="71"/>
      <c r="K271" s="202">
        <f t="shared" si="83"/>
        <v>5050</v>
      </c>
      <c r="L271" s="202">
        <f t="shared" si="83"/>
        <v>3050</v>
      </c>
      <c r="M271" s="51"/>
      <c r="N271" s="13">
        <f t="shared" si="84"/>
        <v>5032.3249999999998</v>
      </c>
      <c r="O271" s="13">
        <f t="shared" si="85"/>
        <v>3019.395</v>
      </c>
      <c r="P271" s="51"/>
      <c r="Q271" s="398">
        <v>2012.93</v>
      </c>
      <c r="R271" s="398">
        <v>2012.93</v>
      </c>
      <c r="S271" s="436">
        <v>2012.93</v>
      </c>
      <c r="T271" s="399">
        <v>1923.4304374999999</v>
      </c>
      <c r="U271" s="399">
        <v>1923.4304374999999</v>
      </c>
      <c r="V271" s="371">
        <v>1748.5731249999999</v>
      </c>
      <c r="W271" s="303">
        <v>1205.9124999999999</v>
      </c>
      <c r="X271" s="289">
        <v>1205.9124999999999</v>
      </c>
      <c r="Y271" s="277">
        <v>964.73</v>
      </c>
      <c r="Z271" s="263">
        <v>964.73</v>
      </c>
      <c r="AA271" s="263">
        <v>964.73</v>
      </c>
      <c r="AB271" s="208">
        <v>862.24446</v>
      </c>
      <c r="AC271" s="208">
        <v>862.24446</v>
      </c>
      <c r="AD271" s="208">
        <v>862.24446</v>
      </c>
      <c r="AE271" s="208">
        <v>862.24446</v>
      </c>
      <c r="AF271" s="208">
        <v>777.63750000000005</v>
      </c>
      <c r="AG271" s="191">
        <v>622.11</v>
      </c>
      <c r="AH271" s="312">
        <f t="shared" si="86"/>
        <v>1</v>
      </c>
    </row>
    <row r="272" spans="1:35" ht="23.1" customHeight="1" x14ac:dyDescent="0.25">
      <c r="A272" s="2" t="s">
        <v>290</v>
      </c>
      <c r="B272" s="2">
        <v>204</v>
      </c>
      <c r="C272" s="2" t="s">
        <v>725</v>
      </c>
      <c r="D272" s="4" t="s">
        <v>724</v>
      </c>
      <c r="E272" s="116">
        <f t="shared" si="82"/>
        <v>6050</v>
      </c>
      <c r="F272" s="117">
        <f t="shared" si="82"/>
        <v>3650</v>
      </c>
      <c r="G272" s="101"/>
      <c r="J272" s="71"/>
      <c r="K272" s="202">
        <f t="shared" si="83"/>
        <v>6050</v>
      </c>
      <c r="L272" s="202">
        <f t="shared" si="83"/>
        <v>3650</v>
      </c>
      <c r="M272" s="51"/>
      <c r="N272" s="13">
        <f t="shared" si="84"/>
        <v>6031.1749999999993</v>
      </c>
      <c r="O272" s="13">
        <f t="shared" si="85"/>
        <v>3618.7049999999999</v>
      </c>
      <c r="P272" s="51"/>
      <c r="Q272" s="398">
        <v>2412.4699999999998</v>
      </c>
      <c r="R272" s="398">
        <v>2412.4699999999998</v>
      </c>
      <c r="S272" s="436">
        <v>2412.4699999999998</v>
      </c>
      <c r="T272" s="399">
        <v>2307.5503000000003</v>
      </c>
      <c r="U272" s="399">
        <v>2307.5503000000003</v>
      </c>
      <c r="V272" s="371">
        <v>2097.7730000000001</v>
      </c>
      <c r="W272" s="303">
        <v>1446.74</v>
      </c>
      <c r="X272" s="289">
        <v>1205.9124999999999</v>
      </c>
      <c r="Y272" s="277">
        <v>964.73</v>
      </c>
      <c r="Z272" s="263">
        <v>964.73</v>
      </c>
      <c r="AA272" s="263">
        <v>964.73</v>
      </c>
      <c r="AB272" s="208">
        <v>862.24446</v>
      </c>
      <c r="AC272" s="208">
        <v>862.24446</v>
      </c>
      <c r="AD272" s="208">
        <v>862.24446</v>
      </c>
      <c r="AE272" s="208">
        <v>862.24446</v>
      </c>
      <c r="AF272" s="208">
        <v>777.63750000000005</v>
      </c>
      <c r="AG272" s="191">
        <v>622.11</v>
      </c>
      <c r="AH272" s="312">
        <f t="shared" si="86"/>
        <v>1</v>
      </c>
    </row>
    <row r="273" spans="1:41" ht="23.1" customHeight="1" x14ac:dyDescent="0.25">
      <c r="A273" s="2" t="s">
        <v>256</v>
      </c>
      <c r="B273" s="2">
        <v>409</v>
      </c>
      <c r="C273" s="2" t="s">
        <v>353</v>
      </c>
      <c r="D273" s="4" t="s">
        <v>219</v>
      </c>
      <c r="E273" s="116">
        <f t="shared" si="82"/>
        <v>4500</v>
      </c>
      <c r="F273" s="117">
        <f t="shared" si="82"/>
        <v>2700</v>
      </c>
      <c r="G273" s="101"/>
      <c r="J273" s="71"/>
      <c r="K273" s="202">
        <f t="shared" si="83"/>
        <v>4500</v>
      </c>
      <c r="L273" s="202">
        <f t="shared" si="83"/>
        <v>2700</v>
      </c>
      <c r="M273" s="51"/>
      <c r="N273" s="13">
        <f t="shared" si="84"/>
        <v>4463.7</v>
      </c>
      <c r="O273" s="13">
        <f t="shared" si="85"/>
        <v>2678.2200000000003</v>
      </c>
      <c r="P273" s="51"/>
      <c r="Q273" s="467">
        <v>1785.48</v>
      </c>
      <c r="R273" s="398">
        <v>1233.2885795999998</v>
      </c>
      <c r="S273" s="400">
        <v>1233.2885795999998</v>
      </c>
      <c r="T273" s="409">
        <v>1233.2885795999998</v>
      </c>
      <c r="U273" s="409">
        <v>1233.2885795999998</v>
      </c>
      <c r="V273" s="370">
        <v>1063.1798099999999</v>
      </c>
      <c r="W273" s="300">
        <v>850.54384799999991</v>
      </c>
      <c r="X273" s="289">
        <v>850.54384799999991</v>
      </c>
      <c r="Y273" s="277">
        <v>680.43507839999995</v>
      </c>
      <c r="Z273" s="263">
        <v>680.43507839999995</v>
      </c>
      <c r="AA273" s="263">
        <v>680.43507839999995</v>
      </c>
      <c r="AB273" s="208">
        <v>567.02923199999998</v>
      </c>
      <c r="AC273" s="208">
        <v>567.02923199999998</v>
      </c>
      <c r="AD273" s="208">
        <v>567.02923199999998</v>
      </c>
      <c r="AE273" s="208">
        <v>567.02923199999998</v>
      </c>
      <c r="AF273" s="208">
        <v>511.39000000000004</v>
      </c>
      <c r="AG273" s="190">
        <v>409.11200000000002</v>
      </c>
      <c r="AH273" s="312">
        <f t="shared" si="86"/>
        <v>1.4477390203184204</v>
      </c>
    </row>
    <row r="274" spans="1:41" ht="23.1" customHeight="1" x14ac:dyDescent="0.25">
      <c r="A274" s="2" t="s">
        <v>256</v>
      </c>
      <c r="B274" s="2">
        <v>410</v>
      </c>
      <c r="C274" s="2" t="s">
        <v>354</v>
      </c>
      <c r="D274" s="4" t="s">
        <v>220</v>
      </c>
      <c r="E274" s="116">
        <f t="shared" si="82"/>
        <v>6650</v>
      </c>
      <c r="F274" s="117">
        <f t="shared" si="82"/>
        <v>4000</v>
      </c>
      <c r="G274" s="101"/>
      <c r="J274" s="71"/>
      <c r="K274" s="202">
        <f t="shared" si="83"/>
        <v>6650</v>
      </c>
      <c r="L274" s="202">
        <f t="shared" si="83"/>
        <v>4000</v>
      </c>
      <c r="M274" s="51"/>
      <c r="N274" s="13">
        <f t="shared" si="84"/>
        <v>6619.9</v>
      </c>
      <c r="O274" s="13">
        <f t="shared" si="85"/>
        <v>3971.94</v>
      </c>
      <c r="P274" s="51"/>
      <c r="Q274" s="467">
        <v>2647.96</v>
      </c>
      <c r="R274" s="398">
        <v>1817.5023404999997</v>
      </c>
      <c r="S274" s="400">
        <v>1817.5023404999997</v>
      </c>
      <c r="T274" s="409">
        <v>1817.5023404999997</v>
      </c>
      <c r="U274" s="409">
        <v>1817.5023404999997</v>
      </c>
      <c r="V274" s="370">
        <v>1566.8123624999998</v>
      </c>
      <c r="W274" s="300">
        <v>1253.4498899999999</v>
      </c>
      <c r="X274" s="289">
        <v>1253.4498899999999</v>
      </c>
      <c r="Y274" s="277">
        <v>1002.759912</v>
      </c>
      <c r="Z274" s="263">
        <v>1002.759912</v>
      </c>
      <c r="AA274" s="263">
        <v>1002.759912</v>
      </c>
      <c r="AB274" s="208">
        <v>835.63326000000006</v>
      </c>
      <c r="AC274" s="208">
        <v>835.63326000000006</v>
      </c>
      <c r="AD274" s="208">
        <v>835.63326000000006</v>
      </c>
      <c r="AE274" s="208">
        <v>835.63326000000006</v>
      </c>
      <c r="AF274" s="208">
        <v>753.63750000000005</v>
      </c>
      <c r="AG274" s="190">
        <v>602.91000000000008</v>
      </c>
      <c r="AH274" s="312">
        <f t="shared" si="86"/>
        <v>1.456922470466552</v>
      </c>
    </row>
    <row r="275" spans="1:41" ht="23.1" customHeight="1" x14ac:dyDescent="0.25">
      <c r="A275" s="2" t="s">
        <v>256</v>
      </c>
      <c r="B275" s="2">
        <v>411</v>
      </c>
      <c r="C275" s="2" t="s">
        <v>355</v>
      </c>
      <c r="D275" s="4" t="s">
        <v>221</v>
      </c>
      <c r="E275" s="116">
        <f t="shared" si="82"/>
        <v>7200</v>
      </c>
      <c r="F275" s="117">
        <f t="shared" si="82"/>
        <v>4350</v>
      </c>
      <c r="G275" s="101"/>
      <c r="J275" s="71"/>
      <c r="K275" s="202">
        <f t="shared" si="83"/>
        <v>7200</v>
      </c>
      <c r="L275" s="202">
        <f t="shared" si="83"/>
        <v>4350</v>
      </c>
      <c r="M275" s="51"/>
      <c r="N275" s="13">
        <f t="shared" si="84"/>
        <v>7187.3</v>
      </c>
      <c r="O275" s="13">
        <f t="shared" si="85"/>
        <v>4312.38</v>
      </c>
      <c r="P275" s="51"/>
      <c r="Q275" s="467">
        <v>2874.92</v>
      </c>
      <c r="R275" s="398">
        <v>1985.0600731499999</v>
      </c>
      <c r="S275" s="400">
        <v>1985.0600731499999</v>
      </c>
      <c r="T275" s="409">
        <v>1985.0600731499999</v>
      </c>
      <c r="U275" s="409">
        <v>1985.0600731499999</v>
      </c>
      <c r="V275" s="370">
        <v>1711.25868375</v>
      </c>
      <c r="W275" s="300">
        <v>1369.0069470000001</v>
      </c>
      <c r="X275" s="289">
        <v>1369.0069470000001</v>
      </c>
      <c r="Y275" s="277">
        <v>1095.2055576</v>
      </c>
      <c r="Z275" s="263">
        <v>1095.2055576</v>
      </c>
      <c r="AA275" s="263">
        <v>1095.2055576</v>
      </c>
      <c r="AB275" s="208">
        <v>912.67129799999998</v>
      </c>
      <c r="AC275" s="208">
        <v>912.67129799999998</v>
      </c>
      <c r="AD275" s="208">
        <v>912.67129799999998</v>
      </c>
      <c r="AE275" s="208">
        <v>912.67129799999998</v>
      </c>
      <c r="AF275" s="208">
        <v>823.11625000000004</v>
      </c>
      <c r="AG275" s="190">
        <v>658.49300000000005</v>
      </c>
      <c r="AH275" s="312">
        <f t="shared" si="86"/>
        <v>1.4482785880821847</v>
      </c>
    </row>
    <row r="276" spans="1:41" ht="10.5" customHeight="1" x14ac:dyDescent="0.25">
      <c r="D276" s="136"/>
      <c r="E276" s="138"/>
      <c r="F276" s="139"/>
      <c r="J276" s="34"/>
      <c r="K276" s="202"/>
      <c r="L276" s="202"/>
      <c r="M276" s="2"/>
      <c r="N276" s="13"/>
      <c r="O276" s="13"/>
      <c r="P276" s="2"/>
      <c r="Q276" s="398"/>
      <c r="R276" s="398"/>
      <c r="S276" s="400"/>
      <c r="T276" s="403"/>
      <c r="U276" s="403"/>
      <c r="V276" s="340"/>
      <c r="W276" s="333"/>
      <c r="X276" s="330"/>
      <c r="Y276" s="280"/>
      <c r="Z276" s="331"/>
      <c r="AA276" s="331"/>
      <c r="AB276" s="237"/>
      <c r="AC276" s="237"/>
      <c r="AD276" s="237"/>
      <c r="AE276" s="237"/>
      <c r="AF276" s="237"/>
      <c r="AG276" s="197"/>
      <c r="AH276" s="312" t="e">
        <f t="shared" si="86"/>
        <v>#DIV/0!</v>
      </c>
    </row>
    <row r="277" spans="1:41" s="66" customFormat="1" ht="23.1" customHeight="1" x14ac:dyDescent="0.25">
      <c r="A277" s="2"/>
      <c r="B277" s="2"/>
      <c r="C277" s="2"/>
      <c r="D277" s="615" t="s">
        <v>796</v>
      </c>
      <c r="E277" s="615"/>
      <c r="F277" s="615"/>
      <c r="G277" s="615"/>
      <c r="H277" s="615"/>
      <c r="I277" s="615"/>
      <c r="J277" s="71"/>
      <c r="K277" s="202"/>
      <c r="L277" s="202"/>
      <c r="M277" s="51"/>
      <c r="N277" s="13"/>
      <c r="O277" s="13"/>
      <c r="P277" s="63"/>
      <c r="Q277" s="474">
        <v>220324</v>
      </c>
      <c r="R277" s="398"/>
      <c r="S277" s="400"/>
      <c r="T277" s="403"/>
      <c r="U277" s="403"/>
      <c r="V277" s="370"/>
      <c r="W277" s="305"/>
      <c r="X277" s="289"/>
      <c r="Y277" s="277">
        <v>199</v>
      </c>
      <c r="Z277" s="263">
        <v>199</v>
      </c>
      <c r="AA277" s="263">
        <v>199</v>
      </c>
      <c r="AB277" s="208">
        <v>187.06841999999997</v>
      </c>
      <c r="AC277" s="208">
        <v>187.06841999999997</v>
      </c>
      <c r="AD277" s="208">
        <v>187.06841999999997</v>
      </c>
      <c r="AE277" s="208">
        <v>187.06841999999997</v>
      </c>
      <c r="AF277" s="208">
        <v>168.71250000000001</v>
      </c>
      <c r="AG277" s="191">
        <v>134.97</v>
      </c>
      <c r="AH277" s="312" t="e">
        <f t="shared" si="86"/>
        <v>#DIV/0!</v>
      </c>
      <c r="AI277" s="144"/>
    </row>
    <row r="278" spans="1:41" s="66" customFormat="1" ht="23.1" customHeight="1" x14ac:dyDescent="0.25">
      <c r="A278" s="2" t="s">
        <v>254</v>
      </c>
      <c r="B278" s="2">
        <v>402</v>
      </c>
      <c r="C278" s="2" t="s">
        <v>349</v>
      </c>
      <c r="D278" s="91" t="s">
        <v>197</v>
      </c>
      <c r="E278" s="116">
        <f t="shared" ref="E278:F284" si="87">K278</f>
        <v>1350</v>
      </c>
      <c r="F278" s="117">
        <f t="shared" si="87"/>
        <v>800</v>
      </c>
      <c r="G278" s="101"/>
      <c r="H278" s="45"/>
      <c r="I278" s="2"/>
      <c r="J278" s="71"/>
      <c r="K278" s="202">
        <f t="shared" ref="K278:L284" si="88">MROUND(N278+25,50)</f>
        <v>1350</v>
      </c>
      <c r="L278" s="202">
        <f t="shared" si="88"/>
        <v>800</v>
      </c>
      <c r="M278" s="51"/>
      <c r="N278" s="13">
        <f t="shared" si="84"/>
        <v>1316.55</v>
      </c>
      <c r="O278" s="13">
        <f t="shared" si="85"/>
        <v>789.93000000000006</v>
      </c>
      <c r="P278" s="63"/>
      <c r="Q278" s="398">
        <v>526.62</v>
      </c>
      <c r="R278" s="398">
        <v>381.61</v>
      </c>
      <c r="S278" s="436">
        <v>381.61</v>
      </c>
      <c r="T278" s="409">
        <v>381.61</v>
      </c>
      <c r="U278" s="409">
        <v>381.61</v>
      </c>
      <c r="V278" s="370">
        <v>328.97500000000002</v>
      </c>
      <c r="W278" s="305">
        <v>263.18</v>
      </c>
      <c r="X278" s="289">
        <v>248.75</v>
      </c>
      <c r="Y278" s="277">
        <v>199</v>
      </c>
      <c r="Z278" s="263">
        <v>199</v>
      </c>
      <c r="AA278" s="263">
        <v>199</v>
      </c>
      <c r="AB278" s="208">
        <v>187.06841999999997</v>
      </c>
      <c r="AC278" s="208">
        <v>187.06841999999997</v>
      </c>
      <c r="AD278" s="208">
        <v>187.06841999999997</v>
      </c>
      <c r="AE278" s="208">
        <v>187.06841999999997</v>
      </c>
      <c r="AF278" s="208">
        <v>168.71250000000001</v>
      </c>
      <c r="AG278" s="191">
        <v>134.97</v>
      </c>
      <c r="AH278" s="312">
        <f t="shared" si="86"/>
        <v>1.3799952831424753</v>
      </c>
      <c r="AI278" s="144"/>
    </row>
    <row r="279" spans="1:41" ht="23.1" customHeight="1" x14ac:dyDescent="0.25">
      <c r="B279" s="2">
        <v>403</v>
      </c>
      <c r="C279" s="2" t="s">
        <v>350</v>
      </c>
      <c r="D279" s="91" t="s">
        <v>198</v>
      </c>
      <c r="E279" s="116">
        <f t="shared" si="87"/>
        <v>2350</v>
      </c>
      <c r="F279" s="117">
        <f t="shared" si="87"/>
        <v>1400</v>
      </c>
      <c r="G279" s="101"/>
      <c r="H279" s="45"/>
      <c r="J279" s="71"/>
      <c r="K279" s="202">
        <f t="shared" si="88"/>
        <v>2350</v>
      </c>
      <c r="L279" s="202">
        <f t="shared" si="88"/>
        <v>1400</v>
      </c>
      <c r="M279" s="51"/>
      <c r="N279" s="13">
        <f t="shared" si="84"/>
        <v>2308.85</v>
      </c>
      <c r="O279" s="13">
        <f t="shared" si="85"/>
        <v>1385.31</v>
      </c>
      <c r="P279" s="51"/>
      <c r="Q279" s="398">
        <v>923.54</v>
      </c>
      <c r="R279" s="398">
        <v>669.23</v>
      </c>
      <c r="S279" s="436">
        <v>669.23</v>
      </c>
      <c r="T279" s="409">
        <v>669.23</v>
      </c>
      <c r="U279" s="409">
        <v>669.23</v>
      </c>
      <c r="V279" s="370">
        <v>576.92500000000007</v>
      </c>
      <c r="W279" s="305">
        <v>461.54</v>
      </c>
      <c r="X279" s="289">
        <v>436.25</v>
      </c>
      <c r="Y279" s="277">
        <v>349</v>
      </c>
      <c r="Z279" s="263">
        <v>349</v>
      </c>
      <c r="AA279" s="263">
        <v>349</v>
      </c>
      <c r="AB279" s="208">
        <v>320.24915999999996</v>
      </c>
      <c r="AC279" s="208">
        <v>320.24915999999996</v>
      </c>
      <c r="AD279" s="208">
        <v>320.24915999999996</v>
      </c>
      <c r="AE279" s="208">
        <v>320.24915999999996</v>
      </c>
      <c r="AF279" s="208">
        <v>288.82499999999999</v>
      </c>
      <c r="AG279" s="191">
        <v>231.06</v>
      </c>
      <c r="AH279" s="312">
        <f t="shared" si="86"/>
        <v>1.3800038850619367</v>
      </c>
    </row>
    <row r="280" spans="1:41" ht="23.1" customHeight="1" x14ac:dyDescent="0.25">
      <c r="B280" s="2">
        <v>404</v>
      </c>
      <c r="C280" s="2" t="s">
        <v>351</v>
      </c>
      <c r="D280" s="91" t="s">
        <v>199</v>
      </c>
      <c r="E280" s="116">
        <f t="shared" si="87"/>
        <v>3000</v>
      </c>
      <c r="F280" s="117">
        <f t="shared" si="87"/>
        <v>1800</v>
      </c>
      <c r="G280" s="101"/>
      <c r="H280" s="45"/>
      <c r="J280" s="71"/>
      <c r="K280" s="202">
        <f t="shared" si="88"/>
        <v>3000</v>
      </c>
      <c r="L280" s="202">
        <f t="shared" si="88"/>
        <v>1800</v>
      </c>
      <c r="M280" s="51"/>
      <c r="N280" s="13">
        <f t="shared" si="84"/>
        <v>2970.4500000000003</v>
      </c>
      <c r="O280" s="13">
        <f t="shared" si="85"/>
        <v>1782.27</v>
      </c>
      <c r="P280" s="51"/>
      <c r="Q280" s="398">
        <v>1188.18</v>
      </c>
      <c r="R280" s="398">
        <v>861.01</v>
      </c>
      <c r="S280" s="436">
        <v>861.01</v>
      </c>
      <c r="T280" s="409">
        <v>861.01</v>
      </c>
      <c r="U280" s="409">
        <v>861.01</v>
      </c>
      <c r="V280" s="370">
        <v>742.25</v>
      </c>
      <c r="W280" s="305">
        <v>593.79999999999995</v>
      </c>
      <c r="X280" s="289">
        <v>561.25</v>
      </c>
      <c r="Y280" s="277">
        <v>449</v>
      </c>
      <c r="Z280" s="263">
        <v>449</v>
      </c>
      <c r="AA280" s="263">
        <v>449</v>
      </c>
      <c r="AB280" s="208">
        <v>436.47911999999997</v>
      </c>
      <c r="AC280" s="208">
        <v>436.47911999999997</v>
      </c>
      <c r="AD280" s="208">
        <v>436.47911999999997</v>
      </c>
      <c r="AE280" s="208">
        <v>436.47911999999997</v>
      </c>
      <c r="AF280" s="208">
        <v>393.65000000000003</v>
      </c>
      <c r="AG280" s="191">
        <v>314.92</v>
      </c>
      <c r="AH280" s="312">
        <f t="shared" si="86"/>
        <v>1.3799839723115876</v>
      </c>
    </row>
    <row r="281" spans="1:41" ht="23.1" customHeight="1" x14ac:dyDescent="0.25">
      <c r="B281" s="2">
        <v>405</v>
      </c>
      <c r="C281" s="2" t="s">
        <v>352</v>
      </c>
      <c r="D281" s="91" t="s">
        <v>200</v>
      </c>
      <c r="E281" s="116">
        <f t="shared" si="87"/>
        <v>4000</v>
      </c>
      <c r="F281" s="117">
        <f t="shared" si="87"/>
        <v>2400</v>
      </c>
      <c r="G281" s="101"/>
      <c r="H281" s="45"/>
      <c r="J281" s="71"/>
      <c r="K281" s="202">
        <f t="shared" si="88"/>
        <v>4000</v>
      </c>
      <c r="L281" s="202">
        <f t="shared" si="88"/>
        <v>2400</v>
      </c>
      <c r="M281" s="51"/>
      <c r="N281" s="13">
        <f t="shared" si="84"/>
        <v>3969.45</v>
      </c>
      <c r="O281" s="13">
        <f t="shared" si="85"/>
        <v>2381.67</v>
      </c>
      <c r="P281" s="51"/>
      <c r="Q281" s="398">
        <v>1587.78</v>
      </c>
      <c r="R281" s="398">
        <v>1150.57</v>
      </c>
      <c r="S281" s="436">
        <v>1150.57</v>
      </c>
      <c r="T281" s="409">
        <v>1150.57</v>
      </c>
      <c r="U281" s="409">
        <v>1150.57</v>
      </c>
      <c r="V281" s="370">
        <v>991.875</v>
      </c>
      <c r="W281" s="305">
        <v>793.5</v>
      </c>
      <c r="X281" s="289">
        <v>750</v>
      </c>
      <c r="Y281" s="277">
        <v>600</v>
      </c>
      <c r="Z281" s="263">
        <v>600</v>
      </c>
      <c r="AA281" s="263">
        <v>600</v>
      </c>
      <c r="AB281" s="208">
        <v>487.26215999999999</v>
      </c>
      <c r="AC281" s="208">
        <v>487.26215999999999</v>
      </c>
      <c r="AD281" s="208">
        <v>487.26215999999999</v>
      </c>
      <c r="AE281" s="208">
        <v>487.26215999999999</v>
      </c>
      <c r="AF281" s="208">
        <v>439.45</v>
      </c>
      <c r="AG281" s="191">
        <v>351.56</v>
      </c>
      <c r="AH281" s="312">
        <f t="shared" si="86"/>
        <v>1.3799942637127685</v>
      </c>
    </row>
    <row r="282" spans="1:41" s="144" customFormat="1" ht="23.1" customHeight="1" x14ac:dyDescent="0.25">
      <c r="A282" s="2"/>
      <c r="B282" s="2"/>
      <c r="C282" s="2"/>
      <c r="D282" s="91" t="s">
        <v>704</v>
      </c>
      <c r="E282" s="116">
        <f t="shared" si="87"/>
        <v>39050</v>
      </c>
      <c r="F282" s="117">
        <f t="shared" si="87"/>
        <v>23450</v>
      </c>
      <c r="G282" s="101"/>
      <c r="H282" s="45"/>
      <c r="I282" s="2"/>
      <c r="J282" s="71"/>
      <c r="K282" s="202">
        <f t="shared" si="88"/>
        <v>39050</v>
      </c>
      <c r="L282" s="202">
        <f t="shared" si="88"/>
        <v>23450</v>
      </c>
      <c r="M282" s="51"/>
      <c r="N282" s="13">
        <f t="shared" si="84"/>
        <v>39033.300000000003</v>
      </c>
      <c r="O282" s="13">
        <f t="shared" si="85"/>
        <v>23419.98</v>
      </c>
      <c r="P282" s="51"/>
      <c r="Q282" s="398">
        <v>15613.32</v>
      </c>
      <c r="R282" s="398">
        <v>11314</v>
      </c>
      <c r="S282" s="436">
        <v>11314</v>
      </c>
      <c r="T282" s="409">
        <v>11314</v>
      </c>
      <c r="U282" s="409">
        <v>11314</v>
      </c>
      <c r="V282" s="370">
        <v>9753.4</v>
      </c>
      <c r="W282" s="305">
        <v>7802.72</v>
      </c>
      <c r="X282" s="294">
        <v>7375</v>
      </c>
      <c r="Y282" s="277">
        <v>5900</v>
      </c>
      <c r="Z282" s="263">
        <v>5900</v>
      </c>
      <c r="AA282" s="263">
        <v>5900</v>
      </c>
      <c r="AB282" s="208"/>
      <c r="AC282" s="208"/>
      <c r="AD282" s="208"/>
      <c r="AE282" s="208"/>
      <c r="AF282" s="208"/>
      <c r="AG282" s="191"/>
      <c r="AH282" s="312">
        <f t="shared" si="86"/>
        <v>1.38</v>
      </c>
      <c r="AJ282" s="34"/>
      <c r="AK282" s="34"/>
      <c r="AL282" s="34"/>
      <c r="AM282" s="34"/>
      <c r="AN282" s="34"/>
      <c r="AO282" s="34"/>
    </row>
    <row r="283" spans="1:41" s="144" customFormat="1" ht="23.1" customHeight="1" x14ac:dyDescent="0.25">
      <c r="A283" s="2"/>
      <c r="B283" s="2">
        <v>405</v>
      </c>
      <c r="C283" s="2" t="s">
        <v>703</v>
      </c>
      <c r="D283" s="91" t="s">
        <v>672</v>
      </c>
      <c r="E283" s="116">
        <f t="shared" si="87"/>
        <v>60900</v>
      </c>
      <c r="F283" s="117">
        <f t="shared" si="87"/>
        <v>36550</v>
      </c>
      <c r="G283" s="101"/>
      <c r="H283" s="45"/>
      <c r="I283" s="2"/>
      <c r="J283" s="71"/>
      <c r="K283" s="202">
        <f t="shared" si="88"/>
        <v>60900</v>
      </c>
      <c r="L283" s="202">
        <f t="shared" si="88"/>
        <v>36550</v>
      </c>
      <c r="M283" s="51"/>
      <c r="N283" s="13">
        <f t="shared" si="84"/>
        <v>60865.4</v>
      </c>
      <c r="O283" s="13">
        <f t="shared" si="85"/>
        <v>36519.24</v>
      </c>
      <c r="P283" s="51"/>
      <c r="Q283" s="398">
        <v>24346.16</v>
      </c>
      <c r="R283" s="398">
        <v>17642.14</v>
      </c>
      <c r="S283" s="436">
        <v>17642.14</v>
      </c>
      <c r="T283" s="409">
        <v>17642.14</v>
      </c>
      <c r="U283" s="409">
        <v>17642.14</v>
      </c>
      <c r="V283" s="370">
        <v>15208.75</v>
      </c>
      <c r="W283" s="306">
        <v>12167</v>
      </c>
      <c r="X283" s="295">
        <v>11500</v>
      </c>
      <c r="Y283" s="278">
        <v>9200</v>
      </c>
      <c r="Z283" s="268">
        <v>9200</v>
      </c>
      <c r="AA283" s="268">
        <v>9200</v>
      </c>
      <c r="AB283" s="248">
        <v>7080</v>
      </c>
      <c r="AC283" s="249" t="s">
        <v>689</v>
      </c>
      <c r="AD283" s="208"/>
      <c r="AE283" s="208"/>
      <c r="AF283" s="208"/>
      <c r="AG283" s="191"/>
      <c r="AH283" s="312">
        <f t="shared" si="86"/>
        <v>1.3800003854407685</v>
      </c>
      <c r="AJ283" s="34"/>
      <c r="AK283" s="34"/>
      <c r="AL283" s="34"/>
      <c r="AM283" s="34"/>
      <c r="AN283" s="34"/>
      <c r="AO283" s="34"/>
    </row>
    <row r="284" spans="1:41" s="144" customFormat="1" ht="23.1" customHeight="1" x14ac:dyDescent="0.25">
      <c r="A284" s="2"/>
      <c r="B284" s="2">
        <v>405</v>
      </c>
      <c r="C284" s="2"/>
      <c r="D284" s="91" t="s">
        <v>688</v>
      </c>
      <c r="E284" s="116">
        <f t="shared" si="87"/>
        <v>82050</v>
      </c>
      <c r="F284" s="117">
        <f t="shared" si="87"/>
        <v>49250</v>
      </c>
      <c r="G284" s="101"/>
      <c r="H284" s="45"/>
      <c r="I284" s="2"/>
      <c r="J284" s="71"/>
      <c r="K284" s="202">
        <f t="shared" si="88"/>
        <v>82050</v>
      </c>
      <c r="L284" s="202">
        <f t="shared" si="88"/>
        <v>49250</v>
      </c>
      <c r="M284" s="51"/>
      <c r="N284" s="13">
        <f t="shared" si="84"/>
        <v>82036</v>
      </c>
      <c r="O284" s="13">
        <f t="shared" si="85"/>
        <v>49221.600000000006</v>
      </c>
      <c r="P284" s="51"/>
      <c r="Q284" s="398">
        <v>32814.400000000001</v>
      </c>
      <c r="R284" s="398">
        <v>23778.55</v>
      </c>
      <c r="S284" s="436">
        <v>23778.55</v>
      </c>
      <c r="T284" s="409">
        <v>23778.55</v>
      </c>
      <c r="U284" s="409">
        <v>23778.55</v>
      </c>
      <c r="V284" s="370">
        <v>20498.75</v>
      </c>
      <c r="W284" s="306">
        <v>16399</v>
      </c>
      <c r="X284" s="295">
        <v>15500</v>
      </c>
      <c r="Y284" s="278">
        <v>12400</v>
      </c>
      <c r="Z284" s="268">
        <v>12400</v>
      </c>
      <c r="AA284" s="268">
        <v>12400</v>
      </c>
      <c r="AB284" s="248">
        <v>12000</v>
      </c>
      <c r="AC284" s="249" t="s">
        <v>689</v>
      </c>
      <c r="AD284" s="208"/>
      <c r="AE284" s="208"/>
      <c r="AF284" s="208"/>
      <c r="AG284" s="191"/>
      <c r="AH284" s="312">
        <f t="shared" si="86"/>
        <v>1.3800000420547092</v>
      </c>
      <c r="AJ284" s="34"/>
      <c r="AK284" s="34"/>
      <c r="AL284" s="34"/>
      <c r="AM284" s="34"/>
      <c r="AN284" s="34"/>
      <c r="AO284" s="34"/>
    </row>
    <row r="285" spans="1:41" s="144" customFormat="1" ht="23.1" customHeight="1" x14ac:dyDescent="0.25">
      <c r="A285" s="2"/>
      <c r="B285" s="2"/>
      <c r="C285" s="2"/>
      <c r="D285" s="2"/>
      <c r="E285" s="138"/>
      <c r="F285" s="139"/>
      <c r="G285" s="99"/>
      <c r="H285" s="2"/>
      <c r="I285" s="2"/>
      <c r="J285" s="34"/>
      <c r="K285" s="202">
        <f t="shared" ref="K285" si="89">N285*$K$8</f>
        <v>0</v>
      </c>
      <c r="L285" s="202">
        <f t="shared" ref="L285" si="90">O285*$L$8</f>
        <v>0</v>
      </c>
      <c r="M285" s="2"/>
      <c r="N285" s="13">
        <f t="shared" si="84"/>
        <v>0</v>
      </c>
      <c r="O285" s="13">
        <f t="shared" si="85"/>
        <v>0</v>
      </c>
      <c r="P285" s="2"/>
      <c r="Q285" s="398">
        <v>0</v>
      </c>
      <c r="R285" s="398">
        <v>0</v>
      </c>
      <c r="S285" s="400">
        <v>0</v>
      </c>
      <c r="T285" s="403">
        <v>0</v>
      </c>
      <c r="U285" s="403">
        <v>0</v>
      </c>
      <c r="V285" s="370">
        <v>0</v>
      </c>
      <c r="W285" s="333"/>
      <c r="X285" s="330">
        <v>0</v>
      </c>
      <c r="Y285" s="280"/>
      <c r="Z285" s="337"/>
      <c r="AA285" s="337"/>
      <c r="AB285" s="337"/>
      <c r="AC285" s="237"/>
      <c r="AD285" s="237"/>
      <c r="AE285" s="237"/>
      <c r="AF285" s="237"/>
      <c r="AG285" s="197"/>
      <c r="AH285" s="312" t="e">
        <f t="shared" si="86"/>
        <v>#DIV/0!</v>
      </c>
      <c r="AJ285" s="34"/>
      <c r="AK285" s="34"/>
      <c r="AL285" s="34"/>
      <c r="AM285" s="34"/>
      <c r="AN285" s="34"/>
      <c r="AO285" s="34"/>
    </row>
    <row r="286" spans="1:41" s="144" customFormat="1" ht="23.1" customHeight="1" x14ac:dyDescent="0.25">
      <c r="A286" s="2"/>
      <c r="B286" s="2"/>
      <c r="C286" s="2"/>
      <c r="D286" s="615" t="s">
        <v>34</v>
      </c>
      <c r="E286" s="615"/>
      <c r="F286" s="615"/>
      <c r="G286" s="615"/>
      <c r="H286" s="615"/>
      <c r="I286" s="615"/>
      <c r="J286" s="34"/>
      <c r="K286" s="202"/>
      <c r="L286" s="202"/>
      <c r="M286" s="2"/>
      <c r="N286" s="13"/>
      <c r="O286" s="13"/>
      <c r="P286" s="2"/>
      <c r="Q286" s="398"/>
      <c r="R286" s="398"/>
      <c r="S286" s="400"/>
      <c r="T286" s="403"/>
      <c r="U286" s="403"/>
      <c r="V286" s="340"/>
      <c r="W286" s="333"/>
      <c r="X286" s="330"/>
      <c r="Y286" s="280"/>
      <c r="Z286" s="337"/>
      <c r="AA286" s="337"/>
      <c r="AB286" s="337"/>
      <c r="AC286" s="237"/>
      <c r="AD286" s="237"/>
      <c r="AE286" s="237"/>
      <c r="AF286" s="237"/>
      <c r="AG286" s="197"/>
      <c r="AH286" s="312" t="e">
        <f t="shared" si="86"/>
        <v>#DIV/0!</v>
      </c>
      <c r="AJ286" s="34"/>
      <c r="AK286" s="34"/>
      <c r="AL286" s="34"/>
      <c r="AM286" s="34"/>
      <c r="AN286" s="34"/>
      <c r="AO286" s="34"/>
    </row>
    <row r="287" spans="1:41" s="144" customFormat="1" ht="23.1" customHeight="1" x14ac:dyDescent="0.25">
      <c r="A287" s="2"/>
      <c r="B287" s="2"/>
      <c r="C287" s="2" t="s">
        <v>779</v>
      </c>
      <c r="D287" s="4" t="s">
        <v>35</v>
      </c>
      <c r="E287" s="116">
        <f t="shared" ref="E287:F292" si="91">K287</f>
        <v>200</v>
      </c>
      <c r="F287" s="117">
        <f t="shared" si="91"/>
        <v>150</v>
      </c>
      <c r="G287" s="101"/>
      <c r="H287" s="2"/>
      <c r="I287" s="2"/>
      <c r="J287" s="33"/>
      <c r="K287" s="202">
        <f t="shared" ref="K287:L292" si="92">MROUND(N287+25,50)</f>
        <v>200</v>
      </c>
      <c r="L287" s="202">
        <f t="shared" si="92"/>
        <v>150</v>
      </c>
      <c r="M287" s="51"/>
      <c r="N287" s="13">
        <f t="shared" si="84"/>
        <v>170.3</v>
      </c>
      <c r="O287" s="13">
        <f t="shared" si="85"/>
        <v>102.18</v>
      </c>
      <c r="P287" s="51"/>
      <c r="Q287" s="398">
        <v>68.12</v>
      </c>
      <c r="R287" s="398">
        <v>68.12</v>
      </c>
      <c r="S287" s="436">
        <v>68.12</v>
      </c>
      <c r="T287" s="409">
        <v>68.12</v>
      </c>
      <c r="U287" s="409">
        <v>68.12</v>
      </c>
      <c r="V287" s="370">
        <v>42.55</v>
      </c>
      <c r="W287" s="305">
        <v>34.04</v>
      </c>
      <c r="X287" s="289">
        <v>39.162499999999994</v>
      </c>
      <c r="Y287" s="277">
        <f t="shared" ref="Y287:Y289" si="93">AH287*1.43</f>
        <v>1.43</v>
      </c>
      <c r="Z287" s="263">
        <f t="shared" ref="Z287:Z292" si="94">AH287*1.43</f>
        <v>1.43</v>
      </c>
      <c r="AA287" s="263">
        <v>35.249499999999998</v>
      </c>
      <c r="AB287" s="205">
        <v>35.249499999999998</v>
      </c>
      <c r="AC287" s="205">
        <v>35.249499999999998</v>
      </c>
      <c r="AD287" s="205">
        <v>35.249499999999998</v>
      </c>
      <c r="AE287" s="205">
        <v>35.249499999999998</v>
      </c>
      <c r="AF287" s="208">
        <v>30.8125</v>
      </c>
      <c r="AG287" s="191">
        <v>24.65</v>
      </c>
      <c r="AH287" s="312">
        <f t="shared" si="86"/>
        <v>1</v>
      </c>
      <c r="AJ287" s="34"/>
      <c r="AK287" s="34"/>
      <c r="AL287" s="34"/>
      <c r="AM287" s="34"/>
      <c r="AN287" s="34"/>
      <c r="AO287" s="34"/>
    </row>
    <row r="288" spans="1:41" s="144" customFormat="1" ht="23.1" customHeight="1" x14ac:dyDescent="0.25">
      <c r="A288" s="2" t="s">
        <v>303</v>
      </c>
      <c r="B288" s="2"/>
      <c r="C288" s="2" t="s">
        <v>779</v>
      </c>
      <c r="D288" s="4" t="s">
        <v>36</v>
      </c>
      <c r="E288" s="116">
        <f t="shared" si="91"/>
        <v>350</v>
      </c>
      <c r="F288" s="117">
        <f t="shared" si="91"/>
        <v>200</v>
      </c>
      <c r="G288" s="101"/>
      <c r="H288" s="2"/>
      <c r="I288" s="2"/>
      <c r="J288" s="33"/>
      <c r="K288" s="202">
        <f t="shared" si="92"/>
        <v>350</v>
      </c>
      <c r="L288" s="202">
        <f t="shared" si="92"/>
        <v>200</v>
      </c>
      <c r="M288" s="51"/>
      <c r="N288" s="13">
        <f t="shared" si="84"/>
        <v>300.10000000000002</v>
      </c>
      <c r="O288" s="13">
        <f t="shared" si="85"/>
        <v>180.06</v>
      </c>
      <c r="P288" s="51"/>
      <c r="Q288" s="398">
        <v>120.04</v>
      </c>
      <c r="R288" s="398">
        <v>120.04</v>
      </c>
      <c r="S288" s="436">
        <v>120.04</v>
      </c>
      <c r="T288" s="409">
        <v>120.04</v>
      </c>
      <c r="U288" s="409">
        <v>120.04</v>
      </c>
      <c r="V288" s="370">
        <v>75</v>
      </c>
      <c r="W288" s="305">
        <v>60</v>
      </c>
      <c r="X288" s="289">
        <v>39.162499999999994</v>
      </c>
      <c r="Y288" s="277">
        <f t="shared" si="93"/>
        <v>1.43</v>
      </c>
      <c r="Z288" s="263">
        <f t="shared" si="94"/>
        <v>1.43</v>
      </c>
      <c r="AA288" s="263">
        <v>61.847499999999997</v>
      </c>
      <c r="AB288" s="205">
        <v>61.847499999999997</v>
      </c>
      <c r="AC288" s="205">
        <v>61.847499999999997</v>
      </c>
      <c r="AD288" s="205">
        <v>61.847499999999997</v>
      </c>
      <c r="AE288" s="205">
        <v>61.847499999999997</v>
      </c>
      <c r="AF288" s="208">
        <v>54.0625</v>
      </c>
      <c r="AG288" s="191">
        <v>43.25</v>
      </c>
      <c r="AH288" s="312">
        <f t="shared" si="86"/>
        <v>1</v>
      </c>
      <c r="AJ288" s="34"/>
      <c r="AK288" s="34"/>
      <c r="AL288" s="34"/>
      <c r="AM288" s="34"/>
      <c r="AN288" s="34"/>
      <c r="AO288" s="34"/>
    </row>
    <row r="289" spans="1:41" s="144" customFormat="1" ht="23.1" customHeight="1" x14ac:dyDescent="0.25">
      <c r="A289" s="2"/>
      <c r="B289" s="2"/>
      <c r="C289" s="2" t="s">
        <v>779</v>
      </c>
      <c r="D289" s="4" t="s">
        <v>737</v>
      </c>
      <c r="E289" s="116">
        <f t="shared" si="91"/>
        <v>350</v>
      </c>
      <c r="F289" s="117">
        <f t="shared" si="91"/>
        <v>200</v>
      </c>
      <c r="G289" s="101"/>
      <c r="H289" s="2"/>
      <c r="I289" s="2"/>
      <c r="J289" s="33"/>
      <c r="K289" s="202">
        <f t="shared" si="92"/>
        <v>350</v>
      </c>
      <c r="L289" s="202">
        <f t="shared" si="92"/>
        <v>200</v>
      </c>
      <c r="M289" s="51"/>
      <c r="N289" s="13">
        <f t="shared" si="84"/>
        <v>323.82499999999999</v>
      </c>
      <c r="O289" s="13">
        <f t="shared" si="85"/>
        <v>194.29500000000002</v>
      </c>
      <c r="P289" s="51"/>
      <c r="Q289" s="398">
        <v>129.53</v>
      </c>
      <c r="R289" s="398">
        <v>129.53</v>
      </c>
      <c r="S289" s="436">
        <v>129.53</v>
      </c>
      <c r="T289" s="409">
        <v>129.53</v>
      </c>
      <c r="U289" s="409">
        <v>129.53</v>
      </c>
      <c r="V289" s="370">
        <v>80.924999999999997</v>
      </c>
      <c r="W289" s="305">
        <v>64.739999999999995</v>
      </c>
      <c r="X289" s="289">
        <v>39.162499999999994</v>
      </c>
      <c r="Y289" s="277">
        <f t="shared" si="93"/>
        <v>1.43</v>
      </c>
      <c r="Z289" s="263">
        <f t="shared" si="94"/>
        <v>1.43</v>
      </c>
      <c r="AA289" s="263">
        <v>64.492999999999995</v>
      </c>
      <c r="AB289" s="205">
        <v>64.492999999999995</v>
      </c>
      <c r="AC289" s="205">
        <v>64.492999999999995</v>
      </c>
      <c r="AD289" s="205">
        <v>64.492999999999995</v>
      </c>
      <c r="AE289" s="205">
        <v>64.492999999999995</v>
      </c>
      <c r="AF289" s="208">
        <v>56.375</v>
      </c>
      <c r="AG289" s="191">
        <v>45.1</v>
      </c>
      <c r="AH289" s="312">
        <f t="shared" si="86"/>
        <v>1</v>
      </c>
      <c r="AJ289" s="34"/>
      <c r="AK289" s="34"/>
      <c r="AL289" s="34"/>
      <c r="AM289" s="34"/>
      <c r="AN289" s="34"/>
      <c r="AO289" s="34"/>
    </row>
    <row r="290" spans="1:41" s="144" customFormat="1" ht="23.1" customHeight="1" x14ac:dyDescent="0.25">
      <c r="A290" s="2"/>
      <c r="B290" s="2"/>
      <c r="C290" s="2" t="s">
        <v>779</v>
      </c>
      <c r="D290" s="4" t="s">
        <v>38</v>
      </c>
      <c r="E290" s="116">
        <f t="shared" si="91"/>
        <v>450</v>
      </c>
      <c r="F290" s="117">
        <f t="shared" si="91"/>
        <v>300</v>
      </c>
      <c r="G290" s="101"/>
      <c r="H290" s="2"/>
      <c r="I290" s="2"/>
      <c r="J290" s="33"/>
      <c r="K290" s="202">
        <f t="shared" si="92"/>
        <v>450</v>
      </c>
      <c r="L290" s="202">
        <f t="shared" si="92"/>
        <v>300</v>
      </c>
      <c r="M290" s="51"/>
      <c r="N290" s="13">
        <f t="shared" si="84"/>
        <v>423.15</v>
      </c>
      <c r="O290" s="13">
        <f t="shared" si="85"/>
        <v>253.89</v>
      </c>
      <c r="P290" s="51"/>
      <c r="Q290" s="398">
        <v>169.26</v>
      </c>
      <c r="R290" s="398">
        <v>169.26</v>
      </c>
      <c r="S290" s="436">
        <v>169.26</v>
      </c>
      <c r="T290" s="409">
        <v>169.26</v>
      </c>
      <c r="U290" s="409">
        <v>169.26</v>
      </c>
      <c r="V290" s="370">
        <v>105.75</v>
      </c>
      <c r="W290" s="305">
        <v>84.6</v>
      </c>
      <c r="X290" s="289">
        <v>45.037500000000001</v>
      </c>
      <c r="Y290" s="277">
        <v>36.03</v>
      </c>
      <c r="Z290" s="263">
        <f t="shared" si="94"/>
        <v>1.43</v>
      </c>
      <c r="AA290" s="263">
        <v>83.798000000000002</v>
      </c>
      <c r="AB290" s="205">
        <v>83.798000000000002</v>
      </c>
      <c r="AC290" s="205">
        <v>83.798000000000002</v>
      </c>
      <c r="AD290" s="205">
        <v>83.798000000000002</v>
      </c>
      <c r="AE290" s="205">
        <v>83.798000000000002</v>
      </c>
      <c r="AF290" s="208">
        <v>73.25</v>
      </c>
      <c r="AG290" s="191">
        <v>58.6</v>
      </c>
      <c r="AH290" s="312">
        <f t="shared" si="86"/>
        <v>1</v>
      </c>
      <c r="AJ290" s="34"/>
      <c r="AK290" s="34"/>
      <c r="AL290" s="34"/>
      <c r="AM290" s="34"/>
      <c r="AN290" s="34"/>
      <c r="AO290" s="34"/>
    </row>
    <row r="291" spans="1:41" s="144" customFormat="1" ht="23.1" customHeight="1" x14ac:dyDescent="0.25">
      <c r="A291" s="2"/>
      <c r="B291" s="2"/>
      <c r="C291" s="2" t="s">
        <v>779</v>
      </c>
      <c r="D291" s="4" t="s">
        <v>605</v>
      </c>
      <c r="E291" s="116">
        <f t="shared" si="91"/>
        <v>250</v>
      </c>
      <c r="F291" s="117">
        <f t="shared" si="91"/>
        <v>150</v>
      </c>
      <c r="G291" s="101"/>
      <c r="H291" s="2"/>
      <c r="I291" s="2"/>
      <c r="J291" s="33"/>
      <c r="K291" s="202">
        <f t="shared" si="92"/>
        <v>250</v>
      </c>
      <c r="L291" s="202">
        <f t="shared" si="92"/>
        <v>150</v>
      </c>
      <c r="M291" s="51"/>
      <c r="N291" s="13">
        <f t="shared" si="84"/>
        <v>205.3</v>
      </c>
      <c r="O291" s="13">
        <f t="shared" si="85"/>
        <v>123.18</v>
      </c>
      <c r="P291" s="51"/>
      <c r="Q291" s="398">
        <v>82.12</v>
      </c>
      <c r="R291" s="398">
        <v>82.12</v>
      </c>
      <c r="S291" s="436">
        <v>82.12</v>
      </c>
      <c r="T291" s="409">
        <v>82.12</v>
      </c>
      <c r="U291" s="409">
        <v>82.12</v>
      </c>
      <c r="V291" s="370">
        <v>51.325000000000003</v>
      </c>
      <c r="W291" s="305">
        <v>41.06</v>
      </c>
      <c r="X291" s="289">
        <v>22.212499999999999</v>
      </c>
      <c r="Y291" s="277">
        <v>17.77</v>
      </c>
      <c r="Z291" s="263">
        <f t="shared" si="94"/>
        <v>1.43</v>
      </c>
      <c r="AA291" s="263">
        <v>41.326999999999998</v>
      </c>
      <c r="AB291" s="205">
        <v>41.326999999999998</v>
      </c>
      <c r="AC291" s="205">
        <v>41.326999999999998</v>
      </c>
      <c r="AD291" s="205">
        <v>41.326999999999998</v>
      </c>
      <c r="AE291" s="205">
        <v>41.326999999999998</v>
      </c>
      <c r="AF291" s="208">
        <v>36.125</v>
      </c>
      <c r="AG291" s="191">
        <v>28.9</v>
      </c>
      <c r="AH291" s="312">
        <f t="shared" si="86"/>
        <v>1</v>
      </c>
      <c r="AJ291" s="34"/>
      <c r="AK291" s="34"/>
      <c r="AL291" s="34"/>
      <c r="AM291" s="34"/>
      <c r="AN291" s="34"/>
      <c r="AO291" s="34"/>
    </row>
    <row r="292" spans="1:41" s="144" customFormat="1" ht="23.1" customHeight="1" x14ac:dyDescent="0.25">
      <c r="A292" s="2"/>
      <c r="B292" s="2"/>
      <c r="C292" s="2" t="s">
        <v>779</v>
      </c>
      <c r="D292" s="4" t="s">
        <v>606</v>
      </c>
      <c r="E292" s="116">
        <f t="shared" si="91"/>
        <v>350</v>
      </c>
      <c r="F292" s="117">
        <f t="shared" si="91"/>
        <v>200</v>
      </c>
      <c r="G292" s="101"/>
      <c r="H292" s="2"/>
      <c r="I292" s="2"/>
      <c r="J292" s="33"/>
      <c r="K292" s="202">
        <f t="shared" si="92"/>
        <v>350</v>
      </c>
      <c r="L292" s="202">
        <f t="shared" si="92"/>
        <v>200</v>
      </c>
      <c r="M292" s="51"/>
      <c r="N292" s="13">
        <f t="shared" si="84"/>
        <v>323.40000000000003</v>
      </c>
      <c r="O292" s="13">
        <f t="shared" si="85"/>
        <v>194.04000000000002</v>
      </c>
      <c r="P292" s="51"/>
      <c r="Q292" s="398">
        <v>129.36000000000001</v>
      </c>
      <c r="R292" s="398">
        <v>129.36000000000001</v>
      </c>
      <c r="S292" s="436">
        <v>129.36000000000001</v>
      </c>
      <c r="T292" s="409">
        <v>129.36000000000001</v>
      </c>
      <c r="U292" s="409">
        <v>129.36000000000001</v>
      </c>
      <c r="V292" s="370">
        <v>80.824999999999989</v>
      </c>
      <c r="W292" s="305">
        <v>64.66</v>
      </c>
      <c r="X292" s="289">
        <v>35.362499999999997</v>
      </c>
      <c r="Y292" s="277">
        <v>28.29</v>
      </c>
      <c r="Z292" s="263">
        <f t="shared" si="94"/>
        <v>1.43</v>
      </c>
      <c r="AA292" s="263">
        <v>65.78</v>
      </c>
      <c r="AB292" s="205">
        <v>65.78</v>
      </c>
      <c r="AC292" s="205">
        <v>65.78</v>
      </c>
      <c r="AD292" s="205">
        <v>65.78</v>
      </c>
      <c r="AE292" s="205">
        <v>65.78</v>
      </c>
      <c r="AF292" s="208">
        <v>57.5</v>
      </c>
      <c r="AG292" s="191">
        <v>46</v>
      </c>
      <c r="AH292" s="312">
        <f t="shared" si="86"/>
        <v>1</v>
      </c>
      <c r="AJ292" s="34"/>
      <c r="AK292" s="34"/>
      <c r="AL292" s="34"/>
      <c r="AM292" s="34"/>
      <c r="AN292" s="34"/>
      <c r="AO292" s="34"/>
    </row>
    <row r="293" spans="1:41" s="144" customFormat="1" ht="2.1" customHeight="1" x14ac:dyDescent="0.25">
      <c r="A293" s="2"/>
      <c r="B293" s="2"/>
      <c r="C293" s="2"/>
      <c r="D293" s="136"/>
      <c r="E293" s="138"/>
      <c r="F293" s="139"/>
      <c r="G293" s="99"/>
      <c r="H293" s="2"/>
      <c r="I293" s="2"/>
      <c r="J293" s="33"/>
      <c r="K293" s="202"/>
      <c r="L293" s="202"/>
      <c r="M293" s="51"/>
      <c r="N293" s="13"/>
      <c r="O293" s="13"/>
      <c r="P293" s="51"/>
      <c r="Q293" s="398"/>
      <c r="R293" s="398"/>
      <c r="S293" s="400"/>
      <c r="T293" s="403"/>
      <c r="U293" s="403"/>
      <c r="V293" s="370"/>
      <c r="W293" s="317"/>
      <c r="X293" s="315"/>
      <c r="Y293" s="316"/>
      <c r="Z293" s="318"/>
      <c r="AA293" s="318"/>
      <c r="AB293" s="204"/>
      <c r="AC293" s="204"/>
      <c r="AD293" s="204"/>
      <c r="AE293" s="204"/>
      <c r="AF293" s="209"/>
      <c r="AG293" s="191"/>
      <c r="AH293" s="312" t="e">
        <f t="shared" si="86"/>
        <v>#DIV/0!</v>
      </c>
      <c r="AJ293" s="34"/>
      <c r="AK293" s="34"/>
      <c r="AL293" s="34"/>
      <c r="AM293" s="34"/>
      <c r="AN293" s="34"/>
      <c r="AO293" s="34"/>
    </row>
    <row r="294" spans="1:41" s="144" customFormat="1" ht="23.1" customHeight="1" x14ac:dyDescent="0.25">
      <c r="A294" s="2"/>
      <c r="B294" s="2"/>
      <c r="C294" s="2"/>
      <c r="D294" s="615" t="s">
        <v>597</v>
      </c>
      <c r="E294" s="615"/>
      <c r="F294" s="615"/>
      <c r="G294" s="615"/>
      <c r="H294" s="615"/>
      <c r="I294" s="615"/>
      <c r="J294" s="34"/>
      <c r="K294" s="202"/>
      <c r="L294" s="202"/>
      <c r="M294" s="2"/>
      <c r="N294" s="13"/>
      <c r="O294" s="13"/>
      <c r="P294" s="2"/>
      <c r="Q294" s="475"/>
      <c r="R294" s="398"/>
      <c r="S294" s="400"/>
      <c r="T294" s="403"/>
      <c r="U294" s="403"/>
      <c r="V294" s="340"/>
      <c r="W294" s="342"/>
      <c r="X294" s="322"/>
      <c r="Y294" s="316"/>
      <c r="Z294" s="318"/>
      <c r="AA294" s="318"/>
      <c r="AB294" s="204"/>
      <c r="AC294" s="204"/>
      <c r="AD294" s="204"/>
      <c r="AE294" s="204"/>
      <c r="AF294" s="209"/>
      <c r="AG294" s="191"/>
      <c r="AH294" s="312" t="e">
        <f t="shared" si="86"/>
        <v>#DIV/0!</v>
      </c>
      <c r="AJ294" s="34"/>
      <c r="AK294" s="34"/>
      <c r="AL294" s="34"/>
      <c r="AM294" s="34"/>
      <c r="AN294" s="34"/>
      <c r="AO294" s="34"/>
    </row>
    <row r="295" spans="1:41" s="144" customFormat="1" ht="23.1" customHeight="1" x14ac:dyDescent="0.25">
      <c r="A295" s="2"/>
      <c r="B295" s="2"/>
      <c r="C295" s="2" t="s">
        <v>779</v>
      </c>
      <c r="D295" s="120" t="s">
        <v>874</v>
      </c>
      <c r="E295" s="116">
        <f t="shared" ref="E295:E299" si="95">K295</f>
        <v>2400</v>
      </c>
      <c r="F295" s="117">
        <f t="shared" ref="F295:F299" si="96">L295</f>
        <v>1450</v>
      </c>
      <c r="G295" s="101"/>
      <c r="H295" s="2"/>
      <c r="I295" s="2"/>
      <c r="J295" s="33"/>
      <c r="K295" s="202">
        <f t="shared" ref="K295:K299" si="97">MROUND(N295+25,50)</f>
        <v>2400</v>
      </c>
      <c r="L295" s="202">
        <f t="shared" ref="L295:L299" si="98">MROUND(O295+25,50)</f>
        <v>1450</v>
      </c>
      <c r="M295" s="51"/>
      <c r="N295" s="13">
        <f t="shared" ref="N295:N299" si="99">Q295*$N$7</f>
        <v>2385</v>
      </c>
      <c r="O295" s="13">
        <f t="shared" ref="O295:O299" si="100">Q295*$O$7</f>
        <v>1431</v>
      </c>
      <c r="P295" s="51"/>
      <c r="Q295" s="467">
        <v>954</v>
      </c>
      <c r="R295" s="443">
        <v>954</v>
      </c>
      <c r="S295" s="436">
        <v>1196.25</v>
      </c>
      <c r="T295" s="409">
        <v>1196.25</v>
      </c>
      <c r="U295" s="409">
        <v>1196.25</v>
      </c>
      <c r="V295" s="370">
        <v>747.65625</v>
      </c>
      <c r="W295" s="300">
        <v>598.125</v>
      </c>
      <c r="X295" s="289">
        <v>598.125</v>
      </c>
      <c r="Y295" s="277">
        <v>478.5</v>
      </c>
      <c r="Z295" s="263">
        <v>478.5</v>
      </c>
      <c r="AA295" s="263">
        <v>478.5</v>
      </c>
      <c r="AB295" s="205">
        <v>478.5</v>
      </c>
      <c r="AC295" s="205">
        <v>478.5</v>
      </c>
      <c r="AD295" s="205">
        <v>478.5</v>
      </c>
      <c r="AE295" s="205">
        <v>478.5</v>
      </c>
      <c r="AF295" s="208">
        <v>745</v>
      </c>
      <c r="AG295" s="54"/>
      <c r="AH295" s="312">
        <f t="shared" si="86"/>
        <v>1</v>
      </c>
      <c r="AJ295" s="34"/>
      <c r="AK295" s="34"/>
      <c r="AL295" s="34"/>
      <c r="AM295" s="34"/>
      <c r="AN295" s="34"/>
      <c r="AO295" s="34"/>
    </row>
    <row r="296" spans="1:41" s="144" customFormat="1" ht="23.1" customHeight="1" x14ac:dyDescent="0.25">
      <c r="A296" s="2"/>
      <c r="B296" s="2"/>
      <c r="C296" s="2" t="s">
        <v>779</v>
      </c>
      <c r="D296" s="120" t="s">
        <v>878</v>
      </c>
      <c r="E296" s="116">
        <f t="shared" si="95"/>
        <v>2400</v>
      </c>
      <c r="F296" s="117">
        <f t="shared" si="96"/>
        <v>1450</v>
      </c>
      <c r="G296" s="101"/>
      <c r="H296" s="2"/>
      <c r="I296" s="2"/>
      <c r="J296" s="33"/>
      <c r="K296" s="202">
        <f t="shared" si="97"/>
        <v>2400</v>
      </c>
      <c r="L296" s="202">
        <f t="shared" si="98"/>
        <v>1450</v>
      </c>
      <c r="M296" s="51"/>
      <c r="N296" s="13">
        <f t="shared" si="99"/>
        <v>2385</v>
      </c>
      <c r="O296" s="13">
        <f t="shared" si="100"/>
        <v>1431</v>
      </c>
      <c r="P296" s="51"/>
      <c r="Q296" s="467">
        <v>954</v>
      </c>
      <c r="R296" s="443">
        <v>954</v>
      </c>
      <c r="S296" s="436">
        <v>953.34</v>
      </c>
      <c r="T296" s="409">
        <v>953.34</v>
      </c>
      <c r="U296" s="409">
        <v>953.34</v>
      </c>
      <c r="V296" s="370">
        <v>566.66250000000002</v>
      </c>
      <c r="W296" s="305">
        <v>453.33</v>
      </c>
      <c r="X296" s="289">
        <v>1396</v>
      </c>
      <c r="Y296" s="277">
        <v>1116.8</v>
      </c>
      <c r="Z296" s="263">
        <v>1116.8</v>
      </c>
      <c r="AA296" s="263"/>
      <c r="AB296" s="205">
        <v>1116.8</v>
      </c>
      <c r="AC296" s="205">
        <v>1116.8</v>
      </c>
      <c r="AD296" s="205">
        <v>1116.8</v>
      </c>
      <c r="AE296" s="205">
        <v>1116.8</v>
      </c>
      <c r="AF296" s="208"/>
      <c r="AG296" s="54"/>
      <c r="AH296" s="312">
        <f t="shared" si="86"/>
        <v>1</v>
      </c>
      <c r="AJ296" s="34"/>
      <c r="AK296" s="34"/>
      <c r="AL296" s="34"/>
      <c r="AM296" s="34"/>
      <c r="AN296" s="34"/>
      <c r="AO296" s="34"/>
    </row>
    <row r="297" spans="1:41" s="144" customFormat="1" ht="23.1" customHeight="1" x14ac:dyDescent="0.25">
      <c r="A297" s="2"/>
      <c r="B297" s="2"/>
      <c r="C297" s="2" t="s">
        <v>779</v>
      </c>
      <c r="D297" s="120" t="s">
        <v>877</v>
      </c>
      <c r="E297" s="116">
        <f t="shared" si="95"/>
        <v>2400</v>
      </c>
      <c r="F297" s="117">
        <f t="shared" si="96"/>
        <v>1450</v>
      </c>
      <c r="G297" s="101"/>
      <c r="H297" s="2"/>
      <c r="I297" s="2"/>
      <c r="J297" s="33"/>
      <c r="K297" s="202">
        <f t="shared" si="97"/>
        <v>2400</v>
      </c>
      <c r="L297" s="202">
        <f t="shared" si="98"/>
        <v>1450</v>
      </c>
      <c r="M297" s="51"/>
      <c r="N297" s="13">
        <f t="shared" si="99"/>
        <v>2385</v>
      </c>
      <c r="O297" s="13">
        <f t="shared" si="100"/>
        <v>1431</v>
      </c>
      <c r="P297" s="51"/>
      <c r="Q297" s="467">
        <v>954</v>
      </c>
      <c r="R297" s="443">
        <v>954</v>
      </c>
      <c r="S297" s="436">
        <v>1590.03</v>
      </c>
      <c r="T297" s="409">
        <v>1590.03</v>
      </c>
      <c r="U297" s="409">
        <v>1590.03</v>
      </c>
      <c r="V297" s="370">
        <v>994.77500000000009</v>
      </c>
      <c r="W297" s="305">
        <v>795.82</v>
      </c>
      <c r="X297" s="289">
        <v>1396</v>
      </c>
      <c r="Y297" s="277">
        <v>1116.8</v>
      </c>
      <c r="Z297" s="263">
        <v>1116.8</v>
      </c>
      <c r="AA297" s="263">
        <v>1116.8</v>
      </c>
      <c r="AB297" s="205">
        <v>1116.8</v>
      </c>
      <c r="AC297" s="205">
        <v>1116.8</v>
      </c>
      <c r="AD297" s="205">
        <v>1116.8</v>
      </c>
      <c r="AE297" s="205">
        <v>1116.8</v>
      </c>
      <c r="AF297" s="208"/>
      <c r="AG297" s="54"/>
      <c r="AH297" s="312">
        <f t="shared" si="86"/>
        <v>1</v>
      </c>
      <c r="AJ297" s="34"/>
      <c r="AK297" s="34"/>
      <c r="AL297" s="34"/>
      <c r="AM297" s="34"/>
      <c r="AN297" s="34"/>
      <c r="AO297" s="34"/>
    </row>
    <row r="298" spans="1:41" ht="23.1" customHeight="1" x14ac:dyDescent="0.25">
      <c r="C298" s="2" t="s">
        <v>779</v>
      </c>
      <c r="D298" s="120" t="s">
        <v>875</v>
      </c>
      <c r="E298" s="116">
        <f t="shared" si="95"/>
        <v>2400</v>
      </c>
      <c r="F298" s="117">
        <f t="shared" si="96"/>
        <v>1450</v>
      </c>
      <c r="G298" s="101"/>
      <c r="K298" s="202">
        <f t="shared" si="97"/>
        <v>2400</v>
      </c>
      <c r="L298" s="202">
        <f t="shared" si="98"/>
        <v>1450</v>
      </c>
      <c r="M298" s="51"/>
      <c r="N298" s="13">
        <f t="shared" si="99"/>
        <v>2385</v>
      </c>
      <c r="O298" s="13">
        <f t="shared" si="100"/>
        <v>1431</v>
      </c>
      <c r="P298" s="51"/>
      <c r="Q298" s="467">
        <v>954</v>
      </c>
      <c r="R298" s="443">
        <v>954</v>
      </c>
      <c r="S298" s="436">
        <v>4275</v>
      </c>
      <c r="T298" s="409">
        <v>4275</v>
      </c>
      <c r="U298" s="409">
        <v>4275</v>
      </c>
      <c r="V298" s="370">
        <v>1382.1375</v>
      </c>
      <c r="W298" s="305">
        <v>1105.71</v>
      </c>
      <c r="X298" s="289">
        <v>1396</v>
      </c>
      <c r="Y298" s="277">
        <v>1116.8</v>
      </c>
      <c r="Z298" s="263">
        <v>1116.8</v>
      </c>
      <c r="AA298" s="263">
        <v>1116.8</v>
      </c>
      <c r="AB298" s="205">
        <v>1116.8</v>
      </c>
      <c r="AC298" s="205">
        <v>1116.8</v>
      </c>
      <c r="AD298" s="205">
        <v>1116.8</v>
      </c>
      <c r="AE298" s="205">
        <v>1116.8</v>
      </c>
      <c r="AF298" s="208"/>
      <c r="AG298" s="54"/>
      <c r="AH298" s="312">
        <f t="shared" si="86"/>
        <v>1</v>
      </c>
    </row>
    <row r="299" spans="1:41" ht="23.1" customHeight="1" x14ac:dyDescent="0.25">
      <c r="C299" s="2" t="s">
        <v>779</v>
      </c>
      <c r="D299" s="120" t="s">
        <v>876</v>
      </c>
      <c r="E299" s="116">
        <f t="shared" si="95"/>
        <v>2400</v>
      </c>
      <c r="F299" s="117">
        <f t="shared" si="96"/>
        <v>1450</v>
      </c>
      <c r="G299" s="101"/>
      <c r="K299" s="202">
        <f t="shared" si="97"/>
        <v>2400</v>
      </c>
      <c r="L299" s="202">
        <f t="shared" si="98"/>
        <v>1450</v>
      </c>
      <c r="M299" s="51"/>
      <c r="N299" s="13">
        <f t="shared" si="99"/>
        <v>2385</v>
      </c>
      <c r="O299" s="13">
        <f t="shared" si="100"/>
        <v>1431</v>
      </c>
      <c r="P299" s="51"/>
      <c r="Q299" s="467">
        <v>954</v>
      </c>
      <c r="R299" s="443">
        <v>954</v>
      </c>
      <c r="S299" s="436">
        <v>1920</v>
      </c>
      <c r="T299" s="409">
        <v>2400</v>
      </c>
      <c r="U299" s="409">
        <v>2400</v>
      </c>
      <c r="V299" s="370">
        <v>2400</v>
      </c>
      <c r="W299" s="305">
        <v>1920</v>
      </c>
      <c r="X299" s="289">
        <v>2330.625</v>
      </c>
      <c r="Y299" s="277">
        <v>1864.5</v>
      </c>
      <c r="Z299" s="263">
        <v>1864.5</v>
      </c>
      <c r="AA299" s="263">
        <v>1864.5</v>
      </c>
      <c r="AB299" s="205">
        <v>1864.5</v>
      </c>
      <c r="AC299" s="205">
        <v>1864.5</v>
      </c>
      <c r="AD299" s="205">
        <v>1864.5</v>
      </c>
      <c r="AE299" s="205">
        <v>1864.5</v>
      </c>
      <c r="AF299" s="208">
        <v>1350</v>
      </c>
      <c r="AG299" s="54"/>
      <c r="AH299" s="312">
        <f t="shared" si="86"/>
        <v>1</v>
      </c>
    </row>
    <row r="300" spans="1:41" ht="23.1" customHeight="1" x14ac:dyDescent="0.25">
      <c r="C300" s="2" t="s">
        <v>779</v>
      </c>
      <c r="D300" s="145" t="s">
        <v>494</v>
      </c>
      <c r="E300" s="116">
        <f t="shared" ref="E300:E302" si="101">K300</f>
        <v>12400</v>
      </c>
      <c r="F300" s="117">
        <f t="shared" ref="F300:F302" si="102">L300</f>
        <v>7450</v>
      </c>
      <c r="G300" s="101"/>
      <c r="K300" s="202">
        <f t="shared" ref="K300:K302" si="103">MROUND(N300+25,50)</f>
        <v>12400</v>
      </c>
      <c r="L300" s="202">
        <f t="shared" ref="L300:L302" si="104">MROUND(O300+25,50)</f>
        <v>7450</v>
      </c>
      <c r="M300" s="51"/>
      <c r="N300" s="13">
        <f t="shared" ref="N300:N302" si="105">Q300*$N$7</f>
        <v>12375</v>
      </c>
      <c r="O300" s="13">
        <f t="shared" ref="O300:O302" si="106">Q300*$O$7</f>
        <v>7425</v>
      </c>
      <c r="P300" s="51"/>
      <c r="Q300" s="467">
        <v>4950</v>
      </c>
      <c r="R300" s="398">
        <v>4275</v>
      </c>
      <c r="S300" s="436">
        <v>4275</v>
      </c>
      <c r="T300" s="409">
        <v>4275</v>
      </c>
      <c r="U300" s="409">
        <v>4275</v>
      </c>
      <c r="V300" s="370">
        <v>1382.1375</v>
      </c>
      <c r="W300" s="305">
        <v>1105.71</v>
      </c>
      <c r="X300" s="289">
        <v>1396</v>
      </c>
      <c r="Y300" s="277">
        <v>1116.8</v>
      </c>
      <c r="Z300" s="263">
        <v>1116.8</v>
      </c>
      <c r="AA300" s="263">
        <v>1116.8</v>
      </c>
      <c r="AB300" s="205">
        <v>1116.8</v>
      </c>
      <c r="AC300" s="205">
        <v>1116.8</v>
      </c>
      <c r="AD300" s="205">
        <v>1116.8</v>
      </c>
      <c r="AE300" s="205">
        <v>1116.8</v>
      </c>
      <c r="AF300" s="208"/>
      <c r="AG300" s="54"/>
      <c r="AH300" s="312">
        <f t="shared" si="86"/>
        <v>1.1578947368421053</v>
      </c>
    </row>
    <row r="301" spans="1:41" ht="23.1" customHeight="1" x14ac:dyDescent="0.25">
      <c r="C301" s="2" t="s">
        <v>779</v>
      </c>
      <c r="D301" s="145" t="s">
        <v>893</v>
      </c>
      <c r="E301" s="116">
        <f t="shared" ref="E301" si="107">K301</f>
        <v>5550</v>
      </c>
      <c r="F301" s="117">
        <f t="shared" ref="F301" si="108">L301</f>
        <v>3350</v>
      </c>
      <c r="G301" s="101"/>
      <c r="K301" s="202">
        <f t="shared" ref="K301" si="109">MROUND(N301+25,50)</f>
        <v>5550</v>
      </c>
      <c r="L301" s="202">
        <f t="shared" ref="L301" si="110">MROUND(O301+25,50)</f>
        <v>3350</v>
      </c>
      <c r="M301" s="51"/>
      <c r="N301" s="13">
        <f t="shared" ref="N301" si="111">Q301*$N$7</f>
        <v>5528.55</v>
      </c>
      <c r="O301" s="13">
        <f t="shared" ref="O301" si="112">Q301*$O$7</f>
        <v>3317.13</v>
      </c>
      <c r="P301" s="51"/>
      <c r="Q301" s="467">
        <v>2211.42</v>
      </c>
      <c r="R301" s="398">
        <v>4275</v>
      </c>
      <c r="S301" s="436">
        <v>4275</v>
      </c>
      <c r="T301" s="409">
        <v>4275</v>
      </c>
      <c r="U301" s="409">
        <v>4275</v>
      </c>
      <c r="V301" s="370">
        <v>1382.1375</v>
      </c>
      <c r="W301" s="305">
        <v>1105.71</v>
      </c>
      <c r="X301" s="289">
        <v>1396</v>
      </c>
      <c r="Y301" s="277">
        <v>1116.8</v>
      </c>
      <c r="Z301" s="263">
        <v>1116.8</v>
      </c>
      <c r="AA301" s="263">
        <v>1116.8</v>
      </c>
      <c r="AB301" s="205">
        <v>1116.8</v>
      </c>
      <c r="AC301" s="205">
        <v>1116.8</v>
      </c>
      <c r="AD301" s="205">
        <v>1116.8</v>
      </c>
      <c r="AE301" s="205">
        <v>1116.8</v>
      </c>
      <c r="AF301" s="208"/>
      <c r="AG301" s="54"/>
      <c r="AH301" s="312">
        <f t="shared" si="86"/>
        <v>0.51729122807017547</v>
      </c>
    </row>
    <row r="302" spans="1:41" ht="23.1" customHeight="1" x14ac:dyDescent="0.25">
      <c r="C302" s="2" t="s">
        <v>779</v>
      </c>
      <c r="D302" s="145" t="s">
        <v>667</v>
      </c>
      <c r="E302" s="116">
        <f t="shared" si="101"/>
        <v>10700</v>
      </c>
      <c r="F302" s="117">
        <f t="shared" si="102"/>
        <v>6450</v>
      </c>
      <c r="G302" s="101"/>
      <c r="K302" s="202">
        <f t="shared" si="103"/>
        <v>10700</v>
      </c>
      <c r="L302" s="202">
        <f t="shared" si="104"/>
        <v>6450</v>
      </c>
      <c r="M302" s="51"/>
      <c r="N302" s="13">
        <f t="shared" si="105"/>
        <v>10687.5</v>
      </c>
      <c r="O302" s="13">
        <f t="shared" si="106"/>
        <v>6412.5</v>
      </c>
      <c r="P302" s="51"/>
      <c r="Q302" s="398">
        <v>4275</v>
      </c>
      <c r="R302" s="398">
        <v>4275</v>
      </c>
      <c r="S302" s="436">
        <v>4275</v>
      </c>
      <c r="T302" s="409">
        <v>4275</v>
      </c>
      <c r="U302" s="409">
        <v>4275</v>
      </c>
      <c r="V302" s="370">
        <v>1382.1375</v>
      </c>
      <c r="W302" s="305">
        <v>1105.71</v>
      </c>
      <c r="X302" s="289">
        <v>1396</v>
      </c>
      <c r="Y302" s="277">
        <v>1116.8</v>
      </c>
      <c r="Z302" s="263">
        <v>1116.8</v>
      </c>
      <c r="AA302" s="263">
        <v>1116.8</v>
      </c>
      <c r="AB302" s="205">
        <v>1116.8</v>
      </c>
      <c r="AC302" s="205">
        <v>1116.8</v>
      </c>
      <c r="AD302" s="205">
        <v>1116.8</v>
      </c>
      <c r="AE302" s="205">
        <v>1116.8</v>
      </c>
      <c r="AF302" s="208"/>
      <c r="AG302" s="54"/>
      <c r="AH302" s="312">
        <f t="shared" ref="AH302" si="113">Q302/R302</f>
        <v>1</v>
      </c>
    </row>
    <row r="303" spans="1:41" ht="23.1" customHeight="1" x14ac:dyDescent="0.25">
      <c r="C303" s="2" t="s">
        <v>779</v>
      </c>
      <c r="D303" s="145" t="s">
        <v>495</v>
      </c>
      <c r="E303" s="116">
        <f t="shared" ref="E303:F303" si="114">K303</f>
        <v>4000</v>
      </c>
      <c r="F303" s="117">
        <f t="shared" si="114"/>
        <v>2400</v>
      </c>
      <c r="G303" s="101"/>
      <c r="K303" s="202">
        <f t="shared" ref="K303:L303" si="115">MROUND(N303+25,50)</f>
        <v>4000</v>
      </c>
      <c r="L303" s="202">
        <f t="shared" si="115"/>
        <v>2400</v>
      </c>
      <c r="M303" s="51"/>
      <c r="N303" s="13">
        <f t="shared" si="84"/>
        <v>3975.0749999999998</v>
      </c>
      <c r="O303" s="13">
        <f t="shared" si="85"/>
        <v>2385.0450000000001</v>
      </c>
      <c r="P303" s="51"/>
      <c r="Q303" s="467">
        <v>1590.03</v>
      </c>
      <c r="R303" s="398">
        <v>4275</v>
      </c>
      <c r="S303" s="436">
        <v>4275</v>
      </c>
      <c r="T303" s="409">
        <v>4275</v>
      </c>
      <c r="U303" s="409">
        <v>4275</v>
      </c>
      <c r="V303" s="370">
        <v>1382.1375</v>
      </c>
      <c r="W303" s="305">
        <v>1105.71</v>
      </c>
      <c r="X303" s="289">
        <v>1396</v>
      </c>
      <c r="Y303" s="277">
        <v>1116.8</v>
      </c>
      <c r="Z303" s="263">
        <v>1116.8</v>
      </c>
      <c r="AA303" s="263">
        <v>1116.8</v>
      </c>
      <c r="AB303" s="205">
        <v>1116.8</v>
      </c>
      <c r="AC303" s="205">
        <v>1116.8</v>
      </c>
      <c r="AD303" s="205">
        <v>1116.8</v>
      </c>
      <c r="AE303" s="205">
        <v>1116.8</v>
      </c>
      <c r="AF303" s="208"/>
      <c r="AG303" s="54"/>
      <c r="AH303" s="312">
        <f t="shared" si="86"/>
        <v>0.37193684210526318</v>
      </c>
    </row>
    <row r="304" spans="1:41" ht="2.1" customHeight="1" x14ac:dyDescent="0.25">
      <c r="D304" s="136"/>
      <c r="E304" s="138"/>
      <c r="F304" s="139"/>
      <c r="J304" s="34"/>
      <c r="K304" s="202"/>
      <c r="L304" s="202"/>
      <c r="M304" s="51"/>
      <c r="N304" s="13"/>
      <c r="O304" s="13"/>
      <c r="P304" s="2"/>
      <c r="Q304" s="398"/>
      <c r="R304" s="398"/>
      <c r="S304" s="400"/>
      <c r="T304" s="398"/>
      <c r="U304" s="398"/>
      <c r="V304" s="333"/>
      <c r="W304" s="333"/>
      <c r="X304" s="330"/>
      <c r="Y304" s="279"/>
      <c r="Z304" s="211"/>
      <c r="AA304" s="211"/>
      <c r="AB304" s="211"/>
      <c r="AC304" s="211"/>
      <c r="AD304" s="211"/>
      <c r="AE304" s="211"/>
      <c r="AF304" s="211"/>
      <c r="AG304" s="131"/>
      <c r="AH304" s="312" t="e">
        <f t="shared" si="86"/>
        <v>#DIV/0!</v>
      </c>
    </row>
    <row r="305" spans="1:35" ht="23.1" customHeight="1" x14ac:dyDescent="0.25">
      <c r="D305" s="615" t="s">
        <v>61</v>
      </c>
      <c r="E305" s="615"/>
      <c r="F305" s="615"/>
      <c r="G305" s="615"/>
      <c r="H305" s="615"/>
      <c r="I305" s="615"/>
      <c r="J305" s="34"/>
      <c r="K305" s="202"/>
      <c r="L305" s="202"/>
      <c r="M305" s="2"/>
      <c r="N305" s="13"/>
      <c r="O305" s="13"/>
      <c r="P305" s="2"/>
      <c r="Q305" s="473">
        <v>220324</v>
      </c>
      <c r="R305" s="405"/>
      <c r="S305" s="433"/>
      <c r="T305" s="404"/>
      <c r="U305" s="404"/>
      <c r="V305" s="338"/>
      <c r="W305" s="338"/>
      <c r="X305" s="330"/>
      <c r="Y305" s="280"/>
      <c r="Z305" s="237"/>
      <c r="AA305" s="237"/>
      <c r="AB305" s="237"/>
      <c r="AC305" s="237"/>
      <c r="AD305" s="237"/>
      <c r="AE305" s="237"/>
      <c r="AF305" s="237"/>
      <c r="AG305" s="131"/>
      <c r="AH305" s="312" t="e">
        <f t="shared" si="86"/>
        <v>#DIV/0!</v>
      </c>
    </row>
    <row r="306" spans="1:35" s="66" customFormat="1" ht="23.1" customHeight="1" x14ac:dyDescent="0.25">
      <c r="A306" s="449" t="s">
        <v>238</v>
      </c>
      <c r="B306" s="2">
        <v>2045</v>
      </c>
      <c r="C306" s="2" t="s">
        <v>491</v>
      </c>
      <c r="D306" s="91" t="s">
        <v>194</v>
      </c>
      <c r="E306" s="116">
        <f t="shared" ref="E306:F310" si="116">K306</f>
        <v>20550</v>
      </c>
      <c r="F306" s="117">
        <f t="shared" si="116"/>
        <v>12350</v>
      </c>
      <c r="G306" s="101"/>
      <c r="H306" s="45"/>
      <c r="I306" s="45"/>
      <c r="J306" s="71"/>
      <c r="K306" s="202">
        <f t="shared" ref="K306:L310" si="117">MROUND(N306+25,50)</f>
        <v>20550</v>
      </c>
      <c r="L306" s="202">
        <f t="shared" si="117"/>
        <v>12350</v>
      </c>
      <c r="M306" s="51"/>
      <c r="N306" s="13">
        <f t="shared" si="84"/>
        <v>20525</v>
      </c>
      <c r="O306" s="13">
        <f t="shared" si="85"/>
        <v>12315</v>
      </c>
      <c r="P306" s="63"/>
      <c r="Q306" s="451">
        <v>8210</v>
      </c>
      <c r="R306" s="451">
        <v>8210</v>
      </c>
      <c r="S306" s="436">
        <v>7463.54</v>
      </c>
      <c r="T306" s="409">
        <v>7490.7800000000007</v>
      </c>
      <c r="U306" s="409">
        <v>7490.7800000000007</v>
      </c>
      <c r="V306" s="368">
        <v>6809.8</v>
      </c>
      <c r="W306" s="305">
        <v>5447.84</v>
      </c>
      <c r="X306" s="289">
        <v>4824.9450000674997</v>
      </c>
      <c r="Y306" s="277">
        <v>3859.9560000539996</v>
      </c>
      <c r="Z306" s="263">
        <v>3859.9560000539996</v>
      </c>
      <c r="AA306" s="263">
        <v>3859.9560000539996</v>
      </c>
      <c r="AB306" s="208">
        <v>3473.9951399999995</v>
      </c>
      <c r="AC306" s="208">
        <v>3473.9951399999995</v>
      </c>
      <c r="AD306" s="208">
        <v>3473.9951399999995</v>
      </c>
      <c r="AE306" s="208">
        <v>3473.9951399999995</v>
      </c>
      <c r="AF306" s="208">
        <v>3133.1124999999997</v>
      </c>
      <c r="AG306" s="191">
        <v>2506.4899999999998</v>
      </c>
      <c r="AH306" s="312">
        <f t="shared" si="86"/>
        <v>1</v>
      </c>
      <c r="AI306" s="144">
        <f t="shared" ref="AI306:AI312" si="118">S306*1.1</f>
        <v>8209.8940000000002</v>
      </c>
    </row>
    <row r="307" spans="1:35" ht="23.1" customHeight="1" x14ac:dyDescent="0.25">
      <c r="A307" s="449"/>
      <c r="B307" s="2">
        <v>2046</v>
      </c>
      <c r="C307" s="2" t="s">
        <v>493</v>
      </c>
      <c r="D307" s="91" t="s">
        <v>196</v>
      </c>
      <c r="E307" s="116">
        <f t="shared" si="116"/>
        <v>10900</v>
      </c>
      <c r="F307" s="117">
        <f t="shared" si="116"/>
        <v>6550</v>
      </c>
      <c r="G307" s="101"/>
      <c r="H307" s="45"/>
      <c r="I307" s="45"/>
      <c r="J307" s="71"/>
      <c r="K307" s="202">
        <f t="shared" si="117"/>
        <v>10900</v>
      </c>
      <c r="L307" s="202">
        <f t="shared" si="117"/>
        <v>6550</v>
      </c>
      <c r="M307" s="51"/>
      <c r="N307" s="13">
        <f t="shared" si="84"/>
        <v>10860</v>
      </c>
      <c r="O307" s="13">
        <f t="shared" si="85"/>
        <v>6516</v>
      </c>
      <c r="P307" s="51"/>
      <c r="Q307" s="451">
        <v>4344</v>
      </c>
      <c r="R307" s="451">
        <v>4344</v>
      </c>
      <c r="S307" s="436">
        <v>3949.01</v>
      </c>
      <c r="T307" s="409">
        <v>3963.4237499999999</v>
      </c>
      <c r="U307" s="409">
        <v>3963.4237499999999</v>
      </c>
      <c r="V307" s="368">
        <v>3603.1124999999997</v>
      </c>
      <c r="W307" s="305">
        <v>2882.49</v>
      </c>
      <c r="X307" s="289">
        <v>2487.4751249999999</v>
      </c>
      <c r="Y307" s="277">
        <v>1989.9801</v>
      </c>
      <c r="Z307" s="263">
        <v>1989.9801</v>
      </c>
      <c r="AA307" s="263">
        <v>1989.9801</v>
      </c>
      <c r="AB307" s="208">
        <v>1791</v>
      </c>
      <c r="AC307" s="234">
        <v>1791</v>
      </c>
      <c r="AD307" s="208">
        <v>1985.1400799999999</v>
      </c>
      <c r="AE307" s="208">
        <v>1985.1400799999999</v>
      </c>
      <c r="AF307" s="208">
        <v>1790.35</v>
      </c>
      <c r="AG307" s="191">
        <v>1432.28</v>
      </c>
      <c r="AH307" s="312">
        <f t="shared" si="86"/>
        <v>1</v>
      </c>
      <c r="AI307" s="144">
        <f t="shared" si="118"/>
        <v>4343.911000000001</v>
      </c>
    </row>
    <row r="308" spans="1:35" ht="23.1" customHeight="1" thickBot="1" x14ac:dyDescent="0.3">
      <c r="A308" s="449"/>
      <c r="B308" s="2">
        <v>2047</v>
      </c>
      <c r="C308" s="2" t="s">
        <v>492</v>
      </c>
      <c r="D308" s="217" t="s">
        <v>195</v>
      </c>
      <c r="E308" s="116">
        <f t="shared" si="116"/>
        <v>6200</v>
      </c>
      <c r="F308" s="117">
        <f t="shared" si="116"/>
        <v>3750</v>
      </c>
      <c r="G308" s="101"/>
      <c r="H308" s="45"/>
      <c r="I308" s="45"/>
      <c r="J308" s="71"/>
      <c r="K308" s="202">
        <f t="shared" si="117"/>
        <v>6200</v>
      </c>
      <c r="L308" s="202">
        <f t="shared" si="117"/>
        <v>3750</v>
      </c>
      <c r="M308" s="51"/>
      <c r="N308" s="13">
        <f t="shared" si="84"/>
        <v>6192.5</v>
      </c>
      <c r="O308" s="13">
        <f t="shared" si="85"/>
        <v>3715.5</v>
      </c>
      <c r="P308" s="51"/>
      <c r="Q308" s="450">
        <v>2477</v>
      </c>
      <c r="R308" s="450">
        <v>2477</v>
      </c>
      <c r="S308" s="436">
        <v>2251.66</v>
      </c>
      <c r="T308" s="409">
        <v>2259.8812500000004</v>
      </c>
      <c r="U308" s="409">
        <v>2259.8812500000004</v>
      </c>
      <c r="V308" s="368">
        <v>2054.4375</v>
      </c>
      <c r="W308" s="305">
        <v>1643.55</v>
      </c>
      <c r="X308" s="289">
        <v>1418.041375</v>
      </c>
      <c r="Y308" s="277">
        <v>1134.4331</v>
      </c>
      <c r="Z308" s="263">
        <v>1134.4331</v>
      </c>
      <c r="AA308" s="263">
        <v>1134.4331</v>
      </c>
      <c r="AB308" s="208">
        <v>1021</v>
      </c>
      <c r="AC308" s="234">
        <v>1021</v>
      </c>
      <c r="AD308" s="208">
        <v>1131.8907599999998</v>
      </c>
      <c r="AE308" s="208">
        <v>1131.8907599999998</v>
      </c>
      <c r="AF308" s="208">
        <v>1020.8249999999999</v>
      </c>
      <c r="AG308" s="191">
        <v>816.66</v>
      </c>
      <c r="AH308" s="312">
        <f t="shared" si="86"/>
        <v>1</v>
      </c>
      <c r="AI308" s="144">
        <f t="shared" si="118"/>
        <v>2476.826</v>
      </c>
    </row>
    <row r="309" spans="1:35" ht="23.1" customHeight="1" x14ac:dyDescent="0.25">
      <c r="A309" s="449"/>
      <c r="D309" s="80" t="s">
        <v>552</v>
      </c>
      <c r="E309" s="116">
        <f t="shared" si="116"/>
        <v>2400</v>
      </c>
      <c r="F309" s="117">
        <f t="shared" si="116"/>
        <v>1450</v>
      </c>
      <c r="G309" s="101"/>
      <c r="H309" s="45"/>
      <c r="I309" s="45"/>
      <c r="J309" s="71"/>
      <c r="K309" s="202">
        <f t="shared" si="117"/>
        <v>2400</v>
      </c>
      <c r="L309" s="202">
        <f t="shared" si="117"/>
        <v>1450</v>
      </c>
      <c r="M309" s="51"/>
      <c r="N309" s="13">
        <f t="shared" si="84"/>
        <v>2367.5</v>
      </c>
      <c r="O309" s="13">
        <f t="shared" si="85"/>
        <v>1420.5</v>
      </c>
      <c r="P309" s="51"/>
      <c r="Q309" s="450">
        <v>947</v>
      </c>
      <c r="R309" s="450">
        <v>947</v>
      </c>
      <c r="S309" s="436">
        <v>860.77</v>
      </c>
      <c r="T309" s="409">
        <v>860.77</v>
      </c>
      <c r="U309" s="409">
        <v>860.77</v>
      </c>
      <c r="V309" s="368">
        <v>785.375</v>
      </c>
      <c r="W309" s="305">
        <v>628.29999999999995</v>
      </c>
      <c r="X309" s="289">
        <v>673.97426019</v>
      </c>
      <c r="Y309" s="277">
        <v>539.17940815199995</v>
      </c>
      <c r="Z309" s="263">
        <v>539.17940815199995</v>
      </c>
      <c r="AA309" s="263">
        <v>539.17940815199995</v>
      </c>
      <c r="AB309" s="208">
        <v>485.26631999999995</v>
      </c>
      <c r="AC309" s="208">
        <v>485.26631999999995</v>
      </c>
      <c r="AD309" s="208">
        <v>485.26631999999995</v>
      </c>
      <c r="AE309" s="208">
        <v>485.26631999999995</v>
      </c>
      <c r="AF309" s="208">
        <v>437.65</v>
      </c>
      <c r="AG309" s="191">
        <v>350.12</v>
      </c>
      <c r="AH309" s="312">
        <f t="shared" si="86"/>
        <v>1</v>
      </c>
      <c r="AI309" s="144">
        <f t="shared" si="118"/>
        <v>946.84700000000009</v>
      </c>
    </row>
    <row r="310" spans="1:35" ht="23.1" customHeight="1" x14ac:dyDescent="0.25">
      <c r="A310" s="449"/>
      <c r="D310" s="91" t="s">
        <v>551</v>
      </c>
      <c r="E310" s="116">
        <f t="shared" si="116"/>
        <v>900</v>
      </c>
      <c r="F310" s="117">
        <f t="shared" si="116"/>
        <v>550</v>
      </c>
      <c r="G310" s="101"/>
      <c r="H310" s="45"/>
      <c r="I310" s="45"/>
      <c r="J310" s="71"/>
      <c r="K310" s="202">
        <f t="shared" si="117"/>
        <v>900</v>
      </c>
      <c r="L310" s="202">
        <f t="shared" si="117"/>
        <v>550</v>
      </c>
      <c r="M310" s="51"/>
      <c r="N310" s="13">
        <f t="shared" si="84"/>
        <v>850</v>
      </c>
      <c r="O310" s="13">
        <f t="shared" si="85"/>
        <v>510</v>
      </c>
      <c r="P310" s="51"/>
      <c r="Q310" s="450">
        <v>340</v>
      </c>
      <c r="R310" s="450">
        <v>340</v>
      </c>
      <c r="S310" s="436">
        <v>309.04000000000002</v>
      </c>
      <c r="T310" s="409">
        <v>309.04000000000002</v>
      </c>
      <c r="U310" s="409">
        <v>309.04000000000002</v>
      </c>
      <c r="V310" s="368">
        <v>281.97500000000002</v>
      </c>
      <c r="W310" s="305">
        <v>225.58</v>
      </c>
      <c r="X310" s="289">
        <v>269.59355403749998</v>
      </c>
      <c r="Y310" s="277">
        <v>215.67484322999999</v>
      </c>
      <c r="Z310" s="263">
        <v>215.67484322999999</v>
      </c>
      <c r="AA310" s="263">
        <v>215.67484322999999</v>
      </c>
      <c r="AB310" s="208">
        <v>194.10929999999999</v>
      </c>
      <c r="AC310" s="208">
        <v>194.10929999999999</v>
      </c>
      <c r="AD310" s="208">
        <v>194.10929999999999</v>
      </c>
      <c r="AE310" s="208">
        <v>194.10929999999999</v>
      </c>
      <c r="AF310" s="208">
        <v>175.0625</v>
      </c>
      <c r="AG310" s="191">
        <v>140.05000000000001</v>
      </c>
      <c r="AH310" s="312">
        <f t="shared" si="86"/>
        <v>1</v>
      </c>
      <c r="AI310" s="144">
        <f t="shared" si="118"/>
        <v>339.94400000000007</v>
      </c>
    </row>
    <row r="311" spans="1:35" ht="23.1" hidden="1" customHeight="1" x14ac:dyDescent="0.25">
      <c r="B311" s="2">
        <v>2046</v>
      </c>
      <c r="C311" s="2" t="s">
        <v>657</v>
      </c>
      <c r="D311" s="91" t="s">
        <v>732</v>
      </c>
      <c r="E311" s="116">
        <f t="shared" ref="E311:F312" si="119">MROUND(K311+4.7,10)</f>
        <v>0</v>
      </c>
      <c r="F311" s="117">
        <f t="shared" si="119"/>
        <v>0</v>
      </c>
      <c r="K311" s="202">
        <f t="shared" ref="K311:K312" si="120">N311*$K$8</f>
        <v>0</v>
      </c>
      <c r="L311" s="202">
        <f t="shared" ref="L311:L312" si="121">O311*$L$8</f>
        <v>0</v>
      </c>
      <c r="M311" s="51"/>
      <c r="N311" s="13">
        <f t="shared" si="84"/>
        <v>6449.2749999999996</v>
      </c>
      <c r="O311" s="13">
        <f t="shared" si="85"/>
        <v>3869.5650000000001</v>
      </c>
      <c r="P311" s="51"/>
      <c r="Q311" s="398">
        <v>2579.71</v>
      </c>
      <c r="R311" s="398">
        <v>2579.71</v>
      </c>
      <c r="S311" s="400">
        <v>2579.71</v>
      </c>
      <c r="T311" s="400">
        <v>2579.71</v>
      </c>
      <c r="U311" s="400">
        <v>2579.71</v>
      </c>
      <c r="V311" s="367">
        <v>2579.71</v>
      </c>
      <c r="W311" s="303">
        <v>2579.71</v>
      </c>
      <c r="X311" s="289">
        <v>2487.4751249999999</v>
      </c>
      <c r="Y311" s="277">
        <v>1989.9801</v>
      </c>
      <c r="Z311" s="263">
        <v>1989.9801</v>
      </c>
      <c r="AA311" s="263">
        <v>1989.9801</v>
      </c>
      <c r="AB311" s="208">
        <v>1791</v>
      </c>
      <c r="AC311" s="234">
        <v>1791</v>
      </c>
      <c r="AD311" s="208">
        <v>1985.1400799999999</v>
      </c>
      <c r="AE311" s="208">
        <v>1985.1400799999999</v>
      </c>
      <c r="AF311" s="208">
        <v>1790.35</v>
      </c>
      <c r="AG311" s="191">
        <v>1432.28</v>
      </c>
      <c r="AH311" s="312">
        <f t="shared" si="86"/>
        <v>1</v>
      </c>
      <c r="AI311" s="144">
        <f t="shared" si="118"/>
        <v>2837.6810000000005</v>
      </c>
    </row>
    <row r="312" spans="1:35" ht="23.1" hidden="1" customHeight="1" x14ac:dyDescent="0.25">
      <c r="B312" s="2">
        <v>2047</v>
      </c>
      <c r="C312" s="2" t="s">
        <v>657</v>
      </c>
      <c r="D312" s="91" t="s">
        <v>733</v>
      </c>
      <c r="E312" s="116">
        <f t="shared" si="119"/>
        <v>0</v>
      </c>
      <c r="F312" s="117">
        <f t="shared" si="119"/>
        <v>0</v>
      </c>
      <c r="K312" s="202">
        <f t="shared" si="120"/>
        <v>0</v>
      </c>
      <c r="L312" s="202">
        <f t="shared" si="121"/>
        <v>0</v>
      </c>
      <c r="M312" s="51"/>
      <c r="N312" s="13">
        <f t="shared" si="84"/>
        <v>3550.3500000000004</v>
      </c>
      <c r="O312" s="13">
        <f t="shared" si="85"/>
        <v>2130.21</v>
      </c>
      <c r="P312" s="51"/>
      <c r="Q312" s="398">
        <v>1420.14</v>
      </c>
      <c r="R312" s="398">
        <v>1420.14</v>
      </c>
      <c r="S312" s="400">
        <v>1420.14</v>
      </c>
      <c r="T312" s="400">
        <v>1420.14</v>
      </c>
      <c r="U312" s="400">
        <v>1420.14</v>
      </c>
      <c r="V312" s="367">
        <v>1420.14</v>
      </c>
      <c r="W312" s="303">
        <v>1420.14</v>
      </c>
      <c r="X312" s="289">
        <v>1418.041375</v>
      </c>
      <c r="Y312" s="277">
        <v>1134.4331</v>
      </c>
      <c r="Z312" s="263">
        <v>1134.4331</v>
      </c>
      <c r="AA312" s="263">
        <v>1134.4331</v>
      </c>
      <c r="AB312" s="208">
        <v>1021</v>
      </c>
      <c r="AC312" s="234">
        <v>1021</v>
      </c>
      <c r="AD312" s="208">
        <v>1131.8907599999998</v>
      </c>
      <c r="AE312" s="208">
        <v>1131.8907599999998</v>
      </c>
      <c r="AF312" s="208">
        <v>1020.8249999999999</v>
      </c>
      <c r="AG312" s="191">
        <v>816.66</v>
      </c>
      <c r="AH312" s="312">
        <f t="shared" si="86"/>
        <v>1</v>
      </c>
      <c r="AI312" s="144">
        <f t="shared" si="118"/>
        <v>1562.1540000000002</v>
      </c>
    </row>
    <row r="313" spans="1:35" ht="2.1" customHeight="1" x14ac:dyDescent="0.25">
      <c r="E313" s="138"/>
      <c r="F313" s="139"/>
      <c r="K313" s="202"/>
      <c r="L313" s="202"/>
      <c r="M313" s="51"/>
      <c r="N313" s="13"/>
      <c r="O313" s="13"/>
      <c r="P313" s="51"/>
      <c r="Q313" s="398"/>
      <c r="R313" s="398"/>
      <c r="S313" s="400"/>
      <c r="T313" s="400"/>
      <c r="U313" s="400"/>
      <c r="V313" s="367"/>
      <c r="W313" s="303"/>
      <c r="X313" s="289"/>
      <c r="Y313" s="277"/>
      <c r="Z313" s="263"/>
      <c r="AA313" s="263"/>
      <c r="AB313" s="208"/>
      <c r="AC313" s="234"/>
      <c r="AD313" s="208"/>
      <c r="AE313" s="208"/>
      <c r="AF313" s="208"/>
      <c r="AG313" s="191"/>
      <c r="AH313" s="312" t="e">
        <f t="shared" si="86"/>
        <v>#DIV/0!</v>
      </c>
    </row>
    <row r="314" spans="1:35" ht="23.1" customHeight="1" x14ac:dyDescent="0.25">
      <c r="D314" s="615" t="s">
        <v>525</v>
      </c>
      <c r="E314" s="615"/>
      <c r="F314" s="615"/>
      <c r="G314" s="615"/>
      <c r="H314" s="615"/>
      <c r="I314" s="615"/>
      <c r="J314" s="34"/>
      <c r="K314" s="202"/>
      <c r="L314" s="202"/>
      <c r="M314" s="2"/>
      <c r="N314" s="13"/>
      <c r="O314" s="13"/>
      <c r="P314" s="2"/>
      <c r="Q314" s="398"/>
      <c r="R314" s="398"/>
      <c r="S314" s="400"/>
      <c r="T314" s="398"/>
      <c r="U314" s="398"/>
      <c r="V314" s="333"/>
      <c r="W314" s="333"/>
      <c r="X314" s="330"/>
      <c r="Y314" s="277"/>
      <c r="Z314" s="208"/>
      <c r="AA314" s="208"/>
      <c r="AB314" s="208"/>
      <c r="AC314" s="208"/>
      <c r="AD314" s="208"/>
      <c r="AE314" s="208"/>
      <c r="AF314" s="208"/>
      <c r="AG314" s="53"/>
      <c r="AH314" s="312" t="e">
        <f t="shared" si="86"/>
        <v>#DIV/0!</v>
      </c>
    </row>
    <row r="315" spans="1:35" ht="23.1" customHeight="1" x14ac:dyDescent="0.25">
      <c r="A315" s="2" t="s">
        <v>519</v>
      </c>
      <c r="B315" s="2">
        <v>1859</v>
      </c>
      <c r="C315" s="2" t="s">
        <v>400</v>
      </c>
      <c r="D315" s="4" t="s">
        <v>526</v>
      </c>
      <c r="E315" s="116">
        <f t="shared" ref="E315:F318" si="122">K315</f>
        <v>600</v>
      </c>
      <c r="F315" s="117">
        <f t="shared" si="122"/>
        <v>350</v>
      </c>
      <c r="G315" s="101"/>
      <c r="K315" s="202">
        <f t="shared" ref="K315:L317" si="123">MROUND(N315+25,50)</f>
        <v>600</v>
      </c>
      <c r="L315" s="202">
        <f t="shared" si="123"/>
        <v>350</v>
      </c>
      <c r="M315" s="51"/>
      <c r="N315" s="13">
        <f t="shared" si="84"/>
        <v>569.55937500000005</v>
      </c>
      <c r="O315" s="13">
        <f t="shared" si="85"/>
        <v>341.73562500000003</v>
      </c>
      <c r="P315" s="51"/>
      <c r="Q315" s="398">
        <v>227.82375000000002</v>
      </c>
      <c r="R315" s="398">
        <v>227.82375000000002</v>
      </c>
      <c r="S315" s="400">
        <v>227.82375000000002</v>
      </c>
      <c r="T315" s="409">
        <v>227.82375000000002</v>
      </c>
      <c r="U315" s="409">
        <v>227.82375000000002</v>
      </c>
      <c r="V315" s="367">
        <v>207.11250000000001</v>
      </c>
      <c r="W315" s="303">
        <v>165.69</v>
      </c>
      <c r="X315" s="289">
        <v>149.51325485249998</v>
      </c>
      <c r="Y315" s="277">
        <v>119.61060388199999</v>
      </c>
      <c r="Z315" s="263">
        <v>119.61060388199999</v>
      </c>
      <c r="AA315" s="263">
        <v>119.61060388199999</v>
      </c>
      <c r="AB315" s="208">
        <v>107.65061999999999</v>
      </c>
      <c r="AC315" s="208">
        <v>107.65061999999999</v>
      </c>
      <c r="AD315" s="208">
        <v>107.65061999999999</v>
      </c>
      <c r="AE315" s="208">
        <v>107.65061999999999</v>
      </c>
      <c r="AF315" s="208">
        <v>97.087500000000006</v>
      </c>
      <c r="AG315" s="53">
        <v>77.67</v>
      </c>
      <c r="AH315" s="312">
        <f t="shared" si="86"/>
        <v>1</v>
      </c>
    </row>
    <row r="316" spans="1:35" ht="23.1" customHeight="1" x14ac:dyDescent="0.25">
      <c r="B316" s="2">
        <v>1860</v>
      </c>
      <c r="C316" s="2" t="s">
        <v>401</v>
      </c>
      <c r="D316" s="4" t="s">
        <v>527</v>
      </c>
      <c r="E316" s="116">
        <f t="shared" si="122"/>
        <v>350</v>
      </c>
      <c r="F316" s="117">
        <f t="shared" si="122"/>
        <v>200</v>
      </c>
      <c r="G316" s="101"/>
      <c r="K316" s="202">
        <f t="shared" si="123"/>
        <v>350</v>
      </c>
      <c r="L316" s="202">
        <f t="shared" si="123"/>
        <v>200</v>
      </c>
      <c r="M316" s="51"/>
      <c r="N316" s="13">
        <f t="shared" si="84"/>
        <v>321.47500000000002</v>
      </c>
      <c r="O316" s="13">
        <f t="shared" si="85"/>
        <v>192.88499999999999</v>
      </c>
      <c r="P316" s="51"/>
      <c r="Q316" s="398">
        <v>128.59</v>
      </c>
      <c r="R316" s="398">
        <v>128.59</v>
      </c>
      <c r="S316" s="400">
        <v>128.59</v>
      </c>
      <c r="T316" s="409">
        <v>128.59</v>
      </c>
      <c r="U316" s="409">
        <v>128.59</v>
      </c>
      <c r="V316" s="367">
        <v>116.89999999999999</v>
      </c>
      <c r="W316" s="303">
        <v>93.52</v>
      </c>
      <c r="X316" s="289">
        <v>84.391156080000002</v>
      </c>
      <c r="Y316" s="277">
        <v>67.512924863999999</v>
      </c>
      <c r="Z316" s="263">
        <v>67.512924863999999</v>
      </c>
      <c r="AA316" s="263">
        <v>67.512924863999999</v>
      </c>
      <c r="AB316" s="208">
        <v>60.762239999999998</v>
      </c>
      <c r="AC316" s="208">
        <v>60.762239999999998</v>
      </c>
      <c r="AD316" s="208">
        <v>60.762239999999998</v>
      </c>
      <c r="AE316" s="208">
        <v>60.762239999999998</v>
      </c>
      <c r="AF316" s="208">
        <v>54.800000000000004</v>
      </c>
      <c r="AG316" s="53">
        <v>43.84</v>
      </c>
      <c r="AH316" s="312">
        <f t="shared" si="86"/>
        <v>1</v>
      </c>
    </row>
    <row r="317" spans="1:35" ht="23.1" customHeight="1" x14ac:dyDescent="0.25">
      <c r="D317" s="4" t="s">
        <v>528</v>
      </c>
      <c r="E317" s="116">
        <f t="shared" si="122"/>
        <v>200</v>
      </c>
      <c r="F317" s="117">
        <f t="shared" si="122"/>
        <v>150</v>
      </c>
      <c r="G317" s="101"/>
      <c r="K317" s="202">
        <f t="shared" si="123"/>
        <v>200</v>
      </c>
      <c r="L317" s="202">
        <f t="shared" si="123"/>
        <v>150</v>
      </c>
      <c r="M317" s="51"/>
      <c r="N317" s="13">
        <f t="shared" si="84"/>
        <v>178.26875000000001</v>
      </c>
      <c r="O317" s="13">
        <f t="shared" si="85"/>
        <v>106.96125000000001</v>
      </c>
      <c r="P317" s="51"/>
      <c r="Q317" s="398">
        <v>71.307500000000005</v>
      </c>
      <c r="R317" s="398">
        <v>71.307500000000005</v>
      </c>
      <c r="S317" s="400">
        <v>71.307500000000005</v>
      </c>
      <c r="T317" s="409">
        <v>71.307500000000005</v>
      </c>
      <c r="U317" s="409">
        <v>71.307500000000005</v>
      </c>
      <c r="V317" s="367">
        <v>64.825000000000003</v>
      </c>
      <c r="W317" s="303">
        <v>51.86</v>
      </c>
      <c r="X317" s="289">
        <v>46.757782417499996</v>
      </c>
      <c r="Y317" s="277">
        <v>37.406225933999998</v>
      </c>
      <c r="Z317" s="263">
        <v>37.406225933999998</v>
      </c>
      <c r="AA317" s="263">
        <v>37.406225933999998</v>
      </c>
      <c r="AB317" s="208">
        <v>33.665939999999999</v>
      </c>
      <c r="AC317" s="208">
        <v>33.665939999999999</v>
      </c>
      <c r="AD317" s="208">
        <v>33.665939999999999</v>
      </c>
      <c r="AE317" s="208">
        <v>33.665939999999999</v>
      </c>
      <c r="AF317" s="208">
        <v>30.362499999999997</v>
      </c>
      <c r="AG317" s="53">
        <v>24.29</v>
      </c>
      <c r="AH317" s="312">
        <f t="shared" si="86"/>
        <v>1</v>
      </c>
    </row>
    <row r="318" spans="1:35" ht="23.1" customHeight="1" x14ac:dyDescent="0.25">
      <c r="D318" s="4" t="s">
        <v>781</v>
      </c>
      <c r="E318" s="116">
        <f t="shared" si="122"/>
        <v>40</v>
      </c>
      <c r="F318" s="117">
        <f t="shared" si="122"/>
        <v>30</v>
      </c>
      <c r="K318" s="202">
        <f>MROUND(N318+5,10)</f>
        <v>40</v>
      </c>
      <c r="L318" s="202">
        <f>MROUND(O318+5,10)</f>
        <v>30</v>
      </c>
      <c r="M318" s="51"/>
      <c r="N318" s="13">
        <f t="shared" si="84"/>
        <v>34.03125</v>
      </c>
      <c r="O318" s="13">
        <f t="shared" si="85"/>
        <v>20.418750000000003</v>
      </c>
      <c r="P318" s="51"/>
      <c r="Q318" s="398">
        <v>13.612500000000001</v>
      </c>
      <c r="R318" s="398">
        <v>13.612500000000001</v>
      </c>
      <c r="S318" s="400">
        <v>13.612500000000001</v>
      </c>
      <c r="T318" s="409">
        <v>13.612500000000001</v>
      </c>
      <c r="U318" s="409">
        <v>13.612500000000001</v>
      </c>
      <c r="V318" s="367">
        <v>12.375</v>
      </c>
      <c r="W318" s="303">
        <v>9.9</v>
      </c>
      <c r="X318" s="289">
        <v>7.6999230000000001</v>
      </c>
      <c r="Y318" s="277">
        <v>6.1599383999999997</v>
      </c>
      <c r="Z318" s="263">
        <v>6.1599383999999997</v>
      </c>
      <c r="AA318" s="263">
        <v>6.1599383999999997</v>
      </c>
      <c r="AB318" s="208">
        <v>5.5439999999999996</v>
      </c>
      <c r="AC318" s="208">
        <v>5.5439999999999996</v>
      </c>
      <c r="AD318" s="208">
        <v>5.5439999999999996</v>
      </c>
      <c r="AE318" s="208">
        <v>5.5439999999999996</v>
      </c>
      <c r="AF318" s="208">
        <v>5</v>
      </c>
      <c r="AG318" s="53">
        <v>4</v>
      </c>
      <c r="AH318" s="312">
        <f t="shared" si="86"/>
        <v>1</v>
      </c>
    </row>
    <row r="319" spans="1:35" ht="2.1" customHeight="1" x14ac:dyDescent="0.25">
      <c r="D319" s="136"/>
      <c r="E319" s="138"/>
      <c r="F319" s="139"/>
      <c r="K319" s="202"/>
      <c r="L319" s="202"/>
      <c r="M319" s="51"/>
      <c r="N319" s="13"/>
      <c r="O319" s="13"/>
      <c r="P319" s="51"/>
      <c r="Q319" s="398"/>
      <c r="R319" s="398"/>
      <c r="S319" s="400"/>
      <c r="T319" s="400"/>
      <c r="U319" s="400"/>
      <c r="V319" s="367"/>
      <c r="W319" s="303"/>
      <c r="X319" s="289"/>
      <c r="Y319" s="277"/>
      <c r="Z319" s="263"/>
      <c r="AA319" s="263"/>
      <c r="AB319" s="208"/>
      <c r="AC319" s="208"/>
      <c r="AD319" s="208"/>
      <c r="AE319" s="208"/>
      <c r="AF319" s="208"/>
      <c r="AG319" s="53"/>
      <c r="AH319" s="312" t="e">
        <f t="shared" si="86"/>
        <v>#DIV/0!</v>
      </c>
    </row>
    <row r="320" spans="1:35" ht="23.1" customHeight="1" x14ac:dyDescent="0.25">
      <c r="D320" s="615" t="s">
        <v>13</v>
      </c>
      <c r="E320" s="615"/>
      <c r="F320" s="615"/>
      <c r="G320" s="615"/>
      <c r="H320" s="615"/>
      <c r="I320" s="615"/>
      <c r="J320" s="34"/>
      <c r="K320" s="202"/>
      <c r="L320" s="202"/>
      <c r="M320" s="2"/>
      <c r="N320" s="13"/>
      <c r="O320" s="13"/>
      <c r="P320" s="2"/>
      <c r="Q320" s="472">
        <v>230324</v>
      </c>
      <c r="R320" s="398"/>
      <c r="S320" s="400"/>
      <c r="T320" s="400"/>
      <c r="U320" s="400"/>
      <c r="V320" s="332"/>
      <c r="W320" s="338"/>
      <c r="X320" s="330"/>
      <c r="Y320" s="277"/>
      <c r="Z320" s="272"/>
      <c r="AA320" s="263"/>
      <c r="AB320" s="208"/>
      <c r="AC320" s="208"/>
      <c r="AD320" s="208"/>
      <c r="AE320" s="208"/>
      <c r="AF320" s="208"/>
      <c r="AG320" s="190"/>
      <c r="AH320" s="312" t="e">
        <f t="shared" si="86"/>
        <v>#DIV/0!</v>
      </c>
    </row>
    <row r="321" spans="1:35" ht="23.1" customHeight="1" x14ac:dyDescent="0.25">
      <c r="A321" s="2" t="s">
        <v>301</v>
      </c>
      <c r="B321" s="2">
        <v>450</v>
      </c>
      <c r="C321" s="2" t="s">
        <v>368</v>
      </c>
      <c r="D321" s="4" t="s">
        <v>739</v>
      </c>
      <c r="E321" s="116">
        <f t="shared" ref="E321:F323" si="124">K321</f>
        <v>6150</v>
      </c>
      <c r="F321" s="117">
        <f t="shared" si="124"/>
        <v>3700</v>
      </c>
      <c r="G321" s="101"/>
      <c r="K321" s="202">
        <f t="shared" ref="K321:L323" si="125">MROUND(N321+25,50)</f>
        <v>6150</v>
      </c>
      <c r="L321" s="202">
        <f t="shared" si="125"/>
        <v>3700</v>
      </c>
      <c r="M321" s="51"/>
      <c r="N321" s="13">
        <f t="shared" si="84"/>
        <v>6139.4500000000007</v>
      </c>
      <c r="O321" s="13">
        <f t="shared" si="85"/>
        <v>3683.67</v>
      </c>
      <c r="P321" s="51"/>
      <c r="Q321" s="468">
        <v>2455.7800000000002</v>
      </c>
      <c r="R321" s="398">
        <v>2135.46</v>
      </c>
      <c r="S321" s="436">
        <v>2135.46</v>
      </c>
      <c r="T321" s="409">
        <v>2126.66</v>
      </c>
      <c r="U321" s="409">
        <v>2126.66</v>
      </c>
      <c r="V321" s="367">
        <v>1432.2874999999999</v>
      </c>
      <c r="W321" s="306">
        <v>1145.83</v>
      </c>
      <c r="X321" s="289">
        <v>987.5</v>
      </c>
      <c r="Y321" s="277">
        <v>790</v>
      </c>
      <c r="Z321" s="272">
        <v>790</v>
      </c>
      <c r="AA321" s="263">
        <v>859.77737999999999</v>
      </c>
      <c r="AB321" s="208">
        <v>859.77737999999999</v>
      </c>
      <c r="AC321" s="208">
        <v>859.77737999999999</v>
      </c>
      <c r="AD321" s="208">
        <v>859.77737999999999</v>
      </c>
      <c r="AE321" s="208">
        <v>859.77737999999999</v>
      </c>
      <c r="AF321" s="208">
        <v>775.41250000000002</v>
      </c>
      <c r="AG321" s="190">
        <v>620.33000000000004</v>
      </c>
      <c r="AH321" s="312">
        <f t="shared" si="86"/>
        <v>1.1500004682831804</v>
      </c>
    </row>
    <row r="322" spans="1:35" ht="23.1" customHeight="1" x14ac:dyDescent="0.25">
      <c r="B322" s="2">
        <v>451</v>
      </c>
      <c r="C322" s="2" t="s">
        <v>369</v>
      </c>
      <c r="D322" s="4" t="s">
        <v>740</v>
      </c>
      <c r="E322" s="116">
        <f t="shared" si="124"/>
        <v>59600</v>
      </c>
      <c r="F322" s="117">
        <f t="shared" si="124"/>
        <v>35800</v>
      </c>
      <c r="G322" s="101"/>
      <c r="K322" s="202">
        <f t="shared" si="125"/>
        <v>59600</v>
      </c>
      <c r="L322" s="202">
        <f t="shared" si="125"/>
        <v>35800</v>
      </c>
      <c r="M322" s="51"/>
      <c r="N322" s="13">
        <f t="shared" si="84"/>
        <v>59593.149999999994</v>
      </c>
      <c r="O322" s="13">
        <f t="shared" si="85"/>
        <v>35755.89</v>
      </c>
      <c r="P322" s="51"/>
      <c r="Q322" s="468">
        <v>23837.26</v>
      </c>
      <c r="R322" s="398">
        <v>20728.05</v>
      </c>
      <c r="S322" s="436">
        <v>20728.05</v>
      </c>
      <c r="T322" s="409">
        <v>20642.64</v>
      </c>
      <c r="U322" s="409">
        <v>20642.64</v>
      </c>
      <c r="V322" s="367">
        <v>13902.637500000001</v>
      </c>
      <c r="W322" s="306">
        <v>11122.11</v>
      </c>
      <c r="X322" s="289"/>
      <c r="Y322" s="277"/>
      <c r="Z322" s="263">
        <f t="shared" ref="Z322" si="126">AH322*$Q$6</f>
        <v>52178.9554724154</v>
      </c>
      <c r="AA322" s="263">
        <v>8265.4525799999992</v>
      </c>
      <c r="AB322" s="208">
        <v>8265.4525799999992</v>
      </c>
      <c r="AC322" s="208">
        <v>8265.4525799999992</v>
      </c>
      <c r="AD322" s="208">
        <v>8265.4525799999992</v>
      </c>
      <c r="AE322" s="208">
        <v>8265.4525799999992</v>
      </c>
      <c r="AF322" s="208">
        <v>7454.4124999999995</v>
      </c>
      <c r="AG322" s="190">
        <v>5963.53</v>
      </c>
      <c r="AH322" s="312">
        <f t="shared" si="86"/>
        <v>1.1500001206095123</v>
      </c>
    </row>
    <row r="323" spans="1:35" ht="23.1" customHeight="1" x14ac:dyDescent="0.25">
      <c r="D323" s="4" t="s">
        <v>741</v>
      </c>
      <c r="E323" s="116">
        <f t="shared" si="124"/>
        <v>39400</v>
      </c>
      <c r="F323" s="117">
        <f t="shared" si="124"/>
        <v>23650</v>
      </c>
      <c r="G323" s="101"/>
      <c r="K323" s="202">
        <f t="shared" si="125"/>
        <v>39400</v>
      </c>
      <c r="L323" s="202">
        <f t="shared" si="125"/>
        <v>23650</v>
      </c>
      <c r="M323" s="51"/>
      <c r="N323" s="13">
        <f t="shared" si="84"/>
        <v>39386.025000000001</v>
      </c>
      <c r="O323" s="13">
        <f t="shared" si="85"/>
        <v>23631.614999999998</v>
      </c>
      <c r="P323" s="51"/>
      <c r="Q323" s="468">
        <v>15754.41</v>
      </c>
      <c r="R323" s="398">
        <v>13699.49</v>
      </c>
      <c r="S323" s="436">
        <v>13699.49</v>
      </c>
      <c r="T323" s="409">
        <v>13643.03</v>
      </c>
      <c r="U323" s="409">
        <v>13643.03</v>
      </c>
      <c r="V323" s="367">
        <v>9188.4625000000015</v>
      </c>
      <c r="W323" s="306">
        <v>7350.77</v>
      </c>
      <c r="X323" s="289">
        <v>0</v>
      </c>
      <c r="Y323" s="277"/>
      <c r="Z323" s="208"/>
      <c r="AA323" s="208"/>
      <c r="AB323" s="208">
        <v>0</v>
      </c>
      <c r="AC323" s="208">
        <v>0</v>
      </c>
      <c r="AD323" s="208">
        <v>0</v>
      </c>
      <c r="AE323" s="208">
        <v>0</v>
      </c>
      <c r="AF323" s="208">
        <v>0</v>
      </c>
      <c r="AG323" s="54"/>
      <c r="AH323" s="312">
        <f t="shared" si="86"/>
        <v>1.1499997445160368</v>
      </c>
    </row>
    <row r="324" spans="1:35" ht="2.1" customHeight="1" x14ac:dyDescent="0.25">
      <c r="D324" s="136"/>
      <c r="E324" s="138"/>
      <c r="F324" s="139"/>
      <c r="J324" s="34"/>
      <c r="K324" s="202"/>
      <c r="L324" s="202"/>
      <c r="M324" s="2"/>
      <c r="N324" s="13"/>
      <c r="O324" s="13"/>
      <c r="P324" s="2"/>
      <c r="Q324" s="398"/>
      <c r="R324" s="398"/>
      <c r="S324" s="400"/>
      <c r="T324" s="400"/>
      <c r="U324" s="400"/>
      <c r="V324" s="332"/>
      <c r="W324" s="338"/>
      <c r="X324" s="330"/>
      <c r="Y324" s="280"/>
      <c r="Z324" s="237"/>
      <c r="AA324" s="237"/>
      <c r="AB324" s="237"/>
      <c r="AC324" s="237"/>
      <c r="AD324" s="237"/>
      <c r="AE324" s="237"/>
      <c r="AF324" s="237"/>
      <c r="AG324" s="131"/>
      <c r="AH324" s="312" t="e">
        <f t="shared" si="86"/>
        <v>#DIV/0!</v>
      </c>
    </row>
    <row r="325" spans="1:35" ht="23.1" customHeight="1" x14ac:dyDescent="0.25">
      <c r="D325" s="615" t="s">
        <v>11</v>
      </c>
      <c r="E325" s="615"/>
      <c r="F325" s="615"/>
      <c r="G325" s="615"/>
      <c r="H325" s="615"/>
      <c r="I325" s="615"/>
      <c r="K325" s="202"/>
      <c r="L325" s="202"/>
      <c r="M325" s="51"/>
      <c r="N325" s="13"/>
      <c r="O325" s="13"/>
      <c r="P325" s="51"/>
      <c r="Q325" s="472">
        <v>230324</v>
      </c>
      <c r="R325" s="398"/>
      <c r="S325" s="400"/>
      <c r="T325" s="400"/>
      <c r="U325" s="400"/>
      <c r="V325" s="367"/>
      <c r="W325" s="305"/>
      <c r="X325" s="289"/>
      <c r="Y325" s="277"/>
      <c r="Z325" s="263"/>
      <c r="AA325" s="263"/>
      <c r="AB325" s="208"/>
      <c r="AC325" s="208"/>
      <c r="AD325" s="208"/>
      <c r="AE325" s="208"/>
      <c r="AF325" s="208"/>
      <c r="AG325" s="191"/>
      <c r="AH325" s="312" t="e">
        <f t="shared" si="86"/>
        <v>#DIV/0!</v>
      </c>
    </row>
    <row r="326" spans="1:35" ht="23.1" customHeight="1" x14ac:dyDescent="0.25">
      <c r="A326" s="2" t="s">
        <v>895</v>
      </c>
      <c r="B326" s="2">
        <v>1946</v>
      </c>
      <c r="C326" s="2" t="s">
        <v>445</v>
      </c>
      <c r="D326" s="4" t="s">
        <v>896</v>
      </c>
      <c r="E326" s="116">
        <f t="shared" ref="E326:F327" si="127">K326</f>
        <v>950</v>
      </c>
      <c r="F326" s="117">
        <f t="shared" si="127"/>
        <v>600</v>
      </c>
      <c r="G326" s="101"/>
      <c r="I326" s="2" t="s">
        <v>553</v>
      </c>
      <c r="K326" s="202">
        <f t="shared" ref="K326:L327" si="128">MROUND(N326+25,50)</f>
        <v>950</v>
      </c>
      <c r="L326" s="202">
        <f t="shared" si="128"/>
        <v>600</v>
      </c>
      <c r="M326" s="51"/>
      <c r="N326" s="13">
        <f t="shared" si="84"/>
        <v>932.2</v>
      </c>
      <c r="O326" s="13">
        <f t="shared" si="85"/>
        <v>559.31999999999994</v>
      </c>
      <c r="P326" s="51"/>
      <c r="Q326" s="467">
        <v>372.88</v>
      </c>
      <c r="R326" s="443">
        <v>344.08</v>
      </c>
      <c r="S326" s="436">
        <v>344.08</v>
      </c>
      <c r="T326" s="409">
        <v>344.08</v>
      </c>
      <c r="U326" s="409">
        <v>344.08</v>
      </c>
      <c r="V326" s="367">
        <v>332.875</v>
      </c>
      <c r="W326" s="305">
        <v>266.3</v>
      </c>
      <c r="X326" s="289">
        <v>218.38750000000002</v>
      </c>
      <c r="Y326" s="277">
        <v>174.71</v>
      </c>
      <c r="Z326" s="263">
        <v>174.71</v>
      </c>
      <c r="AA326" s="263">
        <v>174.71</v>
      </c>
      <c r="AB326" s="208">
        <v>172.95893999999998</v>
      </c>
      <c r="AC326" s="208">
        <v>172.95893999999998</v>
      </c>
      <c r="AD326" s="208">
        <v>172.95893999999998</v>
      </c>
      <c r="AE326" s="208">
        <v>172.95893999999998</v>
      </c>
      <c r="AF326" s="208">
        <v>155.98750000000001</v>
      </c>
      <c r="AG326" s="191">
        <v>124.79</v>
      </c>
      <c r="AH326" s="312">
        <f t="shared" si="86"/>
        <v>1.0837014647756336</v>
      </c>
    </row>
    <row r="327" spans="1:35" s="66" customFormat="1" ht="23.1" customHeight="1" x14ac:dyDescent="0.25">
      <c r="A327" s="2" t="s">
        <v>894</v>
      </c>
      <c r="B327" s="2">
        <v>1946</v>
      </c>
      <c r="C327" s="2" t="s">
        <v>445</v>
      </c>
      <c r="D327" s="4" t="s">
        <v>897</v>
      </c>
      <c r="E327" s="116">
        <f t="shared" si="127"/>
        <v>750</v>
      </c>
      <c r="F327" s="117">
        <f t="shared" si="127"/>
        <v>450</v>
      </c>
      <c r="G327" s="101"/>
      <c r="H327" s="2"/>
      <c r="I327" s="2"/>
      <c r="J327" s="33"/>
      <c r="K327" s="202">
        <f t="shared" si="128"/>
        <v>750</v>
      </c>
      <c r="L327" s="202">
        <f t="shared" si="128"/>
        <v>450</v>
      </c>
      <c r="M327" s="51"/>
      <c r="N327" s="13">
        <f t="shared" si="84"/>
        <v>717.5</v>
      </c>
      <c r="O327" s="13">
        <f t="shared" si="85"/>
        <v>430.5</v>
      </c>
      <c r="P327" s="63"/>
      <c r="Q327" s="398">
        <v>287</v>
      </c>
      <c r="R327" s="398">
        <v>287</v>
      </c>
      <c r="S327" s="436">
        <v>287</v>
      </c>
      <c r="T327" s="409">
        <v>250</v>
      </c>
      <c r="U327" s="409">
        <v>250</v>
      </c>
      <c r="V327" s="367">
        <v>215.625</v>
      </c>
      <c r="W327" s="305">
        <v>172.5</v>
      </c>
      <c r="X327" s="289">
        <v>141.16250000000002</v>
      </c>
      <c r="Y327" s="277">
        <v>112.93</v>
      </c>
      <c r="Z327" s="263">
        <v>112.93</v>
      </c>
      <c r="AA327" s="263">
        <v>112.93</v>
      </c>
      <c r="AB327" s="208">
        <v>102.56399999999999</v>
      </c>
      <c r="AC327" s="208">
        <v>102.56399999999999</v>
      </c>
      <c r="AD327" s="208">
        <v>102.56399999999999</v>
      </c>
      <c r="AE327" s="208">
        <v>102.56399999999999</v>
      </c>
      <c r="AF327" s="208">
        <v>92.5</v>
      </c>
      <c r="AG327" s="191">
        <v>74</v>
      </c>
      <c r="AH327" s="312">
        <f t="shared" si="86"/>
        <v>1</v>
      </c>
      <c r="AI327" s="144"/>
    </row>
    <row r="328" spans="1:35" ht="23.1" hidden="1" customHeight="1" x14ac:dyDescent="0.25">
      <c r="D328" s="179"/>
      <c r="E328" s="452"/>
      <c r="F328" s="453"/>
      <c r="G328" s="101"/>
      <c r="K328" s="202"/>
      <c r="L328" s="202"/>
      <c r="M328" s="51"/>
      <c r="N328" s="13"/>
      <c r="O328" s="13"/>
      <c r="P328" s="2"/>
      <c r="Q328" s="333"/>
      <c r="R328" s="333"/>
      <c r="S328" s="454"/>
      <c r="T328" s="455"/>
      <c r="U328" s="455"/>
      <c r="V328" s="332"/>
      <c r="W328" s="329"/>
      <c r="X328" s="330"/>
      <c r="Y328" s="280"/>
      <c r="Z328" s="331"/>
      <c r="AA328" s="331"/>
      <c r="AB328" s="237"/>
      <c r="AC328" s="237"/>
      <c r="AD328" s="237"/>
      <c r="AE328" s="237"/>
      <c r="AF328" s="237"/>
      <c r="AG328" s="197"/>
      <c r="AH328" s="312"/>
    </row>
    <row r="329" spans="1:35" ht="23.1" customHeight="1" x14ac:dyDescent="0.25">
      <c r="D329" s="136"/>
      <c r="E329" s="138"/>
      <c r="F329" s="139"/>
      <c r="J329" s="34"/>
      <c r="K329" s="202"/>
      <c r="L329" s="202"/>
      <c r="M329" s="2"/>
      <c r="N329" s="13"/>
      <c r="O329" s="13"/>
      <c r="P329" s="2"/>
      <c r="Q329" s="398"/>
      <c r="R329" s="398"/>
      <c r="S329" s="400"/>
      <c r="T329" s="398"/>
      <c r="U329" s="398"/>
      <c r="V329" s="333"/>
      <c r="W329" s="333"/>
      <c r="X329" s="330"/>
      <c r="Y329" s="277"/>
      <c r="Z329" s="208"/>
      <c r="AA329" s="208"/>
      <c r="AB329" s="208">
        <v>0</v>
      </c>
      <c r="AC329" s="208">
        <v>0</v>
      </c>
      <c r="AD329" s="208">
        <v>0</v>
      </c>
      <c r="AE329" s="208">
        <v>0</v>
      </c>
      <c r="AF329" s="208">
        <v>0</v>
      </c>
      <c r="AG329" s="197"/>
      <c r="AH329" s="312"/>
    </row>
  </sheetData>
  <mergeCells count="34">
    <mergeCell ref="D81:I81"/>
    <mergeCell ref="D27:I27"/>
    <mergeCell ref="D42:I42"/>
    <mergeCell ref="D54:I54"/>
    <mergeCell ref="D65:I65"/>
    <mergeCell ref="D76:I76"/>
    <mergeCell ref="D286:I286"/>
    <mergeCell ref="D167:I167"/>
    <mergeCell ref="D86:I86"/>
    <mergeCell ref="D94:I94"/>
    <mergeCell ref="D103:I103"/>
    <mergeCell ref="D109:I109"/>
    <mergeCell ref="D115:I115"/>
    <mergeCell ref="D121:I121"/>
    <mergeCell ref="D131:I131"/>
    <mergeCell ref="D137:I137"/>
    <mergeCell ref="D144:I144"/>
    <mergeCell ref="D153:I153"/>
    <mergeCell ref="D161:I161"/>
    <mergeCell ref="D240:I240"/>
    <mergeCell ref="D257:I257"/>
    <mergeCell ref="D263:I263"/>
    <mergeCell ref="D267:I267"/>
    <mergeCell ref="D277:I277"/>
    <mergeCell ref="D178:I178"/>
    <mergeCell ref="D184:I184"/>
    <mergeCell ref="D195:I195"/>
    <mergeCell ref="D218:I218"/>
    <mergeCell ref="D231:I231"/>
    <mergeCell ref="D305:I305"/>
    <mergeCell ref="D314:I314"/>
    <mergeCell ref="D320:I320"/>
    <mergeCell ref="D325:I325"/>
    <mergeCell ref="D294:I294"/>
  </mergeCells>
  <printOptions horizontalCentered="1"/>
  <pageMargins left="0.70866141732283472" right="0.51181102362204722" top="0.59055118110236227" bottom="0.39370078740157483" header="0.19685039370078741" footer="0.11811023622047245"/>
  <pageSetup scale="98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  <pageSetUpPr fitToPage="1"/>
  </sheetPr>
  <dimension ref="A1:AP330"/>
  <sheetViews>
    <sheetView zoomScaleNormal="100" workbookViewId="0">
      <selection activeCell="D15" sqref="D15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hidden="1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customWidth="1"/>
    <col min="17" max="19" width="14.85546875" style="392" customWidth="1"/>
    <col min="20" max="20" width="14.85546875" style="429" customWidth="1"/>
    <col min="21" max="22" width="14.85546875" style="392" hidden="1" customWidth="1"/>
    <col min="23" max="23" width="14.85546875" style="363" hidden="1" customWidth="1"/>
    <col min="24" max="24" width="14.85546875" style="297" hidden="1" customWidth="1"/>
    <col min="25" max="25" width="14.85546875" style="286" hidden="1" customWidth="1"/>
    <col min="26" max="26" width="14.85546875" style="273" hidden="1" customWidth="1"/>
    <col min="27" max="33" width="14.85546875" style="199" hidden="1" customWidth="1"/>
    <col min="34" max="34" width="14.85546875" style="11" hidden="1" customWidth="1"/>
    <col min="35" max="35" width="11.42578125" style="285" customWidth="1"/>
    <col min="36" max="36" width="14.7109375" style="144" customWidth="1"/>
    <col min="37" max="38" width="11.42578125" style="34" customWidth="1"/>
    <col min="39" max="16384" width="11.42578125" style="34"/>
  </cols>
  <sheetData>
    <row r="1" spans="1:42" ht="23.1" customHeight="1" x14ac:dyDescent="0.25">
      <c r="N1" s="11">
        <v>2.2000000000000002</v>
      </c>
      <c r="O1" s="11">
        <v>1.2</v>
      </c>
      <c r="Q1" s="466" t="s">
        <v>899</v>
      </c>
      <c r="R1" s="466" t="s">
        <v>888</v>
      </c>
      <c r="S1" s="466" t="s">
        <v>888</v>
      </c>
      <c r="V1" s="392" t="s">
        <v>853</v>
      </c>
    </row>
    <row r="2" spans="1:42" ht="23.1" customHeight="1" x14ac:dyDescent="0.25">
      <c r="N2" s="11">
        <v>2.2999999999999998</v>
      </c>
      <c r="O2" s="11">
        <v>1.3</v>
      </c>
      <c r="Q2" s="444"/>
      <c r="R2" s="444"/>
      <c r="S2" s="444" t="s">
        <v>871</v>
      </c>
      <c r="T2" s="442" t="s">
        <v>870</v>
      </c>
      <c r="V2" s="392" t="s">
        <v>848</v>
      </c>
    </row>
    <row r="3" spans="1:42" ht="23.1" customHeight="1" thickBot="1" x14ac:dyDescent="0.3">
      <c r="N3" s="11">
        <v>2.4</v>
      </c>
      <c r="O3" s="11">
        <v>1.4</v>
      </c>
      <c r="Q3" s="444"/>
      <c r="R3" s="444"/>
      <c r="S3" s="444">
        <v>2.5</v>
      </c>
      <c r="T3" s="442">
        <v>2.5</v>
      </c>
      <c r="V3" s="392" t="s">
        <v>852</v>
      </c>
    </row>
    <row r="4" spans="1:42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444"/>
      <c r="R4" s="444"/>
      <c r="S4" s="444">
        <v>1.5</v>
      </c>
      <c r="T4" s="442">
        <v>1.5</v>
      </c>
      <c r="U4" s="392"/>
      <c r="V4" s="392" t="s">
        <v>854</v>
      </c>
      <c r="W4" s="363" t="s">
        <v>839</v>
      </c>
      <c r="X4" s="297" t="s">
        <v>691</v>
      </c>
      <c r="Y4" s="286" t="s">
        <v>659</v>
      </c>
      <c r="Z4" s="273" t="s">
        <v>706</v>
      </c>
      <c r="AA4" s="270" t="s">
        <v>705</v>
      </c>
      <c r="AB4" s="264" t="s">
        <v>691</v>
      </c>
      <c r="AC4" s="243" t="s">
        <v>669</v>
      </c>
      <c r="AD4" s="235" t="s">
        <v>669</v>
      </c>
      <c r="AE4" s="222" t="s">
        <v>669</v>
      </c>
      <c r="AF4" s="218" t="s">
        <v>668</v>
      </c>
      <c r="AG4" s="199" t="s">
        <v>659</v>
      </c>
      <c r="AH4" s="245" t="s">
        <v>675</v>
      </c>
      <c r="AI4" s="285"/>
      <c r="AK4" s="34"/>
      <c r="AL4" s="34"/>
      <c r="AM4" s="34"/>
      <c r="AN4" s="34"/>
      <c r="AO4" s="34"/>
      <c r="AP4" s="34"/>
    </row>
    <row r="5" spans="1:42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445" t="s">
        <v>898</v>
      </c>
      <c r="R5" s="445" t="s">
        <v>872</v>
      </c>
      <c r="S5" s="445" t="s">
        <v>872</v>
      </c>
      <c r="T5" s="437" t="s">
        <v>864</v>
      </c>
      <c r="U5" s="421" t="s">
        <v>639</v>
      </c>
      <c r="V5" s="393"/>
      <c r="W5" s="364">
        <v>45274</v>
      </c>
      <c r="X5" s="298">
        <v>45253</v>
      </c>
      <c r="Y5" s="287">
        <v>45254</v>
      </c>
      <c r="Z5" s="274">
        <v>45246</v>
      </c>
      <c r="AA5" s="265">
        <v>45233</v>
      </c>
      <c r="AB5" s="265">
        <v>45225</v>
      </c>
      <c r="AC5" s="244">
        <v>45218</v>
      </c>
      <c r="AD5" s="236">
        <v>45195</v>
      </c>
      <c r="AE5" s="223">
        <v>45183</v>
      </c>
      <c r="AF5" s="219">
        <v>45166</v>
      </c>
      <c r="AG5" s="203">
        <v>45155</v>
      </c>
      <c r="AH5" s="11"/>
      <c r="AI5" s="285"/>
      <c r="AK5" s="34"/>
      <c r="AL5" s="34"/>
      <c r="AM5" s="34"/>
      <c r="AN5" s="34"/>
      <c r="AO5" s="34"/>
      <c r="AP5" s="34"/>
    </row>
    <row r="6" spans="1:42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394">
        <v>45401</v>
      </c>
      <c r="R6" s="394">
        <v>45373</v>
      </c>
      <c r="S6" s="394">
        <v>45348</v>
      </c>
      <c r="T6" s="438">
        <v>45326</v>
      </c>
      <c r="U6" s="422">
        <v>45317</v>
      </c>
      <c r="V6" s="394">
        <v>45295</v>
      </c>
      <c r="W6" s="365">
        <v>45274</v>
      </c>
      <c r="X6" s="304">
        <v>45267</v>
      </c>
      <c r="Y6" s="288"/>
      <c r="Z6" s="275"/>
      <c r="AA6" s="266"/>
      <c r="AB6" s="266">
        <v>1.3859999999999999</v>
      </c>
      <c r="AC6" s="220"/>
      <c r="AD6" s="220"/>
      <c r="AE6" s="220"/>
      <c r="AF6" s="220">
        <v>1.3859999999999999</v>
      </c>
      <c r="AG6" s="206"/>
      <c r="AH6" s="36"/>
      <c r="AI6" s="285"/>
      <c r="AK6" s="34"/>
      <c r="AL6" s="34"/>
      <c r="AM6" s="34"/>
      <c r="AN6" s="34"/>
      <c r="AO6" s="34"/>
      <c r="AP6" s="34"/>
    </row>
    <row r="7" spans="1:42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2.5</v>
      </c>
      <c r="O7" s="12">
        <v>1.5</v>
      </c>
      <c r="P7" s="41"/>
      <c r="Q7" s="395" t="s">
        <v>235</v>
      </c>
      <c r="R7" s="395" t="s">
        <v>235</v>
      </c>
      <c r="S7" s="395" t="s">
        <v>235</v>
      </c>
      <c r="T7" s="439" t="s">
        <v>235</v>
      </c>
      <c r="U7" s="423" t="s">
        <v>235</v>
      </c>
      <c r="V7" s="395" t="s">
        <v>235</v>
      </c>
      <c r="W7" s="366" t="s">
        <v>235</v>
      </c>
      <c r="X7" s="299" t="s">
        <v>235</v>
      </c>
      <c r="Y7" s="296" t="s">
        <v>235</v>
      </c>
      <c r="Z7" s="276" t="s">
        <v>235</v>
      </c>
      <c r="AA7" s="271" t="s">
        <v>235</v>
      </c>
      <c r="AB7" s="267" t="s">
        <v>235</v>
      </c>
      <c r="AC7" s="221" t="s">
        <v>235</v>
      </c>
      <c r="AD7" s="221" t="s">
        <v>235</v>
      </c>
      <c r="AE7" s="221" t="s">
        <v>235</v>
      </c>
      <c r="AF7" s="221" t="s">
        <v>235</v>
      </c>
      <c r="AG7" s="207" t="s">
        <v>235</v>
      </c>
      <c r="AH7" s="42" t="s">
        <v>235</v>
      </c>
      <c r="AI7" s="285"/>
      <c r="AK7" s="34"/>
      <c r="AL7" s="34"/>
      <c r="AM7" s="34"/>
      <c r="AN7" s="34"/>
      <c r="AO7" s="34"/>
      <c r="AP7" s="34"/>
    </row>
    <row r="8" spans="1:42" s="144" customFormat="1" ht="6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395"/>
      <c r="R8" s="395"/>
      <c r="S8" s="395"/>
      <c r="T8" s="430"/>
      <c r="U8" s="423"/>
      <c r="V8" s="396" t="s">
        <v>840</v>
      </c>
      <c r="W8" s="377" t="s">
        <v>840</v>
      </c>
      <c r="X8" s="348"/>
      <c r="Y8" s="349"/>
      <c r="Z8" s="350"/>
      <c r="AA8" s="351"/>
      <c r="AB8" s="351"/>
      <c r="AC8" s="207"/>
      <c r="AD8" s="207"/>
      <c r="AE8" s="207"/>
      <c r="AF8" s="207"/>
      <c r="AG8" s="207"/>
      <c r="AH8" s="10"/>
      <c r="AI8" s="285"/>
      <c r="AK8" s="34"/>
      <c r="AL8" s="34"/>
      <c r="AM8" s="34"/>
      <c r="AN8" s="34"/>
      <c r="AO8" s="34"/>
      <c r="AP8" s="34"/>
    </row>
    <row r="9" spans="1:42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472">
        <v>290224</v>
      </c>
      <c r="R9" s="472">
        <v>220324</v>
      </c>
      <c r="S9" s="471"/>
      <c r="T9" s="431"/>
      <c r="U9" s="397"/>
      <c r="V9" s="397">
        <v>1.1000000000000001</v>
      </c>
      <c r="W9" s="375">
        <v>1.45</v>
      </c>
      <c r="X9" s="321"/>
      <c r="Y9" s="322"/>
      <c r="Z9" s="279"/>
      <c r="AA9" s="323"/>
      <c r="AB9" s="323"/>
      <c r="AC9" s="211"/>
      <c r="AD9" s="211"/>
      <c r="AE9" s="211"/>
      <c r="AF9" s="211"/>
      <c r="AG9" s="211"/>
      <c r="AH9" s="197"/>
      <c r="AI9" s="312"/>
      <c r="AK9" s="34"/>
      <c r="AL9" s="34"/>
      <c r="AM9" s="34"/>
      <c r="AN9" s="34"/>
      <c r="AO9" s="34"/>
      <c r="AP9" s="34"/>
    </row>
    <row r="10" spans="1:42" s="144" customFormat="1" ht="23.1" customHeight="1" x14ac:dyDescent="0.25">
      <c r="A10" s="2" t="s">
        <v>236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120</v>
      </c>
      <c r="G10" s="101"/>
      <c r="H10" s="2"/>
      <c r="I10" s="2"/>
      <c r="J10" s="47"/>
      <c r="K10" s="202">
        <f>MROUND(N10+5,10)</f>
        <v>200</v>
      </c>
      <c r="L10" s="202">
        <f>MROUND(O10+5,10)</f>
        <v>120</v>
      </c>
      <c r="M10" s="51"/>
      <c r="N10" s="13">
        <f>Q10*$N$7</f>
        <v>199.02500000000001</v>
      </c>
      <c r="O10" s="13">
        <f>Q10*$O$7</f>
        <v>119.41499999999999</v>
      </c>
      <c r="P10" s="51"/>
      <c r="Q10" s="467">
        <v>79.61</v>
      </c>
      <c r="R10" s="467">
        <v>79.61</v>
      </c>
      <c r="S10" s="398">
        <v>52.24</v>
      </c>
      <c r="T10" s="436">
        <v>52.24</v>
      </c>
      <c r="U10" s="399">
        <v>62.464187499999994</v>
      </c>
      <c r="V10" s="399">
        <v>62.464187499999994</v>
      </c>
      <c r="W10" s="371">
        <v>56.785624999999989</v>
      </c>
      <c r="X10" s="303">
        <v>39.162499999999994</v>
      </c>
      <c r="Y10" s="289">
        <v>39.162499999999994</v>
      </c>
      <c r="Z10" s="277">
        <v>31.33</v>
      </c>
      <c r="AA10" s="263">
        <v>31.33</v>
      </c>
      <c r="AB10" s="263">
        <v>31.33</v>
      </c>
      <c r="AC10" s="208">
        <v>27.983339999999998</v>
      </c>
      <c r="AD10" s="208">
        <v>27.983339999999998</v>
      </c>
      <c r="AE10" s="208">
        <v>27.983339999999998</v>
      </c>
      <c r="AF10" s="208">
        <v>27.983339999999998</v>
      </c>
      <c r="AG10" s="208">
        <v>25.237500000000001</v>
      </c>
      <c r="AH10" s="190">
        <v>20.190000000000001</v>
      </c>
      <c r="AI10" s="312">
        <f>Q10/R10</f>
        <v>1</v>
      </c>
      <c r="AK10" s="34"/>
      <c r="AL10" s="34"/>
      <c r="AM10" s="34"/>
      <c r="AN10" s="34"/>
      <c r="AO10" s="34"/>
      <c r="AP10" s="34"/>
    </row>
    <row r="11" spans="1:42" s="144" customFormat="1" ht="23.1" customHeight="1" x14ac:dyDescent="0.25">
      <c r="A11" s="2" t="s">
        <v>256</v>
      </c>
      <c r="B11" s="2">
        <v>4756</v>
      </c>
      <c r="C11" s="2" t="s">
        <v>505</v>
      </c>
      <c r="D11" s="3" t="s">
        <v>856</v>
      </c>
      <c r="E11" s="116">
        <f t="shared" ref="E11:F26" si="0">K11</f>
        <v>250</v>
      </c>
      <c r="F11" s="117">
        <f t="shared" si="0"/>
        <v>150</v>
      </c>
      <c r="G11" s="101"/>
      <c r="H11" s="2"/>
      <c r="I11" s="2"/>
      <c r="J11" s="47"/>
      <c r="K11" s="202">
        <f t="shared" ref="K11:L26" si="1">MROUND(N11+25,50)</f>
        <v>250</v>
      </c>
      <c r="L11" s="202">
        <f t="shared" si="1"/>
        <v>150</v>
      </c>
      <c r="M11" s="51"/>
      <c r="N11" s="13">
        <f t="shared" ref="N11:N75" si="2">Q11*$N$7</f>
        <v>208.6</v>
      </c>
      <c r="O11" s="13">
        <f t="shared" ref="O11:O75" si="3">Q11*$O$7</f>
        <v>125.16</v>
      </c>
      <c r="P11" s="51"/>
      <c r="Q11" s="478">
        <v>83.44</v>
      </c>
      <c r="R11" s="399">
        <v>86.27</v>
      </c>
      <c r="S11" s="398">
        <v>63.9</v>
      </c>
      <c r="T11" s="400">
        <v>63.9</v>
      </c>
      <c r="U11" s="411">
        <v>63.9</v>
      </c>
      <c r="V11" s="411">
        <v>63.9</v>
      </c>
      <c r="W11" s="371">
        <v>56.785624999999989</v>
      </c>
      <c r="X11" s="303">
        <v>39.162499999999994</v>
      </c>
      <c r="Y11" s="289">
        <v>39.162499999999994</v>
      </c>
      <c r="Z11" s="277">
        <v>31.33</v>
      </c>
      <c r="AA11" s="263">
        <v>31.33</v>
      </c>
      <c r="AB11" s="263">
        <v>31.33</v>
      </c>
      <c r="AC11" s="208">
        <v>27.983339999999998</v>
      </c>
      <c r="AD11" s="208">
        <v>27.983339999999998</v>
      </c>
      <c r="AE11" s="208">
        <v>27.983339999999998</v>
      </c>
      <c r="AF11" s="208">
        <v>27.983339999999998</v>
      </c>
      <c r="AG11" s="208">
        <v>25.237500000000001</v>
      </c>
      <c r="AH11" s="190">
        <v>20.190000000000001</v>
      </c>
      <c r="AI11" s="312">
        <f t="shared" ref="AI11:AI75" si="4">Q11/R11</f>
        <v>0.96719601251883625</v>
      </c>
      <c r="AK11" s="34"/>
      <c r="AL11" s="34"/>
      <c r="AM11" s="34"/>
      <c r="AN11" s="34"/>
      <c r="AO11" s="34"/>
      <c r="AP11" s="34"/>
    </row>
    <row r="12" spans="1:42" s="144" customFormat="1" ht="23.1" hidden="1" customHeight="1" x14ac:dyDescent="0.25">
      <c r="A12" s="2" t="s">
        <v>236</v>
      </c>
      <c r="B12" s="2">
        <v>4757</v>
      </c>
      <c r="C12" s="2" t="s">
        <v>506</v>
      </c>
      <c r="D12" s="3" t="s">
        <v>96</v>
      </c>
      <c r="E12" s="116">
        <f t="shared" si="0"/>
        <v>350</v>
      </c>
      <c r="F12" s="117">
        <f t="shared" si="0"/>
        <v>200</v>
      </c>
      <c r="G12" s="101"/>
      <c r="H12" s="2"/>
      <c r="I12" s="2"/>
      <c r="J12" s="47"/>
      <c r="K12" s="202">
        <f t="shared" si="1"/>
        <v>350</v>
      </c>
      <c r="L12" s="202">
        <f t="shared" si="1"/>
        <v>200</v>
      </c>
      <c r="M12" s="51"/>
      <c r="N12" s="13">
        <f t="shared" si="2"/>
        <v>314.5</v>
      </c>
      <c r="O12" s="13">
        <f t="shared" si="3"/>
        <v>188.7</v>
      </c>
      <c r="P12" s="51"/>
      <c r="Q12" s="467">
        <v>125.8</v>
      </c>
      <c r="R12" s="467">
        <v>125.8</v>
      </c>
      <c r="S12" s="398">
        <v>84.37</v>
      </c>
      <c r="T12" s="436">
        <v>84.37</v>
      </c>
      <c r="U12" s="399">
        <v>100.88374999999999</v>
      </c>
      <c r="V12" s="399">
        <v>100.88374999999999</v>
      </c>
      <c r="W12" s="371">
        <v>91.712499999999991</v>
      </c>
      <c r="X12" s="303">
        <v>63.25</v>
      </c>
      <c r="Y12" s="289">
        <v>63.25</v>
      </c>
      <c r="Z12" s="277">
        <v>50.6</v>
      </c>
      <c r="AA12" s="263">
        <v>50.6</v>
      </c>
      <c r="AB12" s="263">
        <v>50.6</v>
      </c>
      <c r="AC12" s="208">
        <v>42.397739999999999</v>
      </c>
      <c r="AD12" s="208">
        <v>42.397739999999999</v>
      </c>
      <c r="AE12" s="208">
        <v>42.397739999999999</v>
      </c>
      <c r="AF12" s="208">
        <v>42.397739999999999</v>
      </c>
      <c r="AG12" s="208">
        <v>38.237499999999997</v>
      </c>
      <c r="AH12" s="190">
        <v>30.59</v>
      </c>
      <c r="AI12" s="312">
        <f t="shared" si="4"/>
        <v>1</v>
      </c>
      <c r="AK12" s="34"/>
      <c r="AL12" s="34"/>
      <c r="AM12" s="34"/>
      <c r="AN12" s="34"/>
      <c r="AO12" s="34"/>
      <c r="AP12" s="34"/>
    </row>
    <row r="13" spans="1:42" s="144" customFormat="1" ht="23.1" customHeight="1" x14ac:dyDescent="0.25">
      <c r="A13" s="2" t="s">
        <v>256</v>
      </c>
      <c r="B13" s="2">
        <v>4756</v>
      </c>
      <c r="C13" s="2" t="s">
        <v>505</v>
      </c>
      <c r="D13" s="3" t="s">
        <v>903</v>
      </c>
      <c r="E13" s="116">
        <f t="shared" ref="E13" si="5">K13</f>
        <v>350</v>
      </c>
      <c r="F13" s="117">
        <f t="shared" ref="F13" si="6">L13</f>
        <v>200</v>
      </c>
      <c r="G13" s="101"/>
      <c r="H13" s="2"/>
      <c r="I13" s="2"/>
      <c r="J13" s="47"/>
      <c r="K13" s="202">
        <f t="shared" ref="K13" si="7">MROUND(N13+25,50)</f>
        <v>350</v>
      </c>
      <c r="L13" s="202">
        <f t="shared" ref="L13" si="8">MROUND(O13+25,50)</f>
        <v>200</v>
      </c>
      <c r="M13" s="51"/>
      <c r="N13" s="13">
        <f t="shared" ref="N13" si="9">Q13*$N$7</f>
        <v>325.875</v>
      </c>
      <c r="O13" s="13">
        <f t="shared" ref="O13" si="10">Q13*$O$7</f>
        <v>195.52499999999998</v>
      </c>
      <c r="P13" s="51"/>
      <c r="Q13" s="478">
        <v>130.35</v>
      </c>
      <c r="R13" s="399"/>
      <c r="S13" s="398"/>
      <c r="T13" s="400"/>
      <c r="U13" s="411">
        <v>63.9</v>
      </c>
      <c r="V13" s="411">
        <v>63.9</v>
      </c>
      <c r="W13" s="371">
        <v>56.785624999999989</v>
      </c>
      <c r="X13" s="303">
        <v>39.162499999999994</v>
      </c>
      <c r="Y13" s="289">
        <v>39.162499999999994</v>
      </c>
      <c r="Z13" s="277">
        <v>31.33</v>
      </c>
      <c r="AA13" s="263">
        <v>31.33</v>
      </c>
      <c r="AB13" s="263">
        <v>31.33</v>
      </c>
      <c r="AC13" s="208">
        <v>27.983339999999998</v>
      </c>
      <c r="AD13" s="208">
        <v>27.983339999999998</v>
      </c>
      <c r="AE13" s="208">
        <v>27.983339999999998</v>
      </c>
      <c r="AF13" s="208">
        <v>27.983339999999998</v>
      </c>
      <c r="AG13" s="208">
        <v>25.237500000000001</v>
      </c>
      <c r="AH13" s="190">
        <v>20.190000000000001</v>
      </c>
      <c r="AI13" s="312" t="e">
        <f t="shared" ref="AI13" si="11">Q13/R13</f>
        <v>#DIV/0!</v>
      </c>
      <c r="AK13" s="34"/>
      <c r="AL13" s="34"/>
      <c r="AM13" s="34"/>
      <c r="AN13" s="34"/>
      <c r="AO13" s="34"/>
      <c r="AP13" s="34"/>
    </row>
    <row r="14" spans="1:42" s="144" customFormat="1" ht="23.1" customHeight="1" x14ac:dyDescent="0.25">
      <c r="A14" s="2" t="s">
        <v>236</v>
      </c>
      <c r="B14" s="2">
        <v>4758</v>
      </c>
      <c r="C14" s="2" t="s">
        <v>507</v>
      </c>
      <c r="D14" s="3" t="s">
        <v>97</v>
      </c>
      <c r="E14" s="116">
        <f t="shared" si="0"/>
        <v>450</v>
      </c>
      <c r="F14" s="117">
        <f t="shared" si="0"/>
        <v>300</v>
      </c>
      <c r="G14" s="101"/>
      <c r="H14" s="2"/>
      <c r="I14" s="2"/>
      <c r="J14" s="47"/>
      <c r="K14" s="202">
        <f t="shared" si="1"/>
        <v>450</v>
      </c>
      <c r="L14" s="202">
        <f t="shared" si="1"/>
        <v>300</v>
      </c>
      <c r="M14" s="51"/>
      <c r="N14" s="13">
        <f t="shared" si="2"/>
        <v>436.55</v>
      </c>
      <c r="O14" s="13">
        <f t="shared" si="3"/>
        <v>261.93</v>
      </c>
      <c r="P14" s="51"/>
      <c r="Q14" s="467">
        <v>174.62</v>
      </c>
      <c r="R14" s="467">
        <v>174.62</v>
      </c>
      <c r="S14" s="398">
        <v>116.51</v>
      </c>
      <c r="T14" s="436">
        <v>116.51</v>
      </c>
      <c r="U14" s="399">
        <v>139.3431875</v>
      </c>
      <c r="V14" s="399">
        <v>139.3431875</v>
      </c>
      <c r="W14" s="371">
        <v>126.675625</v>
      </c>
      <c r="X14" s="303">
        <v>87.362499999999997</v>
      </c>
      <c r="Y14" s="289">
        <v>87.362499999999997</v>
      </c>
      <c r="Z14" s="277">
        <v>69.89</v>
      </c>
      <c r="AA14" s="263">
        <v>69.89</v>
      </c>
      <c r="AB14" s="263">
        <v>69.89</v>
      </c>
      <c r="AC14" s="208">
        <v>62.39772</v>
      </c>
      <c r="AD14" s="208">
        <v>62.39772</v>
      </c>
      <c r="AE14" s="208">
        <v>62.39772</v>
      </c>
      <c r="AF14" s="208">
        <v>62.39772</v>
      </c>
      <c r="AG14" s="208">
        <v>56.275000000000006</v>
      </c>
      <c r="AH14" s="190">
        <v>45.02</v>
      </c>
      <c r="AI14" s="312">
        <f t="shared" si="4"/>
        <v>1</v>
      </c>
      <c r="AK14" s="34"/>
      <c r="AL14" s="34"/>
      <c r="AM14" s="34"/>
      <c r="AN14" s="34"/>
      <c r="AO14" s="34"/>
      <c r="AP14" s="34"/>
    </row>
    <row r="15" spans="1:42" s="144" customFormat="1" ht="23.1" customHeight="1" x14ac:dyDescent="0.25">
      <c r="A15" s="2" t="s">
        <v>256</v>
      </c>
      <c r="B15" s="2">
        <v>4758</v>
      </c>
      <c r="C15" s="2" t="s">
        <v>507</v>
      </c>
      <c r="D15" s="3" t="s">
        <v>857</v>
      </c>
      <c r="E15" s="116">
        <f t="shared" si="0"/>
        <v>600</v>
      </c>
      <c r="F15" s="117">
        <f t="shared" si="0"/>
        <v>350</v>
      </c>
      <c r="G15" s="101"/>
      <c r="H15" s="2"/>
      <c r="I15" s="2"/>
      <c r="J15" s="47"/>
      <c r="K15" s="202">
        <f t="shared" si="1"/>
        <v>600</v>
      </c>
      <c r="L15" s="202">
        <f t="shared" si="1"/>
        <v>350</v>
      </c>
      <c r="M15" s="51"/>
      <c r="N15" s="13">
        <f t="shared" si="2"/>
        <v>564.47500000000002</v>
      </c>
      <c r="O15" s="13">
        <f t="shared" si="3"/>
        <v>338.685</v>
      </c>
      <c r="P15" s="51"/>
      <c r="Q15" s="478">
        <v>225.79</v>
      </c>
      <c r="R15" s="399">
        <v>230.85</v>
      </c>
      <c r="S15" s="398">
        <v>171</v>
      </c>
      <c r="T15" s="400">
        <v>171</v>
      </c>
      <c r="U15" s="411">
        <v>171</v>
      </c>
      <c r="V15" s="411">
        <v>171</v>
      </c>
      <c r="W15" s="371">
        <v>126.675625</v>
      </c>
      <c r="X15" s="303">
        <v>87.362499999999997</v>
      </c>
      <c r="Y15" s="289">
        <v>87.362499999999997</v>
      </c>
      <c r="Z15" s="277">
        <v>69.89</v>
      </c>
      <c r="AA15" s="263">
        <v>69.89</v>
      </c>
      <c r="AB15" s="263">
        <v>69.89</v>
      </c>
      <c r="AC15" s="208">
        <v>62.39772</v>
      </c>
      <c r="AD15" s="208">
        <v>62.39772</v>
      </c>
      <c r="AE15" s="208">
        <v>62.39772</v>
      </c>
      <c r="AF15" s="208">
        <v>62.39772</v>
      </c>
      <c r="AG15" s="208">
        <v>56.275000000000006</v>
      </c>
      <c r="AH15" s="190">
        <v>45.02</v>
      </c>
      <c r="AI15" s="312">
        <f t="shared" si="4"/>
        <v>0.97808100498158979</v>
      </c>
      <c r="AK15" s="34"/>
      <c r="AL15" s="34"/>
      <c r="AM15" s="34"/>
      <c r="AN15" s="34"/>
      <c r="AO15" s="34"/>
      <c r="AP15" s="34"/>
    </row>
    <row r="16" spans="1:42" s="144" customFormat="1" ht="23.1" customHeight="1" x14ac:dyDescent="0.25">
      <c r="A16" s="2" t="s">
        <v>236</v>
      </c>
      <c r="B16" s="2">
        <v>4759</v>
      </c>
      <c r="C16" s="2" t="s">
        <v>508</v>
      </c>
      <c r="D16" s="3" t="s">
        <v>98</v>
      </c>
      <c r="E16" s="116">
        <f t="shared" si="0"/>
        <v>600</v>
      </c>
      <c r="F16" s="117">
        <f t="shared" si="0"/>
        <v>400</v>
      </c>
      <c r="G16" s="101"/>
      <c r="H16" s="2"/>
      <c r="I16" s="2"/>
      <c r="J16" s="47"/>
      <c r="K16" s="202">
        <f t="shared" si="1"/>
        <v>600</v>
      </c>
      <c r="L16" s="202">
        <f t="shared" si="1"/>
        <v>400</v>
      </c>
      <c r="M16" s="51"/>
      <c r="N16" s="13">
        <f t="shared" si="2"/>
        <v>590.625</v>
      </c>
      <c r="O16" s="13">
        <f t="shared" si="3"/>
        <v>354.375</v>
      </c>
      <c r="P16" s="51"/>
      <c r="Q16" s="478">
        <v>236.25</v>
      </c>
      <c r="R16" s="467">
        <v>236.25</v>
      </c>
      <c r="S16" s="398">
        <v>156.51</v>
      </c>
      <c r="T16" s="436">
        <v>156.51</v>
      </c>
      <c r="U16" s="399">
        <v>187.09350000000003</v>
      </c>
      <c r="V16" s="399">
        <v>187.09350000000003</v>
      </c>
      <c r="W16" s="371">
        <v>170.08500000000001</v>
      </c>
      <c r="X16" s="303">
        <v>117.30000000000001</v>
      </c>
      <c r="Y16" s="289">
        <v>117.30000000000001</v>
      </c>
      <c r="Z16" s="277">
        <v>93.84</v>
      </c>
      <c r="AA16" s="263">
        <v>93.84</v>
      </c>
      <c r="AB16" s="263">
        <v>93.84</v>
      </c>
      <c r="AC16" s="208">
        <v>83.783699999999996</v>
      </c>
      <c r="AD16" s="208">
        <v>83.783699999999996</v>
      </c>
      <c r="AE16" s="208">
        <v>83.783699999999996</v>
      </c>
      <c r="AF16" s="208">
        <v>83.783699999999996</v>
      </c>
      <c r="AG16" s="208">
        <v>75.5625</v>
      </c>
      <c r="AH16" s="190">
        <v>60.45</v>
      </c>
      <c r="AI16" s="312">
        <f t="shared" si="4"/>
        <v>1</v>
      </c>
      <c r="AK16" s="34"/>
      <c r="AL16" s="34"/>
      <c r="AM16" s="34"/>
      <c r="AN16" s="34"/>
      <c r="AO16" s="34"/>
      <c r="AP16" s="34"/>
    </row>
    <row r="17" spans="1:42" s="144" customFormat="1" ht="23.1" customHeight="1" x14ac:dyDescent="0.25">
      <c r="A17" s="2" t="s">
        <v>236</v>
      </c>
      <c r="B17" s="2">
        <v>4760</v>
      </c>
      <c r="C17" s="2" t="s">
        <v>509</v>
      </c>
      <c r="D17" s="3" t="s">
        <v>99</v>
      </c>
      <c r="E17" s="116">
        <f t="shared" si="0"/>
        <v>650</v>
      </c>
      <c r="F17" s="117">
        <f t="shared" si="0"/>
        <v>400</v>
      </c>
      <c r="G17" s="101"/>
      <c r="H17" s="2"/>
      <c r="I17" s="2"/>
      <c r="J17" s="47"/>
      <c r="K17" s="202">
        <f t="shared" si="1"/>
        <v>650</v>
      </c>
      <c r="L17" s="202">
        <f t="shared" si="1"/>
        <v>400</v>
      </c>
      <c r="M17" s="51"/>
      <c r="N17" s="13">
        <f t="shared" si="2"/>
        <v>629.25</v>
      </c>
      <c r="O17" s="13">
        <f t="shared" si="3"/>
        <v>377.54999999999995</v>
      </c>
      <c r="P17" s="51"/>
      <c r="Q17" s="478">
        <v>251.7</v>
      </c>
      <c r="R17" s="409">
        <v>251.7</v>
      </c>
      <c r="S17" s="409">
        <v>251.7</v>
      </c>
      <c r="T17" s="436">
        <v>168.22</v>
      </c>
      <c r="U17" s="399">
        <v>201.17735000000002</v>
      </c>
      <c r="V17" s="399">
        <v>201.17735000000002</v>
      </c>
      <c r="W17" s="371">
        <v>182.88849999999999</v>
      </c>
      <c r="X17" s="303">
        <v>126.13</v>
      </c>
      <c r="Y17" s="289">
        <v>175</v>
      </c>
      <c r="Z17" s="277">
        <v>140</v>
      </c>
      <c r="AA17" s="269">
        <v>140</v>
      </c>
      <c r="AB17" s="263">
        <v>100.9</v>
      </c>
      <c r="AC17" s="208">
        <v>90.076139999999981</v>
      </c>
      <c r="AD17" s="208">
        <v>90.076139999999981</v>
      </c>
      <c r="AE17" s="208">
        <v>90.076139999999981</v>
      </c>
      <c r="AF17" s="208">
        <v>90.076139999999981</v>
      </c>
      <c r="AG17" s="208">
        <v>81.237499999999997</v>
      </c>
      <c r="AH17" s="190">
        <v>64.989999999999995</v>
      </c>
      <c r="AI17" s="312">
        <f t="shared" si="4"/>
        <v>1</v>
      </c>
      <c r="AK17" s="34"/>
      <c r="AL17" s="34"/>
      <c r="AM17" s="34"/>
      <c r="AN17" s="34"/>
      <c r="AO17" s="34"/>
      <c r="AP17" s="34"/>
    </row>
    <row r="18" spans="1:42" s="144" customFormat="1" ht="23.1" customHeight="1" x14ac:dyDescent="0.25">
      <c r="A18" s="2" t="s">
        <v>236</v>
      </c>
      <c r="B18" s="2">
        <v>4761</v>
      </c>
      <c r="C18" s="2" t="s">
        <v>510</v>
      </c>
      <c r="D18" s="3" t="s">
        <v>100</v>
      </c>
      <c r="E18" s="116">
        <f t="shared" si="0"/>
        <v>850</v>
      </c>
      <c r="F18" s="117">
        <f t="shared" si="0"/>
        <v>500</v>
      </c>
      <c r="G18" s="101"/>
      <c r="H18" s="2"/>
      <c r="I18" s="2"/>
      <c r="J18" s="47"/>
      <c r="K18" s="202">
        <f t="shared" si="1"/>
        <v>850</v>
      </c>
      <c r="L18" s="202">
        <f t="shared" si="1"/>
        <v>500</v>
      </c>
      <c r="M18" s="51"/>
      <c r="N18" s="13">
        <f t="shared" si="2"/>
        <v>802.47500000000002</v>
      </c>
      <c r="O18" s="13">
        <f t="shared" si="3"/>
        <v>481.48500000000001</v>
      </c>
      <c r="P18" s="51"/>
      <c r="Q18" s="478">
        <v>320.99</v>
      </c>
      <c r="R18" s="467">
        <v>320.99</v>
      </c>
      <c r="S18" s="398">
        <v>266.16000000000003</v>
      </c>
      <c r="T18" s="436">
        <v>266.16000000000003</v>
      </c>
      <c r="U18" s="399">
        <v>254.58193750000004</v>
      </c>
      <c r="V18" s="399">
        <v>254.58193750000004</v>
      </c>
      <c r="W18" s="371">
        <v>231.43812500000001</v>
      </c>
      <c r="X18" s="303">
        <v>159.61250000000001</v>
      </c>
      <c r="Y18" s="289">
        <v>159.61250000000001</v>
      </c>
      <c r="Z18" s="277">
        <v>127.69</v>
      </c>
      <c r="AA18" s="263">
        <v>127.69</v>
      </c>
      <c r="AB18" s="263">
        <v>127.69</v>
      </c>
      <c r="AC18" s="208">
        <v>114.01236</v>
      </c>
      <c r="AD18" s="208">
        <v>114.01236</v>
      </c>
      <c r="AE18" s="208">
        <v>114.01236</v>
      </c>
      <c r="AF18" s="208">
        <v>114.01236</v>
      </c>
      <c r="AG18" s="208">
        <v>102.825</v>
      </c>
      <c r="AH18" s="190">
        <v>82.26</v>
      </c>
      <c r="AI18" s="312">
        <f t="shared" si="4"/>
        <v>1</v>
      </c>
      <c r="AK18" s="34"/>
      <c r="AL18" s="34"/>
      <c r="AM18" s="34"/>
      <c r="AN18" s="34"/>
      <c r="AO18" s="34"/>
      <c r="AP18" s="34"/>
    </row>
    <row r="19" spans="1:42" s="144" customFormat="1" ht="23.1" customHeight="1" x14ac:dyDescent="0.25">
      <c r="A19" s="2" t="s">
        <v>236</v>
      </c>
      <c r="B19" s="2">
        <v>4762</v>
      </c>
      <c r="C19" s="2" t="s">
        <v>511</v>
      </c>
      <c r="D19" s="3" t="s">
        <v>101</v>
      </c>
      <c r="E19" s="116">
        <f t="shared" si="0"/>
        <v>900</v>
      </c>
      <c r="F19" s="117">
        <f t="shared" si="0"/>
        <v>550</v>
      </c>
      <c r="G19" s="101"/>
      <c r="H19" s="2"/>
      <c r="I19" s="2"/>
      <c r="J19" s="47"/>
      <c r="K19" s="202">
        <f t="shared" si="1"/>
        <v>900</v>
      </c>
      <c r="L19" s="202">
        <f t="shared" si="1"/>
        <v>550</v>
      </c>
      <c r="M19" s="51"/>
      <c r="N19" s="13">
        <f t="shared" si="2"/>
        <v>898.8</v>
      </c>
      <c r="O19" s="13">
        <f t="shared" si="3"/>
        <v>539.28</v>
      </c>
      <c r="P19" s="51"/>
      <c r="Q19" s="478">
        <v>359.52</v>
      </c>
      <c r="R19" s="467">
        <v>359.52</v>
      </c>
      <c r="S19" s="398">
        <v>298.61</v>
      </c>
      <c r="T19" s="436">
        <v>298.61</v>
      </c>
      <c r="U19" s="399">
        <v>285.62462500000004</v>
      </c>
      <c r="V19" s="399">
        <v>285.62462500000004</v>
      </c>
      <c r="W19" s="371">
        <v>259.65875</v>
      </c>
      <c r="X19" s="303">
        <v>179.07499999999999</v>
      </c>
      <c r="Y19" s="289">
        <v>179.07499999999999</v>
      </c>
      <c r="Z19" s="277">
        <v>143.26</v>
      </c>
      <c r="AA19" s="263">
        <v>143.26</v>
      </c>
      <c r="AB19" s="263">
        <v>143.26</v>
      </c>
      <c r="AC19" s="208">
        <v>140</v>
      </c>
      <c r="AD19" s="234">
        <v>140</v>
      </c>
      <c r="AE19" s="208">
        <v>127.90007999999999</v>
      </c>
      <c r="AF19" s="208">
        <v>127.90007999999999</v>
      </c>
      <c r="AG19" s="208">
        <v>115.35</v>
      </c>
      <c r="AH19" s="190">
        <v>92.28</v>
      </c>
      <c r="AI19" s="312">
        <f t="shared" si="4"/>
        <v>1</v>
      </c>
      <c r="AK19" s="34"/>
      <c r="AL19" s="34"/>
      <c r="AM19" s="34"/>
      <c r="AN19" s="34"/>
      <c r="AO19" s="34"/>
      <c r="AP19" s="34"/>
    </row>
    <row r="20" spans="1:42" s="144" customFormat="1" ht="23.1" customHeight="1" x14ac:dyDescent="0.25">
      <c r="A20" s="2" t="s">
        <v>236</v>
      </c>
      <c r="B20" s="2">
        <v>4763</v>
      </c>
      <c r="C20" s="2" t="s">
        <v>512</v>
      </c>
      <c r="D20" s="3" t="s">
        <v>102</v>
      </c>
      <c r="E20" s="116">
        <f t="shared" si="0"/>
        <v>1050</v>
      </c>
      <c r="F20" s="117">
        <f t="shared" si="0"/>
        <v>650</v>
      </c>
      <c r="G20" s="101"/>
      <c r="H20" s="2"/>
      <c r="I20" s="2"/>
      <c r="J20" s="47"/>
      <c r="K20" s="202">
        <f t="shared" si="1"/>
        <v>1050</v>
      </c>
      <c r="L20" s="202">
        <f t="shared" si="1"/>
        <v>650</v>
      </c>
      <c r="M20" s="51"/>
      <c r="N20" s="13">
        <f t="shared" si="2"/>
        <v>1033.5999999999999</v>
      </c>
      <c r="O20" s="13">
        <f t="shared" si="3"/>
        <v>620.16</v>
      </c>
      <c r="P20" s="51"/>
      <c r="Q20" s="478">
        <v>413.44</v>
      </c>
      <c r="R20" s="467">
        <v>413.44</v>
      </c>
      <c r="S20" s="398">
        <v>344.32</v>
      </c>
      <c r="T20" s="436">
        <v>344.32</v>
      </c>
      <c r="U20" s="399">
        <v>329.36750000000006</v>
      </c>
      <c r="V20" s="399">
        <v>329.36750000000006</v>
      </c>
      <c r="W20" s="371">
        <v>299.42500000000001</v>
      </c>
      <c r="X20" s="303">
        <v>206.5</v>
      </c>
      <c r="Y20" s="289">
        <v>206.5</v>
      </c>
      <c r="Z20" s="277">
        <v>165.2</v>
      </c>
      <c r="AA20" s="263">
        <v>165.2</v>
      </c>
      <c r="AB20" s="263">
        <v>165.2</v>
      </c>
      <c r="AC20" s="208">
        <v>147.49812</v>
      </c>
      <c r="AD20" s="208">
        <v>147.49812</v>
      </c>
      <c r="AE20" s="208">
        <v>147.49812</v>
      </c>
      <c r="AF20" s="208">
        <v>147.49812</v>
      </c>
      <c r="AG20" s="208">
        <v>133.02500000000001</v>
      </c>
      <c r="AH20" s="190">
        <v>106.42</v>
      </c>
      <c r="AI20" s="312">
        <f t="shared" si="4"/>
        <v>1</v>
      </c>
      <c r="AK20" s="34"/>
      <c r="AL20" s="34"/>
      <c r="AM20" s="34"/>
      <c r="AN20" s="34"/>
      <c r="AO20" s="34"/>
      <c r="AP20" s="34"/>
    </row>
    <row r="21" spans="1:42" s="144" customFormat="1" ht="23.1" customHeight="1" x14ac:dyDescent="0.25">
      <c r="A21" s="2" t="s">
        <v>236</v>
      </c>
      <c r="B21" s="2">
        <v>4764</v>
      </c>
      <c r="C21" s="2" t="s">
        <v>513</v>
      </c>
      <c r="D21" s="3" t="s">
        <v>103</v>
      </c>
      <c r="E21" s="116">
        <f t="shared" si="0"/>
        <v>1600</v>
      </c>
      <c r="F21" s="117">
        <f t="shared" si="0"/>
        <v>950</v>
      </c>
      <c r="G21" s="101"/>
      <c r="H21" s="2"/>
      <c r="I21" s="2"/>
      <c r="J21" s="47"/>
      <c r="K21" s="202">
        <f t="shared" si="1"/>
        <v>1600</v>
      </c>
      <c r="L21" s="202">
        <f t="shared" si="1"/>
        <v>950</v>
      </c>
      <c r="M21" s="51"/>
      <c r="N21" s="13">
        <f t="shared" si="2"/>
        <v>1553.6000000000001</v>
      </c>
      <c r="O21" s="13">
        <f t="shared" si="3"/>
        <v>932.16000000000008</v>
      </c>
      <c r="P21" s="51"/>
      <c r="Q21" s="478">
        <v>621.44000000000005</v>
      </c>
      <c r="R21" s="467">
        <v>621.44000000000005</v>
      </c>
      <c r="S21" s="398">
        <v>518.55999999999995</v>
      </c>
      <c r="T21" s="436">
        <v>518.55999999999995</v>
      </c>
      <c r="U21" s="399">
        <v>495.98518750000011</v>
      </c>
      <c r="V21" s="399">
        <v>495.98518750000011</v>
      </c>
      <c r="W21" s="371">
        <v>450.89562500000005</v>
      </c>
      <c r="X21" s="303">
        <v>310.96250000000003</v>
      </c>
      <c r="Y21" s="289">
        <v>310.96250000000003</v>
      </c>
      <c r="Z21" s="277">
        <v>248.77</v>
      </c>
      <c r="AA21" s="263">
        <v>248.77</v>
      </c>
      <c r="AB21" s="263">
        <v>248.77</v>
      </c>
      <c r="AC21" s="208">
        <v>222.13422</v>
      </c>
      <c r="AD21" s="208">
        <v>222.13422</v>
      </c>
      <c r="AE21" s="208">
        <v>222.13422</v>
      </c>
      <c r="AF21" s="208">
        <v>222.13422</v>
      </c>
      <c r="AG21" s="208">
        <v>200.33750000000001</v>
      </c>
      <c r="AH21" s="190">
        <v>160.27000000000001</v>
      </c>
      <c r="AI21" s="312">
        <f t="shared" si="4"/>
        <v>1</v>
      </c>
      <c r="AK21" s="34"/>
      <c r="AL21" s="34"/>
      <c r="AM21" s="34"/>
      <c r="AN21" s="34"/>
      <c r="AO21" s="34"/>
      <c r="AP21" s="34"/>
    </row>
    <row r="22" spans="1:42" s="144" customFormat="1" ht="23.1" customHeight="1" x14ac:dyDescent="0.25">
      <c r="A22" s="2" t="s">
        <v>236</v>
      </c>
      <c r="B22" s="2">
        <v>4765</v>
      </c>
      <c r="C22" s="2" t="s">
        <v>514</v>
      </c>
      <c r="D22" s="3" t="s">
        <v>104</v>
      </c>
      <c r="E22" s="116">
        <f t="shared" si="0"/>
        <v>2050</v>
      </c>
      <c r="F22" s="117">
        <f t="shared" si="0"/>
        <v>1250</v>
      </c>
      <c r="G22" s="101"/>
      <c r="H22" s="2"/>
      <c r="I22" s="2"/>
      <c r="J22" s="47"/>
      <c r="K22" s="202">
        <f t="shared" si="1"/>
        <v>2050</v>
      </c>
      <c r="L22" s="202">
        <f t="shared" si="1"/>
        <v>1250</v>
      </c>
      <c r="M22" s="51"/>
      <c r="N22" s="13">
        <f t="shared" si="2"/>
        <v>2047.925</v>
      </c>
      <c r="O22" s="13">
        <f t="shared" si="3"/>
        <v>1228.7549999999999</v>
      </c>
      <c r="P22" s="51"/>
      <c r="Q22" s="478">
        <v>819.17</v>
      </c>
      <c r="R22" s="467">
        <v>819.17</v>
      </c>
      <c r="S22" s="398">
        <v>682.73</v>
      </c>
      <c r="T22" s="436">
        <v>682.73</v>
      </c>
      <c r="U22" s="399">
        <v>653.03287499999999</v>
      </c>
      <c r="V22" s="399">
        <v>653.03287499999999</v>
      </c>
      <c r="W22" s="371">
        <v>593.66624999999999</v>
      </c>
      <c r="X22" s="303">
        <v>409.42500000000001</v>
      </c>
      <c r="Y22" s="289">
        <v>409.42500000000001</v>
      </c>
      <c r="Z22" s="277">
        <v>327.54000000000002</v>
      </c>
      <c r="AA22" s="263">
        <v>327.54000000000002</v>
      </c>
      <c r="AB22" s="263">
        <v>327.54000000000002</v>
      </c>
      <c r="AC22" s="208">
        <v>292.44599999999997</v>
      </c>
      <c r="AD22" s="208">
        <v>292.44599999999997</v>
      </c>
      <c r="AE22" s="208">
        <v>292.44599999999997</v>
      </c>
      <c r="AF22" s="208">
        <v>292.44599999999997</v>
      </c>
      <c r="AG22" s="208">
        <v>263.75</v>
      </c>
      <c r="AH22" s="190">
        <v>211</v>
      </c>
      <c r="AI22" s="312">
        <f t="shared" si="4"/>
        <v>1</v>
      </c>
      <c r="AK22" s="34"/>
      <c r="AL22" s="34"/>
      <c r="AM22" s="34"/>
      <c r="AN22" s="34"/>
      <c r="AO22" s="34"/>
      <c r="AP22" s="34"/>
    </row>
    <row r="23" spans="1:42" s="144" customFormat="1" ht="23.1" customHeight="1" x14ac:dyDescent="0.25">
      <c r="A23" s="2" t="s">
        <v>236</v>
      </c>
      <c r="B23" s="2">
        <v>4766</v>
      </c>
      <c r="C23" s="2" t="s">
        <v>515</v>
      </c>
      <c r="D23" s="3" t="s">
        <v>105</v>
      </c>
      <c r="E23" s="116">
        <f t="shared" si="0"/>
        <v>2400</v>
      </c>
      <c r="F23" s="117">
        <f t="shared" si="0"/>
        <v>1450</v>
      </c>
      <c r="G23" s="101"/>
      <c r="H23" s="2"/>
      <c r="I23" s="2"/>
      <c r="J23" s="47"/>
      <c r="K23" s="202">
        <f t="shared" si="1"/>
        <v>2400</v>
      </c>
      <c r="L23" s="202">
        <f t="shared" si="1"/>
        <v>1450</v>
      </c>
      <c r="M23" s="51"/>
      <c r="N23" s="13">
        <f t="shared" si="2"/>
        <v>2375.4</v>
      </c>
      <c r="O23" s="13">
        <f t="shared" si="3"/>
        <v>1425.24</v>
      </c>
      <c r="P23" s="51"/>
      <c r="Q23" s="478">
        <v>950.16</v>
      </c>
      <c r="R23" s="467">
        <v>950.16</v>
      </c>
      <c r="S23" s="398">
        <v>790.73</v>
      </c>
      <c r="T23" s="436">
        <v>790.73</v>
      </c>
      <c r="U23" s="399">
        <v>756.34900000000005</v>
      </c>
      <c r="V23" s="399">
        <v>756.34900000000005</v>
      </c>
      <c r="W23" s="371">
        <v>687.59</v>
      </c>
      <c r="X23" s="303">
        <v>474.20000000000005</v>
      </c>
      <c r="Y23" s="289">
        <v>474.20000000000005</v>
      </c>
      <c r="Z23" s="277">
        <v>379.36</v>
      </c>
      <c r="AA23" s="263">
        <v>379.36</v>
      </c>
      <c r="AB23" s="263">
        <v>379.36</v>
      </c>
      <c r="AC23" s="208">
        <v>338.71067999999997</v>
      </c>
      <c r="AD23" s="208">
        <v>338.71067999999997</v>
      </c>
      <c r="AE23" s="208">
        <v>338.71067999999997</v>
      </c>
      <c r="AF23" s="208">
        <v>338.71067999999997</v>
      </c>
      <c r="AG23" s="208">
        <v>305.47500000000002</v>
      </c>
      <c r="AH23" s="190">
        <v>244.38</v>
      </c>
      <c r="AI23" s="312">
        <f t="shared" si="4"/>
        <v>1</v>
      </c>
      <c r="AK23" s="34"/>
      <c r="AL23" s="34"/>
      <c r="AM23" s="34"/>
      <c r="AN23" s="34"/>
      <c r="AO23" s="34"/>
      <c r="AP23" s="34"/>
    </row>
    <row r="24" spans="1:42" s="144" customFormat="1" ht="23.1" customHeight="1" x14ac:dyDescent="0.25">
      <c r="A24" s="2" t="s">
        <v>236</v>
      </c>
      <c r="B24" s="2">
        <v>4767</v>
      </c>
      <c r="C24" s="2" t="s">
        <v>516</v>
      </c>
      <c r="D24" s="3" t="s">
        <v>106</v>
      </c>
      <c r="E24" s="116">
        <f t="shared" si="0"/>
        <v>3200</v>
      </c>
      <c r="F24" s="117">
        <f t="shared" si="0"/>
        <v>1950</v>
      </c>
      <c r="G24" s="101"/>
      <c r="H24" s="2"/>
      <c r="I24" s="2"/>
      <c r="J24" s="47"/>
      <c r="K24" s="202">
        <f t="shared" si="1"/>
        <v>3200</v>
      </c>
      <c r="L24" s="202">
        <f t="shared" si="1"/>
        <v>1950</v>
      </c>
      <c r="M24" s="51"/>
      <c r="N24" s="13">
        <f t="shared" si="2"/>
        <v>3177.875</v>
      </c>
      <c r="O24" s="13">
        <f t="shared" si="3"/>
        <v>1906.7250000000001</v>
      </c>
      <c r="P24" s="51"/>
      <c r="Q24" s="478">
        <v>1271.1500000000001</v>
      </c>
      <c r="R24" s="467">
        <v>1271.1500000000001</v>
      </c>
      <c r="S24" s="398">
        <v>1060.24</v>
      </c>
      <c r="T24" s="436">
        <v>1060.24</v>
      </c>
      <c r="U24" s="399">
        <v>1014.1408750000002</v>
      </c>
      <c r="V24" s="399">
        <v>1014.1408750000002</v>
      </c>
      <c r="W24" s="371">
        <v>921.94625000000008</v>
      </c>
      <c r="X24" s="303">
        <v>635.82500000000005</v>
      </c>
      <c r="Y24" s="289">
        <v>635.82500000000005</v>
      </c>
      <c r="Z24" s="277">
        <v>508.66</v>
      </c>
      <c r="AA24" s="263">
        <v>508.66</v>
      </c>
      <c r="AB24" s="263">
        <v>508.66</v>
      </c>
      <c r="AC24" s="208">
        <v>454.15062</v>
      </c>
      <c r="AD24" s="208">
        <v>454.15062</v>
      </c>
      <c r="AE24" s="208">
        <v>454.15062</v>
      </c>
      <c r="AF24" s="208">
        <v>454.15062</v>
      </c>
      <c r="AG24" s="208">
        <v>409.58750000000003</v>
      </c>
      <c r="AH24" s="190">
        <v>327.67</v>
      </c>
      <c r="AI24" s="312">
        <f t="shared" si="4"/>
        <v>1</v>
      </c>
      <c r="AK24" s="34"/>
      <c r="AL24" s="34"/>
      <c r="AM24" s="34"/>
      <c r="AN24" s="34"/>
      <c r="AO24" s="34"/>
      <c r="AP24" s="34"/>
    </row>
    <row r="25" spans="1:42" s="144" customFormat="1" ht="23.1" customHeight="1" x14ac:dyDescent="0.25">
      <c r="A25" s="2" t="s">
        <v>236</v>
      </c>
      <c r="B25" s="2">
        <v>4768</v>
      </c>
      <c r="C25" s="2" t="s">
        <v>517</v>
      </c>
      <c r="D25" s="3" t="s">
        <v>107</v>
      </c>
      <c r="E25" s="116">
        <f t="shared" si="0"/>
        <v>6200</v>
      </c>
      <c r="F25" s="117">
        <f t="shared" si="0"/>
        <v>3750</v>
      </c>
      <c r="G25" s="101"/>
      <c r="H25" s="2"/>
      <c r="I25" s="2"/>
      <c r="J25" s="47"/>
      <c r="K25" s="202">
        <f t="shared" si="1"/>
        <v>6200</v>
      </c>
      <c r="L25" s="202">
        <f t="shared" si="1"/>
        <v>3750</v>
      </c>
      <c r="M25" s="51"/>
      <c r="N25" s="13">
        <f t="shared" si="2"/>
        <v>6175.9000000000005</v>
      </c>
      <c r="O25" s="13">
        <f t="shared" si="3"/>
        <v>3705.54</v>
      </c>
      <c r="P25" s="51"/>
      <c r="Q25" s="478">
        <v>2470.36</v>
      </c>
      <c r="R25" s="467">
        <v>2470.36</v>
      </c>
      <c r="S25" s="398">
        <v>2059.1999999999998</v>
      </c>
      <c r="T25" s="436">
        <v>2059.1999999999998</v>
      </c>
      <c r="U25" s="399">
        <v>1969.6854375</v>
      </c>
      <c r="V25" s="399">
        <v>1969.6854375</v>
      </c>
      <c r="W25" s="371">
        <v>1790.6231249999998</v>
      </c>
      <c r="X25" s="303">
        <v>1234.9124999999999</v>
      </c>
      <c r="Y25" s="289">
        <v>1234.9124999999999</v>
      </c>
      <c r="Z25" s="277">
        <v>987.93</v>
      </c>
      <c r="AA25" s="263">
        <v>987.93</v>
      </c>
      <c r="AB25" s="263">
        <v>987.93</v>
      </c>
      <c r="AC25" s="208">
        <v>882.0781199999999</v>
      </c>
      <c r="AD25" s="208">
        <v>882.0781199999999</v>
      </c>
      <c r="AE25" s="208">
        <v>882.0781199999999</v>
      </c>
      <c r="AF25" s="208">
        <v>882.0781199999999</v>
      </c>
      <c r="AG25" s="208">
        <v>795.52499999999998</v>
      </c>
      <c r="AH25" s="190">
        <v>636.41999999999996</v>
      </c>
      <c r="AI25" s="312">
        <f t="shared" si="4"/>
        <v>1</v>
      </c>
      <c r="AK25" s="34"/>
      <c r="AL25" s="34"/>
      <c r="AM25" s="34"/>
      <c r="AN25" s="34"/>
      <c r="AO25" s="34"/>
      <c r="AP25" s="34"/>
    </row>
    <row r="26" spans="1:42" s="144" customFormat="1" ht="23.1" customHeight="1" x14ac:dyDescent="0.25">
      <c r="A26" s="2" t="s">
        <v>236</v>
      </c>
      <c r="B26" s="2">
        <v>4769</v>
      </c>
      <c r="C26" s="2" t="s">
        <v>518</v>
      </c>
      <c r="D26" s="3" t="s">
        <v>108</v>
      </c>
      <c r="E26" s="116">
        <f t="shared" si="0"/>
        <v>9650</v>
      </c>
      <c r="F26" s="117">
        <f t="shared" si="0"/>
        <v>5800</v>
      </c>
      <c r="G26" s="101"/>
      <c r="H26" s="2"/>
      <c r="I26" s="2"/>
      <c r="J26" s="47"/>
      <c r="K26" s="202">
        <f t="shared" si="1"/>
        <v>9650</v>
      </c>
      <c r="L26" s="202">
        <f t="shared" si="1"/>
        <v>5800</v>
      </c>
      <c r="M26" s="51"/>
      <c r="N26" s="13">
        <f t="shared" si="2"/>
        <v>9610.5750000000007</v>
      </c>
      <c r="O26" s="13">
        <f t="shared" si="3"/>
        <v>5766.3450000000003</v>
      </c>
      <c r="P26" s="51"/>
      <c r="Q26" s="478">
        <v>3844.23</v>
      </c>
      <c r="R26" s="467">
        <v>3844.23</v>
      </c>
      <c r="S26" s="398">
        <v>3203.31</v>
      </c>
      <c r="T26" s="436">
        <v>3203.31</v>
      </c>
      <c r="U26" s="399">
        <v>3064.0548125</v>
      </c>
      <c r="V26" s="399">
        <v>3064.0548125</v>
      </c>
      <c r="W26" s="371">
        <v>2785.504375</v>
      </c>
      <c r="X26" s="303">
        <v>1921.0374999999999</v>
      </c>
      <c r="Y26" s="289">
        <v>1921.0374999999999</v>
      </c>
      <c r="Z26" s="277">
        <v>1536.83</v>
      </c>
      <c r="AA26" s="263">
        <v>1536.83</v>
      </c>
      <c r="AB26" s="263">
        <v>1536.83</v>
      </c>
      <c r="AC26" s="208">
        <v>1372.1677199999999</v>
      </c>
      <c r="AD26" s="208">
        <v>1372.1677199999999</v>
      </c>
      <c r="AE26" s="208">
        <v>1372.1677199999999</v>
      </c>
      <c r="AF26" s="208">
        <v>1372.1677199999999</v>
      </c>
      <c r="AG26" s="208">
        <v>1237.5250000000001</v>
      </c>
      <c r="AH26" s="190">
        <v>990.02</v>
      </c>
      <c r="AI26" s="312">
        <f t="shared" si="4"/>
        <v>1</v>
      </c>
      <c r="AK26" s="34"/>
      <c r="AL26" s="34"/>
      <c r="AM26" s="34"/>
      <c r="AN26" s="34"/>
      <c r="AO26" s="34"/>
      <c r="AP26" s="34"/>
    </row>
    <row r="27" spans="1:42" s="144" customFormat="1" ht="6" customHeight="1" x14ac:dyDescent="0.25">
      <c r="A27" s="2"/>
      <c r="B27" s="2"/>
      <c r="C27" s="2"/>
      <c r="D27" s="320"/>
      <c r="E27" s="138"/>
      <c r="F27" s="139"/>
      <c r="G27" s="103"/>
      <c r="H27" s="67"/>
      <c r="I27" s="67"/>
      <c r="J27" s="2"/>
      <c r="K27" s="202"/>
      <c r="L27" s="202"/>
      <c r="M27" s="2"/>
      <c r="N27" s="13"/>
      <c r="O27" s="13"/>
      <c r="P27" s="2"/>
      <c r="Q27" s="398"/>
      <c r="R27" s="398"/>
      <c r="S27" s="398"/>
      <c r="T27" s="400"/>
      <c r="U27" s="399"/>
      <c r="V27" s="399"/>
      <c r="W27" s="333"/>
      <c r="X27" s="332"/>
      <c r="Y27" s="330"/>
      <c r="Z27" s="280"/>
      <c r="AA27" s="331"/>
      <c r="AB27" s="331"/>
      <c r="AC27" s="208"/>
      <c r="AD27" s="208"/>
      <c r="AE27" s="208"/>
      <c r="AF27" s="208"/>
      <c r="AG27" s="208"/>
      <c r="AH27" s="190"/>
      <c r="AI27" s="312" t="e">
        <f t="shared" si="4"/>
        <v>#DIV/0!</v>
      </c>
      <c r="AK27" s="34"/>
      <c r="AL27" s="34"/>
      <c r="AM27" s="34"/>
      <c r="AN27" s="34"/>
      <c r="AO27" s="34"/>
      <c r="AP27" s="34"/>
    </row>
    <row r="28" spans="1:42" s="144" customFormat="1" ht="23.1" customHeight="1" x14ac:dyDescent="0.25">
      <c r="A28" s="2"/>
      <c r="B28" s="2"/>
      <c r="C28" s="2"/>
      <c r="D28" s="615" t="s">
        <v>293</v>
      </c>
      <c r="E28" s="615"/>
      <c r="F28" s="615"/>
      <c r="G28" s="615"/>
      <c r="H28" s="615"/>
      <c r="I28" s="615"/>
      <c r="J28" s="2"/>
      <c r="K28" s="202"/>
      <c r="L28" s="202"/>
      <c r="M28" s="2"/>
      <c r="N28" s="13"/>
      <c r="O28" s="13"/>
      <c r="P28" s="2"/>
      <c r="Q28" s="484">
        <v>150124</v>
      </c>
      <c r="R28" s="472">
        <v>220324</v>
      </c>
      <c r="S28" s="398"/>
      <c r="T28" s="400"/>
      <c r="U28" s="399"/>
      <c r="V28" s="399"/>
      <c r="W28" s="333"/>
      <c r="X28" s="332"/>
      <c r="Y28" s="330"/>
      <c r="Z28" s="280"/>
      <c r="AA28" s="331"/>
      <c r="AB28" s="331"/>
      <c r="AC28" s="208"/>
      <c r="AD28" s="208"/>
      <c r="AE28" s="208"/>
      <c r="AF28" s="208"/>
      <c r="AG28" s="208"/>
      <c r="AH28" s="190"/>
      <c r="AI28" s="312">
        <f t="shared" si="4"/>
        <v>0.68137833372669343</v>
      </c>
      <c r="AK28" s="34"/>
      <c r="AL28" s="34"/>
      <c r="AM28" s="34"/>
      <c r="AN28" s="34"/>
      <c r="AO28" s="34"/>
      <c r="AP28" s="34"/>
    </row>
    <row r="29" spans="1:42" s="144" customFormat="1" ht="23.1" customHeight="1" x14ac:dyDescent="0.25">
      <c r="A29" s="2" t="s">
        <v>290</v>
      </c>
      <c r="B29" s="2">
        <v>226</v>
      </c>
      <c r="C29" s="2" t="s">
        <v>310</v>
      </c>
      <c r="D29" s="3" t="s">
        <v>71</v>
      </c>
      <c r="E29" s="116">
        <f t="shared" ref="E29:F41" si="12">K29</f>
        <v>900</v>
      </c>
      <c r="F29" s="117">
        <f t="shared" si="12"/>
        <v>550</v>
      </c>
      <c r="G29" s="101"/>
      <c r="H29" s="2"/>
      <c r="I29" s="2"/>
      <c r="J29" s="47"/>
      <c r="K29" s="202">
        <f t="shared" ref="K29:L41" si="13">MROUND(N29+25,50)</f>
        <v>900</v>
      </c>
      <c r="L29" s="202">
        <f t="shared" si="13"/>
        <v>550</v>
      </c>
      <c r="M29" s="51"/>
      <c r="N29" s="13">
        <f t="shared" si="2"/>
        <v>866.35</v>
      </c>
      <c r="O29" s="13">
        <f t="shared" si="3"/>
        <v>519.81000000000006</v>
      </c>
      <c r="P29" s="51"/>
      <c r="Q29" s="467">
        <v>346.54</v>
      </c>
      <c r="R29" s="467">
        <v>346.54</v>
      </c>
      <c r="S29" s="398">
        <v>346.54</v>
      </c>
      <c r="T29" s="436">
        <v>346.54</v>
      </c>
      <c r="U29" s="399">
        <v>331.44100000000003</v>
      </c>
      <c r="V29" s="399">
        <v>331.44100000000003</v>
      </c>
      <c r="W29" s="371">
        <v>301.31</v>
      </c>
      <c r="X29" s="303">
        <v>207.8</v>
      </c>
      <c r="Y29" s="289">
        <v>207.8</v>
      </c>
      <c r="Z29" s="277">
        <v>166.24</v>
      </c>
      <c r="AA29" s="263">
        <v>166.24</v>
      </c>
      <c r="AB29" s="263">
        <v>166.24</v>
      </c>
      <c r="AC29" s="208">
        <v>148.44059999999999</v>
      </c>
      <c r="AD29" s="208">
        <v>148.44059999999999</v>
      </c>
      <c r="AE29" s="208">
        <v>148.44059999999999</v>
      </c>
      <c r="AF29" s="208">
        <v>148.44059999999999</v>
      </c>
      <c r="AG29" s="208">
        <v>133.875</v>
      </c>
      <c r="AH29" s="190">
        <v>107.1</v>
      </c>
      <c r="AI29" s="312">
        <f t="shared" si="4"/>
        <v>1</v>
      </c>
      <c r="AK29" s="34"/>
      <c r="AL29" s="34"/>
      <c r="AM29" s="34"/>
      <c r="AN29" s="34"/>
      <c r="AO29" s="34"/>
      <c r="AP29" s="34"/>
    </row>
    <row r="30" spans="1:42" s="144" customFormat="1" ht="23.1" customHeight="1" x14ac:dyDescent="0.25">
      <c r="A30" s="2" t="s">
        <v>290</v>
      </c>
      <c r="B30" s="2">
        <v>226</v>
      </c>
      <c r="C30" s="2" t="s">
        <v>311</v>
      </c>
      <c r="D30" s="3" t="s">
        <v>72</v>
      </c>
      <c r="E30" s="116">
        <f t="shared" si="12"/>
        <v>1250</v>
      </c>
      <c r="F30" s="117">
        <f t="shared" si="12"/>
        <v>750</v>
      </c>
      <c r="G30" s="101"/>
      <c r="H30" s="2"/>
      <c r="I30" s="2"/>
      <c r="J30" s="47"/>
      <c r="K30" s="202">
        <f t="shared" si="13"/>
        <v>1250</v>
      </c>
      <c r="L30" s="202">
        <f t="shared" si="13"/>
        <v>750</v>
      </c>
      <c r="M30" s="51"/>
      <c r="N30" s="13">
        <f t="shared" si="2"/>
        <v>1230</v>
      </c>
      <c r="O30" s="13">
        <f t="shared" si="3"/>
        <v>738</v>
      </c>
      <c r="P30" s="51"/>
      <c r="Q30" s="467">
        <v>492</v>
      </c>
      <c r="R30" s="467">
        <v>492</v>
      </c>
      <c r="S30" s="398">
        <v>491</v>
      </c>
      <c r="T30" s="436">
        <v>491</v>
      </c>
      <c r="U30" s="399">
        <v>470.40537500000005</v>
      </c>
      <c r="V30" s="399">
        <v>470.40537500000005</v>
      </c>
      <c r="W30" s="371">
        <v>427.64125000000001</v>
      </c>
      <c r="X30" s="303">
        <v>294.92500000000001</v>
      </c>
      <c r="Y30" s="289">
        <v>294.92500000000001</v>
      </c>
      <c r="Z30" s="277">
        <v>235.94</v>
      </c>
      <c r="AA30" s="263">
        <v>235.94</v>
      </c>
      <c r="AB30" s="263">
        <v>235.94</v>
      </c>
      <c r="AC30" s="208">
        <v>210.65814</v>
      </c>
      <c r="AD30" s="208">
        <v>210.65814</v>
      </c>
      <c r="AE30" s="208">
        <v>210.65814</v>
      </c>
      <c r="AF30" s="208">
        <v>210.65814</v>
      </c>
      <c r="AG30" s="208">
        <v>189.98750000000001</v>
      </c>
      <c r="AH30" s="190">
        <v>151.99</v>
      </c>
      <c r="AI30" s="312">
        <f t="shared" si="4"/>
        <v>1</v>
      </c>
      <c r="AK30" s="34"/>
      <c r="AL30" s="34"/>
      <c r="AM30" s="34"/>
      <c r="AN30" s="34"/>
      <c r="AO30" s="34"/>
      <c r="AP30" s="34"/>
    </row>
    <row r="31" spans="1:42" s="144" customFormat="1" ht="23.1" customHeight="1" x14ac:dyDescent="0.25">
      <c r="A31" s="2" t="s">
        <v>290</v>
      </c>
      <c r="B31" s="2">
        <v>226</v>
      </c>
      <c r="C31" s="2" t="s">
        <v>312</v>
      </c>
      <c r="D31" s="3" t="s">
        <v>73</v>
      </c>
      <c r="E31" s="116">
        <f t="shared" si="12"/>
        <v>1650</v>
      </c>
      <c r="F31" s="117">
        <f t="shared" si="12"/>
        <v>1000</v>
      </c>
      <c r="G31" s="101"/>
      <c r="H31" s="2"/>
      <c r="I31" s="2"/>
      <c r="J31" s="47"/>
      <c r="K31" s="202">
        <f t="shared" si="13"/>
        <v>1650</v>
      </c>
      <c r="L31" s="202">
        <f t="shared" si="13"/>
        <v>1000</v>
      </c>
      <c r="M31" s="51"/>
      <c r="N31" s="13">
        <f t="shared" si="2"/>
        <v>1627.5</v>
      </c>
      <c r="O31" s="13">
        <f t="shared" si="3"/>
        <v>976.5</v>
      </c>
      <c r="P31" s="51"/>
      <c r="Q31" s="467">
        <v>651</v>
      </c>
      <c r="R31" s="467">
        <v>651</v>
      </c>
      <c r="S31" s="443">
        <v>651</v>
      </c>
      <c r="T31" s="436">
        <v>650.62</v>
      </c>
      <c r="U31" s="399">
        <v>622.32912499999998</v>
      </c>
      <c r="V31" s="399">
        <v>622.32912499999998</v>
      </c>
      <c r="W31" s="371">
        <v>565.75374999999997</v>
      </c>
      <c r="X31" s="303">
        <v>390.17499999999995</v>
      </c>
      <c r="Y31" s="289">
        <v>390.17499999999995</v>
      </c>
      <c r="Z31" s="277">
        <v>312.14</v>
      </c>
      <c r="AA31" s="263">
        <v>312.14</v>
      </c>
      <c r="AB31" s="263">
        <v>312.14</v>
      </c>
      <c r="AC31" s="208">
        <v>278.69688000000002</v>
      </c>
      <c r="AD31" s="208">
        <v>278.69688000000002</v>
      </c>
      <c r="AE31" s="208">
        <v>278.69688000000002</v>
      </c>
      <c r="AF31" s="208">
        <v>278.69688000000002</v>
      </c>
      <c r="AG31" s="208">
        <v>251.35000000000002</v>
      </c>
      <c r="AH31" s="190">
        <v>201.08</v>
      </c>
      <c r="AI31" s="312">
        <f t="shared" si="4"/>
        <v>1</v>
      </c>
      <c r="AK31" s="34"/>
      <c r="AL31" s="34"/>
      <c r="AM31" s="34"/>
      <c r="AN31" s="34"/>
      <c r="AO31" s="34"/>
      <c r="AP31" s="34"/>
    </row>
    <row r="32" spans="1:42" s="144" customFormat="1" ht="23.1" customHeight="1" x14ac:dyDescent="0.25">
      <c r="A32" s="2" t="s">
        <v>290</v>
      </c>
      <c r="B32" s="2">
        <v>226</v>
      </c>
      <c r="C32" s="2" t="s">
        <v>313</v>
      </c>
      <c r="D32" s="3" t="s">
        <v>74</v>
      </c>
      <c r="E32" s="116">
        <f t="shared" si="12"/>
        <v>2150</v>
      </c>
      <c r="F32" s="117">
        <f t="shared" si="12"/>
        <v>1300</v>
      </c>
      <c r="G32" s="101"/>
      <c r="H32" s="2"/>
      <c r="I32" s="2"/>
      <c r="J32" s="47"/>
      <c r="K32" s="202">
        <f t="shared" si="13"/>
        <v>2150</v>
      </c>
      <c r="L32" s="202">
        <f t="shared" si="13"/>
        <v>1300</v>
      </c>
      <c r="M32" s="51"/>
      <c r="N32" s="13">
        <f t="shared" si="2"/>
        <v>2117.5</v>
      </c>
      <c r="O32" s="13">
        <f t="shared" si="3"/>
        <v>1270.5</v>
      </c>
      <c r="P32" s="51"/>
      <c r="Q32" s="467">
        <v>847</v>
      </c>
      <c r="R32" s="467">
        <v>847</v>
      </c>
      <c r="S32" s="443">
        <v>847</v>
      </c>
      <c r="T32" s="436">
        <v>846.18</v>
      </c>
      <c r="U32" s="399">
        <v>809.3827500000001</v>
      </c>
      <c r="V32" s="399">
        <v>809.3827500000001</v>
      </c>
      <c r="W32" s="371">
        <v>735.80250000000001</v>
      </c>
      <c r="X32" s="303">
        <v>507.45</v>
      </c>
      <c r="Y32" s="289">
        <v>579.75</v>
      </c>
      <c r="Z32" s="277">
        <v>463.8</v>
      </c>
      <c r="AA32" s="263">
        <v>463.8</v>
      </c>
      <c r="AB32" s="263">
        <v>463.8</v>
      </c>
      <c r="AC32" s="208">
        <v>362.46671999999995</v>
      </c>
      <c r="AD32" s="208">
        <v>362.46671999999995</v>
      </c>
      <c r="AE32" s="208">
        <v>362.46671999999995</v>
      </c>
      <c r="AF32" s="208">
        <v>362.46671999999995</v>
      </c>
      <c r="AG32" s="208">
        <v>326.89999999999998</v>
      </c>
      <c r="AH32" s="190">
        <v>261.52</v>
      </c>
      <c r="AI32" s="312">
        <f t="shared" si="4"/>
        <v>1</v>
      </c>
      <c r="AK32" s="34"/>
      <c r="AL32" s="34"/>
      <c r="AM32" s="34"/>
      <c r="AN32" s="34"/>
      <c r="AO32" s="34"/>
      <c r="AP32" s="34"/>
    </row>
    <row r="33" spans="1:42" s="144" customFormat="1" ht="23.1" customHeight="1" x14ac:dyDescent="0.25">
      <c r="A33" s="2" t="s">
        <v>290</v>
      </c>
      <c r="B33" s="2">
        <v>226</v>
      </c>
      <c r="C33" s="2" t="s">
        <v>314</v>
      </c>
      <c r="D33" s="3" t="s">
        <v>75</v>
      </c>
      <c r="E33" s="116">
        <f t="shared" si="12"/>
        <v>2450</v>
      </c>
      <c r="F33" s="117">
        <f t="shared" si="12"/>
        <v>1500</v>
      </c>
      <c r="G33" s="101"/>
      <c r="H33" s="2"/>
      <c r="I33" s="2"/>
      <c r="J33" s="47"/>
      <c r="K33" s="202">
        <f t="shared" si="13"/>
        <v>2450</v>
      </c>
      <c r="L33" s="202">
        <f t="shared" si="13"/>
        <v>1500</v>
      </c>
      <c r="M33" s="51"/>
      <c r="N33" s="13">
        <f t="shared" si="2"/>
        <v>2417.5</v>
      </c>
      <c r="O33" s="13">
        <f t="shared" si="3"/>
        <v>1450.5</v>
      </c>
      <c r="P33" s="51"/>
      <c r="Q33" s="467">
        <v>967</v>
      </c>
      <c r="R33" s="467">
        <v>967</v>
      </c>
      <c r="S33" s="443">
        <v>967</v>
      </c>
      <c r="T33" s="436">
        <v>966.72</v>
      </c>
      <c r="U33" s="399">
        <v>924.70124999999996</v>
      </c>
      <c r="V33" s="399">
        <v>924.70124999999996</v>
      </c>
      <c r="W33" s="371">
        <v>840.63749999999993</v>
      </c>
      <c r="X33" s="303">
        <v>579.75</v>
      </c>
      <c r="Y33" s="289">
        <v>579.75</v>
      </c>
      <c r="Z33" s="277">
        <v>463.8</v>
      </c>
      <c r="AA33" s="263">
        <v>463.8</v>
      </c>
      <c r="AB33" s="263">
        <v>463.8</v>
      </c>
      <c r="AC33" s="208">
        <v>414.10907999999995</v>
      </c>
      <c r="AD33" s="208">
        <v>414.10907999999995</v>
      </c>
      <c r="AE33" s="208">
        <v>414.10907999999995</v>
      </c>
      <c r="AF33" s="208">
        <v>414.10907999999995</v>
      </c>
      <c r="AG33" s="208">
        <v>373.47499999999997</v>
      </c>
      <c r="AH33" s="190">
        <v>298.77999999999997</v>
      </c>
      <c r="AI33" s="312">
        <f t="shared" si="4"/>
        <v>1</v>
      </c>
      <c r="AK33" s="34"/>
      <c r="AL33" s="34"/>
      <c r="AM33" s="34"/>
      <c r="AN33" s="34"/>
      <c r="AO33" s="34"/>
      <c r="AP33" s="34"/>
    </row>
    <row r="34" spans="1:42" s="144" customFormat="1" ht="23.1" customHeight="1" x14ac:dyDescent="0.25">
      <c r="A34" s="2" t="s">
        <v>290</v>
      </c>
      <c r="B34" s="2">
        <v>226</v>
      </c>
      <c r="C34" s="2" t="s">
        <v>315</v>
      </c>
      <c r="D34" s="3" t="s">
        <v>76</v>
      </c>
      <c r="E34" s="116">
        <f t="shared" si="12"/>
        <v>2850</v>
      </c>
      <c r="F34" s="117">
        <f t="shared" si="12"/>
        <v>1750</v>
      </c>
      <c r="G34" s="101"/>
      <c r="H34" s="2"/>
      <c r="I34" s="2"/>
      <c r="J34" s="47"/>
      <c r="K34" s="202">
        <f t="shared" si="13"/>
        <v>2850</v>
      </c>
      <c r="L34" s="202">
        <f t="shared" si="13"/>
        <v>1750</v>
      </c>
      <c r="M34" s="51"/>
      <c r="N34" s="13">
        <f t="shared" si="2"/>
        <v>2845.5250000000001</v>
      </c>
      <c r="O34" s="13">
        <f t="shared" si="3"/>
        <v>1707.3150000000001</v>
      </c>
      <c r="P34" s="51"/>
      <c r="Q34" s="467">
        <v>1138.21</v>
      </c>
      <c r="R34" s="467">
        <v>1138.21</v>
      </c>
      <c r="S34" s="443">
        <v>1138.21</v>
      </c>
      <c r="T34" s="436">
        <v>1138.21</v>
      </c>
      <c r="U34" s="399">
        <v>1088.7270625000003</v>
      </c>
      <c r="V34" s="399">
        <v>1088.7270625000003</v>
      </c>
      <c r="W34" s="371">
        <v>989.75187500000015</v>
      </c>
      <c r="X34" s="303">
        <v>682.58750000000009</v>
      </c>
      <c r="Y34" s="289">
        <v>682.58750000000009</v>
      </c>
      <c r="Z34" s="277">
        <v>546.07000000000005</v>
      </c>
      <c r="AA34" s="263">
        <v>546.07000000000005</v>
      </c>
      <c r="AB34" s="263">
        <v>546.07000000000005</v>
      </c>
      <c r="AC34" s="208">
        <v>487.56707999999992</v>
      </c>
      <c r="AD34" s="208">
        <v>487.56707999999992</v>
      </c>
      <c r="AE34" s="208">
        <v>487.56707999999992</v>
      </c>
      <c r="AF34" s="208">
        <v>487.56707999999992</v>
      </c>
      <c r="AG34" s="208">
        <v>439.72499999999997</v>
      </c>
      <c r="AH34" s="190">
        <v>351.78</v>
      </c>
      <c r="AI34" s="312">
        <f t="shared" si="4"/>
        <v>1</v>
      </c>
      <c r="AK34" s="34"/>
      <c r="AL34" s="34"/>
      <c r="AM34" s="34"/>
      <c r="AN34" s="34"/>
      <c r="AO34" s="34"/>
      <c r="AP34" s="34"/>
    </row>
    <row r="35" spans="1:42" s="144" customFormat="1" ht="23.1" customHeight="1" x14ac:dyDescent="0.25">
      <c r="A35" s="2" t="s">
        <v>290</v>
      </c>
      <c r="B35" s="2">
        <v>226</v>
      </c>
      <c r="C35" s="2" t="s">
        <v>316</v>
      </c>
      <c r="D35" s="3" t="s">
        <v>77</v>
      </c>
      <c r="E35" s="116">
        <f t="shared" si="12"/>
        <v>5300</v>
      </c>
      <c r="F35" s="117">
        <f t="shared" si="12"/>
        <v>3200</v>
      </c>
      <c r="G35" s="101"/>
      <c r="H35" s="2"/>
      <c r="I35" s="2"/>
      <c r="J35" s="47"/>
      <c r="K35" s="202">
        <f t="shared" si="13"/>
        <v>5300</v>
      </c>
      <c r="L35" s="202">
        <f t="shared" si="13"/>
        <v>3200</v>
      </c>
      <c r="M35" s="51"/>
      <c r="N35" s="13">
        <f t="shared" si="2"/>
        <v>5291.8499999999995</v>
      </c>
      <c r="O35" s="13">
        <f t="shared" si="3"/>
        <v>3175.1099999999997</v>
      </c>
      <c r="P35" s="51"/>
      <c r="Q35" s="467">
        <v>2116.7399999999998</v>
      </c>
      <c r="R35" s="467">
        <v>2116.7399999999998</v>
      </c>
      <c r="S35" s="443">
        <v>2116.7399999999998</v>
      </c>
      <c r="T35" s="436">
        <v>2116.7399999999998</v>
      </c>
      <c r="U35" s="399">
        <v>2024.7328750000001</v>
      </c>
      <c r="V35" s="399">
        <v>2024.7328750000001</v>
      </c>
      <c r="W35" s="371">
        <v>1840.66625</v>
      </c>
      <c r="X35" s="303">
        <v>1269.425</v>
      </c>
      <c r="Y35" s="289">
        <v>1269.425</v>
      </c>
      <c r="Z35" s="277">
        <v>1015.54</v>
      </c>
      <c r="AA35" s="263">
        <v>1015.54</v>
      </c>
      <c r="AB35" s="263">
        <v>1015.54</v>
      </c>
      <c r="AC35" s="208">
        <v>906.73505999999998</v>
      </c>
      <c r="AD35" s="208">
        <v>906.73505999999998</v>
      </c>
      <c r="AE35" s="208">
        <v>906.73505999999998</v>
      </c>
      <c r="AF35" s="208">
        <v>906.73505999999998</v>
      </c>
      <c r="AG35" s="208">
        <v>817.76250000000005</v>
      </c>
      <c r="AH35" s="190">
        <v>654.21</v>
      </c>
      <c r="AI35" s="312">
        <f t="shared" si="4"/>
        <v>1</v>
      </c>
      <c r="AK35" s="34"/>
      <c r="AL35" s="34"/>
      <c r="AM35" s="34"/>
      <c r="AN35" s="34"/>
      <c r="AO35" s="34"/>
      <c r="AP35" s="34"/>
    </row>
    <row r="36" spans="1:42" s="144" customFormat="1" ht="23.1" customHeight="1" x14ac:dyDescent="0.25">
      <c r="A36" s="2" t="s">
        <v>290</v>
      </c>
      <c r="B36" s="2">
        <v>226</v>
      </c>
      <c r="C36" s="2" t="s">
        <v>317</v>
      </c>
      <c r="D36" s="3" t="s">
        <v>78</v>
      </c>
      <c r="E36" s="116">
        <f t="shared" si="12"/>
        <v>6700</v>
      </c>
      <c r="F36" s="117">
        <f t="shared" si="12"/>
        <v>4050</v>
      </c>
      <c r="G36" s="101"/>
      <c r="H36" s="2"/>
      <c r="I36" s="2"/>
      <c r="J36" s="47"/>
      <c r="K36" s="202">
        <f t="shared" si="13"/>
        <v>6700</v>
      </c>
      <c r="L36" s="202">
        <f t="shared" si="13"/>
        <v>4050</v>
      </c>
      <c r="M36" s="51"/>
      <c r="N36" s="13">
        <f t="shared" si="2"/>
        <v>6667.5</v>
      </c>
      <c r="O36" s="13">
        <f t="shared" si="3"/>
        <v>4000.5</v>
      </c>
      <c r="P36" s="51"/>
      <c r="Q36" s="467">
        <v>2667</v>
      </c>
      <c r="R36" s="467">
        <v>2667</v>
      </c>
      <c r="S36" s="443">
        <v>2667</v>
      </c>
      <c r="T36" s="436">
        <v>2666.54</v>
      </c>
      <c r="U36" s="399">
        <v>2550.6123500000003</v>
      </c>
      <c r="V36" s="399">
        <v>2550.6123500000003</v>
      </c>
      <c r="W36" s="371">
        <v>2318.7384999999999</v>
      </c>
      <c r="X36" s="303">
        <v>1599.13</v>
      </c>
      <c r="Y36" s="289">
        <v>1612.5</v>
      </c>
      <c r="Z36" s="269">
        <v>1290</v>
      </c>
      <c r="AA36" s="263">
        <v>1279.3</v>
      </c>
      <c r="AB36" s="263">
        <v>1279.3</v>
      </c>
      <c r="AC36" s="208">
        <v>1142.2303199999999</v>
      </c>
      <c r="AD36" s="208">
        <v>1142.2303199999999</v>
      </c>
      <c r="AE36" s="208">
        <v>1142.2303199999999</v>
      </c>
      <c r="AF36" s="208">
        <v>1142.2303199999999</v>
      </c>
      <c r="AG36" s="208">
        <v>1030.1500000000001</v>
      </c>
      <c r="AH36" s="190">
        <v>824.12</v>
      </c>
      <c r="AI36" s="312">
        <f t="shared" si="4"/>
        <v>1</v>
      </c>
      <c r="AK36" s="34"/>
      <c r="AL36" s="34"/>
      <c r="AM36" s="34"/>
      <c r="AN36" s="34"/>
      <c r="AO36" s="34"/>
      <c r="AP36" s="34"/>
    </row>
    <row r="37" spans="1:42" s="144" customFormat="1" ht="23.1" customHeight="1" x14ac:dyDescent="0.25">
      <c r="A37" s="2" t="s">
        <v>290</v>
      </c>
      <c r="B37" s="2">
        <v>226</v>
      </c>
      <c r="C37" s="2" t="s">
        <v>318</v>
      </c>
      <c r="D37" s="3" t="s">
        <v>79</v>
      </c>
      <c r="E37" s="116">
        <f t="shared" si="12"/>
        <v>10800</v>
      </c>
      <c r="F37" s="117">
        <f t="shared" si="12"/>
        <v>6500</v>
      </c>
      <c r="G37" s="101"/>
      <c r="H37" s="2"/>
      <c r="I37" s="2"/>
      <c r="J37" s="47"/>
      <c r="K37" s="202">
        <f t="shared" si="13"/>
        <v>10800</v>
      </c>
      <c r="L37" s="202">
        <f t="shared" si="13"/>
        <v>6500</v>
      </c>
      <c r="M37" s="51"/>
      <c r="N37" s="13">
        <f t="shared" si="2"/>
        <v>10757.5</v>
      </c>
      <c r="O37" s="13">
        <f t="shared" si="3"/>
        <v>6454.5</v>
      </c>
      <c r="P37" s="51"/>
      <c r="Q37" s="467">
        <v>4303</v>
      </c>
      <c r="R37" s="467">
        <v>4303</v>
      </c>
      <c r="S37" s="409">
        <v>4303</v>
      </c>
      <c r="T37" s="436">
        <v>4302.3900000000003</v>
      </c>
      <c r="U37" s="399">
        <v>4115.2435500000001</v>
      </c>
      <c r="V37" s="399">
        <v>4115.2435500000001</v>
      </c>
      <c r="W37" s="371">
        <v>3741.1305000000002</v>
      </c>
      <c r="X37" s="303">
        <v>2580.09</v>
      </c>
      <c r="Y37" s="289">
        <v>2582.5</v>
      </c>
      <c r="Z37" s="269">
        <v>2066</v>
      </c>
      <c r="AA37" s="263">
        <v>2064.0700000000002</v>
      </c>
      <c r="AB37" s="263">
        <v>2064.0700000000002</v>
      </c>
      <c r="AC37" s="208">
        <v>1842.9226200000001</v>
      </c>
      <c r="AD37" s="208">
        <v>1842.9226200000001</v>
      </c>
      <c r="AE37" s="208">
        <v>1842.9226200000001</v>
      </c>
      <c r="AF37" s="208">
        <v>1842.9226200000001</v>
      </c>
      <c r="AG37" s="208">
        <v>1662.0875000000001</v>
      </c>
      <c r="AH37" s="190">
        <v>1329.67</v>
      </c>
      <c r="AI37" s="312">
        <f t="shared" si="4"/>
        <v>1</v>
      </c>
      <c r="AK37" s="34"/>
      <c r="AL37" s="34"/>
      <c r="AM37" s="34"/>
      <c r="AN37" s="34"/>
      <c r="AO37" s="34"/>
      <c r="AP37" s="34"/>
    </row>
    <row r="38" spans="1:42" s="144" customFormat="1" ht="23.1" customHeight="1" x14ac:dyDescent="0.25">
      <c r="A38" s="2" t="s">
        <v>290</v>
      </c>
      <c r="B38" s="2">
        <v>226</v>
      </c>
      <c r="C38" s="2" t="s">
        <v>319</v>
      </c>
      <c r="D38" s="3" t="s">
        <v>80</v>
      </c>
      <c r="E38" s="116">
        <f t="shared" si="12"/>
        <v>13300</v>
      </c>
      <c r="F38" s="117">
        <f t="shared" si="12"/>
        <v>8000</v>
      </c>
      <c r="G38" s="101"/>
      <c r="H38" s="2"/>
      <c r="I38" s="2"/>
      <c r="J38" s="47"/>
      <c r="K38" s="202">
        <f t="shared" si="13"/>
        <v>13300</v>
      </c>
      <c r="L38" s="202">
        <f t="shared" si="13"/>
        <v>8000</v>
      </c>
      <c r="M38" s="51"/>
      <c r="N38" s="13">
        <f t="shared" si="2"/>
        <v>13257.5</v>
      </c>
      <c r="O38" s="13">
        <f t="shared" si="3"/>
        <v>7954.5</v>
      </c>
      <c r="P38" s="51"/>
      <c r="Q38" s="467">
        <v>5303</v>
      </c>
      <c r="R38" s="467">
        <v>5303</v>
      </c>
      <c r="S38" s="443">
        <v>5303</v>
      </c>
      <c r="T38" s="436">
        <v>5302.03</v>
      </c>
      <c r="U38" s="399">
        <v>5071.5098500000004</v>
      </c>
      <c r="V38" s="399">
        <v>5071.5098500000004</v>
      </c>
      <c r="W38" s="371">
        <v>4610.4634999999998</v>
      </c>
      <c r="X38" s="303">
        <v>3179.63</v>
      </c>
      <c r="Y38" s="289">
        <v>3187.5</v>
      </c>
      <c r="Z38" s="269">
        <v>2550</v>
      </c>
      <c r="AA38" s="263">
        <v>2543.6999999999998</v>
      </c>
      <c r="AB38" s="263">
        <v>2543.6999999999998</v>
      </c>
      <c r="AC38" s="208">
        <v>2271.1689000000001</v>
      </c>
      <c r="AD38" s="208">
        <v>2271.1689000000001</v>
      </c>
      <c r="AE38" s="208">
        <v>2271.1689000000001</v>
      </c>
      <c r="AF38" s="208">
        <v>2271.1689000000001</v>
      </c>
      <c r="AG38" s="208">
        <v>2048.3125</v>
      </c>
      <c r="AH38" s="190">
        <v>1638.65</v>
      </c>
      <c r="AI38" s="312">
        <f t="shared" si="4"/>
        <v>1</v>
      </c>
      <c r="AK38" s="34"/>
      <c r="AL38" s="34"/>
      <c r="AM38" s="34"/>
      <c r="AN38" s="34"/>
      <c r="AO38" s="34"/>
      <c r="AP38" s="34"/>
    </row>
    <row r="39" spans="1:42" ht="23.1" customHeight="1" x14ac:dyDescent="0.25">
      <c r="A39" s="2" t="s">
        <v>290</v>
      </c>
      <c r="B39" s="2">
        <v>226</v>
      </c>
      <c r="C39" s="2" t="s">
        <v>320</v>
      </c>
      <c r="D39" s="3" t="s">
        <v>81</v>
      </c>
      <c r="E39" s="116">
        <f t="shared" si="12"/>
        <v>19150</v>
      </c>
      <c r="F39" s="117">
        <f t="shared" si="12"/>
        <v>11500</v>
      </c>
      <c r="G39" s="101"/>
      <c r="J39" s="47"/>
      <c r="K39" s="202">
        <f t="shared" si="13"/>
        <v>19150</v>
      </c>
      <c r="L39" s="202">
        <f t="shared" si="13"/>
        <v>11500</v>
      </c>
      <c r="M39" s="51"/>
      <c r="N39" s="13">
        <f t="shared" si="2"/>
        <v>19100.899999999998</v>
      </c>
      <c r="O39" s="13">
        <f t="shared" si="3"/>
        <v>11460.539999999999</v>
      </c>
      <c r="P39" s="51"/>
      <c r="Q39" s="467">
        <v>7640.36</v>
      </c>
      <c r="R39" s="467">
        <v>7640.36</v>
      </c>
      <c r="S39" s="398">
        <v>7640.36</v>
      </c>
      <c r="T39" s="436">
        <v>7640.36</v>
      </c>
      <c r="U39" s="399">
        <v>7308.1783500000001</v>
      </c>
      <c r="V39" s="399">
        <v>7308.1783500000001</v>
      </c>
      <c r="W39" s="371">
        <v>6643.7984999999999</v>
      </c>
      <c r="X39" s="303">
        <v>4581.93</v>
      </c>
      <c r="Y39" s="289">
        <v>4587.5</v>
      </c>
      <c r="Z39" s="269">
        <v>3670</v>
      </c>
      <c r="AA39" s="263">
        <v>3665.54</v>
      </c>
      <c r="AB39" s="263">
        <v>3665.54</v>
      </c>
      <c r="AC39" s="208">
        <v>3272.8033799999998</v>
      </c>
      <c r="AD39" s="208">
        <v>3272.8033799999998</v>
      </c>
      <c r="AE39" s="208">
        <v>3272.8033799999998</v>
      </c>
      <c r="AF39" s="208">
        <v>3272.8033799999998</v>
      </c>
      <c r="AG39" s="208">
        <v>2951.6624999999999</v>
      </c>
      <c r="AH39" s="190">
        <v>2361.33</v>
      </c>
      <c r="AI39" s="312">
        <f t="shared" si="4"/>
        <v>1</v>
      </c>
    </row>
    <row r="40" spans="1:42" ht="23.1" customHeight="1" x14ac:dyDescent="0.25">
      <c r="A40" s="2" t="s">
        <v>290</v>
      </c>
      <c r="B40" s="2">
        <v>226</v>
      </c>
      <c r="C40" s="2" t="s">
        <v>321</v>
      </c>
      <c r="D40" s="3" t="s">
        <v>82</v>
      </c>
      <c r="E40" s="116">
        <f t="shared" si="12"/>
        <v>29650</v>
      </c>
      <c r="F40" s="117">
        <f t="shared" si="12"/>
        <v>17800</v>
      </c>
      <c r="G40" s="101"/>
      <c r="J40" s="47"/>
      <c r="K40" s="202">
        <f t="shared" si="13"/>
        <v>29650</v>
      </c>
      <c r="L40" s="202">
        <f t="shared" si="13"/>
        <v>17800</v>
      </c>
      <c r="M40" s="51"/>
      <c r="N40" s="13">
        <f t="shared" si="2"/>
        <v>29640.5</v>
      </c>
      <c r="O40" s="13">
        <f t="shared" si="3"/>
        <v>17784.300000000003</v>
      </c>
      <c r="P40" s="51"/>
      <c r="Q40" s="467">
        <v>11856.2</v>
      </c>
      <c r="R40" s="467">
        <v>11856.2</v>
      </c>
      <c r="S40" s="398">
        <v>11856.2</v>
      </c>
      <c r="T40" s="436">
        <v>11856.2</v>
      </c>
      <c r="U40" s="399">
        <v>11340.729125000002</v>
      </c>
      <c r="V40" s="399">
        <v>11340.729125000002</v>
      </c>
      <c r="W40" s="371">
        <v>10309.75375</v>
      </c>
      <c r="X40" s="303">
        <v>7110.1750000000002</v>
      </c>
      <c r="Y40" s="289">
        <v>7110.1750000000002</v>
      </c>
      <c r="Z40" s="277">
        <v>5688.14</v>
      </c>
      <c r="AA40" s="263">
        <v>5688.14</v>
      </c>
      <c r="AB40" s="263">
        <v>5688.14</v>
      </c>
      <c r="AC40" s="208">
        <v>5078.6920799999998</v>
      </c>
      <c r="AD40" s="208">
        <v>5078.6920799999998</v>
      </c>
      <c r="AE40" s="208">
        <v>5078.6920799999998</v>
      </c>
      <c r="AF40" s="208">
        <v>5078.6920799999998</v>
      </c>
      <c r="AG40" s="208">
        <v>4580.3500000000004</v>
      </c>
      <c r="AH40" s="190">
        <v>3664.28</v>
      </c>
      <c r="AI40" s="312">
        <f t="shared" si="4"/>
        <v>1</v>
      </c>
    </row>
    <row r="41" spans="1:42" ht="23.1" customHeight="1" x14ac:dyDescent="0.25">
      <c r="A41" s="2" t="s">
        <v>290</v>
      </c>
      <c r="B41" s="2">
        <v>226</v>
      </c>
      <c r="C41" s="2" t="s">
        <v>322</v>
      </c>
      <c r="D41" s="3" t="s">
        <v>83</v>
      </c>
      <c r="E41" s="116">
        <f t="shared" si="12"/>
        <v>33500</v>
      </c>
      <c r="F41" s="117">
        <f t="shared" si="12"/>
        <v>20100</v>
      </c>
      <c r="G41" s="101"/>
      <c r="J41" s="47"/>
      <c r="K41" s="202">
        <f t="shared" si="13"/>
        <v>33500</v>
      </c>
      <c r="L41" s="202">
        <f t="shared" si="13"/>
        <v>20100</v>
      </c>
      <c r="M41" s="51"/>
      <c r="N41" s="13">
        <f t="shared" si="2"/>
        <v>33491.300000000003</v>
      </c>
      <c r="O41" s="13">
        <f t="shared" si="3"/>
        <v>20094.78</v>
      </c>
      <c r="P41" s="51"/>
      <c r="Q41" s="467">
        <v>13396.52</v>
      </c>
      <c r="R41" s="467">
        <v>13396.52</v>
      </c>
      <c r="S41" s="398">
        <v>13396.52</v>
      </c>
      <c r="T41" s="436">
        <v>13396.52</v>
      </c>
      <c r="U41" s="399">
        <v>12814.050562500001</v>
      </c>
      <c r="V41" s="399">
        <v>12814.050562500001</v>
      </c>
      <c r="W41" s="371">
        <v>11649.136875</v>
      </c>
      <c r="X41" s="303">
        <v>8033.8874999999998</v>
      </c>
      <c r="Y41" s="289">
        <v>8033.8874999999998</v>
      </c>
      <c r="Z41" s="277">
        <v>6427.11</v>
      </c>
      <c r="AA41" s="263">
        <v>6427.11</v>
      </c>
      <c r="AB41" s="263">
        <v>6427.11</v>
      </c>
      <c r="AC41" s="208">
        <v>5738.4973799999998</v>
      </c>
      <c r="AD41" s="208">
        <v>5738.4973799999998</v>
      </c>
      <c r="AE41" s="208">
        <v>5738.4973799999998</v>
      </c>
      <c r="AF41" s="208">
        <v>5738.4973799999998</v>
      </c>
      <c r="AG41" s="208">
        <v>5175.4125000000004</v>
      </c>
      <c r="AH41" s="190">
        <v>4140.33</v>
      </c>
      <c r="AI41" s="312">
        <f t="shared" si="4"/>
        <v>1</v>
      </c>
    </row>
    <row r="42" spans="1:42" ht="9.9499999999999993" customHeight="1" x14ac:dyDescent="0.25">
      <c r="D42" s="320"/>
      <c r="E42" s="138"/>
      <c r="F42" s="139"/>
      <c r="G42" s="103"/>
      <c r="H42" s="67"/>
      <c r="I42" s="67"/>
      <c r="J42" s="2"/>
      <c r="K42" s="202"/>
      <c r="L42" s="202"/>
      <c r="M42" s="2"/>
      <c r="N42" s="13"/>
      <c r="O42" s="13"/>
      <c r="P42" s="2"/>
      <c r="Q42" s="398" t="s">
        <v>851</v>
      </c>
      <c r="R42" s="398" t="s">
        <v>851</v>
      </c>
      <c r="S42" s="398" t="s">
        <v>851</v>
      </c>
      <c r="T42" s="436" t="s">
        <v>851</v>
      </c>
      <c r="U42" s="409" t="s">
        <v>851</v>
      </c>
      <c r="V42" s="409" t="s">
        <v>851</v>
      </c>
      <c r="W42" s="237" t="s">
        <v>841</v>
      </c>
      <c r="X42" s="332"/>
      <c r="Y42" s="330"/>
      <c r="Z42" s="280"/>
      <c r="AA42" s="331"/>
      <c r="AB42" s="331"/>
      <c r="AC42" s="208"/>
      <c r="AD42" s="208"/>
      <c r="AE42" s="208"/>
      <c r="AF42" s="208"/>
      <c r="AG42" s="208"/>
      <c r="AH42" s="190"/>
      <c r="AI42" s="312" t="e">
        <f t="shared" si="4"/>
        <v>#VALUE!</v>
      </c>
    </row>
    <row r="43" spans="1:42" s="66" customFormat="1" ht="23.1" customHeight="1" x14ac:dyDescent="0.25">
      <c r="A43" s="60"/>
      <c r="B43" s="60"/>
      <c r="C43" s="2"/>
      <c r="D43" s="615" t="s">
        <v>54</v>
      </c>
      <c r="E43" s="615"/>
      <c r="F43" s="615"/>
      <c r="G43" s="615"/>
      <c r="H43" s="615"/>
      <c r="I43" s="615"/>
      <c r="J43" s="60"/>
      <c r="K43" s="202">
        <f t="shared" ref="K43" si="14">N43*$K$8</f>
        <v>0</v>
      </c>
      <c r="L43" s="202">
        <f t="shared" ref="L43" si="15">O43*$L$8</f>
        <v>0</v>
      </c>
      <c r="M43" s="2"/>
      <c r="N43" s="13"/>
      <c r="O43" s="13"/>
      <c r="P43" s="60"/>
      <c r="Q43" s="476">
        <v>45394</v>
      </c>
      <c r="R43" s="473">
        <v>220324</v>
      </c>
      <c r="S43" s="398"/>
      <c r="T43" s="436"/>
      <c r="U43" s="409">
        <v>1.1000000000000001</v>
      </c>
      <c r="V43" s="409">
        <v>1.1000000000000001</v>
      </c>
      <c r="W43" s="237">
        <v>1.25</v>
      </c>
      <c r="X43" s="332"/>
      <c r="Y43" s="330"/>
      <c r="Z43" s="280"/>
      <c r="AA43" s="331"/>
      <c r="AB43" s="331"/>
      <c r="AC43" s="208">
        <v>190.21464</v>
      </c>
      <c r="AD43" s="208">
        <v>190.21464</v>
      </c>
      <c r="AE43" s="208">
        <v>190.21464</v>
      </c>
      <c r="AF43" s="208">
        <v>190.21464</v>
      </c>
      <c r="AG43" s="208">
        <v>171.55</v>
      </c>
      <c r="AH43" s="192">
        <v>137.24</v>
      </c>
      <c r="AI43" s="312">
        <f t="shared" si="4"/>
        <v>0.20603293331638858</v>
      </c>
      <c r="AJ43" s="144"/>
      <c r="AL43" s="34"/>
    </row>
    <row r="44" spans="1:42" s="66" customFormat="1" ht="23.1" customHeight="1" x14ac:dyDescent="0.25">
      <c r="A44" s="448" t="s">
        <v>238</v>
      </c>
      <c r="B44" s="60">
        <v>161</v>
      </c>
      <c r="C44" s="2" t="s">
        <v>422</v>
      </c>
      <c r="D44" s="3" t="s">
        <v>129</v>
      </c>
      <c r="E44" s="116">
        <f t="shared" ref="E44:F53" si="16">K44</f>
        <v>1200</v>
      </c>
      <c r="F44" s="117">
        <f t="shared" si="16"/>
        <v>750</v>
      </c>
      <c r="G44" s="101"/>
      <c r="H44" s="45"/>
      <c r="I44" s="45"/>
      <c r="J44" s="62"/>
      <c r="K44" s="202">
        <f t="shared" ref="K44:L53" si="17">MROUND(N44+25,50)</f>
        <v>1200</v>
      </c>
      <c r="L44" s="202">
        <f t="shared" si="17"/>
        <v>750</v>
      </c>
      <c r="M44" s="51"/>
      <c r="N44" s="13">
        <f t="shared" si="2"/>
        <v>1168.749</v>
      </c>
      <c r="O44" s="13">
        <f t="shared" si="3"/>
        <v>701.24940000000004</v>
      </c>
      <c r="P44" s="63"/>
      <c r="Q44" s="477">
        <v>467.49960000000004</v>
      </c>
      <c r="R44" s="450">
        <v>432.87</v>
      </c>
      <c r="S44" s="450">
        <v>417.76203450851102</v>
      </c>
      <c r="T44" s="436">
        <v>379.78366773501</v>
      </c>
      <c r="U44" s="409">
        <v>379.78366773501</v>
      </c>
      <c r="V44" s="409">
        <v>379.78366773501</v>
      </c>
      <c r="W44" s="367">
        <v>345.25787975909998</v>
      </c>
      <c r="X44" s="303">
        <v>276.20630380727999</v>
      </c>
      <c r="Y44" s="289">
        <v>264.16058129999999</v>
      </c>
      <c r="Z44" s="277">
        <v>211.32846504</v>
      </c>
      <c r="AA44" s="263">
        <v>211.32846504</v>
      </c>
      <c r="AB44" s="263">
        <v>211.32846504</v>
      </c>
      <c r="AC44" s="208">
        <v>190.21464</v>
      </c>
      <c r="AD44" s="208">
        <v>190.21464</v>
      </c>
      <c r="AE44" s="208">
        <v>190.21464</v>
      </c>
      <c r="AF44" s="208">
        <v>190.21464</v>
      </c>
      <c r="AG44" s="208">
        <v>171.55</v>
      </c>
      <c r="AH44" s="192">
        <v>137.24</v>
      </c>
      <c r="AI44" s="312">
        <f t="shared" si="4"/>
        <v>1.08</v>
      </c>
      <c r="AJ44" s="144">
        <f t="shared" ref="AJ44:AJ48" si="18">R44*1.08</f>
        <v>467.49960000000004</v>
      </c>
      <c r="AL44" s="34"/>
    </row>
    <row r="45" spans="1:42" ht="23.1" customHeight="1" x14ac:dyDescent="0.25">
      <c r="A45" s="449" t="s">
        <v>238</v>
      </c>
      <c r="B45" s="2">
        <v>162</v>
      </c>
      <c r="C45" s="2" t="s">
        <v>423</v>
      </c>
      <c r="D45" s="3" t="s">
        <v>130</v>
      </c>
      <c r="E45" s="116">
        <f t="shared" si="16"/>
        <v>1700</v>
      </c>
      <c r="F45" s="117">
        <f t="shared" si="16"/>
        <v>1000</v>
      </c>
      <c r="G45" s="101"/>
      <c r="H45" s="45"/>
      <c r="I45" s="45"/>
      <c r="J45" s="62"/>
      <c r="K45" s="202">
        <f t="shared" si="17"/>
        <v>1700</v>
      </c>
      <c r="L45" s="202">
        <f t="shared" si="17"/>
        <v>1000</v>
      </c>
      <c r="M45" s="51"/>
      <c r="N45" s="13">
        <f t="shared" si="2"/>
        <v>1661.2559999999999</v>
      </c>
      <c r="O45" s="13">
        <f t="shared" si="3"/>
        <v>996.75360000000001</v>
      </c>
      <c r="P45" s="51"/>
      <c r="Q45" s="477">
        <v>664.50239999999997</v>
      </c>
      <c r="R45" s="450">
        <v>615.28</v>
      </c>
      <c r="S45" s="450">
        <v>593.7980185920668</v>
      </c>
      <c r="T45" s="436">
        <v>539.81638053824247</v>
      </c>
      <c r="U45" s="409">
        <v>539.81638053824247</v>
      </c>
      <c r="V45" s="409">
        <v>539.81638053824247</v>
      </c>
      <c r="W45" s="367">
        <v>490.74216412567495</v>
      </c>
      <c r="X45" s="303">
        <v>392.59373130053996</v>
      </c>
      <c r="Y45" s="289">
        <v>375.47219902499995</v>
      </c>
      <c r="Z45" s="277">
        <v>300.37775921999997</v>
      </c>
      <c r="AA45" s="263">
        <v>300.37775921999997</v>
      </c>
      <c r="AB45" s="263">
        <v>300.37775921999997</v>
      </c>
      <c r="AC45" s="208">
        <v>270.36701999999997</v>
      </c>
      <c r="AD45" s="208">
        <v>270.36701999999997</v>
      </c>
      <c r="AE45" s="208">
        <v>270.36701999999997</v>
      </c>
      <c r="AF45" s="208">
        <v>270.36701999999997</v>
      </c>
      <c r="AG45" s="208">
        <v>243.83749999999998</v>
      </c>
      <c r="AH45" s="190">
        <v>195.07</v>
      </c>
      <c r="AI45" s="312">
        <f t="shared" si="4"/>
        <v>1.08</v>
      </c>
      <c r="AJ45" s="144">
        <f t="shared" si="18"/>
        <v>664.50239999999997</v>
      </c>
    </row>
    <row r="46" spans="1:42" ht="23.1" customHeight="1" x14ac:dyDescent="0.25">
      <c r="A46" s="449" t="s">
        <v>238</v>
      </c>
      <c r="B46" s="2">
        <v>163</v>
      </c>
      <c r="C46" s="2" t="s">
        <v>424</v>
      </c>
      <c r="D46" s="3" t="s">
        <v>640</v>
      </c>
      <c r="E46" s="116">
        <f t="shared" si="16"/>
        <v>1650</v>
      </c>
      <c r="F46" s="117">
        <f t="shared" si="16"/>
        <v>1000</v>
      </c>
      <c r="G46" s="101"/>
      <c r="H46" s="45"/>
      <c r="I46" s="45"/>
      <c r="J46" s="62"/>
      <c r="K46" s="202">
        <f t="shared" si="17"/>
        <v>1650</v>
      </c>
      <c r="L46" s="202">
        <f t="shared" si="17"/>
        <v>1000</v>
      </c>
      <c r="M46" s="51"/>
      <c r="N46" s="13">
        <f t="shared" si="2"/>
        <v>1600.884</v>
      </c>
      <c r="O46" s="13">
        <f t="shared" si="3"/>
        <v>960.5304000000001</v>
      </c>
      <c r="P46" s="51"/>
      <c r="Q46" s="477">
        <v>640.35360000000003</v>
      </c>
      <c r="R46" s="450">
        <v>592.91999999999996</v>
      </c>
      <c r="S46" s="450">
        <v>595.10694947838749</v>
      </c>
      <c r="T46" s="436">
        <v>541.00631770762493</v>
      </c>
      <c r="U46" s="420">
        <v>541.00631770762493</v>
      </c>
      <c r="V46" s="409">
        <v>541.00631770762493</v>
      </c>
      <c r="W46" s="367">
        <v>491.82392518874991</v>
      </c>
      <c r="X46" s="303">
        <v>393.45914015099993</v>
      </c>
      <c r="Y46" s="289">
        <v>376.29986624999992</v>
      </c>
      <c r="Z46" s="277">
        <v>301.03989299999995</v>
      </c>
      <c r="AA46" s="263">
        <v>301.03989299999995</v>
      </c>
      <c r="AB46" s="263">
        <v>301.03989299999995</v>
      </c>
      <c r="AC46" s="208">
        <v>270.96299999999997</v>
      </c>
      <c r="AD46" s="208">
        <v>270.96299999999997</v>
      </c>
      <c r="AE46" s="208">
        <v>270.96299999999997</v>
      </c>
      <c r="AF46" s="208">
        <v>270.96299999999997</v>
      </c>
      <c r="AG46" s="208">
        <v>244.375</v>
      </c>
      <c r="AH46" s="190">
        <v>195.5</v>
      </c>
      <c r="AI46" s="312">
        <f t="shared" si="4"/>
        <v>1.08</v>
      </c>
      <c r="AJ46" s="144">
        <f t="shared" si="18"/>
        <v>640.35360000000003</v>
      </c>
    </row>
    <row r="47" spans="1:42" ht="23.1" customHeight="1" x14ac:dyDescent="0.25">
      <c r="A47" s="449" t="s">
        <v>238</v>
      </c>
      <c r="B47" s="2">
        <v>164</v>
      </c>
      <c r="C47" s="2" t="s">
        <v>425</v>
      </c>
      <c r="D47" s="3" t="s">
        <v>226</v>
      </c>
      <c r="E47" s="116">
        <f t="shared" si="16"/>
        <v>2250</v>
      </c>
      <c r="F47" s="117">
        <f t="shared" si="16"/>
        <v>1350</v>
      </c>
      <c r="G47" s="101"/>
      <c r="H47" s="45"/>
      <c r="I47" s="45"/>
      <c r="J47" s="62"/>
      <c r="K47" s="202">
        <f t="shared" si="17"/>
        <v>2250</v>
      </c>
      <c r="L47" s="202">
        <f t="shared" si="17"/>
        <v>1350</v>
      </c>
      <c r="M47" s="51"/>
      <c r="N47" s="13">
        <f t="shared" si="2"/>
        <v>2228.337</v>
      </c>
      <c r="O47" s="13">
        <f t="shared" si="3"/>
        <v>1337.0021999999999</v>
      </c>
      <c r="P47" s="51"/>
      <c r="Q47" s="477">
        <v>891.33479999999997</v>
      </c>
      <c r="R47" s="450">
        <v>825.31</v>
      </c>
      <c r="S47" s="450">
        <v>808.94972799939387</v>
      </c>
      <c r="T47" s="436">
        <v>735.40884363581256</v>
      </c>
      <c r="U47" s="409">
        <v>735.40884363581256</v>
      </c>
      <c r="V47" s="409">
        <v>735.40884363581256</v>
      </c>
      <c r="W47" s="367">
        <v>668.55349421437495</v>
      </c>
      <c r="X47" s="303">
        <v>534.84279537149996</v>
      </c>
      <c r="Y47" s="289">
        <v>511.51759312499996</v>
      </c>
      <c r="Z47" s="277">
        <v>409.21407449999998</v>
      </c>
      <c r="AA47" s="263">
        <v>409.21407449999998</v>
      </c>
      <c r="AB47" s="263">
        <v>409.21407449999998</v>
      </c>
      <c r="AC47" s="208">
        <v>368.3295</v>
      </c>
      <c r="AD47" s="208">
        <v>368.3295</v>
      </c>
      <c r="AE47" s="208">
        <v>368.3295</v>
      </c>
      <c r="AF47" s="208">
        <v>368.3295</v>
      </c>
      <c r="AG47" s="208">
        <v>332.1875</v>
      </c>
      <c r="AH47" s="190">
        <v>265.75</v>
      </c>
      <c r="AI47" s="312">
        <f t="shared" si="4"/>
        <v>1.08</v>
      </c>
      <c r="AJ47" s="144">
        <f t="shared" si="18"/>
        <v>891.33479999999997</v>
      </c>
    </row>
    <row r="48" spans="1:42" ht="23.1" customHeight="1" x14ac:dyDescent="0.25">
      <c r="A48" s="449" t="s">
        <v>238</v>
      </c>
      <c r="B48" s="2">
        <v>165</v>
      </c>
      <c r="C48" s="2" t="s">
        <v>426</v>
      </c>
      <c r="D48" s="3" t="s">
        <v>227</v>
      </c>
      <c r="E48" s="116">
        <f t="shared" si="16"/>
        <v>2400</v>
      </c>
      <c r="F48" s="117">
        <f t="shared" si="16"/>
        <v>1450</v>
      </c>
      <c r="G48" s="101"/>
      <c r="H48" s="45"/>
      <c r="I48" s="45"/>
      <c r="J48" s="62"/>
      <c r="K48" s="202">
        <f t="shared" si="17"/>
        <v>2400</v>
      </c>
      <c r="L48" s="202">
        <f t="shared" si="17"/>
        <v>1450</v>
      </c>
      <c r="M48" s="51"/>
      <c r="N48" s="13">
        <f t="shared" si="2"/>
        <v>2383.4790000000003</v>
      </c>
      <c r="O48" s="13">
        <f t="shared" si="3"/>
        <v>1430.0874000000001</v>
      </c>
      <c r="P48" s="51"/>
      <c r="Q48" s="477">
        <v>953.39160000000004</v>
      </c>
      <c r="R48" s="450">
        <v>882.77</v>
      </c>
      <c r="S48" s="450">
        <v>886.02444902646675</v>
      </c>
      <c r="T48" s="436">
        <v>805.47677184224244</v>
      </c>
      <c r="U48" s="409">
        <v>805.47677184224244</v>
      </c>
      <c r="V48" s="409">
        <v>805.47677184224244</v>
      </c>
      <c r="W48" s="367">
        <v>732.25161076567485</v>
      </c>
      <c r="X48" s="303">
        <v>585.80128861253991</v>
      </c>
      <c r="Y48" s="289">
        <v>560.2537190249999</v>
      </c>
      <c r="Z48" s="277">
        <v>448.20297521999993</v>
      </c>
      <c r="AA48" s="263">
        <v>448.20297521999993</v>
      </c>
      <c r="AB48" s="263">
        <v>448.20297521999993</v>
      </c>
      <c r="AC48" s="208">
        <v>403.42301999999995</v>
      </c>
      <c r="AD48" s="208">
        <v>403.42301999999995</v>
      </c>
      <c r="AE48" s="208">
        <v>403.42301999999995</v>
      </c>
      <c r="AF48" s="208">
        <v>403.42301999999995</v>
      </c>
      <c r="AG48" s="208">
        <v>363.83749999999998</v>
      </c>
      <c r="AH48" s="190">
        <v>291.07</v>
      </c>
      <c r="AI48" s="312">
        <f t="shared" si="4"/>
        <v>1.08</v>
      </c>
      <c r="AJ48" s="144">
        <f t="shared" si="18"/>
        <v>953.39160000000004</v>
      </c>
    </row>
    <row r="49" spans="1:36" ht="23.1" customHeight="1" x14ac:dyDescent="0.25">
      <c r="A49" s="449" t="s">
        <v>238</v>
      </c>
      <c r="B49" s="2">
        <v>166</v>
      </c>
      <c r="C49" s="2" t="s">
        <v>427</v>
      </c>
      <c r="D49" s="3" t="s">
        <v>228</v>
      </c>
      <c r="E49" s="116">
        <f t="shared" si="16"/>
        <v>2700</v>
      </c>
      <c r="F49" s="117">
        <f t="shared" si="16"/>
        <v>1650</v>
      </c>
      <c r="G49" s="101"/>
      <c r="H49" s="45"/>
      <c r="I49" s="45"/>
      <c r="J49" s="62"/>
      <c r="K49" s="202">
        <f t="shared" si="17"/>
        <v>2700</v>
      </c>
      <c r="L49" s="202">
        <f t="shared" si="17"/>
        <v>1650</v>
      </c>
      <c r="M49" s="51"/>
      <c r="N49" s="13">
        <f t="shared" si="2"/>
        <v>2687.4450000000002</v>
      </c>
      <c r="O49" s="13">
        <f t="shared" si="3"/>
        <v>1612.4670000000001</v>
      </c>
      <c r="P49" s="51"/>
      <c r="Q49" s="477">
        <v>1074.9780000000001</v>
      </c>
      <c r="R49" s="450">
        <v>995.35</v>
      </c>
      <c r="S49" s="450">
        <v>975.57967385334246</v>
      </c>
      <c r="T49" s="436">
        <v>886.89061259394759</v>
      </c>
      <c r="U49" s="409">
        <v>886.89061259394759</v>
      </c>
      <c r="V49" s="409">
        <v>886.89061259394759</v>
      </c>
      <c r="W49" s="367">
        <v>806.26419326722498</v>
      </c>
      <c r="X49" s="303">
        <v>645.01135461377999</v>
      </c>
      <c r="Y49" s="289">
        <v>616.88155567499996</v>
      </c>
      <c r="Z49" s="277">
        <v>493.50524453999998</v>
      </c>
      <c r="AA49" s="263">
        <v>493.50524453999998</v>
      </c>
      <c r="AB49" s="263">
        <v>493.50524453999998</v>
      </c>
      <c r="AC49" s="208">
        <v>444.19914</v>
      </c>
      <c r="AD49" s="208">
        <v>444.19914</v>
      </c>
      <c r="AE49" s="208">
        <v>444.19914</v>
      </c>
      <c r="AF49" s="208">
        <v>444.19914</v>
      </c>
      <c r="AG49" s="208">
        <v>400.61250000000001</v>
      </c>
      <c r="AH49" s="190">
        <v>320.49</v>
      </c>
      <c r="AI49" s="312">
        <f t="shared" si="4"/>
        <v>1.08</v>
      </c>
      <c r="AJ49" s="144">
        <f>R49*1.08</f>
        <v>1074.9780000000001</v>
      </c>
    </row>
    <row r="50" spans="1:36" ht="23.1" customHeight="1" x14ac:dyDescent="0.25">
      <c r="A50" s="449" t="s">
        <v>238</v>
      </c>
      <c r="B50" s="2">
        <v>167</v>
      </c>
      <c r="C50" s="2" t="s">
        <v>428</v>
      </c>
      <c r="D50" s="3" t="s">
        <v>131</v>
      </c>
      <c r="E50" s="116">
        <f t="shared" si="16"/>
        <v>4800</v>
      </c>
      <c r="F50" s="117">
        <f t="shared" si="16"/>
        <v>2900</v>
      </c>
      <c r="G50" s="101"/>
      <c r="H50" s="45"/>
      <c r="I50" s="45"/>
      <c r="J50" s="62"/>
      <c r="K50" s="202">
        <f t="shared" si="17"/>
        <v>4800</v>
      </c>
      <c r="L50" s="202">
        <f t="shared" si="17"/>
        <v>2900</v>
      </c>
      <c r="M50" s="51"/>
      <c r="N50" s="13">
        <f t="shared" si="2"/>
        <v>4791.2</v>
      </c>
      <c r="O50" s="13">
        <f t="shared" si="3"/>
        <v>2874.7200000000003</v>
      </c>
      <c r="P50" s="51"/>
      <c r="Q50" s="477">
        <v>1916.48</v>
      </c>
      <c r="R50" s="450">
        <v>1774.52</v>
      </c>
      <c r="S50" s="450">
        <v>1774.5200000000002</v>
      </c>
      <c r="T50" s="436">
        <v>1613.2</v>
      </c>
      <c r="U50" s="420">
        <v>1614</v>
      </c>
      <c r="V50" s="409">
        <v>1613.2</v>
      </c>
      <c r="W50" s="367">
        <v>1472.1329149999999</v>
      </c>
      <c r="X50" s="303">
        <v>1177.706332</v>
      </c>
      <c r="Y50" s="289">
        <v>1126.345</v>
      </c>
      <c r="Z50" s="277">
        <v>901.07600000000002</v>
      </c>
      <c r="AA50" s="263">
        <v>901.07600000000002</v>
      </c>
      <c r="AB50" s="263">
        <v>901.07600000000002</v>
      </c>
      <c r="AC50" s="208">
        <v>810.96245999999996</v>
      </c>
      <c r="AD50" s="208">
        <v>810.96245999999996</v>
      </c>
      <c r="AE50" s="208">
        <v>810.96245999999996</v>
      </c>
      <c r="AF50" s="208">
        <v>810.96245999999996</v>
      </c>
      <c r="AG50" s="208">
        <v>731.38750000000005</v>
      </c>
      <c r="AH50" s="190">
        <v>585.11</v>
      </c>
      <c r="AI50" s="312">
        <f t="shared" si="4"/>
        <v>1.0799990983477221</v>
      </c>
    </row>
    <row r="51" spans="1:36" ht="23.1" customHeight="1" x14ac:dyDescent="0.25">
      <c r="A51" s="449" t="s">
        <v>238</v>
      </c>
      <c r="B51" s="2">
        <v>168</v>
      </c>
      <c r="C51" s="2" t="s">
        <v>429</v>
      </c>
      <c r="D51" s="3" t="s">
        <v>132</v>
      </c>
      <c r="E51" s="116">
        <f t="shared" si="16"/>
        <v>8200</v>
      </c>
      <c r="F51" s="117">
        <f t="shared" si="16"/>
        <v>4900</v>
      </c>
      <c r="G51" s="101"/>
      <c r="H51" s="45"/>
      <c r="I51" s="45"/>
      <c r="J51" s="62"/>
      <c r="K51" s="202">
        <f t="shared" si="17"/>
        <v>8200</v>
      </c>
      <c r="L51" s="202">
        <f t="shared" si="17"/>
        <v>4900</v>
      </c>
      <c r="M51" s="51"/>
      <c r="N51" s="13">
        <f t="shared" si="2"/>
        <v>8165.25</v>
      </c>
      <c r="O51" s="13">
        <f t="shared" si="3"/>
        <v>4899.1499999999996</v>
      </c>
      <c r="P51" s="51"/>
      <c r="Q51" s="477">
        <v>3266.1</v>
      </c>
      <c r="R51" s="450">
        <v>3024.16</v>
      </c>
      <c r="S51" s="450">
        <v>3024.1640000000002</v>
      </c>
      <c r="T51" s="436">
        <v>2749.24</v>
      </c>
      <c r="U51" s="409">
        <v>2749.24</v>
      </c>
      <c r="V51" s="409">
        <v>2749.24</v>
      </c>
      <c r="W51" s="367">
        <v>2508.4250000000002</v>
      </c>
      <c r="X51" s="303">
        <v>2006.74</v>
      </c>
      <c r="Y51" s="289">
        <v>3187.5</v>
      </c>
      <c r="Z51" s="277">
        <v>2550</v>
      </c>
      <c r="AA51" s="272">
        <v>2550</v>
      </c>
      <c r="AB51" s="263">
        <v>1535.6000000000001</v>
      </c>
      <c r="AC51" s="208">
        <v>1382.03604</v>
      </c>
      <c r="AD51" s="208">
        <v>1382.03604</v>
      </c>
      <c r="AE51" s="208">
        <v>1382.03604</v>
      </c>
      <c r="AF51" s="208">
        <v>1382.03604</v>
      </c>
      <c r="AG51" s="208">
        <v>1246.425</v>
      </c>
      <c r="AH51" s="190">
        <v>997.14</v>
      </c>
      <c r="AI51" s="312">
        <f t="shared" si="4"/>
        <v>1.0800023808264114</v>
      </c>
    </row>
    <row r="52" spans="1:36" ht="23.1" customHeight="1" x14ac:dyDescent="0.25">
      <c r="A52" s="449" t="s">
        <v>238</v>
      </c>
      <c r="B52" s="2">
        <v>169</v>
      </c>
      <c r="C52" s="2" t="s">
        <v>430</v>
      </c>
      <c r="D52" s="3" t="s">
        <v>133</v>
      </c>
      <c r="E52" s="116">
        <f t="shared" si="16"/>
        <v>11100</v>
      </c>
      <c r="F52" s="117">
        <f t="shared" si="16"/>
        <v>6700</v>
      </c>
      <c r="G52" s="101"/>
      <c r="H52" s="45"/>
      <c r="I52" s="45"/>
      <c r="J52" s="62"/>
      <c r="K52" s="202">
        <f t="shared" si="17"/>
        <v>11100</v>
      </c>
      <c r="L52" s="202">
        <f t="shared" si="17"/>
        <v>6700</v>
      </c>
      <c r="M52" s="51"/>
      <c r="N52" s="13">
        <f t="shared" si="2"/>
        <v>11093.724999999999</v>
      </c>
      <c r="O52" s="13">
        <f t="shared" si="3"/>
        <v>6656.2349999999997</v>
      </c>
      <c r="P52" s="51"/>
      <c r="Q52" s="477">
        <v>4437.49</v>
      </c>
      <c r="R52" s="450">
        <v>4108.78</v>
      </c>
      <c r="S52" s="450">
        <v>4108.7750000000005</v>
      </c>
      <c r="T52" s="436">
        <v>3735.25</v>
      </c>
      <c r="U52" s="409">
        <v>3735.25</v>
      </c>
      <c r="V52" s="409">
        <v>3735.25</v>
      </c>
      <c r="W52" s="367">
        <v>3408.5890162500004</v>
      </c>
      <c r="X52" s="303">
        <v>2726.8712130000004</v>
      </c>
      <c r="Y52" s="289">
        <v>4186.25</v>
      </c>
      <c r="Z52" s="277">
        <v>3349</v>
      </c>
      <c r="AA52" s="272">
        <v>3349</v>
      </c>
      <c r="AB52" s="263">
        <v>2086.3590000000004</v>
      </c>
      <c r="AC52" s="208">
        <v>1877.7112199999999</v>
      </c>
      <c r="AD52" s="208">
        <v>1877.7112199999999</v>
      </c>
      <c r="AE52" s="208">
        <v>1877.7112199999999</v>
      </c>
      <c r="AF52" s="208">
        <v>1877.7112199999999</v>
      </c>
      <c r="AG52" s="208">
        <v>1693.4625000000001</v>
      </c>
      <c r="AH52" s="190">
        <v>1354.77</v>
      </c>
      <c r="AI52" s="312">
        <f t="shared" si="4"/>
        <v>1.080001849697477</v>
      </c>
    </row>
    <row r="53" spans="1:36" ht="23.1" customHeight="1" x14ac:dyDescent="0.25">
      <c r="A53" s="449" t="s">
        <v>238</v>
      </c>
      <c r="B53" s="2">
        <v>170</v>
      </c>
      <c r="C53" s="2" t="s">
        <v>431</v>
      </c>
      <c r="D53" s="3" t="s">
        <v>134</v>
      </c>
      <c r="E53" s="116">
        <f t="shared" si="16"/>
        <v>14450</v>
      </c>
      <c r="F53" s="117">
        <f t="shared" si="16"/>
        <v>8700</v>
      </c>
      <c r="G53" s="101"/>
      <c r="H53" s="45"/>
      <c r="I53" s="45"/>
      <c r="J53" s="62"/>
      <c r="K53" s="202">
        <f t="shared" si="17"/>
        <v>14450</v>
      </c>
      <c r="L53" s="202">
        <f t="shared" si="17"/>
        <v>8700</v>
      </c>
      <c r="M53" s="51"/>
      <c r="N53" s="13">
        <f t="shared" si="2"/>
        <v>14437.3</v>
      </c>
      <c r="O53" s="13">
        <f t="shared" si="3"/>
        <v>8662.380000000001</v>
      </c>
      <c r="P53" s="51"/>
      <c r="Q53" s="477">
        <v>5774.92</v>
      </c>
      <c r="R53" s="450">
        <v>5347.14</v>
      </c>
      <c r="S53" s="450">
        <v>5347.1329999999998</v>
      </c>
      <c r="T53" s="436">
        <v>4861.03</v>
      </c>
      <c r="U53" s="409">
        <v>4861.03</v>
      </c>
      <c r="V53" s="409">
        <v>4861.03</v>
      </c>
      <c r="W53" s="367">
        <v>4435.25</v>
      </c>
      <c r="X53" s="305">
        <v>3548.2</v>
      </c>
      <c r="Y53" s="289">
        <v>6570</v>
      </c>
      <c r="Z53" s="277">
        <v>5256</v>
      </c>
      <c r="AA53" s="272">
        <v>5256</v>
      </c>
      <c r="AB53" s="263">
        <v>2571.1620000000003</v>
      </c>
      <c r="AC53" s="208">
        <v>2313.9269999999997</v>
      </c>
      <c r="AD53" s="208">
        <v>2313.9269999999997</v>
      </c>
      <c r="AE53" s="208">
        <v>2313.9269999999997</v>
      </c>
      <c r="AF53" s="208">
        <v>2313.9269999999997</v>
      </c>
      <c r="AG53" s="208">
        <v>2086.875</v>
      </c>
      <c r="AH53" s="190">
        <v>1669.5</v>
      </c>
      <c r="AI53" s="312">
        <f t="shared" si="4"/>
        <v>1.0800016457395916</v>
      </c>
    </row>
    <row r="54" spans="1:36" ht="9.9499999999999993" customHeight="1" x14ac:dyDescent="0.25">
      <c r="D54" s="320"/>
      <c r="E54" s="138"/>
      <c r="F54" s="139"/>
      <c r="G54" s="103"/>
      <c r="H54" s="67"/>
      <c r="I54" s="67"/>
      <c r="J54" s="2"/>
      <c r="K54" s="202"/>
      <c r="L54" s="202"/>
      <c r="M54" s="2"/>
      <c r="N54" s="13"/>
      <c r="O54" s="13"/>
      <c r="P54" s="2"/>
      <c r="Q54" s="398"/>
      <c r="R54" s="398"/>
      <c r="S54" s="398"/>
      <c r="T54" s="400"/>
      <c r="U54" s="400"/>
      <c r="V54" s="400"/>
      <c r="W54" s="332"/>
      <c r="X54" s="342"/>
      <c r="Y54" s="322"/>
      <c r="Z54" s="279"/>
      <c r="AA54" s="343"/>
      <c r="AB54" s="323"/>
      <c r="AC54" s="209"/>
      <c r="AD54" s="209"/>
      <c r="AE54" s="209"/>
      <c r="AF54" s="209"/>
      <c r="AG54" s="209"/>
      <c r="AH54" s="191"/>
      <c r="AI54" s="312" t="e">
        <f t="shared" si="4"/>
        <v>#DIV/0!</v>
      </c>
    </row>
    <row r="55" spans="1:36" ht="23.1" customHeight="1" x14ac:dyDescent="0.25">
      <c r="D55" s="615" t="s">
        <v>44</v>
      </c>
      <c r="E55" s="615"/>
      <c r="F55" s="615"/>
      <c r="G55" s="615"/>
      <c r="H55" s="615"/>
      <c r="I55" s="615"/>
      <c r="J55" s="2"/>
      <c r="K55" s="202"/>
      <c r="L55" s="202"/>
      <c r="M55" s="2"/>
      <c r="N55" s="13"/>
      <c r="O55" s="13"/>
      <c r="P55" s="2"/>
      <c r="Q55" s="480">
        <v>290224</v>
      </c>
      <c r="R55" s="474">
        <v>220324</v>
      </c>
      <c r="S55" s="398"/>
      <c r="T55" s="400"/>
      <c r="U55" s="400"/>
      <c r="V55" s="400"/>
      <c r="W55" s="332"/>
      <c r="X55" s="342"/>
      <c r="Y55" s="322"/>
      <c r="Z55" s="279"/>
      <c r="AA55" s="343"/>
      <c r="AB55" s="323"/>
      <c r="AC55" s="209"/>
      <c r="AD55" s="209"/>
      <c r="AE55" s="209"/>
      <c r="AF55" s="209"/>
      <c r="AG55" s="209"/>
      <c r="AH55" s="191"/>
      <c r="AI55" s="312">
        <f t="shared" si="4"/>
        <v>1.3172600352208566</v>
      </c>
    </row>
    <row r="56" spans="1:36" ht="23.1" customHeight="1" x14ac:dyDescent="0.25">
      <c r="A56" s="2" t="s">
        <v>254</v>
      </c>
      <c r="B56" s="2">
        <v>422</v>
      </c>
      <c r="C56" s="2" t="s">
        <v>359</v>
      </c>
      <c r="D56" s="4" t="s">
        <v>562</v>
      </c>
      <c r="E56" s="116">
        <f t="shared" ref="E56:F64" si="19">K56</f>
        <v>1450</v>
      </c>
      <c r="F56" s="117">
        <f t="shared" si="19"/>
        <v>850</v>
      </c>
      <c r="G56" s="101"/>
      <c r="K56" s="202">
        <f t="shared" ref="K56:L64" si="20">MROUND(N56+25,50)</f>
        <v>1450</v>
      </c>
      <c r="L56" s="202">
        <f t="shared" si="20"/>
        <v>850</v>
      </c>
      <c r="M56" s="51"/>
      <c r="N56" s="13">
        <f t="shared" si="2"/>
        <v>1401.575</v>
      </c>
      <c r="O56" s="13">
        <f t="shared" si="3"/>
        <v>840.94499999999994</v>
      </c>
      <c r="P56" s="51"/>
      <c r="Q56" s="478">
        <v>560.63</v>
      </c>
      <c r="R56" s="398">
        <v>560.63</v>
      </c>
      <c r="S56" s="398">
        <v>345.17</v>
      </c>
      <c r="T56" s="436">
        <v>345.17</v>
      </c>
      <c r="U56" s="409">
        <v>345.17</v>
      </c>
      <c r="V56" s="409">
        <v>345.17</v>
      </c>
      <c r="W56" s="367">
        <v>297.5625</v>
      </c>
      <c r="X56" s="311">
        <v>257.08999999999997</v>
      </c>
      <c r="Y56" s="289">
        <v>243</v>
      </c>
      <c r="Z56" s="277">
        <v>194.4</v>
      </c>
      <c r="AA56" s="263">
        <v>194.4</v>
      </c>
      <c r="AB56" s="263">
        <v>194.4</v>
      </c>
      <c r="AC56" s="208">
        <v>186.19523999999998</v>
      </c>
      <c r="AD56" s="208">
        <v>186.19523999999998</v>
      </c>
      <c r="AE56" s="208">
        <v>186.19523999999998</v>
      </c>
      <c r="AF56" s="208">
        <v>186.19523999999998</v>
      </c>
      <c r="AG56" s="208">
        <v>167.92500000000001</v>
      </c>
      <c r="AH56" s="191">
        <v>134.34</v>
      </c>
      <c r="AI56" s="312">
        <f t="shared" si="4"/>
        <v>1</v>
      </c>
    </row>
    <row r="57" spans="1:36" ht="23.1" customHeight="1" x14ac:dyDescent="0.25">
      <c r="A57" s="2" t="s">
        <v>254</v>
      </c>
      <c r="B57" s="2">
        <v>423</v>
      </c>
      <c r="C57" s="2" t="s">
        <v>360</v>
      </c>
      <c r="D57" s="4" t="s">
        <v>561</v>
      </c>
      <c r="E57" s="116">
        <f t="shared" si="19"/>
        <v>1200</v>
      </c>
      <c r="F57" s="117">
        <f t="shared" si="19"/>
        <v>750</v>
      </c>
      <c r="G57" s="101"/>
      <c r="K57" s="202">
        <f t="shared" si="20"/>
        <v>1200</v>
      </c>
      <c r="L57" s="202">
        <f t="shared" si="20"/>
        <v>750</v>
      </c>
      <c r="M57" s="51"/>
      <c r="N57" s="13">
        <f t="shared" si="2"/>
        <v>1190.8499999999999</v>
      </c>
      <c r="O57" s="13">
        <f t="shared" si="3"/>
        <v>714.51</v>
      </c>
      <c r="P57" s="51"/>
      <c r="Q57" s="478">
        <v>476.34</v>
      </c>
      <c r="R57" s="398">
        <v>476.34</v>
      </c>
      <c r="S57" s="398">
        <v>406.25</v>
      </c>
      <c r="T57" s="436">
        <v>406.25</v>
      </c>
      <c r="U57" s="409">
        <v>406.25</v>
      </c>
      <c r="V57" s="409">
        <v>406.25</v>
      </c>
      <c r="W57" s="367">
        <v>321.36249999999995</v>
      </c>
      <c r="X57" s="311">
        <v>238.05</v>
      </c>
      <c r="Y57" s="289">
        <v>225</v>
      </c>
      <c r="Z57" s="277">
        <v>180</v>
      </c>
      <c r="AA57" s="263">
        <v>180</v>
      </c>
      <c r="AB57" s="263">
        <v>180</v>
      </c>
      <c r="AC57" s="208">
        <v>169.27217999999999</v>
      </c>
      <c r="AD57" s="208">
        <v>169.27217999999999</v>
      </c>
      <c r="AE57" s="208">
        <v>169.27217999999999</v>
      </c>
      <c r="AF57" s="208">
        <v>169.27217999999999</v>
      </c>
      <c r="AG57" s="208">
        <v>152.66249999999999</v>
      </c>
      <c r="AH57" s="191">
        <v>122.13</v>
      </c>
      <c r="AI57" s="312">
        <f t="shared" si="4"/>
        <v>1</v>
      </c>
    </row>
    <row r="58" spans="1:36" ht="23.1" customHeight="1" x14ac:dyDescent="0.25">
      <c r="A58" s="2" t="s">
        <v>254</v>
      </c>
      <c r="B58" s="2">
        <v>424</v>
      </c>
      <c r="C58" s="2" t="s">
        <v>362</v>
      </c>
      <c r="D58" s="4" t="s">
        <v>560</v>
      </c>
      <c r="E58" s="116">
        <f t="shared" si="19"/>
        <v>1600</v>
      </c>
      <c r="F58" s="117">
        <f t="shared" si="19"/>
        <v>1000</v>
      </c>
      <c r="G58" s="101"/>
      <c r="K58" s="202">
        <f t="shared" si="20"/>
        <v>1600</v>
      </c>
      <c r="L58" s="202">
        <f t="shared" si="20"/>
        <v>1000</v>
      </c>
      <c r="M58" s="51"/>
      <c r="N58" s="13">
        <f t="shared" si="2"/>
        <v>1587.8</v>
      </c>
      <c r="O58" s="13">
        <f t="shared" si="3"/>
        <v>952.68000000000006</v>
      </c>
      <c r="P58" s="51"/>
      <c r="Q58" s="478">
        <v>635.12</v>
      </c>
      <c r="R58" s="398">
        <v>635.12</v>
      </c>
      <c r="S58" s="398">
        <v>460.23</v>
      </c>
      <c r="T58" s="436">
        <v>460.23</v>
      </c>
      <c r="U58" s="409">
        <v>460.23</v>
      </c>
      <c r="V58" s="409">
        <v>460.23</v>
      </c>
      <c r="W58" s="367">
        <v>396.75</v>
      </c>
      <c r="X58" s="311">
        <v>317.39999999999998</v>
      </c>
      <c r="Y58" s="289">
        <v>300</v>
      </c>
      <c r="Z58" s="277">
        <v>240</v>
      </c>
      <c r="AA58" s="263">
        <v>240</v>
      </c>
      <c r="AB58" s="263">
        <v>240</v>
      </c>
      <c r="AC58" s="208">
        <v>207.05453999999997</v>
      </c>
      <c r="AD58" s="208">
        <v>207.05453999999997</v>
      </c>
      <c r="AE58" s="208">
        <v>207.05453999999997</v>
      </c>
      <c r="AF58" s="208">
        <v>207.05453999999997</v>
      </c>
      <c r="AG58" s="208">
        <v>186.73749999999998</v>
      </c>
      <c r="AH58" s="191">
        <v>149.38999999999999</v>
      </c>
      <c r="AI58" s="312">
        <f t="shared" si="4"/>
        <v>1</v>
      </c>
    </row>
    <row r="59" spans="1:36" ht="23.1" customHeight="1" x14ac:dyDescent="0.25">
      <c r="A59" s="2" t="s">
        <v>254</v>
      </c>
      <c r="B59" s="2">
        <v>425</v>
      </c>
      <c r="C59" s="2" t="s">
        <v>364</v>
      </c>
      <c r="D59" s="4" t="s">
        <v>559</v>
      </c>
      <c r="E59" s="116">
        <f t="shared" si="19"/>
        <v>2150</v>
      </c>
      <c r="F59" s="117">
        <f t="shared" si="19"/>
        <v>1300</v>
      </c>
      <c r="G59" s="101"/>
      <c r="K59" s="202">
        <f t="shared" si="20"/>
        <v>2150</v>
      </c>
      <c r="L59" s="202">
        <f t="shared" si="20"/>
        <v>1300</v>
      </c>
      <c r="M59" s="51"/>
      <c r="N59" s="13">
        <f t="shared" si="2"/>
        <v>2117</v>
      </c>
      <c r="O59" s="13">
        <f t="shared" si="3"/>
        <v>1270.1999999999998</v>
      </c>
      <c r="P59" s="51"/>
      <c r="Q59" s="478">
        <v>846.8</v>
      </c>
      <c r="R59" s="398">
        <v>846.8</v>
      </c>
      <c r="S59" s="398">
        <v>613.63</v>
      </c>
      <c r="T59" s="436">
        <v>613.63</v>
      </c>
      <c r="U59" s="409">
        <v>613.63</v>
      </c>
      <c r="V59" s="409">
        <v>613.63</v>
      </c>
      <c r="W59" s="367">
        <v>529</v>
      </c>
      <c r="X59" s="311">
        <v>423.2</v>
      </c>
      <c r="Y59" s="289">
        <v>400</v>
      </c>
      <c r="Z59" s="277">
        <v>320</v>
      </c>
      <c r="AA59" s="263">
        <v>320</v>
      </c>
      <c r="AB59" s="263">
        <v>320</v>
      </c>
      <c r="AC59" s="208">
        <v>266.07041999999996</v>
      </c>
      <c r="AD59" s="208">
        <v>266.07041999999996</v>
      </c>
      <c r="AE59" s="208">
        <v>266.07041999999996</v>
      </c>
      <c r="AF59" s="208">
        <v>266.07041999999996</v>
      </c>
      <c r="AG59" s="208">
        <v>239.96250000000001</v>
      </c>
      <c r="AH59" s="191">
        <v>191.97</v>
      </c>
      <c r="AI59" s="312">
        <f t="shared" si="4"/>
        <v>1</v>
      </c>
    </row>
    <row r="60" spans="1:36" ht="23.1" customHeight="1" x14ac:dyDescent="0.25">
      <c r="A60" s="2" t="s">
        <v>254</v>
      </c>
      <c r="B60" s="2">
        <v>426</v>
      </c>
      <c r="C60" s="2" t="s">
        <v>365</v>
      </c>
      <c r="D60" s="4" t="s">
        <v>558</v>
      </c>
      <c r="E60" s="116">
        <f t="shared" si="19"/>
        <v>2850</v>
      </c>
      <c r="F60" s="117">
        <f t="shared" si="19"/>
        <v>1750</v>
      </c>
      <c r="G60" s="101"/>
      <c r="K60" s="202">
        <f t="shared" si="20"/>
        <v>2850</v>
      </c>
      <c r="L60" s="202">
        <f t="shared" si="20"/>
        <v>1750</v>
      </c>
      <c r="M60" s="51"/>
      <c r="N60" s="13">
        <f t="shared" si="2"/>
        <v>2844.75</v>
      </c>
      <c r="O60" s="13">
        <f t="shared" si="3"/>
        <v>1706.8500000000001</v>
      </c>
      <c r="P60" s="51"/>
      <c r="Q60" s="478">
        <v>1137.9000000000001</v>
      </c>
      <c r="R60" s="398">
        <v>1137.9000000000001</v>
      </c>
      <c r="S60" s="398">
        <v>824.57</v>
      </c>
      <c r="T60" s="436">
        <v>824.57</v>
      </c>
      <c r="U60" s="409">
        <v>824.57</v>
      </c>
      <c r="V60" s="409">
        <v>824.57</v>
      </c>
      <c r="W60" s="367">
        <v>710.84999999999991</v>
      </c>
      <c r="X60" s="311">
        <v>568.67999999999995</v>
      </c>
      <c r="Y60" s="289">
        <v>537.5</v>
      </c>
      <c r="Z60" s="277">
        <v>430</v>
      </c>
      <c r="AA60" s="263">
        <v>430</v>
      </c>
      <c r="AB60" s="263">
        <v>430</v>
      </c>
      <c r="AC60" s="208">
        <v>341.37180000000001</v>
      </c>
      <c r="AD60" s="208">
        <v>341.37180000000001</v>
      </c>
      <c r="AE60" s="208">
        <v>341.37180000000001</v>
      </c>
      <c r="AF60" s="208">
        <v>341.37180000000001</v>
      </c>
      <c r="AG60" s="208">
        <v>307.875</v>
      </c>
      <c r="AH60" s="191">
        <v>246.3</v>
      </c>
      <c r="AI60" s="312">
        <f t="shared" si="4"/>
        <v>1</v>
      </c>
    </row>
    <row r="61" spans="1:36" ht="23.1" customHeight="1" x14ac:dyDescent="0.25">
      <c r="A61" s="2" t="s">
        <v>254</v>
      </c>
      <c r="B61" s="2">
        <v>427</v>
      </c>
      <c r="C61" s="2" t="s">
        <v>366</v>
      </c>
      <c r="D61" s="4" t="s">
        <v>557</v>
      </c>
      <c r="E61" s="116">
        <f t="shared" si="19"/>
        <v>3450</v>
      </c>
      <c r="F61" s="117">
        <f t="shared" si="19"/>
        <v>2100</v>
      </c>
      <c r="G61" s="101"/>
      <c r="K61" s="202">
        <f t="shared" si="20"/>
        <v>3450</v>
      </c>
      <c r="L61" s="202">
        <f t="shared" si="20"/>
        <v>2100</v>
      </c>
      <c r="M61" s="51"/>
      <c r="N61" s="13">
        <f t="shared" si="2"/>
        <v>3440.2</v>
      </c>
      <c r="O61" s="13">
        <f t="shared" si="3"/>
        <v>2064.12</v>
      </c>
      <c r="P61" s="51"/>
      <c r="Q61" s="478">
        <v>1376.08</v>
      </c>
      <c r="R61" s="398">
        <v>1376.08</v>
      </c>
      <c r="S61" s="398">
        <v>997.16</v>
      </c>
      <c r="T61" s="436">
        <v>997.16</v>
      </c>
      <c r="U61" s="409">
        <v>997.16</v>
      </c>
      <c r="V61" s="409">
        <v>997.16</v>
      </c>
      <c r="W61" s="367">
        <v>859.625</v>
      </c>
      <c r="X61" s="311">
        <v>687.7</v>
      </c>
      <c r="Y61" s="289">
        <v>650</v>
      </c>
      <c r="Z61" s="277">
        <v>520</v>
      </c>
      <c r="AA61" s="263">
        <v>520</v>
      </c>
      <c r="AB61" s="263">
        <v>520</v>
      </c>
      <c r="AC61" s="208">
        <v>422.72999999999996</v>
      </c>
      <c r="AD61" s="208">
        <v>422.72999999999996</v>
      </c>
      <c r="AE61" s="208">
        <v>422.72999999999996</v>
      </c>
      <c r="AF61" s="208">
        <v>422.72999999999996</v>
      </c>
      <c r="AG61" s="208">
        <v>381.25</v>
      </c>
      <c r="AH61" s="191">
        <v>305</v>
      </c>
      <c r="AI61" s="312">
        <f t="shared" si="4"/>
        <v>1</v>
      </c>
    </row>
    <row r="62" spans="1:36" ht="23.1" customHeight="1" x14ac:dyDescent="0.25">
      <c r="A62" s="2" t="s">
        <v>254</v>
      </c>
      <c r="B62" s="2">
        <v>428</v>
      </c>
      <c r="C62" s="2" t="s">
        <v>367</v>
      </c>
      <c r="D62" s="4" t="s">
        <v>556</v>
      </c>
      <c r="E62" s="116">
        <f t="shared" si="19"/>
        <v>4150</v>
      </c>
      <c r="F62" s="117">
        <f t="shared" si="19"/>
        <v>2500</v>
      </c>
      <c r="G62" s="101"/>
      <c r="K62" s="202">
        <f t="shared" si="20"/>
        <v>4150</v>
      </c>
      <c r="L62" s="202">
        <f t="shared" si="20"/>
        <v>2500</v>
      </c>
      <c r="M62" s="51"/>
      <c r="N62" s="13">
        <f t="shared" si="2"/>
        <v>4101.8249999999998</v>
      </c>
      <c r="O62" s="13">
        <f t="shared" si="3"/>
        <v>2461.0950000000003</v>
      </c>
      <c r="P62" s="51"/>
      <c r="Q62" s="478">
        <v>1640.73</v>
      </c>
      <c r="R62" s="398">
        <v>1640.73</v>
      </c>
      <c r="S62" s="398">
        <v>1188.93</v>
      </c>
      <c r="T62" s="436">
        <v>1188.93</v>
      </c>
      <c r="U62" s="409">
        <v>1188.93</v>
      </c>
      <c r="V62" s="409">
        <v>1188.93</v>
      </c>
      <c r="W62" s="367">
        <v>1024.9375</v>
      </c>
      <c r="X62" s="311">
        <v>819.95</v>
      </c>
      <c r="Y62" s="289">
        <v>775</v>
      </c>
      <c r="Z62" s="277">
        <v>620</v>
      </c>
      <c r="AA62" s="263">
        <v>620</v>
      </c>
      <c r="AB62" s="263">
        <v>620</v>
      </c>
      <c r="AC62" s="208">
        <v>480.52619999999996</v>
      </c>
      <c r="AD62" s="208">
        <v>480.52619999999996</v>
      </c>
      <c r="AE62" s="208">
        <v>480.52619999999996</v>
      </c>
      <c r="AF62" s="208">
        <v>480.52619999999996</v>
      </c>
      <c r="AG62" s="208">
        <v>433.375</v>
      </c>
      <c r="AH62" s="191">
        <v>346.7</v>
      </c>
      <c r="AI62" s="312">
        <f t="shared" si="4"/>
        <v>1</v>
      </c>
    </row>
    <row r="63" spans="1:36" ht="23.1" customHeight="1" x14ac:dyDescent="0.25">
      <c r="A63" s="2" t="s">
        <v>254</v>
      </c>
      <c r="B63" s="2">
        <v>429</v>
      </c>
      <c r="C63" s="2" t="s">
        <v>361</v>
      </c>
      <c r="D63" s="4" t="s">
        <v>203</v>
      </c>
      <c r="E63" s="116">
        <f t="shared" si="19"/>
        <v>1800</v>
      </c>
      <c r="F63" s="117">
        <f t="shared" si="19"/>
        <v>1100</v>
      </c>
      <c r="G63" s="101"/>
      <c r="K63" s="202">
        <f t="shared" si="20"/>
        <v>1800</v>
      </c>
      <c r="L63" s="202">
        <f t="shared" si="20"/>
        <v>1100</v>
      </c>
      <c r="M63" s="51"/>
      <c r="N63" s="13">
        <f t="shared" si="2"/>
        <v>1767.15</v>
      </c>
      <c r="O63" s="13">
        <f t="shared" si="3"/>
        <v>1060.29</v>
      </c>
      <c r="P63" s="51"/>
      <c r="Q63" s="478">
        <v>706.86</v>
      </c>
      <c r="R63" s="398">
        <v>706.86</v>
      </c>
      <c r="S63" s="398">
        <v>512.21</v>
      </c>
      <c r="T63" s="436">
        <v>512.21</v>
      </c>
      <c r="U63" s="409">
        <v>512.21</v>
      </c>
      <c r="V63" s="409">
        <v>512.21</v>
      </c>
      <c r="W63" s="367">
        <v>405.08749999999998</v>
      </c>
      <c r="X63" s="311">
        <v>324.07</v>
      </c>
      <c r="Y63" s="289">
        <v>321.625</v>
      </c>
      <c r="Z63" s="277">
        <v>257.3</v>
      </c>
      <c r="AA63" s="263">
        <v>257.3</v>
      </c>
      <c r="AB63" s="263">
        <v>257.3</v>
      </c>
      <c r="AC63" s="208">
        <v>247.49801999999997</v>
      </c>
      <c r="AD63" s="208">
        <v>247.49801999999997</v>
      </c>
      <c r="AE63" s="208">
        <v>247.49801999999997</v>
      </c>
      <c r="AF63" s="208">
        <v>247.49801999999997</v>
      </c>
      <c r="AG63" s="208">
        <v>223.21249999999998</v>
      </c>
      <c r="AH63" s="191">
        <v>178.57</v>
      </c>
      <c r="AI63" s="312">
        <f t="shared" si="4"/>
        <v>1</v>
      </c>
    </row>
    <row r="64" spans="1:36" ht="23.1" customHeight="1" x14ac:dyDescent="0.25">
      <c r="A64" s="2" t="s">
        <v>254</v>
      </c>
      <c r="B64" s="2">
        <v>430</v>
      </c>
      <c r="C64" s="2" t="s">
        <v>363</v>
      </c>
      <c r="D64" s="4" t="s">
        <v>205</v>
      </c>
      <c r="E64" s="116">
        <f t="shared" si="19"/>
        <v>2850</v>
      </c>
      <c r="F64" s="117">
        <f t="shared" si="19"/>
        <v>1700</v>
      </c>
      <c r="G64" s="101"/>
      <c r="K64" s="202">
        <f t="shared" si="20"/>
        <v>2850</v>
      </c>
      <c r="L64" s="202">
        <f t="shared" si="20"/>
        <v>1700</v>
      </c>
      <c r="M64" s="51"/>
      <c r="N64" s="13">
        <f t="shared" si="2"/>
        <v>2821.0250000000001</v>
      </c>
      <c r="O64" s="13">
        <f t="shared" si="3"/>
        <v>1692.6150000000002</v>
      </c>
      <c r="P64" s="51"/>
      <c r="Q64" s="478">
        <v>1128.4100000000001</v>
      </c>
      <c r="R64" s="398">
        <v>1128.4100000000001</v>
      </c>
      <c r="S64" s="398">
        <v>817.69</v>
      </c>
      <c r="T64" s="436">
        <v>817.69</v>
      </c>
      <c r="U64" s="409">
        <v>817.69</v>
      </c>
      <c r="V64" s="409">
        <v>817.69</v>
      </c>
      <c r="W64" s="367">
        <v>590.45000000000005</v>
      </c>
      <c r="X64" s="311">
        <v>472.36</v>
      </c>
      <c r="Y64" s="289">
        <v>513.4375</v>
      </c>
      <c r="Z64" s="277">
        <v>410.75</v>
      </c>
      <c r="AA64" s="263">
        <v>410.75</v>
      </c>
      <c r="AB64" s="263">
        <v>410.75</v>
      </c>
      <c r="AC64" s="208">
        <v>395.09315999999995</v>
      </c>
      <c r="AD64" s="208">
        <v>395.09315999999995</v>
      </c>
      <c r="AE64" s="208">
        <v>395.09315999999995</v>
      </c>
      <c r="AF64" s="208">
        <v>395.09315999999995</v>
      </c>
      <c r="AG64" s="208">
        <v>356.32499999999999</v>
      </c>
      <c r="AH64" s="191">
        <v>285.06</v>
      </c>
      <c r="AI64" s="312">
        <f t="shared" si="4"/>
        <v>1</v>
      </c>
    </row>
    <row r="65" spans="1:42" ht="9.9499999999999993" customHeight="1" x14ac:dyDescent="0.25">
      <c r="D65" s="136"/>
      <c r="E65" s="138"/>
      <c r="F65" s="139"/>
      <c r="J65" s="34"/>
      <c r="K65" s="202"/>
      <c r="L65" s="202"/>
      <c r="M65" s="2"/>
      <c r="N65" s="13"/>
      <c r="O65" s="13"/>
      <c r="P65" s="2"/>
      <c r="Q65" s="398"/>
      <c r="R65" s="398"/>
      <c r="S65" s="398"/>
      <c r="T65" s="400"/>
      <c r="U65" s="400"/>
      <c r="V65" s="400"/>
      <c r="W65" s="332"/>
      <c r="X65" s="340"/>
      <c r="Y65" s="330"/>
      <c r="Z65" s="280"/>
      <c r="AA65" s="331"/>
      <c r="AB65" s="331"/>
      <c r="AC65" s="208"/>
      <c r="AD65" s="208"/>
      <c r="AE65" s="208"/>
      <c r="AF65" s="208"/>
      <c r="AG65" s="208"/>
      <c r="AH65" s="191"/>
      <c r="AI65" s="312" t="e">
        <f t="shared" si="4"/>
        <v>#DIV/0!</v>
      </c>
    </row>
    <row r="66" spans="1:42" ht="23.1" customHeight="1" x14ac:dyDescent="0.25">
      <c r="D66" s="615" t="s">
        <v>281</v>
      </c>
      <c r="E66" s="615"/>
      <c r="F66" s="615"/>
      <c r="G66" s="615"/>
      <c r="H66" s="615"/>
      <c r="I66" s="615"/>
      <c r="J66" s="34"/>
      <c r="K66" s="202"/>
      <c r="L66" s="202"/>
      <c r="M66" s="2"/>
      <c r="N66" s="13"/>
      <c r="O66" s="13"/>
      <c r="P66" s="2"/>
      <c r="Q66" s="481">
        <v>220324</v>
      </c>
      <c r="R66" s="472">
        <v>220324</v>
      </c>
      <c r="S66" s="398"/>
      <c r="T66" s="400"/>
      <c r="U66" s="400"/>
      <c r="V66" s="400"/>
      <c r="W66" s="332"/>
      <c r="X66" s="340"/>
      <c r="Y66" s="330"/>
      <c r="Z66" s="280"/>
      <c r="AA66" s="331"/>
      <c r="AB66" s="331"/>
      <c r="AC66" s="208"/>
      <c r="AD66" s="208"/>
      <c r="AE66" s="208"/>
      <c r="AF66" s="208"/>
      <c r="AG66" s="208"/>
      <c r="AH66" s="191"/>
      <c r="AI66" s="312">
        <f t="shared" si="4"/>
        <v>1</v>
      </c>
    </row>
    <row r="67" spans="1:42" s="66" customFormat="1" ht="23.1" customHeight="1" x14ac:dyDescent="0.25">
      <c r="A67" s="2" t="s">
        <v>255</v>
      </c>
      <c r="B67" s="2">
        <v>1618</v>
      </c>
      <c r="C67" s="2" t="s">
        <v>388</v>
      </c>
      <c r="D67" s="4" t="s">
        <v>210</v>
      </c>
      <c r="E67" s="116">
        <f t="shared" ref="E67:F75" si="21">K67</f>
        <v>500</v>
      </c>
      <c r="F67" s="117">
        <f t="shared" si="21"/>
        <v>300</v>
      </c>
      <c r="G67" s="101"/>
      <c r="H67" s="2"/>
      <c r="I67" s="2"/>
      <c r="J67" s="71"/>
      <c r="K67" s="202">
        <f t="shared" ref="K67:L75" si="22">MROUND(N67+25,50)</f>
        <v>500</v>
      </c>
      <c r="L67" s="202">
        <f t="shared" si="22"/>
        <v>300</v>
      </c>
      <c r="M67" s="51"/>
      <c r="N67" s="13">
        <f t="shared" si="2"/>
        <v>487.15000000000003</v>
      </c>
      <c r="O67" s="13">
        <f t="shared" si="3"/>
        <v>292.29000000000002</v>
      </c>
      <c r="P67" s="63"/>
      <c r="Q67" s="482">
        <v>194.86</v>
      </c>
      <c r="R67" s="467">
        <v>194.86</v>
      </c>
      <c r="S67" s="398">
        <v>158.50575365625002</v>
      </c>
      <c r="T67" s="400">
        <v>158.50575365625002</v>
      </c>
      <c r="U67" s="410">
        <v>158.50575365625002</v>
      </c>
      <c r="V67" s="410">
        <v>158.50575365625002</v>
      </c>
      <c r="W67" s="367">
        <v>144.0961396875</v>
      </c>
      <c r="X67" s="300">
        <v>115.27691175000001</v>
      </c>
      <c r="Y67" s="289">
        <v>115.27691175000001</v>
      </c>
      <c r="Z67" s="277">
        <v>92.221529400000009</v>
      </c>
      <c r="AA67" s="263">
        <v>92.221529400000009</v>
      </c>
      <c r="AB67" s="263">
        <v>92.221529400000009</v>
      </c>
      <c r="AC67" s="208">
        <v>83.837754000000004</v>
      </c>
      <c r="AD67" s="208">
        <v>83.837754000000004</v>
      </c>
      <c r="AE67" s="208">
        <v>83.837754000000004</v>
      </c>
      <c r="AF67" s="208">
        <v>83.837754000000004</v>
      </c>
      <c r="AG67" s="208">
        <v>75.611250000000013</v>
      </c>
      <c r="AH67" s="192">
        <v>60.489000000000004</v>
      </c>
      <c r="AI67" s="312">
        <f t="shared" si="4"/>
        <v>1</v>
      </c>
      <c r="AJ67" s="144"/>
    </row>
    <row r="68" spans="1:42" ht="23.1" customHeight="1" x14ac:dyDescent="0.25">
      <c r="B68" s="2">
        <v>1619</v>
      </c>
      <c r="C68" s="2" t="s">
        <v>389</v>
      </c>
      <c r="D68" s="4" t="s">
        <v>211</v>
      </c>
      <c r="E68" s="116">
        <f t="shared" si="21"/>
        <v>850</v>
      </c>
      <c r="F68" s="117">
        <f t="shared" si="21"/>
        <v>500</v>
      </c>
      <c r="G68" s="101"/>
      <c r="J68" s="71"/>
      <c r="K68" s="202">
        <f t="shared" si="22"/>
        <v>850</v>
      </c>
      <c r="L68" s="202">
        <f t="shared" si="22"/>
        <v>500</v>
      </c>
      <c r="M68" s="51"/>
      <c r="N68" s="13">
        <f t="shared" si="2"/>
        <v>804.875</v>
      </c>
      <c r="O68" s="13">
        <f t="shared" si="3"/>
        <v>482.92499999999995</v>
      </c>
      <c r="P68" s="51"/>
      <c r="Q68" s="482">
        <v>321.95</v>
      </c>
      <c r="R68" s="467">
        <v>321.95</v>
      </c>
      <c r="S68" s="398">
        <v>261.84147412500005</v>
      </c>
      <c r="T68" s="400">
        <v>261.84147412500005</v>
      </c>
      <c r="U68" s="410">
        <v>261.84147412500005</v>
      </c>
      <c r="V68" s="410">
        <v>261.84147412500005</v>
      </c>
      <c r="W68" s="367">
        <v>238.03770375000002</v>
      </c>
      <c r="X68" s="300">
        <v>190.43016300000002</v>
      </c>
      <c r="Y68" s="289">
        <v>190.43016300000002</v>
      </c>
      <c r="Z68" s="277">
        <v>152.34413040000001</v>
      </c>
      <c r="AA68" s="263">
        <v>152.34413040000001</v>
      </c>
      <c r="AB68" s="263">
        <v>152.34413040000001</v>
      </c>
      <c r="AC68" s="208">
        <v>138.494664</v>
      </c>
      <c r="AD68" s="208">
        <v>138.494664</v>
      </c>
      <c r="AE68" s="208">
        <v>138.494664</v>
      </c>
      <c r="AF68" s="208">
        <v>138.494664</v>
      </c>
      <c r="AG68" s="208">
        <v>124.905</v>
      </c>
      <c r="AH68" s="190">
        <v>99.924000000000007</v>
      </c>
      <c r="AI68" s="312">
        <f t="shared" si="4"/>
        <v>1</v>
      </c>
    </row>
    <row r="69" spans="1:42" ht="23.1" customHeight="1" x14ac:dyDescent="0.25">
      <c r="B69" s="2">
        <v>1620</v>
      </c>
      <c r="C69" s="2" t="s">
        <v>390</v>
      </c>
      <c r="D69" s="4" t="s">
        <v>212</v>
      </c>
      <c r="E69" s="116">
        <f t="shared" si="21"/>
        <v>1100</v>
      </c>
      <c r="F69" s="117">
        <f t="shared" si="21"/>
        <v>650</v>
      </c>
      <c r="G69" s="101"/>
      <c r="J69" s="71"/>
      <c r="K69" s="202">
        <f t="shared" si="22"/>
        <v>1100</v>
      </c>
      <c r="L69" s="202">
        <f t="shared" si="22"/>
        <v>650</v>
      </c>
      <c r="M69" s="51"/>
      <c r="N69" s="13">
        <f t="shared" si="2"/>
        <v>1071.875</v>
      </c>
      <c r="O69" s="13">
        <f t="shared" si="3"/>
        <v>643.125</v>
      </c>
      <c r="P69" s="51"/>
      <c r="Q69" s="482">
        <v>428.75</v>
      </c>
      <c r="R69" s="467">
        <v>428.75</v>
      </c>
      <c r="S69" s="398">
        <v>348.74724740624998</v>
      </c>
      <c r="T69" s="400">
        <v>348.74724740624998</v>
      </c>
      <c r="U69" s="410">
        <v>348.74724740624998</v>
      </c>
      <c r="V69" s="410">
        <v>348.74724740624998</v>
      </c>
      <c r="W69" s="367">
        <v>317.04295218749996</v>
      </c>
      <c r="X69" s="300">
        <v>253.63436174999998</v>
      </c>
      <c r="Y69" s="289">
        <v>253.63436174999998</v>
      </c>
      <c r="Z69" s="277">
        <v>202.90748939999997</v>
      </c>
      <c r="AA69" s="263">
        <v>202.90748939999997</v>
      </c>
      <c r="AB69" s="263">
        <v>202.90748939999997</v>
      </c>
      <c r="AC69" s="208">
        <v>184.46135399999997</v>
      </c>
      <c r="AD69" s="208">
        <v>184.46135399999997</v>
      </c>
      <c r="AE69" s="208">
        <v>184.46135399999997</v>
      </c>
      <c r="AF69" s="208">
        <v>184.46135399999997</v>
      </c>
      <c r="AG69" s="208">
        <v>166.36124999999998</v>
      </c>
      <c r="AH69" s="190">
        <v>133.089</v>
      </c>
      <c r="AI69" s="312">
        <f t="shared" si="4"/>
        <v>1</v>
      </c>
    </row>
    <row r="70" spans="1:42" ht="23.1" customHeight="1" x14ac:dyDescent="0.25">
      <c r="B70" s="2">
        <v>1621</v>
      </c>
      <c r="C70" s="2" t="s">
        <v>391</v>
      </c>
      <c r="D70" s="4" t="s">
        <v>213</v>
      </c>
      <c r="E70" s="116">
        <f t="shared" si="21"/>
        <v>1550</v>
      </c>
      <c r="F70" s="117">
        <f t="shared" si="21"/>
        <v>950</v>
      </c>
      <c r="G70" s="101"/>
      <c r="J70" s="71"/>
      <c r="K70" s="202">
        <f t="shared" si="22"/>
        <v>1550</v>
      </c>
      <c r="L70" s="202">
        <f t="shared" si="22"/>
        <v>950</v>
      </c>
      <c r="M70" s="51"/>
      <c r="N70" s="13">
        <f t="shared" si="2"/>
        <v>1501.1750000000002</v>
      </c>
      <c r="O70" s="13">
        <f t="shared" si="3"/>
        <v>900.70500000000004</v>
      </c>
      <c r="P70" s="51"/>
      <c r="Q70" s="482">
        <v>600.47</v>
      </c>
      <c r="R70" s="467">
        <v>600.47</v>
      </c>
      <c r="S70" s="398">
        <v>488.43062296875001</v>
      </c>
      <c r="T70" s="400">
        <v>488.43062296875001</v>
      </c>
      <c r="U70" s="410">
        <v>488.43062296875001</v>
      </c>
      <c r="V70" s="410">
        <v>488.43062296875001</v>
      </c>
      <c r="W70" s="367">
        <v>444.02783906249999</v>
      </c>
      <c r="X70" s="300">
        <v>355.22227125000001</v>
      </c>
      <c r="Y70" s="289">
        <v>355.22227125000001</v>
      </c>
      <c r="Z70" s="277">
        <v>284.177817</v>
      </c>
      <c r="AA70" s="263">
        <v>284.177817</v>
      </c>
      <c r="AB70" s="263">
        <v>284.177817</v>
      </c>
      <c r="AC70" s="208">
        <v>258.34346999999997</v>
      </c>
      <c r="AD70" s="208">
        <v>258.34346999999997</v>
      </c>
      <c r="AE70" s="208">
        <v>258.34346999999997</v>
      </c>
      <c r="AF70" s="208">
        <v>258.34346999999997</v>
      </c>
      <c r="AG70" s="208">
        <v>232.99375000000001</v>
      </c>
      <c r="AH70" s="190">
        <v>186.39500000000001</v>
      </c>
      <c r="AI70" s="312">
        <f t="shared" si="4"/>
        <v>1</v>
      </c>
    </row>
    <row r="71" spans="1:42" s="144" customFormat="1" ht="23.1" customHeight="1" x14ac:dyDescent="0.25">
      <c r="A71" s="2"/>
      <c r="B71" s="2">
        <v>1622</v>
      </c>
      <c r="C71" s="2" t="s">
        <v>392</v>
      </c>
      <c r="D71" s="4" t="s">
        <v>214</v>
      </c>
      <c r="E71" s="116">
        <f t="shared" si="21"/>
        <v>2100</v>
      </c>
      <c r="F71" s="117">
        <f t="shared" si="21"/>
        <v>1300</v>
      </c>
      <c r="G71" s="101"/>
      <c r="H71" s="2"/>
      <c r="I71" s="2"/>
      <c r="J71" s="71"/>
      <c r="K71" s="202">
        <f t="shared" si="22"/>
        <v>2100</v>
      </c>
      <c r="L71" s="202">
        <f t="shared" si="22"/>
        <v>1300</v>
      </c>
      <c r="M71" s="51"/>
      <c r="N71" s="13">
        <f t="shared" si="2"/>
        <v>2090.3249999999998</v>
      </c>
      <c r="O71" s="13">
        <f t="shared" si="3"/>
        <v>1254.1949999999999</v>
      </c>
      <c r="P71" s="51"/>
      <c r="Q71" s="482">
        <v>836.13</v>
      </c>
      <c r="R71" s="467">
        <v>836.13</v>
      </c>
      <c r="S71" s="398">
        <v>680.11334015625016</v>
      </c>
      <c r="T71" s="400">
        <v>680.11334015625016</v>
      </c>
      <c r="U71" s="410">
        <v>680.11334015625016</v>
      </c>
      <c r="V71" s="410">
        <v>680.11334015625016</v>
      </c>
      <c r="W71" s="367">
        <v>618.28485468750011</v>
      </c>
      <c r="X71" s="300">
        <v>494.62788375000008</v>
      </c>
      <c r="Y71" s="289">
        <v>494.62788375000008</v>
      </c>
      <c r="Z71" s="277">
        <v>395.70230700000008</v>
      </c>
      <c r="AA71" s="263">
        <v>395.70230700000008</v>
      </c>
      <c r="AB71" s="263">
        <v>395.70230700000008</v>
      </c>
      <c r="AC71" s="208">
        <v>359.72937000000002</v>
      </c>
      <c r="AD71" s="208">
        <v>359.72937000000002</v>
      </c>
      <c r="AE71" s="208">
        <v>359.72937000000002</v>
      </c>
      <c r="AF71" s="208">
        <v>359.72937000000002</v>
      </c>
      <c r="AG71" s="208">
        <v>324.43125000000003</v>
      </c>
      <c r="AH71" s="190">
        <v>259.54500000000002</v>
      </c>
      <c r="AI71" s="312">
        <f t="shared" si="4"/>
        <v>1</v>
      </c>
      <c r="AK71" s="34"/>
      <c r="AL71" s="34"/>
      <c r="AM71" s="34"/>
      <c r="AN71" s="34"/>
      <c r="AO71" s="34"/>
      <c r="AP71" s="34"/>
    </row>
    <row r="72" spans="1:42" s="144" customFormat="1" ht="23.1" customHeight="1" x14ac:dyDescent="0.25">
      <c r="A72" s="2"/>
      <c r="B72" s="2">
        <v>1623</v>
      </c>
      <c r="C72" s="2" t="s">
        <v>393</v>
      </c>
      <c r="D72" s="4" t="s">
        <v>215</v>
      </c>
      <c r="E72" s="116">
        <f t="shared" si="21"/>
        <v>2650</v>
      </c>
      <c r="F72" s="117">
        <f t="shared" si="21"/>
        <v>1600</v>
      </c>
      <c r="G72" s="101"/>
      <c r="H72" s="2"/>
      <c r="I72" s="2"/>
      <c r="J72" s="71"/>
      <c r="K72" s="202">
        <f t="shared" si="22"/>
        <v>2650</v>
      </c>
      <c r="L72" s="202">
        <f t="shared" si="22"/>
        <v>1600</v>
      </c>
      <c r="M72" s="51"/>
      <c r="N72" s="13">
        <f t="shared" si="2"/>
        <v>2626.375</v>
      </c>
      <c r="O72" s="13">
        <f t="shared" si="3"/>
        <v>1575.8249999999998</v>
      </c>
      <c r="P72" s="51"/>
      <c r="Q72" s="482">
        <v>1050.55</v>
      </c>
      <c r="R72" s="467">
        <v>1050.55</v>
      </c>
      <c r="S72" s="398">
        <v>854.50137609375008</v>
      </c>
      <c r="T72" s="400">
        <v>854.50137609375008</v>
      </c>
      <c r="U72" s="410">
        <v>854.50137609375008</v>
      </c>
      <c r="V72" s="410">
        <v>854.50137609375008</v>
      </c>
      <c r="W72" s="367">
        <v>776.81943281250005</v>
      </c>
      <c r="X72" s="300">
        <v>621.45554625</v>
      </c>
      <c r="Y72" s="289">
        <v>621.45554625</v>
      </c>
      <c r="Z72" s="277">
        <v>497.16443700000002</v>
      </c>
      <c r="AA72" s="263">
        <v>497.16443700000002</v>
      </c>
      <c r="AB72" s="263">
        <v>497.16443700000002</v>
      </c>
      <c r="AC72" s="208">
        <v>451.96767</v>
      </c>
      <c r="AD72" s="208">
        <v>451.96767</v>
      </c>
      <c r="AE72" s="208">
        <v>451.96767</v>
      </c>
      <c r="AF72" s="208">
        <v>451.96767</v>
      </c>
      <c r="AG72" s="208">
        <v>407.61875000000003</v>
      </c>
      <c r="AH72" s="190">
        <v>326.09500000000003</v>
      </c>
      <c r="AI72" s="312">
        <f t="shared" si="4"/>
        <v>1</v>
      </c>
      <c r="AK72" s="34"/>
      <c r="AL72" s="34"/>
      <c r="AM72" s="34"/>
      <c r="AN72" s="34"/>
      <c r="AO72" s="34"/>
      <c r="AP72" s="34"/>
    </row>
    <row r="73" spans="1:42" s="144" customFormat="1" ht="23.1" customHeight="1" x14ac:dyDescent="0.25">
      <c r="A73" s="2"/>
      <c r="B73" s="2">
        <v>1624</v>
      </c>
      <c r="C73" s="2" t="s">
        <v>394</v>
      </c>
      <c r="D73" s="4" t="s">
        <v>216</v>
      </c>
      <c r="E73" s="116">
        <f t="shared" si="21"/>
        <v>4550</v>
      </c>
      <c r="F73" s="117">
        <f t="shared" si="21"/>
        <v>2750</v>
      </c>
      <c r="G73" s="101"/>
      <c r="H73" s="2"/>
      <c r="I73" s="2"/>
      <c r="J73" s="71"/>
      <c r="K73" s="202">
        <f t="shared" si="22"/>
        <v>4550</v>
      </c>
      <c r="L73" s="202">
        <f t="shared" si="22"/>
        <v>2750</v>
      </c>
      <c r="M73" s="51"/>
      <c r="N73" s="13">
        <f t="shared" si="2"/>
        <v>4503.2</v>
      </c>
      <c r="O73" s="13">
        <f t="shared" si="3"/>
        <v>2701.92</v>
      </c>
      <c r="P73" s="51"/>
      <c r="Q73" s="482">
        <v>1801.28</v>
      </c>
      <c r="R73" s="467">
        <v>1801.28</v>
      </c>
      <c r="S73" s="398">
        <v>1465.1189220937504</v>
      </c>
      <c r="T73" s="400">
        <v>1465.1189220937504</v>
      </c>
      <c r="U73" s="410">
        <v>1465.1189220937504</v>
      </c>
      <c r="V73" s="410">
        <v>1465.1189220937504</v>
      </c>
      <c r="W73" s="367">
        <v>1331.9262928125002</v>
      </c>
      <c r="X73" s="300">
        <v>1065.5410342500002</v>
      </c>
      <c r="Y73" s="289">
        <v>1065.5410342500002</v>
      </c>
      <c r="Z73" s="277">
        <v>852.43282740000006</v>
      </c>
      <c r="AA73" s="263">
        <v>852.43282740000006</v>
      </c>
      <c r="AB73" s="263">
        <v>852.43282740000006</v>
      </c>
      <c r="AC73" s="208">
        <v>774.93893400000002</v>
      </c>
      <c r="AD73" s="208">
        <v>774.93893400000002</v>
      </c>
      <c r="AE73" s="208">
        <v>774.93893400000002</v>
      </c>
      <c r="AF73" s="208">
        <v>774.93893400000002</v>
      </c>
      <c r="AG73" s="208">
        <v>698.89875000000006</v>
      </c>
      <c r="AH73" s="190">
        <v>559.11900000000003</v>
      </c>
      <c r="AI73" s="312">
        <f t="shared" si="4"/>
        <v>1</v>
      </c>
      <c r="AK73" s="34"/>
      <c r="AL73" s="34"/>
      <c r="AM73" s="34"/>
      <c r="AN73" s="34"/>
      <c r="AO73" s="34"/>
      <c r="AP73" s="34"/>
    </row>
    <row r="74" spans="1:42" s="144" customFormat="1" ht="23.1" customHeight="1" x14ac:dyDescent="0.25">
      <c r="A74" s="2"/>
      <c r="B74" s="2">
        <v>1625</v>
      </c>
      <c r="C74" s="2" t="s">
        <v>395</v>
      </c>
      <c r="D74" s="4" t="s">
        <v>217</v>
      </c>
      <c r="E74" s="116">
        <f t="shared" si="21"/>
        <v>7000</v>
      </c>
      <c r="F74" s="117">
        <f t="shared" si="21"/>
        <v>4200</v>
      </c>
      <c r="G74" s="101"/>
      <c r="H74" s="2"/>
      <c r="I74" s="2"/>
      <c r="J74" s="71"/>
      <c r="K74" s="202">
        <f t="shared" si="22"/>
        <v>7000</v>
      </c>
      <c r="L74" s="202">
        <f t="shared" si="22"/>
        <v>4200</v>
      </c>
      <c r="M74" s="51"/>
      <c r="N74" s="13">
        <f t="shared" si="2"/>
        <v>6969.2250000000004</v>
      </c>
      <c r="O74" s="13">
        <f t="shared" si="3"/>
        <v>4181.5349999999999</v>
      </c>
      <c r="P74" s="51"/>
      <c r="Q74" s="482">
        <v>2787.69</v>
      </c>
      <c r="R74" s="467">
        <v>2787.69</v>
      </c>
      <c r="S74" s="398">
        <v>2267.44800975</v>
      </c>
      <c r="T74" s="400">
        <v>2267.44800975</v>
      </c>
      <c r="U74" s="410">
        <v>2267.44800975</v>
      </c>
      <c r="V74" s="410">
        <v>2267.44800975</v>
      </c>
      <c r="W74" s="367">
        <v>2061.3163724999999</v>
      </c>
      <c r="X74" s="300">
        <v>1649.0530979999999</v>
      </c>
      <c r="Y74" s="289">
        <v>1649.0530979999999</v>
      </c>
      <c r="Z74" s="277">
        <v>1319.2424784</v>
      </c>
      <c r="AA74" s="263">
        <v>1319.2424784</v>
      </c>
      <c r="AB74" s="263">
        <v>1319.2424784</v>
      </c>
      <c r="AC74" s="208">
        <v>1199.311344</v>
      </c>
      <c r="AD74" s="208">
        <v>1199.311344</v>
      </c>
      <c r="AE74" s="208">
        <v>1199.311344</v>
      </c>
      <c r="AF74" s="208">
        <v>1199.311344</v>
      </c>
      <c r="AG74" s="208">
        <v>1081.6300000000001</v>
      </c>
      <c r="AH74" s="190">
        <v>865.30400000000009</v>
      </c>
      <c r="AI74" s="312">
        <f t="shared" si="4"/>
        <v>1</v>
      </c>
      <c r="AK74" s="34"/>
      <c r="AL74" s="34"/>
      <c r="AM74" s="34"/>
      <c r="AN74" s="34"/>
      <c r="AO74" s="34"/>
      <c r="AP74" s="34"/>
    </row>
    <row r="75" spans="1:42" s="144" customFormat="1" ht="23.1" customHeight="1" x14ac:dyDescent="0.25">
      <c r="A75" s="2"/>
      <c r="B75" s="2">
        <v>1626</v>
      </c>
      <c r="C75" s="2" t="s">
        <v>396</v>
      </c>
      <c r="D75" s="4" t="s">
        <v>218</v>
      </c>
      <c r="E75" s="116">
        <f t="shared" si="21"/>
        <v>10200</v>
      </c>
      <c r="F75" s="117">
        <f t="shared" si="21"/>
        <v>6150</v>
      </c>
      <c r="G75" s="101"/>
      <c r="H75" s="2"/>
      <c r="I75" s="2"/>
      <c r="J75" s="71"/>
      <c r="K75" s="202">
        <f t="shared" si="22"/>
        <v>10200</v>
      </c>
      <c r="L75" s="202">
        <f t="shared" si="22"/>
        <v>6150</v>
      </c>
      <c r="M75" s="51"/>
      <c r="N75" s="13">
        <f t="shared" si="2"/>
        <v>10185.275</v>
      </c>
      <c r="O75" s="13">
        <f t="shared" si="3"/>
        <v>6111.165</v>
      </c>
      <c r="P75" s="51"/>
      <c r="Q75" s="482">
        <v>4074.11</v>
      </c>
      <c r="R75" s="467">
        <v>4074.11</v>
      </c>
      <c r="S75" s="398">
        <v>3313.805049843751</v>
      </c>
      <c r="T75" s="400">
        <v>3313.805049843751</v>
      </c>
      <c r="U75" s="410">
        <v>3313.805049843751</v>
      </c>
      <c r="V75" s="410">
        <v>3313.805049843751</v>
      </c>
      <c r="W75" s="367">
        <v>3012.5500453125005</v>
      </c>
      <c r="X75" s="300">
        <v>2410.0400362500004</v>
      </c>
      <c r="Y75" s="289">
        <v>2410.0400362500004</v>
      </c>
      <c r="Z75" s="277">
        <v>1928.0320290000004</v>
      </c>
      <c r="AA75" s="263">
        <v>1928.0320290000004</v>
      </c>
      <c r="AB75" s="263">
        <v>1928.0320290000004</v>
      </c>
      <c r="AC75" s="208">
        <v>1752.7563900000002</v>
      </c>
      <c r="AD75" s="208">
        <v>1752.7563900000002</v>
      </c>
      <c r="AE75" s="208">
        <v>1752.7563900000002</v>
      </c>
      <c r="AF75" s="208">
        <v>1752.7563900000002</v>
      </c>
      <c r="AG75" s="208">
        <v>1580.7687500000002</v>
      </c>
      <c r="AH75" s="190">
        <v>1264.6150000000002</v>
      </c>
      <c r="AI75" s="312">
        <f t="shared" si="4"/>
        <v>1</v>
      </c>
      <c r="AK75" s="34"/>
      <c r="AL75" s="34"/>
      <c r="AM75" s="34"/>
      <c r="AN75" s="34"/>
      <c r="AO75" s="34"/>
      <c r="AP75" s="34"/>
    </row>
    <row r="76" spans="1:42" s="144" customFormat="1" ht="20.100000000000001" customHeight="1" x14ac:dyDescent="0.25">
      <c r="A76" s="2"/>
      <c r="B76" s="2"/>
      <c r="C76" s="2"/>
      <c r="D76" s="136"/>
      <c r="E76" s="138"/>
      <c r="F76" s="139"/>
      <c r="G76" s="99"/>
      <c r="H76" s="2"/>
      <c r="I76" s="2"/>
      <c r="J76" s="34"/>
      <c r="K76" s="202"/>
      <c r="L76" s="202"/>
      <c r="M76" s="2"/>
      <c r="N76" s="13"/>
      <c r="O76" s="13"/>
      <c r="P76" s="2"/>
      <c r="Q76" s="398"/>
      <c r="R76" s="398"/>
      <c r="S76" s="398"/>
      <c r="T76" s="400"/>
      <c r="U76" s="400"/>
      <c r="V76" s="400"/>
      <c r="W76" s="332"/>
      <c r="X76" s="341"/>
      <c r="Y76" s="322">
        <v>0</v>
      </c>
      <c r="Z76" s="279"/>
      <c r="AA76" s="211"/>
      <c r="AB76" s="211"/>
      <c r="AC76" s="209"/>
      <c r="AD76" s="209"/>
      <c r="AE76" s="209"/>
      <c r="AF76" s="209"/>
      <c r="AG76" s="209"/>
      <c r="AH76" s="191"/>
      <c r="AI76" s="312" t="e">
        <f t="shared" ref="AI76:AI139" si="23">Q76/R76</f>
        <v>#DIV/0!</v>
      </c>
      <c r="AK76" s="34"/>
      <c r="AL76" s="34"/>
      <c r="AM76" s="34"/>
      <c r="AN76" s="34"/>
      <c r="AO76" s="34"/>
      <c r="AP76" s="34"/>
    </row>
    <row r="77" spans="1:42" s="144" customFormat="1" ht="23.1" customHeight="1" x14ac:dyDescent="0.25">
      <c r="A77" s="2"/>
      <c r="B77" s="2"/>
      <c r="C77" s="2"/>
      <c r="D77" s="615" t="s">
        <v>57</v>
      </c>
      <c r="E77" s="615"/>
      <c r="F77" s="615"/>
      <c r="G77" s="615"/>
      <c r="H77" s="615"/>
      <c r="I77" s="615"/>
      <c r="J77" s="34"/>
      <c r="K77" s="202"/>
      <c r="L77" s="202"/>
      <c r="M77" s="2"/>
      <c r="N77" s="13"/>
      <c r="O77" s="13"/>
      <c r="P77" s="2"/>
      <c r="Q77" s="476">
        <v>45394</v>
      </c>
      <c r="R77" s="473">
        <v>220324</v>
      </c>
      <c r="S77" s="398"/>
      <c r="T77" s="400"/>
      <c r="U77" s="400"/>
      <c r="V77" s="400"/>
      <c r="W77" s="332"/>
      <c r="X77" s="341"/>
      <c r="Y77" s="322"/>
      <c r="Z77" s="279"/>
      <c r="AA77" s="211"/>
      <c r="AB77" s="211"/>
      <c r="AC77" s="209"/>
      <c r="AD77" s="209"/>
      <c r="AE77" s="209"/>
      <c r="AF77" s="209"/>
      <c r="AG77" s="209"/>
      <c r="AH77" s="191"/>
      <c r="AI77" s="312">
        <f t="shared" si="23"/>
        <v>0.20603293331638858</v>
      </c>
      <c r="AK77" s="34"/>
      <c r="AL77" s="34"/>
      <c r="AM77" s="34"/>
      <c r="AN77" s="34"/>
      <c r="AO77" s="34"/>
      <c r="AP77" s="34"/>
    </row>
    <row r="78" spans="1:42" s="144" customFormat="1" ht="23.1" customHeight="1" x14ac:dyDescent="0.25">
      <c r="A78" s="449"/>
      <c r="B78" s="2">
        <v>1903</v>
      </c>
      <c r="C78" s="2" t="s">
        <v>419</v>
      </c>
      <c r="D78" s="4" t="s">
        <v>126</v>
      </c>
      <c r="E78" s="116">
        <f t="shared" ref="E78:F80" si="24">K78</f>
        <v>3850</v>
      </c>
      <c r="F78" s="117">
        <f t="shared" si="24"/>
        <v>2300</v>
      </c>
      <c r="G78" s="101"/>
      <c r="H78" s="2"/>
      <c r="I78" s="2"/>
      <c r="J78" s="33"/>
      <c r="K78" s="202">
        <f t="shared" ref="K78:L80" si="25">MROUND(N78+25,50)</f>
        <v>3850</v>
      </c>
      <c r="L78" s="202">
        <f t="shared" si="25"/>
        <v>2300</v>
      </c>
      <c r="M78" s="51"/>
      <c r="N78" s="13">
        <f t="shared" ref="N78:N141" si="26">Q78*$N$7</f>
        <v>3821.1000000000004</v>
      </c>
      <c r="O78" s="13">
        <f t="shared" ref="O78:O141" si="27">Q78*$O$7</f>
        <v>2292.66</v>
      </c>
      <c r="P78" s="51"/>
      <c r="Q78" s="477">
        <v>1528.44</v>
      </c>
      <c r="R78" s="450">
        <v>1415.2270000000001</v>
      </c>
      <c r="S78" s="450">
        <v>1415.2270000000001</v>
      </c>
      <c r="T78" s="436">
        <v>1286.57</v>
      </c>
      <c r="U78" s="409">
        <v>1286.57</v>
      </c>
      <c r="V78" s="409">
        <v>1286.57</v>
      </c>
      <c r="W78" s="367">
        <v>1173.875</v>
      </c>
      <c r="X78" s="305">
        <v>939.1</v>
      </c>
      <c r="Y78" s="289">
        <v>898.27375000000006</v>
      </c>
      <c r="Z78" s="277">
        <v>718.61900000000003</v>
      </c>
      <c r="AA78" s="263">
        <v>718.61900000000003</v>
      </c>
      <c r="AB78" s="263">
        <v>718.61900000000003</v>
      </c>
      <c r="AC78" s="208">
        <v>646.76303999999993</v>
      </c>
      <c r="AD78" s="208">
        <v>646.76303999999993</v>
      </c>
      <c r="AE78" s="208">
        <v>646.76303999999993</v>
      </c>
      <c r="AF78" s="208">
        <v>646.76303999999993</v>
      </c>
      <c r="AG78" s="208">
        <v>583.29999999999995</v>
      </c>
      <c r="AH78" s="191">
        <v>466.64</v>
      </c>
      <c r="AI78" s="312">
        <f t="shared" si="23"/>
        <v>1.0799963539418058</v>
      </c>
      <c r="AK78" s="34"/>
      <c r="AL78" s="34"/>
      <c r="AM78" s="34"/>
      <c r="AN78" s="34"/>
      <c r="AO78" s="34"/>
      <c r="AP78" s="34"/>
    </row>
    <row r="79" spans="1:42" s="144" customFormat="1" ht="23.1" customHeight="1" x14ac:dyDescent="0.25">
      <c r="A79" s="449"/>
      <c r="B79" s="2">
        <v>1904</v>
      </c>
      <c r="C79" s="2" t="s">
        <v>420</v>
      </c>
      <c r="D79" s="4" t="s">
        <v>127</v>
      </c>
      <c r="E79" s="116">
        <f t="shared" si="24"/>
        <v>3950</v>
      </c>
      <c r="F79" s="117">
        <f t="shared" si="24"/>
        <v>2400</v>
      </c>
      <c r="G79" s="101"/>
      <c r="H79" s="2"/>
      <c r="I79" s="2"/>
      <c r="J79" s="33"/>
      <c r="K79" s="202">
        <f t="shared" si="25"/>
        <v>3950</v>
      </c>
      <c r="L79" s="202">
        <f t="shared" si="25"/>
        <v>2400</v>
      </c>
      <c r="M79" s="51"/>
      <c r="N79" s="13">
        <f t="shared" si="26"/>
        <v>3922.9250000000002</v>
      </c>
      <c r="O79" s="13">
        <f t="shared" si="27"/>
        <v>2353.7550000000001</v>
      </c>
      <c r="P79" s="51"/>
      <c r="Q79" s="477">
        <v>1569.17</v>
      </c>
      <c r="R79" s="450">
        <v>1452.9459999999999</v>
      </c>
      <c r="S79" s="450">
        <v>1452.9459999999999</v>
      </c>
      <c r="T79" s="436">
        <v>1320.86</v>
      </c>
      <c r="U79" s="409">
        <v>1320.86</v>
      </c>
      <c r="V79" s="409">
        <v>1320.86</v>
      </c>
      <c r="W79" s="367">
        <v>1205.1624999999999</v>
      </c>
      <c r="X79" s="305">
        <v>964.13</v>
      </c>
      <c r="Y79" s="289">
        <v>922.21250000000009</v>
      </c>
      <c r="Z79" s="277">
        <v>737.7700000000001</v>
      </c>
      <c r="AA79" s="263">
        <v>737.7700000000001</v>
      </c>
      <c r="AB79" s="263">
        <v>737.7700000000001</v>
      </c>
      <c r="AC79" s="208">
        <v>663.99101999999993</v>
      </c>
      <c r="AD79" s="208">
        <v>663.99101999999993</v>
      </c>
      <c r="AE79" s="208">
        <v>663.99101999999993</v>
      </c>
      <c r="AF79" s="208">
        <v>663.99101999999993</v>
      </c>
      <c r="AG79" s="208">
        <v>598.83749999999998</v>
      </c>
      <c r="AH79" s="191">
        <v>479.07</v>
      </c>
      <c r="AI79" s="312">
        <f t="shared" si="23"/>
        <v>1.0799919611602911</v>
      </c>
      <c r="AK79" s="34"/>
      <c r="AL79" s="34"/>
      <c r="AM79" s="34"/>
      <c r="AN79" s="34"/>
      <c r="AO79" s="34"/>
      <c r="AP79" s="34"/>
    </row>
    <row r="80" spans="1:42" s="144" customFormat="1" ht="23.1" customHeight="1" x14ac:dyDescent="0.25">
      <c r="A80" s="449"/>
      <c r="B80" s="2">
        <v>1905</v>
      </c>
      <c r="C80" s="2" t="s">
        <v>421</v>
      </c>
      <c r="D80" s="4" t="s">
        <v>128</v>
      </c>
      <c r="E80" s="116">
        <f t="shared" si="24"/>
        <v>6000</v>
      </c>
      <c r="F80" s="117">
        <f t="shared" si="24"/>
        <v>3600</v>
      </c>
      <c r="G80" s="101"/>
      <c r="H80" s="2"/>
      <c r="I80" s="2"/>
      <c r="J80" s="33"/>
      <c r="K80" s="202">
        <f t="shared" si="25"/>
        <v>6000</v>
      </c>
      <c r="L80" s="202">
        <f t="shared" si="25"/>
        <v>3600</v>
      </c>
      <c r="M80" s="51"/>
      <c r="N80" s="13">
        <f t="shared" si="26"/>
        <v>5962.5750000000007</v>
      </c>
      <c r="O80" s="13">
        <f t="shared" si="27"/>
        <v>3577.5450000000001</v>
      </c>
      <c r="P80" s="51"/>
      <c r="Q80" s="477">
        <v>2385.0300000000002</v>
      </c>
      <c r="R80" s="450">
        <v>2208.3490000000002</v>
      </c>
      <c r="S80" s="450">
        <v>2208.3490000000002</v>
      </c>
      <c r="T80" s="436">
        <v>2007.59</v>
      </c>
      <c r="U80" s="409">
        <v>2007.59</v>
      </c>
      <c r="V80" s="409">
        <v>2007.59</v>
      </c>
      <c r="W80" s="367">
        <v>1831.75</v>
      </c>
      <c r="X80" s="305">
        <v>1465.4</v>
      </c>
      <c r="Y80" s="289">
        <v>1401.7025000000001</v>
      </c>
      <c r="Z80" s="277">
        <v>1121.3620000000001</v>
      </c>
      <c r="AA80" s="263">
        <v>1121.3620000000001</v>
      </c>
      <c r="AB80" s="263">
        <v>1121.3620000000001</v>
      </c>
      <c r="AC80" s="208">
        <v>1009.2158999999999</v>
      </c>
      <c r="AD80" s="208">
        <v>1009.2158999999999</v>
      </c>
      <c r="AE80" s="208">
        <v>1009.2158999999999</v>
      </c>
      <c r="AF80" s="208">
        <v>1009.2158999999999</v>
      </c>
      <c r="AG80" s="208">
        <v>910.1875</v>
      </c>
      <c r="AH80" s="191">
        <v>728.15</v>
      </c>
      <c r="AI80" s="312">
        <f t="shared" si="23"/>
        <v>1.0800059229768484</v>
      </c>
      <c r="AK80" s="34"/>
      <c r="AL80" s="34"/>
      <c r="AM80" s="34"/>
      <c r="AN80" s="34"/>
      <c r="AO80" s="34"/>
      <c r="AP80" s="34"/>
    </row>
    <row r="81" spans="1:42" s="144" customFormat="1" ht="20.100000000000001" customHeight="1" x14ac:dyDescent="0.25">
      <c r="A81" s="2"/>
      <c r="B81" s="2"/>
      <c r="C81" s="2"/>
      <c r="D81" s="136"/>
      <c r="E81" s="138"/>
      <c r="F81" s="139"/>
      <c r="G81" s="99"/>
      <c r="H81" s="2"/>
      <c r="I81" s="2"/>
      <c r="J81" s="34"/>
      <c r="K81" s="202"/>
      <c r="L81" s="202"/>
      <c r="M81" s="2"/>
      <c r="N81" s="13"/>
      <c r="O81" s="13"/>
      <c r="P81" s="2"/>
      <c r="Q81" s="398"/>
      <c r="R81" s="398"/>
      <c r="S81" s="398"/>
      <c r="T81" s="400"/>
      <c r="U81" s="401"/>
      <c r="V81" s="401"/>
      <c r="W81" s="329"/>
      <c r="X81" s="329"/>
      <c r="Y81" s="330"/>
      <c r="Z81" s="280"/>
      <c r="AA81" s="331"/>
      <c r="AB81" s="331"/>
      <c r="AC81" s="208"/>
      <c r="AD81" s="208"/>
      <c r="AE81" s="208"/>
      <c r="AF81" s="208"/>
      <c r="AG81" s="208"/>
      <c r="AH81" s="191"/>
      <c r="AI81" s="312" t="e">
        <f t="shared" si="23"/>
        <v>#DIV/0!</v>
      </c>
      <c r="AK81" s="34"/>
      <c r="AL81" s="34"/>
      <c r="AM81" s="34"/>
      <c r="AN81" s="34"/>
      <c r="AO81" s="34"/>
      <c r="AP81" s="34"/>
    </row>
    <row r="82" spans="1:42" s="144" customFormat="1" ht="23.1" customHeight="1" x14ac:dyDescent="0.25">
      <c r="A82" s="2"/>
      <c r="B82" s="2"/>
      <c r="C82" s="2"/>
      <c r="D82" s="615" t="s">
        <v>275</v>
      </c>
      <c r="E82" s="615"/>
      <c r="F82" s="615"/>
      <c r="G82" s="615"/>
      <c r="H82" s="615"/>
      <c r="I82" s="615"/>
      <c r="J82" s="34"/>
      <c r="K82" s="202"/>
      <c r="L82" s="202"/>
      <c r="M82" s="2"/>
      <c r="N82" s="13"/>
      <c r="O82" s="13"/>
      <c r="P82" s="2"/>
      <c r="Q82" s="474">
        <v>220324</v>
      </c>
      <c r="R82" s="474">
        <v>220324</v>
      </c>
      <c r="S82" s="398"/>
      <c r="T82" s="400"/>
      <c r="U82" s="401"/>
      <c r="V82" s="401"/>
      <c r="W82" s="329"/>
      <c r="X82" s="329"/>
      <c r="Y82" s="330"/>
      <c r="Z82" s="280"/>
      <c r="AA82" s="331"/>
      <c r="AB82" s="331"/>
      <c r="AC82" s="208"/>
      <c r="AD82" s="234"/>
      <c r="AE82" s="208"/>
      <c r="AF82" s="208"/>
      <c r="AG82" s="208"/>
      <c r="AH82" s="191"/>
      <c r="AI82" s="312">
        <f t="shared" si="23"/>
        <v>1</v>
      </c>
      <c r="AK82" s="34"/>
      <c r="AL82" s="34"/>
      <c r="AM82" s="34"/>
      <c r="AN82" s="34"/>
      <c r="AO82" s="34"/>
      <c r="AP82" s="34"/>
    </row>
    <row r="83" spans="1:42" s="144" customFormat="1" ht="23.1" customHeight="1" x14ac:dyDescent="0.25">
      <c r="A83" s="2" t="s">
        <v>889</v>
      </c>
      <c r="B83" s="2">
        <v>211</v>
      </c>
      <c r="C83" s="2" t="s">
        <v>307</v>
      </c>
      <c r="D83" s="4" t="s">
        <v>68</v>
      </c>
      <c r="E83" s="116">
        <f t="shared" ref="E83:F85" si="28">K83</f>
        <v>5700</v>
      </c>
      <c r="F83" s="117">
        <f t="shared" si="28"/>
        <v>3450</v>
      </c>
      <c r="G83" s="101"/>
      <c r="H83" s="2"/>
      <c r="I83" s="2"/>
      <c r="J83" s="33"/>
      <c r="K83" s="202">
        <f t="shared" ref="K83:L85" si="29">MROUND(N83+25,50)</f>
        <v>5700</v>
      </c>
      <c r="L83" s="202">
        <f t="shared" si="29"/>
        <v>3450</v>
      </c>
      <c r="M83" s="51"/>
      <c r="N83" s="13">
        <f t="shared" si="26"/>
        <v>5674.5</v>
      </c>
      <c r="O83" s="13">
        <f t="shared" si="27"/>
        <v>3404.7000000000003</v>
      </c>
      <c r="P83" s="51"/>
      <c r="Q83" s="398">
        <v>2269.8000000000002</v>
      </c>
      <c r="R83" s="398">
        <v>2269.8000000000002</v>
      </c>
      <c r="S83" s="398">
        <v>2269.8000000000002</v>
      </c>
      <c r="T83" s="436">
        <v>2269.8000000000002</v>
      </c>
      <c r="U83" s="399">
        <v>2171.114</v>
      </c>
      <c r="V83" s="399">
        <v>2171.114</v>
      </c>
      <c r="W83" s="371">
        <v>1973.74</v>
      </c>
      <c r="X83" s="303">
        <v>1361.2</v>
      </c>
      <c r="Y83" s="289">
        <v>1361.2</v>
      </c>
      <c r="Z83" s="277">
        <v>1088.96</v>
      </c>
      <c r="AA83" s="263">
        <v>1088.96</v>
      </c>
      <c r="AB83" s="263">
        <v>1088.96</v>
      </c>
      <c r="AC83" s="208">
        <v>972.29285999999991</v>
      </c>
      <c r="AD83" s="208">
        <v>972.29285999999991</v>
      </c>
      <c r="AE83" s="208">
        <v>972.29285999999991</v>
      </c>
      <c r="AF83" s="208">
        <v>972.29285999999991</v>
      </c>
      <c r="AG83" s="208">
        <v>876.88750000000005</v>
      </c>
      <c r="AH83" s="191">
        <v>701.51</v>
      </c>
      <c r="AI83" s="312">
        <f t="shared" si="23"/>
        <v>1</v>
      </c>
      <c r="AK83" s="34"/>
      <c r="AL83" s="34"/>
      <c r="AM83" s="34"/>
      <c r="AN83" s="34"/>
      <c r="AO83" s="34"/>
      <c r="AP83" s="34"/>
    </row>
    <row r="84" spans="1:42" s="144" customFormat="1" ht="23.1" customHeight="1" x14ac:dyDescent="0.25">
      <c r="A84" s="2" t="s">
        <v>889</v>
      </c>
      <c r="B84" s="2">
        <v>212</v>
      </c>
      <c r="C84" s="2" t="s">
        <v>308</v>
      </c>
      <c r="D84" s="4" t="s">
        <v>69</v>
      </c>
      <c r="E84" s="116">
        <f t="shared" si="28"/>
        <v>8550</v>
      </c>
      <c r="F84" s="117">
        <f t="shared" si="28"/>
        <v>5150</v>
      </c>
      <c r="G84" s="101"/>
      <c r="H84" s="2"/>
      <c r="I84" s="2"/>
      <c r="J84" s="33"/>
      <c r="K84" s="202">
        <f t="shared" si="29"/>
        <v>8550</v>
      </c>
      <c r="L84" s="202">
        <f t="shared" si="29"/>
        <v>5150</v>
      </c>
      <c r="M84" s="51"/>
      <c r="N84" s="13">
        <f t="shared" si="26"/>
        <v>8509.375</v>
      </c>
      <c r="O84" s="13">
        <f t="shared" si="27"/>
        <v>5105.625</v>
      </c>
      <c r="P84" s="51"/>
      <c r="Q84" s="398">
        <v>3403.75</v>
      </c>
      <c r="R84" s="398">
        <v>3403.75</v>
      </c>
      <c r="S84" s="398">
        <v>3403.75</v>
      </c>
      <c r="T84" s="436">
        <v>3403.75</v>
      </c>
      <c r="U84" s="399">
        <v>3255.7339375000001</v>
      </c>
      <c r="V84" s="399">
        <v>3255.7339375000001</v>
      </c>
      <c r="W84" s="371">
        <v>2959.7581249999998</v>
      </c>
      <c r="X84" s="303">
        <v>2041.2125000000001</v>
      </c>
      <c r="Y84" s="289">
        <v>2041.2125000000001</v>
      </c>
      <c r="Z84" s="277">
        <v>1632.97</v>
      </c>
      <c r="AA84" s="263">
        <v>1632.97</v>
      </c>
      <c r="AB84" s="263">
        <v>1632.97</v>
      </c>
      <c r="AC84" s="208">
        <v>1458.01656</v>
      </c>
      <c r="AD84" s="208">
        <v>1458.01656</v>
      </c>
      <c r="AE84" s="208">
        <v>1458.01656</v>
      </c>
      <c r="AF84" s="208">
        <v>1458.01656</v>
      </c>
      <c r="AG84" s="208">
        <v>1314.95</v>
      </c>
      <c r="AH84" s="191">
        <v>1051.96</v>
      </c>
      <c r="AI84" s="312">
        <f t="shared" si="23"/>
        <v>1</v>
      </c>
      <c r="AK84" s="34"/>
      <c r="AL84" s="34"/>
      <c r="AM84" s="34"/>
      <c r="AN84" s="34"/>
      <c r="AO84" s="34"/>
      <c r="AP84" s="34"/>
    </row>
    <row r="85" spans="1:42" s="144" customFormat="1" ht="23.1" customHeight="1" x14ac:dyDescent="0.25">
      <c r="A85" s="2" t="s">
        <v>889</v>
      </c>
      <c r="B85" s="2">
        <v>213</v>
      </c>
      <c r="C85" s="2" t="s">
        <v>309</v>
      </c>
      <c r="D85" s="4" t="s">
        <v>70</v>
      </c>
      <c r="E85" s="116">
        <f t="shared" si="28"/>
        <v>10750</v>
      </c>
      <c r="F85" s="117">
        <f t="shared" si="28"/>
        <v>6450</v>
      </c>
      <c r="G85" s="101"/>
      <c r="H85" s="2"/>
      <c r="I85" s="2"/>
      <c r="J85" s="33"/>
      <c r="K85" s="202">
        <f t="shared" si="29"/>
        <v>10750</v>
      </c>
      <c r="L85" s="202">
        <f t="shared" si="29"/>
        <v>6450</v>
      </c>
      <c r="M85" s="51"/>
      <c r="N85" s="13">
        <f t="shared" si="26"/>
        <v>10723.125</v>
      </c>
      <c r="O85" s="13">
        <f t="shared" si="27"/>
        <v>6433.875</v>
      </c>
      <c r="P85" s="51"/>
      <c r="Q85" s="398">
        <v>4289.25</v>
      </c>
      <c r="R85" s="398">
        <v>4289.25</v>
      </c>
      <c r="S85" s="398">
        <v>4289.25</v>
      </c>
      <c r="T85" s="436">
        <v>4289.25</v>
      </c>
      <c r="U85" s="399">
        <v>4102.7586874999997</v>
      </c>
      <c r="V85" s="399">
        <v>4102.7586874999997</v>
      </c>
      <c r="W85" s="371">
        <v>3729.7806249999994</v>
      </c>
      <c r="X85" s="303">
        <v>2572.2624999999998</v>
      </c>
      <c r="Y85" s="289">
        <v>2572.2624999999998</v>
      </c>
      <c r="Z85" s="277">
        <v>2057.81</v>
      </c>
      <c r="AA85" s="263">
        <v>2057.81</v>
      </c>
      <c r="AB85" s="263">
        <v>2057.81</v>
      </c>
      <c r="AC85" s="208">
        <v>1837.3231800000001</v>
      </c>
      <c r="AD85" s="208">
        <v>1837.3231800000001</v>
      </c>
      <c r="AE85" s="208">
        <v>1837.3231800000001</v>
      </c>
      <c r="AF85" s="208">
        <v>1837.3231800000001</v>
      </c>
      <c r="AG85" s="208">
        <v>1657.0375000000001</v>
      </c>
      <c r="AH85" s="191">
        <v>1325.63</v>
      </c>
      <c r="AI85" s="312">
        <f t="shared" si="23"/>
        <v>1</v>
      </c>
      <c r="AK85" s="34"/>
      <c r="AL85" s="34"/>
      <c r="AM85" s="34"/>
      <c r="AN85" s="34"/>
      <c r="AO85" s="34"/>
      <c r="AP85" s="34"/>
    </row>
    <row r="86" spans="1:42" s="144" customFormat="1" ht="20.100000000000001" customHeight="1" x14ac:dyDescent="0.25">
      <c r="A86" s="2"/>
      <c r="B86" s="2"/>
      <c r="C86" s="2"/>
      <c r="D86" s="136"/>
      <c r="E86" s="138"/>
      <c r="F86" s="139"/>
      <c r="G86" s="99"/>
      <c r="H86" s="2"/>
      <c r="I86" s="2"/>
      <c r="J86" s="34"/>
      <c r="K86" s="202"/>
      <c r="L86" s="202"/>
      <c r="M86" s="2"/>
      <c r="N86" s="13"/>
      <c r="O86" s="13"/>
      <c r="P86" s="2"/>
      <c r="Q86" s="398"/>
      <c r="R86" s="398"/>
      <c r="S86" s="398"/>
      <c r="T86" s="400"/>
      <c r="U86" s="400"/>
      <c r="V86" s="400"/>
      <c r="W86" s="332"/>
      <c r="X86" s="332"/>
      <c r="Y86" s="330"/>
      <c r="Z86" s="280"/>
      <c r="AA86" s="331"/>
      <c r="AB86" s="331"/>
      <c r="AC86" s="208"/>
      <c r="AD86" s="208"/>
      <c r="AE86" s="208"/>
      <c r="AF86" s="208"/>
      <c r="AG86" s="208"/>
      <c r="AH86" s="191"/>
      <c r="AI86" s="312" t="e">
        <f t="shared" si="23"/>
        <v>#DIV/0!</v>
      </c>
      <c r="AK86" s="34"/>
      <c r="AL86" s="34"/>
      <c r="AM86" s="34"/>
      <c r="AN86" s="34"/>
      <c r="AO86" s="34"/>
      <c r="AP86" s="34"/>
    </row>
    <row r="87" spans="1:42" s="144" customFormat="1" ht="23.1" customHeight="1" x14ac:dyDescent="0.25">
      <c r="A87" s="2"/>
      <c r="B87" s="2"/>
      <c r="C87" s="2"/>
      <c r="D87" s="615" t="s">
        <v>277</v>
      </c>
      <c r="E87" s="615"/>
      <c r="F87" s="615"/>
      <c r="G87" s="615"/>
      <c r="H87" s="615"/>
      <c r="I87" s="615"/>
      <c r="J87" s="34"/>
      <c r="K87" s="202"/>
      <c r="L87" s="202"/>
      <c r="M87" s="2"/>
      <c r="N87" s="13"/>
      <c r="O87" s="13"/>
      <c r="P87" s="2"/>
      <c r="Q87" s="476">
        <v>45394</v>
      </c>
      <c r="R87" s="473">
        <v>220324</v>
      </c>
      <c r="S87" s="398"/>
      <c r="T87" s="400"/>
      <c r="U87" s="400"/>
      <c r="V87" s="400"/>
      <c r="W87" s="332"/>
      <c r="X87" s="332"/>
      <c r="Y87" s="330"/>
      <c r="Z87" s="280"/>
      <c r="AA87" s="331"/>
      <c r="AB87" s="331"/>
      <c r="AC87" s="208"/>
      <c r="AD87" s="208"/>
      <c r="AE87" s="208"/>
      <c r="AF87" s="208"/>
      <c r="AG87" s="208"/>
      <c r="AH87" s="191"/>
      <c r="AI87" s="312">
        <f t="shared" si="23"/>
        <v>0.20603293331638858</v>
      </c>
      <c r="AK87" s="34"/>
      <c r="AL87" s="34"/>
      <c r="AM87" s="34"/>
      <c r="AN87" s="34"/>
      <c r="AO87" s="34"/>
      <c r="AP87" s="34"/>
    </row>
    <row r="88" spans="1:42" s="144" customFormat="1" ht="23.1" customHeight="1" x14ac:dyDescent="0.25">
      <c r="A88" s="449"/>
      <c r="B88" s="2">
        <v>1921</v>
      </c>
      <c r="C88" s="2" t="s">
        <v>436</v>
      </c>
      <c r="D88" s="4" t="s">
        <v>138</v>
      </c>
      <c r="E88" s="116">
        <f t="shared" ref="E88:F93" si="30">K88</f>
        <v>3250</v>
      </c>
      <c r="F88" s="117">
        <f t="shared" si="30"/>
        <v>1950</v>
      </c>
      <c r="G88" s="101"/>
      <c r="H88" s="2"/>
      <c r="I88" s="2"/>
      <c r="J88" s="33"/>
      <c r="K88" s="202">
        <f t="shared" ref="K88:L93" si="31">MROUND(N88+25,50)</f>
        <v>3250</v>
      </c>
      <c r="L88" s="202">
        <f t="shared" si="31"/>
        <v>1950</v>
      </c>
      <c r="M88" s="51"/>
      <c r="N88" s="13">
        <f t="shared" si="26"/>
        <v>3211.6000000000004</v>
      </c>
      <c r="O88" s="13">
        <f t="shared" si="27"/>
        <v>1926.96</v>
      </c>
      <c r="P88" s="51"/>
      <c r="Q88" s="477">
        <v>1284.6400000000001</v>
      </c>
      <c r="R88" s="450">
        <v>1189.1990000000001</v>
      </c>
      <c r="S88" s="450">
        <v>1189.1990000000001</v>
      </c>
      <c r="T88" s="436">
        <v>1081.0899999999999</v>
      </c>
      <c r="U88" s="409">
        <v>1081.0899999999999</v>
      </c>
      <c r="V88" s="409">
        <v>1081.0899999999999</v>
      </c>
      <c r="W88" s="368">
        <v>986.4</v>
      </c>
      <c r="X88" s="305">
        <v>789.12</v>
      </c>
      <c r="Y88" s="289">
        <v>754.8062500000002</v>
      </c>
      <c r="Z88" s="277">
        <v>603.84500000000014</v>
      </c>
      <c r="AA88" s="263">
        <v>603.84500000000014</v>
      </c>
      <c r="AB88" s="263">
        <v>603.84500000000014</v>
      </c>
      <c r="AC88" s="208">
        <v>543.46446000000003</v>
      </c>
      <c r="AD88" s="208">
        <v>543.46446000000003</v>
      </c>
      <c r="AE88" s="208">
        <v>543.46446000000003</v>
      </c>
      <c r="AF88" s="208">
        <v>543.46446000000003</v>
      </c>
      <c r="AG88" s="208">
        <v>490.13750000000005</v>
      </c>
      <c r="AH88" s="191">
        <v>392.11</v>
      </c>
      <c r="AI88" s="312">
        <f t="shared" si="23"/>
        <v>1.0802565424289796</v>
      </c>
      <c r="AK88" s="34"/>
      <c r="AL88" s="34"/>
      <c r="AM88" s="34"/>
      <c r="AN88" s="34"/>
      <c r="AO88" s="34"/>
      <c r="AP88" s="34"/>
    </row>
    <row r="89" spans="1:42" s="144" customFormat="1" ht="23.1" customHeight="1" x14ac:dyDescent="0.25">
      <c r="A89" s="449"/>
      <c r="B89" s="2">
        <v>1922</v>
      </c>
      <c r="C89" s="2" t="s">
        <v>437</v>
      </c>
      <c r="D89" s="4" t="s">
        <v>139</v>
      </c>
      <c r="E89" s="116">
        <f t="shared" si="30"/>
        <v>5800</v>
      </c>
      <c r="F89" s="117">
        <f t="shared" si="30"/>
        <v>3500</v>
      </c>
      <c r="G89" s="101"/>
      <c r="H89" s="2"/>
      <c r="I89" s="2"/>
      <c r="J89" s="33"/>
      <c r="K89" s="202">
        <f t="shared" si="31"/>
        <v>5800</v>
      </c>
      <c r="L89" s="202">
        <f t="shared" si="31"/>
        <v>3500</v>
      </c>
      <c r="M89" s="51"/>
      <c r="N89" s="13">
        <f t="shared" si="26"/>
        <v>5766.0249999999996</v>
      </c>
      <c r="O89" s="13">
        <f t="shared" si="27"/>
        <v>3459.6149999999998</v>
      </c>
      <c r="P89" s="51"/>
      <c r="Q89" s="477">
        <v>2306.41</v>
      </c>
      <c r="R89" s="450">
        <v>2135.5730000000003</v>
      </c>
      <c r="S89" s="450">
        <v>2135.5730000000003</v>
      </c>
      <c r="T89" s="436">
        <v>1941.43</v>
      </c>
      <c r="U89" s="409">
        <v>1941.43</v>
      </c>
      <c r="V89" s="409">
        <v>1941.43</v>
      </c>
      <c r="W89" s="368">
        <v>1771.375</v>
      </c>
      <c r="X89" s="305">
        <v>1417.1</v>
      </c>
      <c r="Y89" s="289">
        <v>1355.48875</v>
      </c>
      <c r="Z89" s="277">
        <v>1084.3910000000001</v>
      </c>
      <c r="AA89" s="263">
        <v>1084.3910000000001</v>
      </c>
      <c r="AB89" s="263">
        <v>1084.3910000000001</v>
      </c>
      <c r="AC89" s="208">
        <v>975.95189999999991</v>
      </c>
      <c r="AD89" s="208">
        <v>975.95189999999991</v>
      </c>
      <c r="AE89" s="208">
        <v>975.95189999999991</v>
      </c>
      <c r="AF89" s="208">
        <v>975.95189999999991</v>
      </c>
      <c r="AG89" s="208">
        <v>880.1875</v>
      </c>
      <c r="AH89" s="191">
        <v>704.15</v>
      </c>
      <c r="AI89" s="312">
        <f t="shared" si="23"/>
        <v>1.0799958605957274</v>
      </c>
      <c r="AK89" s="34"/>
      <c r="AL89" s="34"/>
      <c r="AM89" s="34"/>
      <c r="AN89" s="34"/>
      <c r="AO89" s="34"/>
      <c r="AP89" s="34"/>
    </row>
    <row r="90" spans="1:42" s="144" customFormat="1" ht="23.1" customHeight="1" x14ac:dyDescent="0.25">
      <c r="A90" s="449"/>
      <c r="B90" s="2">
        <v>1923</v>
      </c>
      <c r="C90" s="2" t="s">
        <v>438</v>
      </c>
      <c r="D90" s="4" t="s">
        <v>140</v>
      </c>
      <c r="E90" s="116">
        <f t="shared" si="30"/>
        <v>12300</v>
      </c>
      <c r="F90" s="117">
        <f t="shared" si="30"/>
        <v>7400</v>
      </c>
      <c r="G90" s="101"/>
      <c r="H90" s="2"/>
      <c r="I90" s="2"/>
      <c r="J90" s="33"/>
      <c r="K90" s="202">
        <f t="shared" si="31"/>
        <v>12300</v>
      </c>
      <c r="L90" s="202">
        <f t="shared" si="31"/>
        <v>7400</v>
      </c>
      <c r="M90" s="51"/>
      <c r="N90" s="13">
        <f t="shared" si="26"/>
        <v>12276.25</v>
      </c>
      <c r="O90" s="13">
        <f t="shared" si="27"/>
        <v>7365.75</v>
      </c>
      <c r="P90" s="51"/>
      <c r="Q90" s="477">
        <v>4910.5</v>
      </c>
      <c r="R90" s="450">
        <v>4546.7510000000002</v>
      </c>
      <c r="S90" s="450">
        <v>4546.7510000000002</v>
      </c>
      <c r="T90" s="436">
        <v>4133.41</v>
      </c>
      <c r="U90" s="409">
        <v>4133.41</v>
      </c>
      <c r="V90" s="409">
        <v>4133.41</v>
      </c>
      <c r="W90" s="368">
        <v>3771.3625000000002</v>
      </c>
      <c r="X90" s="305">
        <v>3017.09</v>
      </c>
      <c r="Y90" s="289">
        <v>2774.9150000000004</v>
      </c>
      <c r="Z90" s="277">
        <v>2219.9320000000002</v>
      </c>
      <c r="AA90" s="263">
        <v>2219.9320000000002</v>
      </c>
      <c r="AB90" s="263">
        <v>2219.9320000000002</v>
      </c>
      <c r="AC90" s="208">
        <v>1997.9328599999999</v>
      </c>
      <c r="AD90" s="208">
        <v>1997.9328599999999</v>
      </c>
      <c r="AE90" s="208">
        <v>1997.9328599999999</v>
      </c>
      <c r="AF90" s="208">
        <v>1997.9328599999999</v>
      </c>
      <c r="AG90" s="208">
        <v>1801.8875</v>
      </c>
      <c r="AH90" s="191">
        <v>1441.51</v>
      </c>
      <c r="AI90" s="312">
        <f t="shared" si="23"/>
        <v>1.0800019618404437</v>
      </c>
      <c r="AK90" s="34"/>
      <c r="AL90" s="34"/>
      <c r="AM90" s="34"/>
      <c r="AN90" s="34"/>
      <c r="AO90" s="34"/>
      <c r="AP90" s="34"/>
    </row>
    <row r="91" spans="1:42" s="144" customFormat="1" ht="23.1" customHeight="1" x14ac:dyDescent="0.25">
      <c r="A91" s="449"/>
      <c r="B91" s="2">
        <v>1924</v>
      </c>
      <c r="C91" s="2" t="s">
        <v>439</v>
      </c>
      <c r="D91" s="4" t="s">
        <v>141</v>
      </c>
      <c r="E91" s="116">
        <f t="shared" si="30"/>
        <v>12950</v>
      </c>
      <c r="F91" s="117">
        <f t="shared" si="30"/>
        <v>7800</v>
      </c>
      <c r="G91" s="101"/>
      <c r="H91" s="2"/>
      <c r="I91" s="2"/>
      <c r="J91" s="33"/>
      <c r="K91" s="202">
        <f t="shared" si="31"/>
        <v>12950</v>
      </c>
      <c r="L91" s="202">
        <f t="shared" si="31"/>
        <v>7800</v>
      </c>
      <c r="M91" s="51"/>
      <c r="N91" s="13">
        <f t="shared" si="26"/>
        <v>12931.6</v>
      </c>
      <c r="O91" s="13">
        <f t="shared" si="27"/>
        <v>7758.9600000000009</v>
      </c>
      <c r="P91" s="51"/>
      <c r="Q91" s="477">
        <v>5172.6400000000003</v>
      </c>
      <c r="R91" s="450">
        <v>4789.4880000000003</v>
      </c>
      <c r="S91" s="450">
        <v>4789.4880000000003</v>
      </c>
      <c r="T91" s="436">
        <v>4354.08</v>
      </c>
      <c r="U91" s="409">
        <v>4354.08</v>
      </c>
      <c r="V91" s="409">
        <v>4354.08</v>
      </c>
      <c r="W91" s="368">
        <v>3972.7</v>
      </c>
      <c r="X91" s="305">
        <v>3178.16</v>
      </c>
      <c r="Y91" s="289">
        <v>2923.0575000000003</v>
      </c>
      <c r="Z91" s="277">
        <v>2338.4460000000004</v>
      </c>
      <c r="AA91" s="263">
        <v>2338.4460000000004</v>
      </c>
      <c r="AB91" s="263">
        <v>2338.4460000000004</v>
      </c>
      <c r="AC91" s="208">
        <v>2104.59942</v>
      </c>
      <c r="AD91" s="208">
        <v>2104.59942</v>
      </c>
      <c r="AE91" s="208">
        <v>2104.59942</v>
      </c>
      <c r="AF91" s="208">
        <v>2104.59942</v>
      </c>
      <c r="AG91" s="208">
        <v>1898.0875000000001</v>
      </c>
      <c r="AH91" s="191">
        <v>1518.47</v>
      </c>
      <c r="AI91" s="312">
        <f t="shared" si="23"/>
        <v>1.0799985301142836</v>
      </c>
      <c r="AK91" s="34"/>
      <c r="AL91" s="34"/>
      <c r="AM91" s="34"/>
      <c r="AN91" s="34"/>
      <c r="AO91" s="34"/>
      <c r="AP91" s="34"/>
    </row>
    <row r="92" spans="1:42" s="144" customFormat="1" ht="23.1" customHeight="1" x14ac:dyDescent="0.25">
      <c r="A92" s="449"/>
      <c r="B92" s="2">
        <v>1925</v>
      </c>
      <c r="C92" s="2" t="s">
        <v>441</v>
      </c>
      <c r="D92" s="4" t="s">
        <v>142</v>
      </c>
      <c r="E92" s="116">
        <f t="shared" si="30"/>
        <v>15650</v>
      </c>
      <c r="F92" s="117">
        <f t="shared" si="30"/>
        <v>9400</v>
      </c>
      <c r="G92" s="101"/>
      <c r="H92" s="2"/>
      <c r="I92" s="2"/>
      <c r="J92" s="33"/>
      <c r="K92" s="202">
        <f t="shared" si="31"/>
        <v>15650</v>
      </c>
      <c r="L92" s="202">
        <f t="shared" si="31"/>
        <v>9400</v>
      </c>
      <c r="M92" s="51"/>
      <c r="N92" s="13">
        <f t="shared" si="26"/>
        <v>15615.474999999999</v>
      </c>
      <c r="O92" s="13">
        <f t="shared" si="27"/>
        <v>9369.2849999999999</v>
      </c>
      <c r="P92" s="51"/>
      <c r="Q92" s="477">
        <v>6246.19</v>
      </c>
      <c r="R92" s="450">
        <v>5783.5029999999997</v>
      </c>
      <c r="S92" s="450">
        <v>5783.5029999999997</v>
      </c>
      <c r="T92" s="436">
        <v>5257.73</v>
      </c>
      <c r="U92" s="409">
        <v>5257.73</v>
      </c>
      <c r="V92" s="409">
        <v>5257.73</v>
      </c>
      <c r="W92" s="368">
        <v>4797.2000000000007</v>
      </c>
      <c r="X92" s="305">
        <v>3837.76</v>
      </c>
      <c r="Y92" s="289">
        <v>3529.7075</v>
      </c>
      <c r="Z92" s="277">
        <v>2823.7660000000001</v>
      </c>
      <c r="AA92" s="263">
        <v>2823.7660000000001</v>
      </c>
      <c r="AB92" s="263">
        <v>2823.7660000000001</v>
      </c>
      <c r="AC92" s="208">
        <v>2541.3973199999996</v>
      </c>
      <c r="AD92" s="208">
        <v>2541.3973199999996</v>
      </c>
      <c r="AE92" s="208">
        <v>2541.3973199999996</v>
      </c>
      <c r="AF92" s="208">
        <v>2541.3973199999996</v>
      </c>
      <c r="AG92" s="208">
        <v>2292.0249999999996</v>
      </c>
      <c r="AH92" s="191">
        <v>1833.62</v>
      </c>
      <c r="AI92" s="312">
        <f t="shared" si="23"/>
        <v>1.0800011688417901</v>
      </c>
      <c r="AK92" s="34"/>
      <c r="AL92" s="34"/>
      <c r="AM92" s="34"/>
      <c r="AN92" s="34"/>
      <c r="AO92" s="34"/>
      <c r="AP92" s="34"/>
    </row>
    <row r="93" spans="1:42" s="144" customFormat="1" ht="23.1" customHeight="1" x14ac:dyDescent="0.25">
      <c r="A93" s="449"/>
      <c r="B93" s="2">
        <v>1926</v>
      </c>
      <c r="C93" s="2" t="s">
        <v>440</v>
      </c>
      <c r="D93" s="91" t="s">
        <v>55</v>
      </c>
      <c r="E93" s="116">
        <f t="shared" si="30"/>
        <v>26500</v>
      </c>
      <c r="F93" s="117">
        <f t="shared" si="30"/>
        <v>15900</v>
      </c>
      <c r="G93" s="101"/>
      <c r="H93" s="2"/>
      <c r="I93" s="2"/>
      <c r="J93" s="33"/>
      <c r="K93" s="202">
        <f t="shared" si="31"/>
        <v>26500</v>
      </c>
      <c r="L93" s="202">
        <f t="shared" si="31"/>
        <v>15900</v>
      </c>
      <c r="M93" s="51"/>
      <c r="N93" s="13">
        <f t="shared" si="26"/>
        <v>26493.15</v>
      </c>
      <c r="O93" s="13">
        <f t="shared" si="27"/>
        <v>15895.89</v>
      </c>
      <c r="P93" s="51"/>
      <c r="Q93" s="477">
        <v>10597.26</v>
      </c>
      <c r="R93" s="450">
        <v>9812.2750000000015</v>
      </c>
      <c r="S93" s="450">
        <v>9812.2750000000015</v>
      </c>
      <c r="T93" s="436">
        <v>8920.25</v>
      </c>
      <c r="U93" s="409">
        <v>8920.25</v>
      </c>
      <c r="V93" s="409">
        <v>8920.25</v>
      </c>
      <c r="W93" s="368">
        <v>8138.9125000000004</v>
      </c>
      <c r="X93" s="305">
        <v>6511.13</v>
      </c>
      <c r="Y93" s="289">
        <v>5988.4962500000001</v>
      </c>
      <c r="Z93" s="277">
        <v>4790.7970000000005</v>
      </c>
      <c r="AA93" s="263">
        <v>4790.7970000000005</v>
      </c>
      <c r="AB93" s="263">
        <v>4790.7970000000005</v>
      </c>
      <c r="AC93" s="208">
        <v>4311.7212599999993</v>
      </c>
      <c r="AD93" s="208">
        <v>4311.7212599999993</v>
      </c>
      <c r="AE93" s="208">
        <v>4311.7212599999993</v>
      </c>
      <c r="AF93" s="208">
        <v>4311.7212599999993</v>
      </c>
      <c r="AG93" s="208">
        <v>3888.6374999999998</v>
      </c>
      <c r="AH93" s="191">
        <v>3110.91</v>
      </c>
      <c r="AI93" s="312">
        <f t="shared" si="23"/>
        <v>1.0800003057394945</v>
      </c>
      <c r="AK93" s="34"/>
      <c r="AL93" s="34"/>
      <c r="AM93" s="34"/>
      <c r="AN93" s="34"/>
      <c r="AO93" s="34"/>
      <c r="AP93" s="34"/>
    </row>
    <row r="94" spans="1:42" s="144" customFormat="1" ht="20.100000000000001" customHeight="1" x14ac:dyDescent="0.25">
      <c r="A94" s="2"/>
      <c r="B94" s="2"/>
      <c r="C94" s="2"/>
      <c r="D94" s="2"/>
      <c r="E94" s="138"/>
      <c r="F94" s="139"/>
      <c r="G94" s="99"/>
      <c r="H94" s="2"/>
      <c r="I94" s="2"/>
      <c r="J94" s="34"/>
      <c r="K94" s="202"/>
      <c r="L94" s="202"/>
      <c r="M94" s="2"/>
      <c r="N94" s="13"/>
      <c r="O94" s="13"/>
      <c r="P94" s="2"/>
      <c r="Q94" s="398"/>
      <c r="R94" s="398"/>
      <c r="S94" s="398"/>
      <c r="T94" s="400"/>
      <c r="U94" s="401"/>
      <c r="V94" s="401"/>
      <c r="W94" s="329"/>
      <c r="X94" s="329"/>
      <c r="Y94" s="330"/>
      <c r="Z94" s="280"/>
      <c r="AA94" s="331"/>
      <c r="AB94" s="331"/>
      <c r="AC94" s="208"/>
      <c r="AD94" s="208"/>
      <c r="AE94" s="208"/>
      <c r="AF94" s="208"/>
      <c r="AG94" s="208"/>
      <c r="AH94" s="191"/>
      <c r="AI94" s="312" t="e">
        <f t="shared" si="23"/>
        <v>#DIV/0!</v>
      </c>
      <c r="AK94" s="34"/>
      <c r="AL94" s="34"/>
      <c r="AM94" s="34"/>
      <c r="AN94" s="34"/>
      <c r="AO94" s="34"/>
      <c r="AP94" s="34"/>
    </row>
    <row r="95" spans="1:42" s="144" customFormat="1" ht="23.1" customHeight="1" x14ac:dyDescent="0.25">
      <c r="A95" s="2"/>
      <c r="B95" s="2"/>
      <c r="C95" s="2"/>
      <c r="D95" s="615" t="s">
        <v>272</v>
      </c>
      <c r="E95" s="615"/>
      <c r="F95" s="615"/>
      <c r="G95" s="615"/>
      <c r="H95" s="615"/>
      <c r="I95" s="615"/>
      <c r="J95" s="34"/>
      <c r="K95" s="202"/>
      <c r="L95" s="202"/>
      <c r="M95" s="2"/>
      <c r="N95" s="13"/>
      <c r="O95" s="13"/>
      <c r="P95" s="2"/>
      <c r="Q95" s="480">
        <v>290224</v>
      </c>
      <c r="R95" s="474">
        <v>220324</v>
      </c>
      <c r="S95" s="398"/>
      <c r="T95" s="400"/>
      <c r="U95" s="401"/>
      <c r="V95" s="401"/>
      <c r="W95" s="329"/>
      <c r="X95" s="329"/>
      <c r="Y95" s="330"/>
      <c r="Z95" s="280"/>
      <c r="AA95" s="331"/>
      <c r="AB95" s="331"/>
      <c r="AC95" s="208"/>
      <c r="AD95" s="208"/>
      <c r="AE95" s="208"/>
      <c r="AF95" s="208"/>
      <c r="AG95" s="208"/>
      <c r="AH95" s="191"/>
      <c r="AI95" s="312">
        <f t="shared" si="23"/>
        <v>1.3172600352208566</v>
      </c>
      <c r="AK95" s="34"/>
      <c r="AL95" s="34"/>
      <c r="AM95" s="34"/>
      <c r="AN95" s="34"/>
      <c r="AO95" s="34"/>
      <c r="AP95" s="34"/>
    </row>
    <row r="96" spans="1:42" s="144" customFormat="1" ht="23.1" customHeight="1" x14ac:dyDescent="0.25">
      <c r="A96" s="2" t="s">
        <v>890</v>
      </c>
      <c r="B96" s="2">
        <v>4744</v>
      </c>
      <c r="C96" s="2" t="s">
        <v>496</v>
      </c>
      <c r="D96" s="91" t="s">
        <v>90</v>
      </c>
      <c r="E96" s="116">
        <f t="shared" ref="E96:F102" si="32">K96</f>
        <v>600</v>
      </c>
      <c r="F96" s="117">
        <f t="shared" si="32"/>
        <v>350</v>
      </c>
      <c r="G96" s="101"/>
      <c r="H96" s="45"/>
      <c r="I96" s="45"/>
      <c r="J96" s="33"/>
      <c r="K96" s="202">
        <f t="shared" ref="K96:L102" si="33">MROUND(N96+25,50)</f>
        <v>600</v>
      </c>
      <c r="L96" s="202">
        <f t="shared" si="33"/>
        <v>350</v>
      </c>
      <c r="M96" s="51"/>
      <c r="N96" s="13">
        <f t="shared" si="26"/>
        <v>580.82500000000005</v>
      </c>
      <c r="O96" s="13">
        <f t="shared" si="27"/>
        <v>348.495</v>
      </c>
      <c r="P96" s="51"/>
      <c r="Q96" s="398">
        <v>232.33</v>
      </c>
      <c r="R96" s="398">
        <v>232.33</v>
      </c>
      <c r="S96" s="398">
        <v>232.33</v>
      </c>
      <c r="T96" s="436">
        <v>232.33</v>
      </c>
      <c r="U96" s="399">
        <v>222.24331250000003</v>
      </c>
      <c r="V96" s="399">
        <v>222.24331250000003</v>
      </c>
      <c r="W96" s="371">
        <v>202.03937500000001</v>
      </c>
      <c r="X96" s="303">
        <v>139.33750000000001</v>
      </c>
      <c r="Y96" s="289">
        <v>139.33750000000001</v>
      </c>
      <c r="Z96" s="277">
        <v>111.47</v>
      </c>
      <c r="AA96" s="263">
        <v>111.47</v>
      </c>
      <c r="AB96" s="263">
        <v>111.47</v>
      </c>
      <c r="AC96" s="208">
        <v>99.528660000000002</v>
      </c>
      <c r="AD96" s="208">
        <v>99.528660000000002</v>
      </c>
      <c r="AE96" s="208">
        <v>99.528660000000002</v>
      </c>
      <c r="AF96" s="208">
        <v>99.528660000000002</v>
      </c>
      <c r="AG96" s="208">
        <v>89.762500000000003</v>
      </c>
      <c r="AH96" s="191">
        <v>71.81</v>
      </c>
      <c r="AI96" s="312">
        <f t="shared" si="23"/>
        <v>1</v>
      </c>
      <c r="AK96" s="34"/>
      <c r="AL96" s="34"/>
      <c r="AM96" s="34"/>
      <c r="AN96" s="34"/>
      <c r="AO96" s="34"/>
      <c r="AP96" s="34"/>
    </row>
    <row r="97" spans="1:42" s="144" customFormat="1" ht="23.1" customHeight="1" x14ac:dyDescent="0.25">
      <c r="A97" s="2" t="s">
        <v>890</v>
      </c>
      <c r="B97" s="2">
        <v>4744</v>
      </c>
      <c r="C97" s="2" t="s">
        <v>497</v>
      </c>
      <c r="D97" s="4" t="s">
        <v>91</v>
      </c>
      <c r="E97" s="116">
        <f t="shared" si="32"/>
        <v>700</v>
      </c>
      <c r="F97" s="117">
        <f t="shared" si="32"/>
        <v>450</v>
      </c>
      <c r="G97" s="101"/>
      <c r="H97" s="45"/>
      <c r="I97" s="45"/>
      <c r="J97" s="33"/>
      <c r="K97" s="202">
        <f t="shared" si="33"/>
        <v>700</v>
      </c>
      <c r="L97" s="202">
        <f t="shared" si="33"/>
        <v>450</v>
      </c>
      <c r="M97" s="51"/>
      <c r="N97" s="13">
        <f t="shared" si="26"/>
        <v>677.95</v>
      </c>
      <c r="O97" s="13">
        <f t="shared" si="27"/>
        <v>406.77</v>
      </c>
      <c r="P97" s="51"/>
      <c r="Q97" s="398">
        <v>271.18</v>
      </c>
      <c r="R97" s="398">
        <v>271.18</v>
      </c>
      <c r="S97" s="398">
        <v>271.18</v>
      </c>
      <c r="T97" s="436">
        <v>271.18</v>
      </c>
      <c r="U97" s="399">
        <v>235.78812500000001</v>
      </c>
      <c r="V97" s="399">
        <v>235.78812500000001</v>
      </c>
      <c r="W97" s="371">
        <v>235.78812500000001</v>
      </c>
      <c r="X97" s="303">
        <v>162.61250000000001</v>
      </c>
      <c r="Y97" s="289">
        <v>162.61250000000001</v>
      </c>
      <c r="Z97" s="277">
        <v>130.09</v>
      </c>
      <c r="AA97" s="263">
        <v>130.09</v>
      </c>
      <c r="AB97" s="263">
        <v>130.09</v>
      </c>
      <c r="AC97" s="208">
        <v>116.16065999999999</v>
      </c>
      <c r="AD97" s="208">
        <v>116.16065999999999</v>
      </c>
      <c r="AE97" s="208">
        <v>116.16065999999999</v>
      </c>
      <c r="AF97" s="208">
        <v>116.16065999999999</v>
      </c>
      <c r="AG97" s="208">
        <v>104.7625</v>
      </c>
      <c r="AH97" s="191">
        <v>83.81</v>
      </c>
      <c r="AI97" s="312">
        <f t="shared" si="23"/>
        <v>1</v>
      </c>
      <c r="AK97" s="34"/>
      <c r="AL97" s="34"/>
      <c r="AM97" s="34"/>
      <c r="AN97" s="34"/>
      <c r="AO97" s="34"/>
      <c r="AP97" s="34"/>
    </row>
    <row r="98" spans="1:42" s="144" customFormat="1" ht="23.1" customHeight="1" x14ac:dyDescent="0.25">
      <c r="A98" s="2" t="s">
        <v>890</v>
      </c>
      <c r="B98" s="2">
        <v>4744</v>
      </c>
      <c r="C98" s="2" t="s">
        <v>498</v>
      </c>
      <c r="D98" s="4" t="s">
        <v>92</v>
      </c>
      <c r="E98" s="116">
        <f t="shared" si="32"/>
        <v>800</v>
      </c>
      <c r="F98" s="117">
        <f t="shared" si="32"/>
        <v>500</v>
      </c>
      <c r="G98" s="101"/>
      <c r="H98" s="45"/>
      <c r="I98" s="45"/>
      <c r="J98" s="33"/>
      <c r="K98" s="202">
        <f t="shared" si="33"/>
        <v>800</v>
      </c>
      <c r="L98" s="202">
        <f t="shared" si="33"/>
        <v>500</v>
      </c>
      <c r="M98" s="51"/>
      <c r="N98" s="13">
        <f t="shared" si="26"/>
        <v>787.32500000000005</v>
      </c>
      <c r="O98" s="13">
        <f t="shared" si="27"/>
        <v>472.39499999999998</v>
      </c>
      <c r="P98" s="51"/>
      <c r="Q98" s="398">
        <v>314.93</v>
      </c>
      <c r="R98" s="398">
        <v>314.93</v>
      </c>
      <c r="S98" s="398">
        <v>314.93</v>
      </c>
      <c r="T98" s="436">
        <v>314.93</v>
      </c>
      <c r="U98" s="420">
        <v>314.93</v>
      </c>
      <c r="V98" s="399">
        <v>273.85062500000004</v>
      </c>
      <c r="W98" s="371">
        <v>273.85062500000004</v>
      </c>
      <c r="X98" s="303">
        <v>188.86250000000001</v>
      </c>
      <c r="Y98" s="289">
        <v>188.86250000000001</v>
      </c>
      <c r="Z98" s="277">
        <v>151.09</v>
      </c>
      <c r="AA98" s="263">
        <v>151.09</v>
      </c>
      <c r="AB98" s="263">
        <v>151.09</v>
      </c>
      <c r="AC98" s="208">
        <v>134.91324</v>
      </c>
      <c r="AD98" s="208">
        <v>134.91324</v>
      </c>
      <c r="AE98" s="208">
        <v>134.91324</v>
      </c>
      <c r="AF98" s="208">
        <v>134.91324</v>
      </c>
      <c r="AG98" s="208">
        <v>121.67500000000001</v>
      </c>
      <c r="AH98" s="191">
        <v>97.34</v>
      </c>
      <c r="AI98" s="312">
        <f t="shared" si="23"/>
        <v>1</v>
      </c>
      <c r="AK98" s="34"/>
      <c r="AL98" s="34"/>
      <c r="AM98" s="34"/>
      <c r="AN98" s="34"/>
      <c r="AO98" s="34"/>
      <c r="AP98" s="34"/>
    </row>
    <row r="99" spans="1:42" s="144" customFormat="1" ht="23.1" customHeight="1" x14ac:dyDescent="0.25">
      <c r="A99" s="2" t="s">
        <v>890</v>
      </c>
      <c r="B99" s="2">
        <v>4744</v>
      </c>
      <c r="C99" s="2" t="s">
        <v>499</v>
      </c>
      <c r="D99" s="4" t="s">
        <v>93</v>
      </c>
      <c r="E99" s="116">
        <f t="shared" si="32"/>
        <v>1400</v>
      </c>
      <c r="F99" s="117">
        <f t="shared" si="32"/>
        <v>850</v>
      </c>
      <c r="G99" s="101"/>
      <c r="H99" s="45"/>
      <c r="I99" s="45"/>
      <c r="J99" s="33"/>
      <c r="K99" s="202">
        <f t="shared" si="33"/>
        <v>1400</v>
      </c>
      <c r="L99" s="202">
        <f t="shared" si="33"/>
        <v>850</v>
      </c>
      <c r="M99" s="51"/>
      <c r="N99" s="13">
        <f t="shared" si="26"/>
        <v>1399.9250000000002</v>
      </c>
      <c r="O99" s="13">
        <f t="shared" si="27"/>
        <v>839.95500000000004</v>
      </c>
      <c r="P99" s="51"/>
      <c r="Q99" s="398">
        <v>559.97</v>
      </c>
      <c r="R99" s="398">
        <v>559.97</v>
      </c>
      <c r="S99" s="398">
        <v>559.97</v>
      </c>
      <c r="T99" s="436">
        <v>559.97</v>
      </c>
      <c r="U99" s="399">
        <v>486.96437500000002</v>
      </c>
      <c r="V99" s="399">
        <v>486.96437500000002</v>
      </c>
      <c r="W99" s="371">
        <v>486.96437500000002</v>
      </c>
      <c r="X99" s="303">
        <v>335.83750000000003</v>
      </c>
      <c r="Y99" s="289">
        <v>335.83750000000003</v>
      </c>
      <c r="Z99" s="277">
        <v>268.67</v>
      </c>
      <c r="AA99" s="263">
        <v>268.67</v>
      </c>
      <c r="AB99" s="263">
        <v>268.67</v>
      </c>
      <c r="AC99" s="208">
        <v>239.87501999999998</v>
      </c>
      <c r="AD99" s="208">
        <v>239.87501999999998</v>
      </c>
      <c r="AE99" s="208">
        <v>239.87501999999998</v>
      </c>
      <c r="AF99" s="208">
        <v>239.87501999999998</v>
      </c>
      <c r="AG99" s="208">
        <v>216.33749999999998</v>
      </c>
      <c r="AH99" s="191">
        <v>173.07</v>
      </c>
      <c r="AI99" s="312">
        <f t="shared" si="23"/>
        <v>1</v>
      </c>
      <c r="AK99" s="34"/>
      <c r="AL99" s="34"/>
      <c r="AM99" s="34"/>
      <c r="AN99" s="34"/>
      <c r="AO99" s="34"/>
      <c r="AP99" s="34"/>
    </row>
    <row r="100" spans="1:42" s="144" customFormat="1" ht="23.1" customHeight="1" x14ac:dyDescent="0.25">
      <c r="A100" s="2" t="s">
        <v>890</v>
      </c>
      <c r="B100" s="2">
        <v>4744</v>
      </c>
      <c r="C100" s="2" t="s">
        <v>500</v>
      </c>
      <c r="D100" s="4" t="s">
        <v>94</v>
      </c>
      <c r="E100" s="116">
        <f t="shared" si="32"/>
        <v>2650</v>
      </c>
      <c r="F100" s="117">
        <f t="shared" si="32"/>
        <v>1600</v>
      </c>
      <c r="G100" s="101"/>
      <c r="H100" s="45"/>
      <c r="I100" s="45"/>
      <c r="J100" s="33"/>
      <c r="K100" s="202">
        <f t="shared" si="33"/>
        <v>2650</v>
      </c>
      <c r="L100" s="202">
        <f t="shared" si="33"/>
        <v>1600</v>
      </c>
      <c r="M100" s="51"/>
      <c r="N100" s="13">
        <f t="shared" si="26"/>
        <v>2625.5</v>
      </c>
      <c r="O100" s="13">
        <f t="shared" si="27"/>
        <v>1575.3000000000002</v>
      </c>
      <c r="P100" s="51"/>
      <c r="Q100" s="398">
        <v>1050.2</v>
      </c>
      <c r="R100" s="398">
        <v>1050.2</v>
      </c>
      <c r="S100" s="398">
        <v>1050.2</v>
      </c>
      <c r="T100" s="436">
        <v>1050.2</v>
      </c>
      <c r="U100" s="399">
        <v>913.19187499999998</v>
      </c>
      <c r="V100" s="399">
        <v>913.19187499999998</v>
      </c>
      <c r="W100" s="371">
        <v>913.19187499999998</v>
      </c>
      <c r="X100" s="303">
        <v>629.78750000000002</v>
      </c>
      <c r="Y100" s="289">
        <v>629.78750000000002</v>
      </c>
      <c r="Z100" s="277">
        <v>503.83</v>
      </c>
      <c r="AA100" s="263">
        <v>503.83</v>
      </c>
      <c r="AB100" s="263">
        <v>503.83</v>
      </c>
      <c r="AC100" s="208">
        <v>449.85401999999993</v>
      </c>
      <c r="AD100" s="208">
        <v>449.85401999999993</v>
      </c>
      <c r="AE100" s="208">
        <v>449.85401999999993</v>
      </c>
      <c r="AF100" s="208">
        <v>449.85401999999993</v>
      </c>
      <c r="AG100" s="208">
        <v>405.71249999999998</v>
      </c>
      <c r="AH100" s="191">
        <v>324.57</v>
      </c>
      <c r="AI100" s="312">
        <f t="shared" si="23"/>
        <v>1</v>
      </c>
      <c r="AK100" s="34"/>
      <c r="AL100" s="34"/>
      <c r="AM100" s="34"/>
      <c r="AN100" s="34"/>
      <c r="AO100" s="34"/>
      <c r="AP100" s="34"/>
    </row>
    <row r="101" spans="1:42" s="144" customFormat="1" ht="23.1" customHeight="1" x14ac:dyDescent="0.25">
      <c r="A101" s="2"/>
      <c r="B101" s="2">
        <v>403</v>
      </c>
      <c r="C101" s="2" t="s">
        <v>350</v>
      </c>
      <c r="D101" s="91" t="s">
        <v>790</v>
      </c>
      <c r="E101" s="116">
        <f t="shared" si="32"/>
        <v>2900</v>
      </c>
      <c r="F101" s="117">
        <f t="shared" si="32"/>
        <v>1750</v>
      </c>
      <c r="G101" s="101"/>
      <c r="H101" s="45"/>
      <c r="I101" s="45"/>
      <c r="J101" s="33"/>
      <c r="K101" s="202">
        <f t="shared" si="33"/>
        <v>2900</v>
      </c>
      <c r="L101" s="202">
        <f t="shared" si="33"/>
        <v>1750</v>
      </c>
      <c r="M101" s="51"/>
      <c r="N101" s="13">
        <f t="shared" si="26"/>
        <v>2859.4</v>
      </c>
      <c r="O101" s="13">
        <f t="shared" si="27"/>
        <v>1715.6399999999999</v>
      </c>
      <c r="P101" s="51"/>
      <c r="Q101" s="478">
        <v>1143.76</v>
      </c>
      <c r="R101" s="398">
        <v>864.84</v>
      </c>
      <c r="S101" s="398">
        <v>864.84</v>
      </c>
      <c r="T101" s="436">
        <v>864.84</v>
      </c>
      <c r="U101" s="409">
        <v>864.84</v>
      </c>
      <c r="V101" s="409">
        <v>864.84</v>
      </c>
      <c r="W101" s="376">
        <v>745.55000000000007</v>
      </c>
      <c r="X101" s="305">
        <v>596.44000000000005</v>
      </c>
      <c r="Y101" s="289">
        <v>436.25</v>
      </c>
      <c r="Z101" s="277">
        <v>349</v>
      </c>
      <c r="AA101" s="263">
        <v>349</v>
      </c>
      <c r="AB101" s="263"/>
      <c r="AC101" s="208">
        <v>320.24915999999996</v>
      </c>
      <c r="AD101" s="208">
        <v>320.24915999999996</v>
      </c>
      <c r="AE101" s="208">
        <v>320.24915999999996</v>
      </c>
      <c r="AF101" s="208">
        <v>320.24915999999996</v>
      </c>
      <c r="AG101" s="208">
        <v>288.82499999999999</v>
      </c>
      <c r="AH101" s="191">
        <v>231.06</v>
      </c>
      <c r="AI101" s="312">
        <f t="shared" si="23"/>
        <v>1.3225105221775126</v>
      </c>
      <c r="AK101" s="34"/>
      <c r="AL101" s="34"/>
      <c r="AM101" s="34"/>
      <c r="AN101" s="34"/>
      <c r="AO101" s="34"/>
      <c r="AP101" s="34"/>
    </row>
    <row r="102" spans="1:42" s="144" customFormat="1" ht="23.1" customHeight="1" x14ac:dyDescent="0.25">
      <c r="A102" s="2"/>
      <c r="B102" s="2">
        <v>404</v>
      </c>
      <c r="C102" s="2" t="s">
        <v>351</v>
      </c>
      <c r="D102" s="91" t="s">
        <v>791</v>
      </c>
      <c r="E102" s="116">
        <f t="shared" si="32"/>
        <v>3300</v>
      </c>
      <c r="F102" s="117">
        <f t="shared" si="32"/>
        <v>2000</v>
      </c>
      <c r="G102" s="101"/>
      <c r="H102" s="45"/>
      <c r="I102" s="45"/>
      <c r="J102" s="33"/>
      <c r="K102" s="202">
        <f t="shared" si="33"/>
        <v>3300</v>
      </c>
      <c r="L102" s="202">
        <f t="shared" si="33"/>
        <v>2000</v>
      </c>
      <c r="M102" s="51"/>
      <c r="N102" s="13">
        <f t="shared" si="26"/>
        <v>3296.875</v>
      </c>
      <c r="O102" s="13">
        <f t="shared" si="27"/>
        <v>1978.125</v>
      </c>
      <c r="P102" s="51"/>
      <c r="Q102" s="478">
        <v>1318.75</v>
      </c>
      <c r="R102" s="398">
        <v>997.16</v>
      </c>
      <c r="S102" s="398">
        <v>997.16</v>
      </c>
      <c r="T102" s="436">
        <v>997.16</v>
      </c>
      <c r="U102" s="409">
        <v>997.16</v>
      </c>
      <c r="V102" s="409">
        <v>997.16</v>
      </c>
      <c r="W102" s="376">
        <v>859.625</v>
      </c>
      <c r="X102" s="305">
        <v>687.7</v>
      </c>
      <c r="Y102" s="289">
        <v>561.25</v>
      </c>
      <c r="Z102" s="277">
        <v>449</v>
      </c>
      <c r="AA102" s="263">
        <v>449</v>
      </c>
      <c r="AB102" s="263"/>
      <c r="AC102" s="208">
        <v>436.47911999999997</v>
      </c>
      <c r="AD102" s="208">
        <v>436.47911999999997</v>
      </c>
      <c r="AE102" s="208">
        <v>436.47911999999997</v>
      </c>
      <c r="AF102" s="208">
        <v>436.47911999999997</v>
      </c>
      <c r="AG102" s="208">
        <v>393.65000000000003</v>
      </c>
      <c r="AH102" s="191">
        <v>314.92</v>
      </c>
      <c r="AI102" s="312">
        <f t="shared" si="23"/>
        <v>1.3225059168037225</v>
      </c>
      <c r="AK102" s="34"/>
      <c r="AL102" s="34"/>
      <c r="AM102" s="34"/>
      <c r="AN102" s="34"/>
      <c r="AO102" s="34"/>
      <c r="AP102" s="34"/>
    </row>
    <row r="103" spans="1:42" ht="20.100000000000001" customHeight="1" x14ac:dyDescent="0.25">
      <c r="D103" s="136"/>
      <c r="E103" s="138"/>
      <c r="F103" s="139"/>
      <c r="J103" s="34"/>
      <c r="K103" s="202"/>
      <c r="L103" s="202"/>
      <c r="M103" s="2"/>
      <c r="N103" s="13"/>
      <c r="O103" s="13"/>
      <c r="P103" s="2"/>
      <c r="Q103" s="398"/>
      <c r="R103" s="398"/>
      <c r="S103" s="398"/>
      <c r="T103" s="400"/>
      <c r="U103" s="401"/>
      <c r="V103" s="401"/>
      <c r="W103" s="329"/>
      <c r="X103" s="332"/>
      <c r="Y103" s="330"/>
      <c r="Z103" s="280"/>
      <c r="AA103" s="331"/>
      <c r="AB103" s="331"/>
      <c r="AC103" s="208"/>
      <c r="AD103" s="208"/>
      <c r="AE103" s="208"/>
      <c r="AF103" s="208"/>
      <c r="AG103" s="208"/>
      <c r="AH103" s="191"/>
      <c r="AI103" s="312" t="e">
        <f t="shared" si="23"/>
        <v>#DIV/0!</v>
      </c>
    </row>
    <row r="104" spans="1:42" ht="23.1" customHeight="1" x14ac:dyDescent="0.25">
      <c r="D104" s="615" t="s">
        <v>734</v>
      </c>
      <c r="E104" s="615"/>
      <c r="F104" s="615"/>
      <c r="G104" s="615"/>
      <c r="H104" s="615"/>
      <c r="I104" s="615"/>
      <c r="J104" s="34"/>
      <c r="K104" s="202"/>
      <c r="L104" s="202"/>
      <c r="M104" s="2"/>
      <c r="N104" s="13"/>
      <c r="O104" s="13"/>
      <c r="P104" s="2"/>
      <c r="Q104" s="476">
        <v>45394</v>
      </c>
      <c r="R104" s="473">
        <v>220324</v>
      </c>
      <c r="S104" s="398"/>
      <c r="T104" s="400"/>
      <c r="U104" s="401"/>
      <c r="V104" s="401"/>
      <c r="W104" s="329"/>
      <c r="X104" s="332"/>
      <c r="Y104" s="330"/>
      <c r="Z104" s="280"/>
      <c r="AA104" s="331"/>
      <c r="AB104" s="331"/>
      <c r="AC104" s="208"/>
      <c r="AD104" s="208"/>
      <c r="AE104" s="208"/>
      <c r="AF104" s="208"/>
      <c r="AG104" s="208"/>
      <c r="AH104" s="191"/>
      <c r="AI104" s="312">
        <f t="shared" si="23"/>
        <v>0.20603293331638858</v>
      </c>
    </row>
    <row r="105" spans="1:42" ht="23.1" customHeight="1" x14ac:dyDescent="0.25">
      <c r="A105" s="449" t="s">
        <v>251</v>
      </c>
      <c r="B105" s="2">
        <v>1887</v>
      </c>
      <c r="C105" s="2" t="s">
        <v>405</v>
      </c>
      <c r="D105" s="4" t="s">
        <v>792</v>
      </c>
      <c r="E105" s="116">
        <f t="shared" ref="E105:F108" si="34">K105</f>
        <v>2450</v>
      </c>
      <c r="F105" s="117">
        <f t="shared" si="34"/>
        <v>1450</v>
      </c>
      <c r="G105" s="101"/>
      <c r="I105" s="45"/>
      <c r="K105" s="202">
        <f t="shared" ref="K105:L108" si="35">MROUND(N105+25,50)</f>
        <v>2450</v>
      </c>
      <c r="L105" s="202">
        <f t="shared" si="35"/>
        <v>1450</v>
      </c>
      <c r="M105" s="51"/>
      <c r="N105" s="13">
        <f t="shared" si="26"/>
        <v>2415.8000000000002</v>
      </c>
      <c r="O105" s="13">
        <f t="shared" si="27"/>
        <v>1449.48</v>
      </c>
      <c r="P105" s="51"/>
      <c r="Q105" s="477">
        <v>966.32</v>
      </c>
      <c r="R105" s="450">
        <v>894.73</v>
      </c>
      <c r="S105" s="450">
        <v>858.41800000000012</v>
      </c>
      <c r="T105" s="436">
        <v>780.38</v>
      </c>
      <c r="U105" s="409">
        <v>780.38</v>
      </c>
      <c r="V105" s="409">
        <v>780.38</v>
      </c>
      <c r="W105" s="376">
        <v>711.71249999999998</v>
      </c>
      <c r="X105" s="305">
        <v>569.37</v>
      </c>
      <c r="Y105" s="289">
        <v>567.88875000000007</v>
      </c>
      <c r="Z105" s="277">
        <v>454.31100000000004</v>
      </c>
      <c r="AA105" s="263">
        <v>454.31100000000004</v>
      </c>
      <c r="AB105" s="263">
        <v>454.31100000000004</v>
      </c>
      <c r="AC105" s="208">
        <v>408.86999999999995</v>
      </c>
      <c r="AD105" s="208">
        <v>408.86999999999995</v>
      </c>
      <c r="AE105" s="208">
        <v>408.86999999999995</v>
      </c>
      <c r="AF105" s="208">
        <v>408.86999999999995</v>
      </c>
      <c r="AG105" s="208">
        <v>368.75</v>
      </c>
      <c r="AH105" s="191">
        <v>295</v>
      </c>
      <c r="AI105" s="312">
        <f t="shared" si="23"/>
        <v>1.080012964805025</v>
      </c>
    </row>
    <row r="106" spans="1:42" ht="23.1" customHeight="1" x14ac:dyDescent="0.25">
      <c r="A106" s="449" t="s">
        <v>251</v>
      </c>
      <c r="B106" s="2">
        <v>1888</v>
      </c>
      <c r="C106" s="2" t="s">
        <v>406</v>
      </c>
      <c r="D106" s="4" t="s">
        <v>793</v>
      </c>
      <c r="E106" s="116">
        <f t="shared" si="34"/>
        <v>2950</v>
      </c>
      <c r="F106" s="117">
        <f t="shared" si="34"/>
        <v>1750</v>
      </c>
      <c r="G106" s="101"/>
      <c r="I106" s="45"/>
      <c r="K106" s="202">
        <f t="shared" si="35"/>
        <v>2950</v>
      </c>
      <c r="L106" s="202">
        <f t="shared" si="35"/>
        <v>1750</v>
      </c>
      <c r="M106" s="51"/>
      <c r="N106" s="13">
        <f t="shared" si="26"/>
        <v>2904.1000000000004</v>
      </c>
      <c r="O106" s="13">
        <f t="shared" si="27"/>
        <v>1742.46</v>
      </c>
      <c r="P106" s="51"/>
      <c r="Q106" s="477">
        <v>1161.6400000000001</v>
      </c>
      <c r="R106" s="450">
        <v>1075.5899999999999</v>
      </c>
      <c r="S106" s="450">
        <v>1075.58</v>
      </c>
      <c r="T106" s="436">
        <v>977.8</v>
      </c>
      <c r="U106" s="409">
        <v>977.8</v>
      </c>
      <c r="V106" s="409">
        <v>977.8</v>
      </c>
      <c r="W106" s="376">
        <v>892.15000000000009</v>
      </c>
      <c r="X106" s="305">
        <v>713.72</v>
      </c>
      <c r="Y106" s="289">
        <v>682.68750000000011</v>
      </c>
      <c r="Z106" s="277">
        <v>546.15000000000009</v>
      </c>
      <c r="AA106" s="263">
        <v>546.15000000000009</v>
      </c>
      <c r="AB106" s="263">
        <v>546.15000000000009</v>
      </c>
      <c r="AC106" s="208">
        <v>491.53103999999996</v>
      </c>
      <c r="AD106" s="208">
        <v>491.53103999999996</v>
      </c>
      <c r="AE106" s="208">
        <v>491.53103999999996</v>
      </c>
      <c r="AF106" s="208">
        <v>491.53103999999996</v>
      </c>
      <c r="AG106" s="208">
        <v>443.29999999999995</v>
      </c>
      <c r="AH106" s="191">
        <v>354.64</v>
      </c>
      <c r="AI106" s="312">
        <f t="shared" si="23"/>
        <v>1.0800026032224177</v>
      </c>
    </row>
    <row r="107" spans="1:42" ht="23.1" customHeight="1" x14ac:dyDescent="0.25">
      <c r="A107" s="449" t="s">
        <v>251</v>
      </c>
      <c r="B107" s="2">
        <v>1890</v>
      </c>
      <c r="C107" s="2" t="s">
        <v>408</v>
      </c>
      <c r="D107" s="4" t="s">
        <v>794</v>
      </c>
      <c r="E107" s="116">
        <f t="shared" si="34"/>
        <v>3700</v>
      </c>
      <c r="F107" s="117">
        <f t="shared" si="34"/>
        <v>2200</v>
      </c>
      <c r="G107" s="101"/>
      <c r="I107" s="45"/>
      <c r="K107" s="202">
        <f t="shared" si="35"/>
        <v>3700</v>
      </c>
      <c r="L107" s="202">
        <f t="shared" si="35"/>
        <v>2200</v>
      </c>
      <c r="M107" s="51"/>
      <c r="N107" s="13">
        <f t="shared" si="26"/>
        <v>3660.8249999999998</v>
      </c>
      <c r="O107" s="13">
        <f t="shared" si="27"/>
        <v>2196.4949999999999</v>
      </c>
      <c r="P107" s="51"/>
      <c r="Q107" s="477">
        <v>1464.33</v>
      </c>
      <c r="R107" s="450">
        <v>1355.8489999999999</v>
      </c>
      <c r="S107" s="450">
        <v>1355.8489999999999</v>
      </c>
      <c r="T107" s="436">
        <v>1232.5899999999999</v>
      </c>
      <c r="U107" s="409">
        <v>1232.5899999999999</v>
      </c>
      <c r="V107" s="409">
        <v>1232.5899999999999</v>
      </c>
      <c r="W107" s="376">
        <v>1124.625</v>
      </c>
      <c r="X107" s="305">
        <v>899.7</v>
      </c>
      <c r="Y107" s="289">
        <v>860.58500000000004</v>
      </c>
      <c r="Z107" s="277">
        <v>688.46800000000007</v>
      </c>
      <c r="AA107" s="263">
        <v>688.46800000000007</v>
      </c>
      <c r="AB107" s="263">
        <v>688.46800000000007</v>
      </c>
      <c r="AC107" s="208">
        <v>619.61129999999991</v>
      </c>
      <c r="AD107" s="208">
        <v>619.61129999999991</v>
      </c>
      <c r="AE107" s="208">
        <v>619.61129999999991</v>
      </c>
      <c r="AF107" s="208">
        <v>619.61129999999991</v>
      </c>
      <c r="AG107" s="208">
        <v>558.8125</v>
      </c>
      <c r="AH107" s="191">
        <v>447.05</v>
      </c>
      <c r="AI107" s="312">
        <f t="shared" si="23"/>
        <v>1.0800096470919698</v>
      </c>
    </row>
    <row r="108" spans="1:42" ht="23.1" customHeight="1" x14ac:dyDescent="0.25">
      <c r="A108" s="449" t="s">
        <v>251</v>
      </c>
      <c r="B108" s="2">
        <v>1891</v>
      </c>
      <c r="C108" s="2" t="s">
        <v>409</v>
      </c>
      <c r="D108" s="4" t="s">
        <v>795</v>
      </c>
      <c r="E108" s="116">
        <f t="shared" si="34"/>
        <v>4200</v>
      </c>
      <c r="F108" s="117">
        <f t="shared" si="34"/>
        <v>2500</v>
      </c>
      <c r="G108" s="101"/>
      <c r="I108" s="45"/>
      <c r="K108" s="202">
        <f t="shared" si="35"/>
        <v>4200</v>
      </c>
      <c r="L108" s="202">
        <f t="shared" si="35"/>
        <v>2500</v>
      </c>
      <c r="M108" s="51"/>
      <c r="N108" s="13">
        <f t="shared" si="26"/>
        <v>4152.7999999999993</v>
      </c>
      <c r="O108" s="13">
        <f t="shared" si="27"/>
        <v>2491.6799999999998</v>
      </c>
      <c r="P108" s="51"/>
      <c r="Q108" s="477">
        <v>1661.12</v>
      </c>
      <c r="R108" s="450">
        <v>1538.075</v>
      </c>
      <c r="S108" s="450">
        <v>1538.075</v>
      </c>
      <c r="T108" s="436">
        <v>1398.25</v>
      </c>
      <c r="U108" s="409">
        <v>1398.25</v>
      </c>
      <c r="V108" s="409">
        <v>1398.25</v>
      </c>
      <c r="W108" s="376">
        <v>1275.7750000000001</v>
      </c>
      <c r="X108" s="305">
        <v>1020.62</v>
      </c>
      <c r="Y108" s="289">
        <v>976.23625000000004</v>
      </c>
      <c r="Z108" s="277">
        <v>780.98900000000003</v>
      </c>
      <c r="AA108" s="263">
        <v>780.98900000000003</v>
      </c>
      <c r="AB108" s="263">
        <v>780.98900000000003</v>
      </c>
      <c r="AC108" s="208">
        <v>702.89603999999997</v>
      </c>
      <c r="AD108" s="208">
        <v>702.89603999999997</v>
      </c>
      <c r="AE108" s="208">
        <v>702.89603999999997</v>
      </c>
      <c r="AF108" s="208">
        <v>702.89603999999997</v>
      </c>
      <c r="AG108" s="208">
        <v>633.92499999999995</v>
      </c>
      <c r="AH108" s="191">
        <v>507.14</v>
      </c>
      <c r="AI108" s="312">
        <f t="shared" si="23"/>
        <v>1.0799993498366462</v>
      </c>
    </row>
    <row r="109" spans="1:42" ht="23.1" customHeight="1" x14ac:dyDescent="0.25">
      <c r="E109" s="138"/>
      <c r="F109" s="139"/>
      <c r="J109" s="34"/>
      <c r="K109" s="202"/>
      <c r="L109" s="202"/>
      <c r="M109" s="2"/>
      <c r="N109" s="13"/>
      <c r="O109" s="13"/>
      <c r="P109" s="2"/>
      <c r="Q109" s="398"/>
      <c r="R109" s="398"/>
      <c r="S109" s="398"/>
      <c r="T109" s="400"/>
      <c r="U109" s="401"/>
      <c r="V109" s="401"/>
      <c r="W109" s="329"/>
      <c r="X109" s="329"/>
      <c r="Y109" s="330"/>
      <c r="Z109" s="280"/>
      <c r="AA109" s="331"/>
      <c r="AB109" s="331"/>
      <c r="AC109" s="237"/>
      <c r="AD109" s="237"/>
      <c r="AE109" s="237"/>
      <c r="AF109" s="237"/>
      <c r="AG109" s="237"/>
      <c r="AH109" s="197"/>
      <c r="AI109" s="312" t="e">
        <f t="shared" si="23"/>
        <v>#DIV/0!</v>
      </c>
    </row>
    <row r="110" spans="1:42" ht="23.1" customHeight="1" x14ac:dyDescent="0.25">
      <c r="D110" s="615" t="s">
        <v>280</v>
      </c>
      <c r="E110" s="615"/>
      <c r="F110" s="615"/>
      <c r="G110" s="615"/>
      <c r="H110" s="615"/>
      <c r="I110" s="615"/>
      <c r="K110" s="202"/>
      <c r="L110" s="202"/>
      <c r="M110" s="51"/>
      <c r="N110" s="13"/>
      <c r="O110" s="13"/>
      <c r="P110" s="51"/>
      <c r="Q110" s="476">
        <v>45394</v>
      </c>
      <c r="R110" s="473">
        <v>220324</v>
      </c>
      <c r="S110" s="398"/>
      <c r="T110" s="400"/>
      <c r="U110" s="401"/>
      <c r="V110" s="401"/>
      <c r="W110" s="329"/>
      <c r="X110" s="300"/>
      <c r="Y110" s="289"/>
      <c r="Z110" s="277"/>
      <c r="AA110" s="208"/>
      <c r="AB110" s="208"/>
      <c r="AC110" s="208"/>
      <c r="AD110" s="208"/>
      <c r="AE110" s="208"/>
      <c r="AF110" s="208"/>
      <c r="AG110" s="208"/>
      <c r="AH110" s="191"/>
      <c r="AI110" s="312">
        <f t="shared" si="23"/>
        <v>0.20603293331638858</v>
      </c>
    </row>
    <row r="111" spans="1:42" s="66" customFormat="1" ht="23.1" customHeight="1" x14ac:dyDescent="0.25">
      <c r="A111" s="448" t="s">
        <v>238</v>
      </c>
      <c r="B111" s="60">
        <v>1938</v>
      </c>
      <c r="C111" s="2" t="s">
        <v>442</v>
      </c>
      <c r="D111" s="91" t="s">
        <v>143</v>
      </c>
      <c r="E111" s="116">
        <f t="shared" ref="E111:F114" si="36">K111</f>
        <v>2350</v>
      </c>
      <c r="F111" s="117">
        <f t="shared" si="36"/>
        <v>1450</v>
      </c>
      <c r="G111" s="101"/>
      <c r="H111" s="2"/>
      <c r="I111" s="45"/>
      <c r="J111" s="33"/>
      <c r="K111" s="202">
        <f t="shared" ref="K111:L114" si="37">MROUND(N111+25,50)</f>
        <v>2350</v>
      </c>
      <c r="L111" s="202">
        <f t="shared" si="37"/>
        <v>1450</v>
      </c>
      <c r="M111" s="51"/>
      <c r="N111" s="13">
        <f t="shared" si="26"/>
        <v>2348.125</v>
      </c>
      <c r="O111" s="13">
        <f t="shared" si="27"/>
        <v>1408.875</v>
      </c>
      <c r="P111" s="63"/>
      <c r="Q111" s="477">
        <v>939.25</v>
      </c>
      <c r="R111" s="450">
        <v>869.6930000000001</v>
      </c>
      <c r="S111" s="450">
        <v>869.6930000000001</v>
      </c>
      <c r="T111" s="436">
        <v>790.63</v>
      </c>
      <c r="U111" s="409">
        <v>790.63</v>
      </c>
      <c r="V111" s="409">
        <v>790.63</v>
      </c>
      <c r="W111" s="376">
        <v>721.375</v>
      </c>
      <c r="X111" s="305">
        <v>577.1</v>
      </c>
      <c r="Y111" s="289">
        <v>530.77750000000003</v>
      </c>
      <c r="Z111" s="277">
        <v>424.62200000000001</v>
      </c>
      <c r="AA111" s="263">
        <v>424.62200000000001</v>
      </c>
      <c r="AB111" s="263">
        <v>424.62200000000001</v>
      </c>
      <c r="AC111" s="208">
        <v>382.16178000000002</v>
      </c>
      <c r="AD111" s="208">
        <v>382.16178000000002</v>
      </c>
      <c r="AE111" s="208">
        <v>382.16178000000002</v>
      </c>
      <c r="AF111" s="208">
        <v>382.16178000000002</v>
      </c>
      <c r="AG111" s="208">
        <v>344.66250000000002</v>
      </c>
      <c r="AH111" s="192">
        <v>275.73</v>
      </c>
      <c r="AI111" s="312">
        <f t="shared" si="23"/>
        <v>1.0799787971157637</v>
      </c>
      <c r="AJ111" s="144"/>
    </row>
    <row r="112" spans="1:42" ht="23.1" customHeight="1" x14ac:dyDescent="0.25">
      <c r="A112" s="449"/>
      <c r="B112" s="2">
        <v>1939</v>
      </c>
      <c r="C112" s="2" t="s">
        <v>443</v>
      </c>
      <c r="D112" s="91" t="s">
        <v>43</v>
      </c>
      <c r="E112" s="116">
        <f t="shared" si="36"/>
        <v>3100</v>
      </c>
      <c r="F112" s="117">
        <f t="shared" si="36"/>
        <v>1850</v>
      </c>
      <c r="G112" s="101"/>
      <c r="I112" s="45"/>
      <c r="K112" s="202">
        <f t="shared" si="37"/>
        <v>3100</v>
      </c>
      <c r="L112" s="202">
        <f t="shared" si="37"/>
        <v>1850</v>
      </c>
      <c r="M112" s="51"/>
      <c r="N112" s="13">
        <f t="shared" si="26"/>
        <v>3055.3250000000003</v>
      </c>
      <c r="O112" s="13">
        <f t="shared" si="27"/>
        <v>1833.1950000000002</v>
      </c>
      <c r="P112" s="51"/>
      <c r="Q112" s="477">
        <v>1222.1300000000001</v>
      </c>
      <c r="R112" s="450">
        <v>1131.5920000000001</v>
      </c>
      <c r="S112" s="450">
        <v>1131.5920000000001</v>
      </c>
      <c r="T112" s="436">
        <v>1028.72</v>
      </c>
      <c r="U112" s="409">
        <v>1028.72</v>
      </c>
      <c r="V112" s="409">
        <v>1028.72</v>
      </c>
      <c r="W112" s="376">
        <v>938.61249999999995</v>
      </c>
      <c r="X112" s="305">
        <v>750.89</v>
      </c>
      <c r="Y112" s="289">
        <v>690.62125000000015</v>
      </c>
      <c r="Z112" s="277">
        <v>552.49700000000007</v>
      </c>
      <c r="AA112" s="263">
        <v>552.49700000000007</v>
      </c>
      <c r="AB112" s="263">
        <v>552.49700000000007</v>
      </c>
      <c r="AC112" s="208">
        <v>497.24135999999993</v>
      </c>
      <c r="AD112" s="208">
        <v>497.24135999999993</v>
      </c>
      <c r="AE112" s="208">
        <v>497.24135999999993</v>
      </c>
      <c r="AF112" s="208">
        <v>497.24135999999993</v>
      </c>
      <c r="AG112" s="208">
        <v>448.45</v>
      </c>
      <c r="AH112" s="191">
        <v>358.76</v>
      </c>
      <c r="AI112" s="312">
        <f t="shared" si="23"/>
        <v>1.0800094026822389</v>
      </c>
    </row>
    <row r="113" spans="1:35" ht="23.1" customHeight="1" x14ac:dyDescent="0.25">
      <c r="A113" s="449"/>
      <c r="B113" s="2">
        <v>1940</v>
      </c>
      <c r="C113" s="2" t="s">
        <v>444</v>
      </c>
      <c r="D113" s="91" t="s">
        <v>41</v>
      </c>
      <c r="E113" s="116">
        <f t="shared" si="36"/>
        <v>4500</v>
      </c>
      <c r="F113" s="117">
        <f t="shared" si="36"/>
        <v>2700</v>
      </c>
      <c r="G113" s="101"/>
      <c r="I113" s="45"/>
      <c r="K113" s="202">
        <f t="shared" si="37"/>
        <v>4500</v>
      </c>
      <c r="L113" s="202">
        <f t="shared" si="37"/>
        <v>2700</v>
      </c>
      <c r="M113" s="51"/>
      <c r="N113" s="13">
        <f t="shared" si="26"/>
        <v>4498.8</v>
      </c>
      <c r="O113" s="13">
        <f t="shared" si="27"/>
        <v>2699.2799999999997</v>
      </c>
      <c r="P113" s="51"/>
      <c r="Q113" s="477">
        <v>1799.52</v>
      </c>
      <c r="R113" s="450">
        <v>1666.2250000000001</v>
      </c>
      <c r="S113" s="450">
        <v>1666.2250000000001</v>
      </c>
      <c r="T113" s="436">
        <v>1514.75</v>
      </c>
      <c r="U113" s="409">
        <v>1514.75</v>
      </c>
      <c r="V113" s="409">
        <v>1514.75</v>
      </c>
      <c r="W113" s="376">
        <v>1382.075</v>
      </c>
      <c r="X113" s="305">
        <v>1105.6600000000001</v>
      </c>
      <c r="Y113" s="289">
        <v>1016.9087500000002</v>
      </c>
      <c r="Z113" s="277">
        <v>813.52700000000016</v>
      </c>
      <c r="AA113" s="263">
        <v>813.52700000000016</v>
      </c>
      <c r="AB113" s="263">
        <v>813.52700000000016</v>
      </c>
      <c r="AC113" s="208">
        <v>661</v>
      </c>
      <c r="AD113" s="234">
        <v>661</v>
      </c>
      <c r="AE113" s="208">
        <v>732.18221999999992</v>
      </c>
      <c r="AF113" s="208">
        <v>732.18221999999992</v>
      </c>
      <c r="AG113" s="208">
        <v>660.33749999999998</v>
      </c>
      <c r="AH113" s="191">
        <v>528.27</v>
      </c>
      <c r="AI113" s="312">
        <f t="shared" si="23"/>
        <v>1.0799981995228736</v>
      </c>
    </row>
    <row r="114" spans="1:35" ht="23.1" customHeight="1" x14ac:dyDescent="0.25">
      <c r="A114" s="449"/>
      <c r="B114" s="2">
        <v>1940</v>
      </c>
      <c r="C114" s="2" t="s">
        <v>849</v>
      </c>
      <c r="D114" s="91" t="s">
        <v>850</v>
      </c>
      <c r="E114" s="116">
        <f t="shared" si="36"/>
        <v>7000</v>
      </c>
      <c r="F114" s="117">
        <f t="shared" si="36"/>
        <v>4200</v>
      </c>
      <c r="G114" s="101"/>
      <c r="I114" s="45"/>
      <c r="K114" s="202">
        <f t="shared" si="37"/>
        <v>7000</v>
      </c>
      <c r="L114" s="202">
        <f t="shared" si="37"/>
        <v>4200</v>
      </c>
      <c r="M114" s="51"/>
      <c r="N114" s="13">
        <f t="shared" si="26"/>
        <v>6996.9250000000002</v>
      </c>
      <c r="O114" s="13">
        <f t="shared" si="27"/>
        <v>4198.1549999999997</v>
      </c>
      <c r="P114" s="51"/>
      <c r="Q114" s="477">
        <v>2798.77</v>
      </c>
      <c r="R114" s="450">
        <v>2591.4569999999999</v>
      </c>
      <c r="S114" s="450">
        <v>2591.4569999999999</v>
      </c>
      <c r="T114" s="436">
        <v>2355.87</v>
      </c>
      <c r="U114" s="409">
        <v>2355.87</v>
      </c>
      <c r="V114" s="409">
        <v>2355.87</v>
      </c>
      <c r="W114" s="376">
        <v>1382.075</v>
      </c>
      <c r="X114" s="305">
        <v>1105.6600000000001</v>
      </c>
      <c r="Y114" s="289">
        <v>1016.9087500000002</v>
      </c>
      <c r="Z114" s="277">
        <v>813.52700000000016</v>
      </c>
      <c r="AA114" s="263">
        <v>813.52700000000016</v>
      </c>
      <c r="AB114" s="263">
        <v>813.52700000000016</v>
      </c>
      <c r="AC114" s="208">
        <v>661</v>
      </c>
      <c r="AD114" s="234">
        <v>661</v>
      </c>
      <c r="AE114" s="208">
        <v>732.18221999999992</v>
      </c>
      <c r="AF114" s="208">
        <v>732.18221999999992</v>
      </c>
      <c r="AG114" s="208">
        <v>660.33749999999998</v>
      </c>
      <c r="AH114" s="191">
        <v>528.27</v>
      </c>
      <c r="AI114" s="312">
        <f t="shared" si="23"/>
        <v>1.0799986262554231</v>
      </c>
    </row>
    <row r="115" spans="1:35" ht="9.9499999999999993" customHeight="1" x14ac:dyDescent="0.25">
      <c r="E115" s="138"/>
      <c r="F115" s="139"/>
      <c r="J115" s="34"/>
      <c r="K115" s="202"/>
      <c r="L115" s="202"/>
      <c r="M115" s="2"/>
      <c r="N115" s="13"/>
      <c r="O115" s="13"/>
      <c r="P115" s="2"/>
      <c r="Q115" s="398"/>
      <c r="R115" s="398"/>
      <c r="S115" s="398"/>
      <c r="T115" s="400"/>
      <c r="U115" s="401"/>
      <c r="V115" s="401"/>
      <c r="W115" s="329"/>
      <c r="X115" s="329"/>
      <c r="Y115" s="330"/>
      <c r="Z115" s="280"/>
      <c r="AA115" s="331"/>
      <c r="AB115" s="331"/>
      <c r="AC115" s="237"/>
      <c r="AD115" s="334"/>
      <c r="AE115" s="237"/>
      <c r="AF115" s="237"/>
      <c r="AG115" s="237"/>
      <c r="AH115" s="197"/>
      <c r="AI115" s="312" t="e">
        <f t="shared" si="23"/>
        <v>#DIV/0!</v>
      </c>
    </row>
    <row r="116" spans="1:35" ht="23.1" customHeight="1" x14ac:dyDescent="0.25">
      <c r="D116" s="615" t="s">
        <v>273</v>
      </c>
      <c r="E116" s="615"/>
      <c r="F116" s="615"/>
      <c r="G116" s="615"/>
      <c r="H116" s="615"/>
      <c r="I116" s="615"/>
      <c r="K116" s="202"/>
      <c r="L116" s="202"/>
      <c r="M116" s="51"/>
      <c r="N116" s="13"/>
      <c r="O116" s="13"/>
      <c r="P116" s="51"/>
      <c r="Q116" s="476">
        <v>45394</v>
      </c>
      <c r="R116" s="473">
        <v>220324</v>
      </c>
      <c r="S116" s="398"/>
      <c r="T116" s="400"/>
      <c r="U116" s="401"/>
      <c r="V116" s="401"/>
      <c r="W116" s="376"/>
      <c r="X116" s="305"/>
      <c r="Y116" s="289"/>
      <c r="Z116" s="277"/>
      <c r="AA116" s="263"/>
      <c r="AB116" s="263"/>
      <c r="AC116" s="208"/>
      <c r="AD116" s="208"/>
      <c r="AE116" s="208"/>
      <c r="AF116" s="208"/>
      <c r="AG116" s="208"/>
      <c r="AH116" s="191"/>
      <c r="AI116" s="312">
        <f t="shared" si="23"/>
        <v>0.20603293331638858</v>
      </c>
    </row>
    <row r="117" spans="1:35" ht="23.1" customHeight="1" x14ac:dyDescent="0.25">
      <c r="A117" s="449"/>
      <c r="B117" s="2">
        <v>1917</v>
      </c>
      <c r="C117" s="2" t="s">
        <v>432</v>
      </c>
      <c r="D117" s="4" t="s">
        <v>135</v>
      </c>
      <c r="E117" s="116">
        <f t="shared" ref="E117:F120" si="38">K117</f>
        <v>3250</v>
      </c>
      <c r="F117" s="117">
        <f t="shared" si="38"/>
        <v>1950</v>
      </c>
      <c r="G117" s="101"/>
      <c r="H117" s="45"/>
      <c r="K117" s="202">
        <f t="shared" ref="K117:L120" si="39">MROUND(N117+25,50)</f>
        <v>3250</v>
      </c>
      <c r="L117" s="202">
        <f t="shared" si="39"/>
        <v>1950</v>
      </c>
      <c r="M117" s="51"/>
      <c r="N117" s="13">
        <f t="shared" si="26"/>
        <v>3207.2750000000001</v>
      </c>
      <c r="O117" s="13">
        <f t="shared" si="27"/>
        <v>1924.3650000000002</v>
      </c>
      <c r="P117" s="51"/>
      <c r="Q117" s="477">
        <v>1282.9100000000001</v>
      </c>
      <c r="R117" s="450">
        <v>1187.8790000000001</v>
      </c>
      <c r="S117" s="450">
        <v>1187.8790000000001</v>
      </c>
      <c r="T117" s="436">
        <v>1079.8900000000001</v>
      </c>
      <c r="U117" s="409">
        <v>1079.8900000000001</v>
      </c>
      <c r="V117" s="409">
        <v>1079.8900000000001</v>
      </c>
      <c r="W117" s="376">
        <v>985.3</v>
      </c>
      <c r="X117" s="305">
        <v>788.24</v>
      </c>
      <c r="Y117" s="289">
        <v>724.96875</v>
      </c>
      <c r="Z117" s="277">
        <v>579.97500000000002</v>
      </c>
      <c r="AA117" s="263">
        <v>579.97500000000002</v>
      </c>
      <c r="AB117" s="263">
        <v>579.97500000000002</v>
      </c>
      <c r="AC117" s="208">
        <v>521.98145999999997</v>
      </c>
      <c r="AD117" s="208">
        <v>521.98145999999997</v>
      </c>
      <c r="AE117" s="208">
        <v>521.98145999999997</v>
      </c>
      <c r="AF117" s="208">
        <v>521.98145999999997</v>
      </c>
      <c r="AG117" s="208">
        <v>470.76250000000005</v>
      </c>
      <c r="AH117" s="191">
        <v>376.61</v>
      </c>
      <c r="AI117" s="312">
        <f t="shared" si="23"/>
        <v>1.0800005724488773</v>
      </c>
    </row>
    <row r="118" spans="1:35" ht="23.1" customHeight="1" x14ac:dyDescent="0.25">
      <c r="A118" s="449"/>
      <c r="B118" s="2">
        <v>1918</v>
      </c>
      <c r="C118" s="2" t="s">
        <v>433</v>
      </c>
      <c r="D118" s="4" t="s">
        <v>136</v>
      </c>
      <c r="E118" s="116">
        <f t="shared" si="38"/>
        <v>5850</v>
      </c>
      <c r="F118" s="117">
        <f t="shared" si="38"/>
        <v>3500</v>
      </c>
      <c r="G118" s="101"/>
      <c r="H118" s="45"/>
      <c r="K118" s="202">
        <f t="shared" si="39"/>
        <v>5850</v>
      </c>
      <c r="L118" s="202">
        <f t="shared" si="39"/>
        <v>3500</v>
      </c>
      <c r="M118" s="51"/>
      <c r="N118" s="13">
        <f t="shared" si="26"/>
        <v>5831.8499999999995</v>
      </c>
      <c r="O118" s="13">
        <f t="shared" si="27"/>
        <v>3499.1099999999997</v>
      </c>
      <c r="P118" s="51"/>
      <c r="Q118" s="477">
        <v>2332.7399999999998</v>
      </c>
      <c r="R118" s="450">
        <v>2159.9380000000001</v>
      </c>
      <c r="S118" s="450">
        <v>2159.9380000000001</v>
      </c>
      <c r="T118" s="436">
        <v>1963.58</v>
      </c>
      <c r="U118" s="409">
        <v>1963.58</v>
      </c>
      <c r="V118" s="409">
        <v>1963.58</v>
      </c>
      <c r="W118" s="376">
        <v>1791.5875000000001</v>
      </c>
      <c r="X118" s="305">
        <v>1433.27</v>
      </c>
      <c r="Y118" s="289">
        <v>1318.2125000000001</v>
      </c>
      <c r="Z118" s="277">
        <v>1054.5700000000002</v>
      </c>
      <c r="AA118" s="263">
        <v>1054.5700000000002</v>
      </c>
      <c r="AB118" s="263">
        <v>1054.5700000000002</v>
      </c>
      <c r="AC118" s="208">
        <v>949.11893999999984</v>
      </c>
      <c r="AD118" s="208">
        <v>949.11893999999984</v>
      </c>
      <c r="AE118" s="208">
        <v>949.11893999999984</v>
      </c>
      <c r="AF118" s="208">
        <v>949.11893999999984</v>
      </c>
      <c r="AG118" s="208">
        <v>855.98749999999995</v>
      </c>
      <c r="AH118" s="191">
        <v>684.79</v>
      </c>
      <c r="AI118" s="312">
        <f t="shared" si="23"/>
        <v>1.0800032223147145</v>
      </c>
    </row>
    <row r="119" spans="1:35" ht="23.1" customHeight="1" x14ac:dyDescent="0.25">
      <c r="A119" s="449"/>
      <c r="B119" s="2">
        <v>1919</v>
      </c>
      <c r="C119" s="2" t="s">
        <v>434</v>
      </c>
      <c r="D119" s="4" t="s">
        <v>253</v>
      </c>
      <c r="E119" s="116">
        <f t="shared" si="38"/>
        <v>12200</v>
      </c>
      <c r="F119" s="117">
        <f t="shared" si="38"/>
        <v>7350</v>
      </c>
      <c r="G119" s="101"/>
      <c r="H119" s="45"/>
      <c r="K119" s="202">
        <f t="shared" si="39"/>
        <v>12200</v>
      </c>
      <c r="L119" s="202">
        <f t="shared" si="39"/>
        <v>7350</v>
      </c>
      <c r="M119" s="51"/>
      <c r="N119" s="13">
        <f t="shared" si="26"/>
        <v>12195.45</v>
      </c>
      <c r="O119" s="13">
        <f t="shared" si="27"/>
        <v>7317.27</v>
      </c>
      <c r="P119" s="51"/>
      <c r="Q119" s="477">
        <v>4878.18</v>
      </c>
      <c r="R119" s="450">
        <v>4516.8420000000006</v>
      </c>
      <c r="S119" s="450">
        <v>4516.8420000000006</v>
      </c>
      <c r="T119" s="436">
        <v>4106.22</v>
      </c>
      <c r="U119" s="409">
        <v>4106.22</v>
      </c>
      <c r="V119" s="409">
        <v>4106.22</v>
      </c>
      <c r="W119" s="376">
        <v>3746.5499999999997</v>
      </c>
      <c r="X119" s="305">
        <v>2997.24</v>
      </c>
      <c r="Y119" s="289">
        <v>2866.9162500000002</v>
      </c>
      <c r="Z119" s="277">
        <v>2293.5330000000004</v>
      </c>
      <c r="AA119" s="263">
        <v>2293.5330000000004</v>
      </c>
      <c r="AB119" s="263">
        <v>2293.5330000000004</v>
      </c>
      <c r="AC119" s="208">
        <v>2064.1836599999997</v>
      </c>
      <c r="AD119" s="208">
        <v>2064.1836599999997</v>
      </c>
      <c r="AE119" s="208">
        <v>2064.1836599999997</v>
      </c>
      <c r="AF119" s="208">
        <v>2064.1836599999997</v>
      </c>
      <c r="AG119" s="208">
        <v>1861.6374999999998</v>
      </c>
      <c r="AH119" s="191">
        <v>1489.31</v>
      </c>
      <c r="AI119" s="312">
        <f t="shared" si="23"/>
        <v>1.0799979277557195</v>
      </c>
    </row>
    <row r="120" spans="1:35" ht="23.1" customHeight="1" x14ac:dyDescent="0.25">
      <c r="A120" s="449"/>
      <c r="B120" s="2">
        <v>1920</v>
      </c>
      <c r="C120" s="2" t="s">
        <v>435</v>
      </c>
      <c r="D120" s="4" t="s">
        <v>137</v>
      </c>
      <c r="E120" s="116">
        <f t="shared" si="38"/>
        <v>16350</v>
      </c>
      <c r="F120" s="117">
        <f t="shared" si="38"/>
        <v>9850</v>
      </c>
      <c r="G120" s="101"/>
      <c r="H120" s="45"/>
      <c r="K120" s="202">
        <f t="shared" si="39"/>
        <v>16350</v>
      </c>
      <c r="L120" s="202">
        <f t="shared" si="39"/>
        <v>9850</v>
      </c>
      <c r="M120" s="51"/>
      <c r="N120" s="13">
        <f t="shared" si="26"/>
        <v>16348.150000000001</v>
      </c>
      <c r="O120" s="13">
        <f t="shared" si="27"/>
        <v>9808.89</v>
      </c>
      <c r="P120" s="51"/>
      <c r="Q120" s="477">
        <v>6539.26</v>
      </c>
      <c r="R120" s="450">
        <v>6054.8730000000005</v>
      </c>
      <c r="S120" s="450">
        <v>6054.8730000000005</v>
      </c>
      <c r="T120" s="436">
        <v>5504.43</v>
      </c>
      <c r="U120" s="409">
        <v>5504.43</v>
      </c>
      <c r="V120" s="409">
        <v>5504.43</v>
      </c>
      <c r="W120" s="376">
        <v>5022.2875000000004</v>
      </c>
      <c r="X120" s="305">
        <v>4017.83</v>
      </c>
      <c r="Y120" s="289">
        <v>3695.3262500000005</v>
      </c>
      <c r="Z120" s="277">
        <v>2956.2610000000004</v>
      </c>
      <c r="AA120" s="263">
        <v>2956.2610000000004</v>
      </c>
      <c r="AB120" s="263">
        <v>2956.2610000000004</v>
      </c>
      <c r="AC120" s="208">
        <v>2361.9519</v>
      </c>
      <c r="AD120" s="208">
        <v>2361.9519</v>
      </c>
      <c r="AE120" s="208">
        <v>2361.9519</v>
      </c>
      <c r="AF120" s="208">
        <v>2361.9519</v>
      </c>
      <c r="AG120" s="208">
        <v>2130.1875</v>
      </c>
      <c r="AH120" s="191">
        <v>1704.15</v>
      </c>
      <c r="AI120" s="312">
        <f t="shared" si="23"/>
        <v>1.0799995309563057</v>
      </c>
    </row>
    <row r="121" spans="1:35" ht="9.9499999999999993" customHeight="1" x14ac:dyDescent="0.25">
      <c r="D121" s="136"/>
      <c r="E121" s="138"/>
      <c r="F121" s="139"/>
      <c r="J121" s="34"/>
      <c r="K121" s="202"/>
      <c r="L121" s="202"/>
      <c r="M121" s="2"/>
      <c r="N121" s="13"/>
      <c r="O121" s="13"/>
      <c r="P121" s="2"/>
      <c r="Q121" s="398"/>
      <c r="R121" s="398"/>
      <c r="S121" s="398"/>
      <c r="T121" s="400"/>
      <c r="U121" s="401"/>
      <c r="V121" s="401"/>
      <c r="W121" s="329"/>
      <c r="X121" s="329"/>
      <c r="Y121" s="330"/>
      <c r="Z121" s="280"/>
      <c r="AA121" s="331"/>
      <c r="AB121" s="331"/>
      <c r="AC121" s="237"/>
      <c r="AD121" s="237"/>
      <c r="AE121" s="237"/>
      <c r="AF121" s="237"/>
      <c r="AG121" s="237"/>
      <c r="AH121" s="197"/>
      <c r="AI121" s="312" t="e">
        <f t="shared" si="23"/>
        <v>#DIV/0!</v>
      </c>
    </row>
    <row r="122" spans="1:35" ht="23.1" customHeight="1" x14ac:dyDescent="0.25">
      <c r="D122" s="615" t="s">
        <v>276</v>
      </c>
      <c r="E122" s="615"/>
      <c r="F122" s="615"/>
      <c r="G122" s="615"/>
      <c r="H122" s="615"/>
      <c r="I122" s="615"/>
      <c r="J122" s="34"/>
      <c r="K122" s="202"/>
      <c r="L122" s="202"/>
      <c r="M122" s="2"/>
      <c r="N122" s="13"/>
      <c r="O122" s="13"/>
      <c r="P122" s="2"/>
      <c r="Q122" s="476">
        <v>45394</v>
      </c>
      <c r="R122" s="473">
        <v>220324</v>
      </c>
      <c r="S122" s="398"/>
      <c r="T122" s="400"/>
      <c r="U122" s="401"/>
      <c r="V122" s="401"/>
      <c r="W122" s="329"/>
      <c r="X122" s="329"/>
      <c r="Y122" s="330"/>
      <c r="Z122" s="280"/>
      <c r="AA122" s="331"/>
      <c r="AB122" s="331"/>
      <c r="AC122" s="237"/>
      <c r="AD122" s="237"/>
      <c r="AE122" s="237"/>
      <c r="AF122" s="237"/>
      <c r="AG122" s="237"/>
      <c r="AH122" s="197"/>
      <c r="AI122" s="312">
        <f t="shared" si="23"/>
        <v>0.20603293331638858</v>
      </c>
    </row>
    <row r="123" spans="1:35" ht="23.1" customHeight="1" x14ac:dyDescent="0.25">
      <c r="A123" s="449"/>
      <c r="B123" s="2">
        <v>1980</v>
      </c>
      <c r="C123" s="2" t="s">
        <v>453</v>
      </c>
      <c r="D123" s="4" t="s">
        <v>151</v>
      </c>
      <c r="E123" s="116">
        <f t="shared" ref="E123:F130" si="40">K123</f>
        <v>700</v>
      </c>
      <c r="F123" s="117">
        <f t="shared" si="40"/>
        <v>400</v>
      </c>
      <c r="G123" s="101"/>
      <c r="H123" s="45"/>
      <c r="K123" s="202">
        <f t="shared" ref="K123:L130" si="41">MROUND(N123+25,50)</f>
        <v>700</v>
      </c>
      <c r="L123" s="202">
        <f t="shared" si="41"/>
        <v>400</v>
      </c>
      <c r="M123" s="51"/>
      <c r="N123" s="13">
        <f t="shared" si="26"/>
        <v>651.54999999999995</v>
      </c>
      <c r="O123" s="13">
        <f t="shared" si="27"/>
        <v>390.93</v>
      </c>
      <c r="P123" s="51"/>
      <c r="Q123" s="477">
        <v>260.62</v>
      </c>
      <c r="R123" s="450">
        <v>241.31800000000001</v>
      </c>
      <c r="S123" s="450">
        <v>241.31800000000001</v>
      </c>
      <c r="T123" s="436">
        <v>219.38</v>
      </c>
      <c r="U123" s="409">
        <v>219.38</v>
      </c>
      <c r="V123" s="409">
        <v>219.38</v>
      </c>
      <c r="W123" s="376">
        <v>200.16249999999999</v>
      </c>
      <c r="X123" s="305">
        <v>160.13</v>
      </c>
      <c r="Y123" s="289">
        <v>153.13768469999997</v>
      </c>
      <c r="Z123" s="277">
        <v>122.51014775999998</v>
      </c>
      <c r="AA123" s="263">
        <v>122.51014775999998</v>
      </c>
      <c r="AB123" s="263">
        <v>122.51014775999998</v>
      </c>
      <c r="AC123" s="208">
        <v>110.27015999999999</v>
      </c>
      <c r="AD123" s="208">
        <v>110.27015999999999</v>
      </c>
      <c r="AE123" s="208">
        <v>110.27015999999999</v>
      </c>
      <c r="AF123" s="208">
        <v>110.27015999999999</v>
      </c>
      <c r="AG123" s="208">
        <v>99.45</v>
      </c>
      <c r="AH123" s="190">
        <v>79.56</v>
      </c>
      <c r="AI123" s="312">
        <f t="shared" si="23"/>
        <v>1.079985744950646</v>
      </c>
    </row>
    <row r="124" spans="1:35" ht="23.1" customHeight="1" x14ac:dyDescent="0.25">
      <c r="A124" s="449"/>
      <c r="B124" s="2">
        <v>1981</v>
      </c>
      <c r="C124" s="2" t="s">
        <v>454</v>
      </c>
      <c r="D124" s="4" t="s">
        <v>152</v>
      </c>
      <c r="E124" s="116">
        <f t="shared" si="40"/>
        <v>700</v>
      </c>
      <c r="F124" s="117">
        <f t="shared" si="40"/>
        <v>450</v>
      </c>
      <c r="G124" s="101"/>
      <c r="H124" s="45"/>
      <c r="K124" s="202">
        <f t="shared" si="41"/>
        <v>700</v>
      </c>
      <c r="L124" s="202">
        <f t="shared" si="41"/>
        <v>450</v>
      </c>
      <c r="M124" s="51"/>
      <c r="N124" s="13">
        <f t="shared" si="26"/>
        <v>674.625</v>
      </c>
      <c r="O124" s="13">
        <f t="shared" si="27"/>
        <v>404.77500000000003</v>
      </c>
      <c r="P124" s="51"/>
      <c r="Q124" s="477">
        <v>269.85000000000002</v>
      </c>
      <c r="R124" s="450">
        <v>249.876</v>
      </c>
      <c r="S124" s="450">
        <v>249.876</v>
      </c>
      <c r="T124" s="436">
        <v>227.16</v>
      </c>
      <c r="U124" s="409">
        <v>227.16</v>
      </c>
      <c r="V124" s="409">
        <v>227.16</v>
      </c>
      <c r="W124" s="376">
        <v>207.26249999999999</v>
      </c>
      <c r="X124" s="305">
        <v>165.81</v>
      </c>
      <c r="Y124" s="289">
        <v>158.58488992499997</v>
      </c>
      <c r="Z124" s="277">
        <v>126.86791193999998</v>
      </c>
      <c r="AA124" s="263">
        <v>126.86791193999998</v>
      </c>
      <c r="AB124" s="263">
        <v>126.86791193999998</v>
      </c>
      <c r="AC124" s="208">
        <v>114.19253999999999</v>
      </c>
      <c r="AD124" s="208">
        <v>114.19253999999999</v>
      </c>
      <c r="AE124" s="208">
        <v>114.19253999999999</v>
      </c>
      <c r="AF124" s="208">
        <v>114.19253999999999</v>
      </c>
      <c r="AG124" s="208">
        <v>102.9875</v>
      </c>
      <c r="AH124" s="190">
        <v>82.39</v>
      </c>
      <c r="AI124" s="312">
        <f t="shared" si="23"/>
        <v>1.0799356480814484</v>
      </c>
    </row>
    <row r="125" spans="1:35" ht="23.1" customHeight="1" x14ac:dyDescent="0.25">
      <c r="A125" s="449"/>
      <c r="C125" s="2" t="s">
        <v>455</v>
      </c>
      <c r="D125" s="4" t="s">
        <v>153</v>
      </c>
      <c r="E125" s="116">
        <f t="shared" si="40"/>
        <v>1100</v>
      </c>
      <c r="F125" s="117">
        <f t="shared" si="40"/>
        <v>700</v>
      </c>
      <c r="G125" s="101"/>
      <c r="H125" s="45"/>
      <c r="K125" s="202">
        <f t="shared" si="41"/>
        <v>1100</v>
      </c>
      <c r="L125" s="202">
        <f t="shared" si="41"/>
        <v>700</v>
      </c>
      <c r="M125" s="51"/>
      <c r="N125" s="13">
        <f t="shared" si="26"/>
        <v>1092.075</v>
      </c>
      <c r="O125" s="13">
        <f t="shared" si="27"/>
        <v>655.245</v>
      </c>
      <c r="P125" s="51"/>
      <c r="Q125" s="477">
        <v>436.83</v>
      </c>
      <c r="R125" s="450">
        <v>404.459</v>
      </c>
      <c r="S125" s="450">
        <v>404.459</v>
      </c>
      <c r="T125" s="436">
        <v>367.69</v>
      </c>
      <c r="U125" s="409">
        <v>367.69</v>
      </c>
      <c r="V125" s="409">
        <v>367.69</v>
      </c>
      <c r="W125" s="376">
        <v>335.48749999999995</v>
      </c>
      <c r="X125" s="305">
        <v>268.39</v>
      </c>
      <c r="Y125" s="289">
        <v>256.71249999999998</v>
      </c>
      <c r="Z125" s="277">
        <v>205.37</v>
      </c>
      <c r="AA125" s="263">
        <v>205.37</v>
      </c>
      <c r="AB125" s="263">
        <v>205.37</v>
      </c>
      <c r="AC125" s="208">
        <v>184.82309999999998</v>
      </c>
      <c r="AD125" s="208">
        <v>184.82309999999998</v>
      </c>
      <c r="AE125" s="208">
        <v>184.82309999999998</v>
      </c>
      <c r="AF125" s="208">
        <v>184.82309999999998</v>
      </c>
      <c r="AG125" s="208">
        <v>166.6875</v>
      </c>
      <c r="AH125" s="191">
        <v>133.35</v>
      </c>
      <c r="AI125" s="312">
        <f t="shared" si="23"/>
        <v>1.0800353064216643</v>
      </c>
    </row>
    <row r="126" spans="1:35" ht="23.1" customHeight="1" x14ac:dyDescent="0.25">
      <c r="A126" s="449"/>
      <c r="C126" s="2" t="s">
        <v>456</v>
      </c>
      <c r="D126" s="4" t="s">
        <v>154</v>
      </c>
      <c r="E126" s="116">
        <f t="shared" si="40"/>
        <v>1700</v>
      </c>
      <c r="F126" s="117">
        <f t="shared" si="40"/>
        <v>1000</v>
      </c>
      <c r="G126" s="101"/>
      <c r="H126" s="45"/>
      <c r="K126" s="202">
        <f t="shared" si="41"/>
        <v>1700</v>
      </c>
      <c r="L126" s="202">
        <f t="shared" si="41"/>
        <v>1000</v>
      </c>
      <c r="M126" s="51"/>
      <c r="N126" s="13">
        <f t="shared" si="26"/>
        <v>1656.575</v>
      </c>
      <c r="O126" s="13">
        <f t="shared" si="27"/>
        <v>993.94499999999994</v>
      </c>
      <c r="P126" s="51"/>
      <c r="Q126" s="477">
        <v>662.63</v>
      </c>
      <c r="R126" s="450">
        <v>613.54700000000003</v>
      </c>
      <c r="S126" s="450">
        <v>613.54700000000003</v>
      </c>
      <c r="T126" s="436">
        <v>557.77</v>
      </c>
      <c r="U126" s="409">
        <v>557.77</v>
      </c>
      <c r="V126" s="409">
        <v>557.77</v>
      </c>
      <c r="W126" s="376">
        <v>508.91250000000002</v>
      </c>
      <c r="X126" s="305">
        <v>407.13</v>
      </c>
      <c r="Y126" s="289">
        <v>389.44125000000008</v>
      </c>
      <c r="Z126" s="277">
        <v>311.55300000000005</v>
      </c>
      <c r="AA126" s="263">
        <v>311.55300000000005</v>
      </c>
      <c r="AB126" s="263">
        <v>311.55300000000005</v>
      </c>
      <c r="AC126" s="208">
        <v>280.38779999999997</v>
      </c>
      <c r="AD126" s="208">
        <v>280.38779999999997</v>
      </c>
      <c r="AE126" s="208">
        <v>280.38779999999997</v>
      </c>
      <c r="AF126" s="208">
        <v>280.38779999999997</v>
      </c>
      <c r="AG126" s="208">
        <v>252.875</v>
      </c>
      <c r="AH126" s="191">
        <v>202.3</v>
      </c>
      <c r="AI126" s="312">
        <f t="shared" si="23"/>
        <v>1.0799987613010902</v>
      </c>
    </row>
    <row r="127" spans="1:35" ht="23.1" customHeight="1" x14ac:dyDescent="0.25">
      <c r="A127" s="449"/>
      <c r="C127" s="2" t="s">
        <v>457</v>
      </c>
      <c r="D127" s="4" t="s">
        <v>155</v>
      </c>
      <c r="E127" s="116">
        <f t="shared" si="40"/>
        <v>2650</v>
      </c>
      <c r="F127" s="117">
        <f t="shared" si="40"/>
        <v>1600</v>
      </c>
      <c r="G127" s="101"/>
      <c r="H127" s="45"/>
      <c r="K127" s="202">
        <f t="shared" si="41"/>
        <v>2650</v>
      </c>
      <c r="L127" s="202">
        <f t="shared" si="41"/>
        <v>1600</v>
      </c>
      <c r="M127" s="51"/>
      <c r="N127" s="13">
        <f t="shared" si="26"/>
        <v>2646.1000000000004</v>
      </c>
      <c r="O127" s="13">
        <f t="shared" si="27"/>
        <v>1587.66</v>
      </c>
      <c r="P127" s="51"/>
      <c r="Q127" s="477">
        <v>1058.44</v>
      </c>
      <c r="R127" s="450">
        <v>980.03400000000011</v>
      </c>
      <c r="S127" s="450">
        <v>980.03400000000011</v>
      </c>
      <c r="T127" s="436">
        <v>890.94</v>
      </c>
      <c r="U127" s="409">
        <v>890.94</v>
      </c>
      <c r="V127" s="409">
        <v>890.94</v>
      </c>
      <c r="W127" s="376">
        <v>812.90000000000009</v>
      </c>
      <c r="X127" s="305">
        <v>650.32000000000005</v>
      </c>
      <c r="Y127" s="289">
        <v>598.12500000000011</v>
      </c>
      <c r="Z127" s="277">
        <v>478.50000000000006</v>
      </c>
      <c r="AA127" s="263">
        <v>478.50000000000006</v>
      </c>
      <c r="AB127" s="263">
        <v>478.50000000000006</v>
      </c>
      <c r="AC127" s="208">
        <v>430.64405999999997</v>
      </c>
      <c r="AD127" s="208">
        <v>430.64405999999997</v>
      </c>
      <c r="AE127" s="208">
        <v>430.64405999999997</v>
      </c>
      <c r="AF127" s="208">
        <v>430.64405999999997</v>
      </c>
      <c r="AG127" s="208">
        <v>388.38749999999999</v>
      </c>
      <c r="AH127" s="191">
        <v>310.70999999999998</v>
      </c>
      <c r="AI127" s="312">
        <f t="shared" si="23"/>
        <v>1.0800033468226613</v>
      </c>
    </row>
    <row r="128" spans="1:35" ht="23.1" customHeight="1" x14ac:dyDescent="0.25">
      <c r="A128" s="449"/>
      <c r="C128" s="2" t="s">
        <v>458</v>
      </c>
      <c r="D128" s="4" t="s">
        <v>156</v>
      </c>
      <c r="E128" s="116">
        <f t="shared" si="40"/>
        <v>2900</v>
      </c>
      <c r="F128" s="117">
        <f t="shared" si="40"/>
        <v>1750</v>
      </c>
      <c r="G128" s="101"/>
      <c r="H128" s="45"/>
      <c r="K128" s="202">
        <f t="shared" si="41"/>
        <v>2900</v>
      </c>
      <c r="L128" s="202">
        <f t="shared" si="41"/>
        <v>1750</v>
      </c>
      <c r="M128" s="51"/>
      <c r="N128" s="13">
        <f t="shared" si="26"/>
        <v>2889.1000000000004</v>
      </c>
      <c r="O128" s="13">
        <f t="shared" si="27"/>
        <v>1733.46</v>
      </c>
      <c r="P128" s="51"/>
      <c r="Q128" s="477">
        <v>1155.6400000000001</v>
      </c>
      <c r="R128" s="450">
        <v>1070.047</v>
      </c>
      <c r="S128" s="450">
        <v>1070.047</v>
      </c>
      <c r="T128" s="436">
        <v>972.77</v>
      </c>
      <c r="U128" s="409">
        <v>972.77</v>
      </c>
      <c r="V128" s="409">
        <v>972.77</v>
      </c>
      <c r="W128" s="376">
        <v>887.5625</v>
      </c>
      <c r="X128" s="305">
        <v>710.05</v>
      </c>
      <c r="Y128" s="289">
        <v>653.05625000000009</v>
      </c>
      <c r="Z128" s="277">
        <v>522.44500000000005</v>
      </c>
      <c r="AA128" s="263">
        <v>522.44500000000005</v>
      </c>
      <c r="AB128" s="263">
        <v>522.44500000000005</v>
      </c>
      <c r="AC128" s="208">
        <v>470.20049999999998</v>
      </c>
      <c r="AD128" s="208">
        <v>470.20049999999998</v>
      </c>
      <c r="AE128" s="208">
        <v>470.20049999999998</v>
      </c>
      <c r="AF128" s="208">
        <v>470.20049999999998</v>
      </c>
      <c r="AG128" s="208">
        <v>424.0625</v>
      </c>
      <c r="AH128" s="191">
        <v>339.25</v>
      </c>
      <c r="AI128" s="312">
        <f t="shared" si="23"/>
        <v>1.0799899443669299</v>
      </c>
    </row>
    <row r="129" spans="1:38" ht="23.1" customHeight="1" x14ac:dyDescent="0.25">
      <c r="A129" s="449"/>
      <c r="C129" s="2" t="s">
        <v>459</v>
      </c>
      <c r="D129" s="4" t="s">
        <v>157</v>
      </c>
      <c r="E129" s="116">
        <f t="shared" si="40"/>
        <v>3950</v>
      </c>
      <c r="F129" s="117">
        <f t="shared" si="40"/>
        <v>2400</v>
      </c>
      <c r="G129" s="101"/>
      <c r="H129" s="45"/>
      <c r="K129" s="202">
        <f t="shared" si="41"/>
        <v>3950</v>
      </c>
      <c r="L129" s="202">
        <f t="shared" si="41"/>
        <v>2400</v>
      </c>
      <c r="M129" s="51"/>
      <c r="N129" s="13">
        <f t="shared" si="26"/>
        <v>3938.5</v>
      </c>
      <c r="O129" s="13">
        <f t="shared" si="27"/>
        <v>2363.1000000000004</v>
      </c>
      <c r="P129" s="51"/>
      <c r="Q129" s="477">
        <v>1575.4</v>
      </c>
      <c r="R129" s="450">
        <v>1458.6990000000001</v>
      </c>
      <c r="S129" s="450">
        <v>1458.6990000000001</v>
      </c>
      <c r="T129" s="436">
        <v>1326.09</v>
      </c>
      <c r="U129" s="409">
        <v>1326.09</v>
      </c>
      <c r="V129" s="409">
        <v>1326.09</v>
      </c>
      <c r="W129" s="376">
        <v>1209.9375</v>
      </c>
      <c r="X129" s="305">
        <v>967.95</v>
      </c>
      <c r="Y129" s="289">
        <v>927.10750000000007</v>
      </c>
      <c r="Z129" s="277">
        <v>741.68600000000004</v>
      </c>
      <c r="AA129" s="263">
        <v>741.68600000000004</v>
      </c>
      <c r="AB129" s="263">
        <v>741.68600000000004</v>
      </c>
      <c r="AC129" s="208">
        <v>640.98342000000002</v>
      </c>
      <c r="AD129" s="208">
        <v>640.98342000000002</v>
      </c>
      <c r="AE129" s="208">
        <v>640.98342000000002</v>
      </c>
      <c r="AF129" s="208">
        <v>640.98342000000002</v>
      </c>
      <c r="AG129" s="208">
        <v>578.08750000000009</v>
      </c>
      <c r="AH129" s="191">
        <v>462.47</v>
      </c>
      <c r="AI129" s="312">
        <f t="shared" si="23"/>
        <v>1.0800034825553455</v>
      </c>
    </row>
    <row r="130" spans="1:38" ht="23.1" customHeight="1" x14ac:dyDescent="0.25">
      <c r="A130" s="449"/>
      <c r="C130" s="2" t="s">
        <v>460</v>
      </c>
      <c r="D130" s="91" t="s">
        <v>158</v>
      </c>
      <c r="E130" s="116">
        <f t="shared" si="40"/>
        <v>9900</v>
      </c>
      <c r="F130" s="117">
        <f t="shared" si="40"/>
        <v>5950</v>
      </c>
      <c r="G130" s="101"/>
      <c r="H130" s="45"/>
      <c r="K130" s="202">
        <f t="shared" si="41"/>
        <v>9900</v>
      </c>
      <c r="L130" s="202">
        <f t="shared" si="41"/>
        <v>5950</v>
      </c>
      <c r="M130" s="51"/>
      <c r="N130" s="13">
        <f t="shared" si="26"/>
        <v>9895.9500000000007</v>
      </c>
      <c r="O130" s="13">
        <f t="shared" si="27"/>
        <v>5937.57</v>
      </c>
      <c r="P130" s="51"/>
      <c r="Q130" s="477">
        <v>3958.38</v>
      </c>
      <c r="R130" s="450">
        <v>3665.1560000000004</v>
      </c>
      <c r="S130" s="450">
        <v>3665.1560000000004</v>
      </c>
      <c r="T130" s="436">
        <v>3331.96</v>
      </c>
      <c r="U130" s="409">
        <v>3331.96</v>
      </c>
      <c r="V130" s="409">
        <v>3331.96</v>
      </c>
      <c r="W130" s="376">
        <v>3040.1125000000002</v>
      </c>
      <c r="X130" s="305">
        <v>2432.09</v>
      </c>
      <c r="Y130" s="289">
        <v>2154.02</v>
      </c>
      <c r="Z130" s="277">
        <v>1723.2160000000001</v>
      </c>
      <c r="AA130" s="263">
        <v>1723.2160000000001</v>
      </c>
      <c r="AB130" s="263">
        <v>1723.2160000000001</v>
      </c>
      <c r="AC130" s="208">
        <v>1550.8924199999999</v>
      </c>
      <c r="AD130" s="208">
        <v>1550.8924199999999</v>
      </c>
      <c r="AE130" s="208">
        <v>1550.8924199999999</v>
      </c>
      <c r="AF130" s="208">
        <v>1550.8924199999999</v>
      </c>
      <c r="AG130" s="208">
        <v>1398.7125000000001</v>
      </c>
      <c r="AH130" s="191">
        <v>1118.97</v>
      </c>
      <c r="AI130" s="312">
        <f t="shared" si="23"/>
        <v>1.0800031431131443</v>
      </c>
    </row>
    <row r="131" spans="1:38" ht="9.9499999999999993" customHeight="1" x14ac:dyDescent="0.25">
      <c r="E131" s="138"/>
      <c r="F131" s="139"/>
      <c r="J131" s="34"/>
      <c r="K131" s="202"/>
      <c r="L131" s="202"/>
      <c r="M131" s="2"/>
      <c r="N131" s="13"/>
      <c r="O131" s="13"/>
      <c r="P131" s="2"/>
      <c r="Q131" s="398"/>
      <c r="R131" s="398"/>
      <c r="S131" s="398"/>
      <c r="T131" s="400"/>
      <c r="U131" s="401"/>
      <c r="V131" s="401"/>
      <c r="W131" s="329"/>
      <c r="X131" s="329"/>
      <c r="Y131" s="330"/>
      <c r="Z131" s="280"/>
      <c r="AA131" s="331"/>
      <c r="AB131" s="331"/>
      <c r="AC131" s="237"/>
      <c r="AD131" s="237"/>
      <c r="AE131" s="237"/>
      <c r="AF131" s="237"/>
      <c r="AG131" s="237"/>
      <c r="AH131" s="197"/>
      <c r="AI131" s="312" t="e">
        <f t="shared" si="23"/>
        <v>#DIV/0!</v>
      </c>
    </row>
    <row r="132" spans="1:38" ht="23.1" customHeight="1" x14ac:dyDescent="0.25">
      <c r="D132" s="616" t="s">
        <v>278</v>
      </c>
      <c r="E132" s="616"/>
      <c r="F132" s="616"/>
      <c r="G132" s="616"/>
      <c r="H132" s="616"/>
      <c r="I132" s="616"/>
      <c r="J132" s="34"/>
      <c r="K132" s="202"/>
      <c r="L132" s="202"/>
      <c r="M132" s="2"/>
      <c r="N132" s="13"/>
      <c r="O132" s="13"/>
      <c r="P132" s="2"/>
      <c r="Q132" s="476">
        <v>45394</v>
      </c>
      <c r="R132" s="473">
        <v>220324</v>
      </c>
      <c r="S132" s="398"/>
      <c r="T132" s="400"/>
      <c r="U132" s="401"/>
      <c r="V132" s="401"/>
      <c r="W132" s="329"/>
      <c r="X132" s="329"/>
      <c r="Y132" s="330"/>
      <c r="Z132" s="280"/>
      <c r="AA132" s="331"/>
      <c r="AB132" s="331"/>
      <c r="AC132" s="237"/>
      <c r="AD132" s="237"/>
      <c r="AE132" s="237"/>
      <c r="AF132" s="237"/>
      <c r="AG132" s="237"/>
      <c r="AH132" s="197"/>
      <c r="AI132" s="312">
        <f t="shared" si="23"/>
        <v>0.20603293331638858</v>
      </c>
    </row>
    <row r="133" spans="1:38" s="66" customFormat="1" ht="23.1" customHeight="1" x14ac:dyDescent="0.25">
      <c r="A133" s="449"/>
      <c r="B133" s="2">
        <v>153</v>
      </c>
      <c r="C133" s="2" t="s">
        <v>415</v>
      </c>
      <c r="D133" s="4" t="s">
        <v>122</v>
      </c>
      <c r="E133" s="116">
        <f t="shared" ref="E133:F136" si="42">K133</f>
        <v>700</v>
      </c>
      <c r="F133" s="117">
        <f t="shared" si="42"/>
        <v>450</v>
      </c>
      <c r="G133" s="101"/>
      <c r="H133" s="45"/>
      <c r="I133" s="2"/>
      <c r="J133" s="33"/>
      <c r="K133" s="202">
        <f t="shared" ref="K133:L136" si="43">MROUND(N133+25,50)</f>
        <v>700</v>
      </c>
      <c r="L133" s="202">
        <f t="shared" si="43"/>
        <v>450</v>
      </c>
      <c r="M133" s="51"/>
      <c r="N133" s="13">
        <f t="shared" si="26"/>
        <v>687.45</v>
      </c>
      <c r="O133" s="13">
        <f t="shared" si="27"/>
        <v>412.47</v>
      </c>
      <c r="P133" s="63"/>
      <c r="Q133" s="477">
        <v>274.98</v>
      </c>
      <c r="R133" s="450">
        <v>254.60600000000002</v>
      </c>
      <c r="S133" s="450">
        <v>254.60600000000002</v>
      </c>
      <c r="T133" s="436">
        <v>231.46</v>
      </c>
      <c r="U133" s="409">
        <v>231.46</v>
      </c>
      <c r="V133" s="409">
        <v>231.46</v>
      </c>
      <c r="W133" s="376">
        <v>211.1875</v>
      </c>
      <c r="X133" s="305">
        <v>168.95</v>
      </c>
      <c r="Y133" s="289">
        <v>161.60375000000002</v>
      </c>
      <c r="Z133" s="277">
        <v>129.28300000000002</v>
      </c>
      <c r="AA133" s="263">
        <v>129.28300000000002</v>
      </c>
      <c r="AB133" s="263">
        <v>129.28300000000002</v>
      </c>
      <c r="AC133" s="208">
        <v>116.35469999999999</v>
      </c>
      <c r="AD133" s="208">
        <v>116.35469999999999</v>
      </c>
      <c r="AE133" s="208">
        <v>116.35469999999999</v>
      </c>
      <c r="AF133" s="208">
        <v>116.35469999999999</v>
      </c>
      <c r="AG133" s="208">
        <v>104.9375</v>
      </c>
      <c r="AH133" s="191">
        <v>83.95</v>
      </c>
      <c r="AI133" s="312">
        <f t="shared" si="23"/>
        <v>1.0800216805574103</v>
      </c>
      <c r="AJ133" s="144"/>
      <c r="AL133" s="34"/>
    </row>
    <row r="134" spans="1:38" ht="23.1" customHeight="1" x14ac:dyDescent="0.25">
      <c r="A134" s="449"/>
      <c r="C134" s="2" t="s">
        <v>416</v>
      </c>
      <c r="D134" s="4" t="s">
        <v>123</v>
      </c>
      <c r="E134" s="116">
        <f t="shared" si="42"/>
        <v>950</v>
      </c>
      <c r="F134" s="117">
        <f t="shared" si="42"/>
        <v>600</v>
      </c>
      <c r="G134" s="101"/>
      <c r="H134" s="45"/>
      <c r="K134" s="202">
        <f t="shared" si="43"/>
        <v>950</v>
      </c>
      <c r="L134" s="202">
        <f t="shared" si="43"/>
        <v>600</v>
      </c>
      <c r="M134" s="51"/>
      <c r="N134" s="13">
        <f t="shared" si="26"/>
        <v>937.5</v>
      </c>
      <c r="O134" s="13">
        <f t="shared" si="27"/>
        <v>562.5</v>
      </c>
      <c r="P134" s="51"/>
      <c r="Q134" s="477">
        <v>375</v>
      </c>
      <c r="R134" s="450">
        <v>347.22600000000006</v>
      </c>
      <c r="S134" s="450">
        <v>347.22600000000006</v>
      </c>
      <c r="T134" s="436">
        <v>315.66000000000003</v>
      </c>
      <c r="U134" s="409">
        <v>315.66000000000003</v>
      </c>
      <c r="V134" s="409">
        <v>315.66000000000003</v>
      </c>
      <c r="W134" s="376">
        <v>288.01249999999999</v>
      </c>
      <c r="X134" s="305">
        <v>230.41</v>
      </c>
      <c r="Y134" s="289">
        <v>220.39875000000001</v>
      </c>
      <c r="Z134" s="277">
        <v>176.31900000000002</v>
      </c>
      <c r="AA134" s="263">
        <v>176.31900000000002</v>
      </c>
      <c r="AB134" s="263">
        <v>176.31900000000002</v>
      </c>
      <c r="AC134" s="208">
        <v>159.30683999999999</v>
      </c>
      <c r="AD134" s="208">
        <v>159.30683999999999</v>
      </c>
      <c r="AE134" s="208">
        <v>159.30683999999999</v>
      </c>
      <c r="AF134" s="208">
        <v>159.30683999999999</v>
      </c>
      <c r="AG134" s="208">
        <v>143.67500000000001</v>
      </c>
      <c r="AH134" s="191">
        <v>114.94</v>
      </c>
      <c r="AI134" s="312">
        <f t="shared" si="23"/>
        <v>1.0799882497278428</v>
      </c>
    </row>
    <row r="135" spans="1:38" ht="23.1" customHeight="1" x14ac:dyDescent="0.25">
      <c r="A135" s="449"/>
      <c r="C135" s="2" t="s">
        <v>417</v>
      </c>
      <c r="D135" s="4" t="s">
        <v>124</v>
      </c>
      <c r="E135" s="116">
        <f t="shared" si="42"/>
        <v>1750</v>
      </c>
      <c r="F135" s="117">
        <f t="shared" si="42"/>
        <v>1050</v>
      </c>
      <c r="G135" s="101"/>
      <c r="H135" s="45"/>
      <c r="K135" s="202">
        <f t="shared" si="43"/>
        <v>1750</v>
      </c>
      <c r="L135" s="202">
        <f t="shared" si="43"/>
        <v>1050</v>
      </c>
      <c r="M135" s="51"/>
      <c r="N135" s="13">
        <f t="shared" si="26"/>
        <v>1729.2250000000001</v>
      </c>
      <c r="O135" s="13">
        <f t="shared" si="27"/>
        <v>1037.5350000000001</v>
      </c>
      <c r="P135" s="51"/>
      <c r="Q135" s="477">
        <v>691.69</v>
      </c>
      <c r="R135" s="450">
        <v>640.46400000000006</v>
      </c>
      <c r="S135" s="450">
        <v>640.46400000000006</v>
      </c>
      <c r="T135" s="436">
        <v>582.24</v>
      </c>
      <c r="U135" s="409">
        <v>582.24</v>
      </c>
      <c r="V135" s="409">
        <v>582.24</v>
      </c>
      <c r="W135" s="376">
        <v>531.23749999999995</v>
      </c>
      <c r="X135" s="305">
        <v>424.99</v>
      </c>
      <c r="Y135" s="289">
        <v>406.51874999999995</v>
      </c>
      <c r="Z135" s="277">
        <v>325.21499999999997</v>
      </c>
      <c r="AA135" s="263">
        <v>325.21499999999997</v>
      </c>
      <c r="AB135" s="263">
        <v>325.21499999999997</v>
      </c>
      <c r="AC135" s="208">
        <v>292.69547999999998</v>
      </c>
      <c r="AD135" s="208">
        <v>292.69547999999998</v>
      </c>
      <c r="AE135" s="208">
        <v>292.69547999999998</v>
      </c>
      <c r="AF135" s="208">
        <v>292.69547999999998</v>
      </c>
      <c r="AG135" s="208">
        <v>263.97500000000002</v>
      </c>
      <c r="AH135" s="191">
        <v>211.18</v>
      </c>
      <c r="AI135" s="312">
        <f t="shared" si="23"/>
        <v>1.0799826375877488</v>
      </c>
    </row>
    <row r="136" spans="1:38" ht="23.1" customHeight="1" x14ac:dyDescent="0.25">
      <c r="A136" s="449"/>
      <c r="C136" s="2" t="s">
        <v>418</v>
      </c>
      <c r="D136" s="4" t="s">
        <v>125</v>
      </c>
      <c r="E136" s="116">
        <f t="shared" si="42"/>
        <v>2250</v>
      </c>
      <c r="F136" s="117">
        <f t="shared" si="42"/>
        <v>1350</v>
      </c>
      <c r="G136" s="101"/>
      <c r="H136" s="45"/>
      <c r="K136" s="202">
        <f t="shared" si="43"/>
        <v>2250</v>
      </c>
      <c r="L136" s="202">
        <f t="shared" si="43"/>
        <v>1350</v>
      </c>
      <c r="M136" s="51"/>
      <c r="N136" s="13">
        <f t="shared" si="26"/>
        <v>2209.3249999999998</v>
      </c>
      <c r="O136" s="13">
        <f t="shared" si="27"/>
        <v>1325.595</v>
      </c>
      <c r="P136" s="51"/>
      <c r="Q136" s="477">
        <v>883.73</v>
      </c>
      <c r="R136" s="450">
        <v>818.26800000000003</v>
      </c>
      <c r="S136" s="450">
        <v>818.26800000000003</v>
      </c>
      <c r="T136" s="436">
        <v>743.88</v>
      </c>
      <c r="U136" s="409">
        <v>743.88</v>
      </c>
      <c r="V136" s="409">
        <v>743.88</v>
      </c>
      <c r="W136" s="376">
        <v>678.72500000000002</v>
      </c>
      <c r="X136" s="305">
        <v>542.98</v>
      </c>
      <c r="Y136" s="289">
        <v>519.36500000000012</v>
      </c>
      <c r="Z136" s="277">
        <v>415.49200000000008</v>
      </c>
      <c r="AA136" s="263">
        <v>415.49200000000008</v>
      </c>
      <c r="AB136" s="263">
        <v>415.49200000000008</v>
      </c>
      <c r="AC136" s="208">
        <v>372.83399999999995</v>
      </c>
      <c r="AD136" s="208">
        <v>372.83399999999995</v>
      </c>
      <c r="AE136" s="208">
        <v>372.83399999999995</v>
      </c>
      <c r="AF136" s="208">
        <v>372.83399999999995</v>
      </c>
      <c r="AG136" s="208">
        <v>336.25</v>
      </c>
      <c r="AH136" s="191">
        <v>269</v>
      </c>
      <c r="AI136" s="312">
        <f t="shared" si="23"/>
        <v>1.0800006843723573</v>
      </c>
    </row>
    <row r="137" spans="1:38" ht="9.9499999999999993" customHeight="1" x14ac:dyDescent="0.25">
      <c r="D137" s="136"/>
      <c r="E137" s="138"/>
      <c r="F137" s="139"/>
      <c r="J137" s="34"/>
      <c r="K137" s="202"/>
      <c r="L137" s="202"/>
      <c r="M137" s="2"/>
      <c r="N137" s="13"/>
      <c r="O137" s="13"/>
      <c r="P137" s="2"/>
      <c r="Q137" s="398"/>
      <c r="R137" s="398"/>
      <c r="S137" s="398"/>
      <c r="T137" s="400"/>
      <c r="U137" s="401"/>
      <c r="V137" s="401"/>
      <c r="W137" s="329"/>
      <c r="X137" s="329"/>
      <c r="Y137" s="330"/>
      <c r="Z137" s="280"/>
      <c r="AA137" s="331"/>
      <c r="AB137" s="331"/>
      <c r="AC137" s="208"/>
      <c r="AD137" s="208"/>
      <c r="AE137" s="208"/>
      <c r="AF137" s="208"/>
      <c r="AG137" s="208"/>
      <c r="AH137" s="191"/>
      <c r="AI137" s="312" t="e">
        <f t="shared" si="23"/>
        <v>#DIV/0!</v>
      </c>
    </row>
    <row r="138" spans="1:38" ht="23.1" customHeight="1" x14ac:dyDescent="0.25">
      <c r="D138" s="615" t="s">
        <v>285</v>
      </c>
      <c r="E138" s="615"/>
      <c r="F138" s="615"/>
      <c r="G138" s="615"/>
      <c r="H138" s="615"/>
      <c r="I138" s="615"/>
      <c r="J138" s="34"/>
      <c r="K138" s="202"/>
      <c r="L138" s="202"/>
      <c r="M138" s="2"/>
      <c r="N138" s="13"/>
      <c r="O138" s="13"/>
      <c r="P138" s="2"/>
      <c r="Q138" s="474">
        <v>220324</v>
      </c>
      <c r="R138" s="474">
        <v>220324</v>
      </c>
      <c r="S138" s="398"/>
      <c r="T138" s="400"/>
      <c r="U138" s="400"/>
      <c r="V138" s="400"/>
      <c r="W138" s="332"/>
      <c r="X138" s="332"/>
      <c r="Y138" s="330"/>
      <c r="Z138" s="280"/>
      <c r="AA138" s="331"/>
      <c r="AB138" s="331"/>
      <c r="AC138" s="237"/>
      <c r="AD138" s="237"/>
      <c r="AE138" s="237"/>
      <c r="AF138" s="237"/>
      <c r="AG138" s="237"/>
      <c r="AH138" s="197"/>
      <c r="AI138" s="312">
        <f t="shared" si="23"/>
        <v>1</v>
      </c>
    </row>
    <row r="139" spans="1:38" s="66" customFormat="1" ht="23.1" customHeight="1" x14ac:dyDescent="0.25">
      <c r="A139" s="2"/>
      <c r="B139" s="2">
        <v>227</v>
      </c>
      <c r="C139" s="2" t="s">
        <v>323</v>
      </c>
      <c r="D139" s="4" t="s">
        <v>22</v>
      </c>
      <c r="E139" s="116">
        <f t="shared" ref="E139:F142" si="44">K139</f>
        <v>1250</v>
      </c>
      <c r="F139" s="117">
        <f t="shared" si="44"/>
        <v>750</v>
      </c>
      <c r="G139" s="101"/>
      <c r="H139" s="2"/>
      <c r="I139" s="2"/>
      <c r="J139" s="71"/>
      <c r="K139" s="202">
        <f t="shared" ref="K139:L142" si="45">MROUND(N139+25,50)</f>
        <v>1250</v>
      </c>
      <c r="L139" s="202">
        <f t="shared" si="45"/>
        <v>750</v>
      </c>
      <c r="M139" s="51"/>
      <c r="N139" s="13">
        <f t="shared" si="26"/>
        <v>1206.0250000000001</v>
      </c>
      <c r="O139" s="13">
        <f t="shared" si="27"/>
        <v>723.61500000000001</v>
      </c>
      <c r="P139" s="63"/>
      <c r="Q139" s="398">
        <v>482.41</v>
      </c>
      <c r="R139" s="398">
        <v>482.41</v>
      </c>
      <c r="S139" s="398">
        <v>482.41</v>
      </c>
      <c r="T139" s="436">
        <v>482.41</v>
      </c>
      <c r="U139" s="399">
        <v>461.44945000000007</v>
      </c>
      <c r="V139" s="399">
        <v>461.44945000000007</v>
      </c>
      <c r="W139" s="371">
        <v>419.49950000000001</v>
      </c>
      <c r="X139" s="303">
        <v>289.31</v>
      </c>
      <c r="Y139" s="289">
        <v>327.69982000000005</v>
      </c>
      <c r="Z139" s="277">
        <v>262.15985600000005</v>
      </c>
      <c r="AA139" s="263">
        <v>262.15985600000005</v>
      </c>
      <c r="AB139" s="263">
        <v>262.15985600000005</v>
      </c>
      <c r="AC139" s="208">
        <v>234.07130000000001</v>
      </c>
      <c r="AD139" s="210">
        <v>234.07130000000001</v>
      </c>
      <c r="AE139" s="210">
        <v>234.07130000000001</v>
      </c>
      <c r="AF139" s="210">
        <v>234.07130000000001</v>
      </c>
      <c r="AG139" s="208">
        <v>186.36250000000001</v>
      </c>
      <c r="AH139" s="191">
        <v>149.09</v>
      </c>
      <c r="AI139" s="312">
        <f t="shared" si="23"/>
        <v>1</v>
      </c>
      <c r="AJ139" s="144"/>
    </row>
    <row r="140" spans="1:38" ht="23.1" customHeight="1" x14ac:dyDescent="0.25">
      <c r="B140" s="2">
        <v>228</v>
      </c>
      <c r="C140" s="2" t="s">
        <v>324</v>
      </c>
      <c r="D140" s="4" t="s">
        <v>23</v>
      </c>
      <c r="E140" s="116">
        <f t="shared" si="44"/>
        <v>1950</v>
      </c>
      <c r="F140" s="117">
        <f t="shared" si="44"/>
        <v>1200</v>
      </c>
      <c r="G140" s="101"/>
      <c r="J140" s="71"/>
      <c r="K140" s="202">
        <f t="shared" si="45"/>
        <v>1950</v>
      </c>
      <c r="L140" s="202">
        <f t="shared" si="45"/>
        <v>1200</v>
      </c>
      <c r="M140" s="51"/>
      <c r="N140" s="13">
        <f t="shared" si="26"/>
        <v>1930.2750000000001</v>
      </c>
      <c r="O140" s="13">
        <f t="shared" si="27"/>
        <v>1158.165</v>
      </c>
      <c r="P140" s="51"/>
      <c r="Q140" s="398">
        <v>772.11</v>
      </c>
      <c r="R140" s="398">
        <v>772.11</v>
      </c>
      <c r="S140" s="398">
        <v>772.11</v>
      </c>
      <c r="T140" s="436">
        <v>772.11</v>
      </c>
      <c r="U140" s="399">
        <v>738.53284999999994</v>
      </c>
      <c r="V140" s="399">
        <v>738.53284999999994</v>
      </c>
      <c r="W140" s="371">
        <v>671.3934999999999</v>
      </c>
      <c r="X140" s="303">
        <v>463.03</v>
      </c>
      <c r="Y140" s="289">
        <v>524.5087400000001</v>
      </c>
      <c r="Z140" s="277">
        <v>419.6069920000001</v>
      </c>
      <c r="AA140" s="263">
        <v>419.6069920000001</v>
      </c>
      <c r="AB140" s="263">
        <v>419.6069920000001</v>
      </c>
      <c r="AC140" s="208">
        <v>374.64910000000003</v>
      </c>
      <c r="AD140" s="210">
        <v>374.64910000000003</v>
      </c>
      <c r="AE140" s="210">
        <v>374.64910000000003</v>
      </c>
      <c r="AF140" s="210">
        <v>374.64910000000003</v>
      </c>
      <c r="AG140" s="208">
        <v>298.28750000000002</v>
      </c>
      <c r="AH140" s="191">
        <v>238.63</v>
      </c>
      <c r="AI140" s="312">
        <f t="shared" ref="AI140:AI203" si="46">Q140/R140</f>
        <v>1</v>
      </c>
    </row>
    <row r="141" spans="1:38" ht="23.1" customHeight="1" x14ac:dyDescent="0.25">
      <c r="B141" s="2">
        <v>229</v>
      </c>
      <c r="C141" s="2" t="s">
        <v>325</v>
      </c>
      <c r="D141" s="4" t="s">
        <v>24</v>
      </c>
      <c r="E141" s="116">
        <f t="shared" si="44"/>
        <v>3450</v>
      </c>
      <c r="F141" s="117">
        <f t="shared" si="44"/>
        <v>2100</v>
      </c>
      <c r="G141" s="101"/>
      <c r="J141" s="71"/>
      <c r="K141" s="202">
        <f t="shared" si="45"/>
        <v>3450</v>
      </c>
      <c r="L141" s="202">
        <f t="shared" si="45"/>
        <v>2100</v>
      </c>
      <c r="M141" s="51"/>
      <c r="N141" s="13">
        <f t="shared" si="26"/>
        <v>3436.7250000000004</v>
      </c>
      <c r="O141" s="13">
        <f t="shared" si="27"/>
        <v>2062.0349999999999</v>
      </c>
      <c r="P141" s="51"/>
      <c r="Q141" s="398">
        <v>1374.69</v>
      </c>
      <c r="R141" s="398">
        <v>1374.69</v>
      </c>
      <c r="S141" s="398">
        <v>1374.69</v>
      </c>
      <c r="T141" s="436">
        <v>1374.69</v>
      </c>
      <c r="U141" s="399">
        <v>1314.9339499999999</v>
      </c>
      <c r="V141" s="399">
        <v>1314.9339499999999</v>
      </c>
      <c r="W141" s="371">
        <v>1195.3944999999999</v>
      </c>
      <c r="X141" s="303">
        <v>824.41</v>
      </c>
      <c r="Y141" s="289">
        <v>824.46</v>
      </c>
      <c r="Z141" s="277">
        <v>659.56799999999998</v>
      </c>
      <c r="AA141" s="263">
        <v>659.56799999999998</v>
      </c>
      <c r="AB141" s="263">
        <v>659.56799999999998</v>
      </c>
      <c r="AC141" s="208">
        <v>588.9</v>
      </c>
      <c r="AD141" s="205">
        <v>588.9</v>
      </c>
      <c r="AE141" s="205">
        <v>588.9</v>
      </c>
      <c r="AF141" s="205">
        <v>588.9</v>
      </c>
      <c r="AG141" s="208">
        <v>470.61250000000001</v>
      </c>
      <c r="AH141" s="191">
        <v>376.49</v>
      </c>
      <c r="AI141" s="312">
        <f t="shared" si="46"/>
        <v>1</v>
      </c>
    </row>
    <row r="142" spans="1:38" ht="23.1" customHeight="1" x14ac:dyDescent="0.25">
      <c r="B142" s="2">
        <v>230</v>
      </c>
      <c r="C142" s="2" t="s">
        <v>326</v>
      </c>
      <c r="D142" s="4" t="s">
        <v>25</v>
      </c>
      <c r="E142" s="116">
        <f t="shared" si="44"/>
        <v>6300</v>
      </c>
      <c r="F142" s="117">
        <f t="shared" si="44"/>
        <v>3800</v>
      </c>
      <c r="G142" s="101"/>
      <c r="J142" s="71"/>
      <c r="K142" s="202">
        <f t="shared" si="45"/>
        <v>6300</v>
      </c>
      <c r="L142" s="202">
        <f t="shared" si="45"/>
        <v>3800</v>
      </c>
      <c r="M142" s="51"/>
      <c r="N142" s="13">
        <f t="shared" ref="N142:N204" si="47">Q142*$N$7</f>
        <v>6272.6750000000002</v>
      </c>
      <c r="O142" s="13">
        <f t="shared" ref="O142:O204" si="48">Q142*$O$7</f>
        <v>3763.6050000000005</v>
      </c>
      <c r="P142" s="51"/>
      <c r="Q142" s="398">
        <v>2509.0700000000002</v>
      </c>
      <c r="R142" s="398">
        <v>2509.0700000000002</v>
      </c>
      <c r="S142" s="398">
        <v>2509.0700000000002</v>
      </c>
      <c r="T142" s="436">
        <v>2509.0700000000002</v>
      </c>
      <c r="U142" s="399">
        <v>2399.9805500000002</v>
      </c>
      <c r="V142" s="399">
        <v>2399.9805500000002</v>
      </c>
      <c r="W142" s="371">
        <v>2181.8004999999998</v>
      </c>
      <c r="X142" s="303">
        <v>1504.69</v>
      </c>
      <c r="Y142" s="289">
        <v>1504.5800000000004</v>
      </c>
      <c r="Z142" s="277">
        <v>1203.6640000000002</v>
      </c>
      <c r="AA142" s="263">
        <v>1203.6640000000002</v>
      </c>
      <c r="AB142" s="263">
        <v>1203.6640000000002</v>
      </c>
      <c r="AC142" s="208">
        <v>1074.7</v>
      </c>
      <c r="AD142" s="205">
        <v>1074.7</v>
      </c>
      <c r="AE142" s="205">
        <v>1074.7</v>
      </c>
      <c r="AF142" s="205">
        <v>1074.7</v>
      </c>
      <c r="AG142" s="208">
        <v>840.38749999999993</v>
      </c>
      <c r="AH142" s="191">
        <v>672.31</v>
      </c>
      <c r="AI142" s="312">
        <f t="shared" si="46"/>
        <v>1</v>
      </c>
    </row>
    <row r="143" spans="1:38" ht="23.1" customHeight="1" x14ac:dyDescent="0.25">
      <c r="D143" s="136"/>
      <c r="E143" s="138"/>
      <c r="F143" s="139"/>
      <c r="G143" s="101"/>
      <c r="K143" s="202"/>
      <c r="L143" s="202"/>
      <c r="M143" s="51"/>
      <c r="N143" s="13"/>
      <c r="O143" s="13"/>
      <c r="P143" s="51"/>
      <c r="Q143" s="398"/>
      <c r="R143" s="398"/>
      <c r="S143" s="398"/>
      <c r="T143" s="436"/>
      <c r="U143" s="399"/>
      <c r="V143" s="399"/>
      <c r="W143" s="371"/>
      <c r="X143" s="303"/>
      <c r="Y143" s="289"/>
      <c r="Z143" s="277"/>
      <c r="AA143" s="263"/>
      <c r="AB143" s="263"/>
      <c r="AC143" s="208"/>
      <c r="AD143" s="205"/>
      <c r="AE143" s="205"/>
      <c r="AF143" s="205"/>
      <c r="AG143" s="208"/>
      <c r="AH143" s="191"/>
      <c r="AI143" s="312" t="e">
        <f t="shared" si="46"/>
        <v>#DIV/0!</v>
      </c>
    </row>
    <row r="144" spans="1:38" ht="23.1" customHeight="1" x14ac:dyDescent="0.25">
      <c r="D144" s="136"/>
      <c r="E144" s="138"/>
      <c r="F144" s="139"/>
      <c r="J144" s="34"/>
      <c r="K144" s="202">
        <f>N144*$K$8</f>
        <v>0</v>
      </c>
      <c r="L144" s="202">
        <f>O144*$L$8</f>
        <v>0</v>
      </c>
      <c r="M144" s="2"/>
      <c r="N144" s="13">
        <f t="shared" si="47"/>
        <v>0</v>
      </c>
      <c r="O144" s="13">
        <f t="shared" si="48"/>
        <v>0</v>
      </c>
      <c r="P144" s="2"/>
      <c r="Q144" s="398"/>
      <c r="R144" s="398"/>
      <c r="S144" s="398"/>
      <c r="T144" s="400"/>
      <c r="U144" s="399"/>
      <c r="V144" s="399"/>
      <c r="W144" s="333"/>
      <c r="X144" s="333"/>
      <c r="Y144" s="330"/>
      <c r="Z144" s="280"/>
      <c r="AA144" s="340"/>
      <c r="AB144" s="340"/>
      <c r="AC144" s="205"/>
      <c r="AD144" s="205"/>
      <c r="AE144" s="205"/>
      <c r="AF144" s="205"/>
      <c r="AG144" s="208"/>
      <c r="AH144" s="191"/>
      <c r="AI144" s="312" t="e">
        <f t="shared" si="46"/>
        <v>#DIV/0!</v>
      </c>
    </row>
    <row r="145" spans="1:38" ht="23.1" customHeight="1" x14ac:dyDescent="0.25">
      <c r="D145" s="615" t="s">
        <v>538</v>
      </c>
      <c r="E145" s="615"/>
      <c r="F145" s="615"/>
      <c r="G145" s="615"/>
      <c r="H145" s="615"/>
      <c r="I145" s="615"/>
      <c r="J145" s="34"/>
      <c r="K145" s="202"/>
      <c r="L145" s="202"/>
      <c r="M145" s="2"/>
      <c r="N145" s="13"/>
      <c r="O145" s="13"/>
      <c r="P145" s="2"/>
      <c r="Q145" s="474">
        <v>220324</v>
      </c>
      <c r="R145" s="474">
        <v>220324</v>
      </c>
      <c r="S145" s="398"/>
      <c r="T145" s="400"/>
      <c r="U145" s="399"/>
      <c r="V145" s="399"/>
      <c r="W145" s="333"/>
      <c r="X145" s="329"/>
      <c r="Y145" s="330"/>
      <c r="Z145" s="280"/>
      <c r="AA145" s="331"/>
      <c r="AB145" s="331"/>
      <c r="AC145" s="237"/>
      <c r="AD145" s="237"/>
      <c r="AE145" s="237"/>
      <c r="AF145" s="237"/>
      <c r="AG145" s="237"/>
      <c r="AH145" s="197"/>
      <c r="AI145" s="312">
        <f t="shared" si="46"/>
        <v>1</v>
      </c>
    </row>
    <row r="146" spans="1:38" s="66" customFormat="1" ht="23.1" customHeight="1" x14ac:dyDescent="0.25">
      <c r="A146" s="2" t="s">
        <v>290</v>
      </c>
      <c r="B146" s="2">
        <v>283</v>
      </c>
      <c r="C146" s="2" t="s">
        <v>342</v>
      </c>
      <c r="D146" s="4" t="s">
        <v>531</v>
      </c>
      <c r="E146" s="116">
        <f t="shared" ref="E146:F152" si="49">K146</f>
        <v>1250</v>
      </c>
      <c r="F146" s="117">
        <f t="shared" si="49"/>
        <v>750</v>
      </c>
      <c r="G146" s="101"/>
      <c r="H146" s="2"/>
      <c r="I146" s="2"/>
      <c r="J146" s="71"/>
      <c r="K146" s="202">
        <f t="shared" ref="K146:L152" si="50">MROUND(N146+25,50)</f>
        <v>1250</v>
      </c>
      <c r="L146" s="202">
        <f t="shared" si="50"/>
        <v>750</v>
      </c>
      <c r="M146" s="51"/>
      <c r="N146" s="13">
        <f t="shared" si="47"/>
        <v>1248.25</v>
      </c>
      <c r="O146" s="13">
        <f t="shared" si="48"/>
        <v>748.95</v>
      </c>
      <c r="P146" s="63"/>
      <c r="Q146" s="398">
        <v>499.3</v>
      </c>
      <c r="R146" s="398">
        <v>499.3</v>
      </c>
      <c r="S146" s="398">
        <v>499.3</v>
      </c>
      <c r="T146" s="436">
        <v>499.3</v>
      </c>
      <c r="U146" s="399">
        <v>477.60281250000003</v>
      </c>
      <c r="V146" s="399">
        <v>477.60281250000003</v>
      </c>
      <c r="W146" s="371">
        <v>434.18437499999999</v>
      </c>
      <c r="X146" s="303">
        <v>299.4375</v>
      </c>
      <c r="Y146" s="289">
        <v>299.4375</v>
      </c>
      <c r="Z146" s="277">
        <v>239.55</v>
      </c>
      <c r="AA146" s="263">
        <v>239.55</v>
      </c>
      <c r="AB146" s="263">
        <v>239.55</v>
      </c>
      <c r="AC146" s="208">
        <v>213.88751999999997</v>
      </c>
      <c r="AD146" s="208">
        <v>213.88751999999997</v>
      </c>
      <c r="AE146" s="208">
        <v>213.88751999999997</v>
      </c>
      <c r="AF146" s="208">
        <v>213.88751999999997</v>
      </c>
      <c r="AG146" s="208">
        <v>192.89999999999998</v>
      </c>
      <c r="AH146" s="191">
        <v>154.32</v>
      </c>
      <c r="AI146" s="312">
        <f t="shared" si="46"/>
        <v>1</v>
      </c>
      <c r="AJ146" s="144"/>
      <c r="AL146" s="34"/>
    </row>
    <row r="147" spans="1:38" ht="23.1" customHeight="1" x14ac:dyDescent="0.25">
      <c r="C147" s="2" t="s">
        <v>343</v>
      </c>
      <c r="D147" s="4" t="s">
        <v>532</v>
      </c>
      <c r="E147" s="116">
        <f t="shared" si="49"/>
        <v>2050</v>
      </c>
      <c r="F147" s="117">
        <f t="shared" si="49"/>
        <v>1250</v>
      </c>
      <c r="G147" s="101"/>
      <c r="J147" s="71"/>
      <c r="K147" s="202">
        <f t="shared" si="50"/>
        <v>2050</v>
      </c>
      <c r="L147" s="202">
        <f t="shared" si="50"/>
        <v>1250</v>
      </c>
      <c r="M147" s="51"/>
      <c r="N147" s="13">
        <f t="shared" si="47"/>
        <v>2035</v>
      </c>
      <c r="O147" s="13">
        <f t="shared" si="48"/>
        <v>1221</v>
      </c>
      <c r="P147" s="51"/>
      <c r="Q147" s="398">
        <v>814</v>
      </c>
      <c r="R147" s="398">
        <v>814</v>
      </c>
      <c r="S147" s="443">
        <v>814</v>
      </c>
      <c r="T147" s="436">
        <v>813.94</v>
      </c>
      <c r="U147" s="399">
        <v>778.56735000000003</v>
      </c>
      <c r="V147" s="399">
        <v>778.56735000000003</v>
      </c>
      <c r="W147" s="371">
        <v>707.7885</v>
      </c>
      <c r="X147" s="303">
        <v>488.13</v>
      </c>
      <c r="Y147" s="289">
        <v>488.75</v>
      </c>
      <c r="Z147" s="269">
        <v>391</v>
      </c>
      <c r="AA147" s="263">
        <v>390.5</v>
      </c>
      <c r="AB147" s="263">
        <v>390.5</v>
      </c>
      <c r="AC147" s="205">
        <v>348.66215999999997</v>
      </c>
      <c r="AD147" s="205">
        <v>348.66215999999997</v>
      </c>
      <c r="AE147" s="205">
        <v>348.66215999999997</v>
      </c>
      <c r="AF147" s="205">
        <v>348.66215999999997</v>
      </c>
      <c r="AG147" s="208">
        <v>314.45</v>
      </c>
      <c r="AH147" s="191">
        <v>251.56</v>
      </c>
      <c r="AI147" s="312">
        <f t="shared" si="46"/>
        <v>1</v>
      </c>
    </row>
    <row r="148" spans="1:38" ht="23.1" customHeight="1" x14ac:dyDescent="0.25">
      <c r="C148" s="2" t="s">
        <v>344</v>
      </c>
      <c r="D148" s="4" t="s">
        <v>533</v>
      </c>
      <c r="E148" s="116">
        <f t="shared" si="49"/>
        <v>3250</v>
      </c>
      <c r="F148" s="117">
        <f t="shared" si="49"/>
        <v>1950</v>
      </c>
      <c r="G148" s="101"/>
      <c r="J148" s="71"/>
      <c r="K148" s="202">
        <f t="shared" si="50"/>
        <v>3250</v>
      </c>
      <c r="L148" s="202">
        <f t="shared" si="50"/>
        <v>1950</v>
      </c>
      <c r="M148" s="51"/>
      <c r="N148" s="13">
        <f t="shared" si="47"/>
        <v>3237.5</v>
      </c>
      <c r="O148" s="13">
        <f t="shared" si="48"/>
        <v>1942.5</v>
      </c>
      <c r="P148" s="51"/>
      <c r="Q148" s="398">
        <v>1295</v>
      </c>
      <c r="R148" s="398">
        <v>1295</v>
      </c>
      <c r="S148" s="443">
        <v>1295</v>
      </c>
      <c r="T148" s="436">
        <v>1294.8</v>
      </c>
      <c r="U148" s="399">
        <v>1238.5175000000002</v>
      </c>
      <c r="V148" s="399">
        <v>1238.5175000000002</v>
      </c>
      <c r="W148" s="371">
        <v>1125.925</v>
      </c>
      <c r="X148" s="303">
        <v>776.5</v>
      </c>
      <c r="Y148" s="289">
        <v>776.5</v>
      </c>
      <c r="Z148" s="277">
        <v>621.20000000000005</v>
      </c>
      <c r="AA148" s="263">
        <v>621.20000000000005</v>
      </c>
      <c r="AB148" s="263">
        <v>621.20000000000005</v>
      </c>
      <c r="AC148" s="205">
        <v>554.63562000000002</v>
      </c>
      <c r="AD148" s="205">
        <v>554.63562000000002</v>
      </c>
      <c r="AE148" s="205">
        <v>554.63562000000002</v>
      </c>
      <c r="AF148" s="205">
        <v>554.63562000000002</v>
      </c>
      <c r="AG148" s="208">
        <v>500.21250000000003</v>
      </c>
      <c r="AH148" s="191">
        <v>400.17</v>
      </c>
      <c r="AI148" s="312">
        <f t="shared" si="46"/>
        <v>1</v>
      </c>
    </row>
    <row r="149" spans="1:38" ht="23.1" customHeight="1" x14ac:dyDescent="0.25">
      <c r="C149" s="2" t="s">
        <v>345</v>
      </c>
      <c r="D149" s="4" t="s">
        <v>534</v>
      </c>
      <c r="E149" s="116">
        <f t="shared" si="49"/>
        <v>4450</v>
      </c>
      <c r="F149" s="117">
        <f t="shared" si="49"/>
        <v>2700</v>
      </c>
      <c r="G149" s="101"/>
      <c r="J149" s="71"/>
      <c r="K149" s="202">
        <f t="shared" si="50"/>
        <v>4450</v>
      </c>
      <c r="L149" s="202">
        <f t="shared" si="50"/>
        <v>2700</v>
      </c>
      <c r="M149" s="51"/>
      <c r="N149" s="13">
        <f t="shared" si="47"/>
        <v>4440</v>
      </c>
      <c r="O149" s="13">
        <f t="shared" si="48"/>
        <v>2664</v>
      </c>
      <c r="P149" s="51"/>
      <c r="Q149" s="398">
        <v>1776</v>
      </c>
      <c r="R149" s="398">
        <v>1776</v>
      </c>
      <c r="S149" s="443">
        <v>1776</v>
      </c>
      <c r="T149" s="436">
        <v>1775.86</v>
      </c>
      <c r="U149" s="399">
        <v>1698.6431000000002</v>
      </c>
      <c r="V149" s="399">
        <v>1698.6431000000002</v>
      </c>
      <c r="W149" s="371">
        <v>1544.221</v>
      </c>
      <c r="X149" s="303">
        <v>1064.98</v>
      </c>
      <c r="Y149" s="289">
        <v>1730.3999999999999</v>
      </c>
      <c r="Z149" s="277">
        <v>1384.32</v>
      </c>
      <c r="AA149" s="263">
        <v>1384.32</v>
      </c>
      <c r="AB149" s="263">
        <v>1384.32</v>
      </c>
      <c r="AC149" s="205">
        <v>760.69223999999997</v>
      </c>
      <c r="AD149" s="205">
        <v>760.69223999999997</v>
      </c>
      <c r="AE149" s="205">
        <v>760.69223999999997</v>
      </c>
      <c r="AF149" s="205">
        <v>760.69223999999997</v>
      </c>
      <c r="AG149" s="208">
        <v>686.05000000000007</v>
      </c>
      <c r="AH149" s="191">
        <v>548.84</v>
      </c>
      <c r="AI149" s="312">
        <f t="shared" si="46"/>
        <v>1</v>
      </c>
    </row>
    <row r="150" spans="1:38" ht="23.1" customHeight="1" x14ac:dyDescent="0.25">
      <c r="C150" s="2" t="s">
        <v>346</v>
      </c>
      <c r="D150" s="4" t="s">
        <v>535</v>
      </c>
      <c r="E150" s="116">
        <f t="shared" si="49"/>
        <v>7250</v>
      </c>
      <c r="F150" s="117">
        <f t="shared" si="49"/>
        <v>4350</v>
      </c>
      <c r="G150" s="101"/>
      <c r="J150" s="71"/>
      <c r="K150" s="202">
        <f t="shared" si="50"/>
        <v>7250</v>
      </c>
      <c r="L150" s="202">
        <f t="shared" si="50"/>
        <v>4350</v>
      </c>
      <c r="M150" s="51"/>
      <c r="N150" s="13">
        <f t="shared" si="47"/>
        <v>7215</v>
      </c>
      <c r="O150" s="13">
        <f t="shared" si="48"/>
        <v>4329</v>
      </c>
      <c r="P150" s="51"/>
      <c r="Q150" s="398">
        <v>2886</v>
      </c>
      <c r="R150" s="398">
        <v>2886</v>
      </c>
      <c r="S150" s="443">
        <v>2886</v>
      </c>
      <c r="T150" s="436">
        <v>2885.44</v>
      </c>
      <c r="U150" s="399">
        <v>2759.9880000000003</v>
      </c>
      <c r="V150" s="399">
        <v>2759.9880000000003</v>
      </c>
      <c r="W150" s="371">
        <v>2509.08</v>
      </c>
      <c r="X150" s="303">
        <v>1730.4</v>
      </c>
      <c r="Y150" s="289">
        <v>1743.75</v>
      </c>
      <c r="Z150" s="269">
        <v>1395</v>
      </c>
      <c r="AA150" s="263">
        <v>1384.32</v>
      </c>
      <c r="AB150" s="263">
        <v>1384.32</v>
      </c>
      <c r="AC150" s="205">
        <v>1236.0070799999999</v>
      </c>
      <c r="AD150" s="205">
        <v>1236.0070799999999</v>
      </c>
      <c r="AE150" s="205">
        <v>1236.0070799999999</v>
      </c>
      <c r="AF150" s="205">
        <v>1236.0070799999999</v>
      </c>
      <c r="AG150" s="208">
        <v>1114.7249999999999</v>
      </c>
      <c r="AH150" s="191">
        <v>891.78</v>
      </c>
      <c r="AI150" s="312">
        <f t="shared" si="46"/>
        <v>1</v>
      </c>
    </row>
    <row r="151" spans="1:38" ht="23.1" customHeight="1" x14ac:dyDescent="0.25">
      <c r="C151" s="2" t="s">
        <v>347</v>
      </c>
      <c r="D151" s="4" t="s">
        <v>536</v>
      </c>
      <c r="E151" s="116">
        <f t="shared" si="49"/>
        <v>13150</v>
      </c>
      <c r="F151" s="117">
        <f t="shared" si="49"/>
        <v>7900</v>
      </c>
      <c r="G151" s="101"/>
      <c r="J151" s="71"/>
      <c r="K151" s="202">
        <f t="shared" si="50"/>
        <v>13150</v>
      </c>
      <c r="L151" s="202">
        <f t="shared" si="50"/>
        <v>7900</v>
      </c>
      <c r="M151" s="51"/>
      <c r="N151" s="13">
        <f t="shared" si="47"/>
        <v>13135</v>
      </c>
      <c r="O151" s="13">
        <f t="shared" si="48"/>
        <v>7881</v>
      </c>
      <c r="P151" s="51"/>
      <c r="Q151" s="398">
        <v>5254</v>
      </c>
      <c r="R151" s="398">
        <v>5254</v>
      </c>
      <c r="S151" s="443">
        <v>5254</v>
      </c>
      <c r="T151" s="436">
        <v>5253.37</v>
      </c>
      <c r="U151" s="399">
        <v>5024.9518000000007</v>
      </c>
      <c r="V151" s="399">
        <v>5024.9518000000007</v>
      </c>
      <c r="W151" s="371">
        <v>4568.1379999999999</v>
      </c>
      <c r="X151" s="303">
        <v>3150.44</v>
      </c>
      <c r="Y151" s="289">
        <v>3151.25</v>
      </c>
      <c r="Z151" s="269">
        <v>2521</v>
      </c>
      <c r="AA151" s="263">
        <v>2520.35</v>
      </c>
      <c r="AB151" s="263">
        <v>2520.35</v>
      </c>
      <c r="AC151" s="205">
        <v>2250.3095999999996</v>
      </c>
      <c r="AD151" s="205">
        <v>2250.3095999999996</v>
      </c>
      <c r="AE151" s="205">
        <v>2250.3095999999996</v>
      </c>
      <c r="AF151" s="205">
        <v>2250.3095999999996</v>
      </c>
      <c r="AG151" s="208">
        <v>2029.5</v>
      </c>
      <c r="AH151" s="191">
        <v>1623.6</v>
      </c>
      <c r="AI151" s="312">
        <f t="shared" si="46"/>
        <v>1</v>
      </c>
    </row>
    <row r="152" spans="1:38" ht="23.1" customHeight="1" x14ac:dyDescent="0.25">
      <c r="B152" s="2">
        <v>289</v>
      </c>
      <c r="C152" s="2" t="s">
        <v>348</v>
      </c>
      <c r="D152" s="4" t="s">
        <v>537</v>
      </c>
      <c r="E152" s="116">
        <f t="shared" si="49"/>
        <v>23750</v>
      </c>
      <c r="F152" s="117">
        <f t="shared" si="49"/>
        <v>14250</v>
      </c>
      <c r="G152" s="101"/>
      <c r="J152" s="71"/>
      <c r="K152" s="202">
        <f t="shared" si="50"/>
        <v>23750</v>
      </c>
      <c r="L152" s="202">
        <f t="shared" si="50"/>
        <v>14250</v>
      </c>
      <c r="M152" s="51"/>
      <c r="N152" s="13">
        <f t="shared" si="47"/>
        <v>23730.9</v>
      </c>
      <c r="O152" s="13">
        <f t="shared" si="48"/>
        <v>14238.54</v>
      </c>
      <c r="P152" s="51"/>
      <c r="Q152" s="398">
        <v>9492.36</v>
      </c>
      <c r="R152" s="398">
        <v>9492.36</v>
      </c>
      <c r="S152" s="398">
        <v>9492.36</v>
      </c>
      <c r="T152" s="436">
        <v>9492.36</v>
      </c>
      <c r="U152" s="399">
        <v>9079.6371875000004</v>
      </c>
      <c r="V152" s="399">
        <v>9079.6371875000004</v>
      </c>
      <c r="W152" s="371">
        <v>8254.2156249999989</v>
      </c>
      <c r="X152" s="303">
        <v>5692.5625</v>
      </c>
      <c r="Y152" s="289">
        <v>5692.5625</v>
      </c>
      <c r="Z152" s="277">
        <v>4554.05</v>
      </c>
      <c r="AA152" s="263">
        <v>4554.05</v>
      </c>
      <c r="AB152" s="263">
        <v>4554.05</v>
      </c>
      <c r="AC152" s="208">
        <v>4066.1220599999997</v>
      </c>
      <c r="AD152" s="208">
        <v>4066.1220599999997</v>
      </c>
      <c r="AE152" s="208">
        <v>4066.1220599999997</v>
      </c>
      <c r="AF152" s="208">
        <v>4066.1220599999997</v>
      </c>
      <c r="AG152" s="208">
        <v>3667.1374999999998</v>
      </c>
      <c r="AH152" s="191">
        <v>2933.71</v>
      </c>
      <c r="AI152" s="312">
        <f t="shared" si="46"/>
        <v>1</v>
      </c>
    </row>
    <row r="153" spans="1:38" ht="14.1" customHeight="1" x14ac:dyDescent="0.25">
      <c r="D153" s="136"/>
      <c r="E153" s="138"/>
      <c r="F153" s="139"/>
      <c r="J153" s="34"/>
      <c r="K153" s="202"/>
      <c r="L153" s="202"/>
      <c r="M153" s="2"/>
      <c r="N153" s="13"/>
      <c r="O153" s="13"/>
      <c r="P153" s="2"/>
      <c r="Q153" s="398"/>
      <c r="R153" s="398"/>
      <c r="S153" s="398"/>
      <c r="T153" s="400"/>
      <c r="U153" s="399"/>
      <c r="V153" s="399"/>
      <c r="W153" s="332"/>
      <c r="X153" s="332"/>
      <c r="Y153" s="330"/>
      <c r="Z153" s="280"/>
      <c r="AA153" s="331"/>
      <c r="AB153" s="331"/>
      <c r="AC153" s="237"/>
      <c r="AD153" s="237"/>
      <c r="AE153" s="237"/>
      <c r="AF153" s="237"/>
      <c r="AG153" s="237"/>
      <c r="AH153" s="197"/>
      <c r="AI153" s="312" t="e">
        <f t="shared" si="46"/>
        <v>#DIV/0!</v>
      </c>
    </row>
    <row r="154" spans="1:38" ht="23.1" customHeight="1" x14ac:dyDescent="0.25">
      <c r="D154" s="615" t="s">
        <v>286</v>
      </c>
      <c r="E154" s="615"/>
      <c r="F154" s="615"/>
      <c r="G154" s="615"/>
      <c r="H154" s="615"/>
      <c r="I154" s="615"/>
      <c r="J154" s="34"/>
      <c r="K154" s="202"/>
      <c r="L154" s="202"/>
      <c r="M154" s="2"/>
      <c r="N154" s="13"/>
      <c r="O154" s="13"/>
      <c r="P154" s="2"/>
      <c r="Q154" s="474">
        <v>220324</v>
      </c>
      <c r="R154" s="474">
        <v>220324</v>
      </c>
      <c r="S154" s="398"/>
      <c r="T154" s="400"/>
      <c r="U154" s="399"/>
      <c r="V154" s="399"/>
      <c r="W154" s="332"/>
      <c r="X154" s="332"/>
      <c r="Y154" s="330"/>
      <c r="Z154" s="280"/>
      <c r="AA154" s="331"/>
      <c r="AB154" s="331"/>
      <c r="AC154" s="237"/>
      <c r="AD154" s="237"/>
      <c r="AE154" s="237"/>
      <c r="AF154" s="237"/>
      <c r="AG154" s="237"/>
      <c r="AH154" s="197"/>
      <c r="AI154" s="312">
        <f t="shared" si="46"/>
        <v>1</v>
      </c>
    </row>
    <row r="155" spans="1:38" s="66" customFormat="1" ht="23.1" customHeight="1" x14ac:dyDescent="0.25">
      <c r="A155" s="2"/>
      <c r="B155" s="2">
        <v>231</v>
      </c>
      <c r="C155" s="2" t="s">
        <v>327</v>
      </c>
      <c r="D155" s="4" t="s">
        <v>19</v>
      </c>
      <c r="E155" s="116">
        <f t="shared" ref="E155:F160" si="51">K155</f>
        <v>2000</v>
      </c>
      <c r="F155" s="117">
        <f t="shared" si="51"/>
        <v>1200</v>
      </c>
      <c r="G155" s="101"/>
      <c r="H155" s="2"/>
      <c r="I155" s="2"/>
      <c r="J155" s="71"/>
      <c r="K155" s="202">
        <f t="shared" ref="K155:L160" si="52">MROUND(N155+25,50)</f>
        <v>2000</v>
      </c>
      <c r="L155" s="202">
        <f t="shared" si="52"/>
        <v>1200</v>
      </c>
      <c r="M155" s="51"/>
      <c r="N155" s="13">
        <f t="shared" si="47"/>
        <v>1957.825</v>
      </c>
      <c r="O155" s="13">
        <f t="shared" si="48"/>
        <v>1174.6949999999999</v>
      </c>
      <c r="P155" s="63"/>
      <c r="Q155" s="398">
        <v>783.13</v>
      </c>
      <c r="R155" s="398">
        <v>783.13</v>
      </c>
      <c r="S155" s="398">
        <v>783.13</v>
      </c>
      <c r="T155" s="436">
        <v>783.13</v>
      </c>
      <c r="U155" s="399">
        <v>749.09175000000016</v>
      </c>
      <c r="V155" s="399">
        <v>749.09175000000016</v>
      </c>
      <c r="W155" s="371">
        <v>680.99250000000006</v>
      </c>
      <c r="X155" s="303">
        <v>469.65000000000003</v>
      </c>
      <c r="Y155" s="289">
        <v>469.65000000000003</v>
      </c>
      <c r="Z155" s="277">
        <v>375.72</v>
      </c>
      <c r="AA155" s="263">
        <v>375.72</v>
      </c>
      <c r="AB155" s="263">
        <v>375.72</v>
      </c>
      <c r="AC155" s="208">
        <v>335.45357999999999</v>
      </c>
      <c r="AD155" s="208">
        <v>335.45357999999999</v>
      </c>
      <c r="AE155" s="208">
        <v>335.45357999999999</v>
      </c>
      <c r="AF155" s="208">
        <v>335.45357999999999</v>
      </c>
      <c r="AG155" s="208">
        <v>302.53750000000002</v>
      </c>
      <c r="AH155" s="191">
        <v>242.03</v>
      </c>
      <c r="AI155" s="312">
        <f t="shared" si="46"/>
        <v>1</v>
      </c>
      <c r="AJ155" s="144"/>
      <c r="AL155" s="34"/>
    </row>
    <row r="156" spans="1:38" ht="23.1" customHeight="1" x14ac:dyDescent="0.25">
      <c r="B156" s="2">
        <v>232</v>
      </c>
      <c r="C156" s="2" t="s">
        <v>328</v>
      </c>
      <c r="D156" s="4" t="s">
        <v>20</v>
      </c>
      <c r="E156" s="116">
        <f t="shared" si="51"/>
        <v>3050</v>
      </c>
      <c r="F156" s="117">
        <f t="shared" si="51"/>
        <v>1850</v>
      </c>
      <c r="G156" s="101"/>
      <c r="J156" s="71"/>
      <c r="K156" s="202">
        <f t="shared" si="52"/>
        <v>3050</v>
      </c>
      <c r="L156" s="202">
        <f t="shared" si="52"/>
        <v>1850</v>
      </c>
      <c r="M156" s="51"/>
      <c r="N156" s="13">
        <f t="shared" si="47"/>
        <v>3045.4750000000004</v>
      </c>
      <c r="O156" s="13">
        <f t="shared" si="48"/>
        <v>1827.2850000000001</v>
      </c>
      <c r="P156" s="51"/>
      <c r="Q156" s="398">
        <v>1218.19</v>
      </c>
      <c r="R156" s="398">
        <v>1218.19</v>
      </c>
      <c r="S156" s="398">
        <v>1218.19</v>
      </c>
      <c r="T156" s="436">
        <v>1218.19</v>
      </c>
      <c r="U156" s="399">
        <v>1165.2272500000001</v>
      </c>
      <c r="V156" s="399">
        <v>1165.2272500000001</v>
      </c>
      <c r="W156" s="371">
        <v>1059.2975000000001</v>
      </c>
      <c r="X156" s="303">
        <v>730.55000000000007</v>
      </c>
      <c r="Y156" s="289">
        <v>730.55000000000007</v>
      </c>
      <c r="Z156" s="277">
        <v>584.44000000000005</v>
      </c>
      <c r="AA156" s="263">
        <v>584.44000000000005</v>
      </c>
      <c r="AB156" s="263">
        <v>584.44000000000005</v>
      </c>
      <c r="AC156" s="208">
        <v>521.81513999999993</v>
      </c>
      <c r="AD156" s="208">
        <v>521.81513999999993</v>
      </c>
      <c r="AE156" s="208">
        <v>521.81513999999993</v>
      </c>
      <c r="AF156" s="208">
        <v>521.81513999999993</v>
      </c>
      <c r="AG156" s="208">
        <v>470.61250000000001</v>
      </c>
      <c r="AH156" s="191">
        <v>376.49</v>
      </c>
      <c r="AI156" s="312">
        <f t="shared" si="46"/>
        <v>1</v>
      </c>
    </row>
    <row r="157" spans="1:38" ht="23.1" customHeight="1" x14ac:dyDescent="0.25">
      <c r="B157" s="2">
        <v>233</v>
      </c>
      <c r="C157" s="2" t="s">
        <v>638</v>
      </c>
      <c r="D157" s="4" t="s">
        <v>637</v>
      </c>
      <c r="E157" s="116">
        <f t="shared" si="51"/>
        <v>5050</v>
      </c>
      <c r="F157" s="117">
        <f t="shared" si="51"/>
        <v>3050</v>
      </c>
      <c r="G157" s="101"/>
      <c r="J157" s="71"/>
      <c r="K157" s="202">
        <f t="shared" si="52"/>
        <v>5050</v>
      </c>
      <c r="L157" s="202">
        <f t="shared" si="52"/>
        <v>3050</v>
      </c>
      <c r="M157" s="51"/>
      <c r="N157" s="13">
        <f t="shared" si="47"/>
        <v>5003.6750000000002</v>
      </c>
      <c r="O157" s="13">
        <f t="shared" si="48"/>
        <v>3002.2049999999999</v>
      </c>
      <c r="P157" s="51"/>
      <c r="Q157" s="398">
        <v>2001.47</v>
      </c>
      <c r="R157" s="398">
        <v>2001.47</v>
      </c>
      <c r="S157" s="398">
        <v>2001.47</v>
      </c>
      <c r="T157" s="436">
        <v>2001.47</v>
      </c>
      <c r="U157" s="399">
        <v>1906.1645625000003</v>
      </c>
      <c r="V157" s="399">
        <v>1906.1645625000003</v>
      </c>
      <c r="W157" s="371">
        <v>1732.8768750000002</v>
      </c>
      <c r="X157" s="303">
        <v>1195.0875000000001</v>
      </c>
      <c r="Y157" s="289">
        <v>1195.0875000000001</v>
      </c>
      <c r="Z157" s="277">
        <v>956.07</v>
      </c>
      <c r="AA157" s="263">
        <v>956.07</v>
      </c>
      <c r="AB157" s="263">
        <v>956.07</v>
      </c>
      <c r="AC157" s="208">
        <v>931.82165999999984</v>
      </c>
      <c r="AD157" s="208">
        <v>931.82165999999984</v>
      </c>
      <c r="AE157" s="208">
        <v>931.82165999999984</v>
      </c>
      <c r="AF157" s="208">
        <v>931.82165999999984</v>
      </c>
      <c r="AG157" s="208">
        <v>840.38749999999993</v>
      </c>
      <c r="AH157" s="191">
        <v>672.31</v>
      </c>
      <c r="AI157" s="312">
        <f t="shared" si="46"/>
        <v>1</v>
      </c>
    </row>
    <row r="158" spans="1:38" ht="23.1" customHeight="1" x14ac:dyDescent="0.25">
      <c r="B158" s="2">
        <v>233</v>
      </c>
      <c r="C158" s="2" t="s">
        <v>329</v>
      </c>
      <c r="D158" s="4" t="s">
        <v>21</v>
      </c>
      <c r="E158" s="116">
        <f t="shared" si="51"/>
        <v>5450</v>
      </c>
      <c r="F158" s="117">
        <f t="shared" si="51"/>
        <v>3300</v>
      </c>
      <c r="G158" s="101"/>
      <c r="J158" s="71"/>
      <c r="K158" s="202">
        <f t="shared" si="52"/>
        <v>5450</v>
      </c>
      <c r="L158" s="202">
        <f t="shared" si="52"/>
        <v>3300</v>
      </c>
      <c r="M158" s="51"/>
      <c r="N158" s="13">
        <f t="shared" si="47"/>
        <v>5438.35</v>
      </c>
      <c r="O158" s="13">
        <f t="shared" si="48"/>
        <v>3263.01</v>
      </c>
      <c r="P158" s="51"/>
      <c r="Q158" s="398">
        <v>2175.34</v>
      </c>
      <c r="R158" s="398">
        <v>2175.34</v>
      </c>
      <c r="S158" s="398">
        <v>2175.34</v>
      </c>
      <c r="T158" s="436">
        <v>2175.34</v>
      </c>
      <c r="U158" s="399">
        <v>2080.7572500000006</v>
      </c>
      <c r="V158" s="399">
        <v>2080.7572500000006</v>
      </c>
      <c r="W158" s="371">
        <v>1891.5975000000003</v>
      </c>
      <c r="X158" s="303">
        <v>1304.5500000000002</v>
      </c>
      <c r="Y158" s="289">
        <v>1304.5500000000002</v>
      </c>
      <c r="Z158" s="277">
        <v>1043.6400000000001</v>
      </c>
      <c r="AA158" s="263">
        <v>1043.6400000000001</v>
      </c>
      <c r="AB158" s="263">
        <v>1043.6400000000001</v>
      </c>
      <c r="AC158" s="208">
        <v>853.63739999999996</v>
      </c>
      <c r="AD158" s="208">
        <v>853.63739999999996</v>
      </c>
      <c r="AE158" s="208">
        <v>853.63739999999996</v>
      </c>
      <c r="AF158" s="208">
        <v>853.63739999999996</v>
      </c>
      <c r="AG158" s="208">
        <v>769.875</v>
      </c>
      <c r="AH158" s="191">
        <v>615.9</v>
      </c>
      <c r="AI158" s="312">
        <f t="shared" si="46"/>
        <v>1</v>
      </c>
    </row>
    <row r="159" spans="1:38" ht="23.1" customHeight="1" x14ac:dyDescent="0.25">
      <c r="B159" s="2">
        <v>234</v>
      </c>
      <c r="C159" s="2" t="s">
        <v>330</v>
      </c>
      <c r="D159" s="4" t="s">
        <v>636</v>
      </c>
      <c r="E159" s="116">
        <f t="shared" si="51"/>
        <v>6600</v>
      </c>
      <c r="F159" s="117">
        <f t="shared" si="51"/>
        <v>4000</v>
      </c>
      <c r="G159" s="101"/>
      <c r="J159" s="71"/>
      <c r="K159" s="202">
        <f t="shared" si="52"/>
        <v>6600</v>
      </c>
      <c r="L159" s="202">
        <f t="shared" si="52"/>
        <v>4000</v>
      </c>
      <c r="M159" s="51"/>
      <c r="N159" s="13">
        <f t="shared" si="47"/>
        <v>6588.4749999999995</v>
      </c>
      <c r="O159" s="13">
        <f t="shared" si="48"/>
        <v>3953.085</v>
      </c>
      <c r="P159" s="51"/>
      <c r="Q159" s="398">
        <v>2635.39</v>
      </c>
      <c r="R159" s="398">
        <v>2635.39</v>
      </c>
      <c r="S159" s="398">
        <v>2635.39</v>
      </c>
      <c r="T159" s="436">
        <v>2635.39</v>
      </c>
      <c r="U159" s="399">
        <v>2509.8920000000003</v>
      </c>
      <c r="V159" s="399">
        <v>2509.8920000000003</v>
      </c>
      <c r="W159" s="371">
        <v>2281.7200000000003</v>
      </c>
      <c r="X159" s="303">
        <v>1573.6000000000001</v>
      </c>
      <c r="Y159" s="289">
        <v>1573.6000000000001</v>
      </c>
      <c r="Z159" s="277">
        <v>1258.8800000000001</v>
      </c>
      <c r="AA159" s="263">
        <v>1258.8800000000001</v>
      </c>
      <c r="AB159" s="263">
        <v>1258.8800000000001</v>
      </c>
      <c r="AC159" s="208">
        <v>1124</v>
      </c>
      <c r="AD159" s="224">
        <v>1124</v>
      </c>
      <c r="AE159" s="224">
        <v>1124</v>
      </c>
      <c r="AF159" s="208">
        <v>1384.6139999999998</v>
      </c>
      <c r="AG159" s="208">
        <v>1248.75</v>
      </c>
      <c r="AH159" s="54">
        <v>999</v>
      </c>
      <c r="AI159" s="312">
        <f t="shared" si="46"/>
        <v>1</v>
      </c>
    </row>
    <row r="160" spans="1:38" ht="23.1" customHeight="1" x14ac:dyDescent="0.25">
      <c r="B160" s="2">
        <v>234</v>
      </c>
      <c r="C160" s="2" t="s">
        <v>331</v>
      </c>
      <c r="D160" s="4" t="s">
        <v>18</v>
      </c>
      <c r="E160" s="116">
        <f t="shared" si="51"/>
        <v>8300</v>
      </c>
      <c r="F160" s="117">
        <f t="shared" si="51"/>
        <v>5000</v>
      </c>
      <c r="G160" s="101"/>
      <c r="J160" s="71"/>
      <c r="K160" s="202">
        <f t="shared" si="52"/>
        <v>8300</v>
      </c>
      <c r="L160" s="202">
        <f t="shared" si="52"/>
        <v>5000</v>
      </c>
      <c r="M160" s="51"/>
      <c r="N160" s="13">
        <f t="shared" si="47"/>
        <v>8266.25</v>
      </c>
      <c r="O160" s="13">
        <f t="shared" si="48"/>
        <v>4959.75</v>
      </c>
      <c r="P160" s="51"/>
      <c r="Q160" s="398">
        <v>3306.5</v>
      </c>
      <c r="R160" s="398">
        <v>3306.5</v>
      </c>
      <c r="S160" s="398">
        <v>3306.5</v>
      </c>
      <c r="T160" s="436">
        <v>3306.5</v>
      </c>
      <c r="U160" s="399">
        <v>3162.7255</v>
      </c>
      <c r="V160" s="399">
        <v>3162.7255</v>
      </c>
      <c r="W160" s="371">
        <v>2875.2049999999999</v>
      </c>
      <c r="X160" s="303">
        <v>1982.8999999999999</v>
      </c>
      <c r="Y160" s="289">
        <v>1982.8999999999999</v>
      </c>
      <c r="Z160" s="277">
        <v>1586.32</v>
      </c>
      <c r="AA160" s="263">
        <v>1586.32</v>
      </c>
      <c r="AB160" s="263">
        <v>1586.32</v>
      </c>
      <c r="AC160" s="208">
        <v>1416.3534</v>
      </c>
      <c r="AD160" s="208">
        <v>1416.3534</v>
      </c>
      <c r="AE160" s="208">
        <v>1416.3534</v>
      </c>
      <c r="AF160" s="208">
        <v>1416.3534</v>
      </c>
      <c r="AG160" s="208">
        <v>1277.375</v>
      </c>
      <c r="AH160" s="191">
        <v>1021.9</v>
      </c>
      <c r="AI160" s="312">
        <f t="shared" si="46"/>
        <v>1</v>
      </c>
    </row>
    <row r="161" spans="1:42" ht="14.1" customHeight="1" x14ac:dyDescent="0.25">
      <c r="D161" s="136"/>
      <c r="E161" s="138"/>
      <c r="F161" s="139"/>
      <c r="J161" s="34"/>
      <c r="K161" s="202"/>
      <c r="L161" s="202"/>
      <c r="M161" s="2"/>
      <c r="N161" s="13"/>
      <c r="O161" s="13"/>
      <c r="P161" s="2"/>
      <c r="Q161" s="398"/>
      <c r="R161" s="398"/>
      <c r="S161" s="398"/>
      <c r="T161" s="400"/>
      <c r="U161" s="399"/>
      <c r="V161" s="399"/>
      <c r="W161" s="332"/>
      <c r="X161" s="332"/>
      <c r="Y161" s="330"/>
      <c r="Z161" s="280"/>
      <c r="AA161" s="331"/>
      <c r="AB161" s="331"/>
      <c r="AC161" s="237"/>
      <c r="AD161" s="237"/>
      <c r="AE161" s="237"/>
      <c r="AF161" s="237"/>
      <c r="AG161" s="237"/>
      <c r="AH161" s="197"/>
      <c r="AI161" s="312" t="e">
        <f t="shared" si="46"/>
        <v>#DIV/0!</v>
      </c>
    </row>
    <row r="162" spans="1:42" ht="23.1" customHeight="1" x14ac:dyDescent="0.25">
      <c r="D162" s="615" t="s">
        <v>10</v>
      </c>
      <c r="E162" s="615"/>
      <c r="F162" s="615"/>
      <c r="G162" s="615"/>
      <c r="H162" s="615"/>
      <c r="I162" s="615"/>
      <c r="J162" s="34"/>
      <c r="K162" s="202"/>
      <c r="L162" s="202"/>
      <c r="M162" s="2"/>
      <c r="N162" s="13"/>
      <c r="O162" s="13"/>
      <c r="P162" s="2"/>
      <c r="Q162" s="474">
        <v>220324</v>
      </c>
      <c r="R162" s="474">
        <v>220324</v>
      </c>
      <c r="S162" s="398"/>
      <c r="T162" s="400"/>
      <c r="U162" s="399"/>
      <c r="V162" s="399"/>
      <c r="W162" s="332"/>
      <c r="X162" s="332"/>
      <c r="Y162" s="330"/>
      <c r="Z162" s="280"/>
      <c r="AA162" s="331"/>
      <c r="AB162" s="331"/>
      <c r="AC162" s="237"/>
      <c r="AD162" s="237"/>
      <c r="AE162" s="237"/>
      <c r="AF162" s="237"/>
      <c r="AG162" s="237"/>
      <c r="AH162" s="197"/>
      <c r="AI162" s="312">
        <f t="shared" si="46"/>
        <v>1</v>
      </c>
    </row>
    <row r="163" spans="1:42" s="66" customFormat="1" ht="23.1" customHeight="1" x14ac:dyDescent="0.25">
      <c r="A163" s="2" t="s">
        <v>290</v>
      </c>
      <c r="B163" s="2">
        <v>236</v>
      </c>
      <c r="C163" s="2" t="s">
        <v>332</v>
      </c>
      <c r="D163" s="4" t="s">
        <v>84</v>
      </c>
      <c r="E163" s="116">
        <f t="shared" ref="E163:F166" si="53">K163</f>
        <v>1400</v>
      </c>
      <c r="F163" s="117">
        <f t="shared" si="53"/>
        <v>850</v>
      </c>
      <c r="G163" s="101"/>
      <c r="H163" s="2"/>
      <c r="I163" s="2"/>
      <c r="J163" s="71"/>
      <c r="K163" s="202">
        <f t="shared" ref="K163:L166" si="54">MROUND(N163+25,50)</f>
        <v>1400</v>
      </c>
      <c r="L163" s="202">
        <f t="shared" si="54"/>
        <v>850</v>
      </c>
      <c r="M163" s="51"/>
      <c r="N163" s="13">
        <f t="shared" si="47"/>
        <v>1387.55</v>
      </c>
      <c r="O163" s="13">
        <f t="shared" si="48"/>
        <v>832.53</v>
      </c>
      <c r="P163" s="63"/>
      <c r="Q163" s="398">
        <v>555.02</v>
      </c>
      <c r="R163" s="398">
        <v>555.02</v>
      </c>
      <c r="S163" s="398">
        <v>555.02</v>
      </c>
      <c r="T163" s="436">
        <v>555.02</v>
      </c>
      <c r="U163" s="399">
        <v>530.87581249999994</v>
      </c>
      <c r="V163" s="399">
        <v>530.87581249999994</v>
      </c>
      <c r="W163" s="371">
        <v>482.61437499999994</v>
      </c>
      <c r="X163" s="303">
        <v>332.83749999999998</v>
      </c>
      <c r="Y163" s="289">
        <v>332.83749999999998</v>
      </c>
      <c r="Z163" s="277">
        <v>266.27</v>
      </c>
      <c r="AA163" s="263">
        <v>266.27</v>
      </c>
      <c r="AB163" s="263">
        <v>266.27</v>
      </c>
      <c r="AC163" s="208">
        <v>237.74057999999999</v>
      </c>
      <c r="AD163" s="208">
        <v>237.74057999999999</v>
      </c>
      <c r="AE163" s="208">
        <v>237.74057999999999</v>
      </c>
      <c r="AF163" s="208">
        <v>237.74057999999999</v>
      </c>
      <c r="AG163" s="208">
        <v>214.41249999999999</v>
      </c>
      <c r="AH163" s="191">
        <v>171.53</v>
      </c>
      <c r="AI163" s="312">
        <f t="shared" si="46"/>
        <v>1</v>
      </c>
      <c r="AJ163" s="144"/>
      <c r="AL163" s="34"/>
    </row>
    <row r="164" spans="1:42" ht="23.1" customHeight="1" x14ac:dyDescent="0.25">
      <c r="B164" s="2">
        <v>237</v>
      </c>
      <c r="C164" s="2" t="s">
        <v>333</v>
      </c>
      <c r="D164" s="4" t="s">
        <v>85</v>
      </c>
      <c r="E164" s="116">
        <f t="shared" si="53"/>
        <v>2250</v>
      </c>
      <c r="F164" s="117">
        <f t="shared" si="53"/>
        <v>1350</v>
      </c>
      <c r="G164" s="101"/>
      <c r="J164" s="71"/>
      <c r="K164" s="202">
        <f t="shared" si="54"/>
        <v>2250</v>
      </c>
      <c r="L164" s="202">
        <f t="shared" si="54"/>
        <v>1350</v>
      </c>
      <c r="M164" s="51"/>
      <c r="N164" s="13">
        <f t="shared" si="47"/>
        <v>2219.875</v>
      </c>
      <c r="O164" s="13">
        <f t="shared" si="48"/>
        <v>1331.9250000000002</v>
      </c>
      <c r="P164" s="51"/>
      <c r="Q164" s="398">
        <v>887.95</v>
      </c>
      <c r="R164" s="398">
        <v>887.95</v>
      </c>
      <c r="S164" s="398">
        <v>887.95</v>
      </c>
      <c r="T164" s="436">
        <v>887.95</v>
      </c>
      <c r="U164" s="399">
        <v>849.31756250000001</v>
      </c>
      <c r="V164" s="399">
        <v>849.31756250000001</v>
      </c>
      <c r="W164" s="371">
        <v>772.10687499999995</v>
      </c>
      <c r="X164" s="303">
        <v>532.48749999999995</v>
      </c>
      <c r="Y164" s="289">
        <v>532.48749999999995</v>
      </c>
      <c r="Z164" s="277">
        <v>425.99</v>
      </c>
      <c r="AA164" s="263">
        <v>425.99</v>
      </c>
      <c r="AB164" s="263">
        <v>425.99</v>
      </c>
      <c r="AC164" s="208">
        <v>380.34611999999998</v>
      </c>
      <c r="AD164" s="208">
        <v>380.34611999999998</v>
      </c>
      <c r="AE164" s="208">
        <v>380.34611999999998</v>
      </c>
      <c r="AF164" s="208">
        <v>380.34611999999998</v>
      </c>
      <c r="AG164" s="208">
        <v>343.02500000000003</v>
      </c>
      <c r="AH164" s="191">
        <v>274.42</v>
      </c>
      <c r="AI164" s="312">
        <f t="shared" si="46"/>
        <v>1</v>
      </c>
    </row>
    <row r="165" spans="1:42" ht="23.1" customHeight="1" x14ac:dyDescent="0.25">
      <c r="B165" s="2">
        <v>238</v>
      </c>
      <c r="C165" s="2" t="s">
        <v>334</v>
      </c>
      <c r="D165" s="4" t="s">
        <v>86</v>
      </c>
      <c r="E165" s="116">
        <f t="shared" si="53"/>
        <v>3900</v>
      </c>
      <c r="F165" s="117">
        <f t="shared" si="53"/>
        <v>2350</v>
      </c>
      <c r="G165" s="101"/>
      <c r="J165" s="71"/>
      <c r="K165" s="202">
        <f t="shared" si="54"/>
        <v>3900</v>
      </c>
      <c r="L165" s="202">
        <f t="shared" si="54"/>
        <v>2350</v>
      </c>
      <c r="M165" s="51"/>
      <c r="N165" s="13">
        <f t="shared" si="47"/>
        <v>3884.0499999999997</v>
      </c>
      <c r="O165" s="13">
        <f t="shared" si="48"/>
        <v>2330.4299999999998</v>
      </c>
      <c r="P165" s="51"/>
      <c r="Q165" s="398">
        <v>1553.62</v>
      </c>
      <c r="R165" s="398">
        <v>1553.62</v>
      </c>
      <c r="S165" s="398">
        <v>1553.62</v>
      </c>
      <c r="T165" s="436">
        <v>1553.62</v>
      </c>
      <c r="U165" s="399">
        <v>1486.0615</v>
      </c>
      <c r="V165" s="399">
        <v>1486.0615</v>
      </c>
      <c r="W165" s="371">
        <v>1350.9649999999999</v>
      </c>
      <c r="X165" s="303">
        <v>931.7</v>
      </c>
      <c r="Y165" s="289">
        <v>932.5</v>
      </c>
      <c r="Z165" s="269">
        <v>746</v>
      </c>
      <c r="AA165" s="263">
        <v>745.36</v>
      </c>
      <c r="AB165" s="263">
        <v>745.36</v>
      </c>
      <c r="AC165" s="208">
        <v>665.50175999999999</v>
      </c>
      <c r="AD165" s="208">
        <v>665.50175999999999</v>
      </c>
      <c r="AE165" s="208">
        <v>665.50175999999999</v>
      </c>
      <c r="AF165" s="208">
        <v>665.50175999999999</v>
      </c>
      <c r="AG165" s="208">
        <v>600.20000000000005</v>
      </c>
      <c r="AH165" s="191">
        <v>480.16</v>
      </c>
      <c r="AI165" s="312">
        <f t="shared" si="46"/>
        <v>1</v>
      </c>
    </row>
    <row r="166" spans="1:42" ht="23.1" customHeight="1" x14ac:dyDescent="0.25">
      <c r="B166" s="2">
        <v>239</v>
      </c>
      <c r="C166" s="2" t="s">
        <v>335</v>
      </c>
      <c r="D166" s="4" t="s">
        <v>87</v>
      </c>
      <c r="E166" s="116">
        <f t="shared" si="53"/>
        <v>7250</v>
      </c>
      <c r="F166" s="117">
        <f t="shared" si="53"/>
        <v>4350</v>
      </c>
      <c r="G166" s="101"/>
      <c r="J166" s="71"/>
      <c r="K166" s="202">
        <f t="shared" si="54"/>
        <v>7250</v>
      </c>
      <c r="L166" s="202">
        <f t="shared" si="54"/>
        <v>4350</v>
      </c>
      <c r="M166" s="51"/>
      <c r="N166" s="13">
        <f t="shared" si="47"/>
        <v>7213.6</v>
      </c>
      <c r="O166" s="13">
        <f t="shared" si="48"/>
        <v>4328.16</v>
      </c>
      <c r="P166" s="51"/>
      <c r="Q166" s="398">
        <v>2885.44</v>
      </c>
      <c r="R166" s="398">
        <v>2885.44</v>
      </c>
      <c r="S166" s="398">
        <v>2885.44</v>
      </c>
      <c r="T166" s="436">
        <v>2885.44</v>
      </c>
      <c r="U166" s="399">
        <v>2759.9880000000003</v>
      </c>
      <c r="V166" s="399">
        <v>2759.9880000000003</v>
      </c>
      <c r="W166" s="371">
        <v>2509.08</v>
      </c>
      <c r="X166" s="303">
        <v>1730.3999999999999</v>
      </c>
      <c r="Y166" s="289">
        <v>1730.3999999999999</v>
      </c>
      <c r="Z166" s="277">
        <v>1384.32</v>
      </c>
      <c r="AA166" s="263">
        <v>1384.32</v>
      </c>
      <c r="AB166" s="263">
        <v>1384.32</v>
      </c>
      <c r="AC166" s="208">
        <v>1236.0070799999999</v>
      </c>
      <c r="AD166" s="208">
        <v>1236.0070799999999</v>
      </c>
      <c r="AE166" s="208">
        <v>1236.0070799999999</v>
      </c>
      <c r="AF166" s="208">
        <v>1236.0070799999999</v>
      </c>
      <c r="AG166" s="208">
        <v>1114.7249999999999</v>
      </c>
      <c r="AH166" s="191">
        <v>891.78</v>
      </c>
      <c r="AI166" s="312">
        <f t="shared" si="46"/>
        <v>1</v>
      </c>
    </row>
    <row r="167" spans="1:42" ht="14.1" customHeight="1" x14ac:dyDescent="0.25">
      <c r="D167" s="136"/>
      <c r="E167" s="138"/>
      <c r="F167" s="139"/>
      <c r="J167" s="34"/>
      <c r="K167" s="202"/>
      <c r="L167" s="202"/>
      <c r="M167" s="2"/>
      <c r="N167" s="13"/>
      <c r="O167" s="13"/>
      <c r="P167" s="2"/>
      <c r="Q167" s="398"/>
      <c r="R167" s="398"/>
      <c r="S167" s="398"/>
      <c r="T167" s="400"/>
      <c r="U167" s="399"/>
      <c r="V167" s="399"/>
      <c r="W167" s="332"/>
      <c r="X167" s="332"/>
      <c r="Y167" s="330"/>
      <c r="Z167" s="280"/>
      <c r="AA167" s="331"/>
      <c r="AB167" s="331"/>
      <c r="AC167" s="237"/>
      <c r="AD167" s="237"/>
      <c r="AE167" s="237"/>
      <c r="AF167" s="237"/>
      <c r="AG167" s="237"/>
      <c r="AH167" s="197"/>
      <c r="AI167" s="312" t="e">
        <f t="shared" si="46"/>
        <v>#DIV/0!</v>
      </c>
    </row>
    <row r="168" spans="1:42" ht="23.1" customHeight="1" x14ac:dyDescent="0.25">
      <c r="D168" s="615" t="s">
        <v>274</v>
      </c>
      <c r="E168" s="615"/>
      <c r="F168" s="615"/>
      <c r="G168" s="615"/>
      <c r="H168" s="615"/>
      <c r="I168" s="615"/>
      <c r="J168" s="34"/>
      <c r="K168" s="202"/>
      <c r="L168" s="202"/>
      <c r="M168" s="2"/>
      <c r="N168" s="13"/>
      <c r="O168" s="13"/>
      <c r="P168" s="2"/>
      <c r="Q168" s="476">
        <v>45394</v>
      </c>
      <c r="R168" s="473">
        <v>220324</v>
      </c>
      <c r="S168" s="398"/>
      <c r="T168" s="400"/>
      <c r="U168" s="401"/>
      <c r="V168" s="401"/>
      <c r="W168" s="329"/>
      <c r="X168" s="329"/>
      <c r="Y168" s="330"/>
      <c r="Z168" s="280"/>
      <c r="AA168" s="331"/>
      <c r="AB168" s="331"/>
      <c r="AC168" s="208"/>
      <c r="AD168" s="208"/>
      <c r="AE168" s="208"/>
      <c r="AF168" s="208"/>
      <c r="AG168" s="208"/>
      <c r="AH168" s="191"/>
      <c r="AI168" s="312">
        <f t="shared" si="46"/>
        <v>0.20603293331638858</v>
      </c>
    </row>
    <row r="169" spans="1:42" s="144" customFormat="1" ht="23.1" customHeight="1" x14ac:dyDescent="0.25">
      <c r="A169" s="449"/>
      <c r="B169" s="2">
        <v>1995</v>
      </c>
      <c r="C169" s="2" t="s">
        <v>461</v>
      </c>
      <c r="D169" s="4" t="s">
        <v>159</v>
      </c>
      <c r="E169" s="116">
        <f t="shared" ref="E169:F172" si="55">K169</f>
        <v>3700</v>
      </c>
      <c r="F169" s="117">
        <f t="shared" si="55"/>
        <v>2200</v>
      </c>
      <c r="G169" s="101"/>
      <c r="H169" s="45"/>
      <c r="I169" s="2"/>
      <c r="J169" s="33"/>
      <c r="K169" s="202">
        <f t="shared" ref="K169:L172" si="56">MROUND(N169+25,50)</f>
        <v>3700</v>
      </c>
      <c r="L169" s="202">
        <f t="shared" si="56"/>
        <v>2200</v>
      </c>
      <c r="M169" s="51"/>
      <c r="N169" s="13">
        <f t="shared" si="47"/>
        <v>3653.625</v>
      </c>
      <c r="O169" s="13">
        <f t="shared" si="48"/>
        <v>2192.1750000000002</v>
      </c>
      <c r="P169" s="51"/>
      <c r="Q169" s="477">
        <v>1461.45</v>
      </c>
      <c r="R169" s="450">
        <v>1353.1980000000001</v>
      </c>
      <c r="S169" s="450">
        <v>1353.1980000000001</v>
      </c>
      <c r="T169" s="436">
        <v>1230.18</v>
      </c>
      <c r="U169" s="409">
        <v>1230.18</v>
      </c>
      <c r="V169" s="409">
        <v>1230.18</v>
      </c>
      <c r="W169" s="368">
        <v>1122.4250000000002</v>
      </c>
      <c r="X169" s="305">
        <v>897.94</v>
      </c>
      <c r="Y169" s="289">
        <v>825.85249999999996</v>
      </c>
      <c r="Z169" s="277">
        <v>660.68200000000002</v>
      </c>
      <c r="AA169" s="263">
        <v>660.68200000000002</v>
      </c>
      <c r="AB169" s="263">
        <v>660.68200000000002</v>
      </c>
      <c r="AC169" s="208">
        <v>594.60785999999996</v>
      </c>
      <c r="AD169" s="208">
        <v>594.60785999999996</v>
      </c>
      <c r="AE169" s="208">
        <v>594.60785999999996</v>
      </c>
      <c r="AF169" s="208">
        <v>594.60785999999996</v>
      </c>
      <c r="AG169" s="208">
        <v>536.26250000000005</v>
      </c>
      <c r="AH169" s="191">
        <v>429.01</v>
      </c>
      <c r="AI169" s="312">
        <f t="shared" si="46"/>
        <v>1.0799971622778042</v>
      </c>
      <c r="AK169" s="34"/>
      <c r="AL169" s="34"/>
      <c r="AM169" s="34"/>
      <c r="AN169" s="34"/>
      <c r="AO169" s="34"/>
      <c r="AP169" s="34"/>
    </row>
    <row r="170" spans="1:42" s="144" customFormat="1" ht="23.1" customHeight="1" x14ac:dyDescent="0.25">
      <c r="A170" s="449"/>
      <c r="B170" s="2">
        <v>1996</v>
      </c>
      <c r="C170" s="2" t="s">
        <v>462</v>
      </c>
      <c r="D170" s="4" t="s">
        <v>160</v>
      </c>
      <c r="E170" s="116">
        <f t="shared" si="55"/>
        <v>5700</v>
      </c>
      <c r="F170" s="117">
        <f t="shared" si="55"/>
        <v>3400</v>
      </c>
      <c r="G170" s="101"/>
      <c r="H170" s="45"/>
      <c r="I170" s="2"/>
      <c r="J170" s="33"/>
      <c r="K170" s="202">
        <f t="shared" si="56"/>
        <v>5700</v>
      </c>
      <c r="L170" s="202">
        <f t="shared" si="56"/>
        <v>3400</v>
      </c>
      <c r="M170" s="51"/>
      <c r="N170" s="13">
        <f t="shared" si="47"/>
        <v>5665</v>
      </c>
      <c r="O170" s="13">
        <f t="shared" si="48"/>
        <v>3399</v>
      </c>
      <c r="P170" s="51"/>
      <c r="Q170" s="477">
        <v>2266</v>
      </c>
      <c r="R170" s="450">
        <v>2098.1620000000003</v>
      </c>
      <c r="S170" s="450">
        <v>2098.1620000000003</v>
      </c>
      <c r="T170" s="436">
        <v>1907.42</v>
      </c>
      <c r="U170" s="409">
        <v>1907.42</v>
      </c>
      <c r="V170" s="409">
        <v>1907.42</v>
      </c>
      <c r="W170" s="368">
        <v>1740.35</v>
      </c>
      <c r="X170" s="305">
        <v>1392.28</v>
      </c>
      <c r="Y170" s="289">
        <v>1280.5237500000001</v>
      </c>
      <c r="Z170" s="277">
        <v>1024.4190000000001</v>
      </c>
      <c r="AA170" s="263">
        <v>1024.4190000000001</v>
      </c>
      <c r="AB170" s="263">
        <v>1024.4190000000001</v>
      </c>
      <c r="AC170" s="208">
        <v>921.98105999999996</v>
      </c>
      <c r="AD170" s="208">
        <v>921.98105999999996</v>
      </c>
      <c r="AE170" s="208">
        <v>921.98105999999996</v>
      </c>
      <c r="AF170" s="208">
        <v>921.98105999999996</v>
      </c>
      <c r="AG170" s="208">
        <v>831.51250000000005</v>
      </c>
      <c r="AH170" s="191">
        <v>665.21</v>
      </c>
      <c r="AI170" s="312">
        <f t="shared" si="46"/>
        <v>1.0799928699499846</v>
      </c>
      <c r="AK170" s="34"/>
      <c r="AL170" s="34"/>
      <c r="AM170" s="34"/>
      <c r="AN170" s="34"/>
      <c r="AO170" s="34"/>
      <c r="AP170" s="34"/>
    </row>
    <row r="171" spans="1:42" s="144" customFormat="1" ht="23.1" customHeight="1" x14ac:dyDescent="0.25">
      <c r="A171" s="449"/>
      <c r="B171" s="2">
        <v>1997</v>
      </c>
      <c r="C171" s="2" t="s">
        <v>463</v>
      </c>
      <c r="D171" s="4" t="s">
        <v>161</v>
      </c>
      <c r="E171" s="116">
        <f t="shared" si="55"/>
        <v>7800</v>
      </c>
      <c r="F171" s="117">
        <f t="shared" si="55"/>
        <v>4700</v>
      </c>
      <c r="G171" s="101"/>
      <c r="H171" s="45"/>
      <c r="I171" s="2"/>
      <c r="J171" s="33"/>
      <c r="K171" s="202">
        <f t="shared" si="56"/>
        <v>7800</v>
      </c>
      <c r="L171" s="202">
        <f t="shared" si="56"/>
        <v>4700</v>
      </c>
      <c r="M171" s="51"/>
      <c r="N171" s="13">
        <f t="shared" si="47"/>
        <v>7758.95</v>
      </c>
      <c r="O171" s="13">
        <f t="shared" si="48"/>
        <v>4655.37</v>
      </c>
      <c r="P171" s="51"/>
      <c r="Q171" s="477">
        <v>3103.58</v>
      </c>
      <c r="R171" s="450">
        <v>2873.6840000000002</v>
      </c>
      <c r="S171" s="450">
        <v>2873.6840000000002</v>
      </c>
      <c r="T171" s="436">
        <v>2612.44</v>
      </c>
      <c r="U171" s="409">
        <v>2612.44</v>
      </c>
      <c r="V171" s="409">
        <v>2612.44</v>
      </c>
      <c r="W171" s="368">
        <v>2383.6125000000002</v>
      </c>
      <c r="X171" s="305">
        <v>1906.89</v>
      </c>
      <c r="Y171" s="289">
        <v>1753.8262500000001</v>
      </c>
      <c r="Z171" s="277">
        <v>1403.0610000000001</v>
      </c>
      <c r="AA171" s="263">
        <v>1403.0610000000001</v>
      </c>
      <c r="AB171" s="263">
        <v>1403.0610000000001</v>
      </c>
      <c r="AC171" s="208">
        <v>1262.7568799999999</v>
      </c>
      <c r="AD171" s="208">
        <v>1262.7568799999999</v>
      </c>
      <c r="AE171" s="208">
        <v>1262.7568799999999</v>
      </c>
      <c r="AF171" s="208">
        <v>1262.7568799999999</v>
      </c>
      <c r="AG171" s="208">
        <v>1138.8500000000001</v>
      </c>
      <c r="AH171" s="191">
        <v>911.08</v>
      </c>
      <c r="AI171" s="312">
        <f t="shared" si="46"/>
        <v>1.0800004454212779</v>
      </c>
      <c r="AK171" s="34"/>
      <c r="AL171" s="34"/>
      <c r="AM171" s="34"/>
      <c r="AN171" s="34"/>
      <c r="AO171" s="34"/>
      <c r="AP171" s="34"/>
    </row>
    <row r="172" spans="1:42" s="144" customFormat="1" ht="23.1" customHeight="1" x14ac:dyDescent="0.25">
      <c r="A172" s="449"/>
      <c r="B172" s="2">
        <v>1998</v>
      </c>
      <c r="C172" s="2" t="s">
        <v>464</v>
      </c>
      <c r="D172" s="4" t="s">
        <v>162</v>
      </c>
      <c r="E172" s="116">
        <f t="shared" si="55"/>
        <v>21650</v>
      </c>
      <c r="F172" s="117">
        <f t="shared" si="55"/>
        <v>13000</v>
      </c>
      <c r="G172" s="101"/>
      <c r="H172" s="45"/>
      <c r="I172" s="2"/>
      <c r="J172" s="33"/>
      <c r="K172" s="202">
        <f t="shared" si="56"/>
        <v>21650</v>
      </c>
      <c r="L172" s="202">
        <f t="shared" si="56"/>
        <v>13000</v>
      </c>
      <c r="M172" s="51"/>
      <c r="N172" s="13">
        <f t="shared" si="47"/>
        <v>21645.224999999999</v>
      </c>
      <c r="O172" s="13">
        <f t="shared" si="48"/>
        <v>12987.135</v>
      </c>
      <c r="P172" s="51"/>
      <c r="Q172" s="477">
        <v>8658.09</v>
      </c>
      <c r="R172" s="450">
        <v>8017.4930000000004</v>
      </c>
      <c r="S172" s="450">
        <v>8017.4930000000004</v>
      </c>
      <c r="T172" s="436">
        <v>7288.63</v>
      </c>
      <c r="U172" s="409">
        <v>7288.63</v>
      </c>
      <c r="V172" s="409">
        <v>7288.63</v>
      </c>
      <c r="W172" s="368">
        <v>6650.2124999999996</v>
      </c>
      <c r="X172" s="305">
        <v>5320.17</v>
      </c>
      <c r="Y172" s="289">
        <v>4893.1162500000009</v>
      </c>
      <c r="Z172" s="277">
        <v>3914.4930000000004</v>
      </c>
      <c r="AA172" s="263">
        <v>3914.4930000000004</v>
      </c>
      <c r="AB172" s="263">
        <v>3914.4930000000004</v>
      </c>
      <c r="AC172" s="208">
        <v>3523.0456799999997</v>
      </c>
      <c r="AD172" s="208">
        <v>3523.0456799999997</v>
      </c>
      <c r="AE172" s="208">
        <v>3523.0456799999997</v>
      </c>
      <c r="AF172" s="208">
        <v>3523.0456799999997</v>
      </c>
      <c r="AG172" s="208">
        <v>3177.3500000000004</v>
      </c>
      <c r="AH172" s="191">
        <v>2541.88</v>
      </c>
      <c r="AI172" s="312">
        <f t="shared" si="46"/>
        <v>1.0798999138508758</v>
      </c>
      <c r="AK172" s="34"/>
      <c r="AL172" s="34"/>
      <c r="AM172" s="34"/>
      <c r="AN172" s="34"/>
      <c r="AO172" s="34"/>
      <c r="AP172" s="34"/>
    </row>
    <row r="173" spans="1:42" s="144" customFormat="1" ht="14.1" customHeight="1" x14ac:dyDescent="0.25">
      <c r="A173" s="2"/>
      <c r="B173" s="2"/>
      <c r="C173" s="2"/>
      <c r="D173" s="136"/>
      <c r="E173" s="138"/>
      <c r="F173" s="139"/>
      <c r="G173" s="99"/>
      <c r="H173" s="2"/>
      <c r="I173" s="2"/>
      <c r="J173" s="34"/>
      <c r="K173" s="202"/>
      <c r="L173" s="202"/>
      <c r="M173" s="2"/>
      <c r="N173" s="13"/>
      <c r="O173" s="13"/>
      <c r="P173" s="2"/>
      <c r="Q173" s="398"/>
      <c r="R173" s="398"/>
      <c r="S173" s="398"/>
      <c r="T173" s="400"/>
      <c r="U173" s="401"/>
      <c r="V173" s="401"/>
      <c r="W173" s="329"/>
      <c r="X173" s="329"/>
      <c r="Y173" s="330"/>
      <c r="Z173" s="280"/>
      <c r="AA173" s="331"/>
      <c r="AB173" s="331"/>
      <c r="AC173" s="237"/>
      <c r="AD173" s="237"/>
      <c r="AE173" s="237"/>
      <c r="AF173" s="237"/>
      <c r="AG173" s="237"/>
      <c r="AH173" s="197"/>
      <c r="AI173" s="312" t="e">
        <f t="shared" si="46"/>
        <v>#DIV/0!</v>
      </c>
      <c r="AK173" s="34"/>
      <c r="AL173" s="34"/>
      <c r="AM173" s="34"/>
      <c r="AN173" s="34"/>
      <c r="AO173" s="34"/>
      <c r="AP173" s="34"/>
    </row>
    <row r="174" spans="1:42" s="144" customFormat="1" ht="23.1" hidden="1" customHeight="1" x14ac:dyDescent="0.25">
      <c r="A174" s="2"/>
      <c r="B174" s="2"/>
      <c r="C174" s="2"/>
      <c r="D174" s="136"/>
      <c r="E174" s="138"/>
      <c r="F174" s="139"/>
      <c r="G174" s="194" t="s">
        <v>780</v>
      </c>
      <c r="H174" s="182"/>
      <c r="I174" s="182"/>
      <c r="J174" s="33"/>
      <c r="K174" s="202">
        <f>N174*$K$8</f>
        <v>0</v>
      </c>
      <c r="L174" s="202">
        <f>O174*$L$8</f>
        <v>0</v>
      </c>
      <c r="M174" s="51"/>
      <c r="N174" s="13"/>
      <c r="O174" s="13"/>
      <c r="P174" s="51"/>
      <c r="Q174" s="398"/>
      <c r="R174" s="398"/>
      <c r="S174" s="398"/>
      <c r="T174" s="400"/>
      <c r="U174" s="401"/>
      <c r="V174" s="401"/>
      <c r="W174" s="329"/>
      <c r="X174" s="300"/>
      <c r="Y174" s="289"/>
      <c r="Z174" s="277"/>
      <c r="AA174" s="263"/>
      <c r="AB174" s="263"/>
      <c r="AC174" s="208"/>
      <c r="AD174" s="208"/>
      <c r="AE174" s="208"/>
      <c r="AF174" s="208"/>
      <c r="AG174" s="208"/>
      <c r="AH174" s="191"/>
      <c r="AI174" s="312" t="e">
        <f t="shared" si="46"/>
        <v>#DIV/0!</v>
      </c>
      <c r="AK174" s="34"/>
      <c r="AL174" s="34"/>
      <c r="AM174" s="34"/>
      <c r="AN174" s="34"/>
      <c r="AO174" s="34"/>
      <c r="AP174" s="34"/>
    </row>
    <row r="175" spans="1:42" s="144" customFormat="1" ht="23.1" hidden="1" customHeight="1" x14ac:dyDescent="0.25">
      <c r="A175" s="2"/>
      <c r="B175" s="2">
        <v>2018</v>
      </c>
      <c r="C175" s="2" t="s">
        <v>730</v>
      </c>
      <c r="D175" s="4" t="s">
        <v>727</v>
      </c>
      <c r="E175" s="116">
        <f t="shared" ref="E175:F177" si="57">MROUND(K175+4.7,10)</f>
        <v>0</v>
      </c>
      <c r="F175" s="117">
        <f t="shared" si="57"/>
        <v>0</v>
      </c>
      <c r="G175" s="99"/>
      <c r="H175" s="2"/>
      <c r="I175" s="2"/>
      <c r="J175" s="33"/>
      <c r="K175" s="202">
        <f>N175*$K$8</f>
        <v>0</v>
      </c>
      <c r="L175" s="202">
        <f>O175*$L$8</f>
        <v>0</v>
      </c>
      <c r="M175" s="51"/>
      <c r="N175" s="13"/>
      <c r="O175" s="13"/>
      <c r="P175" s="51"/>
      <c r="Q175" s="398"/>
      <c r="R175" s="398"/>
      <c r="S175" s="398"/>
      <c r="T175" s="400"/>
      <c r="U175" s="401"/>
      <c r="V175" s="401"/>
      <c r="W175" s="329"/>
      <c r="X175" s="303"/>
      <c r="Y175" s="289"/>
      <c r="Z175" s="277"/>
      <c r="AA175" s="263"/>
      <c r="AB175" s="263"/>
      <c r="AC175" s="208"/>
      <c r="AD175" s="208"/>
      <c r="AE175" s="208"/>
      <c r="AF175" s="208"/>
      <c r="AG175" s="208"/>
      <c r="AH175" s="191"/>
      <c r="AI175" s="312" t="e">
        <f t="shared" si="46"/>
        <v>#DIV/0!</v>
      </c>
      <c r="AK175" s="34"/>
      <c r="AL175" s="34"/>
      <c r="AM175" s="34"/>
      <c r="AN175" s="34"/>
      <c r="AO175" s="34"/>
      <c r="AP175" s="34"/>
    </row>
    <row r="176" spans="1:42" s="144" customFormat="1" ht="23.1" hidden="1" customHeight="1" x14ac:dyDescent="0.25">
      <c r="A176" s="2"/>
      <c r="B176" s="2">
        <v>2018</v>
      </c>
      <c r="C176" s="2" t="s">
        <v>730</v>
      </c>
      <c r="D176" s="4" t="s">
        <v>728</v>
      </c>
      <c r="E176" s="116">
        <f t="shared" si="57"/>
        <v>0</v>
      </c>
      <c r="F176" s="117">
        <f t="shared" si="57"/>
        <v>0</v>
      </c>
      <c r="G176" s="99"/>
      <c r="H176" s="2"/>
      <c r="I176" s="2"/>
      <c r="J176" s="33"/>
      <c r="K176" s="202">
        <f>N176*$K$8</f>
        <v>0</v>
      </c>
      <c r="L176" s="202">
        <f>O176*$L$8</f>
        <v>0</v>
      </c>
      <c r="M176" s="51"/>
      <c r="N176" s="13"/>
      <c r="O176" s="13"/>
      <c r="P176" s="51"/>
      <c r="Q176" s="398"/>
      <c r="R176" s="398"/>
      <c r="S176" s="398"/>
      <c r="T176" s="400"/>
      <c r="U176" s="401"/>
      <c r="V176" s="401"/>
      <c r="W176" s="329"/>
      <c r="X176" s="303"/>
      <c r="Y176" s="289"/>
      <c r="Z176" s="277"/>
      <c r="AA176" s="263"/>
      <c r="AB176" s="263"/>
      <c r="AC176" s="208"/>
      <c r="AD176" s="208"/>
      <c r="AE176" s="208"/>
      <c r="AF176" s="208"/>
      <c r="AG176" s="208"/>
      <c r="AH176" s="191"/>
      <c r="AI176" s="312" t="e">
        <f t="shared" si="46"/>
        <v>#DIV/0!</v>
      </c>
      <c r="AK176" s="34"/>
      <c r="AL176" s="34"/>
      <c r="AM176" s="34"/>
      <c r="AN176" s="34"/>
      <c r="AO176" s="34"/>
      <c r="AP176" s="34"/>
    </row>
    <row r="177" spans="1:42" s="144" customFormat="1" ht="23.1" hidden="1" customHeight="1" x14ac:dyDescent="0.25">
      <c r="A177" s="2"/>
      <c r="B177" s="2">
        <v>2018</v>
      </c>
      <c r="C177" s="2" t="s">
        <v>730</v>
      </c>
      <c r="D177" s="4" t="s">
        <v>729</v>
      </c>
      <c r="E177" s="116">
        <f t="shared" si="57"/>
        <v>0</v>
      </c>
      <c r="F177" s="117">
        <f t="shared" si="57"/>
        <v>0</v>
      </c>
      <c r="G177" s="99"/>
      <c r="H177" s="2"/>
      <c r="I177" s="2"/>
      <c r="J177" s="33"/>
      <c r="K177" s="202">
        <f>N177*$K$8</f>
        <v>0</v>
      </c>
      <c r="L177" s="202">
        <f>O177*$L$8</f>
        <v>0</v>
      </c>
      <c r="M177" s="51"/>
      <c r="N177" s="13"/>
      <c r="O177" s="13"/>
      <c r="P177" s="51"/>
      <c r="Q177" s="398"/>
      <c r="R177" s="398"/>
      <c r="S177" s="398"/>
      <c r="T177" s="400"/>
      <c r="U177" s="401"/>
      <c r="V177" s="401"/>
      <c r="W177" s="329"/>
      <c r="X177" s="303"/>
      <c r="Y177" s="289"/>
      <c r="Z177" s="277"/>
      <c r="AA177" s="263"/>
      <c r="AB177" s="263"/>
      <c r="AC177" s="208"/>
      <c r="AD177" s="208"/>
      <c r="AE177" s="208"/>
      <c r="AF177" s="208"/>
      <c r="AG177" s="208"/>
      <c r="AH177" s="191"/>
      <c r="AI177" s="312" t="e">
        <f t="shared" si="46"/>
        <v>#DIV/0!</v>
      </c>
      <c r="AK177" s="34"/>
      <c r="AL177" s="34"/>
      <c r="AM177" s="34"/>
      <c r="AN177" s="34"/>
      <c r="AO177" s="34"/>
      <c r="AP177" s="34"/>
    </row>
    <row r="178" spans="1:42" s="144" customFormat="1" ht="23.1" hidden="1" customHeight="1" x14ac:dyDescent="0.25">
      <c r="A178" s="2"/>
      <c r="B178" s="2"/>
      <c r="C178" s="2"/>
      <c r="D178" s="136"/>
      <c r="E178" s="138"/>
      <c r="F178" s="139"/>
      <c r="G178" s="99"/>
      <c r="H178" s="2"/>
      <c r="I178" s="2"/>
      <c r="J178" s="34"/>
      <c r="K178" s="202"/>
      <c r="L178" s="202"/>
      <c r="M178" s="2"/>
      <c r="N178" s="13"/>
      <c r="O178" s="13"/>
      <c r="P178" s="2"/>
      <c r="Q178" s="398"/>
      <c r="R178" s="398"/>
      <c r="S178" s="398"/>
      <c r="T178" s="400"/>
      <c r="U178" s="401"/>
      <c r="V178" s="401"/>
      <c r="W178" s="329"/>
      <c r="X178" s="332"/>
      <c r="Y178" s="330"/>
      <c r="Z178" s="280"/>
      <c r="AA178" s="331"/>
      <c r="AB178" s="331"/>
      <c r="AC178" s="237"/>
      <c r="AD178" s="237"/>
      <c r="AE178" s="237"/>
      <c r="AF178" s="237"/>
      <c r="AG178" s="237"/>
      <c r="AH178" s="197"/>
      <c r="AI178" s="312" t="e">
        <f t="shared" si="46"/>
        <v>#DIV/0!</v>
      </c>
      <c r="AK178" s="34"/>
      <c r="AL178" s="34"/>
      <c r="AM178" s="34"/>
      <c r="AN178" s="34"/>
      <c r="AO178" s="34"/>
      <c r="AP178" s="34"/>
    </row>
    <row r="179" spans="1:42" s="144" customFormat="1" ht="23.1" customHeight="1" x14ac:dyDescent="0.25">
      <c r="A179" s="2"/>
      <c r="B179" s="2"/>
      <c r="C179" s="2"/>
      <c r="D179" s="615" t="s">
        <v>56</v>
      </c>
      <c r="E179" s="615"/>
      <c r="F179" s="615"/>
      <c r="G179" s="615"/>
      <c r="H179" s="615"/>
      <c r="I179" s="615"/>
      <c r="J179" s="34"/>
      <c r="K179" s="202"/>
      <c r="L179" s="202"/>
      <c r="M179" s="2"/>
      <c r="N179" s="13"/>
      <c r="O179" s="13"/>
      <c r="P179" s="2"/>
      <c r="Q179" s="476">
        <v>45394</v>
      </c>
      <c r="R179" s="473">
        <v>220324</v>
      </c>
      <c r="S179" s="398"/>
      <c r="T179" s="400"/>
      <c r="U179" s="401"/>
      <c r="V179" s="401"/>
      <c r="W179" s="329"/>
      <c r="X179" s="332"/>
      <c r="Y179" s="330"/>
      <c r="Z179" s="280"/>
      <c r="AA179" s="331"/>
      <c r="AB179" s="331"/>
      <c r="AC179" s="237"/>
      <c r="AD179" s="237"/>
      <c r="AE179" s="237"/>
      <c r="AF179" s="237"/>
      <c r="AG179" s="237"/>
      <c r="AH179" s="197"/>
      <c r="AI179" s="312">
        <f t="shared" si="46"/>
        <v>0.20603293331638858</v>
      </c>
      <c r="AK179" s="34"/>
      <c r="AL179" s="34"/>
      <c r="AM179" s="34"/>
      <c r="AN179" s="34"/>
      <c r="AO179" s="34"/>
      <c r="AP179" s="34"/>
    </row>
    <row r="180" spans="1:42" s="144" customFormat="1" ht="23.1" customHeight="1" x14ac:dyDescent="0.25">
      <c r="A180" s="449"/>
      <c r="B180" s="2">
        <v>2018</v>
      </c>
      <c r="C180" s="2" t="s">
        <v>473</v>
      </c>
      <c r="D180" s="4" t="s">
        <v>171</v>
      </c>
      <c r="E180" s="116">
        <f t="shared" ref="E180:F183" si="58">K180</f>
        <v>2300</v>
      </c>
      <c r="F180" s="117">
        <f t="shared" si="58"/>
        <v>1400</v>
      </c>
      <c r="G180" s="101"/>
      <c r="H180" s="2"/>
      <c r="I180" s="2"/>
      <c r="J180" s="33"/>
      <c r="K180" s="202">
        <f t="shared" ref="K180:L183" si="59">MROUND(N180+25,50)</f>
        <v>2300</v>
      </c>
      <c r="L180" s="202">
        <f t="shared" si="59"/>
        <v>1400</v>
      </c>
      <c r="M180" s="51"/>
      <c r="N180" s="13">
        <f t="shared" si="47"/>
        <v>2282.9750000000004</v>
      </c>
      <c r="O180" s="13">
        <f t="shared" si="48"/>
        <v>1369.7850000000001</v>
      </c>
      <c r="P180" s="51"/>
      <c r="Q180" s="477">
        <v>913.19</v>
      </c>
      <c r="R180" s="450">
        <v>845.68000000000006</v>
      </c>
      <c r="S180" s="450">
        <v>845.68000000000006</v>
      </c>
      <c r="T180" s="436">
        <v>768.8</v>
      </c>
      <c r="U180" s="409">
        <v>768.8</v>
      </c>
      <c r="V180" s="409">
        <v>768.8</v>
      </c>
      <c r="W180" s="368">
        <v>701.35</v>
      </c>
      <c r="X180" s="305">
        <v>561.08000000000004</v>
      </c>
      <c r="Y180" s="289">
        <v>536.70000000000005</v>
      </c>
      <c r="Z180" s="277">
        <v>429.36</v>
      </c>
      <c r="AA180" s="263">
        <v>429.36</v>
      </c>
      <c r="AB180" s="263">
        <v>429.36</v>
      </c>
      <c r="AC180" s="208">
        <v>386.41679999999997</v>
      </c>
      <c r="AD180" s="208">
        <v>386.41679999999997</v>
      </c>
      <c r="AE180" s="208">
        <v>386.41679999999997</v>
      </c>
      <c r="AF180" s="208">
        <v>386.41679999999997</v>
      </c>
      <c r="AG180" s="208">
        <v>348.5</v>
      </c>
      <c r="AH180" s="191">
        <v>278.8</v>
      </c>
      <c r="AI180" s="312">
        <f t="shared" si="46"/>
        <v>1.0798292498344528</v>
      </c>
      <c r="AK180" s="34"/>
      <c r="AL180" s="34"/>
      <c r="AM180" s="34"/>
      <c r="AN180" s="34"/>
      <c r="AO180" s="34"/>
      <c r="AP180" s="34"/>
    </row>
    <row r="181" spans="1:42" s="144" customFormat="1" ht="23.1" customHeight="1" x14ac:dyDescent="0.25">
      <c r="A181" s="449"/>
      <c r="B181" s="2">
        <v>2019</v>
      </c>
      <c r="C181" s="2" t="s">
        <v>474</v>
      </c>
      <c r="D181" s="4" t="s">
        <v>172</v>
      </c>
      <c r="E181" s="116">
        <f t="shared" si="58"/>
        <v>3850</v>
      </c>
      <c r="F181" s="117">
        <f t="shared" si="58"/>
        <v>2350</v>
      </c>
      <c r="G181" s="101"/>
      <c r="H181" s="2"/>
      <c r="I181" s="2"/>
      <c r="J181" s="33"/>
      <c r="K181" s="202">
        <f t="shared" si="59"/>
        <v>3850</v>
      </c>
      <c r="L181" s="202">
        <f t="shared" si="59"/>
        <v>2350</v>
      </c>
      <c r="M181" s="51"/>
      <c r="N181" s="13">
        <f t="shared" si="47"/>
        <v>3848.25</v>
      </c>
      <c r="O181" s="13">
        <f t="shared" si="48"/>
        <v>2308.9499999999998</v>
      </c>
      <c r="P181" s="51"/>
      <c r="Q181" s="477">
        <v>1539.3</v>
      </c>
      <c r="R181" s="450">
        <v>1425.2700000000002</v>
      </c>
      <c r="S181" s="450">
        <v>1425.2700000000002</v>
      </c>
      <c r="T181" s="436">
        <v>1295.7</v>
      </c>
      <c r="U181" s="409">
        <v>1295.7</v>
      </c>
      <c r="V181" s="409">
        <v>1295.7</v>
      </c>
      <c r="W181" s="368">
        <v>1182.2125000000001</v>
      </c>
      <c r="X181" s="305">
        <v>945.77</v>
      </c>
      <c r="Y181" s="289">
        <v>869.85</v>
      </c>
      <c r="Z181" s="277">
        <v>695.88</v>
      </c>
      <c r="AA181" s="263">
        <v>695.88</v>
      </c>
      <c r="AB181" s="263">
        <v>695.88</v>
      </c>
      <c r="AC181" s="208">
        <v>626.29181999999992</v>
      </c>
      <c r="AD181" s="208">
        <v>626.29181999999992</v>
      </c>
      <c r="AE181" s="208">
        <v>626.29181999999992</v>
      </c>
      <c r="AF181" s="208">
        <v>626.29181999999992</v>
      </c>
      <c r="AG181" s="208">
        <v>564.83749999999998</v>
      </c>
      <c r="AH181" s="191">
        <v>451.87</v>
      </c>
      <c r="AI181" s="312">
        <f t="shared" si="46"/>
        <v>1.080005893620156</v>
      </c>
      <c r="AK181" s="34"/>
      <c r="AL181" s="34"/>
      <c r="AM181" s="34"/>
      <c r="AN181" s="34"/>
      <c r="AO181" s="34"/>
      <c r="AP181" s="34"/>
    </row>
    <row r="182" spans="1:42" s="144" customFormat="1" ht="23.1" customHeight="1" x14ac:dyDescent="0.25">
      <c r="A182" s="449"/>
      <c r="B182" s="2">
        <v>2020</v>
      </c>
      <c r="C182" s="2" t="s">
        <v>475</v>
      </c>
      <c r="D182" s="4" t="s">
        <v>735</v>
      </c>
      <c r="E182" s="116">
        <f t="shared" si="58"/>
        <v>10150</v>
      </c>
      <c r="F182" s="117">
        <f t="shared" si="58"/>
        <v>6100</v>
      </c>
      <c r="G182" s="101"/>
      <c r="H182" s="2"/>
      <c r="I182" s="2"/>
      <c r="J182" s="33"/>
      <c r="K182" s="202">
        <f t="shared" si="59"/>
        <v>10150</v>
      </c>
      <c r="L182" s="202">
        <f t="shared" si="59"/>
        <v>6100</v>
      </c>
      <c r="M182" s="51"/>
      <c r="N182" s="13">
        <f t="shared" si="47"/>
        <v>10148.799999999999</v>
      </c>
      <c r="O182" s="13">
        <f t="shared" si="48"/>
        <v>6089.28</v>
      </c>
      <c r="P182" s="51"/>
      <c r="Q182" s="477">
        <v>4059.52</v>
      </c>
      <c r="R182" s="450">
        <v>3758.8100000000004</v>
      </c>
      <c r="S182" s="450">
        <v>3758.8100000000004</v>
      </c>
      <c r="T182" s="436">
        <v>3417.1</v>
      </c>
      <c r="U182" s="409">
        <v>3417.1</v>
      </c>
      <c r="V182" s="409">
        <v>3417.1</v>
      </c>
      <c r="W182" s="368">
        <v>3117.7874999999999</v>
      </c>
      <c r="X182" s="305">
        <v>2494.23</v>
      </c>
      <c r="Y182" s="289">
        <v>2294.0250000000001</v>
      </c>
      <c r="Z182" s="277">
        <v>1835.22</v>
      </c>
      <c r="AA182" s="263">
        <v>1835.22</v>
      </c>
      <c r="AB182" s="263">
        <v>1835.22</v>
      </c>
      <c r="AC182" s="208">
        <v>1651.6961999999999</v>
      </c>
      <c r="AD182" s="208">
        <v>1651.6961999999999</v>
      </c>
      <c r="AE182" s="208">
        <v>1651.6961999999999</v>
      </c>
      <c r="AF182" s="208">
        <v>1651.6961999999999</v>
      </c>
      <c r="AG182" s="208">
        <v>1489.625</v>
      </c>
      <c r="AH182" s="191">
        <v>1191.7</v>
      </c>
      <c r="AI182" s="312">
        <f t="shared" si="46"/>
        <v>1.0800013834165598</v>
      </c>
      <c r="AK182" s="34"/>
      <c r="AL182" s="34"/>
      <c r="AM182" s="34"/>
      <c r="AN182" s="34"/>
      <c r="AO182" s="34"/>
      <c r="AP182" s="34"/>
    </row>
    <row r="183" spans="1:42" s="144" customFormat="1" ht="23.1" customHeight="1" x14ac:dyDescent="0.25">
      <c r="A183" s="449"/>
      <c r="B183" s="2">
        <v>2021</v>
      </c>
      <c r="C183" s="2" t="s">
        <v>476</v>
      </c>
      <c r="D183" s="4" t="s">
        <v>736</v>
      </c>
      <c r="E183" s="116">
        <f t="shared" si="58"/>
        <v>20350</v>
      </c>
      <c r="F183" s="117">
        <f t="shared" si="58"/>
        <v>12200</v>
      </c>
      <c r="G183" s="101"/>
      <c r="H183" s="2"/>
      <c r="I183" s="2"/>
      <c r="J183" s="33"/>
      <c r="K183" s="202">
        <f t="shared" si="59"/>
        <v>20350</v>
      </c>
      <c r="L183" s="202">
        <f t="shared" si="59"/>
        <v>12200</v>
      </c>
      <c r="M183" s="51"/>
      <c r="N183" s="13">
        <f t="shared" si="47"/>
        <v>20320.45</v>
      </c>
      <c r="O183" s="13">
        <f t="shared" si="48"/>
        <v>12192.27</v>
      </c>
      <c r="P183" s="51"/>
      <c r="Q183" s="477">
        <v>8128.18</v>
      </c>
      <c r="R183" s="450">
        <v>7527.3</v>
      </c>
      <c r="S183" s="450">
        <v>7527.3</v>
      </c>
      <c r="T183" s="436">
        <v>6843</v>
      </c>
      <c r="U183" s="409">
        <v>6843</v>
      </c>
      <c r="V183" s="409">
        <v>6843</v>
      </c>
      <c r="W183" s="368">
        <v>6243.6125000000002</v>
      </c>
      <c r="X183" s="305">
        <v>4994.8900000000003</v>
      </c>
      <c r="Y183" s="289">
        <v>4593.2375000000002</v>
      </c>
      <c r="Z183" s="277">
        <v>3674.59</v>
      </c>
      <c r="AA183" s="263">
        <v>3674.59</v>
      </c>
      <c r="AB183" s="263">
        <v>3674.59</v>
      </c>
      <c r="AC183" s="208">
        <v>3307.6751399999994</v>
      </c>
      <c r="AD183" s="208">
        <v>3307.6751399999994</v>
      </c>
      <c r="AE183" s="208">
        <v>3307.6751399999994</v>
      </c>
      <c r="AF183" s="208">
        <v>3307.6751399999994</v>
      </c>
      <c r="AG183" s="208">
        <v>2983.1124999999997</v>
      </c>
      <c r="AH183" s="191">
        <v>2386.4899999999998</v>
      </c>
      <c r="AI183" s="312">
        <f t="shared" si="46"/>
        <v>1.0798267639126911</v>
      </c>
      <c r="AK183" s="34"/>
      <c r="AL183" s="34"/>
      <c r="AM183" s="34"/>
      <c r="AN183" s="34"/>
      <c r="AO183" s="34"/>
      <c r="AP183" s="34"/>
    </row>
    <row r="184" spans="1:42" s="144" customFormat="1" ht="18" hidden="1" customHeight="1" x14ac:dyDescent="0.25">
      <c r="A184" s="2"/>
      <c r="B184" s="2"/>
      <c r="C184" s="2"/>
      <c r="D184" s="136"/>
      <c r="E184" s="138"/>
      <c r="F184" s="139"/>
      <c r="G184" s="99"/>
      <c r="H184" s="2"/>
      <c r="I184" s="2"/>
      <c r="J184" s="34"/>
      <c r="K184" s="202"/>
      <c r="L184" s="202"/>
      <c r="M184" s="2"/>
      <c r="N184" s="13">
        <f t="shared" si="47"/>
        <v>0</v>
      </c>
      <c r="O184" s="13">
        <f t="shared" si="48"/>
        <v>0</v>
      </c>
      <c r="P184" s="2"/>
      <c r="Q184" s="398">
        <v>0</v>
      </c>
      <c r="R184" s="398">
        <v>0</v>
      </c>
      <c r="S184" s="398">
        <v>0</v>
      </c>
      <c r="T184" s="400"/>
      <c r="U184" s="401"/>
      <c r="V184" s="401"/>
      <c r="W184" s="329"/>
      <c r="X184" s="329"/>
      <c r="Y184" s="330"/>
      <c r="Z184" s="280"/>
      <c r="AA184" s="331"/>
      <c r="AB184" s="331"/>
      <c r="AC184" s="208"/>
      <c r="AD184" s="208"/>
      <c r="AE184" s="208"/>
      <c r="AF184" s="208"/>
      <c r="AG184" s="208"/>
      <c r="AH184" s="191"/>
      <c r="AI184" s="312" t="e">
        <f t="shared" si="46"/>
        <v>#DIV/0!</v>
      </c>
      <c r="AK184" s="34"/>
      <c r="AL184" s="34"/>
      <c r="AM184" s="34"/>
      <c r="AN184" s="34"/>
      <c r="AO184" s="34"/>
      <c r="AP184" s="34"/>
    </row>
    <row r="185" spans="1:42" s="144" customFormat="1" ht="23.1" customHeight="1" x14ac:dyDescent="0.25">
      <c r="A185" s="2"/>
      <c r="B185" s="2"/>
      <c r="C185" s="2"/>
      <c r="D185" s="615" t="s">
        <v>284</v>
      </c>
      <c r="E185" s="615"/>
      <c r="F185" s="615"/>
      <c r="G185" s="615"/>
      <c r="H185" s="615"/>
      <c r="I185" s="615"/>
      <c r="J185" s="34"/>
      <c r="K185" s="202"/>
      <c r="L185" s="202"/>
      <c r="M185" s="2"/>
      <c r="N185" s="13">
        <f t="shared" si="47"/>
        <v>113485</v>
      </c>
      <c r="O185" s="13">
        <f t="shared" si="48"/>
        <v>68091</v>
      </c>
      <c r="P185" s="2"/>
      <c r="Q185" s="476">
        <v>45394</v>
      </c>
      <c r="R185" s="473">
        <v>220324</v>
      </c>
      <c r="S185" s="398"/>
      <c r="T185" s="400"/>
      <c r="U185" s="401"/>
      <c r="V185" s="401"/>
      <c r="W185" s="329"/>
      <c r="X185" s="329"/>
      <c r="Y185" s="330"/>
      <c r="Z185" s="280"/>
      <c r="AA185" s="331"/>
      <c r="AB185" s="331"/>
      <c r="AC185" s="208"/>
      <c r="AD185" s="208"/>
      <c r="AE185" s="208"/>
      <c r="AF185" s="208"/>
      <c r="AG185" s="208"/>
      <c r="AH185" s="191"/>
      <c r="AI185" s="312">
        <f t="shared" si="46"/>
        <v>0.20603293331638858</v>
      </c>
      <c r="AK185" s="34"/>
      <c r="AL185" s="34"/>
      <c r="AM185" s="34"/>
      <c r="AN185" s="34"/>
      <c r="AO185" s="34"/>
      <c r="AP185" s="34"/>
    </row>
    <row r="186" spans="1:42" s="144" customFormat="1" ht="11.1" customHeight="1" x14ac:dyDescent="0.25">
      <c r="A186" s="2"/>
      <c r="B186" s="2"/>
      <c r="C186" s="2"/>
      <c r="D186" s="45"/>
      <c r="E186" s="45"/>
      <c r="F186" s="45"/>
      <c r="G186" s="45"/>
      <c r="H186" s="45"/>
      <c r="I186" s="45"/>
      <c r="J186" s="34"/>
      <c r="K186" s="202"/>
      <c r="L186" s="202"/>
      <c r="M186" s="2"/>
      <c r="N186" s="13"/>
      <c r="O186" s="13"/>
      <c r="P186" s="2"/>
      <c r="Q186" s="470"/>
      <c r="R186" s="470"/>
      <c r="S186" s="333"/>
      <c r="T186" s="332"/>
      <c r="U186" s="329"/>
      <c r="V186" s="329"/>
      <c r="W186" s="329"/>
      <c r="X186" s="329"/>
      <c r="Y186" s="330"/>
      <c r="Z186" s="280"/>
      <c r="AA186" s="331"/>
      <c r="AB186" s="331"/>
      <c r="AC186" s="237"/>
      <c r="AD186" s="237"/>
      <c r="AE186" s="237"/>
      <c r="AF186" s="237"/>
      <c r="AG186" s="237"/>
      <c r="AH186" s="197"/>
      <c r="AI186" s="312" t="e">
        <f t="shared" si="46"/>
        <v>#DIV/0!</v>
      </c>
      <c r="AK186" s="34"/>
      <c r="AL186" s="34"/>
      <c r="AM186" s="34"/>
      <c r="AN186" s="34"/>
      <c r="AO186" s="34"/>
      <c r="AP186" s="34"/>
    </row>
    <row r="187" spans="1:42" s="144" customFormat="1" ht="23.1" customHeight="1" x14ac:dyDescent="0.25">
      <c r="A187" s="449" t="s">
        <v>251</v>
      </c>
      <c r="B187" s="2">
        <v>1884</v>
      </c>
      <c r="C187" s="2" t="s">
        <v>402</v>
      </c>
      <c r="D187" s="4" t="s">
        <v>109</v>
      </c>
      <c r="E187" s="116">
        <f t="shared" ref="E187:F194" si="60">K187</f>
        <v>1750</v>
      </c>
      <c r="F187" s="117">
        <f t="shared" si="60"/>
        <v>1050</v>
      </c>
      <c r="G187" s="101"/>
      <c r="H187" s="2"/>
      <c r="I187" s="2"/>
      <c r="J187" s="33"/>
      <c r="K187" s="202">
        <f t="shared" ref="K187:L194" si="61">MROUND(N187+25,50)</f>
        <v>1750</v>
      </c>
      <c r="L187" s="202">
        <f t="shared" si="61"/>
        <v>1050</v>
      </c>
      <c r="M187" s="51"/>
      <c r="N187" s="13">
        <f t="shared" si="47"/>
        <v>1740.925</v>
      </c>
      <c r="O187" s="13">
        <f t="shared" si="48"/>
        <v>1044.5550000000001</v>
      </c>
      <c r="P187" s="51"/>
      <c r="Q187" s="477">
        <v>696.37</v>
      </c>
      <c r="R187" s="450">
        <v>644.76499999999999</v>
      </c>
      <c r="S187" s="450">
        <v>644.76499999999999</v>
      </c>
      <c r="T187" s="436">
        <v>586.15</v>
      </c>
      <c r="U187" s="409">
        <v>586.15</v>
      </c>
      <c r="V187" s="409">
        <v>586.15</v>
      </c>
      <c r="W187" s="368">
        <v>534.8125</v>
      </c>
      <c r="X187" s="305">
        <v>427.85</v>
      </c>
      <c r="Y187" s="289">
        <v>409.22750000000002</v>
      </c>
      <c r="Z187" s="277">
        <v>327.38200000000001</v>
      </c>
      <c r="AA187" s="263">
        <v>327.38200000000001</v>
      </c>
      <c r="AB187" s="263">
        <v>327.38200000000001</v>
      </c>
      <c r="AC187" s="208">
        <v>294.64974000000001</v>
      </c>
      <c r="AD187" s="208">
        <v>294.64974000000001</v>
      </c>
      <c r="AE187" s="208">
        <v>294.64974000000001</v>
      </c>
      <c r="AF187" s="208">
        <v>294.64974000000001</v>
      </c>
      <c r="AG187" s="208">
        <v>265.73750000000001</v>
      </c>
      <c r="AH187" s="190">
        <v>212.59</v>
      </c>
      <c r="AI187" s="312">
        <f t="shared" si="46"/>
        <v>1.0800369126736098</v>
      </c>
      <c r="AK187" s="34"/>
      <c r="AL187" s="34"/>
      <c r="AM187" s="34"/>
      <c r="AN187" s="34"/>
      <c r="AO187" s="34"/>
      <c r="AP187" s="34"/>
    </row>
    <row r="188" spans="1:42" s="144" customFormat="1" ht="23.1" customHeight="1" x14ac:dyDescent="0.25">
      <c r="A188" s="449" t="s">
        <v>251</v>
      </c>
      <c r="B188" s="2">
        <v>1885</v>
      </c>
      <c r="C188" s="2" t="s">
        <v>403</v>
      </c>
      <c r="D188" s="4" t="s">
        <v>110</v>
      </c>
      <c r="E188" s="116">
        <f t="shared" si="60"/>
        <v>1800</v>
      </c>
      <c r="F188" s="117">
        <f t="shared" si="60"/>
        <v>1100</v>
      </c>
      <c r="G188" s="101"/>
      <c r="H188" s="2"/>
      <c r="I188" s="2"/>
      <c r="J188" s="33"/>
      <c r="K188" s="202">
        <f t="shared" si="61"/>
        <v>1800</v>
      </c>
      <c r="L188" s="202">
        <f t="shared" si="61"/>
        <v>1100</v>
      </c>
      <c r="M188" s="51"/>
      <c r="N188" s="13">
        <f t="shared" si="47"/>
        <v>1753.0250000000001</v>
      </c>
      <c r="O188" s="13">
        <f t="shared" si="48"/>
        <v>1051.8150000000001</v>
      </c>
      <c r="P188" s="51"/>
      <c r="Q188" s="477">
        <v>701.21</v>
      </c>
      <c r="R188" s="450">
        <v>649.26400000000001</v>
      </c>
      <c r="S188" s="450">
        <v>649.26400000000001</v>
      </c>
      <c r="T188" s="436">
        <v>590.24</v>
      </c>
      <c r="U188" s="409">
        <v>590.24</v>
      </c>
      <c r="V188" s="409">
        <v>590.24</v>
      </c>
      <c r="W188" s="368">
        <v>538.53750000000002</v>
      </c>
      <c r="X188" s="305">
        <v>430.83</v>
      </c>
      <c r="Y188" s="289">
        <v>412.11500000000007</v>
      </c>
      <c r="Z188" s="277">
        <v>329.69200000000006</v>
      </c>
      <c r="AA188" s="263">
        <v>329.69200000000006</v>
      </c>
      <c r="AB188" s="263">
        <v>329.69200000000006</v>
      </c>
      <c r="AC188" s="208">
        <v>296.70101999999997</v>
      </c>
      <c r="AD188" s="208">
        <v>296.70101999999997</v>
      </c>
      <c r="AE188" s="208">
        <v>296.70101999999997</v>
      </c>
      <c r="AF188" s="208">
        <v>296.70101999999997</v>
      </c>
      <c r="AG188" s="208">
        <v>267.58749999999998</v>
      </c>
      <c r="AH188" s="190">
        <v>214.07</v>
      </c>
      <c r="AI188" s="312">
        <f t="shared" si="46"/>
        <v>1.0800075162029621</v>
      </c>
      <c r="AK188" s="34"/>
      <c r="AL188" s="34"/>
      <c r="AM188" s="34"/>
      <c r="AN188" s="34"/>
      <c r="AO188" s="34"/>
      <c r="AP188" s="34"/>
    </row>
    <row r="189" spans="1:42" s="144" customFormat="1" ht="23.1" customHeight="1" x14ac:dyDescent="0.25">
      <c r="A189" s="449" t="s">
        <v>251</v>
      </c>
      <c r="B189" s="2">
        <v>1886</v>
      </c>
      <c r="C189" s="2" t="s">
        <v>404</v>
      </c>
      <c r="D189" s="4" t="s">
        <v>544</v>
      </c>
      <c r="E189" s="116">
        <f t="shared" si="60"/>
        <v>4300</v>
      </c>
      <c r="F189" s="117">
        <f t="shared" si="60"/>
        <v>2600</v>
      </c>
      <c r="G189" s="101"/>
      <c r="H189" s="2"/>
      <c r="I189" s="2"/>
      <c r="J189" s="33"/>
      <c r="K189" s="202">
        <f t="shared" si="61"/>
        <v>4300</v>
      </c>
      <c r="L189" s="202">
        <f t="shared" si="61"/>
        <v>2600</v>
      </c>
      <c r="M189" s="51"/>
      <c r="N189" s="13">
        <f t="shared" si="47"/>
        <v>4276.5249999999996</v>
      </c>
      <c r="O189" s="13">
        <f t="shared" si="48"/>
        <v>2565.915</v>
      </c>
      <c r="P189" s="51"/>
      <c r="Q189" s="477">
        <v>1710.61</v>
      </c>
      <c r="R189" s="450">
        <v>1583.9010000000003</v>
      </c>
      <c r="S189" s="450">
        <v>1583.9010000000003</v>
      </c>
      <c r="T189" s="436">
        <v>1439.91</v>
      </c>
      <c r="U189" s="409">
        <v>1439.91</v>
      </c>
      <c r="V189" s="409">
        <v>1439.91</v>
      </c>
      <c r="W189" s="368">
        <v>1313.7874999999999</v>
      </c>
      <c r="X189" s="305">
        <v>1051.03</v>
      </c>
      <c r="Y189" s="289">
        <v>966.65250000000003</v>
      </c>
      <c r="Z189" s="277">
        <v>773.322</v>
      </c>
      <c r="AA189" s="263">
        <v>773.322</v>
      </c>
      <c r="AB189" s="263">
        <v>773.322</v>
      </c>
      <c r="AC189" s="208">
        <v>696.00761999999997</v>
      </c>
      <c r="AD189" s="208">
        <v>696.00761999999997</v>
      </c>
      <c r="AE189" s="208">
        <v>696.00761999999997</v>
      </c>
      <c r="AF189" s="208">
        <v>696.00761999999997</v>
      </c>
      <c r="AG189" s="208">
        <v>627.71249999999998</v>
      </c>
      <c r="AH189" s="190">
        <v>502.17</v>
      </c>
      <c r="AI189" s="312">
        <f t="shared" si="46"/>
        <v>1.0799980554340198</v>
      </c>
      <c r="AK189" s="34"/>
      <c r="AL189" s="34"/>
      <c r="AM189" s="34"/>
      <c r="AN189" s="34"/>
      <c r="AO189" s="34"/>
      <c r="AP189" s="34"/>
    </row>
    <row r="190" spans="1:42" s="144" customFormat="1" ht="23.1" customHeight="1" x14ac:dyDescent="0.25">
      <c r="A190" s="449" t="s">
        <v>251</v>
      </c>
      <c r="B190" s="2">
        <v>1887</v>
      </c>
      <c r="C190" s="2" t="s">
        <v>407</v>
      </c>
      <c r="D190" s="4" t="s">
        <v>114</v>
      </c>
      <c r="E190" s="116">
        <f t="shared" si="60"/>
        <v>5850</v>
      </c>
      <c r="F190" s="117">
        <f t="shared" si="60"/>
        <v>3500</v>
      </c>
      <c r="G190" s="101"/>
      <c r="H190" s="2"/>
      <c r="I190" s="2"/>
      <c r="J190" s="33"/>
      <c r="K190" s="202">
        <f t="shared" si="61"/>
        <v>5850</v>
      </c>
      <c r="L190" s="202">
        <f t="shared" si="61"/>
        <v>3500</v>
      </c>
      <c r="M190" s="51"/>
      <c r="N190" s="13">
        <f t="shared" si="47"/>
        <v>5820</v>
      </c>
      <c r="O190" s="13">
        <f t="shared" si="48"/>
        <v>3492</v>
      </c>
      <c r="P190" s="51"/>
      <c r="Q190" s="477">
        <v>2328</v>
      </c>
      <c r="R190" s="450">
        <v>2156.308</v>
      </c>
      <c r="S190" s="450">
        <v>2156.308</v>
      </c>
      <c r="T190" s="436">
        <v>1960.28</v>
      </c>
      <c r="U190" s="409">
        <v>1960.28</v>
      </c>
      <c r="V190" s="409">
        <v>1960.28</v>
      </c>
      <c r="W190" s="368">
        <v>1788.5749999999998</v>
      </c>
      <c r="X190" s="305">
        <v>1430.86</v>
      </c>
      <c r="Y190" s="289">
        <v>1315.9987500000002</v>
      </c>
      <c r="Z190" s="277">
        <v>1052.7990000000002</v>
      </c>
      <c r="AA190" s="263">
        <v>1052.7990000000002</v>
      </c>
      <c r="AB190" s="263">
        <v>1052.7990000000002</v>
      </c>
      <c r="AC190" s="208">
        <v>947.52503999999988</v>
      </c>
      <c r="AD190" s="208">
        <v>947.52503999999988</v>
      </c>
      <c r="AE190" s="208">
        <v>947.52503999999988</v>
      </c>
      <c r="AF190" s="208">
        <v>947.52503999999988</v>
      </c>
      <c r="AG190" s="208">
        <v>854.55</v>
      </c>
      <c r="AH190" s="190">
        <v>683.64</v>
      </c>
      <c r="AI190" s="312">
        <f t="shared" si="46"/>
        <v>1.0796231336154205</v>
      </c>
      <c r="AK190" s="34"/>
      <c r="AL190" s="34"/>
      <c r="AM190" s="34"/>
      <c r="AN190" s="34"/>
      <c r="AO190" s="34"/>
      <c r="AP190" s="34"/>
    </row>
    <row r="191" spans="1:42" s="144" customFormat="1" ht="23.1" customHeight="1" x14ac:dyDescent="0.25">
      <c r="A191" s="449" t="s">
        <v>251</v>
      </c>
      <c r="B191" s="2">
        <v>1892</v>
      </c>
      <c r="C191" s="2" t="s">
        <v>410</v>
      </c>
      <c r="D191" s="4" t="s">
        <v>117</v>
      </c>
      <c r="E191" s="116">
        <f t="shared" si="60"/>
        <v>9300</v>
      </c>
      <c r="F191" s="117">
        <f t="shared" si="60"/>
        <v>5600</v>
      </c>
      <c r="G191" s="101"/>
      <c r="H191" s="2"/>
      <c r="I191" s="2"/>
      <c r="J191" s="33"/>
      <c r="K191" s="202">
        <f t="shared" si="61"/>
        <v>9300</v>
      </c>
      <c r="L191" s="202">
        <f t="shared" si="61"/>
        <v>5600</v>
      </c>
      <c r="M191" s="51"/>
      <c r="N191" s="13">
        <f t="shared" si="47"/>
        <v>9261.7999999999993</v>
      </c>
      <c r="O191" s="13">
        <f t="shared" si="48"/>
        <v>5557.08</v>
      </c>
      <c r="P191" s="51"/>
      <c r="Q191" s="477">
        <v>3704.72</v>
      </c>
      <c r="R191" s="450">
        <v>3430.2950000000001</v>
      </c>
      <c r="S191" s="450">
        <v>3430.2950000000001</v>
      </c>
      <c r="T191" s="436">
        <v>3118.45</v>
      </c>
      <c r="U191" s="409">
        <v>3118.45</v>
      </c>
      <c r="V191" s="409">
        <v>3118.45</v>
      </c>
      <c r="W191" s="368">
        <v>2845.2999999999997</v>
      </c>
      <c r="X191" s="305">
        <v>2276.2399999999998</v>
      </c>
      <c r="Y191" s="289">
        <v>2093.52</v>
      </c>
      <c r="Z191" s="277">
        <v>1674.816</v>
      </c>
      <c r="AA191" s="263">
        <v>1674.816</v>
      </c>
      <c r="AB191" s="263">
        <v>1674.816</v>
      </c>
      <c r="AC191" s="208">
        <v>1507.3442999999997</v>
      </c>
      <c r="AD191" s="208">
        <v>1507.3442999999997</v>
      </c>
      <c r="AE191" s="208">
        <v>1507.3442999999997</v>
      </c>
      <c r="AF191" s="208">
        <v>1507.3442999999997</v>
      </c>
      <c r="AG191" s="208">
        <v>1359.4375</v>
      </c>
      <c r="AH191" s="190">
        <v>1087.55</v>
      </c>
      <c r="AI191" s="312">
        <f t="shared" si="46"/>
        <v>1.0800004081281638</v>
      </c>
      <c r="AK191" s="34"/>
      <c r="AL191" s="34"/>
      <c r="AM191" s="34"/>
      <c r="AN191" s="34"/>
      <c r="AO191" s="34"/>
      <c r="AP191" s="34"/>
    </row>
    <row r="192" spans="1:42" s="144" customFormat="1" ht="23.1" customHeight="1" x14ac:dyDescent="0.25">
      <c r="A192" s="449" t="s">
        <v>251</v>
      </c>
      <c r="B192" s="2">
        <v>1893</v>
      </c>
      <c r="C192" s="2" t="s">
        <v>411</v>
      </c>
      <c r="D192" s="4" t="s">
        <v>118</v>
      </c>
      <c r="E192" s="116">
        <f t="shared" si="60"/>
        <v>15450</v>
      </c>
      <c r="F192" s="117">
        <f t="shared" si="60"/>
        <v>9300</v>
      </c>
      <c r="G192" s="101"/>
      <c r="H192" s="2"/>
      <c r="I192" s="2"/>
      <c r="J192" s="33"/>
      <c r="K192" s="202">
        <f t="shared" si="61"/>
        <v>15450</v>
      </c>
      <c r="L192" s="202">
        <f t="shared" si="61"/>
        <v>9300</v>
      </c>
      <c r="M192" s="51"/>
      <c r="N192" s="13">
        <f t="shared" si="47"/>
        <v>15447.4</v>
      </c>
      <c r="O192" s="13">
        <f t="shared" si="48"/>
        <v>9268.44</v>
      </c>
      <c r="P192" s="51"/>
      <c r="Q192" s="477">
        <v>6178.96</v>
      </c>
      <c r="R192" s="450">
        <v>5721.5070000000005</v>
      </c>
      <c r="S192" s="450">
        <v>5721.5070000000005</v>
      </c>
      <c r="T192" s="436">
        <v>5201.37</v>
      </c>
      <c r="U192" s="409">
        <v>5201.37</v>
      </c>
      <c r="V192" s="409">
        <v>5201.37</v>
      </c>
      <c r="W192" s="368">
        <v>4745.5625</v>
      </c>
      <c r="X192" s="305">
        <v>3796.45</v>
      </c>
      <c r="Y192" s="289">
        <v>3491.7300000000005</v>
      </c>
      <c r="Z192" s="277">
        <v>2793.3840000000005</v>
      </c>
      <c r="AA192" s="263">
        <v>2793.3840000000005</v>
      </c>
      <c r="AB192" s="263">
        <v>2793.3840000000005</v>
      </c>
      <c r="AC192" s="208">
        <v>2514.0376799999999</v>
      </c>
      <c r="AD192" s="208">
        <v>2514.0376799999999</v>
      </c>
      <c r="AE192" s="208">
        <v>2514.0376799999999</v>
      </c>
      <c r="AF192" s="208">
        <v>2514.0376799999999</v>
      </c>
      <c r="AG192" s="208">
        <v>2267.3500000000004</v>
      </c>
      <c r="AH192" s="190">
        <v>1813.88</v>
      </c>
      <c r="AI192" s="312">
        <f t="shared" si="46"/>
        <v>1.0799532360967137</v>
      </c>
      <c r="AK192" s="34"/>
      <c r="AL192" s="34"/>
      <c r="AM192" s="34"/>
      <c r="AN192" s="34"/>
      <c r="AO192" s="34"/>
      <c r="AP192" s="34"/>
    </row>
    <row r="193" spans="1:42" s="144" customFormat="1" ht="23.1" customHeight="1" x14ac:dyDescent="0.25">
      <c r="A193" s="449" t="s">
        <v>251</v>
      </c>
      <c r="B193" s="2"/>
      <c r="C193" s="2"/>
      <c r="D193" s="4" t="s">
        <v>252</v>
      </c>
      <c r="E193" s="116"/>
      <c r="F193" s="117"/>
      <c r="G193" s="101"/>
      <c r="H193" s="2"/>
      <c r="I193" s="2"/>
      <c r="J193" s="33"/>
      <c r="K193" s="202">
        <f t="shared" si="61"/>
        <v>50</v>
      </c>
      <c r="L193" s="202">
        <f t="shared" si="61"/>
        <v>50</v>
      </c>
      <c r="M193" s="51"/>
      <c r="N193" s="13">
        <f t="shared" si="47"/>
        <v>0</v>
      </c>
      <c r="O193" s="13">
        <f t="shared" si="48"/>
        <v>0</v>
      </c>
      <c r="P193" s="51"/>
      <c r="Q193" s="477"/>
      <c r="R193" s="450">
        <v>0</v>
      </c>
      <c r="S193" s="450">
        <v>0</v>
      </c>
      <c r="T193" s="436"/>
      <c r="U193" s="409">
        <v>0</v>
      </c>
      <c r="V193" s="409">
        <v>0</v>
      </c>
      <c r="W193" s="368">
        <v>0</v>
      </c>
      <c r="X193" s="300">
        <v>0</v>
      </c>
      <c r="Y193" s="289">
        <v>0</v>
      </c>
      <c r="Z193" s="277"/>
      <c r="AA193" s="263"/>
      <c r="AB193" s="263">
        <v>0</v>
      </c>
      <c r="AC193" s="208">
        <v>0</v>
      </c>
      <c r="AD193" s="208">
        <v>0</v>
      </c>
      <c r="AE193" s="208">
        <v>0</v>
      </c>
      <c r="AF193" s="208">
        <v>0</v>
      </c>
      <c r="AG193" s="208">
        <v>0</v>
      </c>
      <c r="AH193" s="190"/>
      <c r="AI193" s="312" t="e">
        <f t="shared" si="46"/>
        <v>#DIV/0!</v>
      </c>
      <c r="AK193" s="34"/>
      <c r="AL193" s="34"/>
      <c r="AM193" s="34"/>
      <c r="AN193" s="34"/>
      <c r="AO193" s="34"/>
      <c r="AP193" s="34"/>
    </row>
    <row r="194" spans="1:42" s="144" customFormat="1" ht="23.1" customHeight="1" x14ac:dyDescent="0.25">
      <c r="A194" s="449" t="s">
        <v>251</v>
      </c>
      <c r="B194" s="2">
        <v>1894</v>
      </c>
      <c r="C194" s="2" t="s">
        <v>412</v>
      </c>
      <c r="D194" s="4" t="s">
        <v>119</v>
      </c>
      <c r="E194" s="116">
        <f t="shared" si="60"/>
        <v>33300</v>
      </c>
      <c r="F194" s="117">
        <f t="shared" si="60"/>
        <v>20000</v>
      </c>
      <c r="G194" s="101"/>
      <c r="H194" s="2"/>
      <c r="I194" s="2"/>
      <c r="J194" s="33"/>
      <c r="K194" s="202">
        <f t="shared" si="61"/>
        <v>33300</v>
      </c>
      <c r="L194" s="202">
        <f t="shared" si="61"/>
        <v>20000</v>
      </c>
      <c r="M194" s="51"/>
      <c r="N194" s="13">
        <f t="shared" si="47"/>
        <v>33283.674999999996</v>
      </c>
      <c r="O194" s="13">
        <f t="shared" si="48"/>
        <v>19970.204999999998</v>
      </c>
      <c r="P194" s="51"/>
      <c r="Q194" s="479">
        <v>13313.47</v>
      </c>
      <c r="R194" s="450">
        <v>12327.271000000002</v>
      </c>
      <c r="S194" s="450">
        <v>12327.271000000002</v>
      </c>
      <c r="T194" s="436">
        <v>11206.61</v>
      </c>
      <c r="U194" s="409">
        <v>11206.61</v>
      </c>
      <c r="V194" s="409">
        <v>11206.61</v>
      </c>
      <c r="W194" s="368">
        <v>10225.012500000001</v>
      </c>
      <c r="X194" s="305">
        <v>8180.01</v>
      </c>
      <c r="Y194" s="289">
        <v>7523.4225000000006</v>
      </c>
      <c r="Z194" s="277">
        <v>6018.7380000000003</v>
      </c>
      <c r="AA194" s="263">
        <v>6018.7380000000003</v>
      </c>
      <c r="AB194" s="263">
        <v>6018.7380000000003</v>
      </c>
      <c r="AC194" s="208">
        <v>5416.86222</v>
      </c>
      <c r="AD194" s="208">
        <v>5416.86222</v>
      </c>
      <c r="AE194" s="208">
        <v>5416.86222</v>
      </c>
      <c r="AF194" s="208">
        <v>5416.86222</v>
      </c>
      <c r="AG194" s="208">
        <v>4885.3374999999996</v>
      </c>
      <c r="AH194" s="191">
        <v>3908.27</v>
      </c>
      <c r="AI194" s="312">
        <f t="shared" si="46"/>
        <v>1.0800014050149458</v>
      </c>
      <c r="AK194" s="34"/>
      <c r="AL194" s="34"/>
      <c r="AM194" s="34"/>
      <c r="AN194" s="34"/>
      <c r="AO194" s="34"/>
      <c r="AP194" s="34"/>
    </row>
    <row r="195" spans="1:42" s="144" customFormat="1" ht="23.1" customHeight="1" x14ac:dyDescent="0.25">
      <c r="A195" s="2"/>
      <c r="B195" s="2"/>
      <c r="C195" s="2"/>
      <c r="D195" s="136"/>
      <c r="E195" s="138"/>
      <c r="F195" s="139"/>
      <c r="G195" s="99"/>
      <c r="H195" s="2"/>
      <c r="I195" s="2"/>
      <c r="J195" s="34"/>
      <c r="K195" s="202"/>
      <c r="L195" s="202"/>
      <c r="M195" s="2"/>
      <c r="N195" s="13"/>
      <c r="O195" s="13"/>
      <c r="P195" s="2"/>
      <c r="Q195" s="398"/>
      <c r="R195" s="398"/>
      <c r="S195" s="398"/>
      <c r="T195" s="400"/>
      <c r="U195" s="401"/>
      <c r="V195" s="401"/>
      <c r="W195" s="329"/>
      <c r="X195" s="329"/>
      <c r="Y195" s="330"/>
      <c r="Z195" s="280"/>
      <c r="AA195" s="331"/>
      <c r="AB195" s="331"/>
      <c r="AC195" s="237"/>
      <c r="AD195" s="237"/>
      <c r="AE195" s="237"/>
      <c r="AF195" s="237"/>
      <c r="AG195" s="237"/>
      <c r="AH195" s="197"/>
      <c r="AI195" s="312" t="e">
        <f t="shared" si="46"/>
        <v>#DIV/0!</v>
      </c>
      <c r="AK195" s="34"/>
      <c r="AL195" s="34"/>
      <c r="AM195" s="34"/>
      <c r="AN195" s="34"/>
      <c r="AO195" s="34"/>
      <c r="AP195" s="34"/>
    </row>
    <row r="196" spans="1:42" s="144" customFormat="1" ht="23.1" customHeight="1" x14ac:dyDescent="0.25">
      <c r="A196" s="2"/>
      <c r="B196" s="2"/>
      <c r="C196" s="2"/>
      <c r="D196" s="615" t="s">
        <v>789</v>
      </c>
      <c r="E196" s="615"/>
      <c r="F196" s="615"/>
      <c r="G196" s="615"/>
      <c r="H196" s="615"/>
      <c r="I196" s="615"/>
      <c r="J196" s="47"/>
      <c r="K196" s="202"/>
      <c r="L196" s="202"/>
      <c r="M196" s="51"/>
      <c r="N196" s="13"/>
      <c r="O196" s="13"/>
      <c r="P196" s="51"/>
      <c r="Q196" s="474">
        <v>220324</v>
      </c>
      <c r="R196" s="474">
        <v>220324</v>
      </c>
      <c r="S196" s="446"/>
      <c r="T196" s="432"/>
      <c r="U196" s="402"/>
      <c r="V196" s="402"/>
      <c r="W196" s="369"/>
      <c r="X196" s="317"/>
      <c r="Y196" s="315"/>
      <c r="Z196" s="316"/>
      <c r="AA196" s="319"/>
      <c r="AB196" s="318"/>
      <c r="AC196" s="209"/>
      <c r="AD196" s="209"/>
      <c r="AE196" s="209"/>
      <c r="AF196" s="209"/>
      <c r="AG196" s="209"/>
      <c r="AH196" s="191"/>
      <c r="AI196" s="312">
        <f t="shared" si="46"/>
        <v>1</v>
      </c>
      <c r="AK196" s="34"/>
      <c r="AL196" s="34"/>
      <c r="AM196" s="34"/>
      <c r="AN196" s="34"/>
      <c r="AO196" s="34"/>
      <c r="AP196" s="34"/>
    </row>
    <row r="197" spans="1:42" s="144" customFormat="1" ht="11.1" customHeight="1" x14ac:dyDescent="0.25">
      <c r="A197" s="2"/>
      <c r="B197" s="2"/>
      <c r="C197" s="2"/>
      <c r="D197" s="45"/>
      <c r="E197" s="45"/>
      <c r="F197" s="45"/>
      <c r="G197" s="45"/>
      <c r="H197" s="45"/>
      <c r="I197" s="45"/>
      <c r="J197" s="2"/>
      <c r="K197" s="202"/>
      <c r="L197" s="202"/>
      <c r="M197" s="2"/>
      <c r="N197" s="13"/>
      <c r="O197" s="13"/>
      <c r="P197" s="2"/>
      <c r="Q197" s="341"/>
      <c r="R197" s="341"/>
      <c r="S197" s="341"/>
      <c r="T197" s="321"/>
      <c r="U197" s="342"/>
      <c r="V197" s="342"/>
      <c r="W197" s="342"/>
      <c r="X197" s="342"/>
      <c r="Y197" s="322"/>
      <c r="Z197" s="279"/>
      <c r="AA197" s="343"/>
      <c r="AB197" s="323"/>
      <c r="AC197" s="211"/>
      <c r="AD197" s="211"/>
      <c r="AE197" s="211"/>
      <c r="AF197" s="211"/>
      <c r="AG197" s="211"/>
      <c r="AH197" s="197"/>
      <c r="AI197" s="312" t="e">
        <f t="shared" si="46"/>
        <v>#DIV/0!</v>
      </c>
      <c r="AK197" s="34"/>
      <c r="AL197" s="34"/>
      <c r="AM197" s="34"/>
      <c r="AN197" s="34"/>
      <c r="AO197" s="34"/>
      <c r="AP197" s="34"/>
    </row>
    <row r="198" spans="1:42" s="144" customFormat="1" ht="23.1" customHeight="1" x14ac:dyDescent="0.25">
      <c r="A198" s="2" t="s">
        <v>290</v>
      </c>
      <c r="B198" s="2">
        <v>266</v>
      </c>
      <c r="C198" s="2" t="s">
        <v>336</v>
      </c>
      <c r="D198" s="5" t="s">
        <v>658</v>
      </c>
      <c r="E198" s="292">
        <f t="shared" ref="E198:F212" si="62">K198</f>
        <v>1850</v>
      </c>
      <c r="F198" s="293">
        <f t="shared" si="62"/>
        <v>1150</v>
      </c>
      <c r="G198" s="101"/>
      <c r="H198" s="2"/>
      <c r="I198" s="45"/>
      <c r="J198" s="33"/>
      <c r="K198" s="202">
        <f t="shared" ref="K198:L213" si="63">MROUND(N198+25,50)</f>
        <v>1850</v>
      </c>
      <c r="L198" s="202">
        <f t="shared" si="63"/>
        <v>1150</v>
      </c>
      <c r="M198" s="51"/>
      <c r="N198" s="13">
        <f t="shared" si="47"/>
        <v>1846.4250000000002</v>
      </c>
      <c r="O198" s="13">
        <f t="shared" si="48"/>
        <v>1107.855</v>
      </c>
      <c r="P198" s="51"/>
      <c r="Q198" s="398">
        <v>738.57</v>
      </c>
      <c r="R198" s="398">
        <v>738.57</v>
      </c>
      <c r="S198" s="398">
        <v>738.57</v>
      </c>
      <c r="T198" s="436">
        <v>738.57</v>
      </c>
      <c r="U198" s="399">
        <v>706.48531250000008</v>
      </c>
      <c r="V198" s="399">
        <v>706.48531250000008</v>
      </c>
      <c r="W198" s="371">
        <v>642.25937499999998</v>
      </c>
      <c r="X198" s="303">
        <v>442.9375</v>
      </c>
      <c r="Y198" s="289">
        <v>442.9375</v>
      </c>
      <c r="Z198" s="277">
        <v>354.35</v>
      </c>
      <c r="AA198" s="263">
        <v>354.35</v>
      </c>
      <c r="AB198" s="263">
        <v>354.35</v>
      </c>
      <c r="AC198" s="208">
        <v>316.38222000000002</v>
      </c>
      <c r="AD198" s="208">
        <v>316.38222000000002</v>
      </c>
      <c r="AE198" s="208">
        <v>316.38222000000002</v>
      </c>
      <c r="AF198" s="208">
        <v>316.38222000000002</v>
      </c>
      <c r="AG198" s="208">
        <v>285.33750000000003</v>
      </c>
      <c r="AH198" s="190">
        <v>228.27</v>
      </c>
      <c r="AI198" s="312">
        <f t="shared" si="46"/>
        <v>1</v>
      </c>
      <c r="AK198" s="34"/>
      <c r="AL198" s="34"/>
      <c r="AM198" s="34"/>
      <c r="AN198" s="34"/>
      <c r="AO198" s="34"/>
      <c r="AP198" s="34"/>
    </row>
    <row r="199" spans="1:42" s="144" customFormat="1" ht="23.1" customHeight="1" x14ac:dyDescent="0.25">
      <c r="A199" s="2" t="s">
        <v>290</v>
      </c>
      <c r="B199" s="2">
        <v>267</v>
      </c>
      <c r="C199" s="2" t="s">
        <v>337</v>
      </c>
      <c r="D199" s="4" t="s">
        <v>692</v>
      </c>
      <c r="E199" s="116">
        <f t="shared" si="62"/>
        <v>3100</v>
      </c>
      <c r="F199" s="117">
        <f t="shared" si="62"/>
        <v>1850</v>
      </c>
      <c r="G199" s="101"/>
      <c r="H199" s="2"/>
      <c r="I199" s="45"/>
      <c r="J199" s="33"/>
      <c r="K199" s="202">
        <f t="shared" si="63"/>
        <v>3100</v>
      </c>
      <c r="L199" s="202">
        <f t="shared" si="63"/>
        <v>1850</v>
      </c>
      <c r="M199" s="51"/>
      <c r="N199" s="13">
        <f t="shared" si="47"/>
        <v>3082.5250000000001</v>
      </c>
      <c r="O199" s="13">
        <f t="shared" si="48"/>
        <v>1849.5149999999999</v>
      </c>
      <c r="P199" s="51"/>
      <c r="Q199" s="398">
        <v>1233.01</v>
      </c>
      <c r="R199" s="398">
        <v>1233.01</v>
      </c>
      <c r="S199" s="398">
        <v>1233.01</v>
      </c>
      <c r="T199" s="436">
        <v>1233.01</v>
      </c>
      <c r="U199" s="399">
        <v>1179.42275</v>
      </c>
      <c r="V199" s="399">
        <v>1179.42275</v>
      </c>
      <c r="W199" s="371">
        <v>1072.2024999999999</v>
      </c>
      <c r="X199" s="303">
        <v>739.44999999999993</v>
      </c>
      <c r="Y199" s="289">
        <v>739.44999999999993</v>
      </c>
      <c r="Z199" s="277">
        <v>591.55999999999995</v>
      </c>
      <c r="AA199" s="263">
        <v>591.55999999999995</v>
      </c>
      <c r="AB199" s="263">
        <v>591.55999999999995</v>
      </c>
      <c r="AC199" s="208">
        <v>528.17687999999998</v>
      </c>
      <c r="AD199" s="208">
        <v>528.17687999999998</v>
      </c>
      <c r="AE199" s="208">
        <v>528.17687999999998</v>
      </c>
      <c r="AF199" s="208">
        <v>528.17687999999998</v>
      </c>
      <c r="AG199" s="208">
        <v>476.34999999999997</v>
      </c>
      <c r="AH199" s="190">
        <v>381.08</v>
      </c>
      <c r="AI199" s="312">
        <f t="shared" si="46"/>
        <v>1</v>
      </c>
      <c r="AK199" s="34"/>
      <c r="AL199" s="34"/>
      <c r="AM199" s="34"/>
      <c r="AN199" s="34"/>
      <c r="AO199" s="34"/>
      <c r="AP199" s="34"/>
    </row>
    <row r="200" spans="1:42" s="144" customFormat="1" ht="23.1" customHeight="1" x14ac:dyDescent="0.25">
      <c r="A200" s="2"/>
      <c r="B200" s="2"/>
      <c r="C200" s="2"/>
      <c r="D200" s="136"/>
      <c r="E200" s="138"/>
      <c r="F200" s="139"/>
      <c r="G200" s="101"/>
      <c r="H200" s="2"/>
      <c r="I200" s="45"/>
      <c r="J200" s="33"/>
      <c r="K200" s="202">
        <f t="shared" si="63"/>
        <v>50</v>
      </c>
      <c r="L200" s="202">
        <f t="shared" si="63"/>
        <v>50</v>
      </c>
      <c r="M200" s="51"/>
      <c r="N200" s="13"/>
      <c r="O200" s="13"/>
      <c r="P200" s="51"/>
      <c r="Q200" s="398"/>
      <c r="R200" s="398"/>
      <c r="S200" s="398"/>
      <c r="T200" s="400"/>
      <c r="U200" s="399"/>
      <c r="V200" s="399"/>
      <c r="W200" s="371"/>
      <c r="X200" s="303"/>
      <c r="Y200" s="289"/>
      <c r="Z200" s="277"/>
      <c r="AA200" s="263"/>
      <c r="AB200" s="263"/>
      <c r="AC200" s="208"/>
      <c r="AD200" s="208"/>
      <c r="AE200" s="208"/>
      <c r="AF200" s="208"/>
      <c r="AG200" s="208"/>
      <c r="AH200" s="190"/>
      <c r="AI200" s="312" t="e">
        <f t="shared" si="46"/>
        <v>#DIV/0!</v>
      </c>
      <c r="AK200" s="34"/>
      <c r="AL200" s="34"/>
      <c r="AM200" s="34"/>
      <c r="AN200" s="34"/>
      <c r="AO200" s="34"/>
      <c r="AP200" s="34"/>
    </row>
    <row r="201" spans="1:42" s="144" customFormat="1" ht="23.1" customHeight="1" x14ac:dyDescent="0.25">
      <c r="A201" s="2" t="s">
        <v>245</v>
      </c>
      <c r="B201" s="2">
        <v>4752</v>
      </c>
      <c r="C201" s="2" t="s">
        <v>501</v>
      </c>
      <c r="D201" s="4" t="s">
        <v>249</v>
      </c>
      <c r="E201" s="116">
        <f t="shared" si="62"/>
        <v>2900</v>
      </c>
      <c r="F201" s="117">
        <f t="shared" si="62"/>
        <v>1750</v>
      </c>
      <c r="G201" s="101"/>
      <c r="H201" s="2"/>
      <c r="I201" s="45"/>
      <c r="J201" s="33"/>
      <c r="K201" s="202">
        <f t="shared" si="63"/>
        <v>2900</v>
      </c>
      <c r="L201" s="202">
        <f t="shared" si="63"/>
        <v>1750</v>
      </c>
      <c r="M201" s="51"/>
      <c r="N201" s="13">
        <f t="shared" si="47"/>
        <v>2873.6750000000002</v>
      </c>
      <c r="O201" s="13">
        <f t="shared" si="48"/>
        <v>1724.2049999999999</v>
      </c>
      <c r="P201" s="51"/>
      <c r="Q201" s="398">
        <v>1149.47</v>
      </c>
      <c r="R201" s="398">
        <v>1149.47</v>
      </c>
      <c r="S201" s="398">
        <v>1149.47</v>
      </c>
      <c r="T201" s="436">
        <v>1149.47</v>
      </c>
      <c r="U201" s="399">
        <v>1099.4973</v>
      </c>
      <c r="V201" s="399">
        <v>1099.4973</v>
      </c>
      <c r="W201" s="371">
        <v>999.54300000000001</v>
      </c>
      <c r="X201" s="303">
        <v>689.34</v>
      </c>
      <c r="Y201" s="289">
        <v>692.5</v>
      </c>
      <c r="Z201" s="277">
        <v>554</v>
      </c>
      <c r="AA201" s="272">
        <v>554</v>
      </c>
      <c r="AB201" s="263">
        <v>551.47</v>
      </c>
      <c r="AC201" s="208">
        <v>492.37649999999996</v>
      </c>
      <c r="AD201" s="208">
        <v>492.37649999999996</v>
      </c>
      <c r="AE201" s="208">
        <v>492.37649999999996</v>
      </c>
      <c r="AF201" s="208">
        <v>492.37649999999996</v>
      </c>
      <c r="AG201" s="208">
        <v>444.0625</v>
      </c>
      <c r="AH201" s="190">
        <v>355.25</v>
      </c>
      <c r="AI201" s="312">
        <f t="shared" si="46"/>
        <v>1</v>
      </c>
      <c r="AK201" s="34"/>
      <c r="AL201" s="34"/>
      <c r="AM201" s="34"/>
      <c r="AN201" s="34"/>
      <c r="AO201" s="34"/>
      <c r="AP201" s="34"/>
    </row>
    <row r="202" spans="1:42" s="144" customFormat="1" ht="23.1" customHeight="1" x14ac:dyDescent="0.25">
      <c r="A202" s="2" t="s">
        <v>245</v>
      </c>
      <c r="B202" s="2">
        <v>4753</v>
      </c>
      <c r="C202" s="2" t="s">
        <v>502</v>
      </c>
      <c r="D202" s="4" t="s">
        <v>248</v>
      </c>
      <c r="E202" s="116">
        <f t="shared" si="62"/>
        <v>4400</v>
      </c>
      <c r="F202" s="117">
        <f t="shared" si="62"/>
        <v>2650</v>
      </c>
      <c r="G202" s="101"/>
      <c r="H202" s="2"/>
      <c r="I202" s="45"/>
      <c r="J202" s="33"/>
      <c r="K202" s="202">
        <f t="shared" si="63"/>
        <v>4400</v>
      </c>
      <c r="L202" s="202">
        <f t="shared" si="63"/>
        <v>2650</v>
      </c>
      <c r="M202" s="51"/>
      <c r="N202" s="13">
        <f t="shared" si="47"/>
        <v>4367.3249999999998</v>
      </c>
      <c r="O202" s="13">
        <f t="shared" si="48"/>
        <v>2620.395</v>
      </c>
      <c r="P202" s="51"/>
      <c r="Q202" s="398">
        <v>1746.93</v>
      </c>
      <c r="R202" s="398">
        <v>1746.93</v>
      </c>
      <c r="S202" s="398">
        <v>1746.93</v>
      </c>
      <c r="T202" s="436">
        <v>1746.93</v>
      </c>
      <c r="U202" s="399">
        <v>1670.9858000000004</v>
      </c>
      <c r="V202" s="399">
        <v>1670.9858000000004</v>
      </c>
      <c r="W202" s="371">
        <v>1519.0780000000002</v>
      </c>
      <c r="X202" s="303">
        <v>1047.6400000000001</v>
      </c>
      <c r="Y202" s="289">
        <v>1048.75</v>
      </c>
      <c r="Z202" s="277">
        <v>839</v>
      </c>
      <c r="AA202" s="272">
        <v>839</v>
      </c>
      <c r="AB202" s="263">
        <v>838.11</v>
      </c>
      <c r="AC202" s="208">
        <v>748.30139999999994</v>
      </c>
      <c r="AD202" s="208">
        <v>748.30139999999994</v>
      </c>
      <c r="AE202" s="208">
        <v>748.30139999999994</v>
      </c>
      <c r="AF202" s="208">
        <v>748.30139999999994</v>
      </c>
      <c r="AG202" s="208">
        <v>674.875</v>
      </c>
      <c r="AH202" s="190">
        <v>539.9</v>
      </c>
      <c r="AI202" s="312">
        <f t="shared" si="46"/>
        <v>1</v>
      </c>
      <c r="AK202" s="34"/>
      <c r="AL202" s="34"/>
      <c r="AM202" s="34"/>
      <c r="AN202" s="34"/>
      <c r="AO202" s="34"/>
      <c r="AP202" s="34"/>
    </row>
    <row r="203" spans="1:42" s="144" customFormat="1" ht="23.1" customHeight="1" x14ac:dyDescent="0.25">
      <c r="A203" s="2" t="s">
        <v>245</v>
      </c>
      <c r="B203" s="2">
        <v>4754</v>
      </c>
      <c r="C203" s="2" t="s">
        <v>503</v>
      </c>
      <c r="D203" s="4" t="s">
        <v>247</v>
      </c>
      <c r="E203" s="116">
        <f t="shared" si="62"/>
        <v>6900</v>
      </c>
      <c r="F203" s="117">
        <f t="shared" si="62"/>
        <v>4150</v>
      </c>
      <c r="G203" s="101"/>
      <c r="H203" s="2"/>
      <c r="I203" s="45"/>
      <c r="J203" s="33"/>
      <c r="K203" s="202">
        <f t="shared" si="63"/>
        <v>6900</v>
      </c>
      <c r="L203" s="202">
        <f t="shared" si="63"/>
        <v>4150</v>
      </c>
      <c r="M203" s="51"/>
      <c r="N203" s="13">
        <f t="shared" si="47"/>
        <v>6895.9249999999993</v>
      </c>
      <c r="O203" s="13">
        <f t="shared" si="48"/>
        <v>4137.5550000000003</v>
      </c>
      <c r="P203" s="51"/>
      <c r="Q203" s="398">
        <v>2758.37</v>
      </c>
      <c r="R203" s="398">
        <v>2758.37</v>
      </c>
      <c r="S203" s="398">
        <v>2758.37</v>
      </c>
      <c r="T203" s="436">
        <v>2758.37</v>
      </c>
      <c r="U203" s="399">
        <v>2638.4171000000006</v>
      </c>
      <c r="V203" s="399">
        <v>2638.4171000000006</v>
      </c>
      <c r="W203" s="371">
        <v>2398.5610000000001</v>
      </c>
      <c r="X203" s="303">
        <v>1654.18</v>
      </c>
      <c r="Y203" s="289">
        <v>1655</v>
      </c>
      <c r="Z203" s="277">
        <v>1324</v>
      </c>
      <c r="AA203" s="272">
        <v>1324</v>
      </c>
      <c r="AB203" s="263">
        <v>1323.34</v>
      </c>
      <c r="AC203" s="208">
        <v>1181.5649999999998</v>
      </c>
      <c r="AD203" s="208">
        <v>1181.5649999999998</v>
      </c>
      <c r="AE203" s="208">
        <v>1181.5649999999998</v>
      </c>
      <c r="AF203" s="208">
        <v>1181.5649999999998</v>
      </c>
      <c r="AG203" s="208">
        <v>1065.625</v>
      </c>
      <c r="AH203" s="190">
        <v>852.5</v>
      </c>
      <c r="AI203" s="312">
        <f t="shared" si="46"/>
        <v>1</v>
      </c>
      <c r="AK203" s="34"/>
      <c r="AL203" s="34"/>
      <c r="AM203" s="34"/>
      <c r="AN203" s="34"/>
      <c r="AO203" s="34"/>
      <c r="AP203" s="34"/>
    </row>
    <row r="204" spans="1:42" s="144" customFormat="1" ht="23.1" customHeight="1" x14ac:dyDescent="0.25">
      <c r="A204" s="2" t="s">
        <v>245</v>
      </c>
      <c r="B204" s="2">
        <v>4755</v>
      </c>
      <c r="C204" s="2" t="s">
        <v>504</v>
      </c>
      <c r="D204" s="4" t="s">
        <v>250</v>
      </c>
      <c r="E204" s="116">
        <f t="shared" si="62"/>
        <v>11050</v>
      </c>
      <c r="F204" s="117">
        <f t="shared" si="62"/>
        <v>6650</v>
      </c>
      <c r="G204" s="101"/>
      <c r="H204" s="2"/>
      <c r="I204" s="45"/>
      <c r="J204" s="33"/>
      <c r="K204" s="202">
        <f t="shared" si="63"/>
        <v>11050</v>
      </c>
      <c r="L204" s="202">
        <f t="shared" si="63"/>
        <v>6650</v>
      </c>
      <c r="M204" s="51"/>
      <c r="N204" s="13">
        <f t="shared" si="47"/>
        <v>11035.8</v>
      </c>
      <c r="O204" s="13">
        <f t="shared" si="48"/>
        <v>6621.48</v>
      </c>
      <c r="P204" s="51"/>
      <c r="Q204" s="398">
        <v>4414.32</v>
      </c>
      <c r="R204" s="398">
        <v>4414.32</v>
      </c>
      <c r="S204" s="398">
        <v>4414.32</v>
      </c>
      <c r="T204" s="436">
        <v>4414.32</v>
      </c>
      <c r="U204" s="399">
        <v>4222.3797000000004</v>
      </c>
      <c r="V204" s="399">
        <v>4222.3797000000004</v>
      </c>
      <c r="W204" s="371">
        <v>3838.527</v>
      </c>
      <c r="X204" s="303">
        <v>2647.26</v>
      </c>
      <c r="Y204" s="289">
        <v>2647.5</v>
      </c>
      <c r="Z204" s="277">
        <v>2118</v>
      </c>
      <c r="AA204" s="272">
        <v>2118</v>
      </c>
      <c r="AB204" s="263">
        <v>2117.81</v>
      </c>
      <c r="AC204" s="208">
        <v>1890.9059399999999</v>
      </c>
      <c r="AD204" s="208">
        <v>1890.9059399999999</v>
      </c>
      <c r="AE204" s="208">
        <v>1890.9059399999999</v>
      </c>
      <c r="AF204" s="208">
        <v>1890.9059399999999</v>
      </c>
      <c r="AG204" s="208">
        <v>1705.3625</v>
      </c>
      <c r="AH204" s="190">
        <v>1364.29</v>
      </c>
      <c r="AI204" s="312">
        <f t="shared" ref="AI204:AI267" si="64">Q204/R204</f>
        <v>1</v>
      </c>
      <c r="AK204" s="34"/>
      <c r="AL204" s="34"/>
      <c r="AM204" s="34"/>
      <c r="AN204" s="34"/>
      <c r="AO204" s="34"/>
      <c r="AP204" s="34"/>
    </row>
    <row r="205" spans="1:42" s="144" customFormat="1" ht="23.1" customHeight="1" x14ac:dyDescent="0.25">
      <c r="A205" s="2"/>
      <c r="B205" s="2"/>
      <c r="C205" s="2"/>
      <c r="D205" s="136"/>
      <c r="E205" s="138"/>
      <c r="F205" s="139"/>
      <c r="G205" s="101"/>
      <c r="H205" s="2"/>
      <c r="I205" s="45"/>
      <c r="J205" s="33"/>
      <c r="K205" s="202">
        <f t="shared" si="63"/>
        <v>50</v>
      </c>
      <c r="L205" s="202">
        <f t="shared" si="63"/>
        <v>50</v>
      </c>
      <c r="M205" s="2"/>
      <c r="N205" s="13"/>
      <c r="O205" s="13"/>
      <c r="P205" s="2"/>
      <c r="Q205" s="476">
        <v>45394</v>
      </c>
      <c r="R205" s="473">
        <v>220324</v>
      </c>
      <c r="S205" s="398"/>
      <c r="T205" s="400"/>
      <c r="U205" s="400"/>
      <c r="V205" s="400"/>
      <c r="W205" s="332"/>
      <c r="X205" s="332"/>
      <c r="Y205" s="330"/>
      <c r="Z205" s="280"/>
      <c r="AA205" s="339"/>
      <c r="AB205" s="331"/>
      <c r="AC205" s="237"/>
      <c r="AD205" s="237"/>
      <c r="AE205" s="237"/>
      <c r="AF205" s="237"/>
      <c r="AG205" s="237"/>
      <c r="AH205" s="240"/>
      <c r="AI205" s="312">
        <f t="shared" si="64"/>
        <v>0.20603293331638858</v>
      </c>
      <c r="AK205" s="34"/>
      <c r="AL205" s="34"/>
      <c r="AM205" s="34"/>
      <c r="AN205" s="34"/>
      <c r="AO205" s="34"/>
      <c r="AP205" s="34"/>
    </row>
    <row r="206" spans="1:42" s="144" customFormat="1" ht="23.1" customHeight="1" x14ac:dyDescent="0.25">
      <c r="A206" s="449" t="s">
        <v>238</v>
      </c>
      <c r="B206" s="2">
        <v>1968</v>
      </c>
      <c r="C206" s="2" t="s">
        <v>446</v>
      </c>
      <c r="D206" s="4" t="s">
        <v>782</v>
      </c>
      <c r="E206" s="116">
        <f t="shared" si="62"/>
        <v>3500</v>
      </c>
      <c r="F206" s="117">
        <f t="shared" si="62"/>
        <v>2100</v>
      </c>
      <c r="G206" s="101"/>
      <c r="H206" s="2"/>
      <c r="I206" s="45"/>
      <c r="J206" s="33"/>
      <c r="K206" s="202">
        <f t="shared" si="63"/>
        <v>3500</v>
      </c>
      <c r="L206" s="202">
        <f t="shared" si="63"/>
        <v>2100</v>
      </c>
      <c r="M206" s="51"/>
      <c r="N206" s="13">
        <f t="shared" ref="N206:N266" si="65">Q206*$N$7</f>
        <v>3480.375</v>
      </c>
      <c r="O206" s="13">
        <f t="shared" ref="O206:O266" si="66">Q206*$O$7</f>
        <v>2088.2250000000004</v>
      </c>
      <c r="P206" s="51"/>
      <c r="Q206" s="477">
        <v>1392.15</v>
      </c>
      <c r="R206" s="450">
        <v>1289.0240000000001</v>
      </c>
      <c r="S206" s="450">
        <v>1289.0240000000001</v>
      </c>
      <c r="T206" s="436">
        <v>1171.8399999999999</v>
      </c>
      <c r="U206" s="409">
        <v>1171.8399999999999</v>
      </c>
      <c r="V206" s="409">
        <v>1171.8399999999999</v>
      </c>
      <c r="W206" s="368">
        <v>1069.2</v>
      </c>
      <c r="X206" s="305">
        <v>855.36</v>
      </c>
      <c r="Y206" s="289">
        <v>786.71249999999998</v>
      </c>
      <c r="Z206" s="277">
        <v>629.37</v>
      </c>
      <c r="AA206" s="263">
        <v>629.37</v>
      </c>
      <c r="AB206" s="263">
        <v>629.37</v>
      </c>
      <c r="AC206" s="208">
        <v>566.41661999999997</v>
      </c>
      <c r="AD206" s="208">
        <v>566.41661999999997</v>
      </c>
      <c r="AE206" s="208">
        <v>566.41661999999997</v>
      </c>
      <c r="AF206" s="208">
        <v>566.41661999999997</v>
      </c>
      <c r="AG206" s="208">
        <v>510.83750000000003</v>
      </c>
      <c r="AH206" s="190">
        <v>408.67</v>
      </c>
      <c r="AI206" s="312">
        <f t="shared" si="64"/>
        <v>1.0800031651854427</v>
      </c>
      <c r="AK206" s="34"/>
      <c r="AL206" s="34"/>
      <c r="AM206" s="34"/>
      <c r="AN206" s="34"/>
      <c r="AO206" s="34"/>
      <c r="AP206" s="34"/>
    </row>
    <row r="207" spans="1:42" s="144" customFormat="1" ht="23.1" customHeight="1" x14ac:dyDescent="0.25">
      <c r="A207" s="449" t="s">
        <v>238</v>
      </c>
      <c r="B207" s="2">
        <v>1969</v>
      </c>
      <c r="C207" s="2" t="s">
        <v>447</v>
      </c>
      <c r="D207" s="4" t="s">
        <v>783</v>
      </c>
      <c r="E207" s="116">
        <f t="shared" si="62"/>
        <v>3750</v>
      </c>
      <c r="F207" s="117">
        <f t="shared" si="62"/>
        <v>2250</v>
      </c>
      <c r="G207" s="101"/>
      <c r="H207" s="2"/>
      <c r="I207" s="45"/>
      <c r="J207" s="33"/>
      <c r="K207" s="202">
        <f t="shared" si="63"/>
        <v>3750</v>
      </c>
      <c r="L207" s="202">
        <f t="shared" si="63"/>
        <v>2250</v>
      </c>
      <c r="M207" s="51"/>
      <c r="N207" s="13">
        <f t="shared" si="65"/>
        <v>3708.4500000000003</v>
      </c>
      <c r="O207" s="13">
        <f t="shared" si="66"/>
        <v>2225.0700000000002</v>
      </c>
      <c r="P207" s="51"/>
      <c r="Q207" s="477">
        <v>1483.38</v>
      </c>
      <c r="R207" s="450">
        <v>1373.5</v>
      </c>
      <c r="S207" s="450">
        <v>1302.2239999999999</v>
      </c>
      <c r="T207" s="436">
        <v>1183.8399999999999</v>
      </c>
      <c r="U207" s="409">
        <v>1183.8399999999999</v>
      </c>
      <c r="V207" s="409">
        <v>1183.8399999999999</v>
      </c>
      <c r="W207" s="368">
        <v>1139.9124999999999</v>
      </c>
      <c r="X207" s="303">
        <v>911.93</v>
      </c>
      <c r="Y207" s="289">
        <v>838.17499999999995</v>
      </c>
      <c r="Z207" s="277">
        <v>670.54</v>
      </c>
      <c r="AA207" s="263">
        <v>670.54</v>
      </c>
      <c r="AB207" s="263">
        <v>670.54</v>
      </c>
      <c r="AC207" s="208">
        <v>603.54755999999998</v>
      </c>
      <c r="AD207" s="208">
        <v>603.54755999999998</v>
      </c>
      <c r="AE207" s="208">
        <v>603.54755999999998</v>
      </c>
      <c r="AF207" s="208">
        <v>603.54755999999998</v>
      </c>
      <c r="AG207" s="208">
        <v>544.32499999999993</v>
      </c>
      <c r="AH207" s="190">
        <v>435.46</v>
      </c>
      <c r="AI207" s="312">
        <f t="shared" si="64"/>
        <v>1.08</v>
      </c>
      <c r="AJ207" s="144">
        <f>R207*1.08</f>
        <v>1483.38</v>
      </c>
      <c r="AK207" s="34"/>
      <c r="AL207" s="34"/>
      <c r="AM207" s="34"/>
      <c r="AN207" s="34"/>
      <c r="AO207" s="34"/>
      <c r="AP207" s="34"/>
    </row>
    <row r="208" spans="1:42" s="144" customFormat="1" ht="23.1" customHeight="1" x14ac:dyDescent="0.25">
      <c r="A208" s="449" t="s">
        <v>238</v>
      </c>
      <c r="B208" s="2">
        <v>1970</v>
      </c>
      <c r="C208" s="2" t="s">
        <v>448</v>
      </c>
      <c r="D208" s="4" t="s">
        <v>784</v>
      </c>
      <c r="E208" s="116">
        <f t="shared" si="62"/>
        <v>5150</v>
      </c>
      <c r="F208" s="117">
        <f t="shared" si="62"/>
        <v>3100</v>
      </c>
      <c r="G208" s="101"/>
      <c r="H208" s="2"/>
      <c r="I208" s="45"/>
      <c r="J208" s="33"/>
      <c r="K208" s="202">
        <f t="shared" si="63"/>
        <v>5150</v>
      </c>
      <c r="L208" s="202">
        <f t="shared" si="63"/>
        <v>3100</v>
      </c>
      <c r="M208" s="51"/>
      <c r="N208" s="13">
        <f t="shared" si="65"/>
        <v>5138.0349999999999</v>
      </c>
      <c r="O208" s="13">
        <f t="shared" si="66"/>
        <v>3082.8209999999999</v>
      </c>
      <c r="P208" s="51"/>
      <c r="Q208" s="477">
        <v>2055.2139999999999</v>
      </c>
      <c r="R208" s="450">
        <v>1902.9780000000001</v>
      </c>
      <c r="S208" s="450">
        <v>1902.9780000000001</v>
      </c>
      <c r="T208" s="436">
        <v>1729.98</v>
      </c>
      <c r="U208" s="409">
        <v>1729.98</v>
      </c>
      <c r="V208" s="409">
        <v>1729.98</v>
      </c>
      <c r="W208" s="368">
        <v>1578.45</v>
      </c>
      <c r="X208" s="305">
        <v>1262.76</v>
      </c>
      <c r="Y208" s="289">
        <v>1161.39375</v>
      </c>
      <c r="Z208" s="277">
        <v>929.11500000000001</v>
      </c>
      <c r="AA208" s="263">
        <v>929.11500000000001</v>
      </c>
      <c r="AB208" s="263">
        <v>929.11500000000001</v>
      </c>
      <c r="AC208" s="208">
        <v>836.21537999999998</v>
      </c>
      <c r="AD208" s="208">
        <v>836.21537999999998</v>
      </c>
      <c r="AE208" s="208">
        <v>836.21537999999998</v>
      </c>
      <c r="AF208" s="208">
        <v>836.21537999999998</v>
      </c>
      <c r="AG208" s="208">
        <v>754.16250000000002</v>
      </c>
      <c r="AH208" s="190">
        <v>603.33000000000004</v>
      </c>
      <c r="AI208" s="312">
        <f t="shared" si="64"/>
        <v>1.0799988228975848</v>
      </c>
      <c r="AK208" s="34"/>
      <c r="AL208" s="34"/>
      <c r="AM208" s="34"/>
      <c r="AN208" s="34"/>
      <c r="AO208" s="34"/>
      <c r="AP208" s="34"/>
    </row>
    <row r="209" spans="1:42" s="144" customFormat="1" ht="23.1" customHeight="1" x14ac:dyDescent="0.25">
      <c r="A209" s="449" t="s">
        <v>238</v>
      </c>
      <c r="B209" s="2">
        <v>1971</v>
      </c>
      <c r="C209" s="2" t="s">
        <v>449</v>
      </c>
      <c r="D209" s="4" t="s">
        <v>785</v>
      </c>
      <c r="E209" s="116">
        <f t="shared" si="62"/>
        <v>7900</v>
      </c>
      <c r="F209" s="117">
        <f t="shared" si="62"/>
        <v>4750</v>
      </c>
      <c r="G209" s="101"/>
      <c r="H209" s="2"/>
      <c r="I209" s="45"/>
      <c r="J209" s="33"/>
      <c r="K209" s="202">
        <f t="shared" si="63"/>
        <v>7900</v>
      </c>
      <c r="L209" s="202">
        <f t="shared" si="63"/>
        <v>4750</v>
      </c>
      <c r="M209" s="51"/>
      <c r="N209" s="13">
        <f t="shared" si="65"/>
        <v>7850.45</v>
      </c>
      <c r="O209" s="13">
        <f t="shared" si="66"/>
        <v>4710.2699999999995</v>
      </c>
      <c r="P209" s="51"/>
      <c r="Q209" s="477">
        <v>3140.18</v>
      </c>
      <c r="R209" s="450">
        <v>2907.5750000000003</v>
      </c>
      <c r="S209" s="450">
        <v>2907.5750000000003</v>
      </c>
      <c r="T209" s="436">
        <v>2643.25</v>
      </c>
      <c r="U209" s="409">
        <v>2643.25</v>
      </c>
      <c r="V209" s="409">
        <v>2643.25</v>
      </c>
      <c r="W209" s="368">
        <v>2411.7250000000004</v>
      </c>
      <c r="X209" s="305">
        <v>1929.38</v>
      </c>
      <c r="Y209" s="289">
        <v>1774.52</v>
      </c>
      <c r="Z209" s="277">
        <v>1419.616</v>
      </c>
      <c r="AA209" s="263">
        <v>1419.616</v>
      </c>
      <c r="AB209" s="263">
        <v>1419.616</v>
      </c>
      <c r="AC209" s="208">
        <v>1277.6563799999999</v>
      </c>
      <c r="AD209" s="208">
        <v>1277.6563799999999</v>
      </c>
      <c r="AE209" s="208">
        <v>1277.6563799999999</v>
      </c>
      <c r="AF209" s="208">
        <v>1277.6563799999999</v>
      </c>
      <c r="AG209" s="208">
        <v>1152.2875000000001</v>
      </c>
      <c r="AH209" s="190">
        <v>921.83</v>
      </c>
      <c r="AI209" s="312">
        <f t="shared" si="64"/>
        <v>1.0799996560707805</v>
      </c>
      <c r="AK209" s="34"/>
      <c r="AL209" s="34"/>
      <c r="AM209" s="34"/>
      <c r="AN209" s="34"/>
      <c r="AO209" s="34"/>
      <c r="AP209" s="34"/>
    </row>
    <row r="210" spans="1:42" s="144" customFormat="1" ht="23.1" customHeight="1" x14ac:dyDescent="0.25">
      <c r="A210" s="449" t="s">
        <v>238</v>
      </c>
      <c r="B210" s="2">
        <v>1972</v>
      </c>
      <c r="C210" s="2" t="s">
        <v>450</v>
      </c>
      <c r="D210" s="4" t="s">
        <v>786</v>
      </c>
      <c r="E210" s="116">
        <f t="shared" si="62"/>
        <v>10450</v>
      </c>
      <c r="F210" s="117">
        <f t="shared" si="62"/>
        <v>6300</v>
      </c>
      <c r="G210" s="101"/>
      <c r="H210" s="2"/>
      <c r="I210" s="45"/>
      <c r="J210" s="33"/>
      <c r="K210" s="202">
        <f t="shared" si="63"/>
        <v>10450</v>
      </c>
      <c r="L210" s="202">
        <f t="shared" si="63"/>
        <v>6300</v>
      </c>
      <c r="M210" s="51"/>
      <c r="N210" s="13">
        <f t="shared" si="65"/>
        <v>10433.599999999999</v>
      </c>
      <c r="O210" s="13">
        <f t="shared" si="66"/>
        <v>6260.16</v>
      </c>
      <c r="P210" s="51"/>
      <c r="Q210" s="477">
        <v>4173.4399999999996</v>
      </c>
      <c r="R210" s="450">
        <v>3864.3</v>
      </c>
      <c r="S210" s="450">
        <v>3864.3</v>
      </c>
      <c r="T210" s="436">
        <v>3513</v>
      </c>
      <c r="U210" s="409">
        <v>3513</v>
      </c>
      <c r="V210" s="409">
        <v>3513</v>
      </c>
      <c r="W210" s="368">
        <v>3205.2874999999999</v>
      </c>
      <c r="X210" s="305">
        <v>2564.23</v>
      </c>
      <c r="Y210" s="289">
        <v>2358.4137500000002</v>
      </c>
      <c r="Z210" s="277">
        <v>1886.7310000000002</v>
      </c>
      <c r="AA210" s="263">
        <v>1886.7310000000002</v>
      </c>
      <c r="AB210" s="263">
        <v>1886.7310000000002</v>
      </c>
      <c r="AC210" s="208">
        <v>1698.0579</v>
      </c>
      <c r="AD210" s="208">
        <v>1698.0579</v>
      </c>
      <c r="AE210" s="208">
        <v>1698.0579</v>
      </c>
      <c r="AF210" s="208">
        <v>1698.0579</v>
      </c>
      <c r="AG210" s="208">
        <v>1531.4375</v>
      </c>
      <c r="AH210" s="190">
        <v>1225.1500000000001</v>
      </c>
      <c r="AI210" s="312">
        <f t="shared" si="64"/>
        <v>1.0799989648836787</v>
      </c>
      <c r="AK210" s="34"/>
      <c r="AL210" s="34"/>
      <c r="AM210" s="34"/>
      <c r="AN210" s="34"/>
      <c r="AO210" s="34"/>
      <c r="AP210" s="34"/>
    </row>
    <row r="211" spans="1:42" s="144" customFormat="1" ht="23.1" customHeight="1" x14ac:dyDescent="0.25">
      <c r="A211" s="449" t="s">
        <v>238</v>
      </c>
      <c r="B211" s="2">
        <v>1973</v>
      </c>
      <c r="C211" s="2" t="s">
        <v>451</v>
      </c>
      <c r="D211" s="4" t="s">
        <v>787</v>
      </c>
      <c r="E211" s="116">
        <f t="shared" si="62"/>
        <v>19000</v>
      </c>
      <c r="F211" s="117">
        <f t="shared" si="62"/>
        <v>11400</v>
      </c>
      <c r="G211" s="101"/>
      <c r="H211" s="2"/>
      <c r="I211" s="45"/>
      <c r="J211" s="33"/>
      <c r="K211" s="202">
        <f t="shared" si="63"/>
        <v>19000</v>
      </c>
      <c r="L211" s="202">
        <f t="shared" si="63"/>
        <v>11400</v>
      </c>
      <c r="M211" s="51"/>
      <c r="N211" s="13">
        <f t="shared" si="65"/>
        <v>18982.3</v>
      </c>
      <c r="O211" s="13">
        <f t="shared" si="66"/>
        <v>11389.380000000001</v>
      </c>
      <c r="P211" s="51"/>
      <c r="Q211" s="477">
        <v>7592.92</v>
      </c>
      <c r="R211" s="450">
        <v>7030.4740000000011</v>
      </c>
      <c r="S211" s="450">
        <v>7030.4740000000011</v>
      </c>
      <c r="T211" s="436">
        <v>6391.34</v>
      </c>
      <c r="U211" s="409">
        <v>6391.34</v>
      </c>
      <c r="V211" s="409">
        <v>6391.34</v>
      </c>
      <c r="W211" s="368">
        <v>5831.5124999999998</v>
      </c>
      <c r="X211" s="305">
        <v>4665.21</v>
      </c>
      <c r="Y211" s="289">
        <v>4290.7425000000003</v>
      </c>
      <c r="Z211" s="277">
        <v>3432.5940000000001</v>
      </c>
      <c r="AA211" s="263">
        <v>3432.5940000000001</v>
      </c>
      <c r="AB211" s="263">
        <v>3432.5940000000001</v>
      </c>
      <c r="AC211" s="208">
        <v>3089.3385599999997</v>
      </c>
      <c r="AD211" s="208">
        <v>3089.3385599999997</v>
      </c>
      <c r="AE211" s="208">
        <v>3089.3385599999997</v>
      </c>
      <c r="AF211" s="208">
        <v>3089.3385599999997</v>
      </c>
      <c r="AG211" s="208">
        <v>2786.2</v>
      </c>
      <c r="AH211" s="190">
        <v>2228.96</v>
      </c>
      <c r="AI211" s="312">
        <f t="shared" si="64"/>
        <v>1.0800011492823953</v>
      </c>
      <c r="AK211" s="34"/>
      <c r="AL211" s="34"/>
      <c r="AM211" s="34"/>
      <c r="AN211" s="34"/>
      <c r="AO211" s="34"/>
      <c r="AP211" s="34"/>
    </row>
    <row r="212" spans="1:42" s="144" customFormat="1" ht="23.1" customHeight="1" x14ac:dyDescent="0.25">
      <c r="A212" s="449" t="s">
        <v>238</v>
      </c>
      <c r="B212" s="2">
        <v>1974</v>
      </c>
      <c r="C212" s="2" t="s">
        <v>452</v>
      </c>
      <c r="D212" s="4" t="s">
        <v>788</v>
      </c>
      <c r="E212" s="116">
        <f t="shared" si="62"/>
        <v>23850</v>
      </c>
      <c r="F212" s="117">
        <f t="shared" si="62"/>
        <v>14300</v>
      </c>
      <c r="G212" s="101"/>
      <c r="H212" s="2"/>
      <c r="I212" s="45"/>
      <c r="J212" s="33"/>
      <c r="K212" s="202">
        <f t="shared" si="63"/>
        <v>23850</v>
      </c>
      <c r="L212" s="202">
        <f t="shared" si="63"/>
        <v>14300</v>
      </c>
      <c r="M212" s="51"/>
      <c r="N212" s="13">
        <f t="shared" si="65"/>
        <v>23804.2</v>
      </c>
      <c r="O212" s="13">
        <f t="shared" si="66"/>
        <v>14282.52</v>
      </c>
      <c r="P212" s="51"/>
      <c r="Q212" s="477">
        <v>9521.68</v>
      </c>
      <c r="R212" s="450">
        <v>8816.2470000000012</v>
      </c>
      <c r="S212" s="450">
        <v>8816.2470000000012</v>
      </c>
      <c r="T212" s="436">
        <v>8014.77</v>
      </c>
      <c r="U212" s="409">
        <v>8014.77</v>
      </c>
      <c r="V212" s="409">
        <v>8014.77</v>
      </c>
      <c r="W212" s="368">
        <v>7312.75</v>
      </c>
      <c r="X212" s="305">
        <v>5850.2</v>
      </c>
      <c r="Y212" s="289">
        <v>5380.6775000000007</v>
      </c>
      <c r="Z212" s="277">
        <v>4304.5420000000004</v>
      </c>
      <c r="AA212" s="263">
        <v>4304.5420000000004</v>
      </c>
      <c r="AB212" s="263">
        <v>4304.5420000000004</v>
      </c>
      <c r="AC212" s="208">
        <v>3874.1056199999998</v>
      </c>
      <c r="AD212" s="208">
        <v>3874.1056199999998</v>
      </c>
      <c r="AE212" s="208">
        <v>3874.1056199999998</v>
      </c>
      <c r="AF212" s="208">
        <v>3874.1056199999998</v>
      </c>
      <c r="AG212" s="208">
        <v>3493.9625000000001</v>
      </c>
      <c r="AH212" s="190">
        <v>2795.17</v>
      </c>
      <c r="AI212" s="312">
        <f t="shared" si="64"/>
        <v>1.0800151130067022</v>
      </c>
      <c r="AK212" s="34"/>
      <c r="AL212" s="34"/>
      <c r="AM212" s="34"/>
      <c r="AN212" s="34"/>
      <c r="AO212" s="34"/>
      <c r="AP212" s="34"/>
    </row>
    <row r="213" spans="1:42" s="144" customFormat="1" ht="23.1" customHeight="1" x14ac:dyDescent="0.25">
      <c r="A213" s="2"/>
      <c r="B213" s="2"/>
      <c r="C213" s="2"/>
      <c r="D213" s="136"/>
      <c r="E213" s="138"/>
      <c r="F213" s="139"/>
      <c r="G213" s="101"/>
      <c r="H213" s="2"/>
      <c r="I213" s="45"/>
      <c r="J213" s="33"/>
      <c r="K213" s="202">
        <f t="shared" si="63"/>
        <v>50</v>
      </c>
      <c r="L213" s="202">
        <f t="shared" si="63"/>
        <v>50</v>
      </c>
      <c r="M213" s="51"/>
      <c r="N213" s="13"/>
      <c r="O213" s="13"/>
      <c r="P213" s="51"/>
      <c r="Q213" s="398"/>
      <c r="R213" s="398"/>
      <c r="S213" s="398"/>
      <c r="T213" s="400"/>
      <c r="U213" s="401"/>
      <c r="V213" s="401"/>
      <c r="W213" s="368"/>
      <c r="X213" s="305"/>
      <c r="Y213" s="289"/>
      <c r="Z213" s="277"/>
      <c r="AA213" s="263"/>
      <c r="AB213" s="263"/>
      <c r="AC213" s="208"/>
      <c r="AD213" s="208"/>
      <c r="AE213" s="208"/>
      <c r="AF213" s="208"/>
      <c r="AG213" s="208"/>
      <c r="AH213" s="190"/>
      <c r="AI213" s="312" t="e">
        <f t="shared" si="64"/>
        <v>#DIV/0!</v>
      </c>
      <c r="AK213" s="34"/>
      <c r="AL213" s="34"/>
      <c r="AM213" s="34"/>
      <c r="AN213" s="34"/>
      <c r="AO213" s="34"/>
      <c r="AP213" s="34"/>
    </row>
    <row r="214" spans="1:42" s="144" customFormat="1" ht="23.1" customHeight="1" x14ac:dyDescent="0.25">
      <c r="A214" s="449"/>
      <c r="B214" s="2"/>
      <c r="C214" s="2" t="s">
        <v>673</v>
      </c>
      <c r="D214" s="4" t="s">
        <v>674</v>
      </c>
      <c r="E214" s="116">
        <f t="shared" ref="E214:F217" si="67">K214</f>
        <v>35000</v>
      </c>
      <c r="F214" s="117">
        <f t="shared" si="67"/>
        <v>21000</v>
      </c>
      <c r="G214" s="101"/>
      <c r="H214" s="2"/>
      <c r="I214" s="45"/>
      <c r="J214" s="33"/>
      <c r="K214" s="202">
        <f t="shared" ref="K214:L217" si="68">MROUND(N214+25,50)</f>
        <v>35000</v>
      </c>
      <c r="L214" s="202">
        <f t="shared" si="68"/>
        <v>21000</v>
      </c>
      <c r="M214" s="51"/>
      <c r="N214" s="13">
        <f t="shared" si="65"/>
        <v>34965.100000000006</v>
      </c>
      <c r="O214" s="13">
        <f t="shared" si="66"/>
        <v>20979.06</v>
      </c>
      <c r="P214" s="51"/>
      <c r="Q214" s="479">
        <v>13986.04</v>
      </c>
      <c r="R214" s="398">
        <v>12997.303</v>
      </c>
      <c r="S214" s="398">
        <v>12997.303</v>
      </c>
      <c r="T214" s="400">
        <v>11815.73</v>
      </c>
      <c r="U214" s="409">
        <v>11815.73</v>
      </c>
      <c r="V214" s="409">
        <v>11815.73</v>
      </c>
      <c r="W214" s="368">
        <v>10741.575000000001</v>
      </c>
      <c r="X214" s="305">
        <v>8593.26</v>
      </c>
      <c r="Y214" s="289">
        <v>7904.6</v>
      </c>
      <c r="Z214" s="277">
        <v>6323.68</v>
      </c>
      <c r="AA214" s="263">
        <v>6323.68</v>
      </c>
      <c r="AB214" s="263">
        <v>6323.68</v>
      </c>
      <c r="AC214" s="242">
        <v>5690.9159999999993</v>
      </c>
      <c r="AD214" s="234"/>
      <c r="AE214" s="208"/>
      <c r="AF214" s="208"/>
      <c r="AG214" s="208"/>
      <c r="AH214" s="190">
        <v>4106</v>
      </c>
      <c r="AI214" s="312">
        <f t="shared" si="64"/>
        <v>1.0760724744202701</v>
      </c>
      <c r="AK214" s="34"/>
      <c r="AL214" s="34"/>
      <c r="AM214" s="34"/>
      <c r="AN214" s="34"/>
      <c r="AO214" s="34"/>
      <c r="AP214" s="34"/>
    </row>
    <row r="215" spans="1:42" s="144" customFormat="1" ht="23.1" customHeight="1" x14ac:dyDescent="0.25">
      <c r="A215" s="2"/>
      <c r="B215" s="2"/>
      <c r="C215" s="2"/>
      <c r="D215" s="136"/>
      <c r="E215" s="138"/>
      <c r="F215" s="139"/>
      <c r="G215" s="101"/>
      <c r="H215" s="2"/>
      <c r="I215" s="45"/>
      <c r="J215" s="33"/>
      <c r="K215" s="202">
        <f t="shared" si="68"/>
        <v>50</v>
      </c>
      <c r="L215" s="202">
        <f t="shared" si="68"/>
        <v>50</v>
      </c>
      <c r="M215" s="51"/>
      <c r="N215" s="13"/>
      <c r="O215" s="13"/>
      <c r="P215" s="51"/>
      <c r="Q215" s="398"/>
      <c r="R215" s="398"/>
      <c r="S215" s="398"/>
      <c r="T215" s="400"/>
      <c r="U215" s="399"/>
      <c r="V215" s="399"/>
      <c r="W215" s="367"/>
      <c r="X215" s="303"/>
      <c r="Y215" s="289"/>
      <c r="Z215" s="277"/>
      <c r="AA215" s="272"/>
      <c r="AB215" s="263"/>
      <c r="AC215" s="208"/>
      <c r="AD215" s="208"/>
      <c r="AE215" s="208"/>
      <c r="AF215" s="208"/>
      <c r="AG215" s="208"/>
      <c r="AH215" s="190"/>
      <c r="AI215" s="312" t="e">
        <f t="shared" si="64"/>
        <v>#DIV/0!</v>
      </c>
      <c r="AK215" s="34"/>
      <c r="AL215" s="34"/>
      <c r="AM215" s="34"/>
      <c r="AN215" s="34"/>
      <c r="AO215" s="34"/>
      <c r="AP215" s="34"/>
    </row>
    <row r="216" spans="1:42" s="144" customFormat="1" ht="23.1" customHeight="1" x14ac:dyDescent="0.25">
      <c r="A216" s="2"/>
      <c r="B216" s="2"/>
      <c r="C216" s="2" t="s">
        <v>657</v>
      </c>
      <c r="D216" s="4" t="s">
        <v>670</v>
      </c>
      <c r="E216" s="116">
        <f t="shared" si="67"/>
        <v>4700</v>
      </c>
      <c r="F216" s="117">
        <f t="shared" si="67"/>
        <v>2800</v>
      </c>
      <c r="G216" s="101"/>
      <c r="H216" s="2"/>
      <c r="I216" s="45"/>
      <c r="J216" s="33"/>
      <c r="K216" s="202">
        <f t="shared" si="68"/>
        <v>4700</v>
      </c>
      <c r="L216" s="202">
        <f t="shared" si="68"/>
        <v>2800</v>
      </c>
      <c r="M216" s="51"/>
      <c r="N216" s="13">
        <f t="shared" si="65"/>
        <v>4660.875</v>
      </c>
      <c r="O216" s="13">
        <f t="shared" si="66"/>
        <v>2796.5249999999996</v>
      </c>
      <c r="P216" s="51"/>
      <c r="Q216" s="398">
        <v>1864.35</v>
      </c>
      <c r="R216" s="398">
        <v>1864.35</v>
      </c>
      <c r="S216" s="398">
        <v>1864.35</v>
      </c>
      <c r="T216" s="436">
        <v>1864.35</v>
      </c>
      <c r="U216" s="399">
        <v>1783.2698124999999</v>
      </c>
      <c r="V216" s="399">
        <v>1783.2698124999999</v>
      </c>
      <c r="W216" s="371">
        <v>1621.1543749999998</v>
      </c>
      <c r="X216" s="303">
        <v>1118.0374999999999</v>
      </c>
      <c r="Y216" s="289">
        <v>1118.0374999999999</v>
      </c>
      <c r="Z216" s="277">
        <v>894.43</v>
      </c>
      <c r="AA216" s="263">
        <v>894.43</v>
      </c>
      <c r="AB216" s="263">
        <v>894.43</v>
      </c>
      <c r="AC216" s="208">
        <v>726</v>
      </c>
      <c r="AD216" s="234">
        <v>726</v>
      </c>
      <c r="AE216" s="208">
        <v>726</v>
      </c>
      <c r="AF216" s="208"/>
      <c r="AG216" s="208"/>
      <c r="AH216" s="190"/>
      <c r="AI216" s="312">
        <f t="shared" si="64"/>
        <v>1</v>
      </c>
      <c r="AK216" s="34"/>
      <c r="AL216" s="34"/>
      <c r="AM216" s="34"/>
      <c r="AN216" s="34"/>
      <c r="AO216" s="34"/>
      <c r="AP216" s="34"/>
    </row>
    <row r="217" spans="1:42" s="144" customFormat="1" ht="23.1" customHeight="1" x14ac:dyDescent="0.25">
      <c r="A217" s="2"/>
      <c r="B217" s="2"/>
      <c r="C217" s="2" t="s">
        <v>657</v>
      </c>
      <c r="D217" s="4" t="s">
        <v>726</v>
      </c>
      <c r="E217" s="116">
        <f t="shared" si="67"/>
        <v>7750</v>
      </c>
      <c r="F217" s="117">
        <f t="shared" si="67"/>
        <v>4650</v>
      </c>
      <c r="G217" s="101"/>
      <c r="H217" s="2"/>
      <c r="I217" s="45"/>
      <c r="J217" s="33"/>
      <c r="K217" s="202">
        <f t="shared" si="68"/>
        <v>7750</v>
      </c>
      <c r="L217" s="202">
        <f t="shared" si="68"/>
        <v>4650</v>
      </c>
      <c r="M217" s="51"/>
      <c r="N217" s="13">
        <f t="shared" si="65"/>
        <v>7703.875</v>
      </c>
      <c r="O217" s="13">
        <f t="shared" si="66"/>
        <v>4622.3250000000007</v>
      </c>
      <c r="P217" s="51"/>
      <c r="Q217" s="398">
        <v>3081.55</v>
      </c>
      <c r="R217" s="398">
        <v>3081.55</v>
      </c>
      <c r="S217" s="398">
        <v>3081.55</v>
      </c>
      <c r="T217" s="436">
        <v>3081.55</v>
      </c>
      <c r="U217" s="399">
        <v>2947.56</v>
      </c>
      <c r="V217" s="399">
        <v>2947.56</v>
      </c>
      <c r="W217" s="371">
        <v>2679.6</v>
      </c>
      <c r="X217" s="303">
        <v>1848</v>
      </c>
      <c r="Y217" s="289">
        <v>1848</v>
      </c>
      <c r="Z217" s="277">
        <v>1478.4</v>
      </c>
      <c r="AA217" s="263">
        <v>1478.4</v>
      </c>
      <c r="AB217" s="263">
        <v>1478.4</v>
      </c>
      <c r="AC217" s="208">
        <v>1200</v>
      </c>
      <c r="AD217" s="234">
        <v>1200</v>
      </c>
      <c r="AE217" s="208">
        <v>1200</v>
      </c>
      <c r="AF217" s="208"/>
      <c r="AG217" s="208"/>
      <c r="AH217" s="190"/>
      <c r="AI217" s="312">
        <f t="shared" si="64"/>
        <v>1</v>
      </c>
      <c r="AK217" s="34"/>
      <c r="AL217" s="34"/>
      <c r="AM217" s="34"/>
      <c r="AN217" s="34"/>
      <c r="AO217" s="34"/>
      <c r="AP217" s="34"/>
    </row>
    <row r="218" spans="1:42" s="144" customFormat="1" ht="23.1" customHeight="1" x14ac:dyDescent="0.25">
      <c r="A218" s="2"/>
      <c r="B218" s="2"/>
      <c r="C218" s="2"/>
      <c r="D218" s="136"/>
      <c r="E218" s="138"/>
      <c r="F218" s="139"/>
      <c r="G218" s="101"/>
      <c r="H218" s="2"/>
      <c r="I218" s="45"/>
      <c r="J218" s="33"/>
      <c r="K218" s="202"/>
      <c r="L218" s="202"/>
      <c r="M218" s="51"/>
      <c r="N218" s="13"/>
      <c r="O218" s="13"/>
      <c r="P218" s="51"/>
      <c r="Q218" s="398"/>
      <c r="R218" s="398"/>
      <c r="S218" s="398"/>
      <c r="T218" s="400"/>
      <c r="U218" s="398"/>
      <c r="V218" s="398"/>
      <c r="W218" s="333"/>
      <c r="X218" s="333"/>
      <c r="Y218" s="330"/>
      <c r="Z218" s="277"/>
      <c r="AA218" s="234"/>
      <c r="AB218" s="234"/>
      <c r="AC218" s="234"/>
      <c r="AD218" s="234"/>
      <c r="AE218" s="208"/>
      <c r="AF218" s="208"/>
      <c r="AG218" s="208"/>
      <c r="AH218" s="190"/>
      <c r="AI218" s="312" t="e">
        <f t="shared" si="64"/>
        <v>#DIV/0!</v>
      </c>
      <c r="AK218" s="34"/>
      <c r="AL218" s="34"/>
      <c r="AM218" s="34"/>
      <c r="AN218" s="34"/>
      <c r="AO218" s="34"/>
      <c r="AP218" s="34"/>
    </row>
    <row r="219" spans="1:42" s="66" customFormat="1" ht="23.1" customHeight="1" x14ac:dyDescent="0.25">
      <c r="A219" s="2"/>
      <c r="B219" s="2"/>
      <c r="C219" s="2"/>
      <c r="D219" s="615" t="s">
        <v>837</v>
      </c>
      <c r="E219" s="615"/>
      <c r="F219" s="615"/>
      <c r="G219" s="615"/>
      <c r="H219" s="615"/>
      <c r="I219" s="615"/>
      <c r="J219" s="33"/>
      <c r="K219" s="202"/>
      <c r="L219" s="202"/>
      <c r="M219" s="51"/>
      <c r="N219" s="13"/>
      <c r="O219" s="13"/>
      <c r="P219" s="63"/>
      <c r="Q219" s="476">
        <v>45394</v>
      </c>
      <c r="R219" s="473">
        <v>220324</v>
      </c>
      <c r="S219" s="398"/>
      <c r="T219" s="400"/>
      <c r="U219" s="401"/>
      <c r="V219" s="401"/>
      <c r="W219" s="368"/>
      <c r="X219" s="305"/>
      <c r="Y219" s="289"/>
      <c r="Z219" s="277"/>
      <c r="AA219" s="263"/>
      <c r="AB219" s="263"/>
      <c r="AC219" s="208"/>
      <c r="AD219" s="208"/>
      <c r="AE219" s="208"/>
      <c r="AF219" s="208"/>
      <c r="AG219" s="208"/>
      <c r="AH219" s="192"/>
      <c r="AI219" s="312">
        <f t="shared" si="64"/>
        <v>0.20603293331638858</v>
      </c>
      <c r="AJ219" s="144"/>
    </row>
    <row r="220" spans="1:42" s="66" customFormat="1" ht="23.1" customHeight="1" x14ac:dyDescent="0.25">
      <c r="A220" s="449" t="s">
        <v>251</v>
      </c>
      <c r="B220" s="2"/>
      <c r="C220" s="2" t="s">
        <v>702</v>
      </c>
      <c r="D220" s="4" t="s">
        <v>693</v>
      </c>
      <c r="E220" s="116">
        <f t="shared" ref="E220:F221" si="69">K220</f>
        <v>850</v>
      </c>
      <c r="F220" s="117">
        <f t="shared" si="69"/>
        <v>550</v>
      </c>
      <c r="G220" s="101"/>
      <c r="H220" s="2"/>
      <c r="I220" s="2"/>
      <c r="J220" s="33"/>
      <c r="K220" s="202">
        <f t="shared" ref="K220:L221" si="70">MROUND(N220+25,50)</f>
        <v>850</v>
      </c>
      <c r="L220" s="202">
        <f t="shared" si="70"/>
        <v>550</v>
      </c>
      <c r="M220" s="51"/>
      <c r="N220" s="13">
        <f t="shared" si="65"/>
        <v>833.75</v>
      </c>
      <c r="O220" s="13">
        <f t="shared" si="66"/>
        <v>500.25</v>
      </c>
      <c r="P220" s="63"/>
      <c r="Q220" s="477">
        <v>333.5</v>
      </c>
      <c r="R220" s="450">
        <v>301.40000000000003</v>
      </c>
      <c r="S220" s="450">
        <v>301.40000000000003</v>
      </c>
      <c r="T220" s="436">
        <v>274</v>
      </c>
      <c r="U220" s="409">
        <v>274</v>
      </c>
      <c r="V220" s="409">
        <v>274</v>
      </c>
      <c r="W220" s="368">
        <v>250</v>
      </c>
      <c r="X220" s="305">
        <v>200</v>
      </c>
      <c r="Y220" s="289">
        <v>196.41875000000002</v>
      </c>
      <c r="Z220" s="277">
        <v>157.13500000000002</v>
      </c>
      <c r="AA220" s="263">
        <v>157.13500000000002</v>
      </c>
      <c r="AB220" s="263">
        <v>157.13500000000002</v>
      </c>
      <c r="AC220" s="208">
        <v>336.35447999999997</v>
      </c>
      <c r="AD220" s="208">
        <v>336.35447999999997</v>
      </c>
      <c r="AE220" s="208">
        <v>336.35447999999997</v>
      </c>
      <c r="AF220" s="208">
        <v>336.35447999999997</v>
      </c>
      <c r="AG220" s="208">
        <v>303.35000000000002</v>
      </c>
      <c r="AH220" s="192">
        <v>242.68</v>
      </c>
      <c r="AI220" s="312">
        <f t="shared" si="64"/>
        <v>1.1065029860650297</v>
      </c>
      <c r="AJ220" s="144"/>
    </row>
    <row r="221" spans="1:42" ht="23.1" customHeight="1" x14ac:dyDescent="0.25">
      <c r="A221" s="449"/>
      <c r="C221" s="2" t="s">
        <v>702</v>
      </c>
      <c r="D221" s="4" t="s">
        <v>694</v>
      </c>
      <c r="E221" s="116">
        <f t="shared" si="69"/>
        <v>1450</v>
      </c>
      <c r="F221" s="117">
        <f t="shared" si="69"/>
        <v>850</v>
      </c>
      <c r="G221" s="101"/>
      <c r="K221" s="202">
        <f t="shared" si="70"/>
        <v>1450</v>
      </c>
      <c r="L221" s="202">
        <f t="shared" si="70"/>
        <v>850</v>
      </c>
      <c r="M221" s="51"/>
      <c r="N221" s="13">
        <f t="shared" si="65"/>
        <v>1416.125</v>
      </c>
      <c r="O221" s="13">
        <f t="shared" si="66"/>
        <v>849.67500000000007</v>
      </c>
      <c r="P221" s="51"/>
      <c r="Q221" s="477">
        <v>566.45000000000005</v>
      </c>
      <c r="R221" s="450">
        <v>5119.2790000000005</v>
      </c>
      <c r="S221" s="450">
        <v>5119.2790000000005</v>
      </c>
      <c r="T221" s="436">
        <v>4653.8900000000003</v>
      </c>
      <c r="U221" s="409">
        <v>4653.8900000000003</v>
      </c>
      <c r="V221" s="409">
        <v>4653.8900000000003</v>
      </c>
      <c r="W221" s="368">
        <v>424.625</v>
      </c>
      <c r="X221" s="305">
        <v>339.7</v>
      </c>
      <c r="Y221" s="289">
        <v>333.63</v>
      </c>
      <c r="Z221" s="277">
        <v>266.904</v>
      </c>
      <c r="AA221" s="263">
        <v>266.904</v>
      </c>
      <c r="AB221" s="263">
        <v>266.904</v>
      </c>
      <c r="AC221" s="208">
        <v>449.57682</v>
      </c>
      <c r="AD221" s="208">
        <v>449.57682</v>
      </c>
      <c r="AE221" s="208">
        <v>449.57682</v>
      </c>
      <c r="AF221" s="208">
        <v>449.57682</v>
      </c>
      <c r="AG221" s="208">
        <v>405.46249999999998</v>
      </c>
      <c r="AH221" s="190">
        <v>324.37</v>
      </c>
      <c r="AI221" s="312">
        <f t="shared" si="64"/>
        <v>0.11065034744150494</v>
      </c>
    </row>
    <row r="222" spans="1:42" ht="23.1" customHeight="1" x14ac:dyDescent="0.25">
      <c r="A222" s="449"/>
      <c r="D222" s="136"/>
      <c r="E222" s="138"/>
      <c r="F222" s="139"/>
      <c r="K222" s="202"/>
      <c r="L222" s="202"/>
      <c r="M222" s="51"/>
      <c r="N222" s="13"/>
      <c r="O222" s="13"/>
      <c r="P222" s="51"/>
      <c r="Q222" s="477"/>
      <c r="R222" s="450"/>
      <c r="S222" s="450"/>
      <c r="T222" s="436"/>
      <c r="U222" s="401"/>
      <c r="V222" s="401"/>
      <c r="W222" s="368"/>
      <c r="X222" s="305"/>
      <c r="Y222" s="289"/>
      <c r="Z222" s="277"/>
      <c r="AA222" s="263"/>
      <c r="AB222" s="263"/>
      <c r="AC222" s="208"/>
      <c r="AD222" s="208"/>
      <c r="AE222" s="208"/>
      <c r="AF222" s="208"/>
      <c r="AG222" s="208"/>
      <c r="AH222" s="190"/>
      <c r="AI222" s="312" t="e">
        <f t="shared" si="64"/>
        <v>#DIV/0!</v>
      </c>
    </row>
    <row r="223" spans="1:42" ht="23.1" customHeight="1" x14ac:dyDescent="0.25">
      <c r="A223" s="449"/>
      <c r="C223" s="2" t="s">
        <v>702</v>
      </c>
      <c r="D223" s="4" t="s">
        <v>695</v>
      </c>
      <c r="E223" s="116">
        <f t="shared" ref="E223:F227" si="71">K223</f>
        <v>2000</v>
      </c>
      <c r="F223" s="117">
        <f t="shared" si="71"/>
        <v>1200</v>
      </c>
      <c r="K223" s="202">
        <f t="shared" ref="K223:L227" si="72">MROUND(N223+25,50)</f>
        <v>2000</v>
      </c>
      <c r="L223" s="202">
        <f t="shared" si="72"/>
        <v>1200</v>
      </c>
      <c r="M223" s="51"/>
      <c r="N223" s="13">
        <f t="shared" si="65"/>
        <v>1987.25</v>
      </c>
      <c r="O223" s="13">
        <f t="shared" si="66"/>
        <v>1192.3499999999999</v>
      </c>
      <c r="P223" s="51"/>
      <c r="Q223" s="477">
        <v>794.9</v>
      </c>
      <c r="R223" s="450">
        <v>736.02100000000007</v>
      </c>
      <c r="S223" s="450">
        <v>736.02100000000007</v>
      </c>
      <c r="T223" s="436">
        <v>669.11</v>
      </c>
      <c r="U223" s="409">
        <v>669.11</v>
      </c>
      <c r="V223" s="409">
        <v>669.11</v>
      </c>
      <c r="W223" s="368">
        <v>610.5</v>
      </c>
      <c r="X223" s="305">
        <v>488.4</v>
      </c>
      <c r="Y223" s="289">
        <v>488.75</v>
      </c>
      <c r="Z223" s="277">
        <v>391</v>
      </c>
      <c r="AA223" s="272">
        <v>391</v>
      </c>
      <c r="AB223" s="263">
        <v>391</v>
      </c>
      <c r="AC223" s="208">
        <v>554.70492000000002</v>
      </c>
      <c r="AD223" s="208">
        <v>554.70492000000002</v>
      </c>
      <c r="AE223" s="208">
        <v>554.70492000000002</v>
      </c>
      <c r="AF223" s="208">
        <v>554.70492000000002</v>
      </c>
      <c r="AG223" s="208">
        <v>500.27500000000003</v>
      </c>
      <c r="AH223" s="190">
        <v>400.22</v>
      </c>
      <c r="AI223" s="312">
        <f t="shared" si="64"/>
        <v>1.0799963587995449</v>
      </c>
    </row>
    <row r="224" spans="1:42" ht="23.1" customHeight="1" x14ac:dyDescent="0.25">
      <c r="A224" s="449"/>
      <c r="C224" s="2" t="s">
        <v>702</v>
      </c>
      <c r="D224" s="4" t="s">
        <v>696</v>
      </c>
      <c r="E224" s="116">
        <f t="shared" si="71"/>
        <v>2700</v>
      </c>
      <c r="F224" s="117">
        <f t="shared" si="71"/>
        <v>1600</v>
      </c>
      <c r="K224" s="202">
        <f t="shared" si="72"/>
        <v>2700</v>
      </c>
      <c r="L224" s="202">
        <f t="shared" si="72"/>
        <v>1600</v>
      </c>
      <c r="M224" s="51"/>
      <c r="N224" s="13">
        <f t="shared" si="65"/>
        <v>2656.0750000000003</v>
      </c>
      <c r="O224" s="13">
        <f t="shared" si="66"/>
        <v>1593.645</v>
      </c>
      <c r="P224" s="51"/>
      <c r="Q224" s="477">
        <v>1062.43</v>
      </c>
      <c r="R224" s="450">
        <v>983.74099999999999</v>
      </c>
      <c r="S224" s="450">
        <v>983.74099999999999</v>
      </c>
      <c r="T224" s="436">
        <v>894.31</v>
      </c>
      <c r="U224" s="409">
        <v>894.31</v>
      </c>
      <c r="V224" s="409">
        <v>894.31</v>
      </c>
      <c r="W224" s="368">
        <v>815.97499999999991</v>
      </c>
      <c r="X224" s="305">
        <v>652.78</v>
      </c>
      <c r="Y224" s="289">
        <v>653.75</v>
      </c>
      <c r="Z224" s="277">
        <v>523</v>
      </c>
      <c r="AA224" s="272">
        <v>523</v>
      </c>
      <c r="AB224" s="263">
        <v>499.53200000000004</v>
      </c>
      <c r="AC224" s="208">
        <v>738.14202</v>
      </c>
      <c r="AD224" s="208">
        <v>738.14202</v>
      </c>
      <c r="AE224" s="208">
        <v>738.14202</v>
      </c>
      <c r="AF224" s="208">
        <v>738.14202</v>
      </c>
      <c r="AG224" s="208">
        <v>665.71250000000009</v>
      </c>
      <c r="AH224" s="190">
        <v>532.57000000000005</v>
      </c>
      <c r="AI224" s="312">
        <f t="shared" si="64"/>
        <v>1.0799895500949945</v>
      </c>
    </row>
    <row r="225" spans="1:36" ht="23.1" customHeight="1" x14ac:dyDescent="0.25">
      <c r="A225" s="449"/>
      <c r="C225" s="2" t="s">
        <v>702</v>
      </c>
      <c r="D225" s="4" t="s">
        <v>697</v>
      </c>
      <c r="E225" s="116">
        <f t="shared" si="71"/>
        <v>3300</v>
      </c>
      <c r="F225" s="117">
        <f t="shared" si="71"/>
        <v>2000</v>
      </c>
      <c r="K225" s="202">
        <f t="shared" si="72"/>
        <v>3300</v>
      </c>
      <c r="L225" s="202">
        <f t="shared" si="72"/>
        <v>2000</v>
      </c>
      <c r="M225" s="51"/>
      <c r="N225" s="13">
        <f t="shared" si="65"/>
        <v>3277.25</v>
      </c>
      <c r="O225" s="13">
        <f t="shared" si="66"/>
        <v>1966.3500000000001</v>
      </c>
      <c r="P225" s="51"/>
      <c r="Q225" s="477">
        <v>1310.9</v>
      </c>
      <c r="R225" s="450">
        <v>1214.4000000000001</v>
      </c>
      <c r="S225" s="450">
        <v>1214.4000000000001</v>
      </c>
      <c r="T225" s="436">
        <v>1104</v>
      </c>
      <c r="U225" s="420">
        <v>1104</v>
      </c>
      <c r="V225" s="409">
        <v>1103.45</v>
      </c>
      <c r="W225" s="368">
        <v>1006.8000000000001</v>
      </c>
      <c r="X225" s="305">
        <v>805.44</v>
      </c>
      <c r="Y225" s="289">
        <v>806.25</v>
      </c>
      <c r="Z225" s="277">
        <v>645</v>
      </c>
      <c r="AA225" s="272">
        <v>645</v>
      </c>
      <c r="AB225" s="263">
        <v>616.34100000000001</v>
      </c>
      <c r="AC225" s="208"/>
      <c r="AD225" s="208"/>
      <c r="AE225" s="208"/>
      <c r="AF225" s="208"/>
      <c r="AG225" s="208"/>
      <c r="AH225" s="190"/>
      <c r="AI225" s="312">
        <f t="shared" si="64"/>
        <v>1.0794631093544136</v>
      </c>
    </row>
    <row r="226" spans="1:36" ht="23.1" customHeight="1" x14ac:dyDescent="0.25">
      <c r="A226" s="449"/>
      <c r="C226" s="2" t="s">
        <v>702</v>
      </c>
      <c r="D226" s="4" t="s">
        <v>698</v>
      </c>
      <c r="E226" s="116">
        <f t="shared" si="71"/>
        <v>4400</v>
      </c>
      <c r="F226" s="117">
        <f t="shared" si="71"/>
        <v>2650</v>
      </c>
      <c r="K226" s="202">
        <f t="shared" si="72"/>
        <v>4400</v>
      </c>
      <c r="L226" s="202">
        <f t="shared" si="72"/>
        <v>2650</v>
      </c>
      <c r="M226" s="51"/>
      <c r="N226" s="13">
        <f t="shared" si="65"/>
        <v>4361.0749999999998</v>
      </c>
      <c r="O226" s="13">
        <f t="shared" si="66"/>
        <v>2616.645</v>
      </c>
      <c r="P226" s="51"/>
      <c r="Q226" s="477">
        <v>1744.43</v>
      </c>
      <c r="R226" s="451">
        <v>1615.9</v>
      </c>
      <c r="S226" s="451">
        <v>1615.9</v>
      </c>
      <c r="T226" s="436">
        <v>1469</v>
      </c>
      <c r="U226" s="420">
        <v>1469</v>
      </c>
      <c r="V226" s="409">
        <v>1468.38</v>
      </c>
      <c r="W226" s="368">
        <v>1339.7624999999998</v>
      </c>
      <c r="X226" s="305">
        <v>1071.81</v>
      </c>
      <c r="Y226" s="289">
        <v>1072.5</v>
      </c>
      <c r="Z226" s="277">
        <v>858</v>
      </c>
      <c r="AA226" s="272">
        <v>858</v>
      </c>
      <c r="AB226" s="263">
        <v>820.16000000000008</v>
      </c>
      <c r="AC226" s="208"/>
      <c r="AD226" s="208"/>
      <c r="AE226" s="208"/>
      <c r="AF226" s="208"/>
      <c r="AG226" s="208"/>
      <c r="AH226" s="190"/>
      <c r="AI226" s="312">
        <f t="shared" si="64"/>
        <v>1.0795408131691318</v>
      </c>
    </row>
    <row r="227" spans="1:36" ht="23.1" customHeight="1" x14ac:dyDescent="0.25">
      <c r="A227" s="449"/>
      <c r="C227" s="2" t="s">
        <v>702</v>
      </c>
      <c r="D227" s="4" t="s">
        <v>699</v>
      </c>
      <c r="E227" s="116">
        <f t="shared" si="71"/>
        <v>7500</v>
      </c>
      <c r="F227" s="117">
        <f t="shared" si="71"/>
        <v>4500</v>
      </c>
      <c r="K227" s="202">
        <f t="shared" si="72"/>
        <v>7500</v>
      </c>
      <c r="L227" s="202">
        <f t="shared" si="72"/>
        <v>4500</v>
      </c>
      <c r="M227" s="51"/>
      <c r="N227" s="13">
        <f t="shared" si="65"/>
        <v>7483.1500000000005</v>
      </c>
      <c r="O227" s="13">
        <f t="shared" si="66"/>
        <v>4489.8900000000003</v>
      </c>
      <c r="P227" s="51"/>
      <c r="Q227" s="477">
        <v>2993.26</v>
      </c>
      <c r="R227" s="451">
        <v>2772</v>
      </c>
      <c r="S227" s="451">
        <v>2772</v>
      </c>
      <c r="T227" s="436">
        <v>2520</v>
      </c>
      <c r="U227" s="420">
        <v>2520</v>
      </c>
      <c r="V227" s="409">
        <v>2519.58</v>
      </c>
      <c r="W227" s="368">
        <v>2298.8874999999998</v>
      </c>
      <c r="X227" s="305">
        <v>1839.11</v>
      </c>
      <c r="Y227" s="289">
        <v>1665.8674999999998</v>
      </c>
      <c r="Z227" s="277">
        <v>1332.694</v>
      </c>
      <c r="AA227" s="263">
        <v>1332.694</v>
      </c>
      <c r="AB227" s="263">
        <v>1332.694</v>
      </c>
      <c r="AC227" s="208">
        <v>1199.4166799999998</v>
      </c>
      <c r="AD227" s="208">
        <v>1199.4166799999998</v>
      </c>
      <c r="AE227" s="208">
        <v>1199.4166799999998</v>
      </c>
      <c r="AF227" s="208">
        <v>1199.4166799999998</v>
      </c>
      <c r="AG227" s="208">
        <v>1081.7249999999999</v>
      </c>
      <c r="AH227" s="190">
        <v>865.38</v>
      </c>
      <c r="AI227" s="312">
        <f t="shared" si="64"/>
        <v>1.0798196248196248</v>
      </c>
    </row>
    <row r="228" spans="1:36" ht="23.1" customHeight="1" x14ac:dyDescent="0.25">
      <c r="A228" s="449"/>
      <c r="D228" s="136"/>
      <c r="E228" s="138"/>
      <c r="F228" s="139"/>
      <c r="K228" s="202"/>
      <c r="L228" s="202"/>
      <c r="M228" s="51"/>
      <c r="N228" s="13"/>
      <c r="O228" s="13"/>
      <c r="P228" s="51"/>
      <c r="Q228" s="451"/>
      <c r="R228" s="451"/>
      <c r="S228" s="451"/>
      <c r="T228" s="436"/>
      <c r="U228" s="401"/>
      <c r="V228" s="401"/>
      <c r="W228" s="368"/>
      <c r="X228" s="305"/>
      <c r="Y228" s="289"/>
      <c r="Z228" s="277"/>
      <c r="AA228" s="263"/>
      <c r="AB228" s="263"/>
      <c r="AC228" s="208"/>
      <c r="AD228" s="208"/>
      <c r="AE228" s="208"/>
      <c r="AF228" s="208"/>
      <c r="AG228" s="208"/>
      <c r="AH228" s="191"/>
      <c r="AI228" s="312" t="e">
        <f t="shared" si="64"/>
        <v>#DIV/0!</v>
      </c>
    </row>
    <row r="229" spans="1:36" s="66" customFormat="1" ht="23.1" customHeight="1" x14ac:dyDescent="0.25">
      <c r="A229" s="449"/>
      <c r="B229" s="2">
        <v>1895</v>
      </c>
      <c r="C229" s="2" t="s">
        <v>413</v>
      </c>
      <c r="D229" s="4" t="s">
        <v>700</v>
      </c>
      <c r="E229" s="116">
        <f t="shared" ref="E229:F230" si="73">K229</f>
        <v>6800</v>
      </c>
      <c r="F229" s="117">
        <f t="shared" si="73"/>
        <v>4100</v>
      </c>
      <c r="G229" s="101"/>
      <c r="H229" s="2"/>
      <c r="I229" s="2"/>
      <c r="J229" s="33"/>
      <c r="K229" s="202">
        <f t="shared" ref="K229:L230" si="74">MROUND(N229+25,50)</f>
        <v>6800</v>
      </c>
      <c r="L229" s="202">
        <f t="shared" si="74"/>
        <v>4100</v>
      </c>
      <c r="M229" s="51"/>
      <c r="N229" s="13">
        <f t="shared" si="65"/>
        <v>6757.75</v>
      </c>
      <c r="O229" s="13">
        <f t="shared" si="66"/>
        <v>4054.6499999999996</v>
      </c>
      <c r="P229" s="63"/>
      <c r="Q229" s="477">
        <v>2703.1</v>
      </c>
      <c r="R229" s="451">
        <v>4280.1000000000004</v>
      </c>
      <c r="S229" s="451">
        <v>4280.1000000000004</v>
      </c>
      <c r="T229" s="436">
        <v>2275.34</v>
      </c>
      <c r="U229" s="409">
        <v>2275.34</v>
      </c>
      <c r="V229" s="409">
        <v>2275.34</v>
      </c>
      <c r="W229" s="368">
        <v>2076.0374999999999</v>
      </c>
      <c r="X229" s="305">
        <v>1660.83</v>
      </c>
      <c r="Y229" s="289">
        <v>1588.62</v>
      </c>
      <c r="Z229" s="277">
        <v>1270.896</v>
      </c>
      <c r="AA229" s="263">
        <v>1270.896</v>
      </c>
      <c r="AB229" s="263">
        <v>1270.896</v>
      </c>
      <c r="AC229" s="208">
        <v>1143.8103599999999</v>
      </c>
      <c r="AD229" s="208">
        <v>1143.8103599999999</v>
      </c>
      <c r="AE229" s="208">
        <v>1143.8103599999999</v>
      </c>
      <c r="AF229" s="208">
        <v>1143.8103599999999</v>
      </c>
      <c r="AG229" s="208">
        <v>1031.575</v>
      </c>
      <c r="AH229" s="191">
        <v>825.26</v>
      </c>
      <c r="AI229" s="312">
        <f t="shared" si="64"/>
        <v>0.6315506647040956</v>
      </c>
      <c r="AJ229" s="144"/>
    </row>
    <row r="230" spans="1:36" ht="23.1" customHeight="1" x14ac:dyDescent="0.25">
      <c r="A230" s="449"/>
      <c r="B230" s="2">
        <v>1896</v>
      </c>
      <c r="C230" s="2" t="s">
        <v>414</v>
      </c>
      <c r="D230" s="4" t="s">
        <v>701</v>
      </c>
      <c r="E230" s="116">
        <f t="shared" si="73"/>
        <v>11600</v>
      </c>
      <c r="F230" s="117">
        <f t="shared" si="73"/>
        <v>6950</v>
      </c>
      <c r="G230" s="101"/>
      <c r="K230" s="202">
        <f t="shared" si="74"/>
        <v>11600</v>
      </c>
      <c r="L230" s="202">
        <f t="shared" si="74"/>
        <v>6950</v>
      </c>
      <c r="M230" s="51"/>
      <c r="N230" s="13">
        <f t="shared" si="65"/>
        <v>11556.25</v>
      </c>
      <c r="O230" s="13">
        <f t="shared" si="66"/>
        <v>6933.75</v>
      </c>
      <c r="P230" s="51"/>
      <c r="Q230" s="477">
        <v>4622.5</v>
      </c>
      <c r="R230" s="450">
        <v>3890.99</v>
      </c>
      <c r="S230" s="450">
        <v>3890.99</v>
      </c>
      <c r="T230" s="436">
        <v>3890.99</v>
      </c>
      <c r="U230" s="409">
        <v>3890.99</v>
      </c>
      <c r="V230" s="409">
        <v>3890.99</v>
      </c>
      <c r="W230" s="368">
        <v>3550.1749999999997</v>
      </c>
      <c r="X230" s="305">
        <v>2840.14</v>
      </c>
      <c r="Y230" s="289">
        <v>2716.67</v>
      </c>
      <c r="Z230" s="277">
        <v>2173.3360000000002</v>
      </c>
      <c r="AA230" s="263">
        <v>2173.3360000000002</v>
      </c>
      <c r="AB230" s="263">
        <v>2173.3360000000002</v>
      </c>
      <c r="AC230" s="208">
        <v>1955.9924999999998</v>
      </c>
      <c r="AD230" s="208">
        <v>1955.9924999999998</v>
      </c>
      <c r="AE230" s="208">
        <v>1955.9924999999998</v>
      </c>
      <c r="AF230" s="208">
        <v>1955.9924999999998</v>
      </c>
      <c r="AG230" s="208">
        <v>1764.0625</v>
      </c>
      <c r="AH230" s="191">
        <v>1411.25</v>
      </c>
      <c r="AI230" s="312">
        <f t="shared" si="64"/>
        <v>1.1880009971755261</v>
      </c>
    </row>
    <row r="231" spans="1:36" ht="23.1" customHeight="1" x14ac:dyDescent="0.25">
      <c r="D231" s="136"/>
      <c r="E231" s="138"/>
      <c r="F231" s="139"/>
      <c r="K231" s="202"/>
      <c r="L231" s="202"/>
      <c r="M231" s="51"/>
      <c r="N231" s="13"/>
      <c r="O231" s="13"/>
      <c r="P231" s="51"/>
      <c r="Q231" s="398"/>
      <c r="R231" s="398"/>
      <c r="S231" s="398"/>
      <c r="T231" s="400"/>
      <c r="U231" s="401"/>
      <c r="V231" s="401"/>
      <c r="W231" s="368">
        <v>0</v>
      </c>
      <c r="X231" s="300"/>
      <c r="Y231" s="289"/>
      <c r="Z231" s="277"/>
      <c r="AA231" s="208"/>
      <c r="AB231" s="208"/>
      <c r="AC231" s="208"/>
      <c r="AD231" s="208"/>
      <c r="AE231" s="208"/>
      <c r="AF231" s="208"/>
      <c r="AG231" s="208"/>
      <c r="AH231" s="54"/>
      <c r="AI231" s="312" t="e">
        <f t="shared" si="64"/>
        <v>#DIV/0!</v>
      </c>
    </row>
    <row r="232" spans="1:36" ht="23.1" customHeight="1" x14ac:dyDescent="0.25">
      <c r="D232" s="615" t="s">
        <v>838</v>
      </c>
      <c r="E232" s="615"/>
      <c r="F232" s="615"/>
      <c r="G232" s="615"/>
      <c r="H232" s="615"/>
      <c r="I232" s="615"/>
      <c r="J232" s="34"/>
      <c r="K232" s="202"/>
      <c r="L232" s="202"/>
      <c r="M232" s="2"/>
      <c r="N232" s="13"/>
      <c r="O232" s="13"/>
      <c r="P232" s="2"/>
      <c r="Q232" s="476">
        <v>45394</v>
      </c>
      <c r="R232" s="473">
        <v>220324</v>
      </c>
      <c r="S232" s="398"/>
      <c r="T232" s="400"/>
      <c r="U232" s="401"/>
      <c r="V232" s="401"/>
      <c r="W232" s="329"/>
      <c r="X232" s="333"/>
      <c r="Y232" s="330"/>
      <c r="Z232" s="277"/>
      <c r="AA232" s="208"/>
      <c r="AB232" s="208"/>
      <c r="AC232" s="208"/>
      <c r="AD232" s="208"/>
      <c r="AE232" s="208"/>
      <c r="AF232" s="208"/>
      <c r="AG232" s="208"/>
      <c r="AH232" s="54"/>
      <c r="AI232" s="312">
        <f t="shared" si="64"/>
        <v>0.20603293331638858</v>
      </c>
    </row>
    <row r="233" spans="1:36" s="66" customFormat="1" ht="23.1" customHeight="1" x14ac:dyDescent="0.25">
      <c r="A233" s="449"/>
      <c r="B233" s="2">
        <v>2007</v>
      </c>
      <c r="C233" s="2" t="s">
        <v>466</v>
      </c>
      <c r="D233" s="4" t="s">
        <v>546</v>
      </c>
      <c r="E233" s="116">
        <f t="shared" ref="E233:F239" si="75">K233</f>
        <v>1850</v>
      </c>
      <c r="F233" s="117">
        <f t="shared" si="75"/>
        <v>1100</v>
      </c>
      <c r="G233" s="101"/>
      <c r="H233" s="2"/>
      <c r="I233" s="2"/>
      <c r="J233" s="33"/>
      <c r="K233" s="202">
        <f t="shared" ref="K233:L239" si="76">MROUND(N233+25,50)</f>
        <v>1850</v>
      </c>
      <c r="L233" s="202">
        <f t="shared" si="76"/>
        <v>1100</v>
      </c>
      <c r="M233" s="51"/>
      <c r="N233" s="13">
        <f t="shared" si="65"/>
        <v>1806.2</v>
      </c>
      <c r="O233" s="13">
        <f t="shared" si="66"/>
        <v>1083.72</v>
      </c>
      <c r="P233" s="63"/>
      <c r="Q233" s="477">
        <v>722.48</v>
      </c>
      <c r="R233" s="450">
        <v>669</v>
      </c>
      <c r="S233" s="450">
        <v>669</v>
      </c>
      <c r="T233" s="436">
        <v>608.16</v>
      </c>
      <c r="U233" s="409">
        <v>608.16</v>
      </c>
      <c r="V233" s="409">
        <v>608.16</v>
      </c>
      <c r="W233" s="368">
        <v>554.88750000000005</v>
      </c>
      <c r="X233" s="305">
        <v>443.91</v>
      </c>
      <c r="Y233" s="289">
        <v>424.6275</v>
      </c>
      <c r="Z233" s="277">
        <v>339.702</v>
      </c>
      <c r="AA233" s="263">
        <v>339.702</v>
      </c>
      <c r="AB233" s="263">
        <v>339.702</v>
      </c>
      <c r="AC233" s="208">
        <v>305.72388000000001</v>
      </c>
      <c r="AD233" s="208">
        <v>305.72388000000001</v>
      </c>
      <c r="AE233" s="208">
        <v>305.72388000000001</v>
      </c>
      <c r="AF233" s="208">
        <v>305.72388000000001</v>
      </c>
      <c r="AG233" s="208">
        <v>275.72500000000002</v>
      </c>
      <c r="AH233" s="191">
        <v>220.58</v>
      </c>
      <c r="AI233" s="312">
        <f t="shared" si="64"/>
        <v>1.0799402092675636</v>
      </c>
      <c r="AJ233" s="144"/>
    </row>
    <row r="234" spans="1:36" ht="23.1" customHeight="1" x14ac:dyDescent="0.25">
      <c r="A234" s="449"/>
      <c r="C234" s="2" t="s">
        <v>467</v>
      </c>
      <c r="D234" s="4" t="s">
        <v>547</v>
      </c>
      <c r="E234" s="116">
        <f t="shared" si="75"/>
        <v>2200</v>
      </c>
      <c r="F234" s="117">
        <f t="shared" si="75"/>
        <v>1300</v>
      </c>
      <c r="G234" s="101"/>
      <c r="K234" s="202">
        <f t="shared" si="76"/>
        <v>2200</v>
      </c>
      <c r="L234" s="202">
        <f t="shared" si="76"/>
        <v>1300</v>
      </c>
      <c r="M234" s="51"/>
      <c r="N234" s="13">
        <f t="shared" si="65"/>
        <v>2155.125</v>
      </c>
      <c r="O234" s="13">
        <f t="shared" si="66"/>
        <v>1293.0749999999998</v>
      </c>
      <c r="P234" s="51"/>
      <c r="Q234" s="477">
        <v>862.05</v>
      </c>
      <c r="R234" s="451">
        <v>799</v>
      </c>
      <c r="S234" s="451">
        <v>799</v>
      </c>
      <c r="T234" s="436">
        <v>725.63</v>
      </c>
      <c r="U234" s="409">
        <v>725.63</v>
      </c>
      <c r="V234" s="409">
        <v>725.63</v>
      </c>
      <c r="W234" s="368">
        <v>662.07499999999993</v>
      </c>
      <c r="X234" s="305">
        <v>529.66</v>
      </c>
      <c r="Y234" s="289">
        <v>506.64625000000007</v>
      </c>
      <c r="Z234" s="277">
        <v>405.31700000000006</v>
      </c>
      <c r="AA234" s="263">
        <v>405.31700000000006</v>
      </c>
      <c r="AB234" s="263">
        <v>405.31700000000006</v>
      </c>
      <c r="AC234" s="208">
        <v>364.78133999999994</v>
      </c>
      <c r="AD234" s="208">
        <v>364.78133999999994</v>
      </c>
      <c r="AE234" s="208">
        <v>364.78133999999994</v>
      </c>
      <c r="AF234" s="208">
        <v>364.78133999999994</v>
      </c>
      <c r="AG234" s="208">
        <v>328.98750000000001</v>
      </c>
      <c r="AH234" s="191">
        <v>263.19</v>
      </c>
      <c r="AI234" s="312">
        <f t="shared" si="64"/>
        <v>1.0789111389236545</v>
      </c>
    </row>
    <row r="235" spans="1:36" ht="23.1" customHeight="1" x14ac:dyDescent="0.25">
      <c r="A235" s="449"/>
      <c r="C235" s="2" t="s">
        <v>468</v>
      </c>
      <c r="D235" s="4" t="s">
        <v>548</v>
      </c>
      <c r="E235" s="116">
        <f t="shared" si="75"/>
        <v>3000</v>
      </c>
      <c r="F235" s="117">
        <f t="shared" si="75"/>
        <v>1800</v>
      </c>
      <c r="G235" s="101"/>
      <c r="K235" s="202">
        <f t="shared" si="76"/>
        <v>3000</v>
      </c>
      <c r="L235" s="202">
        <f t="shared" si="76"/>
        <v>1800</v>
      </c>
      <c r="M235" s="51"/>
      <c r="N235" s="13">
        <f t="shared" si="65"/>
        <v>2992.625</v>
      </c>
      <c r="O235" s="13">
        <f t="shared" si="66"/>
        <v>1795.5749999999998</v>
      </c>
      <c r="P235" s="51"/>
      <c r="Q235" s="477">
        <v>1197.05</v>
      </c>
      <c r="R235" s="451">
        <v>1108.4000000000001</v>
      </c>
      <c r="S235" s="451">
        <v>1108.4000000000001</v>
      </c>
      <c r="T235" s="436">
        <v>1007.62</v>
      </c>
      <c r="U235" s="409">
        <v>1007.62</v>
      </c>
      <c r="V235" s="409">
        <v>1007.62</v>
      </c>
      <c r="W235" s="368">
        <v>919.36249999999995</v>
      </c>
      <c r="X235" s="305">
        <v>735.49</v>
      </c>
      <c r="Y235" s="289">
        <v>703.505</v>
      </c>
      <c r="Z235" s="277">
        <v>562.80399999999997</v>
      </c>
      <c r="AA235" s="263">
        <v>562.80399999999997</v>
      </c>
      <c r="AB235" s="263">
        <v>562.80399999999997</v>
      </c>
      <c r="AC235" s="208">
        <v>506.51369999999997</v>
      </c>
      <c r="AD235" s="208">
        <v>506.51369999999997</v>
      </c>
      <c r="AE235" s="208">
        <v>506.51369999999997</v>
      </c>
      <c r="AF235" s="208">
        <v>506.51369999999997</v>
      </c>
      <c r="AG235" s="208">
        <v>456.8125</v>
      </c>
      <c r="AH235" s="191">
        <v>365.45</v>
      </c>
      <c r="AI235" s="312">
        <f t="shared" si="64"/>
        <v>1.0799801515698302</v>
      </c>
    </row>
    <row r="236" spans="1:36" ht="23.1" customHeight="1" x14ac:dyDescent="0.25">
      <c r="A236" s="449"/>
      <c r="C236" s="2" t="s">
        <v>469</v>
      </c>
      <c r="D236" s="4" t="s">
        <v>167</v>
      </c>
      <c r="E236" s="116">
        <f t="shared" si="75"/>
        <v>3400</v>
      </c>
      <c r="F236" s="117">
        <f t="shared" si="75"/>
        <v>2050</v>
      </c>
      <c r="G236" s="101"/>
      <c r="K236" s="202">
        <f t="shared" si="76"/>
        <v>3400</v>
      </c>
      <c r="L236" s="202">
        <f t="shared" si="76"/>
        <v>2050</v>
      </c>
      <c r="M236" s="51"/>
      <c r="N236" s="13">
        <f t="shared" si="65"/>
        <v>3366</v>
      </c>
      <c r="O236" s="13">
        <f t="shared" si="66"/>
        <v>2019.6000000000001</v>
      </c>
      <c r="P236" s="51"/>
      <c r="Q236" s="477">
        <v>1346.4</v>
      </c>
      <c r="R236" s="451">
        <v>1247</v>
      </c>
      <c r="S236" s="451">
        <v>1247</v>
      </c>
      <c r="T236" s="436">
        <v>1133.33</v>
      </c>
      <c r="U236" s="409">
        <v>1133.33</v>
      </c>
      <c r="V236" s="409">
        <v>1133.33</v>
      </c>
      <c r="W236" s="368">
        <v>1034.0625</v>
      </c>
      <c r="X236" s="305">
        <v>827.25</v>
      </c>
      <c r="Y236" s="289">
        <v>791.27125000000001</v>
      </c>
      <c r="Z236" s="277">
        <v>633.01700000000005</v>
      </c>
      <c r="AA236" s="263">
        <v>633.01700000000005</v>
      </c>
      <c r="AB236" s="263">
        <v>633.01700000000005</v>
      </c>
      <c r="AC236" s="208">
        <v>569.71529999999996</v>
      </c>
      <c r="AD236" s="208">
        <v>569.71529999999996</v>
      </c>
      <c r="AE236" s="208">
        <v>569.71529999999996</v>
      </c>
      <c r="AF236" s="208">
        <v>569.71529999999996</v>
      </c>
      <c r="AG236" s="208">
        <v>513.8125</v>
      </c>
      <c r="AH236" s="191">
        <v>411.05</v>
      </c>
      <c r="AI236" s="312">
        <f t="shared" si="64"/>
        <v>1.0797113071371292</v>
      </c>
    </row>
    <row r="237" spans="1:36" ht="23.1" customHeight="1" x14ac:dyDescent="0.25">
      <c r="A237" s="449"/>
      <c r="C237" s="2" t="s">
        <v>470</v>
      </c>
      <c r="D237" s="4" t="s">
        <v>168</v>
      </c>
      <c r="E237" s="116">
        <f t="shared" si="75"/>
        <v>4050</v>
      </c>
      <c r="F237" s="117">
        <f t="shared" si="75"/>
        <v>2450</v>
      </c>
      <c r="G237" s="101"/>
      <c r="K237" s="202">
        <f t="shared" si="76"/>
        <v>4050</v>
      </c>
      <c r="L237" s="202">
        <f t="shared" si="76"/>
        <v>2450</v>
      </c>
      <c r="M237" s="51"/>
      <c r="N237" s="13">
        <f t="shared" si="65"/>
        <v>4047.2250000000004</v>
      </c>
      <c r="O237" s="13">
        <f t="shared" si="66"/>
        <v>2428.335</v>
      </c>
      <c r="P237" s="51"/>
      <c r="Q237" s="477">
        <v>1618.89</v>
      </c>
      <c r="R237" s="451">
        <v>1499</v>
      </c>
      <c r="S237" s="451">
        <v>1499</v>
      </c>
      <c r="T237" s="436">
        <v>1362.03</v>
      </c>
      <c r="U237" s="409">
        <v>1362.03</v>
      </c>
      <c r="V237" s="409">
        <v>1362.03</v>
      </c>
      <c r="W237" s="368">
        <v>1242.7249999999999</v>
      </c>
      <c r="X237" s="305">
        <v>994.18</v>
      </c>
      <c r="Y237" s="289">
        <v>950.95000000000016</v>
      </c>
      <c r="Z237" s="277">
        <v>760.7600000000001</v>
      </c>
      <c r="AA237" s="263">
        <v>760.7600000000001</v>
      </c>
      <c r="AB237" s="263">
        <v>760.7600000000001</v>
      </c>
      <c r="AC237" s="208">
        <v>684.68399999999997</v>
      </c>
      <c r="AD237" s="208">
        <v>684.68399999999997</v>
      </c>
      <c r="AE237" s="208">
        <v>684.68399999999997</v>
      </c>
      <c r="AF237" s="208">
        <v>684.68399999999997</v>
      </c>
      <c r="AG237" s="208">
        <v>617.5</v>
      </c>
      <c r="AH237" s="191">
        <v>494</v>
      </c>
      <c r="AI237" s="312">
        <f t="shared" si="64"/>
        <v>1.079979986657772</v>
      </c>
    </row>
    <row r="238" spans="1:36" ht="23.1" customHeight="1" x14ac:dyDescent="0.25">
      <c r="A238" s="449"/>
      <c r="C238" s="2" t="s">
        <v>471</v>
      </c>
      <c r="D238" s="4" t="s">
        <v>549</v>
      </c>
      <c r="E238" s="116">
        <f t="shared" si="75"/>
        <v>6150</v>
      </c>
      <c r="F238" s="117">
        <f t="shared" si="75"/>
        <v>3700</v>
      </c>
      <c r="G238" s="101"/>
      <c r="K238" s="202">
        <f t="shared" si="76"/>
        <v>6150</v>
      </c>
      <c r="L238" s="202">
        <f t="shared" si="76"/>
        <v>3700</v>
      </c>
      <c r="M238" s="51"/>
      <c r="N238" s="13">
        <f t="shared" si="65"/>
        <v>6126.0749999999998</v>
      </c>
      <c r="O238" s="13">
        <f t="shared" si="66"/>
        <v>3675.6449999999995</v>
      </c>
      <c r="P238" s="51"/>
      <c r="Q238" s="477">
        <v>2450.4299999999998</v>
      </c>
      <c r="R238" s="451">
        <v>2269</v>
      </c>
      <c r="S238" s="451">
        <v>2269</v>
      </c>
      <c r="T238" s="436">
        <v>2062.54</v>
      </c>
      <c r="U238" s="409">
        <v>2062.54</v>
      </c>
      <c r="V238" s="409">
        <v>2062.54</v>
      </c>
      <c r="W238" s="368">
        <v>1881.875</v>
      </c>
      <c r="X238" s="305">
        <v>1505.5</v>
      </c>
      <c r="Y238" s="289">
        <v>1440.13375</v>
      </c>
      <c r="Z238" s="277">
        <v>1152.107</v>
      </c>
      <c r="AA238" s="263">
        <v>1152.107</v>
      </c>
      <c r="AB238" s="263">
        <v>1152.107</v>
      </c>
      <c r="AC238" s="208">
        <v>1036.8804599999999</v>
      </c>
      <c r="AD238" s="208">
        <v>1036.8804599999999</v>
      </c>
      <c r="AE238" s="208">
        <v>1036.8804599999999</v>
      </c>
      <c r="AF238" s="208">
        <v>1036.8804599999999</v>
      </c>
      <c r="AG238" s="208">
        <v>935.13750000000005</v>
      </c>
      <c r="AH238" s="191">
        <v>748.11</v>
      </c>
      <c r="AI238" s="312">
        <f t="shared" si="64"/>
        <v>1.0799603349493168</v>
      </c>
    </row>
    <row r="239" spans="1:36" ht="23.1" customHeight="1" x14ac:dyDescent="0.25">
      <c r="A239" s="449"/>
      <c r="C239" s="2" t="s">
        <v>472</v>
      </c>
      <c r="D239" s="4" t="s">
        <v>170</v>
      </c>
      <c r="E239" s="116">
        <f t="shared" si="75"/>
        <v>11750</v>
      </c>
      <c r="F239" s="117">
        <f t="shared" si="75"/>
        <v>7050</v>
      </c>
      <c r="G239" s="101"/>
      <c r="K239" s="202">
        <f t="shared" si="76"/>
        <v>11750</v>
      </c>
      <c r="L239" s="202">
        <f t="shared" si="76"/>
        <v>7050</v>
      </c>
      <c r="M239" s="51"/>
      <c r="N239" s="13">
        <f t="shared" si="65"/>
        <v>11704.349999999999</v>
      </c>
      <c r="O239" s="13">
        <f t="shared" si="66"/>
        <v>7022.61</v>
      </c>
      <c r="P239" s="51"/>
      <c r="Q239" s="477">
        <v>4681.74</v>
      </c>
      <c r="R239" s="451">
        <v>4413</v>
      </c>
      <c r="S239" s="451">
        <v>4413</v>
      </c>
      <c r="T239" s="436">
        <v>3940.86</v>
      </c>
      <c r="U239" s="409">
        <v>3940.86</v>
      </c>
      <c r="V239" s="409">
        <v>3940.86</v>
      </c>
      <c r="W239" s="368">
        <v>3595.6750000000002</v>
      </c>
      <c r="X239" s="305">
        <v>2876.54</v>
      </c>
      <c r="Y239" s="289">
        <v>2765.51</v>
      </c>
      <c r="Z239" s="277">
        <v>2212.4080000000004</v>
      </c>
      <c r="AA239" s="263">
        <v>2212.4080000000004</v>
      </c>
      <c r="AB239" s="263">
        <v>2212.4080000000004</v>
      </c>
      <c r="AC239" s="208">
        <v>1981.0652399999997</v>
      </c>
      <c r="AD239" s="208">
        <v>1981.0652399999997</v>
      </c>
      <c r="AE239" s="208">
        <v>1981.0652399999997</v>
      </c>
      <c r="AF239" s="208">
        <v>1981.0652399999997</v>
      </c>
      <c r="AG239" s="208">
        <v>1786.675</v>
      </c>
      <c r="AH239" s="191">
        <v>1429.34</v>
      </c>
      <c r="AI239" s="312">
        <f t="shared" si="64"/>
        <v>1.0608973487423521</v>
      </c>
    </row>
    <row r="240" spans="1:36" ht="23.1" customHeight="1" x14ac:dyDescent="0.25">
      <c r="D240" s="136"/>
      <c r="E240" s="138"/>
      <c r="F240" s="139"/>
      <c r="K240" s="202"/>
      <c r="L240" s="202"/>
      <c r="M240" s="51"/>
      <c r="N240" s="13"/>
      <c r="O240" s="13"/>
      <c r="P240" s="51"/>
      <c r="Q240" s="398"/>
      <c r="R240" s="398"/>
      <c r="S240" s="398"/>
      <c r="T240" s="400"/>
      <c r="U240" s="401"/>
      <c r="V240" s="401"/>
      <c r="W240" s="368"/>
      <c r="X240" s="305"/>
      <c r="Y240" s="289"/>
      <c r="Z240" s="277"/>
      <c r="AA240" s="263"/>
      <c r="AB240" s="263"/>
      <c r="AC240" s="208"/>
      <c r="AD240" s="208"/>
      <c r="AE240" s="208"/>
      <c r="AF240" s="208"/>
      <c r="AG240" s="208"/>
      <c r="AH240" s="191"/>
      <c r="AI240" s="312" t="e">
        <f t="shared" si="64"/>
        <v>#DIV/0!</v>
      </c>
    </row>
    <row r="241" spans="1:36" ht="23.1" customHeight="1" x14ac:dyDescent="0.25">
      <c r="D241" s="615" t="s">
        <v>836</v>
      </c>
      <c r="E241" s="615"/>
      <c r="F241" s="615"/>
      <c r="G241" s="615"/>
      <c r="H241" s="615"/>
      <c r="I241" s="615"/>
      <c r="J241" s="34"/>
      <c r="K241" s="202"/>
      <c r="L241" s="202"/>
      <c r="M241" s="2"/>
      <c r="N241" s="13"/>
      <c r="O241" s="13"/>
      <c r="P241" s="2"/>
      <c r="Q241" s="476">
        <v>45394</v>
      </c>
      <c r="R241" s="473">
        <v>220324</v>
      </c>
      <c r="S241" s="398"/>
      <c r="T241" s="400"/>
      <c r="U241" s="401"/>
      <c r="V241" s="401"/>
      <c r="W241" s="329"/>
      <c r="X241" s="333"/>
      <c r="Y241" s="330"/>
      <c r="Z241" s="280"/>
      <c r="AA241" s="331"/>
      <c r="AB241" s="331"/>
      <c r="AC241" s="237"/>
      <c r="AD241" s="237"/>
      <c r="AE241" s="237"/>
      <c r="AF241" s="237"/>
      <c r="AG241" s="237"/>
      <c r="AH241" s="197"/>
      <c r="AI241" s="312">
        <f t="shared" si="64"/>
        <v>0.20603293331638858</v>
      </c>
    </row>
    <row r="242" spans="1:36" s="66" customFormat="1" ht="23.1" customHeight="1" x14ac:dyDescent="0.25">
      <c r="A242" s="449"/>
      <c r="B242" s="2">
        <v>2030</v>
      </c>
      <c r="C242" s="2" t="s">
        <v>477</v>
      </c>
      <c r="D242" s="4" t="s">
        <v>800</v>
      </c>
      <c r="E242" s="116">
        <f t="shared" ref="E242:F256" si="77">K242</f>
        <v>1100</v>
      </c>
      <c r="F242" s="117">
        <f t="shared" si="77"/>
        <v>650</v>
      </c>
      <c r="G242" s="101"/>
      <c r="H242" s="2"/>
      <c r="I242" s="2"/>
      <c r="J242" s="33"/>
      <c r="K242" s="202">
        <f t="shared" ref="K242:L256" si="78">MROUND(N242+25,50)</f>
        <v>1100</v>
      </c>
      <c r="L242" s="202">
        <f t="shared" si="78"/>
        <v>650</v>
      </c>
      <c r="M242" s="51"/>
      <c r="N242" s="13">
        <f t="shared" si="65"/>
        <v>1060.5999999999999</v>
      </c>
      <c r="O242" s="13">
        <f t="shared" si="66"/>
        <v>636.36</v>
      </c>
      <c r="P242" s="63"/>
      <c r="Q242" s="477">
        <v>424.24</v>
      </c>
      <c r="R242" s="450">
        <v>392.83200000000005</v>
      </c>
      <c r="S242" s="450">
        <v>392.83200000000005</v>
      </c>
      <c r="T242" s="436">
        <v>357.12</v>
      </c>
      <c r="U242" s="409">
        <v>357.12</v>
      </c>
      <c r="V242" s="409">
        <v>357.12</v>
      </c>
      <c r="W242" s="368">
        <v>325.83750000000003</v>
      </c>
      <c r="X242" s="305">
        <v>260.67</v>
      </c>
      <c r="Y242" s="289">
        <v>249.34250000000003</v>
      </c>
      <c r="Z242" s="277">
        <v>199.47400000000002</v>
      </c>
      <c r="AA242" s="263">
        <v>199.47400000000002</v>
      </c>
      <c r="AB242" s="263">
        <v>199.47400000000002</v>
      </c>
      <c r="AC242" s="208">
        <v>179.52857999999998</v>
      </c>
      <c r="AD242" s="208">
        <v>179.52857999999998</v>
      </c>
      <c r="AE242" s="208">
        <v>179.52857999999998</v>
      </c>
      <c r="AF242" s="208">
        <v>179.52857999999998</v>
      </c>
      <c r="AG242" s="208">
        <v>161.91249999999999</v>
      </c>
      <c r="AH242" s="191">
        <v>129.53</v>
      </c>
      <c r="AI242" s="312">
        <f t="shared" si="64"/>
        <v>1.0799527533398501</v>
      </c>
      <c r="AJ242" s="144"/>
    </row>
    <row r="243" spans="1:36" ht="23.1" customHeight="1" x14ac:dyDescent="0.25">
      <c r="A243" s="449"/>
      <c r="B243" s="2">
        <v>2031</v>
      </c>
      <c r="C243" s="2" t="s">
        <v>478</v>
      </c>
      <c r="D243" s="4" t="s">
        <v>801</v>
      </c>
      <c r="E243" s="116">
        <f t="shared" si="77"/>
        <v>600</v>
      </c>
      <c r="F243" s="117">
        <f t="shared" si="77"/>
        <v>350</v>
      </c>
      <c r="G243" s="101"/>
      <c r="K243" s="202">
        <f t="shared" si="78"/>
        <v>600</v>
      </c>
      <c r="L243" s="202">
        <f t="shared" si="78"/>
        <v>350</v>
      </c>
      <c r="M243" s="51"/>
      <c r="N243" s="13">
        <f t="shared" si="65"/>
        <v>564.52499999999998</v>
      </c>
      <c r="O243" s="13">
        <f t="shared" si="66"/>
        <v>338.71500000000003</v>
      </c>
      <c r="P243" s="51"/>
      <c r="Q243" s="477">
        <v>225.81</v>
      </c>
      <c r="R243" s="450">
        <v>209.077</v>
      </c>
      <c r="S243" s="450">
        <v>209.077</v>
      </c>
      <c r="T243" s="436">
        <v>190.07</v>
      </c>
      <c r="U243" s="409">
        <v>190.07</v>
      </c>
      <c r="V243" s="409">
        <v>190.07</v>
      </c>
      <c r="W243" s="368">
        <v>173.42500000000001</v>
      </c>
      <c r="X243" s="305">
        <v>138.74</v>
      </c>
      <c r="Y243" s="289">
        <v>138.22875000000002</v>
      </c>
      <c r="Z243" s="277">
        <v>110.58300000000001</v>
      </c>
      <c r="AA243" s="263">
        <v>110.58300000000001</v>
      </c>
      <c r="AB243" s="263">
        <v>110.58300000000001</v>
      </c>
      <c r="AC243" s="208">
        <v>90</v>
      </c>
      <c r="AD243" s="234">
        <v>90</v>
      </c>
      <c r="AE243" s="208">
        <v>99.514799999999994</v>
      </c>
      <c r="AF243" s="208">
        <v>99.514799999999994</v>
      </c>
      <c r="AG243" s="208">
        <v>89.75</v>
      </c>
      <c r="AH243" s="191">
        <v>71.8</v>
      </c>
      <c r="AI243" s="312">
        <f t="shared" si="64"/>
        <v>1.0800327152197515</v>
      </c>
    </row>
    <row r="244" spans="1:36" ht="23.1" customHeight="1" x14ac:dyDescent="0.25">
      <c r="A244" s="449"/>
      <c r="B244" s="2">
        <v>2032</v>
      </c>
      <c r="C244" s="2" t="s">
        <v>479</v>
      </c>
      <c r="D244" s="4" t="s">
        <v>802</v>
      </c>
      <c r="E244" s="116">
        <f t="shared" si="77"/>
        <v>600</v>
      </c>
      <c r="F244" s="117">
        <f t="shared" si="77"/>
        <v>350</v>
      </c>
      <c r="G244" s="101"/>
      <c r="K244" s="202">
        <f t="shared" si="78"/>
        <v>600</v>
      </c>
      <c r="L244" s="202">
        <f t="shared" si="78"/>
        <v>350</v>
      </c>
      <c r="M244" s="51"/>
      <c r="N244" s="13">
        <f t="shared" si="65"/>
        <v>578.07499999999993</v>
      </c>
      <c r="O244" s="13">
        <f t="shared" si="66"/>
        <v>346.84499999999997</v>
      </c>
      <c r="P244" s="51"/>
      <c r="Q244" s="477">
        <v>231.23</v>
      </c>
      <c r="R244" s="450">
        <v>214.10400000000001</v>
      </c>
      <c r="S244" s="450">
        <v>214.10400000000001</v>
      </c>
      <c r="T244" s="436">
        <v>194.64</v>
      </c>
      <c r="U244" s="409">
        <v>194.64</v>
      </c>
      <c r="V244" s="409">
        <v>194.64</v>
      </c>
      <c r="W244" s="368">
        <v>177.58749999999998</v>
      </c>
      <c r="X244" s="305">
        <v>142.07</v>
      </c>
      <c r="Y244" s="289">
        <v>141.55625000000003</v>
      </c>
      <c r="Z244" s="277">
        <v>113.24500000000002</v>
      </c>
      <c r="AA244" s="263">
        <v>113.24500000000002</v>
      </c>
      <c r="AB244" s="263">
        <v>113.24500000000002</v>
      </c>
      <c r="AC244" s="208">
        <v>101.91257999999999</v>
      </c>
      <c r="AD244" s="208">
        <v>101.91257999999999</v>
      </c>
      <c r="AE244" s="208">
        <v>101.91257999999999</v>
      </c>
      <c r="AF244" s="208">
        <v>101.91257999999999</v>
      </c>
      <c r="AG244" s="208">
        <v>91.912499999999994</v>
      </c>
      <c r="AH244" s="191">
        <v>73.53</v>
      </c>
      <c r="AI244" s="312">
        <f t="shared" si="64"/>
        <v>1.0799891641445278</v>
      </c>
    </row>
    <row r="245" spans="1:36" ht="23.1" customHeight="1" x14ac:dyDescent="0.25">
      <c r="A245" s="449"/>
      <c r="B245" s="2">
        <v>2033</v>
      </c>
      <c r="C245" s="2" t="s">
        <v>480</v>
      </c>
      <c r="D245" s="4" t="s">
        <v>803</v>
      </c>
      <c r="E245" s="116">
        <f t="shared" si="77"/>
        <v>650</v>
      </c>
      <c r="F245" s="117">
        <f t="shared" si="77"/>
        <v>400</v>
      </c>
      <c r="G245" s="101"/>
      <c r="K245" s="202">
        <f t="shared" si="78"/>
        <v>650</v>
      </c>
      <c r="L245" s="202">
        <f t="shared" si="78"/>
        <v>400</v>
      </c>
      <c r="M245" s="51"/>
      <c r="N245" s="13">
        <f t="shared" si="65"/>
        <v>620.82500000000005</v>
      </c>
      <c r="O245" s="13">
        <f t="shared" si="66"/>
        <v>372.495</v>
      </c>
      <c r="P245" s="51"/>
      <c r="Q245" s="477">
        <v>248.33</v>
      </c>
      <c r="R245" s="450">
        <v>229.93300000000002</v>
      </c>
      <c r="S245" s="450">
        <v>229.93300000000002</v>
      </c>
      <c r="T245" s="436">
        <v>209.03</v>
      </c>
      <c r="U245" s="409">
        <v>209.03</v>
      </c>
      <c r="V245" s="409">
        <v>209.03</v>
      </c>
      <c r="W245" s="368">
        <v>190.72500000000002</v>
      </c>
      <c r="X245" s="305">
        <v>152.58000000000001</v>
      </c>
      <c r="Y245" s="289">
        <v>152.03375</v>
      </c>
      <c r="Z245" s="277">
        <v>121.627</v>
      </c>
      <c r="AA245" s="263">
        <v>121.627</v>
      </c>
      <c r="AB245" s="263">
        <v>121.627</v>
      </c>
      <c r="AC245" s="208">
        <v>99</v>
      </c>
      <c r="AD245" s="234">
        <v>99</v>
      </c>
      <c r="AE245" s="208">
        <v>109.45241999999999</v>
      </c>
      <c r="AF245" s="208">
        <v>109.45241999999999</v>
      </c>
      <c r="AG245" s="208">
        <v>98.712500000000006</v>
      </c>
      <c r="AH245" s="191">
        <v>78.97</v>
      </c>
      <c r="AI245" s="312">
        <f t="shared" si="64"/>
        <v>1.080010263859472</v>
      </c>
    </row>
    <row r="246" spans="1:36" ht="23.1" customHeight="1" x14ac:dyDescent="0.25">
      <c r="A246" s="449"/>
      <c r="B246" s="2">
        <v>2034</v>
      </c>
      <c r="C246" s="2" t="s">
        <v>481</v>
      </c>
      <c r="D246" s="4" t="s">
        <v>804</v>
      </c>
      <c r="E246" s="116">
        <f t="shared" si="77"/>
        <v>900</v>
      </c>
      <c r="F246" s="117">
        <f t="shared" si="77"/>
        <v>550</v>
      </c>
      <c r="G246" s="101"/>
      <c r="K246" s="202">
        <f t="shared" si="78"/>
        <v>900</v>
      </c>
      <c r="L246" s="202">
        <f t="shared" si="78"/>
        <v>550</v>
      </c>
      <c r="M246" s="51"/>
      <c r="N246" s="13">
        <f t="shared" si="65"/>
        <v>870.40000000000009</v>
      </c>
      <c r="O246" s="13">
        <f t="shared" si="66"/>
        <v>522.24</v>
      </c>
      <c r="P246" s="51"/>
      <c r="Q246" s="477">
        <v>348.16</v>
      </c>
      <c r="R246" s="451">
        <v>323</v>
      </c>
      <c r="S246" s="451">
        <v>323</v>
      </c>
      <c r="T246" s="436">
        <v>293.07</v>
      </c>
      <c r="U246" s="409">
        <v>293.07</v>
      </c>
      <c r="V246" s="409">
        <v>293.07</v>
      </c>
      <c r="W246" s="368">
        <v>267.39999999999998</v>
      </c>
      <c r="X246" s="305">
        <v>213.92</v>
      </c>
      <c r="Y246" s="289">
        <v>213.16625000000002</v>
      </c>
      <c r="Z246" s="277">
        <v>170.53300000000002</v>
      </c>
      <c r="AA246" s="263">
        <v>170.53300000000002</v>
      </c>
      <c r="AB246" s="263">
        <v>170.53300000000002</v>
      </c>
      <c r="AC246" s="208">
        <v>139</v>
      </c>
      <c r="AD246" s="234">
        <v>139</v>
      </c>
      <c r="AE246" s="208">
        <v>153.47178</v>
      </c>
      <c r="AF246" s="208">
        <v>153.47178</v>
      </c>
      <c r="AG246" s="208">
        <v>138.41249999999999</v>
      </c>
      <c r="AH246" s="191">
        <v>110.73</v>
      </c>
      <c r="AI246" s="312">
        <f t="shared" si="64"/>
        <v>1.0778947368421052</v>
      </c>
    </row>
    <row r="247" spans="1:36" ht="23.1" customHeight="1" x14ac:dyDescent="0.25">
      <c r="A247" s="449"/>
      <c r="B247" s="2">
        <v>2035</v>
      </c>
      <c r="C247" s="2" t="s">
        <v>482</v>
      </c>
      <c r="D247" s="4" t="s">
        <v>805</v>
      </c>
      <c r="E247" s="116">
        <f t="shared" si="77"/>
        <v>1050</v>
      </c>
      <c r="F247" s="117">
        <f t="shared" si="77"/>
        <v>650</v>
      </c>
      <c r="G247" s="101"/>
      <c r="K247" s="202">
        <f t="shared" si="78"/>
        <v>1050</v>
      </c>
      <c r="L247" s="202">
        <f t="shared" si="78"/>
        <v>650</v>
      </c>
      <c r="M247" s="51"/>
      <c r="N247" s="13">
        <f t="shared" si="65"/>
        <v>1005.725</v>
      </c>
      <c r="O247" s="13">
        <f t="shared" si="66"/>
        <v>603.43500000000006</v>
      </c>
      <c r="P247" s="51"/>
      <c r="Q247" s="477">
        <v>402.29</v>
      </c>
      <c r="R247" s="451">
        <v>373</v>
      </c>
      <c r="S247" s="451">
        <v>373</v>
      </c>
      <c r="T247" s="436">
        <v>338.62</v>
      </c>
      <c r="U247" s="409">
        <v>338.62</v>
      </c>
      <c r="V247" s="409">
        <v>338.62</v>
      </c>
      <c r="W247" s="368">
        <v>308.96249999999998</v>
      </c>
      <c r="X247" s="305">
        <v>247.17</v>
      </c>
      <c r="Y247" s="289">
        <v>246.29000000000002</v>
      </c>
      <c r="Z247" s="277">
        <v>197.03200000000001</v>
      </c>
      <c r="AA247" s="263">
        <v>197.03200000000001</v>
      </c>
      <c r="AB247" s="263">
        <v>197.03200000000001</v>
      </c>
      <c r="AC247" s="208">
        <v>177.32483999999999</v>
      </c>
      <c r="AD247" s="208">
        <v>177.32483999999999</v>
      </c>
      <c r="AE247" s="208">
        <v>177.32483999999999</v>
      </c>
      <c r="AF247" s="208">
        <v>177.32483999999999</v>
      </c>
      <c r="AG247" s="208">
        <v>159.92500000000001</v>
      </c>
      <c r="AH247" s="191">
        <v>127.94</v>
      </c>
      <c r="AI247" s="312">
        <f t="shared" si="64"/>
        <v>1.0785254691689008</v>
      </c>
    </row>
    <row r="248" spans="1:36" ht="23.1" customHeight="1" x14ac:dyDescent="0.25">
      <c r="A248" s="449"/>
      <c r="B248" s="2">
        <v>2036</v>
      </c>
      <c r="C248" s="2" t="s">
        <v>483</v>
      </c>
      <c r="D248" s="4" t="s">
        <v>806</v>
      </c>
      <c r="E248" s="116">
        <f t="shared" si="77"/>
        <v>1500</v>
      </c>
      <c r="F248" s="117">
        <f t="shared" si="77"/>
        <v>900</v>
      </c>
      <c r="G248" s="101"/>
      <c r="K248" s="202">
        <f t="shared" si="78"/>
        <v>1500</v>
      </c>
      <c r="L248" s="202">
        <f t="shared" si="78"/>
        <v>900</v>
      </c>
      <c r="M248" s="51"/>
      <c r="N248" s="13">
        <f t="shared" si="65"/>
        <v>1493.1999999999998</v>
      </c>
      <c r="O248" s="13">
        <f t="shared" si="66"/>
        <v>895.92</v>
      </c>
      <c r="P248" s="51"/>
      <c r="Q248" s="477">
        <v>597.28</v>
      </c>
      <c r="R248" s="451">
        <v>553</v>
      </c>
      <c r="S248" s="451">
        <v>553</v>
      </c>
      <c r="T248" s="436">
        <v>502.75</v>
      </c>
      <c r="U248" s="409">
        <v>502.75</v>
      </c>
      <c r="V248" s="409">
        <v>502.75</v>
      </c>
      <c r="W248" s="368">
        <v>458.71250000000003</v>
      </c>
      <c r="X248" s="305">
        <v>366.97</v>
      </c>
      <c r="Y248" s="289">
        <v>365.65375000000006</v>
      </c>
      <c r="Z248" s="277">
        <v>292.52300000000002</v>
      </c>
      <c r="AA248" s="263">
        <v>292.52300000000002</v>
      </c>
      <c r="AB248" s="263">
        <v>292.52300000000002</v>
      </c>
      <c r="AC248" s="208">
        <v>238</v>
      </c>
      <c r="AD248" s="234">
        <v>238</v>
      </c>
      <c r="AE248" s="208">
        <v>263.27069999999998</v>
      </c>
      <c r="AF248" s="208">
        <v>263.27069999999998</v>
      </c>
      <c r="AG248" s="208">
        <v>237.4375</v>
      </c>
      <c r="AH248" s="191">
        <v>189.95</v>
      </c>
      <c r="AI248" s="312">
        <f t="shared" si="64"/>
        <v>1.0800723327305606</v>
      </c>
    </row>
    <row r="249" spans="1:36" ht="23.1" customHeight="1" x14ac:dyDescent="0.25">
      <c r="A249" s="449"/>
      <c r="B249" s="2">
        <v>2037</v>
      </c>
      <c r="C249" s="2" t="s">
        <v>484</v>
      </c>
      <c r="D249" s="4" t="s">
        <v>807</v>
      </c>
      <c r="E249" s="116">
        <f t="shared" si="77"/>
        <v>1550</v>
      </c>
      <c r="F249" s="117">
        <f t="shared" si="77"/>
        <v>950</v>
      </c>
      <c r="G249" s="101"/>
      <c r="K249" s="202">
        <f t="shared" si="78"/>
        <v>1550</v>
      </c>
      <c r="L249" s="202">
        <f t="shared" si="78"/>
        <v>950</v>
      </c>
      <c r="M249" s="51"/>
      <c r="N249" s="13">
        <f t="shared" si="65"/>
        <v>1522.7750000000001</v>
      </c>
      <c r="O249" s="13">
        <f t="shared" si="66"/>
        <v>913.66499999999996</v>
      </c>
      <c r="P249" s="51"/>
      <c r="Q249" s="477">
        <v>609.11</v>
      </c>
      <c r="R249" s="451">
        <v>564</v>
      </c>
      <c r="S249" s="451">
        <v>564</v>
      </c>
      <c r="T249" s="436">
        <v>512.72</v>
      </c>
      <c r="U249" s="409">
        <v>512.72</v>
      </c>
      <c r="V249" s="409">
        <v>512.72</v>
      </c>
      <c r="W249" s="368">
        <v>467.8125</v>
      </c>
      <c r="X249" s="305">
        <v>374.25</v>
      </c>
      <c r="Y249" s="289">
        <v>372.9</v>
      </c>
      <c r="Z249" s="277">
        <v>298.32</v>
      </c>
      <c r="AA249" s="263">
        <v>298.32</v>
      </c>
      <c r="AB249" s="263">
        <v>298.32</v>
      </c>
      <c r="AC249" s="208">
        <v>243</v>
      </c>
      <c r="AD249" s="234">
        <v>243</v>
      </c>
      <c r="AE249" s="208">
        <v>268.48205999999999</v>
      </c>
      <c r="AF249" s="208">
        <v>268.48205999999999</v>
      </c>
      <c r="AG249" s="208">
        <v>242.13750000000002</v>
      </c>
      <c r="AH249" s="191">
        <v>193.71</v>
      </c>
      <c r="AI249" s="312">
        <f t="shared" si="64"/>
        <v>1.0799822695035461</v>
      </c>
    </row>
    <row r="250" spans="1:36" ht="23.1" customHeight="1" x14ac:dyDescent="0.25">
      <c r="A250" s="449"/>
      <c r="B250" s="2">
        <v>2038</v>
      </c>
      <c r="C250" s="2" t="s">
        <v>485</v>
      </c>
      <c r="D250" s="4" t="s">
        <v>808</v>
      </c>
      <c r="E250" s="116">
        <f t="shared" si="77"/>
        <v>2050</v>
      </c>
      <c r="F250" s="117">
        <f t="shared" si="77"/>
        <v>1250</v>
      </c>
      <c r="G250" s="101"/>
      <c r="K250" s="202">
        <f t="shared" si="78"/>
        <v>2050</v>
      </c>
      <c r="L250" s="202">
        <f t="shared" si="78"/>
        <v>1250</v>
      </c>
      <c r="M250" s="51"/>
      <c r="N250" s="13">
        <f t="shared" si="65"/>
        <v>2047.1000000000001</v>
      </c>
      <c r="O250" s="13">
        <f t="shared" si="66"/>
        <v>1228.26</v>
      </c>
      <c r="P250" s="51"/>
      <c r="Q250" s="477">
        <v>818.84</v>
      </c>
      <c r="R250" s="450">
        <v>758.18600000000004</v>
      </c>
      <c r="S250" s="450">
        <v>758.18600000000004</v>
      </c>
      <c r="T250" s="436">
        <v>689.26</v>
      </c>
      <c r="U250" s="409">
        <v>689.26</v>
      </c>
      <c r="V250" s="409">
        <v>689.26</v>
      </c>
      <c r="W250" s="368">
        <v>628.88750000000005</v>
      </c>
      <c r="X250" s="305">
        <v>503.11</v>
      </c>
      <c r="Y250" s="289">
        <v>503.75</v>
      </c>
      <c r="Z250" s="269">
        <v>403</v>
      </c>
      <c r="AA250" s="263">
        <v>384.98900000000003</v>
      </c>
      <c r="AB250" s="263">
        <v>384.98900000000003</v>
      </c>
      <c r="AC250" s="208">
        <v>313</v>
      </c>
      <c r="AD250" s="234">
        <v>313</v>
      </c>
      <c r="AE250" s="208">
        <v>346.48613999999998</v>
      </c>
      <c r="AF250" s="208">
        <v>346.48613999999998</v>
      </c>
      <c r="AG250" s="208">
        <v>312.48750000000001</v>
      </c>
      <c r="AH250" s="191">
        <v>249.99</v>
      </c>
      <c r="AI250" s="312">
        <f t="shared" si="64"/>
        <v>1.0799988393349389</v>
      </c>
    </row>
    <row r="251" spans="1:36" ht="23.1" customHeight="1" x14ac:dyDescent="0.25">
      <c r="A251" s="449"/>
      <c r="B251" s="2">
        <v>2039</v>
      </c>
      <c r="C251" s="2" t="s">
        <v>486</v>
      </c>
      <c r="D251" s="4" t="s">
        <v>809</v>
      </c>
      <c r="E251" s="116">
        <f t="shared" si="77"/>
        <v>2350</v>
      </c>
      <c r="F251" s="117">
        <f t="shared" si="77"/>
        <v>1450</v>
      </c>
      <c r="G251" s="101"/>
      <c r="K251" s="202">
        <f t="shared" si="78"/>
        <v>2350</v>
      </c>
      <c r="L251" s="202">
        <f t="shared" si="78"/>
        <v>1450</v>
      </c>
      <c r="M251" s="51"/>
      <c r="N251" s="13">
        <f t="shared" si="65"/>
        <v>2342.4499999999998</v>
      </c>
      <c r="O251" s="13">
        <f t="shared" si="66"/>
        <v>1405.47</v>
      </c>
      <c r="P251" s="51"/>
      <c r="Q251" s="477">
        <v>936.98</v>
      </c>
      <c r="R251" s="450">
        <v>867.58100000000013</v>
      </c>
      <c r="S251" s="450">
        <v>867.58100000000013</v>
      </c>
      <c r="T251" s="436">
        <v>788.71</v>
      </c>
      <c r="U251" s="409">
        <v>788.71</v>
      </c>
      <c r="V251" s="409">
        <v>788.71</v>
      </c>
      <c r="W251" s="368">
        <v>719.625</v>
      </c>
      <c r="X251" s="305">
        <v>575.70000000000005</v>
      </c>
      <c r="Y251" s="289">
        <v>576.25</v>
      </c>
      <c r="Z251" s="269">
        <v>461</v>
      </c>
      <c r="AA251" s="263">
        <v>440.44</v>
      </c>
      <c r="AB251" s="263">
        <v>440.44</v>
      </c>
      <c r="AC251" s="208">
        <v>358</v>
      </c>
      <c r="AD251" s="234">
        <v>358</v>
      </c>
      <c r="AE251" s="208">
        <v>396.47915999999998</v>
      </c>
      <c r="AF251" s="208">
        <v>396.47915999999998</v>
      </c>
      <c r="AG251" s="208">
        <v>357.57499999999999</v>
      </c>
      <c r="AH251" s="191">
        <v>286.06</v>
      </c>
      <c r="AI251" s="312">
        <f t="shared" si="64"/>
        <v>1.0799913783266344</v>
      </c>
    </row>
    <row r="252" spans="1:36" ht="23.1" customHeight="1" x14ac:dyDescent="0.25">
      <c r="A252" s="449"/>
      <c r="B252" s="2">
        <v>2040</v>
      </c>
      <c r="C252" s="2" t="s">
        <v>487</v>
      </c>
      <c r="D252" s="4" t="s">
        <v>810</v>
      </c>
      <c r="E252" s="116">
        <f t="shared" si="77"/>
        <v>2900</v>
      </c>
      <c r="F252" s="117">
        <f t="shared" si="77"/>
        <v>1750</v>
      </c>
      <c r="G252" s="101"/>
      <c r="K252" s="202">
        <f t="shared" si="78"/>
        <v>2900</v>
      </c>
      <c r="L252" s="202">
        <f t="shared" si="78"/>
        <v>1750</v>
      </c>
      <c r="M252" s="51"/>
      <c r="N252" s="13">
        <f t="shared" si="65"/>
        <v>2873.15</v>
      </c>
      <c r="O252" s="13">
        <f t="shared" si="66"/>
        <v>1723.8899999999999</v>
      </c>
      <c r="P252" s="51"/>
      <c r="Q252" s="477">
        <v>1149.26</v>
      </c>
      <c r="R252" s="451">
        <v>1065</v>
      </c>
      <c r="S252" s="451">
        <v>1065</v>
      </c>
      <c r="T252" s="436">
        <v>967.4</v>
      </c>
      <c r="U252" s="409">
        <v>967.4</v>
      </c>
      <c r="V252" s="409">
        <v>967.4</v>
      </c>
      <c r="W252" s="368">
        <v>882.66250000000002</v>
      </c>
      <c r="X252" s="305">
        <v>706.13</v>
      </c>
      <c r="Y252" s="289">
        <v>706.25</v>
      </c>
      <c r="Z252" s="269">
        <v>565</v>
      </c>
      <c r="AA252" s="263">
        <v>540.3420000000001</v>
      </c>
      <c r="AB252" s="263">
        <v>540.3420000000001</v>
      </c>
      <c r="AC252" s="208">
        <v>439</v>
      </c>
      <c r="AD252" s="234">
        <v>439</v>
      </c>
      <c r="AE252" s="208">
        <v>486.30581999999998</v>
      </c>
      <c r="AF252" s="208">
        <v>486.30581999999998</v>
      </c>
      <c r="AG252" s="208">
        <v>438.58749999999998</v>
      </c>
      <c r="AH252" s="191">
        <v>350.87</v>
      </c>
      <c r="AI252" s="312">
        <f t="shared" si="64"/>
        <v>1.0791173708920188</v>
      </c>
    </row>
    <row r="253" spans="1:36" ht="23.1" customHeight="1" x14ac:dyDescent="0.25">
      <c r="A253" s="449"/>
      <c r="B253" s="2">
        <v>2041</v>
      </c>
      <c r="C253" s="2" t="s">
        <v>488</v>
      </c>
      <c r="D253" s="4" t="s">
        <v>811</v>
      </c>
      <c r="E253" s="116">
        <f t="shared" si="77"/>
        <v>3450</v>
      </c>
      <c r="F253" s="117">
        <f t="shared" si="77"/>
        <v>2050</v>
      </c>
      <c r="G253" s="101"/>
      <c r="K253" s="202">
        <f t="shared" si="78"/>
        <v>3450</v>
      </c>
      <c r="L253" s="202">
        <f t="shared" si="78"/>
        <v>2050</v>
      </c>
      <c r="M253" s="51"/>
      <c r="N253" s="13">
        <f t="shared" si="65"/>
        <v>3414.625</v>
      </c>
      <c r="O253" s="13">
        <f t="shared" si="66"/>
        <v>2048.7749999999996</v>
      </c>
      <c r="P253" s="51"/>
      <c r="Q253" s="477">
        <v>1365.85</v>
      </c>
      <c r="R253" s="450">
        <v>1264.67</v>
      </c>
      <c r="S253" s="450">
        <v>1264.67</v>
      </c>
      <c r="T253" s="436">
        <v>1149.7</v>
      </c>
      <c r="U253" s="409">
        <v>1149.7</v>
      </c>
      <c r="V253" s="409">
        <v>1149.7</v>
      </c>
      <c r="W253" s="368">
        <v>1049</v>
      </c>
      <c r="X253" s="305">
        <v>839.2</v>
      </c>
      <c r="Y253" s="289">
        <v>802.72499999999991</v>
      </c>
      <c r="Z253" s="277">
        <v>642.17999999999995</v>
      </c>
      <c r="AA253" s="263">
        <v>642.17999999999995</v>
      </c>
      <c r="AB253" s="263">
        <v>642.17999999999995</v>
      </c>
      <c r="AC253" s="208">
        <v>522</v>
      </c>
      <c r="AD253" s="234">
        <v>522</v>
      </c>
      <c r="AE253" s="208">
        <v>577.96199999999999</v>
      </c>
      <c r="AF253" s="208">
        <v>577.96199999999999</v>
      </c>
      <c r="AG253" s="208">
        <v>521.25</v>
      </c>
      <c r="AH253" s="191">
        <v>417</v>
      </c>
      <c r="AI253" s="312">
        <f t="shared" si="64"/>
        <v>1.0800050606086962</v>
      </c>
    </row>
    <row r="254" spans="1:36" ht="23.1" customHeight="1" x14ac:dyDescent="0.25">
      <c r="A254" s="449"/>
      <c r="B254" s="2">
        <v>2042</v>
      </c>
      <c r="C254" s="2" t="s">
        <v>489</v>
      </c>
      <c r="D254" s="4" t="s">
        <v>812</v>
      </c>
      <c r="E254" s="116">
        <f t="shared" si="77"/>
        <v>4550</v>
      </c>
      <c r="F254" s="117">
        <f t="shared" si="77"/>
        <v>2750</v>
      </c>
      <c r="G254" s="101"/>
      <c r="K254" s="202">
        <f t="shared" si="78"/>
        <v>4550</v>
      </c>
      <c r="L254" s="202">
        <f t="shared" si="78"/>
        <v>2750</v>
      </c>
      <c r="M254" s="51"/>
      <c r="N254" s="13">
        <f t="shared" si="65"/>
        <v>4507.4750000000004</v>
      </c>
      <c r="O254" s="13">
        <f t="shared" si="66"/>
        <v>2704.4850000000001</v>
      </c>
      <c r="P254" s="51"/>
      <c r="Q254" s="477">
        <v>1802.99</v>
      </c>
      <c r="R254" s="451">
        <v>1670</v>
      </c>
      <c r="S254" s="451">
        <v>1670</v>
      </c>
      <c r="T254" s="436">
        <v>1517.67</v>
      </c>
      <c r="U254" s="409">
        <v>1517.67</v>
      </c>
      <c r="V254" s="409">
        <v>1517.67</v>
      </c>
      <c r="W254" s="368">
        <v>1384.7375</v>
      </c>
      <c r="X254" s="305">
        <v>1107.79</v>
      </c>
      <c r="Y254" s="289">
        <v>1059.6300000000001</v>
      </c>
      <c r="Z254" s="277">
        <v>847.70400000000006</v>
      </c>
      <c r="AA254" s="263">
        <v>847.70400000000006</v>
      </c>
      <c r="AB254" s="263">
        <v>847.70400000000006</v>
      </c>
      <c r="AC254" s="208">
        <v>689</v>
      </c>
      <c r="AD254" s="234">
        <v>689</v>
      </c>
      <c r="AE254" s="208">
        <v>762.93755999999996</v>
      </c>
      <c r="AF254" s="208">
        <v>762.93755999999996</v>
      </c>
      <c r="AG254" s="208">
        <v>688.07500000000005</v>
      </c>
      <c r="AH254" s="191">
        <v>550.46</v>
      </c>
      <c r="AI254" s="312">
        <f t="shared" si="64"/>
        <v>1.0796347305389222</v>
      </c>
    </row>
    <row r="255" spans="1:36" ht="23.1" customHeight="1" x14ac:dyDescent="0.35">
      <c r="A255" s="449"/>
      <c r="B255" s="2">
        <v>2042</v>
      </c>
      <c r="C255" s="2" t="s">
        <v>671</v>
      </c>
      <c r="D255" s="4" t="s">
        <v>813</v>
      </c>
      <c r="E255" s="116">
        <f t="shared" si="77"/>
        <v>5900</v>
      </c>
      <c r="F255" s="117">
        <f t="shared" si="77"/>
        <v>3550</v>
      </c>
      <c r="G255" s="101"/>
      <c r="H255" s="456" t="s">
        <v>553</v>
      </c>
      <c r="K255" s="202">
        <f t="shared" si="78"/>
        <v>5900</v>
      </c>
      <c r="L255" s="202">
        <f t="shared" si="78"/>
        <v>3550</v>
      </c>
      <c r="M255" s="51"/>
      <c r="N255" s="13">
        <f t="shared" si="65"/>
        <v>5877.55</v>
      </c>
      <c r="O255" s="13">
        <f t="shared" si="66"/>
        <v>3526.5299999999997</v>
      </c>
      <c r="P255" s="51"/>
      <c r="Q255" s="477">
        <v>2351.02</v>
      </c>
      <c r="R255" s="451">
        <v>2352</v>
      </c>
      <c r="S255" s="451">
        <v>2352</v>
      </c>
      <c r="T255" s="436">
        <v>1903.38</v>
      </c>
      <c r="U255" s="409">
        <v>1903.38</v>
      </c>
      <c r="V255" s="409">
        <v>1903.38</v>
      </c>
      <c r="W255" s="368">
        <v>1762.625</v>
      </c>
      <c r="X255" s="305">
        <v>1410.1</v>
      </c>
      <c r="Y255" s="289">
        <v>1384.9275</v>
      </c>
      <c r="Z255" s="277">
        <v>1107.942</v>
      </c>
      <c r="AA255" s="263">
        <v>1107.942</v>
      </c>
      <c r="AB255" s="263">
        <v>1107.942</v>
      </c>
      <c r="AC255" s="208">
        <v>916</v>
      </c>
      <c r="AD255" s="234">
        <v>916</v>
      </c>
      <c r="AE255" s="208">
        <v>762.93755999999996</v>
      </c>
      <c r="AF255" s="208">
        <v>762.93755999999996</v>
      </c>
      <c r="AG255" s="208">
        <v>688.07500000000005</v>
      </c>
      <c r="AH255" s="191">
        <v>550.46</v>
      </c>
      <c r="AI255" s="312">
        <f t="shared" si="64"/>
        <v>0.99958333333333338</v>
      </c>
    </row>
    <row r="256" spans="1:36" ht="23.1" customHeight="1" x14ac:dyDescent="0.25">
      <c r="A256" s="449"/>
      <c r="B256" s="2">
        <v>2043</v>
      </c>
      <c r="C256" s="2" t="s">
        <v>490</v>
      </c>
      <c r="D256" s="4" t="s">
        <v>814</v>
      </c>
      <c r="E256" s="116">
        <f t="shared" si="77"/>
        <v>9750</v>
      </c>
      <c r="F256" s="117">
        <f t="shared" si="77"/>
        <v>5850</v>
      </c>
      <c r="G256" s="101"/>
      <c r="K256" s="202">
        <f t="shared" si="78"/>
        <v>9750</v>
      </c>
      <c r="L256" s="202">
        <f t="shared" si="78"/>
        <v>5850</v>
      </c>
      <c r="M256" s="51"/>
      <c r="N256" s="13">
        <f t="shared" si="65"/>
        <v>9721.9500000000007</v>
      </c>
      <c r="O256" s="13">
        <f t="shared" si="66"/>
        <v>5833.17</v>
      </c>
      <c r="P256" s="51"/>
      <c r="Q256" s="477">
        <v>3888.78</v>
      </c>
      <c r="R256" s="451">
        <v>3600.9</v>
      </c>
      <c r="S256" s="451">
        <v>3600.9</v>
      </c>
      <c r="T256" s="436">
        <v>1931.84</v>
      </c>
      <c r="U256" s="409">
        <v>1931.84</v>
      </c>
      <c r="V256" s="409">
        <v>1931.84</v>
      </c>
      <c r="W256" s="368">
        <v>1736.6624999999999</v>
      </c>
      <c r="X256" s="305">
        <v>1389.33</v>
      </c>
      <c r="Y256" s="289">
        <v>2116.125</v>
      </c>
      <c r="Z256" s="277">
        <v>1692.9</v>
      </c>
      <c r="AA256" s="263">
        <v>1692.9</v>
      </c>
      <c r="AB256" s="263">
        <v>1692.9</v>
      </c>
      <c r="AC256" s="208">
        <v>1524.4613999999999</v>
      </c>
      <c r="AD256" s="208">
        <v>1524.4613999999999</v>
      </c>
      <c r="AE256" s="208">
        <v>1524.4613999999999</v>
      </c>
      <c r="AF256" s="208">
        <v>1524.4613999999999</v>
      </c>
      <c r="AG256" s="208">
        <v>1374.875</v>
      </c>
      <c r="AH256" s="191">
        <v>1099.9000000000001</v>
      </c>
      <c r="AI256" s="312">
        <f t="shared" si="64"/>
        <v>1.0799466799966675</v>
      </c>
    </row>
    <row r="257" spans="1:36" ht="9.75" customHeight="1" x14ac:dyDescent="0.25">
      <c r="D257" s="136"/>
      <c r="E257" s="138"/>
      <c r="F257" s="139"/>
      <c r="K257" s="202"/>
      <c r="L257" s="202"/>
      <c r="M257" s="51"/>
      <c r="N257" s="13"/>
      <c r="O257" s="13"/>
      <c r="P257" s="51"/>
      <c r="Q257" s="398"/>
      <c r="R257" s="398"/>
      <c r="S257" s="398"/>
      <c r="T257" s="400"/>
      <c r="U257" s="401"/>
      <c r="V257" s="401"/>
      <c r="W257" s="368"/>
      <c r="X257" s="305"/>
      <c r="Y257" s="289"/>
      <c r="Z257" s="277"/>
      <c r="AA257" s="263"/>
      <c r="AB257" s="263"/>
      <c r="AC257" s="208"/>
      <c r="AD257" s="208"/>
      <c r="AE257" s="208"/>
      <c r="AF257" s="208"/>
      <c r="AG257" s="208"/>
      <c r="AH257" s="191"/>
      <c r="AI257" s="312" t="e">
        <f t="shared" si="64"/>
        <v>#DIV/0!</v>
      </c>
    </row>
    <row r="258" spans="1:36" ht="23.1" customHeight="1" x14ac:dyDescent="0.25">
      <c r="D258" s="615" t="s">
        <v>835</v>
      </c>
      <c r="E258" s="615"/>
      <c r="F258" s="615"/>
      <c r="G258" s="615"/>
      <c r="H258" s="615"/>
      <c r="I258" s="615"/>
      <c r="J258" s="34"/>
      <c r="K258" s="202"/>
      <c r="L258" s="202"/>
      <c r="M258" s="2"/>
      <c r="N258" s="13"/>
      <c r="O258" s="13"/>
      <c r="P258" s="2"/>
      <c r="Q258" s="474">
        <v>220324</v>
      </c>
      <c r="R258" s="474">
        <v>220324</v>
      </c>
      <c r="S258" s="398"/>
      <c r="T258" s="400"/>
      <c r="U258" s="401"/>
      <c r="V258" s="401"/>
      <c r="W258" s="329"/>
      <c r="X258" s="329"/>
      <c r="Y258" s="330"/>
      <c r="Z258" s="280"/>
      <c r="AA258" s="331"/>
      <c r="AB258" s="331"/>
      <c r="AC258" s="237"/>
      <c r="AD258" s="334"/>
      <c r="AE258" s="237"/>
      <c r="AF258" s="237"/>
      <c r="AG258" s="237"/>
      <c r="AH258" s="197"/>
      <c r="AI258" s="312">
        <f t="shared" si="64"/>
        <v>1</v>
      </c>
    </row>
    <row r="259" spans="1:36" s="66" customFormat="1" ht="23.1" customHeight="1" x14ac:dyDescent="0.25">
      <c r="A259" s="2" t="s">
        <v>256</v>
      </c>
      <c r="B259" s="2">
        <v>419</v>
      </c>
      <c r="C259" s="2" t="s">
        <v>356</v>
      </c>
      <c r="D259" s="4" t="s">
        <v>815</v>
      </c>
      <c r="E259" s="116">
        <f t="shared" ref="E259:F262" si="79">K259</f>
        <v>14100</v>
      </c>
      <c r="F259" s="117">
        <f t="shared" si="79"/>
        <v>8450</v>
      </c>
      <c r="G259" s="101"/>
      <c r="H259" s="45"/>
      <c r="I259" s="45"/>
      <c r="J259" s="71"/>
      <c r="K259" s="202">
        <f t="shared" ref="K259:L262" si="80">MROUND(N259+25,50)</f>
        <v>14100</v>
      </c>
      <c r="L259" s="202">
        <f t="shared" si="80"/>
        <v>8450</v>
      </c>
      <c r="M259" s="51"/>
      <c r="N259" s="13">
        <f t="shared" si="65"/>
        <v>14071.925000000001</v>
      </c>
      <c r="O259" s="13">
        <f t="shared" si="66"/>
        <v>8443.1550000000007</v>
      </c>
      <c r="P259" s="63"/>
      <c r="Q259" s="398">
        <v>5628.77</v>
      </c>
      <c r="R259" s="398">
        <v>5628.77</v>
      </c>
      <c r="S259" s="398">
        <v>4044.2660180999987</v>
      </c>
      <c r="T259" s="400">
        <v>4044.2660180999987</v>
      </c>
      <c r="U259" s="409">
        <v>4044.2660180999987</v>
      </c>
      <c r="V259" s="409">
        <v>4044.2660180999987</v>
      </c>
      <c r="W259" s="368">
        <v>3486.4362224999991</v>
      </c>
      <c r="X259" s="300">
        <v>2789.1489779999993</v>
      </c>
      <c r="Y259" s="289">
        <v>2789.1489779999993</v>
      </c>
      <c r="Z259" s="277">
        <v>2231.3191823999996</v>
      </c>
      <c r="AA259" s="263">
        <v>2231.3191823999996</v>
      </c>
      <c r="AB259" s="263">
        <v>2231.3191823999996</v>
      </c>
      <c r="AC259" s="208">
        <v>1859.4326519999997</v>
      </c>
      <c r="AD259" s="208">
        <v>1859.4326519999997</v>
      </c>
      <c r="AE259" s="208">
        <v>1859.4326519999997</v>
      </c>
      <c r="AF259" s="208">
        <v>1859.4326519999997</v>
      </c>
      <c r="AG259" s="208">
        <v>1676.9775</v>
      </c>
      <c r="AH259" s="192">
        <v>1341.5819999999999</v>
      </c>
      <c r="AI259" s="312">
        <f t="shared" si="64"/>
        <v>1</v>
      </c>
      <c r="AJ259" s="144"/>
    </row>
    <row r="260" spans="1:36" ht="23.1" customHeight="1" x14ac:dyDescent="0.25">
      <c r="A260" s="2" t="s">
        <v>256</v>
      </c>
      <c r="B260" s="2">
        <v>420</v>
      </c>
      <c r="C260" s="2" t="s">
        <v>357</v>
      </c>
      <c r="D260" s="4" t="s">
        <v>816</v>
      </c>
      <c r="E260" s="116">
        <f t="shared" si="79"/>
        <v>22900</v>
      </c>
      <c r="F260" s="117">
        <f t="shared" si="79"/>
        <v>13750</v>
      </c>
      <c r="G260" s="101"/>
      <c r="H260" s="45"/>
      <c r="I260" s="45"/>
      <c r="J260" s="71"/>
      <c r="K260" s="202">
        <f t="shared" si="80"/>
        <v>22900</v>
      </c>
      <c r="L260" s="202">
        <f t="shared" si="80"/>
        <v>13750</v>
      </c>
      <c r="M260" s="51"/>
      <c r="N260" s="13">
        <f t="shared" si="65"/>
        <v>22870.65</v>
      </c>
      <c r="O260" s="13">
        <f t="shared" si="66"/>
        <v>13722.39</v>
      </c>
      <c r="P260" s="51"/>
      <c r="Q260" s="398">
        <v>9148.26</v>
      </c>
      <c r="R260" s="398">
        <v>9148.26</v>
      </c>
      <c r="S260" s="398">
        <v>6573.7477921499994</v>
      </c>
      <c r="T260" s="400">
        <v>6573.7477921499994</v>
      </c>
      <c r="U260" s="409">
        <v>6573.7477921499994</v>
      </c>
      <c r="V260" s="409">
        <v>6573.7477921499994</v>
      </c>
      <c r="W260" s="368">
        <v>5667.02395875</v>
      </c>
      <c r="X260" s="300">
        <v>4533.6191669999998</v>
      </c>
      <c r="Y260" s="289">
        <v>4533.6191669999998</v>
      </c>
      <c r="Z260" s="277">
        <v>3626.8953336</v>
      </c>
      <c r="AA260" s="263">
        <v>3626.8953336</v>
      </c>
      <c r="AB260" s="263">
        <v>3626.8953336</v>
      </c>
      <c r="AC260" s="208">
        <v>3022.4127779999999</v>
      </c>
      <c r="AD260" s="208">
        <v>3022.4127779999999</v>
      </c>
      <c r="AE260" s="208">
        <v>3022.4127779999999</v>
      </c>
      <c r="AF260" s="208">
        <v>3022.4127779999999</v>
      </c>
      <c r="AG260" s="208">
        <v>2725.8412500000004</v>
      </c>
      <c r="AH260" s="190">
        <v>2180.6730000000002</v>
      </c>
      <c r="AI260" s="312">
        <f t="shared" si="64"/>
        <v>1</v>
      </c>
    </row>
    <row r="261" spans="1:36" ht="23.1" customHeight="1" x14ac:dyDescent="0.25">
      <c r="A261" s="2" t="s">
        <v>256</v>
      </c>
      <c r="B261" s="2">
        <v>421</v>
      </c>
      <c r="C261" s="2" t="s">
        <v>358</v>
      </c>
      <c r="D261" s="4" t="s">
        <v>817</v>
      </c>
      <c r="E261" s="116">
        <f t="shared" si="79"/>
        <v>29650</v>
      </c>
      <c r="F261" s="117">
        <f t="shared" si="79"/>
        <v>17800</v>
      </c>
      <c r="G261" s="101"/>
      <c r="H261" s="45"/>
      <c r="I261" s="45"/>
      <c r="J261" s="71"/>
      <c r="K261" s="202">
        <f t="shared" si="80"/>
        <v>29650</v>
      </c>
      <c r="L261" s="202">
        <f t="shared" si="80"/>
        <v>17800</v>
      </c>
      <c r="M261" s="51"/>
      <c r="N261" s="13">
        <f t="shared" si="65"/>
        <v>29619.174999999999</v>
      </c>
      <c r="O261" s="13">
        <f t="shared" si="66"/>
        <v>17771.505000000001</v>
      </c>
      <c r="P261" s="51"/>
      <c r="Q261" s="398">
        <v>11847.67</v>
      </c>
      <c r="R261" s="398">
        <v>11847.67</v>
      </c>
      <c r="S261" s="398">
        <v>8512.6490756999992</v>
      </c>
      <c r="T261" s="400">
        <v>8512.6490756999992</v>
      </c>
      <c r="U261" s="409">
        <v>8512.6490756999992</v>
      </c>
      <c r="V261" s="409">
        <v>8512.6490756999992</v>
      </c>
      <c r="W261" s="368">
        <v>7338.4905825000005</v>
      </c>
      <c r="X261" s="300">
        <v>5870.7924660000008</v>
      </c>
      <c r="Y261" s="289">
        <v>5870.7924660000008</v>
      </c>
      <c r="Z261" s="277">
        <v>4696.6339728000003</v>
      </c>
      <c r="AA261" s="263">
        <v>4696.6339728000003</v>
      </c>
      <c r="AB261" s="263">
        <v>4696.6339728000003</v>
      </c>
      <c r="AC261" s="208">
        <v>3913.8616440000001</v>
      </c>
      <c r="AD261" s="208">
        <v>3913.8616440000001</v>
      </c>
      <c r="AE261" s="208">
        <v>3913.8616440000001</v>
      </c>
      <c r="AF261" s="208">
        <v>3913.8616440000001</v>
      </c>
      <c r="AG261" s="208">
        <v>3529.8175000000001</v>
      </c>
      <c r="AH261" s="190">
        <v>2823.8540000000003</v>
      </c>
      <c r="AI261" s="312">
        <f t="shared" si="64"/>
        <v>1</v>
      </c>
    </row>
    <row r="262" spans="1:36" ht="23.1" customHeight="1" x14ac:dyDescent="0.25">
      <c r="A262" s="2" t="s">
        <v>891</v>
      </c>
      <c r="C262" s="2" t="s">
        <v>657</v>
      </c>
      <c r="D262" s="4" t="s">
        <v>892</v>
      </c>
      <c r="E262" s="116">
        <f t="shared" si="79"/>
        <v>14600</v>
      </c>
      <c r="F262" s="117">
        <f t="shared" si="79"/>
        <v>8750</v>
      </c>
      <c r="G262" s="101"/>
      <c r="H262" s="45"/>
      <c r="I262" s="45"/>
      <c r="J262" s="71"/>
      <c r="K262" s="202">
        <f t="shared" si="80"/>
        <v>14600</v>
      </c>
      <c r="L262" s="202">
        <f t="shared" si="80"/>
        <v>8750</v>
      </c>
      <c r="M262" s="51"/>
      <c r="N262" s="13">
        <f t="shared" si="65"/>
        <v>14559.525000000001</v>
      </c>
      <c r="O262" s="13">
        <f t="shared" si="66"/>
        <v>8735.7150000000001</v>
      </c>
      <c r="P262" s="51"/>
      <c r="Q262" s="398">
        <v>5823.81</v>
      </c>
      <c r="R262" s="398">
        <v>5823.81</v>
      </c>
      <c r="S262" s="398">
        <v>5823.81</v>
      </c>
      <c r="T262" s="436">
        <v>5823.81</v>
      </c>
      <c r="U262" s="399">
        <v>5570.6172500000002</v>
      </c>
      <c r="V262" s="399">
        <v>5570.6172500000002</v>
      </c>
      <c r="W262" s="371">
        <v>5064.1975000000002</v>
      </c>
      <c r="X262" s="303">
        <v>3492.55</v>
      </c>
      <c r="Y262" s="289">
        <v>0</v>
      </c>
      <c r="Z262" s="277"/>
      <c r="AA262" s="208"/>
      <c r="AB262" s="208"/>
      <c r="AC262" s="208"/>
      <c r="AD262" s="208">
        <v>0</v>
      </c>
      <c r="AE262" s="208">
        <v>0</v>
      </c>
      <c r="AF262" s="208">
        <v>0</v>
      </c>
      <c r="AG262" s="208">
        <v>0</v>
      </c>
      <c r="AH262" s="190"/>
      <c r="AI262" s="312">
        <f t="shared" si="64"/>
        <v>1</v>
      </c>
    </row>
    <row r="263" spans="1:36" ht="9.75" customHeight="1" x14ac:dyDescent="0.25">
      <c r="D263" s="136"/>
      <c r="E263" s="138"/>
      <c r="F263" s="139"/>
      <c r="K263" s="202"/>
      <c r="L263" s="202"/>
      <c r="M263" s="51"/>
      <c r="N263" s="13"/>
      <c r="O263" s="13"/>
      <c r="P263" s="51"/>
      <c r="Q263" s="398"/>
      <c r="R263" s="398"/>
      <c r="S263" s="398"/>
      <c r="T263" s="400"/>
      <c r="U263" s="399"/>
      <c r="V263" s="399"/>
      <c r="W263" s="371"/>
      <c r="X263" s="300"/>
      <c r="Y263" s="289"/>
      <c r="Z263" s="277"/>
      <c r="AA263" s="208"/>
      <c r="AB263" s="208"/>
      <c r="AC263" s="208"/>
      <c r="AD263" s="208"/>
      <c r="AE263" s="208"/>
      <c r="AF263" s="208"/>
      <c r="AG263" s="208"/>
      <c r="AH263" s="190"/>
      <c r="AI263" s="312" t="e">
        <f t="shared" si="64"/>
        <v>#DIV/0!</v>
      </c>
    </row>
    <row r="264" spans="1:36" ht="23.1" customHeight="1" x14ac:dyDescent="0.25">
      <c r="D264" s="615" t="s">
        <v>3</v>
      </c>
      <c r="E264" s="615"/>
      <c r="F264" s="615"/>
      <c r="G264" s="615"/>
      <c r="H264" s="615"/>
      <c r="I264" s="615"/>
      <c r="J264" s="34"/>
      <c r="K264" s="202"/>
      <c r="L264" s="202"/>
      <c r="M264" s="2"/>
      <c r="N264" s="13"/>
      <c r="O264" s="13"/>
      <c r="P264" s="2"/>
      <c r="Q264" s="476">
        <v>45394</v>
      </c>
      <c r="R264" s="473">
        <v>220324</v>
      </c>
      <c r="S264" s="398"/>
      <c r="T264" s="400"/>
      <c r="U264" s="399"/>
      <c r="V264" s="399"/>
      <c r="W264" s="333"/>
      <c r="X264" s="333"/>
      <c r="Y264" s="330"/>
      <c r="Z264" s="280"/>
      <c r="AA264" s="331"/>
      <c r="AB264" s="331"/>
      <c r="AC264" s="208">
        <v>1043.5332599999999</v>
      </c>
      <c r="AD264" s="208">
        <v>1043.5332599999999</v>
      </c>
      <c r="AE264" s="208">
        <v>1043.5332599999999</v>
      </c>
      <c r="AF264" s="208">
        <v>1043.5332599999999</v>
      </c>
      <c r="AG264" s="208">
        <v>941.13749999999993</v>
      </c>
      <c r="AH264" s="191">
        <v>752.91</v>
      </c>
      <c r="AI264" s="312">
        <f t="shared" si="64"/>
        <v>0.20603293331638858</v>
      </c>
    </row>
    <row r="265" spans="1:36" ht="23.1" customHeight="1" x14ac:dyDescent="0.25">
      <c r="A265" s="449" t="s">
        <v>251</v>
      </c>
      <c r="B265" s="2">
        <v>2003</v>
      </c>
      <c r="C265" s="2" t="s">
        <v>765</v>
      </c>
      <c r="D265" s="4" t="s">
        <v>764</v>
      </c>
      <c r="E265" s="116">
        <f t="shared" ref="E265:F266" si="81">K265</f>
        <v>5200</v>
      </c>
      <c r="F265" s="117">
        <f t="shared" si="81"/>
        <v>3150</v>
      </c>
      <c r="G265" s="101"/>
      <c r="K265" s="202">
        <f t="shared" ref="K265:L266" si="82">MROUND(N265+25,50)</f>
        <v>5200</v>
      </c>
      <c r="L265" s="202">
        <f t="shared" si="82"/>
        <v>3150</v>
      </c>
      <c r="M265" s="51"/>
      <c r="N265" s="13">
        <f t="shared" si="65"/>
        <v>5187</v>
      </c>
      <c r="O265" s="13">
        <f t="shared" si="66"/>
        <v>3112.2000000000003</v>
      </c>
      <c r="P265" s="51"/>
      <c r="Q265" s="477">
        <v>2074.8000000000002</v>
      </c>
      <c r="R265" s="450">
        <v>1995</v>
      </c>
      <c r="S265" s="450">
        <v>1995</v>
      </c>
      <c r="T265" s="436">
        <v>1813.81</v>
      </c>
      <c r="U265" s="399">
        <v>1734.9293500000001</v>
      </c>
      <c r="V265" s="399">
        <v>1734.9293500000001</v>
      </c>
      <c r="W265" s="371">
        <v>1577.2085</v>
      </c>
      <c r="X265" s="305">
        <v>1087.73</v>
      </c>
      <c r="Y265" s="289">
        <v>1450</v>
      </c>
      <c r="Z265" s="277">
        <v>1160</v>
      </c>
      <c r="AA265" s="263">
        <v>1160</v>
      </c>
      <c r="AB265" s="263"/>
      <c r="AC265" s="208">
        <v>1043.5332599999999</v>
      </c>
      <c r="AD265" s="208">
        <v>1043.5332599999999</v>
      </c>
      <c r="AE265" s="208">
        <v>1043.5332599999999</v>
      </c>
      <c r="AF265" s="208">
        <v>1043.5332599999999</v>
      </c>
      <c r="AG265" s="208">
        <v>941.13749999999993</v>
      </c>
      <c r="AH265" s="191">
        <v>752.91</v>
      </c>
      <c r="AI265" s="312">
        <f t="shared" si="64"/>
        <v>1.04</v>
      </c>
      <c r="AJ265" s="144">
        <f>R265*1.04</f>
        <v>2074.8000000000002</v>
      </c>
    </row>
    <row r="266" spans="1:36" ht="23.1" customHeight="1" x14ac:dyDescent="0.25">
      <c r="A266" s="449" t="s">
        <v>251</v>
      </c>
      <c r="B266" s="2">
        <v>2003</v>
      </c>
      <c r="C266" s="2" t="s">
        <v>465</v>
      </c>
      <c r="D266" s="4" t="s">
        <v>163</v>
      </c>
      <c r="E266" s="116">
        <f t="shared" si="81"/>
        <v>6450</v>
      </c>
      <c r="F266" s="117">
        <f t="shared" si="81"/>
        <v>3850</v>
      </c>
      <c r="G266" s="101"/>
      <c r="K266" s="202">
        <f t="shared" si="82"/>
        <v>6450</v>
      </c>
      <c r="L266" s="202">
        <f t="shared" si="82"/>
        <v>3850</v>
      </c>
      <c r="M266" s="51"/>
      <c r="N266" s="13">
        <f t="shared" si="65"/>
        <v>6411.875</v>
      </c>
      <c r="O266" s="13">
        <f t="shared" si="66"/>
        <v>3847.125</v>
      </c>
      <c r="P266" s="51"/>
      <c r="Q266" s="477">
        <v>2564.75</v>
      </c>
      <c r="R266" s="450">
        <v>2475</v>
      </c>
      <c r="S266" s="450">
        <v>2475</v>
      </c>
      <c r="T266" s="436">
        <v>2250</v>
      </c>
      <c r="U266" s="399">
        <v>2166.7662500000001</v>
      </c>
      <c r="V266" s="399">
        <v>2166.7662500000001</v>
      </c>
      <c r="W266" s="368">
        <v>1969.7874999999999</v>
      </c>
      <c r="X266" s="305">
        <v>1575.83</v>
      </c>
      <c r="Y266" s="289">
        <v>1450</v>
      </c>
      <c r="Z266" s="277">
        <v>1160</v>
      </c>
      <c r="AA266" s="263">
        <v>1160</v>
      </c>
      <c r="AB266" s="263">
        <v>1160</v>
      </c>
      <c r="AC266" s="208">
        <v>1043.5332599999999</v>
      </c>
      <c r="AD266" s="208">
        <v>1043.5332599999999</v>
      </c>
      <c r="AE266" s="208">
        <v>1043.5332599999999</v>
      </c>
      <c r="AF266" s="208">
        <v>1043.5332599999999</v>
      </c>
      <c r="AG266" s="208">
        <v>941.13749999999993</v>
      </c>
      <c r="AH266" s="191">
        <v>752.91</v>
      </c>
      <c r="AI266" s="312">
        <f t="shared" si="64"/>
        <v>1.0362626262626262</v>
      </c>
    </row>
    <row r="267" spans="1:36" ht="11.25" customHeight="1" x14ac:dyDescent="0.25">
      <c r="D267" s="136"/>
      <c r="E267" s="138"/>
      <c r="F267" s="139"/>
      <c r="G267" s="101"/>
      <c r="K267" s="202"/>
      <c r="L267" s="202"/>
      <c r="M267" s="51"/>
      <c r="N267" s="13"/>
      <c r="O267" s="13"/>
      <c r="P267" s="51"/>
      <c r="Q267" s="398"/>
      <c r="R267" s="398"/>
      <c r="S267" s="398"/>
      <c r="T267" s="400"/>
      <c r="U267" s="399"/>
      <c r="V267" s="399"/>
      <c r="W267" s="371"/>
      <c r="X267" s="300"/>
      <c r="Y267" s="289">
        <v>0</v>
      </c>
      <c r="Z267" s="277"/>
      <c r="AA267" s="208"/>
      <c r="AB267" s="208"/>
      <c r="AC267" s="208">
        <v>0</v>
      </c>
      <c r="AD267" s="208">
        <v>0</v>
      </c>
      <c r="AE267" s="208">
        <v>0</v>
      </c>
      <c r="AF267" s="208">
        <v>0</v>
      </c>
      <c r="AG267" s="208">
        <v>0</v>
      </c>
      <c r="AH267" s="54"/>
      <c r="AI267" s="312" t="e">
        <f t="shared" si="64"/>
        <v>#DIV/0!</v>
      </c>
    </row>
    <row r="268" spans="1:36" s="66" customFormat="1" ht="23.1" customHeight="1" x14ac:dyDescent="0.25">
      <c r="A268" s="2"/>
      <c r="B268" s="2"/>
      <c r="C268" s="2"/>
      <c r="D268" s="615" t="s">
        <v>27</v>
      </c>
      <c r="E268" s="615"/>
      <c r="F268" s="615"/>
      <c r="G268" s="615"/>
      <c r="H268" s="615"/>
      <c r="I268" s="615"/>
      <c r="J268" s="71"/>
      <c r="K268" s="202"/>
      <c r="L268" s="202"/>
      <c r="M268" s="51"/>
      <c r="N268" s="13"/>
      <c r="O268" s="13"/>
      <c r="P268" s="63"/>
      <c r="Q268" s="484">
        <v>150124</v>
      </c>
      <c r="R268" s="474">
        <v>220324</v>
      </c>
      <c r="S268" s="398"/>
      <c r="T268" s="400"/>
      <c r="U268" s="399"/>
      <c r="V268" s="399"/>
      <c r="W268" s="367"/>
      <c r="X268" s="303"/>
      <c r="Y268" s="289"/>
      <c r="Z268" s="277"/>
      <c r="AA268" s="263"/>
      <c r="AB268" s="263"/>
      <c r="AC268" s="208"/>
      <c r="AD268" s="208"/>
      <c r="AE268" s="208"/>
      <c r="AF268" s="208"/>
      <c r="AG268" s="208"/>
      <c r="AH268" s="191"/>
      <c r="AI268" s="312">
        <f t="shared" ref="AI268:AI328" si="83">Q268/R268</f>
        <v>0.68137833372669343</v>
      </c>
      <c r="AJ268" s="144"/>
    </row>
    <row r="269" spans="1:36" s="66" customFormat="1" ht="23.1" customHeight="1" x14ac:dyDescent="0.25">
      <c r="A269" s="2" t="s">
        <v>290</v>
      </c>
      <c r="B269" s="2">
        <v>202</v>
      </c>
      <c r="C269" s="2" t="s">
        <v>304</v>
      </c>
      <c r="D269" s="4" t="s">
        <v>766</v>
      </c>
      <c r="E269" s="116">
        <f t="shared" ref="E269:F276" si="84">K269</f>
        <v>800</v>
      </c>
      <c r="F269" s="117">
        <f t="shared" si="84"/>
        <v>500</v>
      </c>
      <c r="G269" s="101"/>
      <c r="H269" s="2"/>
      <c r="I269" s="2"/>
      <c r="J269" s="71"/>
      <c r="K269" s="202">
        <f t="shared" ref="K269:L276" si="85">MROUND(N269+25,50)</f>
        <v>800</v>
      </c>
      <c r="L269" s="202">
        <f t="shared" si="85"/>
        <v>500</v>
      </c>
      <c r="M269" s="51"/>
      <c r="N269" s="13">
        <f t="shared" ref="N269:N328" si="86">Q269*$N$7</f>
        <v>768.77499999999998</v>
      </c>
      <c r="O269" s="13">
        <f t="shared" ref="O269:O328" si="87">Q269*$O$7</f>
        <v>461.26499999999999</v>
      </c>
      <c r="P269" s="63"/>
      <c r="Q269" s="398">
        <v>307.51</v>
      </c>
      <c r="R269" s="398">
        <v>307.51</v>
      </c>
      <c r="S269" s="398">
        <v>307.51</v>
      </c>
      <c r="T269" s="436">
        <v>307.51</v>
      </c>
      <c r="U269" s="399">
        <v>294.13395000000003</v>
      </c>
      <c r="V269" s="399">
        <v>294.13395000000003</v>
      </c>
      <c r="W269" s="371">
        <v>267.39449999999999</v>
      </c>
      <c r="X269" s="303">
        <v>184.41</v>
      </c>
      <c r="Y269" s="289">
        <v>638.29999999999995</v>
      </c>
      <c r="Z269" s="277">
        <v>510.64</v>
      </c>
      <c r="AA269" s="263">
        <v>510.64</v>
      </c>
      <c r="AB269" s="263">
        <v>510.64</v>
      </c>
      <c r="AC269" s="208">
        <v>455.93855999999994</v>
      </c>
      <c r="AD269" s="208">
        <v>455.93855999999994</v>
      </c>
      <c r="AE269" s="208">
        <v>455.93855999999994</v>
      </c>
      <c r="AF269" s="208">
        <v>455.93855999999994</v>
      </c>
      <c r="AG269" s="208">
        <v>411.2</v>
      </c>
      <c r="AH269" s="191">
        <v>328.96</v>
      </c>
      <c r="AI269" s="312">
        <f t="shared" si="83"/>
        <v>1</v>
      </c>
      <c r="AJ269" s="144"/>
    </row>
    <row r="270" spans="1:36" ht="23.1" customHeight="1" x14ac:dyDescent="0.25">
      <c r="A270" s="2" t="s">
        <v>290</v>
      </c>
      <c r="B270" s="2">
        <v>203</v>
      </c>
      <c r="C270" s="2" t="s">
        <v>305</v>
      </c>
      <c r="D270" s="4" t="s">
        <v>65</v>
      </c>
      <c r="E270" s="116">
        <f t="shared" si="84"/>
        <v>2700</v>
      </c>
      <c r="F270" s="117">
        <f t="shared" si="84"/>
        <v>1600</v>
      </c>
      <c r="G270" s="101"/>
      <c r="J270" s="71"/>
      <c r="K270" s="202">
        <f t="shared" si="85"/>
        <v>2700</v>
      </c>
      <c r="L270" s="202">
        <f t="shared" si="85"/>
        <v>1600</v>
      </c>
      <c r="M270" s="51"/>
      <c r="N270" s="13">
        <f t="shared" si="86"/>
        <v>2660.8999999999996</v>
      </c>
      <c r="O270" s="13">
        <f t="shared" si="87"/>
        <v>1596.54</v>
      </c>
      <c r="P270" s="51"/>
      <c r="Q270" s="398">
        <v>1064.3599999999999</v>
      </c>
      <c r="R270" s="398">
        <v>1064.3599999999999</v>
      </c>
      <c r="S270" s="398">
        <v>1064.3599999999999</v>
      </c>
      <c r="T270" s="436">
        <v>1064.3599999999999</v>
      </c>
      <c r="U270" s="399">
        <v>1018.0885</v>
      </c>
      <c r="V270" s="399">
        <v>1018.0885</v>
      </c>
      <c r="W270" s="371">
        <v>925.53499999999985</v>
      </c>
      <c r="X270" s="303">
        <v>638.29999999999995</v>
      </c>
      <c r="Y270" s="289">
        <v>891.25</v>
      </c>
      <c r="Z270" s="277">
        <v>713</v>
      </c>
      <c r="AA270" s="263">
        <v>713</v>
      </c>
      <c r="AB270" s="263">
        <v>713</v>
      </c>
      <c r="AC270" s="208">
        <v>636.6175199999999</v>
      </c>
      <c r="AD270" s="208">
        <v>636.6175199999999</v>
      </c>
      <c r="AE270" s="208">
        <v>636.6175199999999</v>
      </c>
      <c r="AF270" s="208">
        <v>636.6175199999999</v>
      </c>
      <c r="AG270" s="208">
        <v>574.15</v>
      </c>
      <c r="AH270" s="191">
        <v>459.32</v>
      </c>
      <c r="AI270" s="312">
        <f t="shared" si="83"/>
        <v>1</v>
      </c>
    </row>
    <row r="271" spans="1:36" ht="23.1" customHeight="1" x14ac:dyDescent="0.25">
      <c r="A271" s="2" t="s">
        <v>290</v>
      </c>
      <c r="B271" s="2">
        <v>203</v>
      </c>
      <c r="C271" s="2" t="s">
        <v>305</v>
      </c>
      <c r="D271" s="4" t="s">
        <v>66</v>
      </c>
      <c r="E271" s="116">
        <f t="shared" si="84"/>
        <v>3750</v>
      </c>
      <c r="F271" s="117">
        <f t="shared" si="84"/>
        <v>2250</v>
      </c>
      <c r="G271" s="101"/>
      <c r="J271" s="71"/>
      <c r="K271" s="202">
        <f t="shared" si="85"/>
        <v>3750</v>
      </c>
      <c r="L271" s="202">
        <f t="shared" si="85"/>
        <v>2250</v>
      </c>
      <c r="M271" s="51"/>
      <c r="N271" s="13">
        <f t="shared" si="86"/>
        <v>3715.4250000000002</v>
      </c>
      <c r="O271" s="13">
        <f t="shared" si="87"/>
        <v>2229.2550000000001</v>
      </c>
      <c r="P271" s="51"/>
      <c r="Q271" s="398">
        <v>1486.17</v>
      </c>
      <c r="R271" s="398">
        <v>1486.17</v>
      </c>
      <c r="S271" s="398">
        <v>1486.17</v>
      </c>
      <c r="T271" s="436">
        <v>1486.17</v>
      </c>
      <c r="U271" s="399">
        <v>1421.54375</v>
      </c>
      <c r="V271" s="399">
        <v>1421.54375</v>
      </c>
      <c r="W271" s="371">
        <v>1292.3125</v>
      </c>
      <c r="X271" s="303">
        <v>891.25</v>
      </c>
      <c r="Y271" s="289">
        <v>891.25</v>
      </c>
      <c r="Z271" s="277">
        <v>713</v>
      </c>
      <c r="AA271" s="263">
        <v>713</v>
      </c>
      <c r="AB271" s="263">
        <v>713</v>
      </c>
      <c r="AC271" s="208">
        <v>636.6175199999999</v>
      </c>
      <c r="AD271" s="208">
        <v>636.6175199999999</v>
      </c>
      <c r="AE271" s="208">
        <v>636.6175199999999</v>
      </c>
      <c r="AF271" s="208">
        <v>636.6175199999999</v>
      </c>
      <c r="AG271" s="208">
        <v>574.15</v>
      </c>
      <c r="AH271" s="191">
        <v>459.32</v>
      </c>
      <c r="AI271" s="312">
        <f t="shared" si="83"/>
        <v>1</v>
      </c>
    </row>
    <row r="272" spans="1:36" ht="23.1" customHeight="1" x14ac:dyDescent="0.25">
      <c r="A272" s="2" t="s">
        <v>290</v>
      </c>
      <c r="B272" s="2">
        <v>204</v>
      </c>
      <c r="C272" s="2" t="s">
        <v>306</v>
      </c>
      <c r="D272" s="4" t="s">
        <v>67</v>
      </c>
      <c r="E272" s="116">
        <f t="shared" si="84"/>
        <v>5050</v>
      </c>
      <c r="F272" s="117">
        <f t="shared" si="84"/>
        <v>3050</v>
      </c>
      <c r="G272" s="101"/>
      <c r="J272" s="71"/>
      <c r="K272" s="202">
        <f t="shared" si="85"/>
        <v>5050</v>
      </c>
      <c r="L272" s="202">
        <f t="shared" si="85"/>
        <v>3050</v>
      </c>
      <c r="M272" s="51"/>
      <c r="N272" s="13">
        <f t="shared" si="86"/>
        <v>5032.3249999999998</v>
      </c>
      <c r="O272" s="13">
        <f t="shared" si="87"/>
        <v>3019.395</v>
      </c>
      <c r="P272" s="51"/>
      <c r="Q272" s="398">
        <v>2012.93</v>
      </c>
      <c r="R272" s="398">
        <v>2012.93</v>
      </c>
      <c r="S272" s="398">
        <v>2012.93</v>
      </c>
      <c r="T272" s="436">
        <v>2012.93</v>
      </c>
      <c r="U272" s="399">
        <v>1923.4304374999999</v>
      </c>
      <c r="V272" s="399">
        <v>1923.4304374999999</v>
      </c>
      <c r="W272" s="371">
        <v>1748.5731249999999</v>
      </c>
      <c r="X272" s="303">
        <v>1205.9124999999999</v>
      </c>
      <c r="Y272" s="289">
        <v>1205.9124999999999</v>
      </c>
      <c r="Z272" s="277">
        <v>964.73</v>
      </c>
      <c r="AA272" s="263">
        <v>964.73</v>
      </c>
      <c r="AB272" s="263">
        <v>964.73</v>
      </c>
      <c r="AC272" s="208">
        <v>862.24446</v>
      </c>
      <c r="AD272" s="208">
        <v>862.24446</v>
      </c>
      <c r="AE272" s="208">
        <v>862.24446</v>
      </c>
      <c r="AF272" s="208">
        <v>862.24446</v>
      </c>
      <c r="AG272" s="208">
        <v>777.63750000000005</v>
      </c>
      <c r="AH272" s="191">
        <v>622.11</v>
      </c>
      <c r="AI272" s="312">
        <f t="shared" si="83"/>
        <v>1</v>
      </c>
    </row>
    <row r="273" spans="1:42" ht="23.1" customHeight="1" x14ac:dyDescent="0.25">
      <c r="A273" s="2" t="s">
        <v>290</v>
      </c>
      <c r="B273" s="2">
        <v>204</v>
      </c>
      <c r="C273" s="2" t="s">
        <v>725</v>
      </c>
      <c r="D273" s="4" t="s">
        <v>724</v>
      </c>
      <c r="E273" s="116">
        <f t="shared" si="84"/>
        <v>6050</v>
      </c>
      <c r="F273" s="117">
        <f t="shared" si="84"/>
        <v>3650</v>
      </c>
      <c r="G273" s="101"/>
      <c r="J273" s="71"/>
      <c r="K273" s="202">
        <f t="shared" si="85"/>
        <v>6050</v>
      </c>
      <c r="L273" s="202">
        <f t="shared" si="85"/>
        <v>3650</v>
      </c>
      <c r="M273" s="51"/>
      <c r="N273" s="13">
        <f t="shared" si="86"/>
        <v>6031.1749999999993</v>
      </c>
      <c r="O273" s="13">
        <f t="shared" si="87"/>
        <v>3618.7049999999999</v>
      </c>
      <c r="P273" s="51"/>
      <c r="Q273" s="398">
        <v>2412.4699999999998</v>
      </c>
      <c r="R273" s="398">
        <v>2412.4699999999998</v>
      </c>
      <c r="S273" s="398">
        <v>2412.4699999999998</v>
      </c>
      <c r="T273" s="436">
        <v>2412.4699999999998</v>
      </c>
      <c r="U273" s="399">
        <v>2307.5503000000003</v>
      </c>
      <c r="V273" s="399">
        <v>2307.5503000000003</v>
      </c>
      <c r="W273" s="371">
        <v>2097.7730000000001</v>
      </c>
      <c r="X273" s="303">
        <v>1446.74</v>
      </c>
      <c r="Y273" s="289">
        <v>1205.9124999999999</v>
      </c>
      <c r="Z273" s="277">
        <v>964.73</v>
      </c>
      <c r="AA273" s="263">
        <v>964.73</v>
      </c>
      <c r="AB273" s="263">
        <v>964.73</v>
      </c>
      <c r="AC273" s="208">
        <v>862.24446</v>
      </c>
      <c r="AD273" s="208">
        <v>862.24446</v>
      </c>
      <c r="AE273" s="208">
        <v>862.24446</v>
      </c>
      <c r="AF273" s="208">
        <v>862.24446</v>
      </c>
      <c r="AG273" s="208">
        <v>777.63750000000005</v>
      </c>
      <c r="AH273" s="191">
        <v>622.11</v>
      </c>
      <c r="AI273" s="312">
        <f t="shared" si="83"/>
        <v>1</v>
      </c>
    </row>
    <row r="274" spans="1:42" ht="23.1" customHeight="1" x14ac:dyDescent="0.25">
      <c r="A274" s="2" t="s">
        <v>256</v>
      </c>
      <c r="B274" s="2">
        <v>409</v>
      </c>
      <c r="C274" s="2" t="s">
        <v>353</v>
      </c>
      <c r="D274" s="4" t="s">
        <v>219</v>
      </c>
      <c r="E274" s="116">
        <f t="shared" si="84"/>
        <v>4500</v>
      </c>
      <c r="F274" s="117">
        <f t="shared" si="84"/>
        <v>2700</v>
      </c>
      <c r="G274" s="101"/>
      <c r="J274" s="71"/>
      <c r="K274" s="202">
        <f t="shared" si="85"/>
        <v>4500</v>
      </c>
      <c r="L274" s="202">
        <f t="shared" si="85"/>
        <v>2700</v>
      </c>
      <c r="M274" s="51"/>
      <c r="N274" s="13">
        <f t="shared" si="86"/>
        <v>4463.7</v>
      </c>
      <c r="O274" s="13">
        <f t="shared" si="87"/>
        <v>2678.2200000000003</v>
      </c>
      <c r="P274" s="51"/>
      <c r="Q274" s="467">
        <v>1785.48</v>
      </c>
      <c r="R274" s="467">
        <v>1785.48</v>
      </c>
      <c r="S274" s="398">
        <v>1233.2885795999998</v>
      </c>
      <c r="T274" s="400">
        <v>1233.2885795999998</v>
      </c>
      <c r="U274" s="409">
        <v>1233.2885795999998</v>
      </c>
      <c r="V274" s="409">
        <v>1233.2885795999998</v>
      </c>
      <c r="W274" s="370">
        <v>1063.1798099999999</v>
      </c>
      <c r="X274" s="300">
        <v>850.54384799999991</v>
      </c>
      <c r="Y274" s="289">
        <v>850.54384799999991</v>
      </c>
      <c r="Z274" s="277">
        <v>680.43507839999995</v>
      </c>
      <c r="AA274" s="263">
        <v>680.43507839999995</v>
      </c>
      <c r="AB274" s="263">
        <v>680.43507839999995</v>
      </c>
      <c r="AC274" s="208">
        <v>567.02923199999998</v>
      </c>
      <c r="AD274" s="208">
        <v>567.02923199999998</v>
      </c>
      <c r="AE274" s="208">
        <v>567.02923199999998</v>
      </c>
      <c r="AF274" s="208">
        <v>567.02923199999998</v>
      </c>
      <c r="AG274" s="208">
        <v>511.39000000000004</v>
      </c>
      <c r="AH274" s="190">
        <v>409.11200000000002</v>
      </c>
      <c r="AI274" s="312">
        <f t="shared" si="83"/>
        <v>1</v>
      </c>
    </row>
    <row r="275" spans="1:42" ht="23.1" customHeight="1" x14ac:dyDescent="0.25">
      <c r="A275" s="2" t="s">
        <v>256</v>
      </c>
      <c r="B275" s="2">
        <v>410</v>
      </c>
      <c r="C275" s="2" t="s">
        <v>354</v>
      </c>
      <c r="D275" s="4" t="s">
        <v>220</v>
      </c>
      <c r="E275" s="116">
        <f t="shared" si="84"/>
        <v>6650</v>
      </c>
      <c r="F275" s="117">
        <f t="shared" si="84"/>
        <v>4000</v>
      </c>
      <c r="G275" s="101"/>
      <c r="J275" s="71"/>
      <c r="K275" s="202">
        <f t="shared" si="85"/>
        <v>6650</v>
      </c>
      <c r="L275" s="202">
        <f t="shared" si="85"/>
        <v>4000</v>
      </c>
      <c r="M275" s="51"/>
      <c r="N275" s="13">
        <f t="shared" si="86"/>
        <v>6619.9</v>
      </c>
      <c r="O275" s="13">
        <f t="shared" si="87"/>
        <v>3971.94</v>
      </c>
      <c r="P275" s="51"/>
      <c r="Q275" s="467">
        <v>2647.96</v>
      </c>
      <c r="R275" s="467">
        <v>2647.96</v>
      </c>
      <c r="S275" s="398">
        <v>1817.5023404999997</v>
      </c>
      <c r="T275" s="400">
        <v>1817.5023404999997</v>
      </c>
      <c r="U275" s="409">
        <v>1817.5023404999997</v>
      </c>
      <c r="V275" s="409">
        <v>1817.5023404999997</v>
      </c>
      <c r="W275" s="370">
        <v>1566.8123624999998</v>
      </c>
      <c r="X275" s="300">
        <v>1253.4498899999999</v>
      </c>
      <c r="Y275" s="289">
        <v>1253.4498899999999</v>
      </c>
      <c r="Z275" s="277">
        <v>1002.759912</v>
      </c>
      <c r="AA275" s="263">
        <v>1002.759912</v>
      </c>
      <c r="AB275" s="263">
        <v>1002.759912</v>
      </c>
      <c r="AC275" s="208">
        <v>835.63326000000006</v>
      </c>
      <c r="AD275" s="208">
        <v>835.63326000000006</v>
      </c>
      <c r="AE275" s="208">
        <v>835.63326000000006</v>
      </c>
      <c r="AF275" s="208">
        <v>835.63326000000006</v>
      </c>
      <c r="AG275" s="208">
        <v>753.63750000000005</v>
      </c>
      <c r="AH275" s="190">
        <v>602.91000000000008</v>
      </c>
      <c r="AI275" s="312">
        <f t="shared" si="83"/>
        <v>1</v>
      </c>
    </row>
    <row r="276" spans="1:42" ht="23.1" customHeight="1" x14ac:dyDescent="0.25">
      <c r="A276" s="2" t="s">
        <v>256</v>
      </c>
      <c r="B276" s="2">
        <v>411</v>
      </c>
      <c r="C276" s="2" t="s">
        <v>355</v>
      </c>
      <c r="D276" s="4" t="s">
        <v>221</v>
      </c>
      <c r="E276" s="116">
        <f t="shared" si="84"/>
        <v>7200</v>
      </c>
      <c r="F276" s="117">
        <f t="shared" si="84"/>
        <v>4350</v>
      </c>
      <c r="G276" s="101"/>
      <c r="J276" s="71"/>
      <c r="K276" s="202">
        <f t="shared" si="85"/>
        <v>7200</v>
      </c>
      <c r="L276" s="202">
        <f t="shared" si="85"/>
        <v>4350</v>
      </c>
      <c r="M276" s="51"/>
      <c r="N276" s="13">
        <f t="shared" si="86"/>
        <v>7187.3</v>
      </c>
      <c r="O276" s="13">
        <f t="shared" si="87"/>
        <v>4312.38</v>
      </c>
      <c r="P276" s="51"/>
      <c r="Q276" s="467">
        <v>2874.92</v>
      </c>
      <c r="R276" s="467">
        <v>2874.92</v>
      </c>
      <c r="S276" s="398">
        <v>1985.0600731499999</v>
      </c>
      <c r="T276" s="400">
        <v>1985.0600731499999</v>
      </c>
      <c r="U276" s="409">
        <v>1985.0600731499999</v>
      </c>
      <c r="V276" s="409">
        <v>1985.0600731499999</v>
      </c>
      <c r="W276" s="370">
        <v>1711.25868375</v>
      </c>
      <c r="X276" s="300">
        <v>1369.0069470000001</v>
      </c>
      <c r="Y276" s="289">
        <v>1369.0069470000001</v>
      </c>
      <c r="Z276" s="277">
        <v>1095.2055576</v>
      </c>
      <c r="AA276" s="263">
        <v>1095.2055576</v>
      </c>
      <c r="AB276" s="263">
        <v>1095.2055576</v>
      </c>
      <c r="AC276" s="208">
        <v>912.67129799999998</v>
      </c>
      <c r="AD276" s="208">
        <v>912.67129799999998</v>
      </c>
      <c r="AE276" s="208">
        <v>912.67129799999998</v>
      </c>
      <c r="AF276" s="208">
        <v>912.67129799999998</v>
      </c>
      <c r="AG276" s="208">
        <v>823.11625000000004</v>
      </c>
      <c r="AH276" s="190">
        <v>658.49300000000005</v>
      </c>
      <c r="AI276" s="312">
        <f t="shared" si="83"/>
        <v>1</v>
      </c>
    </row>
    <row r="277" spans="1:42" ht="10.5" customHeight="1" x14ac:dyDescent="0.25">
      <c r="D277" s="136"/>
      <c r="E277" s="138"/>
      <c r="F277" s="139"/>
      <c r="J277" s="34"/>
      <c r="K277" s="202"/>
      <c r="L277" s="202"/>
      <c r="M277" s="2"/>
      <c r="N277" s="13"/>
      <c r="O277" s="13"/>
      <c r="P277" s="2"/>
      <c r="Q277" s="398"/>
      <c r="R277" s="398"/>
      <c r="S277" s="398"/>
      <c r="T277" s="400"/>
      <c r="U277" s="403"/>
      <c r="V277" s="403"/>
      <c r="W277" s="340"/>
      <c r="X277" s="333"/>
      <c r="Y277" s="330"/>
      <c r="Z277" s="280"/>
      <c r="AA277" s="331"/>
      <c r="AB277" s="331"/>
      <c r="AC277" s="237"/>
      <c r="AD277" s="237"/>
      <c r="AE277" s="237"/>
      <c r="AF277" s="237"/>
      <c r="AG277" s="237"/>
      <c r="AH277" s="197"/>
      <c r="AI277" s="312" t="e">
        <f t="shared" si="83"/>
        <v>#DIV/0!</v>
      </c>
    </row>
    <row r="278" spans="1:42" s="66" customFormat="1" ht="23.1" customHeight="1" x14ac:dyDescent="0.25">
      <c r="A278" s="2"/>
      <c r="B278" s="2"/>
      <c r="C278" s="2"/>
      <c r="D278" s="615" t="s">
        <v>796</v>
      </c>
      <c r="E278" s="615"/>
      <c r="F278" s="615"/>
      <c r="G278" s="615"/>
      <c r="H278" s="615"/>
      <c r="I278" s="615"/>
      <c r="J278" s="71"/>
      <c r="K278" s="202"/>
      <c r="L278" s="202"/>
      <c r="M278" s="51"/>
      <c r="N278" s="13"/>
      <c r="O278" s="13"/>
      <c r="P278" s="63"/>
      <c r="Q278" s="480">
        <v>290224</v>
      </c>
      <c r="R278" s="474">
        <v>220324</v>
      </c>
      <c r="S278" s="398"/>
      <c r="T278" s="400"/>
      <c r="U278" s="403"/>
      <c r="V278" s="403"/>
      <c r="W278" s="370"/>
      <c r="X278" s="305"/>
      <c r="Y278" s="289"/>
      <c r="Z278" s="277">
        <v>199</v>
      </c>
      <c r="AA278" s="263">
        <v>199</v>
      </c>
      <c r="AB278" s="263">
        <v>199</v>
      </c>
      <c r="AC278" s="208">
        <v>187.06841999999997</v>
      </c>
      <c r="AD278" s="208">
        <v>187.06841999999997</v>
      </c>
      <c r="AE278" s="208">
        <v>187.06841999999997</v>
      </c>
      <c r="AF278" s="208">
        <v>187.06841999999997</v>
      </c>
      <c r="AG278" s="208">
        <v>168.71250000000001</v>
      </c>
      <c r="AH278" s="191">
        <v>134.97</v>
      </c>
      <c r="AI278" s="312">
        <f t="shared" si="83"/>
        <v>1.3172600352208566</v>
      </c>
      <c r="AJ278" s="144"/>
    </row>
    <row r="279" spans="1:42" s="66" customFormat="1" ht="23.1" customHeight="1" x14ac:dyDescent="0.25">
      <c r="A279" s="2" t="s">
        <v>254</v>
      </c>
      <c r="B279" s="2">
        <v>402</v>
      </c>
      <c r="C279" s="2" t="s">
        <v>349</v>
      </c>
      <c r="D279" s="91" t="s">
        <v>197</v>
      </c>
      <c r="E279" s="116">
        <f t="shared" ref="E279:F285" si="88">K279</f>
        <v>1350</v>
      </c>
      <c r="F279" s="117">
        <f t="shared" si="88"/>
        <v>800</v>
      </c>
      <c r="G279" s="101"/>
      <c r="H279" s="45"/>
      <c r="I279" s="2"/>
      <c r="J279" s="71"/>
      <c r="K279" s="202">
        <f t="shared" ref="K279:L285" si="89">MROUND(N279+25,50)</f>
        <v>1350</v>
      </c>
      <c r="L279" s="202">
        <f t="shared" si="89"/>
        <v>800</v>
      </c>
      <c r="M279" s="51"/>
      <c r="N279" s="13">
        <f t="shared" si="86"/>
        <v>1316.55</v>
      </c>
      <c r="O279" s="13">
        <f t="shared" si="87"/>
        <v>789.93000000000006</v>
      </c>
      <c r="P279" s="63"/>
      <c r="Q279" s="478">
        <v>526.62</v>
      </c>
      <c r="R279" s="398">
        <v>526.62</v>
      </c>
      <c r="S279" s="398">
        <v>381.61</v>
      </c>
      <c r="T279" s="436">
        <v>381.61</v>
      </c>
      <c r="U279" s="409">
        <v>381.61</v>
      </c>
      <c r="V279" s="409">
        <v>381.61</v>
      </c>
      <c r="W279" s="370">
        <v>328.97500000000002</v>
      </c>
      <c r="X279" s="305">
        <v>263.18</v>
      </c>
      <c r="Y279" s="289">
        <v>248.75</v>
      </c>
      <c r="Z279" s="277">
        <v>199</v>
      </c>
      <c r="AA279" s="263">
        <v>199</v>
      </c>
      <c r="AB279" s="263">
        <v>199</v>
      </c>
      <c r="AC279" s="208">
        <v>187.06841999999997</v>
      </c>
      <c r="AD279" s="208">
        <v>187.06841999999997</v>
      </c>
      <c r="AE279" s="208">
        <v>187.06841999999997</v>
      </c>
      <c r="AF279" s="208">
        <v>187.06841999999997</v>
      </c>
      <c r="AG279" s="208">
        <v>168.71250000000001</v>
      </c>
      <c r="AH279" s="191">
        <v>134.97</v>
      </c>
      <c r="AI279" s="312">
        <f t="shared" si="83"/>
        <v>1</v>
      </c>
      <c r="AJ279" s="144"/>
    </row>
    <row r="280" spans="1:42" ht="23.1" customHeight="1" x14ac:dyDescent="0.25">
      <c r="B280" s="2">
        <v>403</v>
      </c>
      <c r="C280" s="2" t="s">
        <v>350</v>
      </c>
      <c r="D280" s="91" t="s">
        <v>198</v>
      </c>
      <c r="E280" s="116">
        <f t="shared" si="88"/>
        <v>2350</v>
      </c>
      <c r="F280" s="117">
        <f t="shared" si="88"/>
        <v>1400</v>
      </c>
      <c r="G280" s="101"/>
      <c r="H280" s="45"/>
      <c r="J280" s="71"/>
      <c r="K280" s="202">
        <f t="shared" si="89"/>
        <v>2350</v>
      </c>
      <c r="L280" s="202">
        <f t="shared" si="89"/>
        <v>1400</v>
      </c>
      <c r="M280" s="51"/>
      <c r="N280" s="13">
        <f t="shared" si="86"/>
        <v>2308.85</v>
      </c>
      <c r="O280" s="13">
        <f t="shared" si="87"/>
        <v>1385.31</v>
      </c>
      <c r="P280" s="51"/>
      <c r="Q280" s="478">
        <v>923.54</v>
      </c>
      <c r="R280" s="398">
        <v>923.54</v>
      </c>
      <c r="S280" s="398">
        <v>669.23</v>
      </c>
      <c r="T280" s="436">
        <v>669.23</v>
      </c>
      <c r="U280" s="409">
        <v>669.23</v>
      </c>
      <c r="V280" s="409">
        <v>669.23</v>
      </c>
      <c r="W280" s="370">
        <v>576.92500000000007</v>
      </c>
      <c r="X280" s="305">
        <v>461.54</v>
      </c>
      <c r="Y280" s="289">
        <v>436.25</v>
      </c>
      <c r="Z280" s="277">
        <v>349</v>
      </c>
      <c r="AA280" s="263">
        <v>349</v>
      </c>
      <c r="AB280" s="263">
        <v>349</v>
      </c>
      <c r="AC280" s="208">
        <v>320.24915999999996</v>
      </c>
      <c r="AD280" s="208">
        <v>320.24915999999996</v>
      </c>
      <c r="AE280" s="208">
        <v>320.24915999999996</v>
      </c>
      <c r="AF280" s="208">
        <v>320.24915999999996</v>
      </c>
      <c r="AG280" s="208">
        <v>288.82499999999999</v>
      </c>
      <c r="AH280" s="191">
        <v>231.06</v>
      </c>
      <c r="AI280" s="312">
        <f t="shared" si="83"/>
        <v>1</v>
      </c>
    </row>
    <row r="281" spans="1:42" ht="23.1" customHeight="1" x14ac:dyDescent="0.25">
      <c r="B281" s="2">
        <v>404</v>
      </c>
      <c r="C281" s="2" t="s">
        <v>351</v>
      </c>
      <c r="D281" s="91" t="s">
        <v>199</v>
      </c>
      <c r="E281" s="116">
        <f t="shared" si="88"/>
        <v>3000</v>
      </c>
      <c r="F281" s="117">
        <f t="shared" si="88"/>
        <v>1800</v>
      </c>
      <c r="G281" s="101"/>
      <c r="H281" s="45"/>
      <c r="J281" s="71"/>
      <c r="K281" s="202">
        <f t="shared" si="89"/>
        <v>3000</v>
      </c>
      <c r="L281" s="202">
        <f t="shared" si="89"/>
        <v>1800</v>
      </c>
      <c r="M281" s="51"/>
      <c r="N281" s="13">
        <f t="shared" si="86"/>
        <v>2970.4500000000003</v>
      </c>
      <c r="O281" s="13">
        <f t="shared" si="87"/>
        <v>1782.27</v>
      </c>
      <c r="P281" s="51"/>
      <c r="Q281" s="478">
        <v>1188.18</v>
      </c>
      <c r="R281" s="398">
        <v>1188.18</v>
      </c>
      <c r="S281" s="398">
        <v>861.01</v>
      </c>
      <c r="T281" s="436">
        <v>861.01</v>
      </c>
      <c r="U281" s="409">
        <v>861.01</v>
      </c>
      <c r="V281" s="409">
        <v>861.01</v>
      </c>
      <c r="W281" s="370">
        <v>742.25</v>
      </c>
      <c r="X281" s="305">
        <v>593.79999999999995</v>
      </c>
      <c r="Y281" s="289">
        <v>561.25</v>
      </c>
      <c r="Z281" s="277">
        <v>449</v>
      </c>
      <c r="AA281" s="263">
        <v>449</v>
      </c>
      <c r="AB281" s="263">
        <v>449</v>
      </c>
      <c r="AC281" s="208">
        <v>436.47911999999997</v>
      </c>
      <c r="AD281" s="208">
        <v>436.47911999999997</v>
      </c>
      <c r="AE281" s="208">
        <v>436.47911999999997</v>
      </c>
      <c r="AF281" s="208">
        <v>436.47911999999997</v>
      </c>
      <c r="AG281" s="208">
        <v>393.65000000000003</v>
      </c>
      <c r="AH281" s="191">
        <v>314.92</v>
      </c>
      <c r="AI281" s="312">
        <f t="shared" si="83"/>
        <v>1</v>
      </c>
    </row>
    <row r="282" spans="1:42" ht="23.1" customHeight="1" x14ac:dyDescent="0.25">
      <c r="B282" s="2">
        <v>405</v>
      </c>
      <c r="C282" s="2" t="s">
        <v>352</v>
      </c>
      <c r="D282" s="91" t="s">
        <v>200</v>
      </c>
      <c r="E282" s="116">
        <f t="shared" si="88"/>
        <v>4000</v>
      </c>
      <c r="F282" s="117">
        <f t="shared" si="88"/>
        <v>2400</v>
      </c>
      <c r="G282" s="101"/>
      <c r="H282" s="45"/>
      <c r="J282" s="71"/>
      <c r="K282" s="202">
        <f t="shared" si="89"/>
        <v>4000</v>
      </c>
      <c r="L282" s="202">
        <f t="shared" si="89"/>
        <v>2400</v>
      </c>
      <c r="M282" s="51"/>
      <c r="N282" s="13">
        <f t="shared" si="86"/>
        <v>3969.45</v>
      </c>
      <c r="O282" s="13">
        <f t="shared" si="87"/>
        <v>2381.67</v>
      </c>
      <c r="P282" s="51"/>
      <c r="Q282" s="478">
        <v>1587.78</v>
      </c>
      <c r="R282" s="398">
        <v>1587.78</v>
      </c>
      <c r="S282" s="398">
        <v>1150.57</v>
      </c>
      <c r="T282" s="436">
        <v>1150.57</v>
      </c>
      <c r="U282" s="409">
        <v>1150.57</v>
      </c>
      <c r="V282" s="409">
        <v>1150.57</v>
      </c>
      <c r="W282" s="370">
        <v>991.875</v>
      </c>
      <c r="X282" s="305">
        <v>793.5</v>
      </c>
      <c r="Y282" s="289">
        <v>750</v>
      </c>
      <c r="Z282" s="277">
        <v>600</v>
      </c>
      <c r="AA282" s="263">
        <v>600</v>
      </c>
      <c r="AB282" s="263">
        <v>600</v>
      </c>
      <c r="AC282" s="208">
        <v>487.26215999999999</v>
      </c>
      <c r="AD282" s="208">
        <v>487.26215999999999</v>
      </c>
      <c r="AE282" s="208">
        <v>487.26215999999999</v>
      </c>
      <c r="AF282" s="208">
        <v>487.26215999999999</v>
      </c>
      <c r="AG282" s="208">
        <v>439.45</v>
      </c>
      <c r="AH282" s="191">
        <v>351.56</v>
      </c>
      <c r="AI282" s="312">
        <f t="shared" si="83"/>
        <v>1</v>
      </c>
    </row>
    <row r="283" spans="1:42" s="144" customFormat="1" ht="23.1" customHeight="1" x14ac:dyDescent="0.25">
      <c r="A283" s="2"/>
      <c r="B283" s="2"/>
      <c r="C283" s="2"/>
      <c r="D283" s="91" t="s">
        <v>901</v>
      </c>
      <c r="E283" s="116">
        <f t="shared" si="88"/>
        <v>39050</v>
      </c>
      <c r="F283" s="117">
        <f t="shared" si="88"/>
        <v>23450</v>
      </c>
      <c r="G283" s="101"/>
      <c r="H283" s="45"/>
      <c r="I283" s="2"/>
      <c r="J283" s="71"/>
      <c r="K283" s="202">
        <f t="shared" si="89"/>
        <v>39050</v>
      </c>
      <c r="L283" s="202">
        <f t="shared" si="89"/>
        <v>23450</v>
      </c>
      <c r="M283" s="51"/>
      <c r="N283" s="13">
        <f t="shared" si="86"/>
        <v>39031</v>
      </c>
      <c r="O283" s="13">
        <f t="shared" si="87"/>
        <v>23418.6</v>
      </c>
      <c r="P283" s="51"/>
      <c r="Q283" s="478">
        <v>15612.4</v>
      </c>
      <c r="R283" s="398">
        <v>15613.32</v>
      </c>
      <c r="S283" s="398">
        <v>11314</v>
      </c>
      <c r="T283" s="436">
        <v>11314</v>
      </c>
      <c r="U283" s="409">
        <v>11314</v>
      </c>
      <c r="V283" s="409">
        <v>11314</v>
      </c>
      <c r="W283" s="370">
        <v>9753.4</v>
      </c>
      <c r="X283" s="305">
        <v>7802.72</v>
      </c>
      <c r="Y283" s="294">
        <v>7375</v>
      </c>
      <c r="Z283" s="277">
        <v>5900</v>
      </c>
      <c r="AA283" s="263">
        <v>5900</v>
      </c>
      <c r="AB283" s="263">
        <v>5900</v>
      </c>
      <c r="AC283" s="208"/>
      <c r="AD283" s="208"/>
      <c r="AE283" s="208"/>
      <c r="AF283" s="208"/>
      <c r="AG283" s="208"/>
      <c r="AH283" s="191"/>
      <c r="AI283" s="312">
        <f t="shared" si="83"/>
        <v>0.99994107595309645</v>
      </c>
      <c r="AK283" s="34"/>
      <c r="AL283" s="34"/>
      <c r="AM283" s="34"/>
      <c r="AN283" s="34"/>
      <c r="AO283" s="34"/>
      <c r="AP283" s="34"/>
    </row>
    <row r="284" spans="1:42" s="144" customFormat="1" ht="23.1" customHeight="1" x14ac:dyDescent="0.25">
      <c r="A284" s="2"/>
      <c r="B284" s="2">
        <v>405</v>
      </c>
      <c r="C284" s="2" t="s">
        <v>703</v>
      </c>
      <c r="D284" s="91" t="s">
        <v>900</v>
      </c>
      <c r="E284" s="116">
        <f t="shared" si="88"/>
        <v>60900</v>
      </c>
      <c r="F284" s="117">
        <f t="shared" si="88"/>
        <v>36550</v>
      </c>
      <c r="G284" s="101"/>
      <c r="H284" s="45"/>
      <c r="I284" s="2"/>
      <c r="J284" s="71"/>
      <c r="K284" s="202">
        <f t="shared" si="89"/>
        <v>60900</v>
      </c>
      <c r="L284" s="202">
        <f t="shared" si="89"/>
        <v>36550</v>
      </c>
      <c r="M284" s="51"/>
      <c r="N284" s="13">
        <f t="shared" si="86"/>
        <v>60865.4</v>
      </c>
      <c r="O284" s="13">
        <f t="shared" si="87"/>
        <v>36519.24</v>
      </c>
      <c r="P284" s="51"/>
      <c r="Q284" s="478">
        <v>24346.16</v>
      </c>
      <c r="R284" s="398">
        <v>24346.16</v>
      </c>
      <c r="S284" s="398">
        <v>17642.14</v>
      </c>
      <c r="T284" s="436">
        <v>17642.14</v>
      </c>
      <c r="U284" s="409">
        <v>17642.14</v>
      </c>
      <c r="V284" s="409">
        <v>17642.14</v>
      </c>
      <c r="W284" s="370">
        <v>15208.75</v>
      </c>
      <c r="X284" s="306">
        <v>12167</v>
      </c>
      <c r="Y284" s="295">
        <v>11500</v>
      </c>
      <c r="Z284" s="278">
        <v>9200</v>
      </c>
      <c r="AA284" s="268">
        <v>9200</v>
      </c>
      <c r="AB284" s="268">
        <v>9200</v>
      </c>
      <c r="AC284" s="248">
        <v>7080</v>
      </c>
      <c r="AD284" s="249" t="s">
        <v>689</v>
      </c>
      <c r="AE284" s="208"/>
      <c r="AF284" s="208"/>
      <c r="AG284" s="208"/>
      <c r="AH284" s="191"/>
      <c r="AI284" s="312">
        <f t="shared" si="83"/>
        <v>1</v>
      </c>
      <c r="AK284" s="34"/>
      <c r="AL284" s="34"/>
      <c r="AM284" s="34"/>
      <c r="AN284" s="34"/>
      <c r="AO284" s="34"/>
      <c r="AP284" s="34"/>
    </row>
    <row r="285" spans="1:42" s="144" customFormat="1" ht="23.1" customHeight="1" x14ac:dyDescent="0.25">
      <c r="A285" s="2"/>
      <c r="B285" s="2">
        <v>405</v>
      </c>
      <c r="C285" s="2"/>
      <c r="D285" s="91" t="s">
        <v>902</v>
      </c>
      <c r="E285" s="116">
        <f t="shared" si="88"/>
        <v>82050</v>
      </c>
      <c r="F285" s="117">
        <f t="shared" si="88"/>
        <v>49250</v>
      </c>
      <c r="G285" s="101"/>
      <c r="H285" s="45"/>
      <c r="I285" s="2"/>
      <c r="J285" s="71"/>
      <c r="K285" s="202">
        <f t="shared" si="89"/>
        <v>82050</v>
      </c>
      <c r="L285" s="202">
        <f t="shared" si="89"/>
        <v>49250</v>
      </c>
      <c r="M285" s="51"/>
      <c r="N285" s="13">
        <f t="shared" si="86"/>
        <v>82036</v>
      </c>
      <c r="O285" s="13">
        <f t="shared" si="87"/>
        <v>49221.600000000006</v>
      </c>
      <c r="P285" s="51"/>
      <c r="Q285" s="478">
        <v>32814.400000000001</v>
      </c>
      <c r="R285" s="398">
        <v>32814.400000000001</v>
      </c>
      <c r="S285" s="398">
        <v>23778.55</v>
      </c>
      <c r="T285" s="436">
        <v>23778.55</v>
      </c>
      <c r="U285" s="409">
        <v>23778.55</v>
      </c>
      <c r="V285" s="409">
        <v>23778.55</v>
      </c>
      <c r="W285" s="370">
        <v>20498.75</v>
      </c>
      <c r="X285" s="306">
        <v>16399</v>
      </c>
      <c r="Y285" s="295">
        <v>15500</v>
      </c>
      <c r="Z285" s="278">
        <v>12400</v>
      </c>
      <c r="AA285" s="268">
        <v>12400</v>
      </c>
      <c r="AB285" s="268">
        <v>12400</v>
      </c>
      <c r="AC285" s="248">
        <v>12000</v>
      </c>
      <c r="AD285" s="249" t="s">
        <v>689</v>
      </c>
      <c r="AE285" s="208"/>
      <c r="AF285" s="208"/>
      <c r="AG285" s="208"/>
      <c r="AH285" s="191"/>
      <c r="AI285" s="312">
        <f t="shared" si="83"/>
        <v>1</v>
      </c>
      <c r="AK285" s="34"/>
      <c r="AL285" s="34"/>
      <c r="AM285" s="34"/>
      <c r="AN285" s="34"/>
      <c r="AO285" s="34"/>
      <c r="AP285" s="34"/>
    </row>
    <row r="286" spans="1:42" s="144" customFormat="1" ht="23.1" customHeight="1" x14ac:dyDescent="0.25">
      <c r="A286" s="2"/>
      <c r="B286" s="2"/>
      <c r="C286" s="2"/>
      <c r="D286" s="2"/>
      <c r="E286" s="138"/>
      <c r="F286" s="139"/>
      <c r="G286" s="99"/>
      <c r="H286" s="2"/>
      <c r="I286" s="2"/>
      <c r="J286" s="34"/>
      <c r="K286" s="202">
        <f t="shared" ref="K286:K287" si="90">N286*$K$8</f>
        <v>0</v>
      </c>
      <c r="L286" s="202">
        <f t="shared" ref="L286:L287" si="91">O286*$L$8</f>
        <v>0</v>
      </c>
      <c r="M286" s="2"/>
      <c r="N286" s="13">
        <f t="shared" si="86"/>
        <v>0</v>
      </c>
      <c r="O286" s="13">
        <f t="shared" si="87"/>
        <v>0</v>
      </c>
      <c r="P286" s="2"/>
      <c r="Q286" s="398">
        <v>0</v>
      </c>
      <c r="R286" s="398">
        <v>0</v>
      </c>
      <c r="S286" s="398">
        <v>0</v>
      </c>
      <c r="T286" s="400">
        <v>0</v>
      </c>
      <c r="U286" s="403">
        <v>0</v>
      </c>
      <c r="V286" s="403">
        <v>0</v>
      </c>
      <c r="W286" s="370">
        <v>0</v>
      </c>
      <c r="X286" s="333"/>
      <c r="Y286" s="330">
        <v>0</v>
      </c>
      <c r="Z286" s="280"/>
      <c r="AA286" s="337"/>
      <c r="AB286" s="337"/>
      <c r="AC286" s="337"/>
      <c r="AD286" s="237"/>
      <c r="AE286" s="237"/>
      <c r="AF286" s="237"/>
      <c r="AG286" s="237"/>
      <c r="AH286" s="197"/>
      <c r="AI286" s="312" t="e">
        <f t="shared" si="83"/>
        <v>#DIV/0!</v>
      </c>
      <c r="AK286" s="34"/>
      <c r="AL286" s="34"/>
      <c r="AM286" s="34"/>
      <c r="AN286" s="34"/>
      <c r="AO286" s="34"/>
      <c r="AP286" s="34"/>
    </row>
    <row r="287" spans="1:42" s="144" customFormat="1" ht="23.1" customHeight="1" x14ac:dyDescent="0.25">
      <c r="A287" s="2"/>
      <c r="B287" s="2"/>
      <c r="C287" s="2"/>
      <c r="D287" s="615" t="s">
        <v>34</v>
      </c>
      <c r="E287" s="615"/>
      <c r="F287" s="615"/>
      <c r="G287" s="615"/>
      <c r="H287" s="615"/>
      <c r="I287" s="615"/>
      <c r="J287" s="34"/>
      <c r="K287" s="202">
        <f t="shared" si="90"/>
        <v>0</v>
      </c>
      <c r="L287" s="202">
        <f t="shared" si="91"/>
        <v>0</v>
      </c>
      <c r="M287" s="2"/>
      <c r="N287" s="13">
        <f t="shared" si="86"/>
        <v>528057.5</v>
      </c>
      <c r="O287" s="13">
        <f t="shared" si="87"/>
        <v>316834.5</v>
      </c>
      <c r="P287" s="2"/>
      <c r="Q287" s="483">
        <v>211223</v>
      </c>
      <c r="R287" s="398"/>
      <c r="S287" s="398"/>
      <c r="T287" s="400"/>
      <c r="U287" s="403"/>
      <c r="V287" s="403"/>
      <c r="W287" s="340"/>
      <c r="X287" s="333"/>
      <c r="Y287" s="330"/>
      <c r="Z287" s="280"/>
      <c r="AA287" s="337"/>
      <c r="AB287" s="337"/>
      <c r="AC287" s="337"/>
      <c r="AD287" s="237"/>
      <c r="AE287" s="237"/>
      <c r="AF287" s="237"/>
      <c r="AG287" s="237"/>
      <c r="AH287" s="197"/>
      <c r="AI287" s="312" t="e">
        <f t="shared" si="83"/>
        <v>#DIV/0!</v>
      </c>
      <c r="AK287" s="34"/>
      <c r="AL287" s="34"/>
      <c r="AM287" s="34"/>
      <c r="AN287" s="34"/>
      <c r="AO287" s="34"/>
      <c r="AP287" s="34"/>
    </row>
    <row r="288" spans="1:42" s="144" customFormat="1" ht="23.1" customHeight="1" x14ac:dyDescent="0.25">
      <c r="A288" s="2"/>
      <c r="B288" s="2"/>
      <c r="C288" s="2" t="s">
        <v>779</v>
      </c>
      <c r="D288" s="4" t="s">
        <v>35</v>
      </c>
      <c r="E288" s="116">
        <f t="shared" ref="E288:F293" si="92">K288</f>
        <v>200</v>
      </c>
      <c r="F288" s="117">
        <f t="shared" si="92"/>
        <v>150</v>
      </c>
      <c r="G288" s="101"/>
      <c r="H288" s="2"/>
      <c r="I288" s="2"/>
      <c r="J288" s="33"/>
      <c r="K288" s="202">
        <f t="shared" ref="K288:L293" si="93">MROUND(N288+25,50)</f>
        <v>200</v>
      </c>
      <c r="L288" s="202">
        <f t="shared" si="93"/>
        <v>150</v>
      </c>
      <c r="M288" s="51"/>
      <c r="N288" s="13">
        <f t="shared" si="86"/>
        <v>170.3</v>
      </c>
      <c r="O288" s="13">
        <f t="shared" si="87"/>
        <v>102.18</v>
      </c>
      <c r="P288" s="51"/>
      <c r="Q288" s="399">
        <v>68.12</v>
      </c>
      <c r="R288" s="398">
        <v>68.12</v>
      </c>
      <c r="S288" s="398">
        <v>68.12</v>
      </c>
      <c r="T288" s="436">
        <v>68.12</v>
      </c>
      <c r="U288" s="409">
        <v>68.12</v>
      </c>
      <c r="V288" s="409">
        <v>68.12</v>
      </c>
      <c r="W288" s="370">
        <v>42.55</v>
      </c>
      <c r="X288" s="305">
        <v>34.04</v>
      </c>
      <c r="Y288" s="289">
        <v>39.162499999999994</v>
      </c>
      <c r="Z288" s="277">
        <f t="shared" ref="Z288:Z290" si="94">AI288*1.43</f>
        <v>1.43</v>
      </c>
      <c r="AA288" s="263">
        <f t="shared" ref="AA288:AA293" si="95">AI288*1.43</f>
        <v>1.43</v>
      </c>
      <c r="AB288" s="263">
        <v>35.249499999999998</v>
      </c>
      <c r="AC288" s="205">
        <v>35.249499999999998</v>
      </c>
      <c r="AD288" s="205">
        <v>35.249499999999998</v>
      </c>
      <c r="AE288" s="205">
        <v>35.249499999999998</v>
      </c>
      <c r="AF288" s="205">
        <v>35.249499999999998</v>
      </c>
      <c r="AG288" s="208">
        <v>30.8125</v>
      </c>
      <c r="AH288" s="191">
        <v>24.65</v>
      </c>
      <c r="AI288" s="312">
        <f t="shared" si="83"/>
        <v>1</v>
      </c>
      <c r="AK288" s="34"/>
      <c r="AL288" s="34"/>
      <c r="AM288" s="34"/>
      <c r="AN288" s="34"/>
      <c r="AO288" s="34"/>
      <c r="AP288" s="34"/>
    </row>
    <row r="289" spans="1:42" s="144" customFormat="1" ht="23.1" customHeight="1" x14ac:dyDescent="0.25">
      <c r="A289" s="2" t="s">
        <v>303</v>
      </c>
      <c r="B289" s="2"/>
      <c r="C289" s="2" t="s">
        <v>779</v>
      </c>
      <c r="D289" s="4" t="s">
        <v>36</v>
      </c>
      <c r="E289" s="116">
        <f t="shared" si="92"/>
        <v>350</v>
      </c>
      <c r="F289" s="117">
        <f t="shared" si="92"/>
        <v>200</v>
      </c>
      <c r="G289" s="101"/>
      <c r="H289" s="2"/>
      <c r="I289" s="2"/>
      <c r="J289" s="33"/>
      <c r="K289" s="202">
        <f t="shared" si="93"/>
        <v>350</v>
      </c>
      <c r="L289" s="202">
        <f t="shared" si="93"/>
        <v>200</v>
      </c>
      <c r="M289" s="51"/>
      <c r="N289" s="13">
        <f t="shared" si="86"/>
        <v>300.10000000000002</v>
      </c>
      <c r="O289" s="13">
        <f t="shared" si="87"/>
        <v>180.06</v>
      </c>
      <c r="P289" s="51"/>
      <c r="Q289" s="399">
        <v>120.04</v>
      </c>
      <c r="R289" s="398">
        <v>120.04</v>
      </c>
      <c r="S289" s="398">
        <v>120.04</v>
      </c>
      <c r="T289" s="436">
        <v>120.04</v>
      </c>
      <c r="U289" s="409">
        <v>120.04</v>
      </c>
      <c r="V289" s="409">
        <v>120.04</v>
      </c>
      <c r="W289" s="370">
        <v>75</v>
      </c>
      <c r="X289" s="305">
        <v>60</v>
      </c>
      <c r="Y289" s="289">
        <v>39.162499999999994</v>
      </c>
      <c r="Z289" s="277">
        <f t="shared" si="94"/>
        <v>1.43</v>
      </c>
      <c r="AA289" s="263">
        <f t="shared" si="95"/>
        <v>1.43</v>
      </c>
      <c r="AB289" s="263">
        <v>61.847499999999997</v>
      </c>
      <c r="AC289" s="205">
        <v>61.847499999999997</v>
      </c>
      <c r="AD289" s="205">
        <v>61.847499999999997</v>
      </c>
      <c r="AE289" s="205">
        <v>61.847499999999997</v>
      </c>
      <c r="AF289" s="205">
        <v>61.847499999999997</v>
      </c>
      <c r="AG289" s="208">
        <v>54.0625</v>
      </c>
      <c r="AH289" s="191">
        <v>43.25</v>
      </c>
      <c r="AI289" s="312">
        <f t="shared" si="83"/>
        <v>1</v>
      </c>
      <c r="AK289" s="34"/>
      <c r="AL289" s="34"/>
      <c r="AM289" s="34"/>
      <c r="AN289" s="34"/>
      <c r="AO289" s="34"/>
      <c r="AP289" s="34"/>
    </row>
    <row r="290" spans="1:42" s="144" customFormat="1" ht="23.1" customHeight="1" x14ac:dyDescent="0.25">
      <c r="A290" s="2"/>
      <c r="B290" s="2"/>
      <c r="C290" s="2" t="s">
        <v>779</v>
      </c>
      <c r="D290" s="4" t="s">
        <v>737</v>
      </c>
      <c r="E290" s="116">
        <f t="shared" si="92"/>
        <v>350</v>
      </c>
      <c r="F290" s="117">
        <f t="shared" si="92"/>
        <v>200</v>
      </c>
      <c r="G290" s="101"/>
      <c r="H290" s="2"/>
      <c r="I290" s="2"/>
      <c r="J290" s="33"/>
      <c r="K290" s="202">
        <f t="shared" si="93"/>
        <v>350</v>
      </c>
      <c r="L290" s="202">
        <f t="shared" si="93"/>
        <v>200</v>
      </c>
      <c r="M290" s="51"/>
      <c r="N290" s="13">
        <f t="shared" si="86"/>
        <v>323.82499999999999</v>
      </c>
      <c r="O290" s="13">
        <f t="shared" si="87"/>
        <v>194.29500000000002</v>
      </c>
      <c r="P290" s="51"/>
      <c r="Q290" s="399">
        <v>129.53</v>
      </c>
      <c r="R290" s="398">
        <v>129.53</v>
      </c>
      <c r="S290" s="398">
        <v>129.53</v>
      </c>
      <c r="T290" s="436">
        <v>129.53</v>
      </c>
      <c r="U290" s="409">
        <v>129.53</v>
      </c>
      <c r="V290" s="409">
        <v>129.53</v>
      </c>
      <c r="W290" s="370">
        <v>80.924999999999997</v>
      </c>
      <c r="X290" s="305">
        <v>64.739999999999995</v>
      </c>
      <c r="Y290" s="289">
        <v>39.162499999999994</v>
      </c>
      <c r="Z290" s="277">
        <f t="shared" si="94"/>
        <v>1.43</v>
      </c>
      <c r="AA290" s="263">
        <f t="shared" si="95"/>
        <v>1.43</v>
      </c>
      <c r="AB290" s="263">
        <v>64.492999999999995</v>
      </c>
      <c r="AC290" s="205">
        <v>64.492999999999995</v>
      </c>
      <c r="AD290" s="205">
        <v>64.492999999999995</v>
      </c>
      <c r="AE290" s="205">
        <v>64.492999999999995</v>
      </c>
      <c r="AF290" s="205">
        <v>64.492999999999995</v>
      </c>
      <c r="AG290" s="208">
        <v>56.375</v>
      </c>
      <c r="AH290" s="191">
        <v>45.1</v>
      </c>
      <c r="AI290" s="312">
        <f t="shared" si="83"/>
        <v>1</v>
      </c>
      <c r="AK290" s="34"/>
      <c r="AL290" s="34"/>
      <c r="AM290" s="34"/>
      <c r="AN290" s="34"/>
      <c r="AO290" s="34"/>
      <c r="AP290" s="34"/>
    </row>
    <row r="291" spans="1:42" s="144" customFormat="1" ht="23.1" customHeight="1" x14ac:dyDescent="0.25">
      <c r="A291" s="2"/>
      <c r="B291" s="2"/>
      <c r="C291" s="2" t="s">
        <v>779</v>
      </c>
      <c r="D291" s="4" t="s">
        <v>38</v>
      </c>
      <c r="E291" s="116">
        <f t="shared" si="92"/>
        <v>450</v>
      </c>
      <c r="F291" s="117">
        <f t="shared" si="92"/>
        <v>300</v>
      </c>
      <c r="G291" s="101"/>
      <c r="H291" s="2"/>
      <c r="I291" s="2"/>
      <c r="J291" s="33"/>
      <c r="K291" s="202">
        <f t="shared" si="93"/>
        <v>450</v>
      </c>
      <c r="L291" s="202">
        <f t="shared" si="93"/>
        <v>300</v>
      </c>
      <c r="M291" s="51"/>
      <c r="N291" s="13">
        <f t="shared" si="86"/>
        <v>423.15</v>
      </c>
      <c r="O291" s="13">
        <f t="shared" si="87"/>
        <v>253.89</v>
      </c>
      <c r="P291" s="51"/>
      <c r="Q291" s="399">
        <v>169.26</v>
      </c>
      <c r="R291" s="398">
        <v>169.26</v>
      </c>
      <c r="S291" s="398">
        <v>169.26</v>
      </c>
      <c r="T291" s="436">
        <v>169.26</v>
      </c>
      <c r="U291" s="409">
        <v>169.26</v>
      </c>
      <c r="V291" s="409">
        <v>169.26</v>
      </c>
      <c r="W291" s="370">
        <v>105.75</v>
      </c>
      <c r="X291" s="305">
        <v>84.6</v>
      </c>
      <c r="Y291" s="289">
        <v>45.037500000000001</v>
      </c>
      <c r="Z291" s="277">
        <v>36.03</v>
      </c>
      <c r="AA291" s="263">
        <f t="shared" si="95"/>
        <v>1.43</v>
      </c>
      <c r="AB291" s="263">
        <v>83.798000000000002</v>
      </c>
      <c r="AC291" s="205">
        <v>83.798000000000002</v>
      </c>
      <c r="AD291" s="205">
        <v>83.798000000000002</v>
      </c>
      <c r="AE291" s="205">
        <v>83.798000000000002</v>
      </c>
      <c r="AF291" s="205">
        <v>83.798000000000002</v>
      </c>
      <c r="AG291" s="208">
        <v>73.25</v>
      </c>
      <c r="AH291" s="191">
        <v>58.6</v>
      </c>
      <c r="AI291" s="312">
        <f t="shared" si="83"/>
        <v>1</v>
      </c>
      <c r="AK291" s="34"/>
      <c r="AL291" s="34"/>
      <c r="AM291" s="34"/>
      <c r="AN291" s="34"/>
      <c r="AO291" s="34"/>
      <c r="AP291" s="34"/>
    </row>
    <row r="292" spans="1:42" s="144" customFormat="1" ht="23.1" customHeight="1" x14ac:dyDescent="0.25">
      <c r="A292" s="2"/>
      <c r="B292" s="2"/>
      <c r="C292" s="2" t="s">
        <v>779</v>
      </c>
      <c r="D292" s="4" t="s">
        <v>605</v>
      </c>
      <c r="E292" s="116">
        <f t="shared" si="92"/>
        <v>250</v>
      </c>
      <c r="F292" s="117">
        <f t="shared" si="92"/>
        <v>150</v>
      </c>
      <c r="G292" s="101"/>
      <c r="H292" s="2"/>
      <c r="I292" s="2"/>
      <c r="J292" s="33"/>
      <c r="K292" s="202">
        <f t="shared" si="93"/>
        <v>250</v>
      </c>
      <c r="L292" s="202">
        <f t="shared" si="93"/>
        <v>150</v>
      </c>
      <c r="M292" s="51"/>
      <c r="N292" s="13">
        <f t="shared" si="86"/>
        <v>205.3</v>
      </c>
      <c r="O292" s="13">
        <f t="shared" si="87"/>
        <v>123.18</v>
      </c>
      <c r="P292" s="51"/>
      <c r="Q292" s="399">
        <v>82.12</v>
      </c>
      <c r="R292" s="398">
        <v>82.12</v>
      </c>
      <c r="S292" s="398">
        <v>82.12</v>
      </c>
      <c r="T292" s="436">
        <v>82.12</v>
      </c>
      <c r="U292" s="409">
        <v>82.12</v>
      </c>
      <c r="V292" s="409">
        <v>82.12</v>
      </c>
      <c r="W292" s="370">
        <v>51.325000000000003</v>
      </c>
      <c r="X292" s="305">
        <v>41.06</v>
      </c>
      <c r="Y292" s="289">
        <v>22.212499999999999</v>
      </c>
      <c r="Z292" s="277">
        <v>17.77</v>
      </c>
      <c r="AA292" s="263">
        <f t="shared" si="95"/>
        <v>1.43</v>
      </c>
      <c r="AB292" s="263">
        <v>41.326999999999998</v>
      </c>
      <c r="AC292" s="205">
        <v>41.326999999999998</v>
      </c>
      <c r="AD292" s="205">
        <v>41.326999999999998</v>
      </c>
      <c r="AE292" s="205">
        <v>41.326999999999998</v>
      </c>
      <c r="AF292" s="205">
        <v>41.326999999999998</v>
      </c>
      <c r="AG292" s="208">
        <v>36.125</v>
      </c>
      <c r="AH292" s="191">
        <v>28.9</v>
      </c>
      <c r="AI292" s="312">
        <f t="shared" si="83"/>
        <v>1</v>
      </c>
      <c r="AK292" s="34"/>
      <c r="AL292" s="34"/>
      <c r="AM292" s="34"/>
      <c r="AN292" s="34"/>
      <c r="AO292" s="34"/>
      <c r="AP292" s="34"/>
    </row>
    <row r="293" spans="1:42" s="144" customFormat="1" ht="23.1" customHeight="1" x14ac:dyDescent="0.25">
      <c r="A293" s="2"/>
      <c r="B293" s="2"/>
      <c r="C293" s="2" t="s">
        <v>779</v>
      </c>
      <c r="D293" s="4" t="s">
        <v>606</v>
      </c>
      <c r="E293" s="116">
        <f t="shared" si="92"/>
        <v>350</v>
      </c>
      <c r="F293" s="117">
        <f t="shared" si="92"/>
        <v>200</v>
      </c>
      <c r="G293" s="101"/>
      <c r="H293" s="2"/>
      <c r="I293" s="2"/>
      <c r="J293" s="33"/>
      <c r="K293" s="202">
        <f t="shared" si="93"/>
        <v>350</v>
      </c>
      <c r="L293" s="202">
        <f t="shared" si="93"/>
        <v>200</v>
      </c>
      <c r="M293" s="51"/>
      <c r="N293" s="13">
        <f t="shared" si="86"/>
        <v>323.40000000000003</v>
      </c>
      <c r="O293" s="13">
        <f t="shared" si="87"/>
        <v>194.04000000000002</v>
      </c>
      <c r="P293" s="51"/>
      <c r="Q293" s="399">
        <v>129.36000000000001</v>
      </c>
      <c r="R293" s="398">
        <v>129.36000000000001</v>
      </c>
      <c r="S293" s="398">
        <v>129.36000000000001</v>
      </c>
      <c r="T293" s="436">
        <v>129.36000000000001</v>
      </c>
      <c r="U293" s="409">
        <v>129.36000000000001</v>
      </c>
      <c r="V293" s="409">
        <v>129.36000000000001</v>
      </c>
      <c r="W293" s="370">
        <v>80.824999999999989</v>
      </c>
      <c r="X293" s="305">
        <v>64.66</v>
      </c>
      <c r="Y293" s="289">
        <v>35.362499999999997</v>
      </c>
      <c r="Z293" s="277">
        <v>28.29</v>
      </c>
      <c r="AA293" s="263">
        <f t="shared" si="95"/>
        <v>1.43</v>
      </c>
      <c r="AB293" s="263">
        <v>65.78</v>
      </c>
      <c r="AC293" s="205">
        <v>65.78</v>
      </c>
      <c r="AD293" s="205">
        <v>65.78</v>
      </c>
      <c r="AE293" s="205">
        <v>65.78</v>
      </c>
      <c r="AF293" s="205">
        <v>65.78</v>
      </c>
      <c r="AG293" s="208">
        <v>57.5</v>
      </c>
      <c r="AH293" s="191">
        <v>46</v>
      </c>
      <c r="AI293" s="312">
        <f t="shared" si="83"/>
        <v>1</v>
      </c>
      <c r="AK293" s="34"/>
      <c r="AL293" s="34"/>
      <c r="AM293" s="34"/>
      <c r="AN293" s="34"/>
      <c r="AO293" s="34"/>
      <c r="AP293" s="34"/>
    </row>
    <row r="294" spans="1:42" s="144" customFormat="1" ht="2.1" customHeight="1" x14ac:dyDescent="0.25">
      <c r="A294" s="2"/>
      <c r="B294" s="2"/>
      <c r="C294" s="2"/>
      <c r="D294" s="136"/>
      <c r="E294" s="138"/>
      <c r="F294" s="139"/>
      <c r="G294" s="99"/>
      <c r="H294" s="2"/>
      <c r="I294" s="2"/>
      <c r="J294" s="33"/>
      <c r="K294" s="202"/>
      <c r="L294" s="202"/>
      <c r="M294" s="51"/>
      <c r="N294" s="13"/>
      <c r="O294" s="13"/>
      <c r="P294" s="51"/>
      <c r="Q294" s="398"/>
      <c r="R294" s="398"/>
      <c r="S294" s="398"/>
      <c r="T294" s="400"/>
      <c r="U294" s="403"/>
      <c r="V294" s="403"/>
      <c r="W294" s="370"/>
      <c r="X294" s="317"/>
      <c r="Y294" s="315"/>
      <c r="Z294" s="316"/>
      <c r="AA294" s="318"/>
      <c r="AB294" s="318"/>
      <c r="AC294" s="204"/>
      <c r="AD294" s="204"/>
      <c r="AE294" s="204"/>
      <c r="AF294" s="204"/>
      <c r="AG294" s="209"/>
      <c r="AH294" s="191"/>
      <c r="AI294" s="312" t="e">
        <f t="shared" si="83"/>
        <v>#DIV/0!</v>
      </c>
      <c r="AK294" s="34"/>
      <c r="AL294" s="34"/>
      <c r="AM294" s="34"/>
      <c r="AN294" s="34"/>
      <c r="AO294" s="34"/>
      <c r="AP294" s="34"/>
    </row>
    <row r="295" spans="1:42" s="144" customFormat="1" ht="23.1" customHeight="1" x14ac:dyDescent="0.25">
      <c r="A295" s="2"/>
      <c r="B295" s="2"/>
      <c r="C295" s="2"/>
      <c r="D295" s="615" t="s">
        <v>597</v>
      </c>
      <c r="E295" s="615"/>
      <c r="F295" s="615"/>
      <c r="G295" s="615"/>
      <c r="H295" s="615"/>
      <c r="I295" s="615"/>
      <c r="J295" s="34"/>
      <c r="K295" s="202"/>
      <c r="L295" s="202"/>
      <c r="M295" s="2"/>
      <c r="N295" s="13"/>
      <c r="O295" s="13"/>
      <c r="P295" s="2"/>
      <c r="Q295" s="475"/>
      <c r="R295" s="475"/>
      <c r="S295" s="398"/>
      <c r="T295" s="400"/>
      <c r="U295" s="403"/>
      <c r="V295" s="403"/>
      <c r="W295" s="340"/>
      <c r="X295" s="342"/>
      <c r="Y295" s="322"/>
      <c r="Z295" s="316"/>
      <c r="AA295" s="318"/>
      <c r="AB295" s="318"/>
      <c r="AC295" s="204"/>
      <c r="AD295" s="204"/>
      <c r="AE295" s="204"/>
      <c r="AF295" s="204"/>
      <c r="AG295" s="209"/>
      <c r="AH295" s="191"/>
      <c r="AI295" s="312" t="e">
        <f t="shared" si="83"/>
        <v>#DIV/0!</v>
      </c>
      <c r="AK295" s="34"/>
      <c r="AL295" s="34"/>
      <c r="AM295" s="34"/>
      <c r="AN295" s="34"/>
      <c r="AO295" s="34"/>
      <c r="AP295" s="34"/>
    </row>
    <row r="296" spans="1:42" s="144" customFormat="1" ht="23.1" customHeight="1" x14ac:dyDescent="0.25">
      <c r="A296" s="2"/>
      <c r="B296" s="2"/>
      <c r="C296" s="2" t="s">
        <v>779</v>
      </c>
      <c r="D296" s="120" t="s">
        <v>874</v>
      </c>
      <c r="E296" s="116">
        <f t="shared" ref="E296:F304" si="96">K296</f>
        <v>2400</v>
      </c>
      <c r="F296" s="117">
        <f t="shared" si="96"/>
        <v>1450</v>
      </c>
      <c r="G296" s="101"/>
      <c r="H296" s="2"/>
      <c r="I296" s="2"/>
      <c r="J296" s="33"/>
      <c r="K296" s="202">
        <f t="shared" ref="K296:L304" si="97">MROUND(N296+25,50)</f>
        <v>2400</v>
      </c>
      <c r="L296" s="202">
        <f t="shared" si="97"/>
        <v>1450</v>
      </c>
      <c r="M296" s="51"/>
      <c r="N296" s="13">
        <f t="shared" ref="N296:N303" si="98">Q296*$N$7</f>
        <v>2385</v>
      </c>
      <c r="O296" s="13">
        <f t="shared" ref="O296:O303" si="99">Q296*$O$7</f>
        <v>1431</v>
      </c>
      <c r="P296" s="51"/>
      <c r="Q296" s="467">
        <v>954</v>
      </c>
      <c r="R296" s="467">
        <v>954</v>
      </c>
      <c r="S296" s="443">
        <v>954</v>
      </c>
      <c r="T296" s="436">
        <v>1196.25</v>
      </c>
      <c r="U296" s="409">
        <v>1196.25</v>
      </c>
      <c r="V296" s="409">
        <v>1196.25</v>
      </c>
      <c r="W296" s="370">
        <v>747.65625</v>
      </c>
      <c r="X296" s="300">
        <v>598.125</v>
      </c>
      <c r="Y296" s="289">
        <v>598.125</v>
      </c>
      <c r="Z296" s="277">
        <v>478.5</v>
      </c>
      <c r="AA296" s="263">
        <v>478.5</v>
      </c>
      <c r="AB296" s="263">
        <v>478.5</v>
      </c>
      <c r="AC296" s="205">
        <v>478.5</v>
      </c>
      <c r="AD296" s="205">
        <v>478.5</v>
      </c>
      <c r="AE296" s="205">
        <v>478.5</v>
      </c>
      <c r="AF296" s="205">
        <v>478.5</v>
      </c>
      <c r="AG296" s="208">
        <v>745</v>
      </c>
      <c r="AH296" s="54"/>
      <c r="AI296" s="312">
        <f t="shared" si="83"/>
        <v>1</v>
      </c>
      <c r="AK296" s="34"/>
      <c r="AL296" s="34"/>
      <c r="AM296" s="34"/>
      <c r="AN296" s="34"/>
      <c r="AO296" s="34"/>
      <c r="AP296" s="34"/>
    </row>
    <row r="297" spans="1:42" s="144" customFormat="1" ht="23.1" customHeight="1" x14ac:dyDescent="0.25">
      <c r="A297" s="2"/>
      <c r="B297" s="2"/>
      <c r="C297" s="2" t="s">
        <v>779</v>
      </c>
      <c r="D297" s="120" t="s">
        <v>878</v>
      </c>
      <c r="E297" s="116">
        <f t="shared" si="96"/>
        <v>2400</v>
      </c>
      <c r="F297" s="117">
        <f t="shared" si="96"/>
        <v>1450</v>
      </c>
      <c r="G297" s="101"/>
      <c r="H297" s="2"/>
      <c r="I297" s="2"/>
      <c r="J297" s="33"/>
      <c r="K297" s="202">
        <f t="shared" si="97"/>
        <v>2400</v>
      </c>
      <c r="L297" s="202">
        <f t="shared" si="97"/>
        <v>1450</v>
      </c>
      <c r="M297" s="51"/>
      <c r="N297" s="13">
        <f t="shared" si="98"/>
        <v>2385</v>
      </c>
      <c r="O297" s="13">
        <f t="shared" si="99"/>
        <v>1431</v>
      </c>
      <c r="P297" s="51"/>
      <c r="Q297" s="467">
        <v>954</v>
      </c>
      <c r="R297" s="467">
        <v>954</v>
      </c>
      <c r="S297" s="443">
        <v>954</v>
      </c>
      <c r="T297" s="436">
        <v>953.34</v>
      </c>
      <c r="U297" s="409">
        <v>953.34</v>
      </c>
      <c r="V297" s="409">
        <v>953.34</v>
      </c>
      <c r="W297" s="370">
        <v>566.66250000000002</v>
      </c>
      <c r="X297" s="305">
        <v>453.33</v>
      </c>
      <c r="Y297" s="289">
        <v>1396</v>
      </c>
      <c r="Z297" s="277">
        <v>1116.8</v>
      </c>
      <c r="AA297" s="263">
        <v>1116.8</v>
      </c>
      <c r="AB297" s="263"/>
      <c r="AC297" s="205">
        <v>1116.8</v>
      </c>
      <c r="AD297" s="205">
        <v>1116.8</v>
      </c>
      <c r="AE297" s="205">
        <v>1116.8</v>
      </c>
      <c r="AF297" s="205">
        <v>1116.8</v>
      </c>
      <c r="AG297" s="208"/>
      <c r="AH297" s="54"/>
      <c r="AI297" s="312">
        <f t="shared" si="83"/>
        <v>1</v>
      </c>
      <c r="AK297" s="34"/>
      <c r="AL297" s="34"/>
      <c r="AM297" s="34"/>
      <c r="AN297" s="34"/>
      <c r="AO297" s="34"/>
      <c r="AP297" s="34"/>
    </row>
    <row r="298" spans="1:42" s="144" customFormat="1" ht="23.1" customHeight="1" x14ac:dyDescent="0.25">
      <c r="A298" s="2"/>
      <c r="B298" s="2"/>
      <c r="C298" s="2" t="s">
        <v>779</v>
      </c>
      <c r="D298" s="120" t="s">
        <v>877</v>
      </c>
      <c r="E298" s="116">
        <f t="shared" si="96"/>
        <v>2400</v>
      </c>
      <c r="F298" s="117">
        <f t="shared" si="96"/>
        <v>1450</v>
      </c>
      <c r="G298" s="101"/>
      <c r="H298" s="2"/>
      <c r="I298" s="2"/>
      <c r="J298" s="33"/>
      <c r="K298" s="202">
        <f t="shared" si="97"/>
        <v>2400</v>
      </c>
      <c r="L298" s="202">
        <f t="shared" si="97"/>
        <v>1450</v>
      </c>
      <c r="M298" s="51"/>
      <c r="N298" s="13">
        <f t="shared" si="98"/>
        <v>2385</v>
      </c>
      <c r="O298" s="13">
        <f t="shared" si="99"/>
        <v>1431</v>
      </c>
      <c r="P298" s="51"/>
      <c r="Q298" s="467">
        <v>954</v>
      </c>
      <c r="R298" s="467">
        <v>954</v>
      </c>
      <c r="S298" s="443">
        <v>954</v>
      </c>
      <c r="T298" s="436">
        <v>1590.03</v>
      </c>
      <c r="U298" s="409">
        <v>1590.03</v>
      </c>
      <c r="V298" s="409">
        <v>1590.03</v>
      </c>
      <c r="W298" s="370">
        <v>994.77500000000009</v>
      </c>
      <c r="X298" s="305">
        <v>795.82</v>
      </c>
      <c r="Y298" s="289">
        <v>1396</v>
      </c>
      <c r="Z298" s="277">
        <v>1116.8</v>
      </c>
      <c r="AA298" s="263">
        <v>1116.8</v>
      </c>
      <c r="AB298" s="263">
        <v>1116.8</v>
      </c>
      <c r="AC298" s="205">
        <v>1116.8</v>
      </c>
      <c r="AD298" s="205">
        <v>1116.8</v>
      </c>
      <c r="AE298" s="205">
        <v>1116.8</v>
      </c>
      <c r="AF298" s="205">
        <v>1116.8</v>
      </c>
      <c r="AG298" s="208"/>
      <c r="AH298" s="54"/>
      <c r="AI298" s="312">
        <f t="shared" si="83"/>
        <v>1</v>
      </c>
      <c r="AK298" s="34"/>
      <c r="AL298" s="34"/>
      <c r="AM298" s="34"/>
      <c r="AN298" s="34"/>
      <c r="AO298" s="34"/>
      <c r="AP298" s="34"/>
    </row>
    <row r="299" spans="1:42" ht="23.1" customHeight="1" x14ac:dyDescent="0.25">
      <c r="C299" s="2" t="s">
        <v>779</v>
      </c>
      <c r="D299" s="120" t="s">
        <v>875</v>
      </c>
      <c r="E299" s="116">
        <f t="shared" si="96"/>
        <v>2400</v>
      </c>
      <c r="F299" s="117">
        <f t="shared" si="96"/>
        <v>1450</v>
      </c>
      <c r="G299" s="101"/>
      <c r="K299" s="202">
        <f t="shared" si="97"/>
        <v>2400</v>
      </c>
      <c r="L299" s="202">
        <f t="shared" si="97"/>
        <v>1450</v>
      </c>
      <c r="M299" s="51"/>
      <c r="N299" s="13">
        <f t="shared" si="98"/>
        <v>2385</v>
      </c>
      <c r="O299" s="13">
        <f t="shared" si="99"/>
        <v>1431</v>
      </c>
      <c r="P299" s="51"/>
      <c r="Q299" s="467">
        <v>954</v>
      </c>
      <c r="R299" s="467">
        <v>954</v>
      </c>
      <c r="S299" s="443">
        <v>954</v>
      </c>
      <c r="T299" s="436">
        <v>4275</v>
      </c>
      <c r="U299" s="409">
        <v>4275</v>
      </c>
      <c r="V299" s="409">
        <v>4275</v>
      </c>
      <c r="W299" s="370">
        <v>1382.1375</v>
      </c>
      <c r="X299" s="305">
        <v>1105.71</v>
      </c>
      <c r="Y299" s="289">
        <v>1396</v>
      </c>
      <c r="Z299" s="277">
        <v>1116.8</v>
      </c>
      <c r="AA299" s="263">
        <v>1116.8</v>
      </c>
      <c r="AB299" s="263">
        <v>1116.8</v>
      </c>
      <c r="AC299" s="205">
        <v>1116.8</v>
      </c>
      <c r="AD299" s="205">
        <v>1116.8</v>
      </c>
      <c r="AE299" s="205">
        <v>1116.8</v>
      </c>
      <c r="AF299" s="205">
        <v>1116.8</v>
      </c>
      <c r="AG299" s="208"/>
      <c r="AH299" s="54"/>
      <c r="AI299" s="312">
        <f t="shared" si="83"/>
        <v>1</v>
      </c>
    </row>
    <row r="300" spans="1:42" ht="23.1" customHeight="1" x14ac:dyDescent="0.25">
      <c r="C300" s="2" t="s">
        <v>779</v>
      </c>
      <c r="D300" s="120" t="s">
        <v>876</v>
      </c>
      <c r="E300" s="116">
        <f t="shared" si="96"/>
        <v>2400</v>
      </c>
      <c r="F300" s="117">
        <f t="shared" si="96"/>
        <v>1450</v>
      </c>
      <c r="G300" s="101"/>
      <c r="K300" s="202">
        <f t="shared" si="97"/>
        <v>2400</v>
      </c>
      <c r="L300" s="202">
        <f t="shared" si="97"/>
        <v>1450</v>
      </c>
      <c r="M300" s="51"/>
      <c r="N300" s="13">
        <f t="shared" si="98"/>
        <v>2385</v>
      </c>
      <c r="O300" s="13">
        <f t="shared" si="99"/>
        <v>1431</v>
      </c>
      <c r="P300" s="51"/>
      <c r="Q300" s="467">
        <v>954</v>
      </c>
      <c r="R300" s="467">
        <v>954</v>
      </c>
      <c r="S300" s="443">
        <v>954</v>
      </c>
      <c r="T300" s="436">
        <v>1920</v>
      </c>
      <c r="U300" s="409">
        <v>2400</v>
      </c>
      <c r="V300" s="409">
        <v>2400</v>
      </c>
      <c r="W300" s="370">
        <v>2400</v>
      </c>
      <c r="X300" s="305">
        <v>1920</v>
      </c>
      <c r="Y300" s="289">
        <v>2330.625</v>
      </c>
      <c r="Z300" s="277">
        <v>1864.5</v>
      </c>
      <c r="AA300" s="263">
        <v>1864.5</v>
      </c>
      <c r="AB300" s="263">
        <v>1864.5</v>
      </c>
      <c r="AC300" s="205">
        <v>1864.5</v>
      </c>
      <c r="AD300" s="205">
        <v>1864.5</v>
      </c>
      <c r="AE300" s="205">
        <v>1864.5</v>
      </c>
      <c r="AF300" s="205">
        <v>1864.5</v>
      </c>
      <c r="AG300" s="208">
        <v>1350</v>
      </c>
      <c r="AH300" s="54"/>
      <c r="AI300" s="312">
        <f t="shared" si="83"/>
        <v>1</v>
      </c>
    </row>
    <row r="301" spans="1:42" ht="23.1" customHeight="1" x14ac:dyDescent="0.25">
      <c r="C301" s="2" t="s">
        <v>779</v>
      </c>
      <c r="D301" s="145" t="s">
        <v>494</v>
      </c>
      <c r="E301" s="116">
        <f t="shared" si="96"/>
        <v>12400</v>
      </c>
      <c r="F301" s="117">
        <f t="shared" si="96"/>
        <v>7450</v>
      </c>
      <c r="G301" s="101"/>
      <c r="K301" s="202">
        <f t="shared" si="97"/>
        <v>12400</v>
      </c>
      <c r="L301" s="202">
        <f t="shared" si="97"/>
        <v>7450</v>
      </c>
      <c r="M301" s="51"/>
      <c r="N301" s="13">
        <f t="shared" si="98"/>
        <v>12375</v>
      </c>
      <c r="O301" s="13">
        <f t="shared" si="99"/>
        <v>7425</v>
      </c>
      <c r="P301" s="51"/>
      <c r="Q301" s="467">
        <v>4950</v>
      </c>
      <c r="R301" s="467">
        <v>4950</v>
      </c>
      <c r="S301" s="398">
        <v>4275</v>
      </c>
      <c r="T301" s="436">
        <v>4275</v>
      </c>
      <c r="U301" s="409">
        <v>4275</v>
      </c>
      <c r="V301" s="409">
        <v>4275</v>
      </c>
      <c r="W301" s="370">
        <v>1382.1375</v>
      </c>
      <c r="X301" s="305">
        <v>1105.71</v>
      </c>
      <c r="Y301" s="289">
        <v>1396</v>
      </c>
      <c r="Z301" s="277">
        <v>1116.8</v>
      </c>
      <c r="AA301" s="263">
        <v>1116.8</v>
      </c>
      <c r="AB301" s="263">
        <v>1116.8</v>
      </c>
      <c r="AC301" s="205">
        <v>1116.8</v>
      </c>
      <c r="AD301" s="205">
        <v>1116.8</v>
      </c>
      <c r="AE301" s="205">
        <v>1116.8</v>
      </c>
      <c r="AF301" s="205">
        <v>1116.8</v>
      </c>
      <c r="AG301" s="208"/>
      <c r="AH301" s="54"/>
      <c r="AI301" s="312">
        <f t="shared" si="83"/>
        <v>1</v>
      </c>
    </row>
    <row r="302" spans="1:42" ht="23.1" customHeight="1" x14ac:dyDescent="0.25">
      <c r="C302" s="2" t="s">
        <v>779</v>
      </c>
      <c r="D302" s="145" t="s">
        <v>893</v>
      </c>
      <c r="E302" s="116">
        <f t="shared" si="96"/>
        <v>5550</v>
      </c>
      <c r="F302" s="117">
        <f t="shared" si="96"/>
        <v>3350</v>
      </c>
      <c r="G302" s="101"/>
      <c r="K302" s="202">
        <f t="shared" si="97"/>
        <v>5550</v>
      </c>
      <c r="L302" s="202">
        <f t="shared" si="97"/>
        <v>3350</v>
      </c>
      <c r="M302" s="51"/>
      <c r="N302" s="13">
        <f t="shared" si="98"/>
        <v>5528.55</v>
      </c>
      <c r="O302" s="13">
        <f t="shared" si="99"/>
        <v>3317.13</v>
      </c>
      <c r="P302" s="51"/>
      <c r="Q302" s="467">
        <v>2211.42</v>
      </c>
      <c r="R302" s="467">
        <v>2211.42</v>
      </c>
      <c r="S302" s="398">
        <v>4275</v>
      </c>
      <c r="T302" s="436">
        <v>4275</v>
      </c>
      <c r="U302" s="409">
        <v>4275</v>
      </c>
      <c r="V302" s="409">
        <v>4275</v>
      </c>
      <c r="W302" s="370">
        <v>1382.1375</v>
      </c>
      <c r="X302" s="305">
        <v>1105.71</v>
      </c>
      <c r="Y302" s="289">
        <v>1396</v>
      </c>
      <c r="Z302" s="277">
        <v>1116.8</v>
      </c>
      <c r="AA302" s="263">
        <v>1116.8</v>
      </c>
      <c r="AB302" s="263">
        <v>1116.8</v>
      </c>
      <c r="AC302" s="205">
        <v>1116.8</v>
      </c>
      <c r="AD302" s="205">
        <v>1116.8</v>
      </c>
      <c r="AE302" s="205">
        <v>1116.8</v>
      </c>
      <c r="AF302" s="205">
        <v>1116.8</v>
      </c>
      <c r="AG302" s="208"/>
      <c r="AH302" s="54"/>
      <c r="AI302" s="312">
        <f t="shared" si="83"/>
        <v>1</v>
      </c>
    </row>
    <row r="303" spans="1:42" ht="23.1" customHeight="1" x14ac:dyDescent="0.25">
      <c r="C303" s="2" t="s">
        <v>779</v>
      </c>
      <c r="D303" s="145" t="s">
        <v>667</v>
      </c>
      <c r="E303" s="116">
        <f t="shared" si="96"/>
        <v>10700</v>
      </c>
      <c r="F303" s="117">
        <f t="shared" si="96"/>
        <v>6450</v>
      </c>
      <c r="G303" s="101"/>
      <c r="K303" s="202">
        <f t="shared" si="97"/>
        <v>10700</v>
      </c>
      <c r="L303" s="202">
        <f t="shared" si="97"/>
        <v>6450</v>
      </c>
      <c r="M303" s="51"/>
      <c r="N303" s="13">
        <f t="shared" si="98"/>
        <v>10687.5</v>
      </c>
      <c r="O303" s="13">
        <f t="shared" si="99"/>
        <v>6412.5</v>
      </c>
      <c r="P303" s="51"/>
      <c r="Q303" s="398">
        <v>4275</v>
      </c>
      <c r="R303" s="398">
        <v>4275</v>
      </c>
      <c r="S303" s="398">
        <v>4275</v>
      </c>
      <c r="T303" s="436">
        <v>4275</v>
      </c>
      <c r="U303" s="409">
        <v>4275</v>
      </c>
      <c r="V303" s="409">
        <v>4275</v>
      </c>
      <c r="W303" s="370">
        <v>1382.1375</v>
      </c>
      <c r="X303" s="305">
        <v>1105.71</v>
      </c>
      <c r="Y303" s="289">
        <v>1396</v>
      </c>
      <c r="Z303" s="277">
        <v>1116.8</v>
      </c>
      <c r="AA303" s="263">
        <v>1116.8</v>
      </c>
      <c r="AB303" s="263">
        <v>1116.8</v>
      </c>
      <c r="AC303" s="205">
        <v>1116.8</v>
      </c>
      <c r="AD303" s="205">
        <v>1116.8</v>
      </c>
      <c r="AE303" s="205">
        <v>1116.8</v>
      </c>
      <c r="AF303" s="205">
        <v>1116.8</v>
      </c>
      <c r="AG303" s="208"/>
      <c r="AH303" s="54"/>
      <c r="AI303" s="312">
        <f t="shared" si="83"/>
        <v>1</v>
      </c>
    </row>
    <row r="304" spans="1:42" ht="23.1" customHeight="1" x14ac:dyDescent="0.25">
      <c r="C304" s="2" t="s">
        <v>779</v>
      </c>
      <c r="D304" s="145" t="s">
        <v>495</v>
      </c>
      <c r="E304" s="116">
        <f t="shared" si="96"/>
        <v>4000</v>
      </c>
      <c r="F304" s="117">
        <f t="shared" si="96"/>
        <v>2400</v>
      </c>
      <c r="G304" s="101"/>
      <c r="K304" s="202">
        <f t="shared" si="97"/>
        <v>4000</v>
      </c>
      <c r="L304" s="202">
        <f t="shared" si="97"/>
        <v>2400</v>
      </c>
      <c r="M304" s="51"/>
      <c r="N304" s="13">
        <f t="shared" si="86"/>
        <v>3975.0749999999998</v>
      </c>
      <c r="O304" s="13">
        <f t="shared" si="87"/>
        <v>2385.0450000000001</v>
      </c>
      <c r="P304" s="51"/>
      <c r="Q304" s="467">
        <v>1590.03</v>
      </c>
      <c r="R304" s="467">
        <v>1590.03</v>
      </c>
      <c r="S304" s="398">
        <v>4275</v>
      </c>
      <c r="T304" s="436">
        <v>4275</v>
      </c>
      <c r="U304" s="409">
        <v>4275</v>
      </c>
      <c r="V304" s="409">
        <v>4275</v>
      </c>
      <c r="W304" s="370">
        <v>1382.1375</v>
      </c>
      <c r="X304" s="305">
        <v>1105.71</v>
      </c>
      <c r="Y304" s="289">
        <v>1396</v>
      </c>
      <c r="Z304" s="277">
        <v>1116.8</v>
      </c>
      <c r="AA304" s="263">
        <v>1116.8</v>
      </c>
      <c r="AB304" s="263">
        <v>1116.8</v>
      </c>
      <c r="AC304" s="205">
        <v>1116.8</v>
      </c>
      <c r="AD304" s="205">
        <v>1116.8</v>
      </c>
      <c r="AE304" s="205">
        <v>1116.8</v>
      </c>
      <c r="AF304" s="205">
        <v>1116.8</v>
      </c>
      <c r="AG304" s="208"/>
      <c r="AH304" s="54"/>
      <c r="AI304" s="312">
        <f t="shared" si="83"/>
        <v>1</v>
      </c>
    </row>
    <row r="305" spans="1:36" ht="2.1" customHeight="1" x14ac:dyDescent="0.25">
      <c r="D305" s="136"/>
      <c r="E305" s="138"/>
      <c r="F305" s="139"/>
      <c r="J305" s="34"/>
      <c r="K305" s="202"/>
      <c r="L305" s="202"/>
      <c r="M305" s="51"/>
      <c r="N305" s="13"/>
      <c r="O305" s="13"/>
      <c r="P305" s="2"/>
      <c r="Q305" s="398"/>
      <c r="R305" s="398"/>
      <c r="S305" s="398"/>
      <c r="T305" s="400"/>
      <c r="U305" s="398"/>
      <c r="V305" s="398"/>
      <c r="W305" s="333"/>
      <c r="X305" s="333"/>
      <c r="Y305" s="330"/>
      <c r="Z305" s="279"/>
      <c r="AA305" s="211"/>
      <c r="AB305" s="211"/>
      <c r="AC305" s="211"/>
      <c r="AD305" s="211"/>
      <c r="AE305" s="211"/>
      <c r="AF305" s="211"/>
      <c r="AG305" s="211"/>
      <c r="AH305" s="131"/>
      <c r="AI305" s="312" t="e">
        <f t="shared" si="83"/>
        <v>#DIV/0!</v>
      </c>
    </row>
    <row r="306" spans="1:36" ht="23.1" customHeight="1" x14ac:dyDescent="0.25">
      <c r="D306" s="615" t="s">
        <v>61</v>
      </c>
      <c r="E306" s="615"/>
      <c r="F306" s="615"/>
      <c r="G306" s="615"/>
      <c r="H306" s="615"/>
      <c r="I306" s="615"/>
      <c r="J306" s="34"/>
      <c r="K306" s="202"/>
      <c r="L306" s="202"/>
      <c r="M306" s="2"/>
      <c r="N306" s="13"/>
      <c r="O306" s="13"/>
      <c r="P306" s="2"/>
      <c r="Q306" s="476">
        <v>45394</v>
      </c>
      <c r="R306" s="473">
        <v>220324</v>
      </c>
      <c r="S306" s="405"/>
      <c r="T306" s="433"/>
      <c r="U306" s="404"/>
      <c r="V306" s="404"/>
      <c r="W306" s="338"/>
      <c r="X306" s="338"/>
      <c r="Y306" s="330"/>
      <c r="Z306" s="280"/>
      <c r="AA306" s="237"/>
      <c r="AB306" s="237"/>
      <c r="AC306" s="237"/>
      <c r="AD306" s="237"/>
      <c r="AE306" s="237"/>
      <c r="AF306" s="237"/>
      <c r="AG306" s="237"/>
      <c r="AH306" s="131"/>
      <c r="AI306" s="312">
        <f t="shared" si="83"/>
        <v>0.20603293331638858</v>
      </c>
    </row>
    <row r="307" spans="1:36" s="66" customFormat="1" ht="23.1" customHeight="1" x14ac:dyDescent="0.25">
      <c r="A307" s="449" t="s">
        <v>238</v>
      </c>
      <c r="B307" s="2">
        <v>2045</v>
      </c>
      <c r="C307" s="2" t="s">
        <v>491</v>
      </c>
      <c r="D307" s="91" t="s">
        <v>194</v>
      </c>
      <c r="E307" s="116">
        <f t="shared" ref="E307:F311" si="100">K307</f>
        <v>22200</v>
      </c>
      <c r="F307" s="117">
        <f t="shared" si="100"/>
        <v>13300</v>
      </c>
      <c r="G307" s="101"/>
      <c r="H307" s="45"/>
      <c r="I307" s="45"/>
      <c r="J307" s="71"/>
      <c r="K307" s="202">
        <f t="shared" ref="K307:L311" si="101">MROUND(N307+25,50)</f>
        <v>22200</v>
      </c>
      <c r="L307" s="202">
        <f t="shared" si="101"/>
        <v>13300</v>
      </c>
      <c r="M307" s="51"/>
      <c r="N307" s="13">
        <f t="shared" si="86"/>
        <v>22166.474999999999</v>
      </c>
      <c r="O307" s="13">
        <f t="shared" si="87"/>
        <v>13299.885</v>
      </c>
      <c r="P307" s="63"/>
      <c r="Q307" s="477">
        <v>8866.59</v>
      </c>
      <c r="R307" s="451">
        <v>8210</v>
      </c>
      <c r="S307" s="451">
        <v>8210</v>
      </c>
      <c r="T307" s="436">
        <v>7463.54</v>
      </c>
      <c r="U307" s="409">
        <v>7490.7800000000007</v>
      </c>
      <c r="V307" s="409">
        <v>7490.7800000000007</v>
      </c>
      <c r="W307" s="368">
        <v>6809.8</v>
      </c>
      <c r="X307" s="305">
        <v>5447.84</v>
      </c>
      <c r="Y307" s="289">
        <v>4824.9450000674997</v>
      </c>
      <c r="Z307" s="277">
        <v>3859.9560000539996</v>
      </c>
      <c r="AA307" s="263">
        <v>3859.9560000539996</v>
      </c>
      <c r="AB307" s="263">
        <v>3859.9560000539996</v>
      </c>
      <c r="AC307" s="208">
        <v>3473.9951399999995</v>
      </c>
      <c r="AD307" s="208">
        <v>3473.9951399999995</v>
      </c>
      <c r="AE307" s="208">
        <v>3473.9951399999995</v>
      </c>
      <c r="AF307" s="208">
        <v>3473.9951399999995</v>
      </c>
      <c r="AG307" s="208">
        <v>3133.1124999999997</v>
      </c>
      <c r="AH307" s="191">
        <v>2506.4899999999998</v>
      </c>
      <c r="AI307" s="312">
        <f t="shared" si="83"/>
        <v>1.0799744214372717</v>
      </c>
      <c r="AJ307" s="144"/>
    </row>
    <row r="308" spans="1:36" ht="23.1" customHeight="1" x14ac:dyDescent="0.25">
      <c r="A308" s="449"/>
      <c r="B308" s="2">
        <v>2046</v>
      </c>
      <c r="C308" s="2" t="s">
        <v>493</v>
      </c>
      <c r="D308" s="91" t="s">
        <v>196</v>
      </c>
      <c r="E308" s="116">
        <f t="shared" si="100"/>
        <v>11750</v>
      </c>
      <c r="F308" s="117">
        <f t="shared" si="100"/>
        <v>7050</v>
      </c>
      <c r="G308" s="101"/>
      <c r="H308" s="45"/>
      <c r="I308" s="45"/>
      <c r="J308" s="71"/>
      <c r="K308" s="202">
        <f t="shared" si="101"/>
        <v>11750</v>
      </c>
      <c r="L308" s="202">
        <f t="shared" si="101"/>
        <v>7050</v>
      </c>
      <c r="M308" s="51"/>
      <c r="N308" s="13">
        <f t="shared" si="86"/>
        <v>11728.575000000001</v>
      </c>
      <c r="O308" s="13">
        <f t="shared" si="87"/>
        <v>7037.1450000000004</v>
      </c>
      <c r="P308" s="51"/>
      <c r="Q308" s="477">
        <v>4691.43</v>
      </c>
      <c r="R308" s="451">
        <v>4344</v>
      </c>
      <c r="S308" s="451">
        <v>4344</v>
      </c>
      <c r="T308" s="436">
        <v>3949.01</v>
      </c>
      <c r="U308" s="409">
        <v>3963.4237499999999</v>
      </c>
      <c r="V308" s="409">
        <v>3963.4237499999999</v>
      </c>
      <c r="W308" s="368">
        <v>3603.1124999999997</v>
      </c>
      <c r="X308" s="305">
        <v>2882.49</v>
      </c>
      <c r="Y308" s="289">
        <v>2487.4751249999999</v>
      </c>
      <c r="Z308" s="277">
        <v>1989.9801</v>
      </c>
      <c r="AA308" s="263">
        <v>1989.9801</v>
      </c>
      <c r="AB308" s="263">
        <v>1989.9801</v>
      </c>
      <c r="AC308" s="208">
        <v>1791</v>
      </c>
      <c r="AD308" s="234">
        <v>1791</v>
      </c>
      <c r="AE308" s="208">
        <v>1985.1400799999999</v>
      </c>
      <c r="AF308" s="208">
        <v>1985.1400799999999</v>
      </c>
      <c r="AG308" s="208">
        <v>1790.35</v>
      </c>
      <c r="AH308" s="191">
        <v>1432.28</v>
      </c>
      <c r="AI308" s="312">
        <f t="shared" si="83"/>
        <v>1.0799792817679559</v>
      </c>
    </row>
    <row r="309" spans="1:36" ht="23.1" customHeight="1" thickBot="1" x14ac:dyDescent="0.3">
      <c r="A309" s="449"/>
      <c r="B309" s="2">
        <v>2047</v>
      </c>
      <c r="C309" s="2" t="s">
        <v>492</v>
      </c>
      <c r="D309" s="217" t="s">
        <v>195</v>
      </c>
      <c r="E309" s="116">
        <f t="shared" si="100"/>
        <v>6700</v>
      </c>
      <c r="F309" s="117">
        <f t="shared" si="100"/>
        <v>4050</v>
      </c>
      <c r="G309" s="101"/>
      <c r="H309" s="45"/>
      <c r="I309" s="45"/>
      <c r="J309" s="71"/>
      <c r="K309" s="202">
        <f t="shared" si="101"/>
        <v>6700</v>
      </c>
      <c r="L309" s="202">
        <f t="shared" si="101"/>
        <v>4050</v>
      </c>
      <c r="M309" s="51"/>
      <c r="N309" s="13">
        <f t="shared" si="86"/>
        <v>6687.45</v>
      </c>
      <c r="O309" s="13">
        <f t="shared" si="87"/>
        <v>4012.4700000000003</v>
      </c>
      <c r="P309" s="51"/>
      <c r="Q309" s="477">
        <v>2674.98</v>
      </c>
      <c r="R309" s="450">
        <v>2477</v>
      </c>
      <c r="S309" s="450">
        <v>2477</v>
      </c>
      <c r="T309" s="436">
        <v>2251.66</v>
      </c>
      <c r="U309" s="409">
        <v>2259.8812500000004</v>
      </c>
      <c r="V309" s="409">
        <v>2259.8812500000004</v>
      </c>
      <c r="W309" s="368">
        <v>2054.4375</v>
      </c>
      <c r="X309" s="305">
        <v>1643.55</v>
      </c>
      <c r="Y309" s="289">
        <v>1418.041375</v>
      </c>
      <c r="Z309" s="277">
        <v>1134.4331</v>
      </c>
      <c r="AA309" s="263">
        <v>1134.4331</v>
      </c>
      <c r="AB309" s="263">
        <v>1134.4331</v>
      </c>
      <c r="AC309" s="208">
        <v>1021</v>
      </c>
      <c r="AD309" s="234">
        <v>1021</v>
      </c>
      <c r="AE309" s="208">
        <v>1131.8907599999998</v>
      </c>
      <c r="AF309" s="208">
        <v>1131.8907599999998</v>
      </c>
      <c r="AG309" s="208">
        <v>1020.8249999999999</v>
      </c>
      <c r="AH309" s="191">
        <v>816.66</v>
      </c>
      <c r="AI309" s="312">
        <f t="shared" si="83"/>
        <v>1.0799273314493338</v>
      </c>
    </row>
    <row r="310" spans="1:36" ht="23.1" customHeight="1" x14ac:dyDescent="0.25">
      <c r="A310" s="449"/>
      <c r="D310" s="80" t="s">
        <v>552</v>
      </c>
      <c r="E310" s="116">
        <f t="shared" si="100"/>
        <v>2600</v>
      </c>
      <c r="F310" s="117">
        <f t="shared" si="100"/>
        <v>1550</v>
      </c>
      <c r="G310" s="101"/>
      <c r="H310" s="45"/>
      <c r="I310" s="45"/>
      <c r="J310" s="71"/>
      <c r="K310" s="202">
        <f t="shared" si="101"/>
        <v>2600</v>
      </c>
      <c r="L310" s="202">
        <f t="shared" si="101"/>
        <v>1550</v>
      </c>
      <c r="M310" s="51"/>
      <c r="N310" s="13">
        <f t="shared" si="86"/>
        <v>2556.5250000000001</v>
      </c>
      <c r="O310" s="13">
        <f t="shared" si="87"/>
        <v>1533.915</v>
      </c>
      <c r="P310" s="51"/>
      <c r="Q310" s="477">
        <v>1022.61</v>
      </c>
      <c r="R310" s="450">
        <v>947</v>
      </c>
      <c r="S310" s="450">
        <v>947</v>
      </c>
      <c r="T310" s="436">
        <v>860.77</v>
      </c>
      <c r="U310" s="409">
        <v>860.77</v>
      </c>
      <c r="V310" s="409">
        <v>860.77</v>
      </c>
      <c r="W310" s="368">
        <v>785.375</v>
      </c>
      <c r="X310" s="305">
        <v>628.29999999999995</v>
      </c>
      <c r="Y310" s="289">
        <v>673.97426019</v>
      </c>
      <c r="Z310" s="277">
        <v>539.17940815199995</v>
      </c>
      <c r="AA310" s="263">
        <v>539.17940815199995</v>
      </c>
      <c r="AB310" s="263">
        <v>539.17940815199995</v>
      </c>
      <c r="AC310" s="208">
        <v>485.26631999999995</v>
      </c>
      <c r="AD310" s="208">
        <v>485.26631999999995</v>
      </c>
      <c r="AE310" s="208">
        <v>485.26631999999995</v>
      </c>
      <c r="AF310" s="208">
        <v>485.26631999999995</v>
      </c>
      <c r="AG310" s="208">
        <v>437.65</v>
      </c>
      <c r="AH310" s="191">
        <v>350.12</v>
      </c>
      <c r="AI310" s="312">
        <f t="shared" si="83"/>
        <v>1.0798416050686379</v>
      </c>
    </row>
    <row r="311" spans="1:36" ht="23.1" customHeight="1" x14ac:dyDescent="0.25">
      <c r="A311" s="449"/>
      <c r="D311" s="91" t="s">
        <v>551</v>
      </c>
      <c r="E311" s="116">
        <f t="shared" si="100"/>
        <v>950</v>
      </c>
      <c r="F311" s="117">
        <f t="shared" si="100"/>
        <v>600</v>
      </c>
      <c r="G311" s="101"/>
      <c r="H311" s="45"/>
      <c r="I311" s="45"/>
      <c r="J311" s="71"/>
      <c r="K311" s="202">
        <f t="shared" si="101"/>
        <v>950</v>
      </c>
      <c r="L311" s="202">
        <f t="shared" si="101"/>
        <v>600</v>
      </c>
      <c r="M311" s="51"/>
      <c r="N311" s="13">
        <f t="shared" si="86"/>
        <v>917.90000000000009</v>
      </c>
      <c r="O311" s="13">
        <f t="shared" si="87"/>
        <v>550.74</v>
      </c>
      <c r="P311" s="51"/>
      <c r="Q311" s="477">
        <v>367.16</v>
      </c>
      <c r="R311" s="450">
        <v>340</v>
      </c>
      <c r="S311" s="450">
        <v>340</v>
      </c>
      <c r="T311" s="436">
        <v>309.04000000000002</v>
      </c>
      <c r="U311" s="409">
        <v>309.04000000000002</v>
      </c>
      <c r="V311" s="409">
        <v>309.04000000000002</v>
      </c>
      <c r="W311" s="368">
        <v>281.97500000000002</v>
      </c>
      <c r="X311" s="305">
        <v>225.58</v>
      </c>
      <c r="Y311" s="289">
        <v>269.59355403749998</v>
      </c>
      <c r="Z311" s="277">
        <v>215.67484322999999</v>
      </c>
      <c r="AA311" s="263">
        <v>215.67484322999999</v>
      </c>
      <c r="AB311" s="263">
        <v>215.67484322999999</v>
      </c>
      <c r="AC311" s="208">
        <v>194.10929999999999</v>
      </c>
      <c r="AD311" s="208">
        <v>194.10929999999999</v>
      </c>
      <c r="AE311" s="208">
        <v>194.10929999999999</v>
      </c>
      <c r="AF311" s="208">
        <v>194.10929999999999</v>
      </c>
      <c r="AG311" s="208">
        <v>175.0625</v>
      </c>
      <c r="AH311" s="191">
        <v>140.05000000000001</v>
      </c>
      <c r="AI311" s="312">
        <f t="shared" si="83"/>
        <v>1.0798823529411765</v>
      </c>
    </row>
    <row r="312" spans="1:36" ht="23.1" hidden="1" customHeight="1" x14ac:dyDescent="0.25">
      <c r="B312" s="2">
        <v>2046</v>
      </c>
      <c r="C312" s="2" t="s">
        <v>657</v>
      </c>
      <c r="D312" s="91" t="s">
        <v>732</v>
      </c>
      <c r="E312" s="116">
        <f t="shared" ref="E312:F313" si="102">MROUND(K312+4.7,10)</f>
        <v>0</v>
      </c>
      <c r="F312" s="117">
        <f t="shared" si="102"/>
        <v>0</v>
      </c>
      <c r="K312" s="202">
        <f t="shared" ref="K312:K313" si="103">N312*$K$8</f>
        <v>0</v>
      </c>
      <c r="L312" s="202">
        <f t="shared" ref="L312:L313" si="104">O312*$L$8</f>
        <v>0</v>
      </c>
      <c r="M312" s="51"/>
      <c r="N312" s="13">
        <f t="shared" si="86"/>
        <v>6449.2749999999996</v>
      </c>
      <c r="O312" s="13">
        <f t="shared" si="87"/>
        <v>3869.5650000000001</v>
      </c>
      <c r="P312" s="51"/>
      <c r="Q312" s="398">
        <v>2579.71</v>
      </c>
      <c r="R312" s="398">
        <v>2579.71</v>
      </c>
      <c r="S312" s="398">
        <v>2579.71</v>
      </c>
      <c r="T312" s="400">
        <v>2579.71</v>
      </c>
      <c r="U312" s="400">
        <v>2579.71</v>
      </c>
      <c r="V312" s="400">
        <v>2579.71</v>
      </c>
      <c r="W312" s="367">
        <v>2579.71</v>
      </c>
      <c r="X312" s="303">
        <v>2579.71</v>
      </c>
      <c r="Y312" s="289">
        <v>2487.4751249999999</v>
      </c>
      <c r="Z312" s="277">
        <v>1989.9801</v>
      </c>
      <c r="AA312" s="263">
        <v>1989.9801</v>
      </c>
      <c r="AB312" s="263">
        <v>1989.9801</v>
      </c>
      <c r="AC312" s="208">
        <v>1791</v>
      </c>
      <c r="AD312" s="234">
        <v>1791</v>
      </c>
      <c r="AE312" s="208">
        <v>1985.1400799999999</v>
      </c>
      <c r="AF312" s="208">
        <v>1985.1400799999999</v>
      </c>
      <c r="AG312" s="208">
        <v>1790.35</v>
      </c>
      <c r="AH312" s="191">
        <v>1432.28</v>
      </c>
      <c r="AI312" s="312">
        <f t="shared" si="83"/>
        <v>1</v>
      </c>
      <c r="AJ312" s="144">
        <f t="shared" ref="AJ312:AJ313" si="105">T312*1.1</f>
        <v>2837.6810000000005</v>
      </c>
    </row>
    <row r="313" spans="1:36" ht="23.1" hidden="1" customHeight="1" x14ac:dyDescent="0.25">
      <c r="B313" s="2">
        <v>2047</v>
      </c>
      <c r="C313" s="2" t="s">
        <v>657</v>
      </c>
      <c r="D313" s="91" t="s">
        <v>733</v>
      </c>
      <c r="E313" s="116">
        <f t="shared" si="102"/>
        <v>0</v>
      </c>
      <c r="F313" s="117">
        <f t="shared" si="102"/>
        <v>0</v>
      </c>
      <c r="K313" s="202">
        <f t="shared" si="103"/>
        <v>0</v>
      </c>
      <c r="L313" s="202">
        <f t="shared" si="104"/>
        <v>0</v>
      </c>
      <c r="M313" s="51"/>
      <c r="N313" s="13">
        <f t="shared" si="86"/>
        <v>3550.3500000000004</v>
      </c>
      <c r="O313" s="13">
        <f t="shared" si="87"/>
        <v>2130.21</v>
      </c>
      <c r="P313" s="51"/>
      <c r="Q313" s="398">
        <v>1420.14</v>
      </c>
      <c r="R313" s="398">
        <v>1420.14</v>
      </c>
      <c r="S313" s="398">
        <v>1420.14</v>
      </c>
      <c r="T313" s="400">
        <v>1420.14</v>
      </c>
      <c r="U313" s="400">
        <v>1420.14</v>
      </c>
      <c r="V313" s="400">
        <v>1420.14</v>
      </c>
      <c r="W313" s="367">
        <v>1420.14</v>
      </c>
      <c r="X313" s="303">
        <v>1420.14</v>
      </c>
      <c r="Y313" s="289">
        <v>1418.041375</v>
      </c>
      <c r="Z313" s="277">
        <v>1134.4331</v>
      </c>
      <c r="AA313" s="263">
        <v>1134.4331</v>
      </c>
      <c r="AB313" s="263">
        <v>1134.4331</v>
      </c>
      <c r="AC313" s="208">
        <v>1021</v>
      </c>
      <c r="AD313" s="234">
        <v>1021</v>
      </c>
      <c r="AE313" s="208">
        <v>1131.8907599999998</v>
      </c>
      <c r="AF313" s="208">
        <v>1131.8907599999998</v>
      </c>
      <c r="AG313" s="208">
        <v>1020.8249999999999</v>
      </c>
      <c r="AH313" s="191">
        <v>816.66</v>
      </c>
      <c r="AI313" s="312">
        <f t="shared" si="83"/>
        <v>1</v>
      </c>
      <c r="AJ313" s="144">
        <f t="shared" si="105"/>
        <v>1562.1540000000002</v>
      </c>
    </row>
    <row r="314" spans="1:36" ht="2.1" customHeight="1" x14ac:dyDescent="0.25">
      <c r="E314" s="138"/>
      <c r="F314" s="139"/>
      <c r="K314" s="202"/>
      <c r="L314" s="202"/>
      <c r="M314" s="51"/>
      <c r="N314" s="13"/>
      <c r="O314" s="13"/>
      <c r="P314" s="51"/>
      <c r="Q314" s="398"/>
      <c r="R314" s="398"/>
      <c r="S314" s="398"/>
      <c r="T314" s="400"/>
      <c r="U314" s="400"/>
      <c r="V314" s="400"/>
      <c r="W314" s="367"/>
      <c r="X314" s="303"/>
      <c r="Y314" s="289"/>
      <c r="Z314" s="277"/>
      <c r="AA314" s="263"/>
      <c r="AB314" s="263"/>
      <c r="AC314" s="208"/>
      <c r="AD314" s="234"/>
      <c r="AE314" s="208"/>
      <c r="AF314" s="208"/>
      <c r="AG314" s="208"/>
      <c r="AH314" s="191"/>
      <c r="AI314" s="312" t="e">
        <f t="shared" si="83"/>
        <v>#DIV/0!</v>
      </c>
    </row>
    <row r="315" spans="1:36" ht="23.1" customHeight="1" x14ac:dyDescent="0.25">
      <c r="D315" s="615" t="s">
        <v>525</v>
      </c>
      <c r="E315" s="615"/>
      <c r="F315" s="615"/>
      <c r="G315" s="615"/>
      <c r="H315" s="615"/>
      <c r="I315" s="615"/>
      <c r="J315" s="34"/>
      <c r="K315" s="202"/>
      <c r="L315" s="202"/>
      <c r="M315" s="2"/>
      <c r="N315" s="13"/>
      <c r="O315" s="13"/>
      <c r="P315" s="2"/>
      <c r="Q315" s="398"/>
      <c r="R315" s="398"/>
      <c r="S315" s="398"/>
      <c r="T315" s="400"/>
      <c r="U315" s="398"/>
      <c r="V315" s="398"/>
      <c r="W315" s="333"/>
      <c r="X315" s="333"/>
      <c r="Y315" s="330"/>
      <c r="Z315" s="277"/>
      <c r="AA315" s="208"/>
      <c r="AB315" s="208"/>
      <c r="AC315" s="208"/>
      <c r="AD315" s="208"/>
      <c r="AE315" s="208"/>
      <c r="AF315" s="208"/>
      <c r="AG315" s="208"/>
      <c r="AH315" s="53"/>
      <c r="AI315" s="312" t="e">
        <f t="shared" si="83"/>
        <v>#DIV/0!</v>
      </c>
    </row>
    <row r="316" spans="1:36" ht="23.1" customHeight="1" x14ac:dyDescent="0.25">
      <c r="B316" s="2">
        <v>1859</v>
      </c>
      <c r="C316" s="2" t="s">
        <v>400</v>
      </c>
      <c r="D316" s="4" t="s">
        <v>526</v>
      </c>
      <c r="E316" s="116">
        <f t="shared" ref="E316:F319" si="106">K316</f>
        <v>600</v>
      </c>
      <c r="F316" s="117">
        <f t="shared" si="106"/>
        <v>350</v>
      </c>
      <c r="G316" s="101"/>
      <c r="K316" s="202">
        <f t="shared" ref="K316:L318" si="107">MROUND(N316+25,50)</f>
        <v>600</v>
      </c>
      <c r="L316" s="202">
        <f t="shared" si="107"/>
        <v>350</v>
      </c>
      <c r="M316" s="51"/>
      <c r="N316" s="13">
        <f t="shared" si="86"/>
        <v>569.55937500000005</v>
      </c>
      <c r="O316" s="13">
        <f t="shared" si="87"/>
        <v>341.73562500000003</v>
      </c>
      <c r="P316" s="51"/>
      <c r="Q316" s="398">
        <v>227.82375000000002</v>
      </c>
      <c r="R316" s="398">
        <v>227.82375000000002</v>
      </c>
      <c r="S316" s="398">
        <v>227.82375000000002</v>
      </c>
      <c r="T316" s="400">
        <v>227.82375000000002</v>
      </c>
      <c r="U316" s="409">
        <v>227.82375000000002</v>
      </c>
      <c r="V316" s="409">
        <v>227.82375000000002</v>
      </c>
      <c r="W316" s="367">
        <v>207.11250000000001</v>
      </c>
      <c r="X316" s="303">
        <v>165.69</v>
      </c>
      <c r="Y316" s="289">
        <v>149.51325485249998</v>
      </c>
      <c r="Z316" s="277">
        <v>119.61060388199999</v>
      </c>
      <c r="AA316" s="263">
        <v>119.61060388199999</v>
      </c>
      <c r="AB316" s="263">
        <v>119.61060388199999</v>
      </c>
      <c r="AC316" s="208">
        <v>107.65061999999999</v>
      </c>
      <c r="AD316" s="208">
        <v>107.65061999999999</v>
      </c>
      <c r="AE316" s="208">
        <v>107.65061999999999</v>
      </c>
      <c r="AF316" s="208">
        <v>107.65061999999999</v>
      </c>
      <c r="AG316" s="208">
        <v>97.087500000000006</v>
      </c>
      <c r="AH316" s="53">
        <v>77.67</v>
      </c>
      <c r="AI316" s="312">
        <f t="shared" si="83"/>
        <v>1</v>
      </c>
    </row>
    <row r="317" spans="1:36" ht="23.1" customHeight="1" x14ac:dyDescent="0.25">
      <c r="B317" s="2">
        <v>1860</v>
      </c>
      <c r="C317" s="2" t="s">
        <v>401</v>
      </c>
      <c r="D317" s="4" t="s">
        <v>527</v>
      </c>
      <c r="E317" s="116">
        <f t="shared" si="106"/>
        <v>350</v>
      </c>
      <c r="F317" s="117">
        <f t="shared" si="106"/>
        <v>200</v>
      </c>
      <c r="G317" s="101"/>
      <c r="K317" s="202">
        <f t="shared" si="107"/>
        <v>350</v>
      </c>
      <c r="L317" s="202">
        <f t="shared" si="107"/>
        <v>200</v>
      </c>
      <c r="M317" s="51"/>
      <c r="N317" s="13">
        <f t="shared" si="86"/>
        <v>321.47500000000002</v>
      </c>
      <c r="O317" s="13">
        <f t="shared" si="87"/>
        <v>192.88499999999999</v>
      </c>
      <c r="P317" s="51"/>
      <c r="Q317" s="398">
        <v>128.59</v>
      </c>
      <c r="R317" s="398">
        <v>128.59</v>
      </c>
      <c r="S317" s="398">
        <v>128.59</v>
      </c>
      <c r="T317" s="400">
        <v>128.59</v>
      </c>
      <c r="U317" s="409">
        <v>128.59</v>
      </c>
      <c r="V317" s="409">
        <v>128.59</v>
      </c>
      <c r="W317" s="367">
        <v>116.89999999999999</v>
      </c>
      <c r="X317" s="303">
        <v>93.52</v>
      </c>
      <c r="Y317" s="289">
        <v>84.391156080000002</v>
      </c>
      <c r="Z317" s="277">
        <v>67.512924863999999</v>
      </c>
      <c r="AA317" s="263">
        <v>67.512924863999999</v>
      </c>
      <c r="AB317" s="263">
        <v>67.512924863999999</v>
      </c>
      <c r="AC317" s="208">
        <v>60.762239999999998</v>
      </c>
      <c r="AD317" s="208">
        <v>60.762239999999998</v>
      </c>
      <c r="AE317" s="208">
        <v>60.762239999999998</v>
      </c>
      <c r="AF317" s="208">
        <v>60.762239999999998</v>
      </c>
      <c r="AG317" s="208">
        <v>54.800000000000004</v>
      </c>
      <c r="AH317" s="53">
        <v>43.84</v>
      </c>
      <c r="AI317" s="312">
        <f t="shared" si="83"/>
        <v>1</v>
      </c>
    </row>
    <row r="318" spans="1:36" ht="23.1" customHeight="1" x14ac:dyDescent="0.25">
      <c r="D318" s="4" t="s">
        <v>528</v>
      </c>
      <c r="E318" s="116">
        <f t="shared" si="106"/>
        <v>200</v>
      </c>
      <c r="F318" s="117">
        <f t="shared" si="106"/>
        <v>150</v>
      </c>
      <c r="G318" s="101"/>
      <c r="K318" s="202">
        <f t="shared" si="107"/>
        <v>200</v>
      </c>
      <c r="L318" s="202">
        <f t="shared" si="107"/>
        <v>150</v>
      </c>
      <c r="M318" s="51"/>
      <c r="N318" s="13">
        <f t="shared" si="86"/>
        <v>178.26875000000001</v>
      </c>
      <c r="O318" s="13">
        <f t="shared" si="87"/>
        <v>106.96125000000001</v>
      </c>
      <c r="P318" s="51"/>
      <c r="Q318" s="398">
        <v>71.307500000000005</v>
      </c>
      <c r="R318" s="398">
        <v>71.307500000000005</v>
      </c>
      <c r="S318" s="398">
        <v>71.307500000000005</v>
      </c>
      <c r="T318" s="400">
        <v>71.307500000000005</v>
      </c>
      <c r="U318" s="409">
        <v>71.307500000000005</v>
      </c>
      <c r="V318" s="409">
        <v>71.307500000000005</v>
      </c>
      <c r="W318" s="367">
        <v>64.825000000000003</v>
      </c>
      <c r="X318" s="303">
        <v>51.86</v>
      </c>
      <c r="Y318" s="289">
        <v>46.757782417499996</v>
      </c>
      <c r="Z318" s="277">
        <v>37.406225933999998</v>
      </c>
      <c r="AA318" s="263">
        <v>37.406225933999998</v>
      </c>
      <c r="AB318" s="263">
        <v>37.406225933999998</v>
      </c>
      <c r="AC318" s="208">
        <v>33.665939999999999</v>
      </c>
      <c r="AD318" s="208">
        <v>33.665939999999999</v>
      </c>
      <c r="AE318" s="208">
        <v>33.665939999999999</v>
      </c>
      <c r="AF318" s="208">
        <v>33.665939999999999</v>
      </c>
      <c r="AG318" s="208">
        <v>30.362499999999997</v>
      </c>
      <c r="AH318" s="53">
        <v>24.29</v>
      </c>
      <c r="AI318" s="312">
        <f t="shared" si="83"/>
        <v>1</v>
      </c>
    </row>
    <row r="319" spans="1:36" ht="23.1" customHeight="1" x14ac:dyDescent="0.25">
      <c r="D319" s="4" t="s">
        <v>781</v>
      </c>
      <c r="E319" s="116">
        <f t="shared" si="106"/>
        <v>40</v>
      </c>
      <c r="F319" s="117">
        <f t="shared" si="106"/>
        <v>30</v>
      </c>
      <c r="K319" s="202">
        <f>MROUND(N319+5,10)</f>
        <v>40</v>
      </c>
      <c r="L319" s="202">
        <f>MROUND(O319+5,10)</f>
        <v>30</v>
      </c>
      <c r="M319" s="51"/>
      <c r="N319" s="13">
        <f t="shared" si="86"/>
        <v>34.03125</v>
      </c>
      <c r="O319" s="13">
        <f t="shared" si="87"/>
        <v>20.418750000000003</v>
      </c>
      <c r="P319" s="51"/>
      <c r="Q319" s="398">
        <v>13.612500000000001</v>
      </c>
      <c r="R319" s="398">
        <v>13.612500000000001</v>
      </c>
      <c r="S319" s="398">
        <v>13.612500000000001</v>
      </c>
      <c r="T319" s="400">
        <v>13.612500000000001</v>
      </c>
      <c r="U319" s="409">
        <v>13.612500000000001</v>
      </c>
      <c r="V319" s="409">
        <v>13.612500000000001</v>
      </c>
      <c r="W319" s="367">
        <v>12.375</v>
      </c>
      <c r="X319" s="303">
        <v>9.9</v>
      </c>
      <c r="Y319" s="289">
        <v>7.6999230000000001</v>
      </c>
      <c r="Z319" s="277">
        <v>6.1599383999999997</v>
      </c>
      <c r="AA319" s="263">
        <v>6.1599383999999997</v>
      </c>
      <c r="AB319" s="263">
        <v>6.1599383999999997</v>
      </c>
      <c r="AC319" s="208">
        <v>5.5439999999999996</v>
      </c>
      <c r="AD319" s="208">
        <v>5.5439999999999996</v>
      </c>
      <c r="AE319" s="208">
        <v>5.5439999999999996</v>
      </c>
      <c r="AF319" s="208">
        <v>5.5439999999999996</v>
      </c>
      <c r="AG319" s="208">
        <v>5</v>
      </c>
      <c r="AH319" s="53">
        <v>4</v>
      </c>
      <c r="AI319" s="312">
        <f t="shared" si="83"/>
        <v>1</v>
      </c>
    </row>
    <row r="320" spans="1:36" ht="2.1" customHeight="1" x14ac:dyDescent="0.25">
      <c r="D320" s="136"/>
      <c r="E320" s="138"/>
      <c r="F320" s="139"/>
      <c r="K320" s="202"/>
      <c r="L320" s="202"/>
      <c r="M320" s="51"/>
      <c r="N320" s="13"/>
      <c r="O320" s="13"/>
      <c r="P320" s="51"/>
      <c r="Q320" s="398"/>
      <c r="R320" s="398"/>
      <c r="S320" s="398"/>
      <c r="T320" s="400"/>
      <c r="U320" s="400"/>
      <c r="V320" s="400"/>
      <c r="W320" s="367"/>
      <c r="X320" s="303"/>
      <c r="Y320" s="289"/>
      <c r="Z320" s="277"/>
      <c r="AA320" s="263"/>
      <c r="AB320" s="263"/>
      <c r="AC320" s="208"/>
      <c r="AD320" s="208"/>
      <c r="AE320" s="208"/>
      <c r="AF320" s="208"/>
      <c r="AG320" s="208"/>
      <c r="AH320" s="53"/>
      <c r="AI320" s="312" t="e">
        <f t="shared" si="83"/>
        <v>#DIV/0!</v>
      </c>
    </row>
    <row r="321" spans="1:36" ht="23.1" customHeight="1" x14ac:dyDescent="0.25">
      <c r="D321" s="615" t="s">
        <v>13</v>
      </c>
      <c r="E321" s="615"/>
      <c r="F321" s="615"/>
      <c r="G321" s="615"/>
      <c r="H321" s="615"/>
      <c r="I321" s="615"/>
      <c r="J321" s="34"/>
      <c r="K321" s="202"/>
      <c r="L321" s="202"/>
      <c r="M321" s="2"/>
      <c r="N321" s="13"/>
      <c r="O321" s="13"/>
      <c r="P321" s="2"/>
      <c r="Q321" s="472">
        <v>280224</v>
      </c>
      <c r="R321" s="472">
        <v>230324</v>
      </c>
      <c r="S321" s="398"/>
      <c r="T321" s="400"/>
      <c r="U321" s="400"/>
      <c r="V321" s="400"/>
      <c r="W321" s="332"/>
      <c r="X321" s="338"/>
      <c r="Y321" s="330"/>
      <c r="Z321" s="277"/>
      <c r="AA321" s="272"/>
      <c r="AB321" s="263"/>
      <c r="AC321" s="208"/>
      <c r="AD321" s="208"/>
      <c r="AE321" s="208"/>
      <c r="AF321" s="208"/>
      <c r="AG321" s="208"/>
      <c r="AH321" s="190"/>
      <c r="AI321" s="312">
        <f t="shared" si="83"/>
        <v>1.2166513259582155</v>
      </c>
    </row>
    <row r="322" spans="1:36" ht="23.1" customHeight="1" x14ac:dyDescent="0.25">
      <c r="A322" s="2" t="s">
        <v>301</v>
      </c>
      <c r="B322" s="2">
        <v>450</v>
      </c>
      <c r="C322" s="2" t="s">
        <v>368</v>
      </c>
      <c r="D322" s="4" t="s">
        <v>739</v>
      </c>
      <c r="E322" s="116">
        <f t="shared" ref="E322:F324" si="108">K322</f>
        <v>6150</v>
      </c>
      <c r="F322" s="117">
        <f t="shared" si="108"/>
        <v>3700</v>
      </c>
      <c r="G322" s="101"/>
      <c r="K322" s="202">
        <f t="shared" ref="K322:L324" si="109">MROUND(N322+25,50)</f>
        <v>6150</v>
      </c>
      <c r="L322" s="202">
        <f t="shared" si="109"/>
        <v>3700</v>
      </c>
      <c r="M322" s="51"/>
      <c r="N322" s="13">
        <f t="shared" si="86"/>
        <v>6139.4500000000007</v>
      </c>
      <c r="O322" s="13">
        <f t="shared" si="87"/>
        <v>3683.67</v>
      </c>
      <c r="P322" s="51"/>
      <c r="Q322" s="468">
        <v>2455.7800000000002</v>
      </c>
      <c r="R322" s="468">
        <v>2455.7800000000002</v>
      </c>
      <c r="S322" s="398">
        <v>2135.46</v>
      </c>
      <c r="T322" s="436">
        <v>2135.46</v>
      </c>
      <c r="U322" s="409">
        <v>2126.66</v>
      </c>
      <c r="V322" s="409">
        <v>2126.66</v>
      </c>
      <c r="W322" s="367">
        <v>1432.2874999999999</v>
      </c>
      <c r="X322" s="306">
        <v>1145.83</v>
      </c>
      <c r="Y322" s="289">
        <v>987.5</v>
      </c>
      <c r="Z322" s="277">
        <v>790</v>
      </c>
      <c r="AA322" s="272">
        <v>790</v>
      </c>
      <c r="AB322" s="263">
        <v>859.77737999999999</v>
      </c>
      <c r="AC322" s="208">
        <v>859.77737999999999</v>
      </c>
      <c r="AD322" s="208">
        <v>859.77737999999999</v>
      </c>
      <c r="AE322" s="208">
        <v>859.77737999999999</v>
      </c>
      <c r="AF322" s="208">
        <v>859.77737999999999</v>
      </c>
      <c r="AG322" s="208">
        <v>775.41250000000002</v>
      </c>
      <c r="AH322" s="190">
        <v>620.33000000000004</v>
      </c>
      <c r="AI322" s="312">
        <f t="shared" si="83"/>
        <v>1</v>
      </c>
    </row>
    <row r="323" spans="1:36" ht="23.1" customHeight="1" x14ac:dyDescent="0.25">
      <c r="B323" s="2">
        <v>451</v>
      </c>
      <c r="C323" s="2" t="s">
        <v>369</v>
      </c>
      <c r="D323" s="4" t="s">
        <v>740</v>
      </c>
      <c r="E323" s="116">
        <f t="shared" si="108"/>
        <v>59600</v>
      </c>
      <c r="F323" s="117">
        <f t="shared" si="108"/>
        <v>35800</v>
      </c>
      <c r="G323" s="101"/>
      <c r="K323" s="202">
        <f t="shared" si="109"/>
        <v>59600</v>
      </c>
      <c r="L323" s="202">
        <f t="shared" si="109"/>
        <v>35800</v>
      </c>
      <c r="M323" s="51"/>
      <c r="N323" s="13">
        <f t="shared" si="86"/>
        <v>59593.149999999994</v>
      </c>
      <c r="O323" s="13">
        <f t="shared" si="87"/>
        <v>35755.89</v>
      </c>
      <c r="P323" s="51"/>
      <c r="Q323" s="468">
        <v>23837.26</v>
      </c>
      <c r="R323" s="468">
        <v>23837.26</v>
      </c>
      <c r="S323" s="398">
        <v>20728.05</v>
      </c>
      <c r="T323" s="436">
        <v>20728.05</v>
      </c>
      <c r="U323" s="409">
        <v>20642.64</v>
      </c>
      <c r="V323" s="409">
        <v>20642.64</v>
      </c>
      <c r="W323" s="367">
        <v>13902.637500000001</v>
      </c>
      <c r="X323" s="306">
        <v>11122.11</v>
      </c>
      <c r="Y323" s="289"/>
      <c r="Z323" s="277"/>
      <c r="AA323" s="263">
        <f t="shared" ref="AA323" si="110">AI323*$Q$6</f>
        <v>45401</v>
      </c>
      <c r="AB323" s="263">
        <v>8265.4525799999992</v>
      </c>
      <c r="AC323" s="208">
        <v>8265.4525799999992</v>
      </c>
      <c r="AD323" s="208">
        <v>8265.4525799999992</v>
      </c>
      <c r="AE323" s="208">
        <v>8265.4525799999992</v>
      </c>
      <c r="AF323" s="208">
        <v>8265.4525799999992</v>
      </c>
      <c r="AG323" s="208">
        <v>7454.4124999999995</v>
      </c>
      <c r="AH323" s="190">
        <v>5963.53</v>
      </c>
      <c r="AI323" s="312">
        <f t="shared" si="83"/>
        <v>1</v>
      </c>
    </row>
    <row r="324" spans="1:36" ht="23.1" customHeight="1" x14ac:dyDescent="0.25">
      <c r="D324" s="4" t="s">
        <v>741</v>
      </c>
      <c r="E324" s="116">
        <f t="shared" si="108"/>
        <v>39400</v>
      </c>
      <c r="F324" s="117">
        <f t="shared" si="108"/>
        <v>23650</v>
      </c>
      <c r="G324" s="101"/>
      <c r="K324" s="202">
        <f t="shared" si="109"/>
        <v>39400</v>
      </c>
      <c r="L324" s="202">
        <f t="shared" si="109"/>
        <v>23650</v>
      </c>
      <c r="M324" s="51"/>
      <c r="N324" s="13">
        <f t="shared" si="86"/>
        <v>39386.025000000001</v>
      </c>
      <c r="O324" s="13">
        <f t="shared" si="87"/>
        <v>23631.614999999998</v>
      </c>
      <c r="P324" s="51"/>
      <c r="Q324" s="468">
        <v>15754.41</v>
      </c>
      <c r="R324" s="468">
        <v>15754.41</v>
      </c>
      <c r="S324" s="398">
        <v>13699.49</v>
      </c>
      <c r="T324" s="436">
        <v>13699.49</v>
      </c>
      <c r="U324" s="409">
        <v>13643.03</v>
      </c>
      <c r="V324" s="409">
        <v>13643.03</v>
      </c>
      <c r="W324" s="367">
        <v>9188.4625000000015</v>
      </c>
      <c r="X324" s="306">
        <v>7350.77</v>
      </c>
      <c r="Y324" s="289">
        <v>0</v>
      </c>
      <c r="Z324" s="277"/>
      <c r="AA324" s="208"/>
      <c r="AB324" s="208"/>
      <c r="AC324" s="208">
        <v>0</v>
      </c>
      <c r="AD324" s="208">
        <v>0</v>
      </c>
      <c r="AE324" s="208">
        <v>0</v>
      </c>
      <c r="AF324" s="208">
        <v>0</v>
      </c>
      <c r="AG324" s="208">
        <v>0</v>
      </c>
      <c r="AH324" s="54"/>
      <c r="AI324" s="312">
        <f t="shared" si="83"/>
        <v>1</v>
      </c>
    </row>
    <row r="325" spans="1:36" ht="2.1" customHeight="1" x14ac:dyDescent="0.25">
      <c r="D325" s="136"/>
      <c r="E325" s="138"/>
      <c r="F325" s="139"/>
      <c r="J325" s="34"/>
      <c r="K325" s="202"/>
      <c r="L325" s="202"/>
      <c r="M325" s="2"/>
      <c r="N325" s="13"/>
      <c r="O325" s="13"/>
      <c r="P325" s="2"/>
      <c r="Q325" s="398"/>
      <c r="R325" s="398"/>
      <c r="S325" s="398"/>
      <c r="T325" s="400"/>
      <c r="U325" s="400"/>
      <c r="V325" s="400"/>
      <c r="W325" s="332"/>
      <c r="X325" s="338"/>
      <c r="Y325" s="330"/>
      <c r="Z325" s="280"/>
      <c r="AA325" s="237"/>
      <c r="AB325" s="237"/>
      <c r="AC325" s="237"/>
      <c r="AD325" s="237"/>
      <c r="AE325" s="237"/>
      <c r="AF325" s="237"/>
      <c r="AG325" s="237"/>
      <c r="AH325" s="131"/>
      <c r="AI325" s="312" t="e">
        <f t="shared" si="83"/>
        <v>#DIV/0!</v>
      </c>
    </row>
    <row r="326" spans="1:36" ht="23.1" customHeight="1" x14ac:dyDescent="0.25">
      <c r="D326" s="615" t="s">
        <v>11</v>
      </c>
      <c r="E326" s="615"/>
      <c r="F326" s="615"/>
      <c r="G326" s="615"/>
      <c r="H326" s="615"/>
      <c r="I326" s="615"/>
      <c r="K326" s="202"/>
      <c r="L326" s="202"/>
      <c r="M326" s="51"/>
      <c r="N326" s="13"/>
      <c r="O326" s="13"/>
      <c r="P326" s="51"/>
      <c r="Q326" s="472">
        <v>150124</v>
      </c>
      <c r="R326" s="472">
        <v>230324</v>
      </c>
      <c r="S326" s="398"/>
      <c r="T326" s="400"/>
      <c r="U326" s="400"/>
      <c r="V326" s="400"/>
      <c r="W326" s="367"/>
      <c r="X326" s="305"/>
      <c r="Y326" s="289"/>
      <c r="Z326" s="277"/>
      <c r="AA326" s="263"/>
      <c r="AB326" s="263"/>
      <c r="AC326" s="208"/>
      <c r="AD326" s="208"/>
      <c r="AE326" s="208"/>
      <c r="AF326" s="208"/>
      <c r="AG326" s="208"/>
      <c r="AH326" s="191"/>
      <c r="AI326" s="312">
        <f t="shared" si="83"/>
        <v>0.65179486288880017</v>
      </c>
    </row>
    <row r="327" spans="1:36" ht="23.1" customHeight="1" x14ac:dyDescent="0.25">
      <c r="A327" s="2" t="s">
        <v>895</v>
      </c>
      <c r="B327" s="2">
        <v>1946</v>
      </c>
      <c r="C327" s="2" t="s">
        <v>445</v>
      </c>
      <c r="D327" s="4" t="s">
        <v>896</v>
      </c>
      <c r="E327" s="116">
        <f t="shared" ref="E327:F328" si="111">K327</f>
        <v>950</v>
      </c>
      <c r="F327" s="117">
        <f t="shared" si="111"/>
        <v>550</v>
      </c>
      <c r="G327" s="101"/>
      <c r="I327" s="2" t="s">
        <v>553</v>
      </c>
      <c r="K327" s="202">
        <f t="shared" ref="K327:L328" si="112">MROUND(N327+25,50)</f>
        <v>950</v>
      </c>
      <c r="L327" s="202">
        <f t="shared" si="112"/>
        <v>550</v>
      </c>
      <c r="M327" s="51"/>
      <c r="N327" s="13">
        <f t="shared" si="86"/>
        <v>900</v>
      </c>
      <c r="O327" s="13">
        <f t="shared" si="87"/>
        <v>540</v>
      </c>
      <c r="P327" s="51"/>
      <c r="Q327" s="467">
        <v>360</v>
      </c>
      <c r="R327" s="467">
        <v>372.88</v>
      </c>
      <c r="S327" s="443">
        <v>344.08</v>
      </c>
      <c r="T327" s="436">
        <v>344.08</v>
      </c>
      <c r="U327" s="409">
        <v>344.08</v>
      </c>
      <c r="V327" s="409">
        <v>344.08</v>
      </c>
      <c r="W327" s="367">
        <v>332.875</v>
      </c>
      <c r="X327" s="305">
        <v>266.3</v>
      </c>
      <c r="Y327" s="289">
        <v>218.38750000000002</v>
      </c>
      <c r="Z327" s="277">
        <v>174.71</v>
      </c>
      <c r="AA327" s="263">
        <v>174.71</v>
      </c>
      <c r="AB327" s="263">
        <v>174.71</v>
      </c>
      <c r="AC327" s="208">
        <v>172.95893999999998</v>
      </c>
      <c r="AD327" s="208">
        <v>172.95893999999998</v>
      </c>
      <c r="AE327" s="208">
        <v>172.95893999999998</v>
      </c>
      <c r="AF327" s="208">
        <v>172.95893999999998</v>
      </c>
      <c r="AG327" s="208">
        <v>155.98750000000001</v>
      </c>
      <c r="AH327" s="191">
        <v>124.79</v>
      </c>
      <c r="AI327" s="312">
        <f t="shared" si="83"/>
        <v>0.96545805621111347</v>
      </c>
    </row>
    <row r="328" spans="1:36" s="66" customFormat="1" ht="23.1" customHeight="1" x14ac:dyDescent="0.25">
      <c r="A328" s="2" t="s">
        <v>894</v>
      </c>
      <c r="B328" s="2">
        <v>1946</v>
      </c>
      <c r="C328" s="2" t="s">
        <v>445</v>
      </c>
      <c r="D328" s="4" t="s">
        <v>897</v>
      </c>
      <c r="E328" s="116">
        <f t="shared" si="111"/>
        <v>850</v>
      </c>
      <c r="F328" s="117">
        <f t="shared" si="111"/>
        <v>500</v>
      </c>
      <c r="G328" s="101"/>
      <c r="H328" s="2"/>
      <c r="I328" s="2"/>
      <c r="J328" s="33"/>
      <c r="K328" s="202">
        <f t="shared" si="112"/>
        <v>850</v>
      </c>
      <c r="L328" s="202">
        <f t="shared" si="112"/>
        <v>500</v>
      </c>
      <c r="M328" s="51"/>
      <c r="N328" s="13">
        <f t="shared" si="86"/>
        <v>825</v>
      </c>
      <c r="O328" s="13">
        <f t="shared" si="87"/>
        <v>495</v>
      </c>
      <c r="P328" s="63"/>
      <c r="Q328" s="467">
        <v>330</v>
      </c>
      <c r="R328" s="398">
        <v>287</v>
      </c>
      <c r="S328" s="398">
        <v>287</v>
      </c>
      <c r="T328" s="436">
        <v>287</v>
      </c>
      <c r="U328" s="409">
        <v>250</v>
      </c>
      <c r="V328" s="409">
        <v>250</v>
      </c>
      <c r="W328" s="367">
        <v>215.625</v>
      </c>
      <c r="X328" s="305">
        <v>172.5</v>
      </c>
      <c r="Y328" s="289">
        <v>141.16250000000002</v>
      </c>
      <c r="Z328" s="277">
        <v>112.93</v>
      </c>
      <c r="AA328" s="263">
        <v>112.93</v>
      </c>
      <c r="AB328" s="263">
        <v>112.93</v>
      </c>
      <c r="AC328" s="208">
        <v>102.56399999999999</v>
      </c>
      <c r="AD328" s="208">
        <v>102.56399999999999</v>
      </c>
      <c r="AE328" s="208">
        <v>102.56399999999999</v>
      </c>
      <c r="AF328" s="208">
        <v>102.56399999999999</v>
      </c>
      <c r="AG328" s="208">
        <v>92.5</v>
      </c>
      <c r="AH328" s="191">
        <v>74</v>
      </c>
      <c r="AI328" s="312">
        <f t="shared" si="83"/>
        <v>1.1498257839721255</v>
      </c>
      <c r="AJ328" s="144"/>
    </row>
    <row r="329" spans="1:36" ht="23.1" hidden="1" customHeight="1" x14ac:dyDescent="0.25">
      <c r="D329" s="179"/>
      <c r="E329" s="452"/>
      <c r="F329" s="453"/>
      <c r="G329" s="101"/>
      <c r="K329" s="202"/>
      <c r="L329" s="202"/>
      <c r="M329" s="51"/>
      <c r="N329" s="13"/>
      <c r="O329" s="13"/>
      <c r="P329" s="2"/>
      <c r="Q329" s="333"/>
      <c r="R329" s="333"/>
      <c r="S329" s="333"/>
      <c r="T329" s="454"/>
      <c r="U329" s="455"/>
      <c r="V329" s="455"/>
      <c r="W329" s="332"/>
      <c r="X329" s="329"/>
      <c r="Y329" s="330"/>
      <c r="Z329" s="280"/>
      <c r="AA329" s="331"/>
      <c r="AB329" s="331"/>
      <c r="AC329" s="237"/>
      <c r="AD329" s="237"/>
      <c r="AE329" s="237"/>
      <c r="AF329" s="237"/>
      <c r="AG329" s="237"/>
      <c r="AH329" s="197"/>
      <c r="AI329" s="312"/>
    </row>
    <row r="330" spans="1:36" ht="23.1" customHeight="1" x14ac:dyDescent="0.25">
      <c r="D330" s="136"/>
      <c r="E330" s="138"/>
      <c r="F330" s="139"/>
      <c r="J330" s="34"/>
      <c r="K330" s="202"/>
      <c r="L330" s="202"/>
      <c r="M330" s="2"/>
      <c r="N330" s="13"/>
      <c r="O330" s="13"/>
      <c r="P330" s="2"/>
      <c r="Q330" s="398"/>
      <c r="R330" s="398"/>
      <c r="S330" s="398"/>
      <c r="T330" s="400"/>
      <c r="U330" s="398"/>
      <c r="V330" s="398"/>
      <c r="W330" s="333"/>
      <c r="X330" s="333"/>
      <c r="Y330" s="330"/>
      <c r="Z330" s="277"/>
      <c r="AA330" s="208"/>
      <c r="AB330" s="208"/>
      <c r="AC330" s="208">
        <v>0</v>
      </c>
      <c r="AD330" s="208">
        <v>0</v>
      </c>
      <c r="AE330" s="208">
        <v>0</v>
      </c>
      <c r="AF330" s="208">
        <v>0</v>
      </c>
      <c r="AG330" s="208">
        <v>0</v>
      </c>
      <c r="AH330" s="197"/>
      <c r="AI330" s="312"/>
    </row>
  </sheetData>
  <mergeCells count="34">
    <mergeCell ref="D122:I122"/>
    <mergeCell ref="D28:I28"/>
    <mergeCell ref="D43:I43"/>
    <mergeCell ref="D55:I55"/>
    <mergeCell ref="D66:I66"/>
    <mergeCell ref="D77:I77"/>
    <mergeCell ref="D82:I82"/>
    <mergeCell ref="D87:I87"/>
    <mergeCell ref="D95:I95"/>
    <mergeCell ref="D104:I104"/>
    <mergeCell ref="D110:I110"/>
    <mergeCell ref="D116:I116"/>
    <mergeCell ref="D241:I241"/>
    <mergeCell ref="D132:I132"/>
    <mergeCell ref="D138:I138"/>
    <mergeCell ref="D145:I145"/>
    <mergeCell ref="D154:I154"/>
    <mergeCell ref="D162:I162"/>
    <mergeCell ref="D168:I168"/>
    <mergeCell ref="D179:I179"/>
    <mergeCell ref="D185:I185"/>
    <mergeCell ref="D196:I196"/>
    <mergeCell ref="D219:I219"/>
    <mergeCell ref="D232:I232"/>
    <mergeCell ref="D306:I306"/>
    <mergeCell ref="D315:I315"/>
    <mergeCell ref="D321:I321"/>
    <mergeCell ref="D326:I326"/>
    <mergeCell ref="D258:I258"/>
    <mergeCell ref="D264:I264"/>
    <mergeCell ref="D268:I268"/>
    <mergeCell ref="D278:I278"/>
    <mergeCell ref="D287:I287"/>
    <mergeCell ref="D295:I295"/>
  </mergeCells>
  <printOptions horizontalCentered="1"/>
  <pageMargins left="0.70866141732283472" right="0.51181102362204722" top="0.59055118110236227" bottom="0.39370078740157483" header="0.19685039370078741" footer="0.11811023622047245"/>
  <pageSetup scale="98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  <pageSetUpPr fitToPage="1"/>
  </sheetPr>
  <dimension ref="A1:AQ327"/>
  <sheetViews>
    <sheetView topLeftCell="D1" zoomScaleNormal="100" workbookViewId="0">
      <selection activeCell="E3" sqref="E3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customWidth="1"/>
    <col min="12" max="12" width="12.7109375" style="199" customWidth="1"/>
    <col min="13" max="13" width="1.7109375" style="34" customWidth="1"/>
    <col min="14" max="15" width="12.7109375" style="11" customWidth="1"/>
    <col min="16" max="16" width="1.7109375" style="34" customWidth="1"/>
    <col min="17" max="20" width="14.85546875" style="392" customWidth="1"/>
    <col min="21" max="21" width="14.85546875" style="429" customWidth="1"/>
    <col min="22" max="23" width="14.85546875" style="392" customWidth="1"/>
    <col min="24" max="24" width="14.85546875" style="363" customWidth="1"/>
    <col min="25" max="25" width="14.85546875" style="297" customWidth="1"/>
    <col min="26" max="26" width="14.85546875" style="286" customWidth="1"/>
    <col min="27" max="27" width="14.85546875" style="273" customWidth="1"/>
    <col min="28" max="34" width="14.85546875" style="199" customWidth="1"/>
    <col min="35" max="35" width="14.85546875" style="11" customWidth="1"/>
    <col min="36" max="36" width="11.42578125" style="285" customWidth="1"/>
    <col min="37" max="37" width="14.7109375" style="144" customWidth="1"/>
    <col min="38" max="39" width="11.42578125" style="34" customWidth="1"/>
    <col min="40" max="16384" width="11.42578125" style="34"/>
  </cols>
  <sheetData>
    <row r="1" spans="1:43" ht="23.1" customHeight="1" x14ac:dyDescent="0.25">
      <c r="N1" s="11">
        <v>2.2000000000000002</v>
      </c>
      <c r="O1" s="11">
        <v>1.2</v>
      </c>
      <c r="Q1" s="466" t="s">
        <v>942</v>
      </c>
      <c r="R1" s="466" t="s">
        <v>899</v>
      </c>
      <c r="S1" s="466" t="s">
        <v>888</v>
      </c>
      <c r="T1" s="466" t="s">
        <v>888</v>
      </c>
      <c r="W1" s="392" t="s">
        <v>853</v>
      </c>
    </row>
    <row r="2" spans="1:43" ht="23.1" customHeight="1" x14ac:dyDescent="0.25">
      <c r="N2" s="11">
        <v>2.2999999999999998</v>
      </c>
      <c r="O2" s="11">
        <v>1.3</v>
      </c>
      <c r="Q2" s="444"/>
      <c r="R2" s="444"/>
      <c r="S2" s="444"/>
      <c r="T2" s="444" t="s">
        <v>871</v>
      </c>
      <c r="U2" s="442" t="s">
        <v>870</v>
      </c>
      <c r="W2" s="392" t="s">
        <v>848</v>
      </c>
    </row>
    <row r="3" spans="1:43" ht="23.1" customHeight="1" thickBot="1" x14ac:dyDescent="0.3">
      <c r="N3" s="11">
        <v>2.4</v>
      </c>
      <c r="O3" s="11">
        <v>1.4</v>
      </c>
      <c r="Q3" s="444"/>
      <c r="R3" s="444"/>
      <c r="S3" s="444"/>
      <c r="T3" s="444">
        <v>2.5</v>
      </c>
      <c r="U3" s="442">
        <v>2.5</v>
      </c>
      <c r="W3" s="392" t="s">
        <v>852</v>
      </c>
    </row>
    <row r="4" spans="1:43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444"/>
      <c r="R4" s="444"/>
      <c r="S4" s="444"/>
      <c r="T4" s="444">
        <v>1.5</v>
      </c>
      <c r="U4" s="442">
        <v>1.5</v>
      </c>
      <c r="V4" s="392"/>
      <c r="W4" s="392" t="s">
        <v>854</v>
      </c>
      <c r="X4" s="363" t="s">
        <v>839</v>
      </c>
      <c r="Y4" s="297" t="s">
        <v>691</v>
      </c>
      <c r="Z4" s="286" t="s">
        <v>659</v>
      </c>
      <c r="AA4" s="273" t="s">
        <v>706</v>
      </c>
      <c r="AB4" s="270" t="s">
        <v>705</v>
      </c>
      <c r="AC4" s="264" t="s">
        <v>691</v>
      </c>
      <c r="AD4" s="243" t="s">
        <v>669</v>
      </c>
      <c r="AE4" s="235" t="s">
        <v>669</v>
      </c>
      <c r="AF4" s="222" t="s">
        <v>669</v>
      </c>
      <c r="AG4" s="218" t="s">
        <v>668</v>
      </c>
      <c r="AH4" s="199" t="s">
        <v>659</v>
      </c>
      <c r="AI4" s="245" t="s">
        <v>675</v>
      </c>
      <c r="AJ4" s="285"/>
      <c r="AL4" s="34"/>
      <c r="AM4" s="34"/>
      <c r="AN4" s="34"/>
      <c r="AO4" s="34"/>
      <c r="AP4" s="34"/>
      <c r="AQ4" s="34"/>
    </row>
    <row r="5" spans="1:43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445" t="s">
        <v>898</v>
      </c>
      <c r="R5" s="445" t="s">
        <v>898</v>
      </c>
      <c r="S5" s="445" t="s">
        <v>872</v>
      </c>
      <c r="T5" s="445" t="s">
        <v>872</v>
      </c>
      <c r="U5" s="437" t="s">
        <v>864</v>
      </c>
      <c r="V5" s="421" t="s">
        <v>639</v>
      </c>
      <c r="W5" s="393"/>
      <c r="X5" s="364">
        <v>45274</v>
      </c>
      <c r="Y5" s="298">
        <v>45253</v>
      </c>
      <c r="Z5" s="287">
        <v>45254</v>
      </c>
      <c r="AA5" s="274">
        <v>45246</v>
      </c>
      <c r="AB5" s="265">
        <v>45233</v>
      </c>
      <c r="AC5" s="265">
        <v>45225</v>
      </c>
      <c r="AD5" s="244">
        <v>45218</v>
      </c>
      <c r="AE5" s="236">
        <v>45195</v>
      </c>
      <c r="AF5" s="223">
        <v>45183</v>
      </c>
      <c r="AG5" s="219">
        <v>45166</v>
      </c>
      <c r="AH5" s="203">
        <v>45155</v>
      </c>
      <c r="AI5" s="11"/>
      <c r="AJ5" s="285"/>
      <c r="AL5" s="34"/>
      <c r="AM5" s="34"/>
      <c r="AN5" s="34"/>
      <c r="AO5" s="34"/>
      <c r="AP5" s="34"/>
      <c r="AQ5" s="34"/>
    </row>
    <row r="6" spans="1:43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394">
        <v>45401</v>
      </c>
      <c r="R6" s="394">
        <v>45401</v>
      </c>
      <c r="S6" s="394">
        <v>45373</v>
      </c>
      <c r="T6" s="394">
        <v>45348</v>
      </c>
      <c r="U6" s="438">
        <v>45326</v>
      </c>
      <c r="V6" s="422">
        <v>45317</v>
      </c>
      <c r="W6" s="394">
        <v>45295</v>
      </c>
      <c r="X6" s="365">
        <v>45274</v>
      </c>
      <c r="Y6" s="304">
        <v>45267</v>
      </c>
      <c r="Z6" s="288"/>
      <c r="AA6" s="275"/>
      <c r="AB6" s="266"/>
      <c r="AC6" s="266">
        <v>1.3859999999999999</v>
      </c>
      <c r="AD6" s="220"/>
      <c r="AE6" s="220"/>
      <c r="AF6" s="220"/>
      <c r="AG6" s="220">
        <v>1.3859999999999999</v>
      </c>
      <c r="AH6" s="206"/>
      <c r="AI6" s="36"/>
      <c r="AJ6" s="285"/>
      <c r="AL6" s="34"/>
      <c r="AM6" s="34"/>
      <c r="AN6" s="34"/>
      <c r="AO6" s="34"/>
      <c r="AP6" s="34"/>
      <c r="AQ6" s="34"/>
    </row>
    <row r="7" spans="1:43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2.5</v>
      </c>
      <c r="O7" s="12">
        <v>1.5</v>
      </c>
      <c r="P7" s="41"/>
      <c r="Q7" s="395" t="s">
        <v>235</v>
      </c>
      <c r="R7" s="395" t="s">
        <v>235</v>
      </c>
      <c r="S7" s="395" t="s">
        <v>235</v>
      </c>
      <c r="T7" s="395" t="s">
        <v>235</v>
      </c>
      <c r="U7" s="439" t="s">
        <v>235</v>
      </c>
      <c r="V7" s="423" t="s">
        <v>235</v>
      </c>
      <c r="W7" s="395" t="s">
        <v>235</v>
      </c>
      <c r="X7" s="366" t="s">
        <v>235</v>
      </c>
      <c r="Y7" s="299" t="s">
        <v>235</v>
      </c>
      <c r="Z7" s="296" t="s">
        <v>235</v>
      </c>
      <c r="AA7" s="276" t="s">
        <v>235</v>
      </c>
      <c r="AB7" s="271" t="s">
        <v>235</v>
      </c>
      <c r="AC7" s="267" t="s">
        <v>235</v>
      </c>
      <c r="AD7" s="221" t="s">
        <v>235</v>
      </c>
      <c r="AE7" s="221" t="s">
        <v>235</v>
      </c>
      <c r="AF7" s="221" t="s">
        <v>235</v>
      </c>
      <c r="AG7" s="221" t="s">
        <v>235</v>
      </c>
      <c r="AH7" s="207" t="s">
        <v>235</v>
      </c>
      <c r="AI7" s="42" t="s">
        <v>235</v>
      </c>
      <c r="AJ7" s="285"/>
      <c r="AL7" s="34"/>
      <c r="AM7" s="34"/>
      <c r="AN7" s="34"/>
      <c r="AO7" s="34"/>
      <c r="AP7" s="34"/>
      <c r="AQ7" s="34"/>
    </row>
    <row r="8" spans="1:43" s="144" customFormat="1" ht="12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395"/>
      <c r="R8" s="395"/>
      <c r="S8" s="395"/>
      <c r="T8" s="395"/>
      <c r="U8" s="430"/>
      <c r="V8" s="423"/>
      <c r="W8" s="396" t="s">
        <v>840</v>
      </c>
      <c r="X8" s="377" t="s">
        <v>840</v>
      </c>
      <c r="Y8" s="348"/>
      <c r="Z8" s="349"/>
      <c r="AA8" s="350"/>
      <c r="AB8" s="351"/>
      <c r="AC8" s="351"/>
      <c r="AD8" s="207"/>
      <c r="AE8" s="207"/>
      <c r="AF8" s="207"/>
      <c r="AG8" s="207"/>
      <c r="AH8" s="207"/>
      <c r="AI8" s="10"/>
      <c r="AJ8" s="285"/>
      <c r="AL8" s="34"/>
      <c r="AM8" s="34"/>
      <c r="AN8" s="34"/>
      <c r="AO8" s="34"/>
      <c r="AP8" s="34"/>
      <c r="AQ8" s="34"/>
    </row>
    <row r="9" spans="1:43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513">
        <v>45425</v>
      </c>
      <c r="R9" s="472">
        <v>290224</v>
      </c>
      <c r="S9" s="472">
        <v>220324</v>
      </c>
      <c r="T9" s="471"/>
      <c r="U9" s="431"/>
      <c r="V9" s="397"/>
      <c r="W9" s="397">
        <v>1.1000000000000001</v>
      </c>
      <c r="X9" s="375">
        <v>1.45</v>
      </c>
      <c r="Y9" s="321"/>
      <c r="Z9" s="322"/>
      <c r="AA9" s="279"/>
      <c r="AB9" s="323"/>
      <c r="AC9" s="323"/>
      <c r="AD9" s="211"/>
      <c r="AE9" s="211"/>
      <c r="AF9" s="211"/>
      <c r="AG9" s="211"/>
      <c r="AH9" s="211"/>
      <c r="AI9" s="197"/>
      <c r="AJ9" s="312"/>
      <c r="AL9" s="34"/>
      <c r="AM9" s="34"/>
      <c r="AN9" s="34"/>
      <c r="AO9" s="34"/>
      <c r="AP9" s="34"/>
      <c r="AQ9" s="34"/>
    </row>
    <row r="10" spans="1:43" s="144" customFormat="1" ht="23.1" customHeight="1" x14ac:dyDescent="0.25">
      <c r="A10" s="516" t="s">
        <v>236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120</v>
      </c>
      <c r="G10" s="101"/>
      <c r="H10" s="2"/>
      <c r="I10" s="2"/>
      <c r="J10" s="47"/>
      <c r="K10" s="202">
        <f>MROUND(N10+5,10)</f>
        <v>200</v>
      </c>
      <c r="L10" s="202">
        <f>MROUND(O10+5,10)</f>
        <v>120</v>
      </c>
      <c r="M10" s="51"/>
      <c r="N10" s="13">
        <f>Q10*$N$7</f>
        <v>199.02500000000001</v>
      </c>
      <c r="O10" s="13">
        <f>Q10*$O$7</f>
        <v>119.41499999999999</v>
      </c>
      <c r="P10" s="51"/>
      <c r="Q10" s="467">
        <v>79.61</v>
      </c>
      <c r="R10" s="467">
        <v>79.61</v>
      </c>
      <c r="S10" s="467">
        <v>79.61</v>
      </c>
      <c r="T10" s="398">
        <v>52.24</v>
      </c>
      <c r="U10" s="436">
        <v>52.24</v>
      </c>
      <c r="V10" s="399">
        <v>62.464187499999994</v>
      </c>
      <c r="W10" s="399">
        <v>62.464187499999994</v>
      </c>
      <c r="X10" s="371">
        <v>56.785624999999989</v>
      </c>
      <c r="Y10" s="303">
        <v>39.162499999999994</v>
      </c>
      <c r="Z10" s="289">
        <v>39.162499999999994</v>
      </c>
      <c r="AA10" s="277">
        <v>31.33</v>
      </c>
      <c r="AB10" s="263">
        <v>31.33</v>
      </c>
      <c r="AC10" s="263">
        <v>31.33</v>
      </c>
      <c r="AD10" s="208">
        <v>27.983339999999998</v>
      </c>
      <c r="AE10" s="208">
        <v>27.983339999999998</v>
      </c>
      <c r="AF10" s="208">
        <v>27.983339999999998</v>
      </c>
      <c r="AG10" s="208">
        <v>27.983339999999998</v>
      </c>
      <c r="AH10" s="208">
        <v>25.237500000000001</v>
      </c>
      <c r="AI10" s="190">
        <v>20.190000000000001</v>
      </c>
      <c r="AJ10" s="312">
        <f t="shared" ref="AJ10:AJ41" si="0">Q10/R10</f>
        <v>1</v>
      </c>
      <c r="AL10" s="34"/>
      <c r="AM10" s="34"/>
      <c r="AN10" s="34"/>
      <c r="AO10" s="34"/>
      <c r="AP10" s="34"/>
      <c r="AQ10" s="34"/>
    </row>
    <row r="11" spans="1:43" s="144" customFormat="1" ht="23.1" customHeight="1" x14ac:dyDescent="0.25">
      <c r="A11" s="517" t="s">
        <v>256</v>
      </c>
      <c r="B11" s="2">
        <v>4756</v>
      </c>
      <c r="C11" s="2" t="s">
        <v>505</v>
      </c>
      <c r="D11" s="3" t="s">
        <v>856</v>
      </c>
      <c r="E11" s="116">
        <f t="shared" ref="E11:F26" si="1">K11</f>
        <v>250</v>
      </c>
      <c r="F11" s="117">
        <f t="shared" si="1"/>
        <v>150</v>
      </c>
      <c r="G11" s="101"/>
      <c r="H11" s="2"/>
      <c r="I11" s="2"/>
      <c r="J11" s="47"/>
      <c r="K11" s="202">
        <f t="shared" ref="K11:L26" si="2">MROUND(N11+25,50)</f>
        <v>250</v>
      </c>
      <c r="L11" s="202">
        <f t="shared" si="2"/>
        <v>150</v>
      </c>
      <c r="M11" s="51"/>
      <c r="N11" s="13">
        <f t="shared" ref="N11:N75" si="3">Q11*$N$7</f>
        <v>208.6</v>
      </c>
      <c r="O11" s="13">
        <f t="shared" ref="O11:O75" si="4">Q11*$O$7</f>
        <v>125.16</v>
      </c>
      <c r="P11" s="51"/>
      <c r="Q11" s="478">
        <v>83.44</v>
      </c>
      <c r="R11" s="478">
        <v>83.44</v>
      </c>
      <c r="S11" s="399">
        <v>86.27</v>
      </c>
      <c r="T11" s="398">
        <v>63.9</v>
      </c>
      <c r="U11" s="400">
        <v>63.9</v>
      </c>
      <c r="V11" s="411">
        <v>63.9</v>
      </c>
      <c r="W11" s="411">
        <v>63.9</v>
      </c>
      <c r="X11" s="371">
        <v>56.785624999999989</v>
      </c>
      <c r="Y11" s="303">
        <v>39.162499999999994</v>
      </c>
      <c r="Z11" s="289">
        <v>39.162499999999994</v>
      </c>
      <c r="AA11" s="277">
        <v>31.33</v>
      </c>
      <c r="AB11" s="263">
        <v>31.33</v>
      </c>
      <c r="AC11" s="263">
        <v>31.33</v>
      </c>
      <c r="AD11" s="208">
        <v>27.983339999999998</v>
      </c>
      <c r="AE11" s="208">
        <v>27.983339999999998</v>
      </c>
      <c r="AF11" s="208">
        <v>27.983339999999998</v>
      </c>
      <c r="AG11" s="208">
        <v>27.983339999999998</v>
      </c>
      <c r="AH11" s="208">
        <v>25.237500000000001</v>
      </c>
      <c r="AI11" s="190">
        <v>20.190000000000001</v>
      </c>
      <c r="AJ11" s="312">
        <f t="shared" si="0"/>
        <v>1</v>
      </c>
      <c r="AL11" s="34"/>
      <c r="AM11" s="34"/>
      <c r="AN11" s="34"/>
      <c r="AO11" s="34"/>
      <c r="AP11" s="34"/>
      <c r="AQ11" s="34"/>
    </row>
    <row r="12" spans="1:43" s="144" customFormat="1" ht="23.1" hidden="1" customHeight="1" x14ac:dyDescent="0.25">
      <c r="A12" s="517" t="s">
        <v>236</v>
      </c>
      <c r="B12" s="2">
        <v>4757</v>
      </c>
      <c r="C12" s="2" t="s">
        <v>506</v>
      </c>
      <c r="D12" s="3" t="s">
        <v>96</v>
      </c>
      <c r="E12" s="116">
        <f t="shared" si="1"/>
        <v>350</v>
      </c>
      <c r="F12" s="117">
        <f t="shared" si="1"/>
        <v>200</v>
      </c>
      <c r="G12" s="101"/>
      <c r="H12" s="2"/>
      <c r="I12" s="2"/>
      <c r="J12" s="47"/>
      <c r="K12" s="202">
        <f t="shared" si="2"/>
        <v>350</v>
      </c>
      <c r="L12" s="202">
        <f t="shared" si="2"/>
        <v>200</v>
      </c>
      <c r="M12" s="51"/>
      <c r="N12" s="13">
        <f t="shared" si="3"/>
        <v>314.5</v>
      </c>
      <c r="O12" s="13">
        <f t="shared" si="4"/>
        <v>188.7</v>
      </c>
      <c r="P12" s="51"/>
      <c r="Q12" s="467">
        <v>125.8</v>
      </c>
      <c r="R12" s="467">
        <v>125.8</v>
      </c>
      <c r="S12" s="467">
        <v>125.8</v>
      </c>
      <c r="T12" s="398">
        <v>84.37</v>
      </c>
      <c r="U12" s="436">
        <v>84.37</v>
      </c>
      <c r="V12" s="399">
        <v>100.88374999999999</v>
      </c>
      <c r="W12" s="399">
        <v>100.88374999999999</v>
      </c>
      <c r="X12" s="371">
        <v>91.712499999999991</v>
      </c>
      <c r="Y12" s="303">
        <v>63.25</v>
      </c>
      <c r="Z12" s="289">
        <v>63.25</v>
      </c>
      <c r="AA12" s="277">
        <v>50.6</v>
      </c>
      <c r="AB12" s="263">
        <v>50.6</v>
      </c>
      <c r="AC12" s="263">
        <v>50.6</v>
      </c>
      <c r="AD12" s="208">
        <v>42.397739999999999</v>
      </c>
      <c r="AE12" s="208">
        <v>42.397739999999999</v>
      </c>
      <c r="AF12" s="208">
        <v>42.397739999999999</v>
      </c>
      <c r="AG12" s="208">
        <v>42.397739999999999</v>
      </c>
      <c r="AH12" s="208">
        <v>38.237499999999997</v>
      </c>
      <c r="AI12" s="190">
        <v>30.59</v>
      </c>
      <c r="AJ12" s="312">
        <f t="shared" si="0"/>
        <v>1</v>
      </c>
      <c r="AL12" s="34"/>
      <c r="AM12" s="34"/>
      <c r="AN12" s="34"/>
      <c r="AO12" s="34"/>
      <c r="AP12" s="34"/>
      <c r="AQ12" s="34"/>
    </row>
    <row r="13" spans="1:43" s="144" customFormat="1" ht="23.1" customHeight="1" x14ac:dyDescent="0.25">
      <c r="A13" s="517" t="s">
        <v>256</v>
      </c>
      <c r="B13" s="2">
        <v>4756</v>
      </c>
      <c r="C13" s="2" t="s">
        <v>505</v>
      </c>
      <c r="D13" s="3" t="s">
        <v>903</v>
      </c>
      <c r="E13" s="116">
        <f t="shared" si="1"/>
        <v>350</v>
      </c>
      <c r="F13" s="117">
        <f t="shared" si="1"/>
        <v>200</v>
      </c>
      <c r="G13" s="101"/>
      <c r="H13" s="2"/>
      <c r="I13" s="2"/>
      <c r="J13" s="47"/>
      <c r="K13" s="202">
        <f t="shared" si="2"/>
        <v>350</v>
      </c>
      <c r="L13" s="202">
        <f t="shared" si="2"/>
        <v>200</v>
      </c>
      <c r="M13" s="51"/>
      <c r="N13" s="13">
        <f t="shared" si="3"/>
        <v>325.875</v>
      </c>
      <c r="O13" s="13">
        <f t="shared" si="4"/>
        <v>195.52499999999998</v>
      </c>
      <c r="P13" s="51"/>
      <c r="Q13" s="478">
        <v>130.35</v>
      </c>
      <c r="R13" s="478">
        <v>130.35</v>
      </c>
      <c r="S13" s="399"/>
      <c r="T13" s="398"/>
      <c r="U13" s="400"/>
      <c r="V13" s="411">
        <v>63.9</v>
      </c>
      <c r="W13" s="411">
        <v>63.9</v>
      </c>
      <c r="X13" s="371">
        <v>56.785624999999989</v>
      </c>
      <c r="Y13" s="303">
        <v>39.162499999999994</v>
      </c>
      <c r="Z13" s="289">
        <v>39.162499999999994</v>
      </c>
      <c r="AA13" s="277">
        <v>31.33</v>
      </c>
      <c r="AB13" s="263">
        <v>31.33</v>
      </c>
      <c r="AC13" s="263">
        <v>31.33</v>
      </c>
      <c r="AD13" s="208">
        <v>27.983339999999998</v>
      </c>
      <c r="AE13" s="208">
        <v>27.983339999999998</v>
      </c>
      <c r="AF13" s="208">
        <v>27.983339999999998</v>
      </c>
      <c r="AG13" s="208">
        <v>27.983339999999998</v>
      </c>
      <c r="AH13" s="208">
        <v>25.237500000000001</v>
      </c>
      <c r="AI13" s="190">
        <v>20.190000000000001</v>
      </c>
      <c r="AJ13" s="312">
        <f t="shared" si="0"/>
        <v>1</v>
      </c>
      <c r="AL13" s="34"/>
      <c r="AM13" s="34"/>
      <c r="AN13" s="34"/>
      <c r="AO13" s="34"/>
      <c r="AP13" s="34"/>
      <c r="AQ13" s="34"/>
    </row>
    <row r="14" spans="1:43" s="144" customFormat="1" ht="23.1" customHeight="1" x14ac:dyDescent="0.25">
      <c r="A14" s="516" t="s">
        <v>236</v>
      </c>
      <c r="B14" s="2">
        <v>4758</v>
      </c>
      <c r="C14" s="2" t="s">
        <v>507</v>
      </c>
      <c r="D14" s="3" t="s">
        <v>97</v>
      </c>
      <c r="E14" s="116">
        <f t="shared" si="1"/>
        <v>450</v>
      </c>
      <c r="F14" s="117">
        <f t="shared" si="1"/>
        <v>300</v>
      </c>
      <c r="G14" s="101"/>
      <c r="H14" s="2"/>
      <c r="I14" s="2"/>
      <c r="J14" s="47"/>
      <c r="K14" s="202">
        <f t="shared" si="2"/>
        <v>450</v>
      </c>
      <c r="L14" s="202">
        <f t="shared" si="2"/>
        <v>300</v>
      </c>
      <c r="M14" s="51"/>
      <c r="N14" s="13">
        <f t="shared" si="3"/>
        <v>436.55</v>
      </c>
      <c r="O14" s="13">
        <f t="shared" si="4"/>
        <v>261.93</v>
      </c>
      <c r="P14" s="51"/>
      <c r="Q14" s="467">
        <v>174.62</v>
      </c>
      <c r="R14" s="467">
        <v>174.62</v>
      </c>
      <c r="S14" s="467">
        <v>174.62</v>
      </c>
      <c r="T14" s="398">
        <v>116.51</v>
      </c>
      <c r="U14" s="436">
        <v>116.51</v>
      </c>
      <c r="V14" s="399">
        <v>139.3431875</v>
      </c>
      <c r="W14" s="399">
        <v>139.3431875</v>
      </c>
      <c r="X14" s="371">
        <v>126.675625</v>
      </c>
      <c r="Y14" s="303">
        <v>87.362499999999997</v>
      </c>
      <c r="Z14" s="289">
        <v>87.362499999999997</v>
      </c>
      <c r="AA14" s="277">
        <v>69.89</v>
      </c>
      <c r="AB14" s="263">
        <v>69.89</v>
      </c>
      <c r="AC14" s="263">
        <v>69.89</v>
      </c>
      <c r="AD14" s="208">
        <v>62.39772</v>
      </c>
      <c r="AE14" s="208">
        <v>62.39772</v>
      </c>
      <c r="AF14" s="208">
        <v>62.39772</v>
      </c>
      <c r="AG14" s="208">
        <v>62.39772</v>
      </c>
      <c r="AH14" s="208">
        <v>56.275000000000006</v>
      </c>
      <c r="AI14" s="190">
        <v>45.02</v>
      </c>
      <c r="AJ14" s="312">
        <f t="shared" si="0"/>
        <v>1</v>
      </c>
      <c r="AL14" s="34"/>
      <c r="AM14" s="34"/>
      <c r="AN14" s="34"/>
      <c r="AO14" s="34"/>
      <c r="AP14" s="34"/>
      <c r="AQ14" s="34"/>
    </row>
    <row r="15" spans="1:43" s="144" customFormat="1" ht="23.1" customHeight="1" x14ac:dyDescent="0.25">
      <c r="A15" s="517" t="s">
        <v>256</v>
      </c>
      <c r="B15" s="2">
        <v>4758</v>
      </c>
      <c r="C15" s="2" t="s">
        <v>507</v>
      </c>
      <c r="D15" s="3" t="s">
        <v>857</v>
      </c>
      <c r="E15" s="116">
        <f t="shared" si="1"/>
        <v>600</v>
      </c>
      <c r="F15" s="117">
        <f t="shared" si="1"/>
        <v>350</v>
      </c>
      <c r="G15" s="101"/>
      <c r="H15" s="2"/>
      <c r="I15" s="2"/>
      <c r="J15" s="47"/>
      <c r="K15" s="202">
        <f t="shared" si="2"/>
        <v>600</v>
      </c>
      <c r="L15" s="202">
        <f t="shared" si="2"/>
        <v>350</v>
      </c>
      <c r="M15" s="51"/>
      <c r="N15" s="13">
        <f t="shared" si="3"/>
        <v>564.47500000000002</v>
      </c>
      <c r="O15" s="13">
        <f t="shared" si="4"/>
        <v>338.685</v>
      </c>
      <c r="P15" s="51"/>
      <c r="Q15" s="478">
        <v>225.79</v>
      </c>
      <c r="R15" s="478">
        <v>225.79</v>
      </c>
      <c r="S15" s="399">
        <v>230.85</v>
      </c>
      <c r="T15" s="398">
        <v>171</v>
      </c>
      <c r="U15" s="400">
        <v>171</v>
      </c>
      <c r="V15" s="411">
        <v>171</v>
      </c>
      <c r="W15" s="411">
        <v>171</v>
      </c>
      <c r="X15" s="371">
        <v>126.675625</v>
      </c>
      <c r="Y15" s="303">
        <v>87.362499999999997</v>
      </c>
      <c r="Z15" s="289">
        <v>87.362499999999997</v>
      </c>
      <c r="AA15" s="277">
        <v>69.89</v>
      </c>
      <c r="AB15" s="263">
        <v>69.89</v>
      </c>
      <c r="AC15" s="263">
        <v>69.89</v>
      </c>
      <c r="AD15" s="208">
        <v>62.39772</v>
      </c>
      <c r="AE15" s="208">
        <v>62.39772</v>
      </c>
      <c r="AF15" s="208">
        <v>62.39772</v>
      </c>
      <c r="AG15" s="208">
        <v>62.39772</v>
      </c>
      <c r="AH15" s="208">
        <v>56.275000000000006</v>
      </c>
      <c r="AI15" s="190">
        <v>45.02</v>
      </c>
      <c r="AJ15" s="312">
        <f t="shared" si="0"/>
        <v>1</v>
      </c>
      <c r="AL15" s="34"/>
      <c r="AM15" s="34"/>
      <c r="AN15" s="34"/>
      <c r="AO15" s="34"/>
      <c r="AP15" s="34"/>
      <c r="AQ15" s="34"/>
    </row>
    <row r="16" spans="1:43" s="144" customFormat="1" ht="23.1" customHeight="1" x14ac:dyDescent="0.25">
      <c r="A16" s="516" t="s">
        <v>236</v>
      </c>
      <c r="B16" s="2">
        <v>4759</v>
      </c>
      <c r="C16" s="2" t="s">
        <v>508</v>
      </c>
      <c r="D16" s="3" t="s">
        <v>98</v>
      </c>
      <c r="E16" s="116">
        <f t="shared" si="1"/>
        <v>600</v>
      </c>
      <c r="F16" s="117">
        <f t="shared" si="1"/>
        <v>400</v>
      </c>
      <c r="G16" s="101"/>
      <c r="H16" s="2"/>
      <c r="I16" s="2"/>
      <c r="J16" s="47"/>
      <c r="K16" s="202">
        <f t="shared" si="2"/>
        <v>600</v>
      </c>
      <c r="L16" s="202">
        <f t="shared" si="2"/>
        <v>400</v>
      </c>
      <c r="M16" s="51"/>
      <c r="N16" s="13">
        <f t="shared" si="3"/>
        <v>590.625</v>
      </c>
      <c r="O16" s="13">
        <f t="shared" si="4"/>
        <v>354.375</v>
      </c>
      <c r="P16" s="51"/>
      <c r="Q16" s="478">
        <v>236.25</v>
      </c>
      <c r="R16" s="478">
        <v>236.25</v>
      </c>
      <c r="S16" s="467">
        <v>236.25</v>
      </c>
      <c r="T16" s="398">
        <v>156.51</v>
      </c>
      <c r="U16" s="436">
        <v>156.51</v>
      </c>
      <c r="V16" s="399">
        <v>187.09350000000003</v>
      </c>
      <c r="W16" s="399">
        <v>187.09350000000003</v>
      </c>
      <c r="X16" s="371">
        <v>170.08500000000001</v>
      </c>
      <c r="Y16" s="303">
        <v>117.30000000000001</v>
      </c>
      <c r="Z16" s="289">
        <v>117.30000000000001</v>
      </c>
      <c r="AA16" s="277">
        <v>93.84</v>
      </c>
      <c r="AB16" s="263">
        <v>93.84</v>
      </c>
      <c r="AC16" s="263">
        <v>93.84</v>
      </c>
      <c r="AD16" s="208">
        <v>83.783699999999996</v>
      </c>
      <c r="AE16" s="208">
        <v>83.783699999999996</v>
      </c>
      <c r="AF16" s="208">
        <v>83.783699999999996</v>
      </c>
      <c r="AG16" s="208">
        <v>83.783699999999996</v>
      </c>
      <c r="AH16" s="208">
        <v>75.5625</v>
      </c>
      <c r="AI16" s="190">
        <v>60.45</v>
      </c>
      <c r="AJ16" s="312">
        <f t="shared" si="0"/>
        <v>1</v>
      </c>
      <c r="AL16" s="34"/>
      <c r="AM16" s="34"/>
      <c r="AN16" s="34"/>
      <c r="AO16" s="34"/>
      <c r="AP16" s="34"/>
      <c r="AQ16" s="34"/>
    </row>
    <row r="17" spans="1:43" s="144" customFormat="1" ht="23.1" customHeight="1" x14ac:dyDescent="0.25">
      <c r="A17" s="516" t="s">
        <v>236</v>
      </c>
      <c r="B17" s="2">
        <v>4760</v>
      </c>
      <c r="C17" s="2" t="s">
        <v>509</v>
      </c>
      <c r="D17" s="3" t="s">
        <v>99</v>
      </c>
      <c r="E17" s="116">
        <f t="shared" si="1"/>
        <v>650</v>
      </c>
      <c r="F17" s="117">
        <f t="shared" si="1"/>
        <v>400</v>
      </c>
      <c r="G17" s="101"/>
      <c r="H17" s="2"/>
      <c r="I17" s="2"/>
      <c r="J17" s="47"/>
      <c r="K17" s="202">
        <f t="shared" si="2"/>
        <v>650</v>
      </c>
      <c r="L17" s="202">
        <f t="shared" si="2"/>
        <v>400</v>
      </c>
      <c r="M17" s="51"/>
      <c r="N17" s="13">
        <f t="shared" si="3"/>
        <v>629.25</v>
      </c>
      <c r="O17" s="13">
        <f t="shared" si="4"/>
        <v>377.54999999999995</v>
      </c>
      <c r="P17" s="51"/>
      <c r="Q17" s="478">
        <v>251.7</v>
      </c>
      <c r="R17" s="478">
        <v>251.7</v>
      </c>
      <c r="S17" s="409">
        <v>251.7</v>
      </c>
      <c r="T17" s="409">
        <v>251.7</v>
      </c>
      <c r="U17" s="436">
        <v>168.22</v>
      </c>
      <c r="V17" s="399">
        <v>201.17735000000002</v>
      </c>
      <c r="W17" s="399">
        <v>201.17735000000002</v>
      </c>
      <c r="X17" s="371">
        <v>182.88849999999999</v>
      </c>
      <c r="Y17" s="303">
        <v>126.13</v>
      </c>
      <c r="Z17" s="289">
        <v>175</v>
      </c>
      <c r="AA17" s="277">
        <v>140</v>
      </c>
      <c r="AB17" s="269">
        <v>140</v>
      </c>
      <c r="AC17" s="263">
        <v>100.9</v>
      </c>
      <c r="AD17" s="208">
        <v>90.076139999999981</v>
      </c>
      <c r="AE17" s="208">
        <v>90.076139999999981</v>
      </c>
      <c r="AF17" s="208">
        <v>90.076139999999981</v>
      </c>
      <c r="AG17" s="208">
        <v>90.076139999999981</v>
      </c>
      <c r="AH17" s="208">
        <v>81.237499999999997</v>
      </c>
      <c r="AI17" s="190">
        <v>64.989999999999995</v>
      </c>
      <c r="AJ17" s="312">
        <f t="shared" si="0"/>
        <v>1</v>
      </c>
      <c r="AL17" s="34"/>
      <c r="AM17" s="34"/>
      <c r="AN17" s="34"/>
      <c r="AO17" s="34"/>
      <c r="AP17" s="34"/>
      <c r="AQ17" s="34"/>
    </row>
    <row r="18" spans="1:43" s="144" customFormat="1" ht="23.1" customHeight="1" x14ac:dyDescent="0.25">
      <c r="A18" s="516" t="s">
        <v>236</v>
      </c>
      <c r="B18" s="2">
        <v>4761</v>
      </c>
      <c r="C18" s="2" t="s">
        <v>510</v>
      </c>
      <c r="D18" s="3" t="s">
        <v>100</v>
      </c>
      <c r="E18" s="116">
        <f t="shared" si="1"/>
        <v>850</v>
      </c>
      <c r="F18" s="117">
        <f t="shared" si="1"/>
        <v>500</v>
      </c>
      <c r="G18" s="101"/>
      <c r="H18" s="2"/>
      <c r="I18" s="2"/>
      <c r="J18" s="47"/>
      <c r="K18" s="202">
        <f t="shared" si="2"/>
        <v>850</v>
      </c>
      <c r="L18" s="202">
        <f t="shared" si="2"/>
        <v>500</v>
      </c>
      <c r="M18" s="51"/>
      <c r="N18" s="13">
        <f t="shared" si="3"/>
        <v>802.47500000000002</v>
      </c>
      <c r="O18" s="13">
        <f t="shared" si="4"/>
        <v>481.48500000000001</v>
      </c>
      <c r="P18" s="51"/>
      <c r="Q18" s="478">
        <v>320.99</v>
      </c>
      <c r="R18" s="478">
        <v>320.99</v>
      </c>
      <c r="S18" s="467">
        <v>320.99</v>
      </c>
      <c r="T18" s="398">
        <v>266.16000000000003</v>
      </c>
      <c r="U18" s="436">
        <v>266.16000000000003</v>
      </c>
      <c r="V18" s="399">
        <v>254.58193750000004</v>
      </c>
      <c r="W18" s="399">
        <v>254.58193750000004</v>
      </c>
      <c r="X18" s="371">
        <v>231.43812500000001</v>
      </c>
      <c r="Y18" s="303">
        <v>159.61250000000001</v>
      </c>
      <c r="Z18" s="289">
        <v>159.61250000000001</v>
      </c>
      <c r="AA18" s="277">
        <v>127.69</v>
      </c>
      <c r="AB18" s="263">
        <v>127.69</v>
      </c>
      <c r="AC18" s="263">
        <v>127.69</v>
      </c>
      <c r="AD18" s="208">
        <v>114.01236</v>
      </c>
      <c r="AE18" s="208">
        <v>114.01236</v>
      </c>
      <c r="AF18" s="208">
        <v>114.01236</v>
      </c>
      <c r="AG18" s="208">
        <v>114.01236</v>
      </c>
      <c r="AH18" s="208">
        <v>102.825</v>
      </c>
      <c r="AI18" s="190">
        <v>82.26</v>
      </c>
      <c r="AJ18" s="312">
        <f t="shared" si="0"/>
        <v>1</v>
      </c>
      <c r="AL18" s="34"/>
      <c r="AM18" s="34"/>
      <c r="AN18" s="34"/>
      <c r="AO18" s="34"/>
      <c r="AP18" s="34"/>
      <c r="AQ18" s="34"/>
    </row>
    <row r="19" spans="1:43" s="144" customFormat="1" ht="23.1" customHeight="1" x14ac:dyDescent="0.25">
      <c r="A19" s="516" t="s">
        <v>236</v>
      </c>
      <c r="B19" s="2">
        <v>4762</v>
      </c>
      <c r="C19" s="2" t="s">
        <v>511</v>
      </c>
      <c r="D19" s="3" t="s">
        <v>101</v>
      </c>
      <c r="E19" s="116">
        <f t="shared" si="1"/>
        <v>900</v>
      </c>
      <c r="F19" s="117">
        <f t="shared" si="1"/>
        <v>550</v>
      </c>
      <c r="G19" s="101"/>
      <c r="H19" s="2"/>
      <c r="I19" s="2"/>
      <c r="J19" s="47"/>
      <c r="K19" s="202">
        <f t="shared" si="2"/>
        <v>900</v>
      </c>
      <c r="L19" s="202">
        <f t="shared" si="2"/>
        <v>550</v>
      </c>
      <c r="M19" s="51"/>
      <c r="N19" s="13">
        <f t="shared" si="3"/>
        <v>898.8</v>
      </c>
      <c r="O19" s="13">
        <f t="shared" si="4"/>
        <v>539.28</v>
      </c>
      <c r="P19" s="51"/>
      <c r="Q19" s="478">
        <v>359.52</v>
      </c>
      <c r="R19" s="478">
        <v>359.52</v>
      </c>
      <c r="S19" s="467">
        <v>359.52</v>
      </c>
      <c r="T19" s="398">
        <v>298.61</v>
      </c>
      <c r="U19" s="436">
        <v>298.61</v>
      </c>
      <c r="V19" s="399">
        <v>285.62462500000004</v>
      </c>
      <c r="W19" s="399">
        <v>285.62462500000004</v>
      </c>
      <c r="X19" s="371">
        <v>259.65875</v>
      </c>
      <c r="Y19" s="303">
        <v>179.07499999999999</v>
      </c>
      <c r="Z19" s="289">
        <v>179.07499999999999</v>
      </c>
      <c r="AA19" s="277">
        <v>143.26</v>
      </c>
      <c r="AB19" s="263">
        <v>143.26</v>
      </c>
      <c r="AC19" s="263">
        <v>143.26</v>
      </c>
      <c r="AD19" s="208">
        <v>140</v>
      </c>
      <c r="AE19" s="234">
        <v>140</v>
      </c>
      <c r="AF19" s="208">
        <v>127.90007999999999</v>
      </c>
      <c r="AG19" s="208">
        <v>127.90007999999999</v>
      </c>
      <c r="AH19" s="208">
        <v>115.35</v>
      </c>
      <c r="AI19" s="190">
        <v>92.28</v>
      </c>
      <c r="AJ19" s="312">
        <f t="shared" si="0"/>
        <v>1</v>
      </c>
      <c r="AL19" s="34"/>
      <c r="AM19" s="34"/>
      <c r="AN19" s="34"/>
      <c r="AO19" s="34"/>
      <c r="AP19" s="34"/>
      <c r="AQ19" s="34"/>
    </row>
    <row r="20" spans="1:43" s="144" customFormat="1" ht="23.1" customHeight="1" x14ac:dyDescent="0.25">
      <c r="A20" s="516" t="s">
        <v>236</v>
      </c>
      <c r="B20" s="2">
        <v>4763</v>
      </c>
      <c r="C20" s="2" t="s">
        <v>512</v>
      </c>
      <c r="D20" s="3" t="s">
        <v>102</v>
      </c>
      <c r="E20" s="116">
        <f t="shared" si="1"/>
        <v>1050</v>
      </c>
      <c r="F20" s="117">
        <f t="shared" si="1"/>
        <v>650</v>
      </c>
      <c r="G20" s="101"/>
      <c r="H20" s="2"/>
      <c r="I20" s="2"/>
      <c r="J20" s="47"/>
      <c r="K20" s="202">
        <f t="shared" si="2"/>
        <v>1050</v>
      </c>
      <c r="L20" s="202">
        <f t="shared" si="2"/>
        <v>650</v>
      </c>
      <c r="M20" s="51"/>
      <c r="N20" s="13">
        <f t="shared" si="3"/>
        <v>1033.5999999999999</v>
      </c>
      <c r="O20" s="13">
        <f t="shared" si="4"/>
        <v>620.16</v>
      </c>
      <c r="P20" s="51"/>
      <c r="Q20" s="478">
        <v>413.44</v>
      </c>
      <c r="R20" s="478">
        <v>413.44</v>
      </c>
      <c r="S20" s="467">
        <v>413.44</v>
      </c>
      <c r="T20" s="398">
        <v>344.32</v>
      </c>
      <c r="U20" s="436">
        <v>344.32</v>
      </c>
      <c r="V20" s="399">
        <v>329.36750000000006</v>
      </c>
      <c r="W20" s="399">
        <v>329.36750000000006</v>
      </c>
      <c r="X20" s="371">
        <v>299.42500000000001</v>
      </c>
      <c r="Y20" s="303">
        <v>206.5</v>
      </c>
      <c r="Z20" s="289">
        <v>206.5</v>
      </c>
      <c r="AA20" s="277">
        <v>165.2</v>
      </c>
      <c r="AB20" s="263">
        <v>165.2</v>
      </c>
      <c r="AC20" s="263">
        <v>165.2</v>
      </c>
      <c r="AD20" s="208">
        <v>147.49812</v>
      </c>
      <c r="AE20" s="208">
        <v>147.49812</v>
      </c>
      <c r="AF20" s="208">
        <v>147.49812</v>
      </c>
      <c r="AG20" s="208">
        <v>147.49812</v>
      </c>
      <c r="AH20" s="208">
        <v>133.02500000000001</v>
      </c>
      <c r="AI20" s="190">
        <v>106.42</v>
      </c>
      <c r="AJ20" s="312">
        <f t="shared" si="0"/>
        <v>1</v>
      </c>
      <c r="AL20" s="34"/>
      <c r="AM20" s="34"/>
      <c r="AN20" s="34"/>
      <c r="AO20" s="34"/>
      <c r="AP20" s="34"/>
      <c r="AQ20" s="34"/>
    </row>
    <row r="21" spans="1:43" s="144" customFormat="1" ht="23.1" customHeight="1" x14ac:dyDescent="0.25">
      <c r="A21" s="516" t="s">
        <v>236</v>
      </c>
      <c r="B21" s="2">
        <v>4764</v>
      </c>
      <c r="C21" s="2" t="s">
        <v>513</v>
      </c>
      <c r="D21" s="3" t="s">
        <v>103</v>
      </c>
      <c r="E21" s="116">
        <f t="shared" si="1"/>
        <v>1600</v>
      </c>
      <c r="F21" s="117">
        <f t="shared" si="1"/>
        <v>950</v>
      </c>
      <c r="G21" s="101"/>
      <c r="H21" s="2"/>
      <c r="I21" s="2"/>
      <c r="J21" s="47"/>
      <c r="K21" s="202">
        <f t="shared" si="2"/>
        <v>1600</v>
      </c>
      <c r="L21" s="202">
        <f t="shared" si="2"/>
        <v>950</v>
      </c>
      <c r="M21" s="51"/>
      <c r="N21" s="13">
        <f t="shared" si="3"/>
        <v>1553.6000000000001</v>
      </c>
      <c r="O21" s="13">
        <f t="shared" si="4"/>
        <v>932.16000000000008</v>
      </c>
      <c r="P21" s="51"/>
      <c r="Q21" s="478">
        <v>621.44000000000005</v>
      </c>
      <c r="R21" s="478">
        <v>621.44000000000005</v>
      </c>
      <c r="S21" s="467">
        <v>621.44000000000005</v>
      </c>
      <c r="T21" s="398">
        <v>518.55999999999995</v>
      </c>
      <c r="U21" s="436">
        <v>518.55999999999995</v>
      </c>
      <c r="V21" s="399">
        <v>495.98518750000011</v>
      </c>
      <c r="W21" s="399">
        <v>495.98518750000011</v>
      </c>
      <c r="X21" s="371">
        <v>450.89562500000005</v>
      </c>
      <c r="Y21" s="303">
        <v>310.96250000000003</v>
      </c>
      <c r="Z21" s="289">
        <v>310.96250000000003</v>
      </c>
      <c r="AA21" s="277">
        <v>248.77</v>
      </c>
      <c r="AB21" s="263">
        <v>248.77</v>
      </c>
      <c r="AC21" s="263">
        <v>248.77</v>
      </c>
      <c r="AD21" s="208">
        <v>222.13422</v>
      </c>
      <c r="AE21" s="208">
        <v>222.13422</v>
      </c>
      <c r="AF21" s="208">
        <v>222.13422</v>
      </c>
      <c r="AG21" s="208">
        <v>222.13422</v>
      </c>
      <c r="AH21" s="208">
        <v>200.33750000000001</v>
      </c>
      <c r="AI21" s="190">
        <v>160.27000000000001</v>
      </c>
      <c r="AJ21" s="312">
        <f t="shared" si="0"/>
        <v>1</v>
      </c>
      <c r="AL21" s="34"/>
      <c r="AM21" s="34"/>
      <c r="AN21" s="34"/>
      <c r="AO21" s="34"/>
      <c r="AP21" s="34"/>
      <c r="AQ21" s="34"/>
    </row>
    <row r="22" spans="1:43" s="144" customFormat="1" ht="23.1" customHeight="1" x14ac:dyDescent="0.25">
      <c r="A22" s="516" t="s">
        <v>236</v>
      </c>
      <c r="B22" s="2">
        <v>4765</v>
      </c>
      <c r="C22" s="2" t="s">
        <v>514</v>
      </c>
      <c r="D22" s="3" t="s">
        <v>104</v>
      </c>
      <c r="E22" s="116">
        <f t="shared" si="1"/>
        <v>2050</v>
      </c>
      <c r="F22" s="117">
        <f t="shared" si="1"/>
        <v>1250</v>
      </c>
      <c r="G22" s="101"/>
      <c r="H22" s="2"/>
      <c r="I22" s="2"/>
      <c r="J22" s="47"/>
      <c r="K22" s="202">
        <f t="shared" si="2"/>
        <v>2050</v>
      </c>
      <c r="L22" s="202">
        <f t="shared" si="2"/>
        <v>1250</v>
      </c>
      <c r="M22" s="51"/>
      <c r="N22" s="13">
        <f t="shared" si="3"/>
        <v>2047.925</v>
      </c>
      <c r="O22" s="13">
        <f t="shared" si="4"/>
        <v>1228.7549999999999</v>
      </c>
      <c r="P22" s="51"/>
      <c r="Q22" s="478">
        <v>819.17</v>
      </c>
      <c r="R22" s="478">
        <v>819.17</v>
      </c>
      <c r="S22" s="467">
        <v>819.17</v>
      </c>
      <c r="T22" s="398">
        <v>682.73</v>
      </c>
      <c r="U22" s="436">
        <v>682.73</v>
      </c>
      <c r="V22" s="399">
        <v>653.03287499999999</v>
      </c>
      <c r="W22" s="399">
        <v>653.03287499999999</v>
      </c>
      <c r="X22" s="371">
        <v>593.66624999999999</v>
      </c>
      <c r="Y22" s="303">
        <v>409.42500000000001</v>
      </c>
      <c r="Z22" s="289">
        <v>409.42500000000001</v>
      </c>
      <c r="AA22" s="277">
        <v>327.54000000000002</v>
      </c>
      <c r="AB22" s="263">
        <v>327.54000000000002</v>
      </c>
      <c r="AC22" s="263">
        <v>327.54000000000002</v>
      </c>
      <c r="AD22" s="208">
        <v>292.44599999999997</v>
      </c>
      <c r="AE22" s="208">
        <v>292.44599999999997</v>
      </c>
      <c r="AF22" s="208">
        <v>292.44599999999997</v>
      </c>
      <c r="AG22" s="208">
        <v>292.44599999999997</v>
      </c>
      <c r="AH22" s="208">
        <v>263.75</v>
      </c>
      <c r="AI22" s="190">
        <v>211</v>
      </c>
      <c r="AJ22" s="312">
        <f t="shared" si="0"/>
        <v>1</v>
      </c>
      <c r="AL22" s="34"/>
      <c r="AM22" s="34"/>
      <c r="AN22" s="34"/>
      <c r="AO22" s="34"/>
      <c r="AP22" s="34"/>
      <c r="AQ22" s="34"/>
    </row>
    <row r="23" spans="1:43" s="144" customFormat="1" ht="23.1" customHeight="1" x14ac:dyDescent="0.25">
      <c r="A23" s="516" t="s">
        <v>236</v>
      </c>
      <c r="B23" s="2">
        <v>4766</v>
      </c>
      <c r="C23" s="2" t="s">
        <v>515</v>
      </c>
      <c r="D23" s="3" t="s">
        <v>105</v>
      </c>
      <c r="E23" s="116">
        <f t="shared" si="1"/>
        <v>2400</v>
      </c>
      <c r="F23" s="117">
        <f t="shared" si="1"/>
        <v>1450</v>
      </c>
      <c r="G23" s="101"/>
      <c r="H23" s="2"/>
      <c r="I23" s="2"/>
      <c r="J23" s="47"/>
      <c r="K23" s="202">
        <f t="shared" si="2"/>
        <v>2400</v>
      </c>
      <c r="L23" s="202">
        <f t="shared" si="2"/>
        <v>1450</v>
      </c>
      <c r="M23" s="51"/>
      <c r="N23" s="13">
        <f t="shared" si="3"/>
        <v>2375.4</v>
      </c>
      <c r="O23" s="13">
        <f t="shared" si="4"/>
        <v>1425.24</v>
      </c>
      <c r="P23" s="51"/>
      <c r="Q23" s="478">
        <v>950.16</v>
      </c>
      <c r="R23" s="478">
        <v>950.16</v>
      </c>
      <c r="S23" s="467">
        <v>950.16</v>
      </c>
      <c r="T23" s="398">
        <v>790.73</v>
      </c>
      <c r="U23" s="436">
        <v>790.73</v>
      </c>
      <c r="V23" s="399">
        <v>756.34900000000005</v>
      </c>
      <c r="W23" s="399">
        <v>756.34900000000005</v>
      </c>
      <c r="X23" s="371">
        <v>687.59</v>
      </c>
      <c r="Y23" s="303">
        <v>474.20000000000005</v>
      </c>
      <c r="Z23" s="289">
        <v>474.20000000000005</v>
      </c>
      <c r="AA23" s="277">
        <v>379.36</v>
      </c>
      <c r="AB23" s="263">
        <v>379.36</v>
      </c>
      <c r="AC23" s="263">
        <v>379.36</v>
      </c>
      <c r="AD23" s="208">
        <v>338.71067999999997</v>
      </c>
      <c r="AE23" s="208">
        <v>338.71067999999997</v>
      </c>
      <c r="AF23" s="208">
        <v>338.71067999999997</v>
      </c>
      <c r="AG23" s="208">
        <v>338.71067999999997</v>
      </c>
      <c r="AH23" s="208">
        <v>305.47500000000002</v>
      </c>
      <c r="AI23" s="190">
        <v>244.38</v>
      </c>
      <c r="AJ23" s="312">
        <f t="shared" si="0"/>
        <v>1</v>
      </c>
      <c r="AL23" s="34"/>
      <c r="AM23" s="34"/>
      <c r="AN23" s="34"/>
      <c r="AO23" s="34"/>
      <c r="AP23" s="34"/>
      <c r="AQ23" s="34"/>
    </row>
    <row r="24" spans="1:43" s="144" customFormat="1" ht="23.1" customHeight="1" x14ac:dyDescent="0.25">
      <c r="A24" s="516" t="s">
        <v>236</v>
      </c>
      <c r="B24" s="2">
        <v>4767</v>
      </c>
      <c r="C24" s="2" t="s">
        <v>516</v>
      </c>
      <c r="D24" s="3" t="s">
        <v>106</v>
      </c>
      <c r="E24" s="116">
        <f t="shared" si="1"/>
        <v>3200</v>
      </c>
      <c r="F24" s="117">
        <f t="shared" si="1"/>
        <v>1950</v>
      </c>
      <c r="G24" s="101"/>
      <c r="H24" s="2"/>
      <c r="I24" s="2"/>
      <c r="J24" s="47"/>
      <c r="K24" s="202">
        <f t="shared" si="2"/>
        <v>3200</v>
      </c>
      <c r="L24" s="202">
        <f t="shared" si="2"/>
        <v>1950</v>
      </c>
      <c r="M24" s="51"/>
      <c r="N24" s="13">
        <f t="shared" si="3"/>
        <v>3177.875</v>
      </c>
      <c r="O24" s="13">
        <f t="shared" si="4"/>
        <v>1906.7250000000001</v>
      </c>
      <c r="P24" s="51"/>
      <c r="Q24" s="478">
        <v>1271.1500000000001</v>
      </c>
      <c r="R24" s="478">
        <v>1271.1500000000001</v>
      </c>
      <c r="S24" s="467">
        <v>1271.1500000000001</v>
      </c>
      <c r="T24" s="398">
        <v>1060.24</v>
      </c>
      <c r="U24" s="436">
        <v>1060.24</v>
      </c>
      <c r="V24" s="399">
        <v>1014.1408750000002</v>
      </c>
      <c r="W24" s="399">
        <v>1014.1408750000002</v>
      </c>
      <c r="X24" s="371">
        <v>921.94625000000008</v>
      </c>
      <c r="Y24" s="303">
        <v>635.82500000000005</v>
      </c>
      <c r="Z24" s="289">
        <v>635.82500000000005</v>
      </c>
      <c r="AA24" s="277">
        <v>508.66</v>
      </c>
      <c r="AB24" s="263">
        <v>508.66</v>
      </c>
      <c r="AC24" s="263">
        <v>508.66</v>
      </c>
      <c r="AD24" s="208">
        <v>454.15062</v>
      </c>
      <c r="AE24" s="208">
        <v>454.15062</v>
      </c>
      <c r="AF24" s="208">
        <v>454.15062</v>
      </c>
      <c r="AG24" s="208">
        <v>454.15062</v>
      </c>
      <c r="AH24" s="208">
        <v>409.58750000000003</v>
      </c>
      <c r="AI24" s="190">
        <v>327.67</v>
      </c>
      <c r="AJ24" s="312">
        <f t="shared" si="0"/>
        <v>1</v>
      </c>
      <c r="AL24" s="34"/>
      <c r="AM24" s="34"/>
      <c r="AN24" s="34"/>
      <c r="AO24" s="34"/>
      <c r="AP24" s="34"/>
      <c r="AQ24" s="34"/>
    </row>
    <row r="25" spans="1:43" s="144" customFormat="1" ht="23.1" customHeight="1" x14ac:dyDescent="0.25">
      <c r="A25" s="516" t="s">
        <v>236</v>
      </c>
      <c r="B25" s="2">
        <v>4768</v>
      </c>
      <c r="C25" s="2" t="s">
        <v>517</v>
      </c>
      <c r="D25" s="3" t="s">
        <v>107</v>
      </c>
      <c r="E25" s="116">
        <f t="shared" si="1"/>
        <v>6200</v>
      </c>
      <c r="F25" s="117">
        <f t="shared" si="1"/>
        <v>3750</v>
      </c>
      <c r="G25" s="101"/>
      <c r="H25" s="2"/>
      <c r="I25" s="2"/>
      <c r="J25" s="47"/>
      <c r="K25" s="202">
        <f t="shared" si="2"/>
        <v>6200</v>
      </c>
      <c r="L25" s="202">
        <f t="shared" si="2"/>
        <v>3750</v>
      </c>
      <c r="M25" s="51"/>
      <c r="N25" s="13">
        <f t="shared" si="3"/>
        <v>6175.9000000000005</v>
      </c>
      <c r="O25" s="13">
        <f t="shared" si="4"/>
        <v>3705.54</v>
      </c>
      <c r="P25" s="51"/>
      <c r="Q25" s="478">
        <v>2470.36</v>
      </c>
      <c r="R25" s="478">
        <v>2470.36</v>
      </c>
      <c r="S25" s="467">
        <v>2470.36</v>
      </c>
      <c r="T25" s="398">
        <v>2059.1999999999998</v>
      </c>
      <c r="U25" s="436">
        <v>2059.1999999999998</v>
      </c>
      <c r="V25" s="399">
        <v>1969.6854375</v>
      </c>
      <c r="W25" s="399">
        <v>1969.6854375</v>
      </c>
      <c r="X25" s="371">
        <v>1790.6231249999998</v>
      </c>
      <c r="Y25" s="303">
        <v>1234.9124999999999</v>
      </c>
      <c r="Z25" s="289">
        <v>1234.9124999999999</v>
      </c>
      <c r="AA25" s="277">
        <v>987.93</v>
      </c>
      <c r="AB25" s="263">
        <v>987.93</v>
      </c>
      <c r="AC25" s="263">
        <v>987.93</v>
      </c>
      <c r="AD25" s="208">
        <v>882.0781199999999</v>
      </c>
      <c r="AE25" s="208">
        <v>882.0781199999999</v>
      </c>
      <c r="AF25" s="208">
        <v>882.0781199999999</v>
      </c>
      <c r="AG25" s="208">
        <v>882.0781199999999</v>
      </c>
      <c r="AH25" s="208">
        <v>795.52499999999998</v>
      </c>
      <c r="AI25" s="190">
        <v>636.41999999999996</v>
      </c>
      <c r="AJ25" s="312">
        <f t="shared" si="0"/>
        <v>1</v>
      </c>
      <c r="AL25" s="34"/>
      <c r="AM25" s="34"/>
      <c r="AN25" s="34"/>
      <c r="AO25" s="34"/>
      <c r="AP25" s="34"/>
      <c r="AQ25" s="34"/>
    </row>
    <row r="26" spans="1:43" s="144" customFormat="1" ht="23.1" customHeight="1" x14ac:dyDescent="0.25">
      <c r="A26" s="516" t="s">
        <v>236</v>
      </c>
      <c r="B26" s="2">
        <v>4769</v>
      </c>
      <c r="C26" s="2" t="s">
        <v>518</v>
      </c>
      <c r="D26" s="3" t="s">
        <v>108</v>
      </c>
      <c r="E26" s="116">
        <f t="shared" si="1"/>
        <v>9650</v>
      </c>
      <c r="F26" s="117">
        <f t="shared" si="1"/>
        <v>5800</v>
      </c>
      <c r="G26" s="101"/>
      <c r="H26" s="2"/>
      <c r="I26" s="2"/>
      <c r="J26" s="47"/>
      <c r="K26" s="202">
        <f t="shared" si="2"/>
        <v>9650</v>
      </c>
      <c r="L26" s="202">
        <f t="shared" si="2"/>
        <v>5800</v>
      </c>
      <c r="M26" s="51"/>
      <c r="N26" s="13">
        <f t="shared" si="3"/>
        <v>9610.5750000000007</v>
      </c>
      <c r="O26" s="13">
        <f t="shared" si="4"/>
        <v>5766.3450000000003</v>
      </c>
      <c r="P26" s="51"/>
      <c r="Q26" s="478">
        <v>3844.23</v>
      </c>
      <c r="R26" s="478">
        <v>3844.23</v>
      </c>
      <c r="S26" s="467">
        <v>3844.23</v>
      </c>
      <c r="T26" s="398">
        <v>3203.31</v>
      </c>
      <c r="U26" s="436">
        <v>3203.31</v>
      </c>
      <c r="V26" s="399">
        <v>3064.0548125</v>
      </c>
      <c r="W26" s="399">
        <v>3064.0548125</v>
      </c>
      <c r="X26" s="371">
        <v>2785.504375</v>
      </c>
      <c r="Y26" s="303">
        <v>1921.0374999999999</v>
      </c>
      <c r="Z26" s="289">
        <v>1921.0374999999999</v>
      </c>
      <c r="AA26" s="277">
        <v>1536.83</v>
      </c>
      <c r="AB26" s="263">
        <v>1536.83</v>
      </c>
      <c r="AC26" s="263">
        <v>1536.83</v>
      </c>
      <c r="AD26" s="208">
        <v>1372.1677199999999</v>
      </c>
      <c r="AE26" s="208">
        <v>1372.1677199999999</v>
      </c>
      <c r="AF26" s="208">
        <v>1372.1677199999999</v>
      </c>
      <c r="AG26" s="208">
        <v>1372.1677199999999</v>
      </c>
      <c r="AH26" s="208">
        <v>1237.5250000000001</v>
      </c>
      <c r="AI26" s="190">
        <v>990.02</v>
      </c>
      <c r="AJ26" s="312">
        <f t="shared" si="0"/>
        <v>1</v>
      </c>
      <c r="AL26" s="34"/>
      <c r="AM26" s="34"/>
      <c r="AN26" s="34"/>
      <c r="AO26" s="34"/>
      <c r="AP26" s="34"/>
      <c r="AQ26" s="34"/>
    </row>
    <row r="27" spans="1:43" s="144" customFormat="1" ht="12" customHeight="1" x14ac:dyDescent="0.25">
      <c r="A27" s="516"/>
      <c r="B27" s="2"/>
      <c r="C27" s="2"/>
      <c r="D27" s="320"/>
      <c r="E27" s="138"/>
      <c r="F27" s="139"/>
      <c r="G27" s="103"/>
      <c r="H27" s="67"/>
      <c r="I27" s="67"/>
      <c r="J27" s="2"/>
      <c r="K27" s="202"/>
      <c r="L27" s="202"/>
      <c r="M27" s="2"/>
      <c r="N27" s="13"/>
      <c r="O27" s="13"/>
      <c r="P27" s="2"/>
      <c r="Q27" s="398"/>
      <c r="R27" s="398"/>
      <c r="S27" s="398"/>
      <c r="T27" s="398"/>
      <c r="U27" s="400"/>
      <c r="V27" s="399"/>
      <c r="W27" s="399"/>
      <c r="X27" s="333"/>
      <c r="Y27" s="332"/>
      <c r="Z27" s="330"/>
      <c r="AA27" s="280"/>
      <c r="AB27" s="331"/>
      <c r="AC27" s="331"/>
      <c r="AD27" s="208"/>
      <c r="AE27" s="208"/>
      <c r="AF27" s="208"/>
      <c r="AG27" s="208"/>
      <c r="AH27" s="208"/>
      <c r="AI27" s="190"/>
      <c r="AJ27" s="312" t="e">
        <f t="shared" si="0"/>
        <v>#DIV/0!</v>
      </c>
      <c r="AL27" s="34"/>
      <c r="AM27" s="34"/>
      <c r="AN27" s="34"/>
      <c r="AO27" s="34"/>
      <c r="AP27" s="34"/>
      <c r="AQ27" s="34"/>
    </row>
    <row r="28" spans="1:43" s="144" customFormat="1" ht="23.1" customHeight="1" x14ac:dyDescent="0.25">
      <c r="A28" s="2"/>
      <c r="B28" s="2"/>
      <c r="C28" s="2"/>
      <c r="D28" s="615" t="s">
        <v>293</v>
      </c>
      <c r="E28" s="615"/>
      <c r="F28" s="615"/>
      <c r="G28" s="615"/>
      <c r="H28" s="615"/>
      <c r="I28" s="615"/>
      <c r="J28" s="2"/>
      <c r="K28" s="202"/>
      <c r="L28" s="202"/>
      <c r="M28" s="2"/>
      <c r="N28" s="13"/>
      <c r="O28" s="13"/>
      <c r="P28" s="2"/>
      <c r="Q28" s="513">
        <v>45425</v>
      </c>
      <c r="R28" s="484">
        <v>150124</v>
      </c>
      <c r="S28" s="472">
        <v>220324</v>
      </c>
      <c r="T28" s="398"/>
      <c r="U28" s="400"/>
      <c r="V28" s="399"/>
      <c r="W28" s="399"/>
      <c r="X28" s="333"/>
      <c r="Y28" s="332"/>
      <c r="Z28" s="330"/>
      <c r="AA28" s="280"/>
      <c r="AB28" s="331"/>
      <c r="AC28" s="331"/>
      <c r="AD28" s="208"/>
      <c r="AE28" s="208"/>
      <c r="AF28" s="208"/>
      <c r="AG28" s="208"/>
      <c r="AH28" s="208"/>
      <c r="AI28" s="190"/>
      <c r="AJ28" s="312">
        <f t="shared" si="0"/>
        <v>0.30258319788974447</v>
      </c>
      <c r="AL28" s="34"/>
      <c r="AM28" s="34"/>
      <c r="AN28" s="34"/>
      <c r="AO28" s="34"/>
      <c r="AP28" s="34"/>
      <c r="AQ28" s="34"/>
    </row>
    <row r="29" spans="1:43" s="144" customFormat="1" ht="23.1" customHeight="1" x14ac:dyDescent="0.25">
      <c r="A29" s="516" t="s">
        <v>290</v>
      </c>
      <c r="B29" s="2">
        <v>226</v>
      </c>
      <c r="C29" s="2" t="s">
        <v>310</v>
      </c>
      <c r="D29" s="3" t="s">
        <v>71</v>
      </c>
      <c r="E29" s="116">
        <f t="shared" ref="E29:F41" si="5">K29</f>
        <v>900</v>
      </c>
      <c r="F29" s="117">
        <f t="shared" si="5"/>
        <v>550</v>
      </c>
      <c r="G29" s="101"/>
      <c r="H29" s="2"/>
      <c r="I29" s="2"/>
      <c r="J29" s="47"/>
      <c r="K29" s="202">
        <f t="shared" ref="K29:L41" si="6">MROUND(N29+25,50)</f>
        <v>900</v>
      </c>
      <c r="L29" s="202">
        <f t="shared" si="6"/>
        <v>550</v>
      </c>
      <c r="M29" s="51"/>
      <c r="N29" s="13">
        <f t="shared" si="3"/>
        <v>866.35</v>
      </c>
      <c r="O29" s="13">
        <f t="shared" si="4"/>
        <v>519.81000000000006</v>
      </c>
      <c r="P29" s="51"/>
      <c r="Q29" s="467">
        <v>346.54</v>
      </c>
      <c r="R29" s="467">
        <v>346.54</v>
      </c>
      <c r="S29" s="467">
        <v>346.54</v>
      </c>
      <c r="T29" s="398">
        <v>346.54</v>
      </c>
      <c r="U29" s="436">
        <v>346.54</v>
      </c>
      <c r="V29" s="399">
        <v>331.44100000000003</v>
      </c>
      <c r="W29" s="399">
        <v>331.44100000000003</v>
      </c>
      <c r="X29" s="371">
        <v>301.31</v>
      </c>
      <c r="Y29" s="303">
        <v>207.8</v>
      </c>
      <c r="Z29" s="289">
        <v>207.8</v>
      </c>
      <c r="AA29" s="277">
        <v>166.24</v>
      </c>
      <c r="AB29" s="263">
        <v>166.24</v>
      </c>
      <c r="AC29" s="263">
        <v>166.24</v>
      </c>
      <c r="AD29" s="208">
        <v>148.44059999999999</v>
      </c>
      <c r="AE29" s="208">
        <v>148.44059999999999</v>
      </c>
      <c r="AF29" s="208">
        <v>148.44059999999999</v>
      </c>
      <c r="AG29" s="208">
        <v>148.44059999999999</v>
      </c>
      <c r="AH29" s="208">
        <v>133.875</v>
      </c>
      <c r="AI29" s="190">
        <v>107.1</v>
      </c>
      <c r="AJ29" s="312">
        <f t="shared" si="0"/>
        <v>1</v>
      </c>
      <c r="AL29" s="34"/>
      <c r="AM29" s="34"/>
      <c r="AN29" s="34"/>
      <c r="AO29" s="34"/>
      <c r="AP29" s="34"/>
      <c r="AQ29" s="34"/>
    </row>
    <row r="30" spans="1:43" s="144" customFormat="1" ht="23.1" customHeight="1" x14ac:dyDescent="0.25">
      <c r="A30" s="516" t="s">
        <v>290</v>
      </c>
      <c r="B30" s="2">
        <v>226</v>
      </c>
      <c r="C30" s="2" t="s">
        <v>311</v>
      </c>
      <c r="D30" s="3" t="s">
        <v>72</v>
      </c>
      <c r="E30" s="116">
        <f t="shared" si="5"/>
        <v>1250</v>
      </c>
      <c r="F30" s="117">
        <f t="shared" si="5"/>
        <v>750</v>
      </c>
      <c r="G30" s="101"/>
      <c r="H30" s="2"/>
      <c r="I30" s="2"/>
      <c r="J30" s="47"/>
      <c r="K30" s="202">
        <f t="shared" si="6"/>
        <v>1250</v>
      </c>
      <c r="L30" s="202">
        <f t="shared" si="6"/>
        <v>750</v>
      </c>
      <c r="M30" s="51"/>
      <c r="N30" s="13">
        <f t="shared" si="3"/>
        <v>1230</v>
      </c>
      <c r="O30" s="13">
        <f t="shared" si="4"/>
        <v>738</v>
      </c>
      <c r="P30" s="51"/>
      <c r="Q30" s="467">
        <v>492</v>
      </c>
      <c r="R30" s="467">
        <v>492</v>
      </c>
      <c r="S30" s="467">
        <v>492</v>
      </c>
      <c r="T30" s="398">
        <v>491</v>
      </c>
      <c r="U30" s="436">
        <v>491</v>
      </c>
      <c r="V30" s="399">
        <v>470.40537500000005</v>
      </c>
      <c r="W30" s="399">
        <v>470.40537500000005</v>
      </c>
      <c r="X30" s="371">
        <v>427.64125000000001</v>
      </c>
      <c r="Y30" s="303">
        <v>294.92500000000001</v>
      </c>
      <c r="Z30" s="289">
        <v>294.92500000000001</v>
      </c>
      <c r="AA30" s="277">
        <v>235.94</v>
      </c>
      <c r="AB30" s="263">
        <v>235.94</v>
      </c>
      <c r="AC30" s="263">
        <v>235.94</v>
      </c>
      <c r="AD30" s="208">
        <v>210.65814</v>
      </c>
      <c r="AE30" s="208">
        <v>210.65814</v>
      </c>
      <c r="AF30" s="208">
        <v>210.65814</v>
      </c>
      <c r="AG30" s="208">
        <v>210.65814</v>
      </c>
      <c r="AH30" s="208">
        <v>189.98750000000001</v>
      </c>
      <c r="AI30" s="190">
        <v>151.99</v>
      </c>
      <c r="AJ30" s="312">
        <f t="shared" si="0"/>
        <v>1</v>
      </c>
      <c r="AL30" s="34"/>
      <c r="AM30" s="34"/>
      <c r="AN30" s="34"/>
      <c r="AO30" s="34"/>
      <c r="AP30" s="34"/>
      <c r="AQ30" s="34"/>
    </row>
    <row r="31" spans="1:43" s="144" customFormat="1" ht="23.1" customHeight="1" x14ac:dyDescent="0.25">
      <c r="A31" s="516" t="s">
        <v>290</v>
      </c>
      <c r="B31" s="2">
        <v>226</v>
      </c>
      <c r="C31" s="2" t="s">
        <v>312</v>
      </c>
      <c r="D31" s="3" t="s">
        <v>73</v>
      </c>
      <c r="E31" s="116">
        <f t="shared" si="5"/>
        <v>1650</v>
      </c>
      <c r="F31" s="117">
        <f t="shared" si="5"/>
        <v>1000</v>
      </c>
      <c r="G31" s="101"/>
      <c r="H31" s="2"/>
      <c r="I31" s="2"/>
      <c r="J31" s="47"/>
      <c r="K31" s="202">
        <f t="shared" si="6"/>
        <v>1650</v>
      </c>
      <c r="L31" s="202">
        <f t="shared" si="6"/>
        <v>1000</v>
      </c>
      <c r="M31" s="51"/>
      <c r="N31" s="13">
        <f t="shared" si="3"/>
        <v>1627.5</v>
      </c>
      <c r="O31" s="13">
        <f t="shared" si="4"/>
        <v>976.5</v>
      </c>
      <c r="P31" s="51"/>
      <c r="Q31" s="467">
        <v>651</v>
      </c>
      <c r="R31" s="467">
        <v>651</v>
      </c>
      <c r="S31" s="467">
        <v>651</v>
      </c>
      <c r="T31" s="443">
        <v>651</v>
      </c>
      <c r="U31" s="436">
        <v>650.62</v>
      </c>
      <c r="V31" s="399">
        <v>622.32912499999998</v>
      </c>
      <c r="W31" s="399">
        <v>622.32912499999998</v>
      </c>
      <c r="X31" s="371">
        <v>565.75374999999997</v>
      </c>
      <c r="Y31" s="303">
        <v>390.17499999999995</v>
      </c>
      <c r="Z31" s="289">
        <v>390.17499999999995</v>
      </c>
      <c r="AA31" s="277">
        <v>312.14</v>
      </c>
      <c r="AB31" s="263">
        <v>312.14</v>
      </c>
      <c r="AC31" s="263">
        <v>312.14</v>
      </c>
      <c r="AD31" s="208">
        <v>278.69688000000002</v>
      </c>
      <c r="AE31" s="208">
        <v>278.69688000000002</v>
      </c>
      <c r="AF31" s="208">
        <v>278.69688000000002</v>
      </c>
      <c r="AG31" s="208">
        <v>278.69688000000002</v>
      </c>
      <c r="AH31" s="208">
        <v>251.35000000000002</v>
      </c>
      <c r="AI31" s="190">
        <v>201.08</v>
      </c>
      <c r="AJ31" s="312">
        <f t="shared" si="0"/>
        <v>1</v>
      </c>
      <c r="AL31" s="34"/>
      <c r="AM31" s="34"/>
      <c r="AN31" s="34"/>
      <c r="AO31" s="34"/>
      <c r="AP31" s="34"/>
      <c r="AQ31" s="34"/>
    </row>
    <row r="32" spans="1:43" s="144" customFormat="1" ht="23.1" customHeight="1" x14ac:dyDescent="0.25">
      <c r="A32" s="516" t="s">
        <v>290</v>
      </c>
      <c r="B32" s="2">
        <v>226</v>
      </c>
      <c r="C32" s="2" t="s">
        <v>313</v>
      </c>
      <c r="D32" s="3" t="s">
        <v>74</v>
      </c>
      <c r="E32" s="116">
        <f t="shared" si="5"/>
        <v>2150</v>
      </c>
      <c r="F32" s="117">
        <f t="shared" si="5"/>
        <v>1300</v>
      </c>
      <c r="G32" s="101"/>
      <c r="H32" s="2"/>
      <c r="I32" s="2"/>
      <c r="J32" s="47"/>
      <c r="K32" s="202">
        <f t="shared" si="6"/>
        <v>2150</v>
      </c>
      <c r="L32" s="202">
        <f t="shared" si="6"/>
        <v>1300</v>
      </c>
      <c r="M32" s="51"/>
      <c r="N32" s="13">
        <f t="shared" si="3"/>
        <v>2117.5</v>
      </c>
      <c r="O32" s="13">
        <f t="shared" si="4"/>
        <v>1270.5</v>
      </c>
      <c r="P32" s="51"/>
      <c r="Q32" s="467">
        <v>847</v>
      </c>
      <c r="R32" s="467">
        <v>847</v>
      </c>
      <c r="S32" s="467">
        <v>847</v>
      </c>
      <c r="T32" s="443">
        <v>847</v>
      </c>
      <c r="U32" s="436">
        <v>846.18</v>
      </c>
      <c r="V32" s="399">
        <v>809.3827500000001</v>
      </c>
      <c r="W32" s="399">
        <v>809.3827500000001</v>
      </c>
      <c r="X32" s="371">
        <v>735.80250000000001</v>
      </c>
      <c r="Y32" s="303">
        <v>507.45</v>
      </c>
      <c r="Z32" s="289">
        <v>579.75</v>
      </c>
      <c r="AA32" s="277">
        <v>463.8</v>
      </c>
      <c r="AB32" s="263">
        <v>463.8</v>
      </c>
      <c r="AC32" s="263">
        <v>463.8</v>
      </c>
      <c r="AD32" s="208">
        <v>362.46671999999995</v>
      </c>
      <c r="AE32" s="208">
        <v>362.46671999999995</v>
      </c>
      <c r="AF32" s="208">
        <v>362.46671999999995</v>
      </c>
      <c r="AG32" s="208">
        <v>362.46671999999995</v>
      </c>
      <c r="AH32" s="208">
        <v>326.89999999999998</v>
      </c>
      <c r="AI32" s="190">
        <v>261.52</v>
      </c>
      <c r="AJ32" s="312">
        <f t="shared" si="0"/>
        <v>1</v>
      </c>
      <c r="AL32" s="34"/>
      <c r="AM32" s="34"/>
      <c r="AN32" s="34"/>
      <c r="AO32" s="34"/>
      <c r="AP32" s="34"/>
      <c r="AQ32" s="34"/>
    </row>
    <row r="33" spans="1:43" s="144" customFormat="1" ht="23.1" customHeight="1" x14ac:dyDescent="0.25">
      <c r="A33" s="516" t="s">
        <v>290</v>
      </c>
      <c r="B33" s="2">
        <v>226</v>
      </c>
      <c r="C33" s="2" t="s">
        <v>314</v>
      </c>
      <c r="D33" s="3" t="s">
        <v>75</v>
      </c>
      <c r="E33" s="116">
        <f t="shared" si="5"/>
        <v>2450</v>
      </c>
      <c r="F33" s="117">
        <f t="shared" si="5"/>
        <v>1500</v>
      </c>
      <c r="G33" s="101"/>
      <c r="H33" s="2"/>
      <c r="I33" s="2"/>
      <c r="J33" s="47"/>
      <c r="K33" s="202">
        <f t="shared" si="6"/>
        <v>2450</v>
      </c>
      <c r="L33" s="202">
        <f t="shared" si="6"/>
        <v>1500</v>
      </c>
      <c r="M33" s="51"/>
      <c r="N33" s="13">
        <f t="shared" si="3"/>
        <v>2417.5</v>
      </c>
      <c r="O33" s="13">
        <f t="shared" si="4"/>
        <v>1450.5</v>
      </c>
      <c r="P33" s="51"/>
      <c r="Q33" s="467">
        <v>967</v>
      </c>
      <c r="R33" s="467">
        <v>967</v>
      </c>
      <c r="S33" s="467">
        <v>967</v>
      </c>
      <c r="T33" s="443">
        <v>967</v>
      </c>
      <c r="U33" s="436">
        <v>966.72</v>
      </c>
      <c r="V33" s="399">
        <v>924.70124999999996</v>
      </c>
      <c r="W33" s="399">
        <v>924.70124999999996</v>
      </c>
      <c r="X33" s="371">
        <v>840.63749999999993</v>
      </c>
      <c r="Y33" s="303">
        <v>579.75</v>
      </c>
      <c r="Z33" s="289">
        <v>579.75</v>
      </c>
      <c r="AA33" s="277">
        <v>463.8</v>
      </c>
      <c r="AB33" s="263">
        <v>463.8</v>
      </c>
      <c r="AC33" s="263">
        <v>463.8</v>
      </c>
      <c r="AD33" s="208">
        <v>414.10907999999995</v>
      </c>
      <c r="AE33" s="208">
        <v>414.10907999999995</v>
      </c>
      <c r="AF33" s="208">
        <v>414.10907999999995</v>
      </c>
      <c r="AG33" s="208">
        <v>414.10907999999995</v>
      </c>
      <c r="AH33" s="208">
        <v>373.47499999999997</v>
      </c>
      <c r="AI33" s="190">
        <v>298.77999999999997</v>
      </c>
      <c r="AJ33" s="312">
        <f t="shared" si="0"/>
        <v>1</v>
      </c>
      <c r="AL33" s="34"/>
      <c r="AM33" s="34"/>
      <c r="AN33" s="34"/>
      <c r="AO33" s="34"/>
      <c r="AP33" s="34"/>
      <c r="AQ33" s="34"/>
    </row>
    <row r="34" spans="1:43" s="144" customFormat="1" ht="23.1" customHeight="1" x14ac:dyDescent="0.25">
      <c r="A34" s="516" t="s">
        <v>290</v>
      </c>
      <c r="B34" s="2">
        <v>226</v>
      </c>
      <c r="C34" s="2" t="s">
        <v>315</v>
      </c>
      <c r="D34" s="3" t="s">
        <v>76</v>
      </c>
      <c r="E34" s="116">
        <f t="shared" si="5"/>
        <v>2850</v>
      </c>
      <c r="F34" s="117">
        <f t="shared" si="5"/>
        <v>1750</v>
      </c>
      <c r="G34" s="101"/>
      <c r="H34" s="2"/>
      <c r="I34" s="2"/>
      <c r="J34" s="47"/>
      <c r="K34" s="202">
        <f t="shared" si="6"/>
        <v>2850</v>
      </c>
      <c r="L34" s="202">
        <f t="shared" si="6"/>
        <v>1750</v>
      </c>
      <c r="M34" s="51"/>
      <c r="N34" s="13">
        <f t="shared" si="3"/>
        <v>2845.5250000000001</v>
      </c>
      <c r="O34" s="13">
        <f t="shared" si="4"/>
        <v>1707.3150000000001</v>
      </c>
      <c r="P34" s="51"/>
      <c r="Q34" s="467">
        <v>1138.21</v>
      </c>
      <c r="R34" s="467">
        <v>1138.21</v>
      </c>
      <c r="S34" s="467">
        <v>1138.21</v>
      </c>
      <c r="T34" s="443">
        <v>1138.21</v>
      </c>
      <c r="U34" s="436">
        <v>1138.21</v>
      </c>
      <c r="V34" s="399">
        <v>1088.7270625000003</v>
      </c>
      <c r="W34" s="399">
        <v>1088.7270625000003</v>
      </c>
      <c r="X34" s="371">
        <v>989.75187500000015</v>
      </c>
      <c r="Y34" s="303">
        <v>682.58750000000009</v>
      </c>
      <c r="Z34" s="289">
        <v>682.58750000000009</v>
      </c>
      <c r="AA34" s="277">
        <v>546.07000000000005</v>
      </c>
      <c r="AB34" s="263">
        <v>546.07000000000005</v>
      </c>
      <c r="AC34" s="263">
        <v>546.07000000000005</v>
      </c>
      <c r="AD34" s="208">
        <v>487.56707999999992</v>
      </c>
      <c r="AE34" s="208">
        <v>487.56707999999992</v>
      </c>
      <c r="AF34" s="208">
        <v>487.56707999999992</v>
      </c>
      <c r="AG34" s="208">
        <v>487.56707999999992</v>
      </c>
      <c r="AH34" s="208">
        <v>439.72499999999997</v>
      </c>
      <c r="AI34" s="190">
        <v>351.78</v>
      </c>
      <c r="AJ34" s="312">
        <f t="shared" si="0"/>
        <v>1</v>
      </c>
      <c r="AL34" s="34"/>
      <c r="AM34" s="34"/>
      <c r="AN34" s="34"/>
      <c r="AO34" s="34"/>
      <c r="AP34" s="34"/>
      <c r="AQ34" s="34"/>
    </row>
    <row r="35" spans="1:43" s="144" customFormat="1" ht="23.1" customHeight="1" x14ac:dyDescent="0.25">
      <c r="A35" s="516" t="s">
        <v>290</v>
      </c>
      <c r="B35" s="2">
        <v>226</v>
      </c>
      <c r="C35" s="2" t="s">
        <v>316</v>
      </c>
      <c r="D35" s="3" t="s">
        <v>77</v>
      </c>
      <c r="E35" s="116">
        <f t="shared" si="5"/>
        <v>5300</v>
      </c>
      <c r="F35" s="117">
        <f t="shared" si="5"/>
        <v>3200</v>
      </c>
      <c r="G35" s="101"/>
      <c r="H35" s="2"/>
      <c r="I35" s="2"/>
      <c r="J35" s="47"/>
      <c r="K35" s="202">
        <f t="shared" si="6"/>
        <v>5300</v>
      </c>
      <c r="L35" s="202">
        <f t="shared" si="6"/>
        <v>3200</v>
      </c>
      <c r="M35" s="51"/>
      <c r="N35" s="13">
        <f t="shared" si="3"/>
        <v>5291.8499999999995</v>
      </c>
      <c r="O35" s="13">
        <f t="shared" si="4"/>
        <v>3175.1099999999997</v>
      </c>
      <c r="P35" s="51"/>
      <c r="Q35" s="467">
        <v>2116.7399999999998</v>
      </c>
      <c r="R35" s="467">
        <v>2116.7399999999998</v>
      </c>
      <c r="S35" s="467">
        <v>2116.7399999999998</v>
      </c>
      <c r="T35" s="443">
        <v>2116.7399999999998</v>
      </c>
      <c r="U35" s="436">
        <v>2116.7399999999998</v>
      </c>
      <c r="V35" s="399">
        <v>2024.7328750000001</v>
      </c>
      <c r="W35" s="399">
        <v>2024.7328750000001</v>
      </c>
      <c r="X35" s="371">
        <v>1840.66625</v>
      </c>
      <c r="Y35" s="303">
        <v>1269.425</v>
      </c>
      <c r="Z35" s="289">
        <v>1269.425</v>
      </c>
      <c r="AA35" s="277">
        <v>1015.54</v>
      </c>
      <c r="AB35" s="263">
        <v>1015.54</v>
      </c>
      <c r="AC35" s="263">
        <v>1015.54</v>
      </c>
      <c r="AD35" s="208">
        <v>906.73505999999998</v>
      </c>
      <c r="AE35" s="208">
        <v>906.73505999999998</v>
      </c>
      <c r="AF35" s="208">
        <v>906.73505999999998</v>
      </c>
      <c r="AG35" s="208">
        <v>906.73505999999998</v>
      </c>
      <c r="AH35" s="208">
        <v>817.76250000000005</v>
      </c>
      <c r="AI35" s="190">
        <v>654.21</v>
      </c>
      <c r="AJ35" s="312">
        <f t="shared" si="0"/>
        <v>1</v>
      </c>
      <c r="AL35" s="34"/>
      <c r="AM35" s="34"/>
      <c r="AN35" s="34"/>
      <c r="AO35" s="34"/>
      <c r="AP35" s="34"/>
      <c r="AQ35" s="34"/>
    </row>
    <row r="36" spans="1:43" s="144" customFormat="1" ht="23.1" customHeight="1" x14ac:dyDescent="0.25">
      <c r="A36" s="516" t="s">
        <v>290</v>
      </c>
      <c r="B36" s="2">
        <v>226</v>
      </c>
      <c r="C36" s="2" t="s">
        <v>317</v>
      </c>
      <c r="D36" s="3" t="s">
        <v>78</v>
      </c>
      <c r="E36" s="116">
        <f t="shared" si="5"/>
        <v>6700</v>
      </c>
      <c r="F36" s="117">
        <f t="shared" si="5"/>
        <v>4050</v>
      </c>
      <c r="G36" s="101"/>
      <c r="H36" s="2"/>
      <c r="I36" s="2"/>
      <c r="J36" s="47"/>
      <c r="K36" s="202">
        <f t="shared" si="6"/>
        <v>6700</v>
      </c>
      <c r="L36" s="202">
        <f t="shared" si="6"/>
        <v>4050</v>
      </c>
      <c r="M36" s="51"/>
      <c r="N36" s="13">
        <f t="shared" si="3"/>
        <v>6667.5</v>
      </c>
      <c r="O36" s="13">
        <f t="shared" si="4"/>
        <v>4000.5</v>
      </c>
      <c r="P36" s="51"/>
      <c r="Q36" s="467">
        <v>2667</v>
      </c>
      <c r="R36" s="467">
        <v>2667</v>
      </c>
      <c r="S36" s="467">
        <v>2667</v>
      </c>
      <c r="T36" s="443">
        <v>2667</v>
      </c>
      <c r="U36" s="436">
        <v>2666.54</v>
      </c>
      <c r="V36" s="399">
        <v>2550.6123500000003</v>
      </c>
      <c r="W36" s="399">
        <v>2550.6123500000003</v>
      </c>
      <c r="X36" s="371">
        <v>2318.7384999999999</v>
      </c>
      <c r="Y36" s="303">
        <v>1599.13</v>
      </c>
      <c r="Z36" s="289">
        <v>1612.5</v>
      </c>
      <c r="AA36" s="269">
        <v>1290</v>
      </c>
      <c r="AB36" s="263">
        <v>1279.3</v>
      </c>
      <c r="AC36" s="263">
        <v>1279.3</v>
      </c>
      <c r="AD36" s="208">
        <v>1142.2303199999999</v>
      </c>
      <c r="AE36" s="208">
        <v>1142.2303199999999</v>
      </c>
      <c r="AF36" s="208">
        <v>1142.2303199999999</v>
      </c>
      <c r="AG36" s="208">
        <v>1142.2303199999999</v>
      </c>
      <c r="AH36" s="208">
        <v>1030.1500000000001</v>
      </c>
      <c r="AI36" s="190">
        <v>824.12</v>
      </c>
      <c r="AJ36" s="312">
        <f t="shared" si="0"/>
        <v>1</v>
      </c>
      <c r="AL36" s="34"/>
      <c r="AM36" s="34"/>
      <c r="AN36" s="34"/>
      <c r="AO36" s="34"/>
      <c r="AP36" s="34"/>
      <c r="AQ36" s="34"/>
    </row>
    <row r="37" spans="1:43" s="144" customFormat="1" ht="23.1" customHeight="1" x14ac:dyDescent="0.25">
      <c r="A37" s="516" t="s">
        <v>290</v>
      </c>
      <c r="B37" s="2">
        <v>226</v>
      </c>
      <c r="C37" s="2" t="s">
        <v>318</v>
      </c>
      <c r="D37" s="3" t="s">
        <v>79</v>
      </c>
      <c r="E37" s="116">
        <f t="shared" si="5"/>
        <v>10800</v>
      </c>
      <c r="F37" s="117">
        <f t="shared" si="5"/>
        <v>6500</v>
      </c>
      <c r="G37" s="101"/>
      <c r="H37" s="2"/>
      <c r="I37" s="2"/>
      <c r="J37" s="47"/>
      <c r="K37" s="202">
        <f t="shared" si="6"/>
        <v>10800</v>
      </c>
      <c r="L37" s="202">
        <f t="shared" si="6"/>
        <v>6500</v>
      </c>
      <c r="M37" s="51"/>
      <c r="N37" s="13">
        <f t="shared" si="3"/>
        <v>10757.5</v>
      </c>
      <c r="O37" s="13">
        <f t="shared" si="4"/>
        <v>6454.5</v>
      </c>
      <c r="P37" s="51"/>
      <c r="Q37" s="467">
        <v>4303</v>
      </c>
      <c r="R37" s="467">
        <v>4303</v>
      </c>
      <c r="S37" s="467">
        <v>4303</v>
      </c>
      <c r="T37" s="409">
        <v>4303</v>
      </c>
      <c r="U37" s="436">
        <v>4302.3900000000003</v>
      </c>
      <c r="V37" s="399">
        <v>4115.2435500000001</v>
      </c>
      <c r="W37" s="399">
        <v>4115.2435500000001</v>
      </c>
      <c r="X37" s="371">
        <v>3741.1305000000002</v>
      </c>
      <c r="Y37" s="303">
        <v>2580.09</v>
      </c>
      <c r="Z37" s="289">
        <v>2582.5</v>
      </c>
      <c r="AA37" s="269">
        <v>2066</v>
      </c>
      <c r="AB37" s="263">
        <v>2064.0700000000002</v>
      </c>
      <c r="AC37" s="263">
        <v>2064.0700000000002</v>
      </c>
      <c r="AD37" s="208">
        <v>1842.9226200000001</v>
      </c>
      <c r="AE37" s="208">
        <v>1842.9226200000001</v>
      </c>
      <c r="AF37" s="208">
        <v>1842.9226200000001</v>
      </c>
      <c r="AG37" s="208">
        <v>1842.9226200000001</v>
      </c>
      <c r="AH37" s="208">
        <v>1662.0875000000001</v>
      </c>
      <c r="AI37" s="190">
        <v>1329.67</v>
      </c>
      <c r="AJ37" s="312">
        <f t="shared" si="0"/>
        <v>1</v>
      </c>
      <c r="AL37" s="34"/>
      <c r="AM37" s="34"/>
      <c r="AN37" s="34"/>
      <c r="AO37" s="34"/>
      <c r="AP37" s="34"/>
      <c r="AQ37" s="34"/>
    </row>
    <row r="38" spans="1:43" s="144" customFormat="1" ht="23.1" customHeight="1" x14ac:dyDescent="0.25">
      <c r="A38" s="516" t="s">
        <v>290</v>
      </c>
      <c r="B38" s="2">
        <v>226</v>
      </c>
      <c r="C38" s="2" t="s">
        <v>319</v>
      </c>
      <c r="D38" s="3" t="s">
        <v>80</v>
      </c>
      <c r="E38" s="116">
        <f t="shared" si="5"/>
        <v>13300</v>
      </c>
      <c r="F38" s="117">
        <f t="shared" si="5"/>
        <v>8000</v>
      </c>
      <c r="G38" s="101"/>
      <c r="H38" s="2"/>
      <c r="I38" s="2"/>
      <c r="J38" s="47"/>
      <c r="K38" s="202">
        <f t="shared" si="6"/>
        <v>13300</v>
      </c>
      <c r="L38" s="202">
        <f t="shared" si="6"/>
        <v>8000</v>
      </c>
      <c r="M38" s="51"/>
      <c r="N38" s="13">
        <f t="shared" si="3"/>
        <v>13257.5</v>
      </c>
      <c r="O38" s="13">
        <f t="shared" si="4"/>
        <v>7954.5</v>
      </c>
      <c r="P38" s="51"/>
      <c r="Q38" s="467">
        <v>5303</v>
      </c>
      <c r="R38" s="467">
        <v>5303</v>
      </c>
      <c r="S38" s="467">
        <v>5303</v>
      </c>
      <c r="T38" s="443">
        <v>5303</v>
      </c>
      <c r="U38" s="436">
        <v>5302.03</v>
      </c>
      <c r="V38" s="399">
        <v>5071.5098500000004</v>
      </c>
      <c r="W38" s="399">
        <v>5071.5098500000004</v>
      </c>
      <c r="X38" s="371">
        <v>4610.4634999999998</v>
      </c>
      <c r="Y38" s="303">
        <v>3179.63</v>
      </c>
      <c r="Z38" s="289">
        <v>3187.5</v>
      </c>
      <c r="AA38" s="269">
        <v>2550</v>
      </c>
      <c r="AB38" s="263">
        <v>2543.6999999999998</v>
      </c>
      <c r="AC38" s="263">
        <v>2543.6999999999998</v>
      </c>
      <c r="AD38" s="208">
        <v>2271.1689000000001</v>
      </c>
      <c r="AE38" s="208">
        <v>2271.1689000000001</v>
      </c>
      <c r="AF38" s="208">
        <v>2271.1689000000001</v>
      </c>
      <c r="AG38" s="208">
        <v>2271.1689000000001</v>
      </c>
      <c r="AH38" s="208">
        <v>2048.3125</v>
      </c>
      <c r="AI38" s="190">
        <v>1638.65</v>
      </c>
      <c r="AJ38" s="312">
        <f t="shared" si="0"/>
        <v>1</v>
      </c>
      <c r="AL38" s="34"/>
      <c r="AM38" s="34"/>
      <c r="AN38" s="34"/>
      <c r="AO38" s="34"/>
      <c r="AP38" s="34"/>
      <c r="AQ38" s="34"/>
    </row>
    <row r="39" spans="1:43" ht="23.1" customHeight="1" x14ac:dyDescent="0.25">
      <c r="A39" s="516" t="s">
        <v>290</v>
      </c>
      <c r="B39" s="2">
        <v>226</v>
      </c>
      <c r="C39" s="2" t="s">
        <v>320</v>
      </c>
      <c r="D39" s="3" t="s">
        <v>81</v>
      </c>
      <c r="E39" s="116">
        <f t="shared" si="5"/>
        <v>19150</v>
      </c>
      <c r="F39" s="117">
        <f t="shared" si="5"/>
        <v>11500</v>
      </c>
      <c r="G39" s="101"/>
      <c r="J39" s="47"/>
      <c r="K39" s="202">
        <f t="shared" si="6"/>
        <v>19150</v>
      </c>
      <c r="L39" s="202">
        <f t="shared" si="6"/>
        <v>11500</v>
      </c>
      <c r="M39" s="51"/>
      <c r="N39" s="13">
        <f t="shared" si="3"/>
        <v>19100.899999999998</v>
      </c>
      <c r="O39" s="13">
        <f t="shared" si="4"/>
        <v>11460.539999999999</v>
      </c>
      <c r="P39" s="51"/>
      <c r="Q39" s="467">
        <v>7640.36</v>
      </c>
      <c r="R39" s="467">
        <v>7640.36</v>
      </c>
      <c r="S39" s="467">
        <v>7640.36</v>
      </c>
      <c r="T39" s="398">
        <v>7640.36</v>
      </c>
      <c r="U39" s="436">
        <v>7640.36</v>
      </c>
      <c r="V39" s="399">
        <v>7308.1783500000001</v>
      </c>
      <c r="W39" s="399">
        <v>7308.1783500000001</v>
      </c>
      <c r="X39" s="371">
        <v>6643.7984999999999</v>
      </c>
      <c r="Y39" s="303">
        <v>4581.93</v>
      </c>
      <c r="Z39" s="289">
        <v>4587.5</v>
      </c>
      <c r="AA39" s="269">
        <v>3670</v>
      </c>
      <c r="AB39" s="263">
        <v>3665.54</v>
      </c>
      <c r="AC39" s="263">
        <v>3665.54</v>
      </c>
      <c r="AD39" s="208">
        <v>3272.8033799999998</v>
      </c>
      <c r="AE39" s="208">
        <v>3272.8033799999998</v>
      </c>
      <c r="AF39" s="208">
        <v>3272.8033799999998</v>
      </c>
      <c r="AG39" s="208">
        <v>3272.8033799999998</v>
      </c>
      <c r="AH39" s="208">
        <v>2951.6624999999999</v>
      </c>
      <c r="AI39" s="190">
        <v>2361.33</v>
      </c>
      <c r="AJ39" s="312">
        <f t="shared" si="0"/>
        <v>1</v>
      </c>
    </row>
    <row r="40" spans="1:43" ht="23.1" customHeight="1" x14ac:dyDescent="0.25">
      <c r="A40" s="516" t="s">
        <v>290</v>
      </c>
      <c r="B40" s="2">
        <v>226</v>
      </c>
      <c r="C40" s="2" t="s">
        <v>321</v>
      </c>
      <c r="D40" s="3" t="s">
        <v>82</v>
      </c>
      <c r="E40" s="116">
        <f t="shared" si="5"/>
        <v>29650</v>
      </c>
      <c r="F40" s="117">
        <f t="shared" si="5"/>
        <v>17800</v>
      </c>
      <c r="G40" s="101"/>
      <c r="J40" s="47"/>
      <c r="K40" s="202">
        <f t="shared" si="6"/>
        <v>29650</v>
      </c>
      <c r="L40" s="202">
        <f t="shared" si="6"/>
        <v>17800</v>
      </c>
      <c r="M40" s="51"/>
      <c r="N40" s="13">
        <f t="shared" si="3"/>
        <v>29640.5</v>
      </c>
      <c r="O40" s="13">
        <f t="shared" si="4"/>
        <v>17784.300000000003</v>
      </c>
      <c r="P40" s="51"/>
      <c r="Q40" s="467">
        <v>11856.2</v>
      </c>
      <c r="R40" s="467">
        <v>11856.2</v>
      </c>
      <c r="S40" s="467">
        <v>11856.2</v>
      </c>
      <c r="T40" s="398">
        <v>11856.2</v>
      </c>
      <c r="U40" s="436">
        <v>11856.2</v>
      </c>
      <c r="V40" s="399">
        <v>11340.729125000002</v>
      </c>
      <c r="W40" s="399">
        <v>11340.729125000002</v>
      </c>
      <c r="X40" s="371">
        <v>10309.75375</v>
      </c>
      <c r="Y40" s="303">
        <v>7110.1750000000002</v>
      </c>
      <c r="Z40" s="289">
        <v>7110.1750000000002</v>
      </c>
      <c r="AA40" s="277">
        <v>5688.14</v>
      </c>
      <c r="AB40" s="263">
        <v>5688.14</v>
      </c>
      <c r="AC40" s="263">
        <v>5688.14</v>
      </c>
      <c r="AD40" s="208">
        <v>5078.6920799999998</v>
      </c>
      <c r="AE40" s="208">
        <v>5078.6920799999998</v>
      </c>
      <c r="AF40" s="208">
        <v>5078.6920799999998</v>
      </c>
      <c r="AG40" s="208">
        <v>5078.6920799999998</v>
      </c>
      <c r="AH40" s="208">
        <v>4580.3500000000004</v>
      </c>
      <c r="AI40" s="190">
        <v>3664.28</v>
      </c>
      <c r="AJ40" s="312">
        <f t="shared" si="0"/>
        <v>1</v>
      </c>
    </row>
    <row r="41" spans="1:43" ht="23.1" customHeight="1" x14ac:dyDescent="0.25">
      <c r="A41" s="516" t="s">
        <v>290</v>
      </c>
      <c r="B41" s="2">
        <v>226</v>
      </c>
      <c r="C41" s="2" t="s">
        <v>322</v>
      </c>
      <c r="D41" s="3" t="s">
        <v>83</v>
      </c>
      <c r="E41" s="116">
        <f t="shared" si="5"/>
        <v>33500</v>
      </c>
      <c r="F41" s="117">
        <f t="shared" si="5"/>
        <v>20100</v>
      </c>
      <c r="G41" s="101"/>
      <c r="J41" s="47"/>
      <c r="K41" s="202">
        <f t="shared" si="6"/>
        <v>33500</v>
      </c>
      <c r="L41" s="202">
        <f t="shared" si="6"/>
        <v>20100</v>
      </c>
      <c r="M41" s="51"/>
      <c r="N41" s="13">
        <f t="shared" si="3"/>
        <v>33491.300000000003</v>
      </c>
      <c r="O41" s="13">
        <f t="shared" si="4"/>
        <v>20094.78</v>
      </c>
      <c r="P41" s="51"/>
      <c r="Q41" s="467">
        <v>13396.52</v>
      </c>
      <c r="R41" s="467">
        <v>13396.52</v>
      </c>
      <c r="S41" s="467">
        <v>13396.52</v>
      </c>
      <c r="T41" s="398">
        <v>13396.52</v>
      </c>
      <c r="U41" s="436">
        <v>13396.52</v>
      </c>
      <c r="V41" s="399">
        <v>12814.050562500001</v>
      </c>
      <c r="W41" s="399">
        <v>12814.050562500001</v>
      </c>
      <c r="X41" s="371">
        <v>11649.136875</v>
      </c>
      <c r="Y41" s="303">
        <v>8033.8874999999998</v>
      </c>
      <c r="Z41" s="289">
        <v>8033.8874999999998</v>
      </c>
      <c r="AA41" s="277">
        <v>6427.11</v>
      </c>
      <c r="AB41" s="263">
        <v>6427.11</v>
      </c>
      <c r="AC41" s="263">
        <v>6427.11</v>
      </c>
      <c r="AD41" s="208">
        <v>5738.4973799999998</v>
      </c>
      <c r="AE41" s="208">
        <v>5738.4973799999998</v>
      </c>
      <c r="AF41" s="208">
        <v>5738.4973799999998</v>
      </c>
      <c r="AG41" s="208">
        <v>5738.4973799999998</v>
      </c>
      <c r="AH41" s="208">
        <v>5175.4125000000004</v>
      </c>
      <c r="AI41" s="190">
        <v>4140.33</v>
      </c>
      <c r="AJ41" s="312">
        <f t="shared" si="0"/>
        <v>1</v>
      </c>
    </row>
    <row r="42" spans="1:43" ht="21.95" hidden="1" customHeight="1" x14ac:dyDescent="0.25">
      <c r="D42" s="320"/>
      <c r="E42" s="138"/>
      <c r="F42" s="139"/>
      <c r="G42" s="103"/>
      <c r="H42" s="67"/>
      <c r="I42" s="67"/>
      <c r="J42" s="2"/>
      <c r="K42" s="202"/>
      <c r="L42" s="202"/>
      <c r="M42" s="2"/>
      <c r="N42" s="13"/>
      <c r="O42" s="13"/>
      <c r="P42" s="2"/>
      <c r="Q42" s="398" t="s">
        <v>851</v>
      </c>
      <c r="R42" s="398" t="s">
        <v>851</v>
      </c>
      <c r="S42" s="398" t="s">
        <v>851</v>
      </c>
      <c r="T42" s="398" t="s">
        <v>851</v>
      </c>
      <c r="U42" s="436" t="s">
        <v>851</v>
      </c>
      <c r="V42" s="409" t="s">
        <v>851</v>
      </c>
      <c r="W42" s="409" t="s">
        <v>851</v>
      </c>
      <c r="X42" s="237" t="s">
        <v>841</v>
      </c>
      <c r="Y42" s="332"/>
      <c r="Z42" s="330"/>
      <c r="AA42" s="280"/>
      <c r="AB42" s="331"/>
      <c r="AC42" s="331"/>
      <c r="AD42" s="208"/>
      <c r="AE42" s="208"/>
      <c r="AF42" s="208"/>
      <c r="AG42" s="208"/>
      <c r="AH42" s="208"/>
      <c r="AI42" s="190"/>
      <c r="AJ42" s="312" t="e">
        <f t="shared" ref="AJ42:AJ76" si="7">Q42/R42</f>
        <v>#VALUE!</v>
      </c>
    </row>
    <row r="43" spans="1:43" s="66" customFormat="1" ht="23.1" customHeight="1" x14ac:dyDescent="0.25">
      <c r="A43" s="60"/>
      <c r="B43" s="60"/>
      <c r="C43" s="2"/>
      <c r="D43" s="615" t="s">
        <v>54</v>
      </c>
      <c r="E43" s="615"/>
      <c r="F43" s="615"/>
      <c r="G43" s="615"/>
      <c r="H43" s="615"/>
      <c r="I43" s="615"/>
      <c r="J43" s="60"/>
      <c r="K43" s="202">
        <f t="shared" ref="K43" si="8">N43*$K$8</f>
        <v>0</v>
      </c>
      <c r="L43" s="202">
        <f t="shared" ref="L43" si="9">O43*$L$8</f>
        <v>0</v>
      </c>
      <c r="M43" s="2"/>
      <c r="N43" s="13"/>
      <c r="O43" s="13"/>
      <c r="P43" s="60"/>
      <c r="Q43" s="476">
        <v>45425</v>
      </c>
      <c r="R43" s="476">
        <v>45394</v>
      </c>
      <c r="S43" s="473">
        <v>220324</v>
      </c>
      <c r="T43" s="398"/>
      <c r="U43" s="436"/>
      <c r="V43" s="409">
        <v>1.1000000000000001</v>
      </c>
      <c r="W43" s="409">
        <v>1.1000000000000001</v>
      </c>
      <c r="X43" s="237">
        <v>1.25</v>
      </c>
      <c r="Y43" s="332"/>
      <c r="Z43" s="330"/>
      <c r="AA43" s="280"/>
      <c r="AB43" s="331"/>
      <c r="AC43" s="331"/>
      <c r="AD43" s="208">
        <v>190.21464</v>
      </c>
      <c r="AE43" s="208">
        <v>190.21464</v>
      </c>
      <c r="AF43" s="208">
        <v>190.21464</v>
      </c>
      <c r="AG43" s="208">
        <v>190.21464</v>
      </c>
      <c r="AH43" s="208">
        <v>171.55</v>
      </c>
      <c r="AI43" s="192">
        <v>137.24</v>
      </c>
      <c r="AJ43" s="312">
        <f t="shared" si="7"/>
        <v>1.0006829096356347</v>
      </c>
      <c r="AK43" s="144"/>
      <c r="AM43" s="34"/>
    </row>
    <row r="44" spans="1:43" s="66" customFormat="1" ht="23.1" customHeight="1" x14ac:dyDescent="0.25">
      <c r="A44" s="448" t="s">
        <v>238</v>
      </c>
      <c r="B44" s="60">
        <v>161</v>
      </c>
      <c r="C44" s="2" t="s">
        <v>422</v>
      </c>
      <c r="D44" s="3" t="s">
        <v>129</v>
      </c>
      <c r="E44" s="116">
        <f t="shared" ref="E44:F53" si="10">K44</f>
        <v>1200</v>
      </c>
      <c r="F44" s="117">
        <f t="shared" si="10"/>
        <v>750</v>
      </c>
      <c r="G44" s="101"/>
      <c r="H44" s="45"/>
      <c r="I44" s="45"/>
      <c r="J44" s="62"/>
      <c r="K44" s="202">
        <f t="shared" ref="K44:L53" si="11">MROUND(N44+25,50)</f>
        <v>1200</v>
      </c>
      <c r="L44" s="202">
        <f t="shared" si="11"/>
        <v>750</v>
      </c>
      <c r="M44" s="51"/>
      <c r="N44" s="13">
        <f t="shared" si="3"/>
        <v>1168.749</v>
      </c>
      <c r="O44" s="13">
        <f t="shared" si="4"/>
        <v>701.24940000000004</v>
      </c>
      <c r="P44" s="63"/>
      <c r="Q44" s="477">
        <v>467.49960000000004</v>
      </c>
      <c r="R44" s="477">
        <v>467.49960000000004</v>
      </c>
      <c r="S44" s="450">
        <v>432.87</v>
      </c>
      <c r="T44" s="450">
        <v>417.76203450851102</v>
      </c>
      <c r="U44" s="436">
        <v>379.78366773501</v>
      </c>
      <c r="V44" s="409">
        <v>379.78366773501</v>
      </c>
      <c r="W44" s="409">
        <v>379.78366773501</v>
      </c>
      <c r="X44" s="367">
        <v>345.25787975909998</v>
      </c>
      <c r="Y44" s="303">
        <v>276.20630380727999</v>
      </c>
      <c r="Z44" s="289">
        <v>264.16058129999999</v>
      </c>
      <c r="AA44" s="277">
        <v>211.32846504</v>
      </c>
      <c r="AB44" s="263">
        <v>211.32846504</v>
      </c>
      <c r="AC44" s="263">
        <v>211.32846504</v>
      </c>
      <c r="AD44" s="208">
        <v>190.21464</v>
      </c>
      <c r="AE44" s="208">
        <v>190.21464</v>
      </c>
      <c r="AF44" s="208">
        <v>190.21464</v>
      </c>
      <c r="AG44" s="208">
        <v>190.21464</v>
      </c>
      <c r="AH44" s="208">
        <v>171.55</v>
      </c>
      <c r="AI44" s="192">
        <v>137.24</v>
      </c>
      <c r="AJ44" s="312">
        <f t="shared" si="7"/>
        <v>1</v>
      </c>
      <c r="AK44" s="144">
        <f t="shared" ref="AK44:AK48" si="12">S44*1.08</f>
        <v>467.49960000000004</v>
      </c>
      <c r="AM44" s="34"/>
    </row>
    <row r="45" spans="1:43" ht="23.1" customHeight="1" x14ac:dyDescent="0.25">
      <c r="A45" s="449" t="s">
        <v>238</v>
      </c>
      <c r="B45" s="2">
        <v>162</v>
      </c>
      <c r="C45" s="2" t="s">
        <v>423</v>
      </c>
      <c r="D45" s="3" t="s">
        <v>130</v>
      </c>
      <c r="E45" s="116">
        <f t="shared" si="10"/>
        <v>1700</v>
      </c>
      <c r="F45" s="117">
        <f t="shared" si="10"/>
        <v>1000</v>
      </c>
      <c r="G45" s="101"/>
      <c r="H45" s="45"/>
      <c r="I45" s="45"/>
      <c r="J45" s="62"/>
      <c r="K45" s="202">
        <f t="shared" si="11"/>
        <v>1700</v>
      </c>
      <c r="L45" s="202">
        <f t="shared" si="11"/>
        <v>1000</v>
      </c>
      <c r="M45" s="51"/>
      <c r="N45" s="13">
        <f t="shared" si="3"/>
        <v>1661.2559999999999</v>
      </c>
      <c r="O45" s="13">
        <f t="shared" si="4"/>
        <v>996.75360000000001</v>
      </c>
      <c r="P45" s="51"/>
      <c r="Q45" s="477">
        <v>664.50239999999997</v>
      </c>
      <c r="R45" s="477">
        <v>664.50239999999997</v>
      </c>
      <c r="S45" s="450">
        <v>615.28</v>
      </c>
      <c r="T45" s="450">
        <v>593.7980185920668</v>
      </c>
      <c r="U45" s="436">
        <v>539.81638053824247</v>
      </c>
      <c r="V45" s="409">
        <v>539.81638053824247</v>
      </c>
      <c r="W45" s="409">
        <v>539.81638053824247</v>
      </c>
      <c r="X45" s="367">
        <v>490.74216412567495</v>
      </c>
      <c r="Y45" s="303">
        <v>392.59373130053996</v>
      </c>
      <c r="Z45" s="289">
        <v>375.47219902499995</v>
      </c>
      <c r="AA45" s="277">
        <v>300.37775921999997</v>
      </c>
      <c r="AB45" s="263">
        <v>300.37775921999997</v>
      </c>
      <c r="AC45" s="263">
        <v>300.37775921999997</v>
      </c>
      <c r="AD45" s="208">
        <v>270.36701999999997</v>
      </c>
      <c r="AE45" s="208">
        <v>270.36701999999997</v>
      </c>
      <c r="AF45" s="208">
        <v>270.36701999999997</v>
      </c>
      <c r="AG45" s="208">
        <v>270.36701999999997</v>
      </c>
      <c r="AH45" s="208">
        <v>243.83749999999998</v>
      </c>
      <c r="AI45" s="190">
        <v>195.07</v>
      </c>
      <c r="AJ45" s="312">
        <f t="shared" si="7"/>
        <v>1</v>
      </c>
      <c r="AK45" s="144">
        <f t="shared" si="12"/>
        <v>664.50239999999997</v>
      </c>
    </row>
    <row r="46" spans="1:43" ht="23.1" customHeight="1" x14ac:dyDescent="0.25">
      <c r="A46" s="449" t="s">
        <v>238</v>
      </c>
      <c r="B46" s="2">
        <v>163</v>
      </c>
      <c r="C46" s="2" t="s">
        <v>424</v>
      </c>
      <c r="D46" s="3" t="s">
        <v>640</v>
      </c>
      <c r="E46" s="116">
        <f t="shared" si="10"/>
        <v>1650</v>
      </c>
      <c r="F46" s="117">
        <f t="shared" si="10"/>
        <v>1000</v>
      </c>
      <c r="G46" s="101"/>
      <c r="H46" s="45"/>
      <c r="I46" s="45"/>
      <c r="J46" s="62"/>
      <c r="K46" s="202">
        <f t="shared" si="11"/>
        <v>1650</v>
      </c>
      <c r="L46" s="202">
        <f t="shared" si="11"/>
        <v>1000</v>
      </c>
      <c r="M46" s="51"/>
      <c r="N46" s="13">
        <f t="shared" si="3"/>
        <v>1600.884</v>
      </c>
      <c r="O46" s="13">
        <f t="shared" si="4"/>
        <v>960.5304000000001</v>
      </c>
      <c r="P46" s="51"/>
      <c r="Q46" s="477">
        <v>640.35360000000003</v>
      </c>
      <c r="R46" s="477">
        <v>640.35360000000003</v>
      </c>
      <c r="S46" s="450">
        <v>592.91999999999996</v>
      </c>
      <c r="T46" s="450">
        <v>595.10694947838749</v>
      </c>
      <c r="U46" s="436">
        <v>541.00631770762493</v>
      </c>
      <c r="V46" s="420">
        <v>541.00631770762493</v>
      </c>
      <c r="W46" s="409">
        <v>541.00631770762493</v>
      </c>
      <c r="X46" s="367">
        <v>491.82392518874991</v>
      </c>
      <c r="Y46" s="303">
        <v>393.45914015099993</v>
      </c>
      <c r="Z46" s="289">
        <v>376.29986624999992</v>
      </c>
      <c r="AA46" s="277">
        <v>301.03989299999995</v>
      </c>
      <c r="AB46" s="263">
        <v>301.03989299999995</v>
      </c>
      <c r="AC46" s="263">
        <v>301.03989299999995</v>
      </c>
      <c r="AD46" s="208">
        <v>270.96299999999997</v>
      </c>
      <c r="AE46" s="208">
        <v>270.96299999999997</v>
      </c>
      <c r="AF46" s="208">
        <v>270.96299999999997</v>
      </c>
      <c r="AG46" s="208">
        <v>270.96299999999997</v>
      </c>
      <c r="AH46" s="208">
        <v>244.375</v>
      </c>
      <c r="AI46" s="190">
        <v>195.5</v>
      </c>
      <c r="AJ46" s="312">
        <f t="shared" si="7"/>
        <v>1</v>
      </c>
      <c r="AK46" s="144">
        <f t="shared" si="12"/>
        <v>640.35360000000003</v>
      </c>
    </row>
    <row r="47" spans="1:43" ht="23.1" customHeight="1" x14ac:dyDescent="0.25">
      <c r="A47" s="449" t="s">
        <v>238</v>
      </c>
      <c r="B47" s="2">
        <v>164</v>
      </c>
      <c r="C47" s="2" t="s">
        <v>425</v>
      </c>
      <c r="D47" s="3" t="s">
        <v>226</v>
      </c>
      <c r="E47" s="116">
        <f t="shared" si="10"/>
        <v>2250</v>
      </c>
      <c r="F47" s="117">
        <f t="shared" si="10"/>
        <v>1350</v>
      </c>
      <c r="G47" s="101"/>
      <c r="H47" s="45"/>
      <c r="I47" s="45"/>
      <c r="J47" s="62"/>
      <c r="K47" s="202">
        <f t="shared" si="11"/>
        <v>2250</v>
      </c>
      <c r="L47" s="202">
        <f t="shared" si="11"/>
        <v>1350</v>
      </c>
      <c r="M47" s="51"/>
      <c r="N47" s="13">
        <f t="shared" si="3"/>
        <v>2228.337</v>
      </c>
      <c r="O47" s="13">
        <f t="shared" si="4"/>
        <v>1337.0021999999999</v>
      </c>
      <c r="P47" s="51"/>
      <c r="Q47" s="477">
        <v>891.33479999999997</v>
      </c>
      <c r="R47" s="477">
        <v>891.33479999999997</v>
      </c>
      <c r="S47" s="450">
        <v>825.31</v>
      </c>
      <c r="T47" s="450">
        <v>808.94972799939387</v>
      </c>
      <c r="U47" s="436">
        <v>735.40884363581256</v>
      </c>
      <c r="V47" s="409">
        <v>735.40884363581256</v>
      </c>
      <c r="W47" s="409">
        <v>735.40884363581256</v>
      </c>
      <c r="X47" s="367">
        <v>668.55349421437495</v>
      </c>
      <c r="Y47" s="303">
        <v>534.84279537149996</v>
      </c>
      <c r="Z47" s="289">
        <v>511.51759312499996</v>
      </c>
      <c r="AA47" s="277">
        <v>409.21407449999998</v>
      </c>
      <c r="AB47" s="263">
        <v>409.21407449999998</v>
      </c>
      <c r="AC47" s="263">
        <v>409.21407449999998</v>
      </c>
      <c r="AD47" s="208">
        <v>368.3295</v>
      </c>
      <c r="AE47" s="208">
        <v>368.3295</v>
      </c>
      <c r="AF47" s="208">
        <v>368.3295</v>
      </c>
      <c r="AG47" s="208">
        <v>368.3295</v>
      </c>
      <c r="AH47" s="208">
        <v>332.1875</v>
      </c>
      <c r="AI47" s="190">
        <v>265.75</v>
      </c>
      <c r="AJ47" s="312">
        <f t="shared" si="7"/>
        <v>1</v>
      </c>
      <c r="AK47" s="144">
        <f t="shared" si="12"/>
        <v>891.33479999999997</v>
      </c>
    </row>
    <row r="48" spans="1:43" ht="23.1" customHeight="1" x14ac:dyDescent="0.25">
      <c r="A48" s="449" t="s">
        <v>238</v>
      </c>
      <c r="B48" s="2">
        <v>165</v>
      </c>
      <c r="C48" s="2" t="s">
        <v>426</v>
      </c>
      <c r="D48" s="3" t="s">
        <v>227</v>
      </c>
      <c r="E48" s="116">
        <f t="shared" si="10"/>
        <v>2400</v>
      </c>
      <c r="F48" s="117">
        <f t="shared" si="10"/>
        <v>1450</v>
      </c>
      <c r="G48" s="101"/>
      <c r="H48" s="45"/>
      <c r="I48" s="45"/>
      <c r="J48" s="62"/>
      <c r="K48" s="202">
        <f t="shared" si="11"/>
        <v>2400</v>
      </c>
      <c r="L48" s="202">
        <f t="shared" si="11"/>
        <v>1450</v>
      </c>
      <c r="M48" s="51"/>
      <c r="N48" s="13">
        <f t="shared" si="3"/>
        <v>2383.4790000000003</v>
      </c>
      <c r="O48" s="13">
        <f t="shared" si="4"/>
        <v>1430.0874000000001</v>
      </c>
      <c r="P48" s="51"/>
      <c r="Q48" s="477">
        <v>953.39160000000004</v>
      </c>
      <c r="R48" s="477">
        <v>953.39160000000004</v>
      </c>
      <c r="S48" s="450">
        <v>882.77</v>
      </c>
      <c r="T48" s="450">
        <v>886.02444902646675</v>
      </c>
      <c r="U48" s="436">
        <v>805.47677184224244</v>
      </c>
      <c r="V48" s="409">
        <v>805.47677184224244</v>
      </c>
      <c r="W48" s="409">
        <v>805.47677184224244</v>
      </c>
      <c r="X48" s="367">
        <v>732.25161076567485</v>
      </c>
      <c r="Y48" s="303">
        <v>585.80128861253991</v>
      </c>
      <c r="Z48" s="289">
        <v>560.2537190249999</v>
      </c>
      <c r="AA48" s="277">
        <v>448.20297521999993</v>
      </c>
      <c r="AB48" s="263">
        <v>448.20297521999993</v>
      </c>
      <c r="AC48" s="263">
        <v>448.20297521999993</v>
      </c>
      <c r="AD48" s="208">
        <v>403.42301999999995</v>
      </c>
      <c r="AE48" s="208">
        <v>403.42301999999995</v>
      </c>
      <c r="AF48" s="208">
        <v>403.42301999999995</v>
      </c>
      <c r="AG48" s="208">
        <v>403.42301999999995</v>
      </c>
      <c r="AH48" s="208">
        <v>363.83749999999998</v>
      </c>
      <c r="AI48" s="190">
        <v>291.07</v>
      </c>
      <c r="AJ48" s="312">
        <f t="shared" si="7"/>
        <v>1</v>
      </c>
      <c r="AK48" s="144">
        <f t="shared" si="12"/>
        <v>953.39160000000004</v>
      </c>
    </row>
    <row r="49" spans="1:37" ht="23.1" customHeight="1" x14ac:dyDescent="0.25">
      <c r="A49" s="449" t="s">
        <v>238</v>
      </c>
      <c r="B49" s="2">
        <v>166</v>
      </c>
      <c r="C49" s="2" t="s">
        <v>427</v>
      </c>
      <c r="D49" s="3" t="s">
        <v>228</v>
      </c>
      <c r="E49" s="116">
        <f t="shared" si="10"/>
        <v>2700</v>
      </c>
      <c r="F49" s="117">
        <f t="shared" si="10"/>
        <v>1650</v>
      </c>
      <c r="G49" s="101"/>
      <c r="H49" s="45"/>
      <c r="I49" s="45"/>
      <c r="J49" s="62"/>
      <c r="K49" s="202">
        <f t="shared" si="11"/>
        <v>2700</v>
      </c>
      <c r="L49" s="202">
        <f t="shared" si="11"/>
        <v>1650</v>
      </c>
      <c r="M49" s="51"/>
      <c r="N49" s="13">
        <f t="shared" si="3"/>
        <v>2687.4450000000002</v>
      </c>
      <c r="O49" s="13">
        <f t="shared" si="4"/>
        <v>1612.4670000000001</v>
      </c>
      <c r="P49" s="51"/>
      <c r="Q49" s="477">
        <v>1074.9780000000001</v>
      </c>
      <c r="R49" s="477">
        <v>1074.9780000000001</v>
      </c>
      <c r="S49" s="450">
        <v>995.35</v>
      </c>
      <c r="T49" s="450">
        <v>975.57967385334246</v>
      </c>
      <c r="U49" s="436">
        <v>886.89061259394759</v>
      </c>
      <c r="V49" s="409">
        <v>886.89061259394759</v>
      </c>
      <c r="W49" s="409">
        <v>886.89061259394759</v>
      </c>
      <c r="X49" s="367">
        <v>806.26419326722498</v>
      </c>
      <c r="Y49" s="303">
        <v>645.01135461377999</v>
      </c>
      <c r="Z49" s="289">
        <v>616.88155567499996</v>
      </c>
      <c r="AA49" s="277">
        <v>493.50524453999998</v>
      </c>
      <c r="AB49" s="263">
        <v>493.50524453999998</v>
      </c>
      <c r="AC49" s="263">
        <v>493.50524453999998</v>
      </c>
      <c r="AD49" s="208">
        <v>444.19914</v>
      </c>
      <c r="AE49" s="208">
        <v>444.19914</v>
      </c>
      <c r="AF49" s="208">
        <v>444.19914</v>
      </c>
      <c r="AG49" s="208">
        <v>444.19914</v>
      </c>
      <c r="AH49" s="208">
        <v>400.61250000000001</v>
      </c>
      <c r="AI49" s="190">
        <v>320.49</v>
      </c>
      <c r="AJ49" s="312">
        <f t="shared" si="7"/>
        <v>1</v>
      </c>
      <c r="AK49" s="144">
        <f>S49*1.08</f>
        <v>1074.9780000000001</v>
      </c>
    </row>
    <row r="50" spans="1:37" ht="23.1" customHeight="1" x14ac:dyDescent="0.25">
      <c r="A50" s="449" t="s">
        <v>238</v>
      </c>
      <c r="B50" s="2">
        <v>167</v>
      </c>
      <c r="C50" s="2" t="s">
        <v>428</v>
      </c>
      <c r="D50" s="3" t="s">
        <v>131</v>
      </c>
      <c r="E50" s="116">
        <f t="shared" si="10"/>
        <v>4800</v>
      </c>
      <c r="F50" s="117">
        <f t="shared" si="10"/>
        <v>2900</v>
      </c>
      <c r="G50" s="101"/>
      <c r="H50" s="45"/>
      <c r="I50" s="45"/>
      <c r="J50" s="62"/>
      <c r="K50" s="202">
        <f t="shared" si="11"/>
        <v>4800</v>
      </c>
      <c r="L50" s="202">
        <f t="shared" si="11"/>
        <v>2900</v>
      </c>
      <c r="M50" s="51"/>
      <c r="N50" s="13">
        <f t="shared" si="3"/>
        <v>4791.2</v>
      </c>
      <c r="O50" s="13">
        <f t="shared" si="4"/>
        <v>2874.7200000000003</v>
      </c>
      <c r="P50" s="51"/>
      <c r="Q50" s="477">
        <v>1916.48</v>
      </c>
      <c r="R50" s="477">
        <v>1916.48</v>
      </c>
      <c r="S50" s="450">
        <v>1774.52</v>
      </c>
      <c r="T50" s="450">
        <v>1774.5200000000002</v>
      </c>
      <c r="U50" s="436">
        <v>1613.2</v>
      </c>
      <c r="V50" s="420">
        <v>1614</v>
      </c>
      <c r="W50" s="409">
        <v>1613.2</v>
      </c>
      <c r="X50" s="367">
        <v>1472.1329149999999</v>
      </c>
      <c r="Y50" s="303">
        <v>1177.706332</v>
      </c>
      <c r="Z50" s="289">
        <v>1126.345</v>
      </c>
      <c r="AA50" s="277">
        <v>901.07600000000002</v>
      </c>
      <c r="AB50" s="263">
        <v>901.07600000000002</v>
      </c>
      <c r="AC50" s="263">
        <v>901.07600000000002</v>
      </c>
      <c r="AD50" s="208">
        <v>810.96245999999996</v>
      </c>
      <c r="AE50" s="208">
        <v>810.96245999999996</v>
      </c>
      <c r="AF50" s="208">
        <v>810.96245999999996</v>
      </c>
      <c r="AG50" s="208">
        <v>810.96245999999996</v>
      </c>
      <c r="AH50" s="208">
        <v>731.38750000000005</v>
      </c>
      <c r="AI50" s="190">
        <v>585.11</v>
      </c>
      <c r="AJ50" s="312">
        <f t="shared" si="7"/>
        <v>1</v>
      </c>
    </row>
    <row r="51" spans="1:37" ht="23.1" customHeight="1" x14ac:dyDescent="0.25">
      <c r="A51" s="449" t="s">
        <v>238</v>
      </c>
      <c r="B51" s="2">
        <v>168</v>
      </c>
      <c r="C51" s="2" t="s">
        <v>429</v>
      </c>
      <c r="D51" s="3" t="s">
        <v>132</v>
      </c>
      <c r="E51" s="116">
        <f t="shared" si="10"/>
        <v>8200</v>
      </c>
      <c r="F51" s="117">
        <f t="shared" si="10"/>
        <v>4900</v>
      </c>
      <c r="G51" s="101"/>
      <c r="H51" s="45"/>
      <c r="I51" s="45"/>
      <c r="J51" s="62"/>
      <c r="K51" s="202">
        <f t="shared" si="11"/>
        <v>8200</v>
      </c>
      <c r="L51" s="202">
        <f t="shared" si="11"/>
        <v>4900</v>
      </c>
      <c r="M51" s="51"/>
      <c r="N51" s="13">
        <f t="shared" si="3"/>
        <v>8165.25</v>
      </c>
      <c r="O51" s="13">
        <f t="shared" si="4"/>
        <v>4899.1499999999996</v>
      </c>
      <c r="P51" s="51"/>
      <c r="Q51" s="477">
        <v>3266.1</v>
      </c>
      <c r="R51" s="477">
        <v>3266.1</v>
      </c>
      <c r="S51" s="450">
        <v>3024.16</v>
      </c>
      <c r="T51" s="450">
        <v>3024.1640000000002</v>
      </c>
      <c r="U51" s="436">
        <v>2749.24</v>
      </c>
      <c r="V51" s="409">
        <v>2749.24</v>
      </c>
      <c r="W51" s="409">
        <v>2749.24</v>
      </c>
      <c r="X51" s="367">
        <v>2508.4250000000002</v>
      </c>
      <c r="Y51" s="303">
        <v>2006.74</v>
      </c>
      <c r="Z51" s="289">
        <v>3187.5</v>
      </c>
      <c r="AA51" s="277">
        <v>2550</v>
      </c>
      <c r="AB51" s="272">
        <v>2550</v>
      </c>
      <c r="AC51" s="263">
        <v>1535.6000000000001</v>
      </c>
      <c r="AD51" s="208">
        <v>1382.03604</v>
      </c>
      <c r="AE51" s="208">
        <v>1382.03604</v>
      </c>
      <c r="AF51" s="208">
        <v>1382.03604</v>
      </c>
      <c r="AG51" s="208">
        <v>1382.03604</v>
      </c>
      <c r="AH51" s="208">
        <v>1246.425</v>
      </c>
      <c r="AI51" s="190">
        <v>997.14</v>
      </c>
      <c r="AJ51" s="312">
        <f t="shared" si="7"/>
        <v>1</v>
      </c>
    </row>
    <row r="52" spans="1:37" ht="23.1" customHeight="1" x14ac:dyDescent="0.25">
      <c r="A52" s="449" t="s">
        <v>238</v>
      </c>
      <c r="B52" s="2">
        <v>169</v>
      </c>
      <c r="C52" s="2" t="s">
        <v>430</v>
      </c>
      <c r="D52" s="3" t="s">
        <v>133</v>
      </c>
      <c r="E52" s="116">
        <f t="shared" si="10"/>
        <v>11100</v>
      </c>
      <c r="F52" s="117">
        <f t="shared" si="10"/>
        <v>6700</v>
      </c>
      <c r="G52" s="101"/>
      <c r="H52" s="45"/>
      <c r="I52" s="45"/>
      <c r="J52" s="62"/>
      <c r="K52" s="202">
        <f t="shared" si="11"/>
        <v>11100</v>
      </c>
      <c r="L52" s="202">
        <f t="shared" si="11"/>
        <v>6700</v>
      </c>
      <c r="M52" s="51"/>
      <c r="N52" s="13">
        <f t="shared" si="3"/>
        <v>11093.724999999999</v>
      </c>
      <c r="O52" s="13">
        <f t="shared" si="4"/>
        <v>6656.2349999999997</v>
      </c>
      <c r="P52" s="51"/>
      <c r="Q52" s="477">
        <v>4437.49</v>
      </c>
      <c r="R52" s="477">
        <v>4437.49</v>
      </c>
      <c r="S52" s="450">
        <v>4108.78</v>
      </c>
      <c r="T52" s="450">
        <v>4108.7750000000005</v>
      </c>
      <c r="U52" s="436">
        <v>3735.25</v>
      </c>
      <c r="V52" s="409">
        <v>3735.25</v>
      </c>
      <c r="W52" s="409">
        <v>3735.25</v>
      </c>
      <c r="X52" s="367">
        <v>3408.5890162500004</v>
      </c>
      <c r="Y52" s="303">
        <v>2726.8712130000004</v>
      </c>
      <c r="Z52" s="289">
        <v>4186.25</v>
      </c>
      <c r="AA52" s="277">
        <v>3349</v>
      </c>
      <c r="AB52" s="272">
        <v>3349</v>
      </c>
      <c r="AC52" s="263">
        <v>2086.3590000000004</v>
      </c>
      <c r="AD52" s="208">
        <v>1877.7112199999999</v>
      </c>
      <c r="AE52" s="208">
        <v>1877.7112199999999</v>
      </c>
      <c r="AF52" s="208">
        <v>1877.7112199999999</v>
      </c>
      <c r="AG52" s="208">
        <v>1877.7112199999999</v>
      </c>
      <c r="AH52" s="208">
        <v>1693.4625000000001</v>
      </c>
      <c r="AI52" s="190">
        <v>1354.77</v>
      </c>
      <c r="AJ52" s="312">
        <f t="shared" si="7"/>
        <v>1</v>
      </c>
    </row>
    <row r="53" spans="1:37" ht="23.1" customHeight="1" x14ac:dyDescent="0.25">
      <c r="A53" s="449" t="s">
        <v>238</v>
      </c>
      <c r="B53" s="2">
        <v>170</v>
      </c>
      <c r="C53" s="2" t="s">
        <v>431</v>
      </c>
      <c r="D53" s="3" t="s">
        <v>134</v>
      </c>
      <c r="E53" s="116">
        <f t="shared" si="10"/>
        <v>14450</v>
      </c>
      <c r="F53" s="117">
        <f t="shared" si="10"/>
        <v>8700</v>
      </c>
      <c r="G53" s="101"/>
      <c r="H53" s="45"/>
      <c r="I53" s="45"/>
      <c r="J53" s="62"/>
      <c r="K53" s="202">
        <f t="shared" si="11"/>
        <v>14450</v>
      </c>
      <c r="L53" s="202">
        <f t="shared" si="11"/>
        <v>8700</v>
      </c>
      <c r="M53" s="51"/>
      <c r="N53" s="13">
        <f t="shared" si="3"/>
        <v>14437.3</v>
      </c>
      <c r="O53" s="13">
        <f t="shared" si="4"/>
        <v>8662.380000000001</v>
      </c>
      <c r="P53" s="51"/>
      <c r="Q53" s="477">
        <v>5774.92</v>
      </c>
      <c r="R53" s="477">
        <v>5774.92</v>
      </c>
      <c r="S53" s="450">
        <v>5347.14</v>
      </c>
      <c r="T53" s="450">
        <v>5347.1329999999998</v>
      </c>
      <c r="U53" s="436">
        <v>4861.03</v>
      </c>
      <c r="V53" s="409">
        <v>4861.03</v>
      </c>
      <c r="W53" s="409">
        <v>4861.03</v>
      </c>
      <c r="X53" s="367">
        <v>4435.25</v>
      </c>
      <c r="Y53" s="305">
        <v>3548.2</v>
      </c>
      <c r="Z53" s="289">
        <v>6570</v>
      </c>
      <c r="AA53" s="277">
        <v>5256</v>
      </c>
      <c r="AB53" s="272">
        <v>5256</v>
      </c>
      <c r="AC53" s="263">
        <v>2571.1620000000003</v>
      </c>
      <c r="AD53" s="208">
        <v>2313.9269999999997</v>
      </c>
      <c r="AE53" s="208">
        <v>2313.9269999999997</v>
      </c>
      <c r="AF53" s="208">
        <v>2313.9269999999997</v>
      </c>
      <c r="AG53" s="208">
        <v>2313.9269999999997</v>
      </c>
      <c r="AH53" s="208">
        <v>2086.875</v>
      </c>
      <c r="AI53" s="190">
        <v>1669.5</v>
      </c>
      <c r="AJ53" s="312">
        <f t="shared" si="7"/>
        <v>1</v>
      </c>
    </row>
    <row r="54" spans="1:37" ht="15" customHeight="1" x14ac:dyDescent="0.25">
      <c r="D54" s="320"/>
      <c r="E54" s="138"/>
      <c r="F54" s="139"/>
      <c r="G54" s="103"/>
      <c r="H54" s="67"/>
      <c r="I54" s="67"/>
      <c r="J54" s="2"/>
      <c r="K54" s="202"/>
      <c r="L54" s="202"/>
      <c r="M54" s="2"/>
      <c r="N54" s="13"/>
      <c r="O54" s="13"/>
      <c r="P54" s="2"/>
      <c r="Q54" s="398"/>
      <c r="R54" s="398"/>
      <c r="S54" s="398"/>
      <c r="T54" s="398"/>
      <c r="U54" s="400"/>
      <c r="V54" s="400"/>
      <c r="W54" s="400"/>
      <c r="X54" s="332"/>
      <c r="Y54" s="342"/>
      <c r="Z54" s="322"/>
      <c r="AA54" s="279"/>
      <c r="AB54" s="343"/>
      <c r="AC54" s="323"/>
      <c r="AD54" s="209"/>
      <c r="AE54" s="209"/>
      <c r="AF54" s="209"/>
      <c r="AG54" s="209"/>
      <c r="AH54" s="209"/>
      <c r="AI54" s="191"/>
      <c r="AJ54" s="312" t="e">
        <f t="shared" si="7"/>
        <v>#DIV/0!</v>
      </c>
    </row>
    <row r="55" spans="1:37" ht="23.1" customHeight="1" x14ac:dyDescent="0.25">
      <c r="D55" s="615" t="s">
        <v>44</v>
      </c>
      <c r="E55" s="615"/>
      <c r="F55" s="615"/>
      <c r="G55" s="615"/>
      <c r="H55" s="615"/>
      <c r="I55" s="615"/>
      <c r="J55" s="2"/>
      <c r="K55" s="202"/>
      <c r="L55" s="202"/>
      <c r="M55" s="2"/>
      <c r="N55" s="13"/>
      <c r="O55" s="13"/>
      <c r="P55" s="2"/>
      <c r="Q55" s="509">
        <v>45425</v>
      </c>
      <c r="R55" s="480">
        <v>290224</v>
      </c>
      <c r="S55" s="474">
        <v>220324</v>
      </c>
      <c r="T55" s="398"/>
      <c r="U55" s="400"/>
      <c r="V55" s="400"/>
      <c r="W55" s="400"/>
      <c r="X55" s="332"/>
      <c r="Y55" s="342"/>
      <c r="Z55" s="322"/>
      <c r="AA55" s="279"/>
      <c r="AB55" s="343"/>
      <c r="AC55" s="323"/>
      <c r="AD55" s="209"/>
      <c r="AE55" s="209"/>
      <c r="AF55" s="209"/>
      <c r="AG55" s="209"/>
      <c r="AH55" s="209"/>
      <c r="AI55" s="191"/>
      <c r="AJ55" s="312">
        <f t="shared" si="7"/>
        <v>0.15651703511770218</v>
      </c>
    </row>
    <row r="56" spans="1:37" ht="23.1" customHeight="1" x14ac:dyDescent="0.25">
      <c r="A56" s="517" t="s">
        <v>254</v>
      </c>
      <c r="B56" s="2">
        <v>422</v>
      </c>
      <c r="C56" s="2" t="s">
        <v>359</v>
      </c>
      <c r="D56" s="4" t="s">
        <v>562</v>
      </c>
      <c r="E56" s="116">
        <f t="shared" ref="E56:F64" si="13">K56</f>
        <v>1450</v>
      </c>
      <c r="F56" s="117">
        <f t="shared" si="13"/>
        <v>850</v>
      </c>
      <c r="G56" s="101"/>
      <c r="K56" s="202">
        <f t="shared" ref="K56:L64" si="14">MROUND(N56+25,50)</f>
        <v>1450</v>
      </c>
      <c r="L56" s="202">
        <f t="shared" si="14"/>
        <v>850</v>
      </c>
      <c r="M56" s="51"/>
      <c r="N56" s="13">
        <f t="shared" si="3"/>
        <v>1401.575</v>
      </c>
      <c r="O56" s="13">
        <f t="shared" si="4"/>
        <v>840.94499999999994</v>
      </c>
      <c r="P56" s="51"/>
      <c r="Q56" s="478">
        <v>560.63</v>
      </c>
      <c r="R56" s="478">
        <v>560.63</v>
      </c>
      <c r="S56" s="398">
        <v>560.63</v>
      </c>
      <c r="T56" s="398">
        <v>345.17</v>
      </c>
      <c r="U56" s="436">
        <v>345.17</v>
      </c>
      <c r="V56" s="409">
        <v>345.17</v>
      </c>
      <c r="W56" s="409">
        <v>345.17</v>
      </c>
      <c r="X56" s="367">
        <v>297.5625</v>
      </c>
      <c r="Y56" s="311">
        <v>257.08999999999997</v>
      </c>
      <c r="Z56" s="289">
        <v>243</v>
      </c>
      <c r="AA56" s="277">
        <v>194.4</v>
      </c>
      <c r="AB56" s="263">
        <v>194.4</v>
      </c>
      <c r="AC56" s="263">
        <v>194.4</v>
      </c>
      <c r="AD56" s="208">
        <v>186.19523999999998</v>
      </c>
      <c r="AE56" s="208">
        <v>186.19523999999998</v>
      </c>
      <c r="AF56" s="208">
        <v>186.19523999999998</v>
      </c>
      <c r="AG56" s="208">
        <v>186.19523999999998</v>
      </c>
      <c r="AH56" s="208">
        <v>167.92500000000001</v>
      </c>
      <c r="AI56" s="191">
        <v>134.34</v>
      </c>
      <c r="AJ56" s="312">
        <f t="shared" si="7"/>
        <v>1</v>
      </c>
    </row>
    <row r="57" spans="1:37" ht="23.1" customHeight="1" x14ac:dyDescent="0.25">
      <c r="A57" s="517" t="s">
        <v>254</v>
      </c>
      <c r="B57" s="2">
        <v>423</v>
      </c>
      <c r="C57" s="2" t="s">
        <v>360</v>
      </c>
      <c r="D57" s="4" t="s">
        <v>561</v>
      </c>
      <c r="E57" s="116">
        <f t="shared" si="13"/>
        <v>1200</v>
      </c>
      <c r="F57" s="117">
        <f t="shared" si="13"/>
        <v>750</v>
      </c>
      <c r="G57" s="101"/>
      <c r="K57" s="202">
        <f t="shared" si="14"/>
        <v>1200</v>
      </c>
      <c r="L57" s="202">
        <f t="shared" si="14"/>
        <v>750</v>
      </c>
      <c r="M57" s="51"/>
      <c r="N57" s="13">
        <f t="shared" si="3"/>
        <v>1190.8499999999999</v>
      </c>
      <c r="O57" s="13">
        <f t="shared" si="4"/>
        <v>714.51</v>
      </c>
      <c r="P57" s="51"/>
      <c r="Q57" s="478">
        <v>476.34</v>
      </c>
      <c r="R57" s="478">
        <v>476.34</v>
      </c>
      <c r="S57" s="398">
        <v>476.34</v>
      </c>
      <c r="T57" s="398">
        <v>406.25</v>
      </c>
      <c r="U57" s="436">
        <v>406.25</v>
      </c>
      <c r="V57" s="409">
        <v>406.25</v>
      </c>
      <c r="W57" s="409">
        <v>406.25</v>
      </c>
      <c r="X57" s="367">
        <v>321.36249999999995</v>
      </c>
      <c r="Y57" s="311">
        <v>238.05</v>
      </c>
      <c r="Z57" s="289">
        <v>225</v>
      </c>
      <c r="AA57" s="277">
        <v>180</v>
      </c>
      <c r="AB57" s="263">
        <v>180</v>
      </c>
      <c r="AC57" s="263">
        <v>180</v>
      </c>
      <c r="AD57" s="208">
        <v>169.27217999999999</v>
      </c>
      <c r="AE57" s="208">
        <v>169.27217999999999</v>
      </c>
      <c r="AF57" s="208">
        <v>169.27217999999999</v>
      </c>
      <c r="AG57" s="208">
        <v>169.27217999999999</v>
      </c>
      <c r="AH57" s="208">
        <v>152.66249999999999</v>
      </c>
      <c r="AI57" s="191">
        <v>122.13</v>
      </c>
      <c r="AJ57" s="312">
        <f t="shared" si="7"/>
        <v>1</v>
      </c>
    </row>
    <row r="58" spans="1:37" ht="23.1" customHeight="1" x14ac:dyDescent="0.25">
      <c r="A58" s="517" t="s">
        <v>254</v>
      </c>
      <c r="B58" s="2">
        <v>424</v>
      </c>
      <c r="C58" s="2" t="s">
        <v>362</v>
      </c>
      <c r="D58" s="4" t="s">
        <v>560</v>
      </c>
      <c r="E58" s="116">
        <f t="shared" si="13"/>
        <v>1600</v>
      </c>
      <c r="F58" s="117">
        <f t="shared" si="13"/>
        <v>1000</v>
      </c>
      <c r="G58" s="101"/>
      <c r="K58" s="202">
        <f t="shared" si="14"/>
        <v>1600</v>
      </c>
      <c r="L58" s="202">
        <f t="shared" si="14"/>
        <v>1000</v>
      </c>
      <c r="M58" s="51"/>
      <c r="N58" s="13">
        <f t="shared" si="3"/>
        <v>1587.8</v>
      </c>
      <c r="O58" s="13">
        <f t="shared" si="4"/>
        <v>952.68000000000006</v>
      </c>
      <c r="P58" s="51"/>
      <c r="Q58" s="478">
        <v>635.12</v>
      </c>
      <c r="R58" s="478">
        <v>635.12</v>
      </c>
      <c r="S58" s="398">
        <v>635.12</v>
      </c>
      <c r="T58" s="398">
        <v>460.23</v>
      </c>
      <c r="U58" s="436">
        <v>460.23</v>
      </c>
      <c r="V58" s="409">
        <v>460.23</v>
      </c>
      <c r="W58" s="409">
        <v>460.23</v>
      </c>
      <c r="X58" s="367">
        <v>396.75</v>
      </c>
      <c r="Y58" s="311">
        <v>317.39999999999998</v>
      </c>
      <c r="Z58" s="289">
        <v>300</v>
      </c>
      <c r="AA58" s="277">
        <v>240</v>
      </c>
      <c r="AB58" s="263">
        <v>240</v>
      </c>
      <c r="AC58" s="263">
        <v>240</v>
      </c>
      <c r="AD58" s="208">
        <v>207.05453999999997</v>
      </c>
      <c r="AE58" s="208">
        <v>207.05453999999997</v>
      </c>
      <c r="AF58" s="208">
        <v>207.05453999999997</v>
      </c>
      <c r="AG58" s="208">
        <v>207.05453999999997</v>
      </c>
      <c r="AH58" s="208">
        <v>186.73749999999998</v>
      </c>
      <c r="AI58" s="191">
        <v>149.38999999999999</v>
      </c>
      <c r="AJ58" s="312">
        <f t="shared" si="7"/>
        <v>1</v>
      </c>
    </row>
    <row r="59" spans="1:37" ht="23.1" customHeight="1" x14ac:dyDescent="0.25">
      <c r="A59" s="517" t="s">
        <v>254</v>
      </c>
      <c r="B59" s="2">
        <v>425</v>
      </c>
      <c r="C59" s="2" t="s">
        <v>364</v>
      </c>
      <c r="D59" s="4" t="s">
        <v>559</v>
      </c>
      <c r="E59" s="116">
        <f t="shared" si="13"/>
        <v>2150</v>
      </c>
      <c r="F59" s="117">
        <f t="shared" si="13"/>
        <v>1300</v>
      </c>
      <c r="G59" s="101"/>
      <c r="K59" s="202">
        <f t="shared" si="14"/>
        <v>2150</v>
      </c>
      <c r="L59" s="202">
        <f t="shared" si="14"/>
        <v>1300</v>
      </c>
      <c r="M59" s="51"/>
      <c r="N59" s="13">
        <f t="shared" si="3"/>
        <v>2117</v>
      </c>
      <c r="O59" s="13">
        <f t="shared" si="4"/>
        <v>1270.1999999999998</v>
      </c>
      <c r="P59" s="51"/>
      <c r="Q59" s="478">
        <v>846.8</v>
      </c>
      <c r="R59" s="478">
        <v>846.8</v>
      </c>
      <c r="S59" s="398">
        <v>846.8</v>
      </c>
      <c r="T59" s="398">
        <v>613.63</v>
      </c>
      <c r="U59" s="436">
        <v>613.63</v>
      </c>
      <c r="V59" s="409">
        <v>613.63</v>
      </c>
      <c r="W59" s="409">
        <v>613.63</v>
      </c>
      <c r="X59" s="367">
        <v>529</v>
      </c>
      <c r="Y59" s="311">
        <v>423.2</v>
      </c>
      <c r="Z59" s="289">
        <v>400</v>
      </c>
      <c r="AA59" s="277">
        <v>320</v>
      </c>
      <c r="AB59" s="263">
        <v>320</v>
      </c>
      <c r="AC59" s="263">
        <v>320</v>
      </c>
      <c r="AD59" s="208">
        <v>266.07041999999996</v>
      </c>
      <c r="AE59" s="208">
        <v>266.07041999999996</v>
      </c>
      <c r="AF59" s="208">
        <v>266.07041999999996</v>
      </c>
      <c r="AG59" s="208">
        <v>266.07041999999996</v>
      </c>
      <c r="AH59" s="208">
        <v>239.96250000000001</v>
      </c>
      <c r="AI59" s="191">
        <v>191.97</v>
      </c>
      <c r="AJ59" s="312">
        <f t="shared" si="7"/>
        <v>1</v>
      </c>
    </row>
    <row r="60" spans="1:37" ht="23.1" customHeight="1" x14ac:dyDescent="0.25">
      <c r="A60" s="517" t="s">
        <v>254</v>
      </c>
      <c r="B60" s="2">
        <v>426</v>
      </c>
      <c r="C60" s="2" t="s">
        <v>365</v>
      </c>
      <c r="D60" s="4" t="s">
        <v>558</v>
      </c>
      <c r="E60" s="116">
        <f t="shared" si="13"/>
        <v>2850</v>
      </c>
      <c r="F60" s="117">
        <f t="shared" si="13"/>
        <v>1750</v>
      </c>
      <c r="G60" s="101"/>
      <c r="K60" s="202">
        <f t="shared" si="14"/>
        <v>2850</v>
      </c>
      <c r="L60" s="202">
        <f t="shared" si="14"/>
        <v>1750</v>
      </c>
      <c r="M60" s="51"/>
      <c r="N60" s="13">
        <f t="shared" si="3"/>
        <v>2844.75</v>
      </c>
      <c r="O60" s="13">
        <f t="shared" si="4"/>
        <v>1706.8500000000001</v>
      </c>
      <c r="P60" s="51"/>
      <c r="Q60" s="478">
        <v>1137.9000000000001</v>
      </c>
      <c r="R60" s="478">
        <v>1137.9000000000001</v>
      </c>
      <c r="S60" s="398">
        <v>1137.9000000000001</v>
      </c>
      <c r="T60" s="398">
        <v>824.57</v>
      </c>
      <c r="U60" s="436">
        <v>824.57</v>
      </c>
      <c r="V60" s="409">
        <v>824.57</v>
      </c>
      <c r="W60" s="409">
        <v>824.57</v>
      </c>
      <c r="X60" s="367">
        <v>710.84999999999991</v>
      </c>
      <c r="Y60" s="311">
        <v>568.67999999999995</v>
      </c>
      <c r="Z60" s="289">
        <v>537.5</v>
      </c>
      <c r="AA60" s="277">
        <v>430</v>
      </c>
      <c r="AB60" s="263">
        <v>430</v>
      </c>
      <c r="AC60" s="263">
        <v>430</v>
      </c>
      <c r="AD60" s="208">
        <v>341.37180000000001</v>
      </c>
      <c r="AE60" s="208">
        <v>341.37180000000001</v>
      </c>
      <c r="AF60" s="208">
        <v>341.37180000000001</v>
      </c>
      <c r="AG60" s="208">
        <v>341.37180000000001</v>
      </c>
      <c r="AH60" s="208">
        <v>307.875</v>
      </c>
      <c r="AI60" s="191">
        <v>246.3</v>
      </c>
      <c r="AJ60" s="312">
        <f t="shared" si="7"/>
        <v>1</v>
      </c>
    </row>
    <row r="61" spans="1:37" ht="23.1" customHeight="1" x14ac:dyDescent="0.25">
      <c r="A61" s="517" t="s">
        <v>254</v>
      </c>
      <c r="B61" s="2">
        <v>427</v>
      </c>
      <c r="C61" s="2" t="s">
        <v>366</v>
      </c>
      <c r="D61" s="4" t="s">
        <v>557</v>
      </c>
      <c r="E61" s="116">
        <f t="shared" si="13"/>
        <v>3450</v>
      </c>
      <c r="F61" s="117">
        <f t="shared" si="13"/>
        <v>2100</v>
      </c>
      <c r="G61" s="101"/>
      <c r="K61" s="202">
        <f t="shared" si="14"/>
        <v>3450</v>
      </c>
      <c r="L61" s="202">
        <f t="shared" si="14"/>
        <v>2100</v>
      </c>
      <c r="M61" s="51"/>
      <c r="N61" s="13">
        <f t="shared" si="3"/>
        <v>3440.2</v>
      </c>
      <c r="O61" s="13">
        <f t="shared" si="4"/>
        <v>2064.12</v>
      </c>
      <c r="P61" s="51"/>
      <c r="Q61" s="478">
        <v>1376.08</v>
      </c>
      <c r="R61" s="478">
        <v>1376.08</v>
      </c>
      <c r="S61" s="398">
        <v>1376.08</v>
      </c>
      <c r="T61" s="398">
        <v>997.16</v>
      </c>
      <c r="U61" s="436">
        <v>997.16</v>
      </c>
      <c r="V61" s="409">
        <v>997.16</v>
      </c>
      <c r="W61" s="409">
        <v>997.16</v>
      </c>
      <c r="X61" s="367">
        <v>859.625</v>
      </c>
      <c r="Y61" s="311">
        <v>687.7</v>
      </c>
      <c r="Z61" s="289">
        <v>650</v>
      </c>
      <c r="AA61" s="277">
        <v>520</v>
      </c>
      <c r="AB61" s="263">
        <v>520</v>
      </c>
      <c r="AC61" s="263">
        <v>520</v>
      </c>
      <c r="AD61" s="208">
        <v>422.72999999999996</v>
      </c>
      <c r="AE61" s="208">
        <v>422.72999999999996</v>
      </c>
      <c r="AF61" s="208">
        <v>422.72999999999996</v>
      </c>
      <c r="AG61" s="208">
        <v>422.72999999999996</v>
      </c>
      <c r="AH61" s="208">
        <v>381.25</v>
      </c>
      <c r="AI61" s="191">
        <v>305</v>
      </c>
      <c r="AJ61" s="312">
        <f t="shared" si="7"/>
        <v>1</v>
      </c>
    </row>
    <row r="62" spans="1:37" ht="23.1" customHeight="1" x14ac:dyDescent="0.25">
      <c r="A62" s="517" t="s">
        <v>254</v>
      </c>
      <c r="B62" s="2">
        <v>428</v>
      </c>
      <c r="C62" s="2" t="s">
        <v>367</v>
      </c>
      <c r="D62" s="4" t="s">
        <v>556</v>
      </c>
      <c r="E62" s="116">
        <f t="shared" si="13"/>
        <v>4150</v>
      </c>
      <c r="F62" s="117">
        <f t="shared" si="13"/>
        <v>2500</v>
      </c>
      <c r="G62" s="101"/>
      <c r="K62" s="202">
        <f t="shared" si="14"/>
        <v>4150</v>
      </c>
      <c r="L62" s="202">
        <f t="shared" si="14"/>
        <v>2500</v>
      </c>
      <c r="M62" s="51"/>
      <c r="N62" s="13">
        <f t="shared" si="3"/>
        <v>4101.8249999999998</v>
      </c>
      <c r="O62" s="13">
        <f t="shared" si="4"/>
        <v>2461.0950000000003</v>
      </c>
      <c r="P62" s="51"/>
      <c r="Q62" s="478">
        <v>1640.73</v>
      </c>
      <c r="R62" s="478">
        <v>1640.73</v>
      </c>
      <c r="S62" s="398">
        <v>1640.73</v>
      </c>
      <c r="T62" s="398">
        <v>1188.93</v>
      </c>
      <c r="U62" s="436">
        <v>1188.93</v>
      </c>
      <c r="V62" s="409">
        <v>1188.93</v>
      </c>
      <c r="W62" s="409">
        <v>1188.93</v>
      </c>
      <c r="X62" s="367">
        <v>1024.9375</v>
      </c>
      <c r="Y62" s="311">
        <v>819.95</v>
      </c>
      <c r="Z62" s="289">
        <v>775</v>
      </c>
      <c r="AA62" s="277">
        <v>620</v>
      </c>
      <c r="AB62" s="263">
        <v>620</v>
      </c>
      <c r="AC62" s="263">
        <v>620</v>
      </c>
      <c r="AD62" s="208">
        <v>480.52619999999996</v>
      </c>
      <c r="AE62" s="208">
        <v>480.52619999999996</v>
      </c>
      <c r="AF62" s="208">
        <v>480.52619999999996</v>
      </c>
      <c r="AG62" s="208">
        <v>480.52619999999996</v>
      </c>
      <c r="AH62" s="208">
        <v>433.375</v>
      </c>
      <c r="AI62" s="191">
        <v>346.7</v>
      </c>
      <c r="AJ62" s="312">
        <f t="shared" si="7"/>
        <v>1</v>
      </c>
    </row>
    <row r="63" spans="1:37" ht="23.1" customHeight="1" x14ac:dyDescent="0.25">
      <c r="A63" s="517" t="s">
        <v>254</v>
      </c>
      <c r="B63" s="2">
        <v>429</v>
      </c>
      <c r="C63" s="2" t="s">
        <v>361</v>
      </c>
      <c r="D63" s="4" t="s">
        <v>203</v>
      </c>
      <c r="E63" s="116">
        <f t="shared" si="13"/>
        <v>1800</v>
      </c>
      <c r="F63" s="117">
        <f t="shared" si="13"/>
        <v>1100</v>
      </c>
      <c r="G63" s="101"/>
      <c r="K63" s="202">
        <f t="shared" si="14"/>
        <v>1800</v>
      </c>
      <c r="L63" s="202">
        <f t="shared" si="14"/>
        <v>1100</v>
      </c>
      <c r="M63" s="51"/>
      <c r="N63" s="13">
        <f t="shared" si="3"/>
        <v>1767.15</v>
      </c>
      <c r="O63" s="13">
        <f t="shared" si="4"/>
        <v>1060.29</v>
      </c>
      <c r="P63" s="51"/>
      <c r="Q63" s="478">
        <v>706.86</v>
      </c>
      <c r="R63" s="478">
        <v>706.86</v>
      </c>
      <c r="S63" s="398">
        <v>706.86</v>
      </c>
      <c r="T63" s="398">
        <v>512.21</v>
      </c>
      <c r="U63" s="436">
        <v>512.21</v>
      </c>
      <c r="V63" s="409">
        <v>512.21</v>
      </c>
      <c r="W63" s="409">
        <v>512.21</v>
      </c>
      <c r="X63" s="367">
        <v>405.08749999999998</v>
      </c>
      <c r="Y63" s="311">
        <v>324.07</v>
      </c>
      <c r="Z63" s="289">
        <v>321.625</v>
      </c>
      <c r="AA63" s="277">
        <v>257.3</v>
      </c>
      <c r="AB63" s="263">
        <v>257.3</v>
      </c>
      <c r="AC63" s="263">
        <v>257.3</v>
      </c>
      <c r="AD63" s="208">
        <v>247.49801999999997</v>
      </c>
      <c r="AE63" s="208">
        <v>247.49801999999997</v>
      </c>
      <c r="AF63" s="208">
        <v>247.49801999999997</v>
      </c>
      <c r="AG63" s="208">
        <v>247.49801999999997</v>
      </c>
      <c r="AH63" s="208">
        <v>223.21249999999998</v>
      </c>
      <c r="AI63" s="191">
        <v>178.57</v>
      </c>
      <c r="AJ63" s="312">
        <f t="shared" si="7"/>
        <v>1</v>
      </c>
    </row>
    <row r="64" spans="1:37" ht="23.1" customHeight="1" x14ac:dyDescent="0.25">
      <c r="A64" s="517" t="s">
        <v>254</v>
      </c>
      <c r="B64" s="2">
        <v>430</v>
      </c>
      <c r="C64" s="2" t="s">
        <v>363</v>
      </c>
      <c r="D64" s="4" t="s">
        <v>205</v>
      </c>
      <c r="E64" s="116">
        <f t="shared" si="13"/>
        <v>2850</v>
      </c>
      <c r="F64" s="117">
        <f t="shared" si="13"/>
        <v>1700</v>
      </c>
      <c r="G64" s="101"/>
      <c r="K64" s="202">
        <f t="shared" si="14"/>
        <v>2850</v>
      </c>
      <c r="L64" s="202">
        <f t="shared" si="14"/>
        <v>1700</v>
      </c>
      <c r="M64" s="51"/>
      <c r="N64" s="13">
        <f t="shared" si="3"/>
        <v>2821.0250000000001</v>
      </c>
      <c r="O64" s="13">
        <f t="shared" si="4"/>
        <v>1692.6150000000002</v>
      </c>
      <c r="P64" s="51"/>
      <c r="Q64" s="478">
        <v>1128.4100000000001</v>
      </c>
      <c r="R64" s="478">
        <v>1128.4100000000001</v>
      </c>
      <c r="S64" s="398">
        <v>1128.4100000000001</v>
      </c>
      <c r="T64" s="398">
        <v>817.69</v>
      </c>
      <c r="U64" s="436">
        <v>817.69</v>
      </c>
      <c r="V64" s="409">
        <v>817.69</v>
      </c>
      <c r="W64" s="409">
        <v>817.69</v>
      </c>
      <c r="X64" s="367">
        <v>590.45000000000005</v>
      </c>
      <c r="Y64" s="311">
        <v>472.36</v>
      </c>
      <c r="Z64" s="289">
        <v>513.4375</v>
      </c>
      <c r="AA64" s="277">
        <v>410.75</v>
      </c>
      <c r="AB64" s="263">
        <v>410.75</v>
      </c>
      <c r="AC64" s="263">
        <v>410.75</v>
      </c>
      <c r="AD64" s="208">
        <v>395.09315999999995</v>
      </c>
      <c r="AE64" s="208">
        <v>395.09315999999995</v>
      </c>
      <c r="AF64" s="208">
        <v>395.09315999999995</v>
      </c>
      <c r="AG64" s="208">
        <v>395.09315999999995</v>
      </c>
      <c r="AH64" s="208">
        <v>356.32499999999999</v>
      </c>
      <c r="AI64" s="191">
        <v>285.06</v>
      </c>
      <c r="AJ64" s="312">
        <f t="shared" si="7"/>
        <v>1</v>
      </c>
    </row>
    <row r="65" spans="1:43" ht="15" customHeight="1" x14ac:dyDescent="0.25">
      <c r="D65" s="136"/>
      <c r="E65" s="138"/>
      <c r="F65" s="139"/>
      <c r="J65" s="34"/>
      <c r="K65" s="202"/>
      <c r="L65" s="202"/>
      <c r="M65" s="2"/>
      <c r="N65" s="13"/>
      <c r="O65" s="13"/>
      <c r="P65" s="2"/>
      <c r="Q65" s="398"/>
      <c r="R65" s="398"/>
      <c r="S65" s="398"/>
      <c r="T65" s="398"/>
      <c r="U65" s="400"/>
      <c r="V65" s="400"/>
      <c r="W65" s="400"/>
      <c r="X65" s="332"/>
      <c r="Y65" s="340"/>
      <c r="Z65" s="330"/>
      <c r="AA65" s="280"/>
      <c r="AB65" s="331"/>
      <c r="AC65" s="331"/>
      <c r="AD65" s="208"/>
      <c r="AE65" s="208"/>
      <c r="AF65" s="208"/>
      <c r="AG65" s="208"/>
      <c r="AH65" s="208"/>
      <c r="AI65" s="191"/>
      <c r="AJ65" s="312" t="e">
        <f t="shared" si="7"/>
        <v>#DIV/0!</v>
      </c>
    </row>
    <row r="66" spans="1:43" ht="23.1" customHeight="1" x14ac:dyDescent="0.25">
      <c r="D66" s="615" t="s">
        <v>281</v>
      </c>
      <c r="E66" s="615"/>
      <c r="F66" s="615"/>
      <c r="G66" s="615"/>
      <c r="H66" s="615"/>
      <c r="I66" s="615"/>
      <c r="J66" s="34"/>
      <c r="K66" s="202"/>
      <c r="L66" s="202"/>
      <c r="M66" s="2"/>
      <c r="N66" s="13"/>
      <c r="O66" s="13"/>
      <c r="P66" s="2"/>
      <c r="Q66" s="523">
        <v>45426</v>
      </c>
      <c r="R66" s="481">
        <v>220324</v>
      </c>
      <c r="S66" s="472">
        <v>220324</v>
      </c>
      <c r="T66" s="398"/>
      <c r="U66" s="400"/>
      <c r="V66" s="400"/>
      <c r="W66" s="400"/>
      <c r="X66" s="332"/>
      <c r="Y66" s="340"/>
      <c r="Z66" s="330"/>
      <c r="AA66" s="280"/>
      <c r="AB66" s="331"/>
      <c r="AC66" s="331"/>
      <c r="AD66" s="208"/>
      <c r="AE66" s="208"/>
      <c r="AF66" s="208"/>
      <c r="AG66" s="208"/>
      <c r="AH66" s="208"/>
      <c r="AI66" s="191"/>
      <c r="AJ66" s="312">
        <f t="shared" si="7"/>
        <v>0.20617817396198326</v>
      </c>
    </row>
    <row r="67" spans="1:43" s="66" customFormat="1" ht="23.1" customHeight="1" x14ac:dyDescent="0.25">
      <c r="A67" s="519" t="s">
        <v>255</v>
      </c>
      <c r="B67" s="2">
        <v>1618</v>
      </c>
      <c r="C67" s="2" t="s">
        <v>388</v>
      </c>
      <c r="D67" s="4" t="s">
        <v>210</v>
      </c>
      <c r="E67" s="116">
        <f t="shared" ref="E67:F75" si="15">K67</f>
        <v>550</v>
      </c>
      <c r="F67" s="117">
        <f t="shared" si="15"/>
        <v>350</v>
      </c>
      <c r="G67" s="101"/>
      <c r="H67" s="2"/>
      <c r="I67" s="2"/>
      <c r="J67" s="71"/>
      <c r="K67" s="202">
        <f t="shared" ref="K67:L75" si="16">MROUND(N67+25,50)</f>
        <v>550</v>
      </c>
      <c r="L67" s="202">
        <f t="shared" si="16"/>
        <v>350</v>
      </c>
      <c r="M67" s="51"/>
      <c r="N67" s="13">
        <f t="shared" si="3"/>
        <v>526.1</v>
      </c>
      <c r="O67" s="13">
        <f t="shared" si="4"/>
        <v>315.65999999999997</v>
      </c>
      <c r="P67" s="63"/>
      <c r="Q67" s="520">
        <v>210.44</v>
      </c>
      <c r="R67" s="482">
        <v>194.86</v>
      </c>
      <c r="S67" s="467">
        <v>194.86</v>
      </c>
      <c r="T67" s="398">
        <v>158.50575365625002</v>
      </c>
      <c r="U67" s="400">
        <v>158.50575365625002</v>
      </c>
      <c r="V67" s="410">
        <v>158.50575365625002</v>
      </c>
      <c r="W67" s="410">
        <v>158.50575365625002</v>
      </c>
      <c r="X67" s="367">
        <v>144.0961396875</v>
      </c>
      <c r="Y67" s="300">
        <v>115.27691175000001</v>
      </c>
      <c r="Z67" s="289">
        <v>115.27691175000001</v>
      </c>
      <c r="AA67" s="277">
        <v>92.221529400000009</v>
      </c>
      <c r="AB67" s="263">
        <v>92.221529400000009</v>
      </c>
      <c r="AC67" s="263">
        <v>92.221529400000009</v>
      </c>
      <c r="AD67" s="208">
        <v>83.837754000000004</v>
      </c>
      <c r="AE67" s="208">
        <v>83.837754000000004</v>
      </c>
      <c r="AF67" s="208">
        <v>83.837754000000004</v>
      </c>
      <c r="AG67" s="208">
        <v>83.837754000000004</v>
      </c>
      <c r="AH67" s="208">
        <v>75.611250000000013</v>
      </c>
      <c r="AI67" s="192">
        <v>60.489000000000004</v>
      </c>
      <c r="AJ67" s="312">
        <f t="shared" si="7"/>
        <v>1.0799548393718565</v>
      </c>
      <c r="AK67" s="144"/>
    </row>
    <row r="68" spans="1:43" ht="23.1" customHeight="1" x14ac:dyDescent="0.25">
      <c r="A68" s="519" t="s">
        <v>255</v>
      </c>
      <c r="B68" s="2">
        <v>1619</v>
      </c>
      <c r="C68" s="2" t="s">
        <v>389</v>
      </c>
      <c r="D68" s="4" t="s">
        <v>211</v>
      </c>
      <c r="E68" s="116">
        <f t="shared" si="15"/>
        <v>900</v>
      </c>
      <c r="F68" s="117">
        <f t="shared" si="15"/>
        <v>550</v>
      </c>
      <c r="G68" s="101"/>
      <c r="J68" s="71"/>
      <c r="K68" s="202">
        <f t="shared" si="16"/>
        <v>900</v>
      </c>
      <c r="L68" s="202">
        <f t="shared" si="16"/>
        <v>550</v>
      </c>
      <c r="M68" s="51"/>
      <c r="N68" s="13">
        <f t="shared" si="3"/>
        <v>869.27499999999998</v>
      </c>
      <c r="O68" s="13">
        <f t="shared" si="4"/>
        <v>521.56499999999994</v>
      </c>
      <c r="P68" s="51"/>
      <c r="Q68" s="520">
        <v>347.71</v>
      </c>
      <c r="R68" s="482">
        <v>321.95</v>
      </c>
      <c r="S68" s="467">
        <v>321.95</v>
      </c>
      <c r="T68" s="398">
        <v>261.84147412500005</v>
      </c>
      <c r="U68" s="400">
        <v>261.84147412500005</v>
      </c>
      <c r="V68" s="410">
        <v>261.84147412500005</v>
      </c>
      <c r="W68" s="410">
        <v>261.84147412500005</v>
      </c>
      <c r="X68" s="367">
        <v>238.03770375000002</v>
      </c>
      <c r="Y68" s="300">
        <v>190.43016300000002</v>
      </c>
      <c r="Z68" s="289">
        <v>190.43016300000002</v>
      </c>
      <c r="AA68" s="277">
        <v>152.34413040000001</v>
      </c>
      <c r="AB68" s="263">
        <v>152.34413040000001</v>
      </c>
      <c r="AC68" s="263">
        <v>152.34413040000001</v>
      </c>
      <c r="AD68" s="208">
        <v>138.494664</v>
      </c>
      <c r="AE68" s="208">
        <v>138.494664</v>
      </c>
      <c r="AF68" s="208">
        <v>138.494664</v>
      </c>
      <c r="AG68" s="208">
        <v>138.494664</v>
      </c>
      <c r="AH68" s="208">
        <v>124.905</v>
      </c>
      <c r="AI68" s="190">
        <v>99.924000000000007</v>
      </c>
      <c r="AJ68" s="312">
        <f t="shared" si="7"/>
        <v>1.080012424289486</v>
      </c>
    </row>
    <row r="69" spans="1:43" ht="23.1" customHeight="1" x14ac:dyDescent="0.25">
      <c r="A69" s="519" t="s">
        <v>255</v>
      </c>
      <c r="B69" s="2">
        <v>1620</v>
      </c>
      <c r="C69" s="2" t="s">
        <v>390</v>
      </c>
      <c r="D69" s="4" t="s">
        <v>212</v>
      </c>
      <c r="E69" s="116">
        <f t="shared" si="15"/>
        <v>1200</v>
      </c>
      <c r="F69" s="117">
        <f t="shared" si="15"/>
        <v>700</v>
      </c>
      <c r="G69" s="101"/>
      <c r="J69" s="71"/>
      <c r="K69" s="202">
        <f t="shared" si="16"/>
        <v>1200</v>
      </c>
      <c r="L69" s="202">
        <f t="shared" si="16"/>
        <v>700</v>
      </c>
      <c r="M69" s="51"/>
      <c r="N69" s="13">
        <f t="shared" si="3"/>
        <v>1157.625</v>
      </c>
      <c r="O69" s="13">
        <f t="shared" si="4"/>
        <v>694.57500000000005</v>
      </c>
      <c r="P69" s="51"/>
      <c r="Q69" s="520">
        <v>463.05</v>
      </c>
      <c r="R69" s="482">
        <v>428.75</v>
      </c>
      <c r="S69" s="467">
        <v>428.75</v>
      </c>
      <c r="T69" s="398">
        <v>348.74724740624998</v>
      </c>
      <c r="U69" s="400">
        <v>348.74724740624998</v>
      </c>
      <c r="V69" s="410">
        <v>348.74724740624998</v>
      </c>
      <c r="W69" s="410">
        <v>348.74724740624998</v>
      </c>
      <c r="X69" s="367">
        <v>317.04295218749996</v>
      </c>
      <c r="Y69" s="300">
        <v>253.63436174999998</v>
      </c>
      <c r="Z69" s="289">
        <v>253.63436174999998</v>
      </c>
      <c r="AA69" s="277">
        <v>202.90748939999997</v>
      </c>
      <c r="AB69" s="263">
        <v>202.90748939999997</v>
      </c>
      <c r="AC69" s="263">
        <v>202.90748939999997</v>
      </c>
      <c r="AD69" s="208">
        <v>184.46135399999997</v>
      </c>
      <c r="AE69" s="208">
        <v>184.46135399999997</v>
      </c>
      <c r="AF69" s="208">
        <v>184.46135399999997</v>
      </c>
      <c r="AG69" s="208">
        <v>184.46135399999997</v>
      </c>
      <c r="AH69" s="208">
        <v>166.36124999999998</v>
      </c>
      <c r="AI69" s="190">
        <v>133.089</v>
      </c>
      <c r="AJ69" s="312">
        <f t="shared" si="7"/>
        <v>1.08</v>
      </c>
    </row>
    <row r="70" spans="1:43" ht="23.1" customHeight="1" x14ac:dyDescent="0.25">
      <c r="A70" s="519" t="s">
        <v>255</v>
      </c>
      <c r="B70" s="2">
        <v>1621</v>
      </c>
      <c r="C70" s="2" t="s">
        <v>391</v>
      </c>
      <c r="D70" s="4" t="s">
        <v>213</v>
      </c>
      <c r="E70" s="116">
        <f t="shared" si="15"/>
        <v>1650</v>
      </c>
      <c r="F70" s="117">
        <f t="shared" si="15"/>
        <v>1000</v>
      </c>
      <c r="G70" s="101"/>
      <c r="J70" s="71"/>
      <c r="K70" s="202">
        <f t="shared" si="16"/>
        <v>1650</v>
      </c>
      <c r="L70" s="202">
        <f t="shared" si="16"/>
        <v>1000</v>
      </c>
      <c r="M70" s="51"/>
      <c r="N70" s="13">
        <f t="shared" si="3"/>
        <v>1621.2750000000001</v>
      </c>
      <c r="O70" s="13">
        <f t="shared" si="4"/>
        <v>972.76499999999999</v>
      </c>
      <c r="P70" s="51"/>
      <c r="Q70" s="520">
        <v>648.51</v>
      </c>
      <c r="R70" s="482">
        <v>600.47</v>
      </c>
      <c r="S70" s="467">
        <v>600.47</v>
      </c>
      <c r="T70" s="398">
        <v>488.43062296875001</v>
      </c>
      <c r="U70" s="400">
        <v>488.43062296875001</v>
      </c>
      <c r="V70" s="410">
        <v>488.43062296875001</v>
      </c>
      <c r="W70" s="410">
        <v>488.43062296875001</v>
      </c>
      <c r="X70" s="367">
        <v>444.02783906249999</v>
      </c>
      <c r="Y70" s="300">
        <v>355.22227125000001</v>
      </c>
      <c r="Z70" s="289">
        <v>355.22227125000001</v>
      </c>
      <c r="AA70" s="277">
        <v>284.177817</v>
      </c>
      <c r="AB70" s="263">
        <v>284.177817</v>
      </c>
      <c r="AC70" s="263">
        <v>284.177817</v>
      </c>
      <c r="AD70" s="208">
        <v>258.34346999999997</v>
      </c>
      <c r="AE70" s="208">
        <v>258.34346999999997</v>
      </c>
      <c r="AF70" s="208">
        <v>258.34346999999997</v>
      </c>
      <c r="AG70" s="208">
        <v>258.34346999999997</v>
      </c>
      <c r="AH70" s="208">
        <v>232.99375000000001</v>
      </c>
      <c r="AI70" s="190">
        <v>186.39500000000001</v>
      </c>
      <c r="AJ70" s="312">
        <f t="shared" si="7"/>
        <v>1.0800039968691191</v>
      </c>
    </row>
    <row r="71" spans="1:43" s="144" customFormat="1" ht="23.1" customHeight="1" x14ac:dyDescent="0.25">
      <c r="A71" s="519" t="s">
        <v>255</v>
      </c>
      <c r="B71" s="2">
        <v>1622</v>
      </c>
      <c r="C71" s="2" t="s">
        <v>392</v>
      </c>
      <c r="D71" s="4" t="s">
        <v>214</v>
      </c>
      <c r="E71" s="116">
        <f t="shared" si="15"/>
        <v>2300</v>
      </c>
      <c r="F71" s="117">
        <f t="shared" si="15"/>
        <v>1400</v>
      </c>
      <c r="G71" s="101"/>
      <c r="H71" s="2"/>
      <c r="I71" s="2"/>
      <c r="J71" s="71"/>
      <c r="K71" s="202">
        <f t="shared" si="16"/>
        <v>2300</v>
      </c>
      <c r="L71" s="202">
        <f t="shared" si="16"/>
        <v>1400</v>
      </c>
      <c r="M71" s="51"/>
      <c r="N71" s="13">
        <f t="shared" si="3"/>
        <v>2257.5500000000002</v>
      </c>
      <c r="O71" s="13">
        <f t="shared" si="4"/>
        <v>1354.53</v>
      </c>
      <c r="P71" s="51"/>
      <c r="Q71" s="520">
        <v>903.02</v>
      </c>
      <c r="R71" s="482">
        <v>836.13</v>
      </c>
      <c r="S71" s="467">
        <v>836.13</v>
      </c>
      <c r="T71" s="398">
        <v>680.11334015625016</v>
      </c>
      <c r="U71" s="400">
        <v>680.11334015625016</v>
      </c>
      <c r="V71" s="410">
        <v>680.11334015625016</v>
      </c>
      <c r="W71" s="410">
        <v>680.11334015625016</v>
      </c>
      <c r="X71" s="367">
        <v>618.28485468750011</v>
      </c>
      <c r="Y71" s="300">
        <v>494.62788375000008</v>
      </c>
      <c r="Z71" s="289">
        <v>494.62788375000008</v>
      </c>
      <c r="AA71" s="277">
        <v>395.70230700000008</v>
      </c>
      <c r="AB71" s="263">
        <v>395.70230700000008</v>
      </c>
      <c r="AC71" s="263">
        <v>395.70230700000008</v>
      </c>
      <c r="AD71" s="208">
        <v>359.72937000000002</v>
      </c>
      <c r="AE71" s="208">
        <v>359.72937000000002</v>
      </c>
      <c r="AF71" s="208">
        <v>359.72937000000002</v>
      </c>
      <c r="AG71" s="208">
        <v>359.72937000000002</v>
      </c>
      <c r="AH71" s="208">
        <v>324.43125000000003</v>
      </c>
      <c r="AI71" s="190">
        <v>259.54500000000002</v>
      </c>
      <c r="AJ71" s="312">
        <f t="shared" si="7"/>
        <v>1.0799995216054921</v>
      </c>
      <c r="AL71" s="34"/>
      <c r="AM71" s="34"/>
      <c r="AN71" s="34"/>
      <c r="AO71" s="34"/>
      <c r="AP71" s="34"/>
      <c r="AQ71" s="34"/>
    </row>
    <row r="72" spans="1:43" s="144" customFormat="1" ht="23.1" customHeight="1" x14ac:dyDescent="0.25">
      <c r="A72" s="519" t="s">
        <v>255</v>
      </c>
      <c r="B72" s="2">
        <v>1623</v>
      </c>
      <c r="C72" s="2" t="s">
        <v>393</v>
      </c>
      <c r="D72" s="4" t="s">
        <v>215</v>
      </c>
      <c r="E72" s="116">
        <f t="shared" si="15"/>
        <v>2850</v>
      </c>
      <c r="F72" s="117">
        <f t="shared" si="15"/>
        <v>1750</v>
      </c>
      <c r="G72" s="101"/>
      <c r="H72" s="2"/>
      <c r="I72" s="2"/>
      <c r="J72" s="71"/>
      <c r="K72" s="202">
        <f t="shared" si="16"/>
        <v>2850</v>
      </c>
      <c r="L72" s="202">
        <f t="shared" si="16"/>
        <v>1750</v>
      </c>
      <c r="M72" s="51"/>
      <c r="N72" s="13">
        <f t="shared" si="3"/>
        <v>2836.4749999999999</v>
      </c>
      <c r="O72" s="13">
        <f t="shared" si="4"/>
        <v>1701.8849999999998</v>
      </c>
      <c r="P72" s="51"/>
      <c r="Q72" s="520">
        <v>1134.5899999999999</v>
      </c>
      <c r="R72" s="482">
        <v>1050.55</v>
      </c>
      <c r="S72" s="467">
        <v>1050.55</v>
      </c>
      <c r="T72" s="398">
        <v>854.50137609375008</v>
      </c>
      <c r="U72" s="400">
        <v>854.50137609375008</v>
      </c>
      <c r="V72" s="410">
        <v>854.50137609375008</v>
      </c>
      <c r="W72" s="410">
        <v>854.50137609375008</v>
      </c>
      <c r="X72" s="367">
        <v>776.81943281250005</v>
      </c>
      <c r="Y72" s="300">
        <v>621.45554625</v>
      </c>
      <c r="Z72" s="289">
        <v>621.45554625</v>
      </c>
      <c r="AA72" s="277">
        <v>497.16443700000002</v>
      </c>
      <c r="AB72" s="263">
        <v>497.16443700000002</v>
      </c>
      <c r="AC72" s="263">
        <v>497.16443700000002</v>
      </c>
      <c r="AD72" s="208">
        <v>451.96767</v>
      </c>
      <c r="AE72" s="208">
        <v>451.96767</v>
      </c>
      <c r="AF72" s="208">
        <v>451.96767</v>
      </c>
      <c r="AG72" s="208">
        <v>451.96767</v>
      </c>
      <c r="AH72" s="208">
        <v>407.61875000000003</v>
      </c>
      <c r="AI72" s="190">
        <v>326.09500000000003</v>
      </c>
      <c r="AJ72" s="312">
        <f t="shared" si="7"/>
        <v>1.0799961924706105</v>
      </c>
      <c r="AL72" s="34"/>
      <c r="AM72" s="34"/>
      <c r="AN72" s="34"/>
      <c r="AO72" s="34"/>
      <c r="AP72" s="34"/>
      <c r="AQ72" s="34"/>
    </row>
    <row r="73" spans="1:43" s="144" customFormat="1" ht="23.1" customHeight="1" x14ac:dyDescent="0.25">
      <c r="A73" s="519" t="s">
        <v>255</v>
      </c>
      <c r="B73" s="2">
        <v>1624</v>
      </c>
      <c r="C73" s="2" t="s">
        <v>394</v>
      </c>
      <c r="D73" s="4" t="s">
        <v>216</v>
      </c>
      <c r="E73" s="116">
        <f t="shared" si="15"/>
        <v>4900</v>
      </c>
      <c r="F73" s="117">
        <f t="shared" si="15"/>
        <v>2950</v>
      </c>
      <c r="G73" s="101"/>
      <c r="H73" s="2"/>
      <c r="I73" s="2"/>
      <c r="J73" s="71"/>
      <c r="K73" s="202">
        <f t="shared" si="16"/>
        <v>4900</v>
      </c>
      <c r="L73" s="202">
        <f t="shared" si="16"/>
        <v>2950</v>
      </c>
      <c r="M73" s="51"/>
      <c r="N73" s="13">
        <f t="shared" si="3"/>
        <v>4863.4750000000004</v>
      </c>
      <c r="O73" s="13">
        <f t="shared" si="4"/>
        <v>2918.085</v>
      </c>
      <c r="P73" s="51"/>
      <c r="Q73" s="520">
        <v>1945.39</v>
      </c>
      <c r="R73" s="482">
        <v>1801.28</v>
      </c>
      <c r="S73" s="467">
        <v>1801.28</v>
      </c>
      <c r="T73" s="398">
        <v>1465.1189220937504</v>
      </c>
      <c r="U73" s="400">
        <v>1465.1189220937504</v>
      </c>
      <c r="V73" s="410">
        <v>1465.1189220937504</v>
      </c>
      <c r="W73" s="410">
        <v>1465.1189220937504</v>
      </c>
      <c r="X73" s="367">
        <v>1331.9262928125002</v>
      </c>
      <c r="Y73" s="300">
        <v>1065.5410342500002</v>
      </c>
      <c r="Z73" s="289">
        <v>1065.5410342500002</v>
      </c>
      <c r="AA73" s="277">
        <v>852.43282740000006</v>
      </c>
      <c r="AB73" s="263">
        <v>852.43282740000006</v>
      </c>
      <c r="AC73" s="263">
        <v>852.43282740000006</v>
      </c>
      <c r="AD73" s="208">
        <v>774.93893400000002</v>
      </c>
      <c r="AE73" s="208">
        <v>774.93893400000002</v>
      </c>
      <c r="AF73" s="208">
        <v>774.93893400000002</v>
      </c>
      <c r="AG73" s="208">
        <v>774.93893400000002</v>
      </c>
      <c r="AH73" s="208">
        <v>698.89875000000006</v>
      </c>
      <c r="AI73" s="190">
        <v>559.11900000000003</v>
      </c>
      <c r="AJ73" s="312">
        <f t="shared" si="7"/>
        <v>1.0800042192218868</v>
      </c>
      <c r="AL73" s="34"/>
      <c r="AM73" s="34"/>
      <c r="AN73" s="34"/>
      <c r="AO73" s="34"/>
      <c r="AP73" s="34"/>
      <c r="AQ73" s="34"/>
    </row>
    <row r="74" spans="1:43" s="144" customFormat="1" ht="23.1" customHeight="1" x14ac:dyDescent="0.25">
      <c r="A74" s="519" t="s">
        <v>255</v>
      </c>
      <c r="B74" s="2">
        <v>1625</v>
      </c>
      <c r="C74" s="2" t="s">
        <v>395</v>
      </c>
      <c r="D74" s="4" t="s">
        <v>217</v>
      </c>
      <c r="E74" s="116">
        <f t="shared" si="15"/>
        <v>7550</v>
      </c>
      <c r="F74" s="117">
        <f t="shared" si="15"/>
        <v>4550</v>
      </c>
      <c r="G74" s="101"/>
      <c r="H74" s="2"/>
      <c r="I74" s="2"/>
      <c r="J74" s="71"/>
      <c r="K74" s="202">
        <f t="shared" si="16"/>
        <v>7550</v>
      </c>
      <c r="L74" s="202">
        <f t="shared" si="16"/>
        <v>4550</v>
      </c>
      <c r="M74" s="51"/>
      <c r="N74" s="13">
        <f t="shared" si="3"/>
        <v>7526.7749999999996</v>
      </c>
      <c r="O74" s="13">
        <f t="shared" si="4"/>
        <v>4516.0650000000005</v>
      </c>
      <c r="P74" s="51"/>
      <c r="Q74" s="520">
        <v>3010.71</v>
      </c>
      <c r="R74" s="482">
        <v>2787.69</v>
      </c>
      <c r="S74" s="467">
        <v>2787.69</v>
      </c>
      <c r="T74" s="398">
        <v>2267.44800975</v>
      </c>
      <c r="U74" s="400">
        <v>2267.44800975</v>
      </c>
      <c r="V74" s="410">
        <v>2267.44800975</v>
      </c>
      <c r="W74" s="410">
        <v>2267.44800975</v>
      </c>
      <c r="X74" s="367">
        <v>2061.3163724999999</v>
      </c>
      <c r="Y74" s="300">
        <v>1649.0530979999999</v>
      </c>
      <c r="Z74" s="289">
        <v>1649.0530979999999</v>
      </c>
      <c r="AA74" s="277">
        <v>1319.2424784</v>
      </c>
      <c r="AB74" s="263">
        <v>1319.2424784</v>
      </c>
      <c r="AC74" s="263">
        <v>1319.2424784</v>
      </c>
      <c r="AD74" s="208">
        <v>1199.311344</v>
      </c>
      <c r="AE74" s="208">
        <v>1199.311344</v>
      </c>
      <c r="AF74" s="208">
        <v>1199.311344</v>
      </c>
      <c r="AG74" s="208">
        <v>1199.311344</v>
      </c>
      <c r="AH74" s="208">
        <v>1081.6300000000001</v>
      </c>
      <c r="AI74" s="190">
        <v>865.30400000000009</v>
      </c>
      <c r="AJ74" s="312">
        <f t="shared" si="7"/>
        <v>1.0800017218557301</v>
      </c>
      <c r="AL74" s="34"/>
      <c r="AM74" s="34"/>
      <c r="AN74" s="34"/>
      <c r="AO74" s="34"/>
      <c r="AP74" s="34"/>
      <c r="AQ74" s="34"/>
    </row>
    <row r="75" spans="1:43" s="144" customFormat="1" ht="23.1" customHeight="1" x14ac:dyDescent="0.25">
      <c r="A75" s="519" t="s">
        <v>255</v>
      </c>
      <c r="B75" s="2">
        <v>1626</v>
      </c>
      <c r="C75" s="2" t="s">
        <v>396</v>
      </c>
      <c r="D75" s="4" t="s">
        <v>218</v>
      </c>
      <c r="E75" s="116">
        <f t="shared" si="15"/>
        <v>11050</v>
      </c>
      <c r="F75" s="117">
        <f t="shared" si="15"/>
        <v>6650</v>
      </c>
      <c r="G75" s="101"/>
      <c r="H75" s="2"/>
      <c r="I75" s="2"/>
      <c r="J75" s="71"/>
      <c r="K75" s="202">
        <f t="shared" si="16"/>
        <v>11050</v>
      </c>
      <c r="L75" s="202">
        <f t="shared" si="16"/>
        <v>6650</v>
      </c>
      <c r="M75" s="51"/>
      <c r="N75" s="13">
        <f t="shared" si="3"/>
        <v>11000.074999999999</v>
      </c>
      <c r="O75" s="13">
        <f t="shared" si="4"/>
        <v>6600.0450000000001</v>
      </c>
      <c r="P75" s="51"/>
      <c r="Q75" s="520">
        <v>4400.03</v>
      </c>
      <c r="R75" s="482">
        <v>4074.11</v>
      </c>
      <c r="S75" s="467">
        <v>4074.11</v>
      </c>
      <c r="T75" s="398">
        <v>3313.805049843751</v>
      </c>
      <c r="U75" s="400">
        <v>3313.805049843751</v>
      </c>
      <c r="V75" s="410">
        <v>3313.805049843751</v>
      </c>
      <c r="W75" s="410">
        <v>3313.805049843751</v>
      </c>
      <c r="X75" s="367">
        <v>3012.5500453125005</v>
      </c>
      <c r="Y75" s="300">
        <v>2410.0400362500004</v>
      </c>
      <c r="Z75" s="289">
        <v>2410.0400362500004</v>
      </c>
      <c r="AA75" s="277">
        <v>1928.0320290000004</v>
      </c>
      <c r="AB75" s="263">
        <v>1928.0320290000004</v>
      </c>
      <c r="AC75" s="263">
        <v>1928.0320290000004</v>
      </c>
      <c r="AD75" s="208">
        <v>1752.7563900000002</v>
      </c>
      <c r="AE75" s="208">
        <v>1752.7563900000002</v>
      </c>
      <c r="AF75" s="208">
        <v>1752.7563900000002</v>
      </c>
      <c r="AG75" s="208">
        <v>1752.7563900000002</v>
      </c>
      <c r="AH75" s="208">
        <v>1580.7687500000002</v>
      </c>
      <c r="AI75" s="190">
        <v>1264.6150000000002</v>
      </c>
      <c r="AJ75" s="312">
        <f t="shared" si="7"/>
        <v>1.0799978400190471</v>
      </c>
      <c r="AL75" s="34"/>
      <c r="AM75" s="34"/>
      <c r="AN75" s="34"/>
      <c r="AO75" s="34"/>
      <c r="AP75" s="34"/>
      <c r="AQ75" s="34"/>
    </row>
    <row r="76" spans="1:43" s="144" customFormat="1" ht="20.100000000000001" customHeight="1" x14ac:dyDescent="0.25">
      <c r="A76" s="2"/>
      <c r="B76" s="2"/>
      <c r="C76" s="2"/>
      <c r="D76" s="136"/>
      <c r="E76" s="138"/>
      <c r="F76" s="139"/>
      <c r="G76" s="99"/>
      <c r="H76" s="2"/>
      <c r="I76" s="2"/>
      <c r="J76" s="34"/>
      <c r="K76" s="202"/>
      <c r="L76" s="202"/>
      <c r="M76" s="2"/>
      <c r="N76" s="13"/>
      <c r="O76" s="13"/>
      <c r="P76" s="2"/>
      <c r="Q76" s="398"/>
      <c r="R76" s="398"/>
      <c r="S76" s="398"/>
      <c r="T76" s="398"/>
      <c r="U76" s="400"/>
      <c r="V76" s="400"/>
      <c r="W76" s="400"/>
      <c r="X76" s="332"/>
      <c r="Y76" s="341"/>
      <c r="Z76" s="322">
        <v>0</v>
      </c>
      <c r="AA76" s="279"/>
      <c r="AB76" s="211"/>
      <c r="AC76" s="211"/>
      <c r="AD76" s="209"/>
      <c r="AE76" s="209"/>
      <c r="AF76" s="209"/>
      <c r="AG76" s="209"/>
      <c r="AH76" s="209"/>
      <c r="AI76" s="191"/>
      <c r="AJ76" s="312" t="e">
        <f t="shared" si="7"/>
        <v>#DIV/0!</v>
      </c>
      <c r="AL76" s="34"/>
      <c r="AM76" s="34"/>
      <c r="AN76" s="34"/>
      <c r="AO76" s="34"/>
      <c r="AP76" s="34"/>
      <c r="AQ76" s="34"/>
    </row>
    <row r="77" spans="1:43" s="144" customFormat="1" ht="20.100000000000001" customHeight="1" x14ac:dyDescent="0.25">
      <c r="A77" s="2"/>
      <c r="B77" s="2"/>
      <c r="C77" s="2"/>
      <c r="D77" s="136"/>
      <c r="E77" s="138"/>
      <c r="F77" s="139"/>
      <c r="G77" s="99"/>
      <c r="H77" s="2"/>
      <c r="I77" s="2"/>
      <c r="J77" s="34"/>
      <c r="K77" s="202"/>
      <c r="L77" s="202"/>
      <c r="M77" s="2"/>
      <c r="N77" s="13"/>
      <c r="O77" s="13"/>
      <c r="P77" s="2"/>
      <c r="Q77" s="398"/>
      <c r="R77" s="398"/>
      <c r="S77" s="398"/>
      <c r="T77" s="398"/>
      <c r="U77" s="400"/>
      <c r="V77" s="400"/>
      <c r="W77" s="400"/>
      <c r="X77" s="332"/>
      <c r="Y77" s="341"/>
      <c r="Z77" s="322"/>
      <c r="AA77" s="279"/>
      <c r="AB77" s="211"/>
      <c r="AC77" s="211"/>
      <c r="AD77" s="209"/>
      <c r="AE77" s="209"/>
      <c r="AF77" s="209"/>
      <c r="AG77" s="209"/>
      <c r="AH77" s="209"/>
      <c r="AI77" s="191"/>
      <c r="AJ77" s="312"/>
      <c r="AL77" s="34"/>
      <c r="AM77" s="34"/>
      <c r="AN77" s="34"/>
      <c r="AO77" s="34"/>
      <c r="AP77" s="34"/>
      <c r="AQ77" s="34"/>
    </row>
    <row r="78" spans="1:43" s="144" customFormat="1" ht="23.1" customHeight="1" x14ac:dyDescent="0.25">
      <c r="A78" s="2"/>
      <c r="B78" s="2"/>
      <c r="C78" s="2"/>
      <c r="D78" s="615" t="s">
        <v>57</v>
      </c>
      <c r="E78" s="615"/>
      <c r="F78" s="615"/>
      <c r="G78" s="615"/>
      <c r="H78" s="615"/>
      <c r="I78" s="615"/>
      <c r="J78" s="34"/>
      <c r="K78" s="202"/>
      <c r="L78" s="202"/>
      <c r="M78" s="2"/>
      <c r="N78" s="13"/>
      <c r="O78" s="13"/>
      <c r="P78" s="2"/>
      <c r="Q78" s="476">
        <v>45425</v>
      </c>
      <c r="R78" s="476">
        <v>45394</v>
      </c>
      <c r="S78" s="473">
        <v>220324</v>
      </c>
      <c r="T78" s="398"/>
      <c r="U78" s="400"/>
      <c r="V78" s="400"/>
      <c r="W78" s="400"/>
      <c r="X78" s="332"/>
      <c r="Y78" s="341"/>
      <c r="Z78" s="322"/>
      <c r="AA78" s="279"/>
      <c r="AB78" s="211"/>
      <c r="AC78" s="211"/>
      <c r="AD78" s="209"/>
      <c r="AE78" s="209"/>
      <c r="AF78" s="209"/>
      <c r="AG78" s="209"/>
      <c r="AH78" s="209"/>
      <c r="AI78" s="191"/>
      <c r="AJ78" s="312">
        <f t="shared" ref="AJ78:AJ141" si="17">Q78/R78</f>
        <v>1.0006829096356347</v>
      </c>
      <c r="AL78" s="34"/>
      <c r="AM78" s="34"/>
      <c r="AN78" s="34"/>
      <c r="AO78" s="34"/>
      <c r="AP78" s="34"/>
      <c r="AQ78" s="34"/>
    </row>
    <row r="79" spans="1:43" s="144" customFormat="1" ht="23.1" customHeight="1" x14ac:dyDescent="0.25">
      <c r="A79" s="449"/>
      <c r="B79" s="2">
        <v>1903</v>
      </c>
      <c r="C79" s="2" t="s">
        <v>419</v>
      </c>
      <c r="D79" s="4" t="s">
        <v>126</v>
      </c>
      <c r="E79" s="116">
        <f t="shared" ref="E79:F81" si="18">K79</f>
        <v>3850</v>
      </c>
      <c r="F79" s="117">
        <f t="shared" si="18"/>
        <v>2300</v>
      </c>
      <c r="G79" s="101"/>
      <c r="H79" s="2"/>
      <c r="I79" s="2"/>
      <c r="J79" s="33"/>
      <c r="K79" s="202">
        <f t="shared" ref="K79:L81" si="19">MROUND(N79+25,50)</f>
        <v>3850</v>
      </c>
      <c r="L79" s="202">
        <f t="shared" si="19"/>
        <v>2300</v>
      </c>
      <c r="M79" s="51"/>
      <c r="N79" s="13">
        <f t="shared" ref="N79:N142" si="20">Q79*$N$7</f>
        <v>3821.1000000000004</v>
      </c>
      <c r="O79" s="13">
        <f t="shared" ref="O79:O142" si="21">Q79*$O$7</f>
        <v>2292.66</v>
      </c>
      <c r="P79" s="51"/>
      <c r="Q79" s="477">
        <v>1528.44</v>
      </c>
      <c r="R79" s="477">
        <v>1528.44</v>
      </c>
      <c r="S79" s="450">
        <v>1415.2270000000001</v>
      </c>
      <c r="T79" s="450">
        <v>1415.2270000000001</v>
      </c>
      <c r="U79" s="436">
        <v>1286.57</v>
      </c>
      <c r="V79" s="409">
        <v>1286.57</v>
      </c>
      <c r="W79" s="409">
        <v>1286.57</v>
      </c>
      <c r="X79" s="367">
        <v>1173.875</v>
      </c>
      <c r="Y79" s="305">
        <v>939.1</v>
      </c>
      <c r="Z79" s="289">
        <v>898.27375000000006</v>
      </c>
      <c r="AA79" s="277">
        <v>718.61900000000003</v>
      </c>
      <c r="AB79" s="263">
        <v>718.61900000000003</v>
      </c>
      <c r="AC79" s="263">
        <v>718.61900000000003</v>
      </c>
      <c r="AD79" s="208">
        <v>646.76303999999993</v>
      </c>
      <c r="AE79" s="208">
        <v>646.76303999999993</v>
      </c>
      <c r="AF79" s="208">
        <v>646.76303999999993</v>
      </c>
      <c r="AG79" s="208">
        <v>646.76303999999993</v>
      </c>
      <c r="AH79" s="208">
        <v>583.29999999999995</v>
      </c>
      <c r="AI79" s="191">
        <v>466.64</v>
      </c>
      <c r="AJ79" s="312">
        <f t="shared" si="17"/>
        <v>1</v>
      </c>
      <c r="AL79" s="34"/>
      <c r="AM79" s="34"/>
      <c r="AN79" s="34"/>
      <c r="AO79" s="34"/>
      <c r="AP79" s="34"/>
      <c r="AQ79" s="34"/>
    </row>
    <row r="80" spans="1:43" s="144" customFormat="1" ht="23.1" customHeight="1" x14ac:dyDescent="0.25">
      <c r="A80" s="449"/>
      <c r="B80" s="2">
        <v>1904</v>
      </c>
      <c r="C80" s="2" t="s">
        <v>420</v>
      </c>
      <c r="D80" s="4" t="s">
        <v>127</v>
      </c>
      <c r="E80" s="116">
        <f t="shared" si="18"/>
        <v>3950</v>
      </c>
      <c r="F80" s="117">
        <f t="shared" si="18"/>
        <v>2400</v>
      </c>
      <c r="G80" s="101"/>
      <c r="H80" s="2"/>
      <c r="I80" s="2"/>
      <c r="J80" s="33"/>
      <c r="K80" s="202">
        <f t="shared" si="19"/>
        <v>3950</v>
      </c>
      <c r="L80" s="202">
        <f t="shared" si="19"/>
        <v>2400</v>
      </c>
      <c r="M80" s="51"/>
      <c r="N80" s="13">
        <f t="shared" si="20"/>
        <v>3922.9250000000002</v>
      </c>
      <c r="O80" s="13">
        <f t="shared" si="21"/>
        <v>2353.7550000000001</v>
      </c>
      <c r="P80" s="51"/>
      <c r="Q80" s="477">
        <v>1569.17</v>
      </c>
      <c r="R80" s="477">
        <v>1569.17</v>
      </c>
      <c r="S80" s="450">
        <v>1452.9459999999999</v>
      </c>
      <c r="T80" s="450">
        <v>1452.9459999999999</v>
      </c>
      <c r="U80" s="436">
        <v>1320.86</v>
      </c>
      <c r="V80" s="409">
        <v>1320.86</v>
      </c>
      <c r="W80" s="409">
        <v>1320.86</v>
      </c>
      <c r="X80" s="367">
        <v>1205.1624999999999</v>
      </c>
      <c r="Y80" s="305">
        <v>964.13</v>
      </c>
      <c r="Z80" s="289">
        <v>922.21250000000009</v>
      </c>
      <c r="AA80" s="277">
        <v>737.7700000000001</v>
      </c>
      <c r="AB80" s="263">
        <v>737.7700000000001</v>
      </c>
      <c r="AC80" s="263">
        <v>737.7700000000001</v>
      </c>
      <c r="AD80" s="208">
        <v>663.99101999999993</v>
      </c>
      <c r="AE80" s="208">
        <v>663.99101999999993</v>
      </c>
      <c r="AF80" s="208">
        <v>663.99101999999993</v>
      </c>
      <c r="AG80" s="208">
        <v>663.99101999999993</v>
      </c>
      <c r="AH80" s="208">
        <v>598.83749999999998</v>
      </c>
      <c r="AI80" s="191">
        <v>479.07</v>
      </c>
      <c r="AJ80" s="312">
        <f t="shared" si="17"/>
        <v>1</v>
      </c>
      <c r="AL80" s="34"/>
      <c r="AM80" s="34"/>
      <c r="AN80" s="34"/>
      <c r="AO80" s="34"/>
      <c r="AP80" s="34"/>
      <c r="AQ80" s="34"/>
    </row>
    <row r="81" spans="1:43" s="144" customFormat="1" ht="23.1" customHeight="1" x14ac:dyDescent="0.25">
      <c r="A81" s="449"/>
      <c r="B81" s="2">
        <v>1905</v>
      </c>
      <c r="C81" s="2" t="s">
        <v>421</v>
      </c>
      <c r="D81" s="4" t="s">
        <v>128</v>
      </c>
      <c r="E81" s="116">
        <f t="shared" si="18"/>
        <v>6000</v>
      </c>
      <c r="F81" s="117">
        <f t="shared" si="18"/>
        <v>3600</v>
      </c>
      <c r="G81" s="101"/>
      <c r="H81" s="2"/>
      <c r="I81" s="2"/>
      <c r="J81" s="33"/>
      <c r="K81" s="202">
        <f t="shared" si="19"/>
        <v>6000</v>
      </c>
      <c r="L81" s="202">
        <f t="shared" si="19"/>
        <v>3600</v>
      </c>
      <c r="M81" s="51"/>
      <c r="N81" s="13">
        <f t="shared" si="20"/>
        <v>5962.5750000000007</v>
      </c>
      <c r="O81" s="13">
        <f t="shared" si="21"/>
        <v>3577.5450000000001</v>
      </c>
      <c r="P81" s="51"/>
      <c r="Q81" s="477">
        <v>2385.0300000000002</v>
      </c>
      <c r="R81" s="477">
        <v>2385.0300000000002</v>
      </c>
      <c r="S81" s="450">
        <v>2208.3490000000002</v>
      </c>
      <c r="T81" s="450">
        <v>2208.3490000000002</v>
      </c>
      <c r="U81" s="436">
        <v>2007.59</v>
      </c>
      <c r="V81" s="409">
        <v>2007.59</v>
      </c>
      <c r="W81" s="409">
        <v>2007.59</v>
      </c>
      <c r="X81" s="367">
        <v>1831.75</v>
      </c>
      <c r="Y81" s="305">
        <v>1465.4</v>
      </c>
      <c r="Z81" s="289">
        <v>1401.7025000000001</v>
      </c>
      <c r="AA81" s="277">
        <v>1121.3620000000001</v>
      </c>
      <c r="AB81" s="263">
        <v>1121.3620000000001</v>
      </c>
      <c r="AC81" s="263">
        <v>1121.3620000000001</v>
      </c>
      <c r="AD81" s="208">
        <v>1009.2158999999999</v>
      </c>
      <c r="AE81" s="208">
        <v>1009.2158999999999</v>
      </c>
      <c r="AF81" s="208">
        <v>1009.2158999999999</v>
      </c>
      <c r="AG81" s="208">
        <v>1009.2158999999999</v>
      </c>
      <c r="AH81" s="208">
        <v>910.1875</v>
      </c>
      <c r="AI81" s="191">
        <v>728.15</v>
      </c>
      <c r="AJ81" s="312">
        <f t="shared" si="17"/>
        <v>1</v>
      </c>
      <c r="AL81" s="34"/>
      <c r="AM81" s="34"/>
      <c r="AN81" s="34"/>
      <c r="AO81" s="34"/>
      <c r="AP81" s="34"/>
      <c r="AQ81" s="34"/>
    </row>
    <row r="82" spans="1:43" s="144" customFormat="1" ht="20.100000000000001" customHeight="1" x14ac:dyDescent="0.25">
      <c r="A82" s="2"/>
      <c r="B82" s="2"/>
      <c r="C82" s="2"/>
      <c r="D82" s="136"/>
      <c r="E82" s="138"/>
      <c r="F82" s="139"/>
      <c r="G82" s="99"/>
      <c r="H82" s="2"/>
      <c r="I82" s="2"/>
      <c r="J82" s="34"/>
      <c r="K82" s="202"/>
      <c r="L82" s="202"/>
      <c r="M82" s="2"/>
      <c r="N82" s="13"/>
      <c r="O82" s="13"/>
      <c r="P82" s="2"/>
      <c r="Q82" s="398"/>
      <c r="R82" s="398"/>
      <c r="S82" s="398"/>
      <c r="T82" s="398"/>
      <c r="U82" s="400"/>
      <c r="V82" s="401"/>
      <c r="W82" s="401"/>
      <c r="X82" s="329"/>
      <c r="Y82" s="329"/>
      <c r="Z82" s="330"/>
      <c r="AA82" s="280"/>
      <c r="AB82" s="331"/>
      <c r="AC82" s="331"/>
      <c r="AD82" s="208"/>
      <c r="AE82" s="208"/>
      <c r="AF82" s="208"/>
      <c r="AG82" s="208"/>
      <c r="AH82" s="208"/>
      <c r="AI82" s="191"/>
      <c r="AJ82" s="312" t="e">
        <f t="shared" si="17"/>
        <v>#DIV/0!</v>
      </c>
      <c r="AL82" s="34"/>
      <c r="AM82" s="34"/>
      <c r="AN82" s="34"/>
      <c r="AO82" s="34"/>
      <c r="AP82" s="34"/>
      <c r="AQ82" s="34"/>
    </row>
    <row r="83" spans="1:43" s="144" customFormat="1" ht="23.1" customHeight="1" x14ac:dyDescent="0.25">
      <c r="A83" s="2"/>
      <c r="B83" s="2"/>
      <c r="C83" s="2"/>
      <c r="D83" s="615" t="s">
        <v>275</v>
      </c>
      <c r="E83" s="615"/>
      <c r="F83" s="615"/>
      <c r="G83" s="615"/>
      <c r="H83" s="615"/>
      <c r="I83" s="615"/>
      <c r="J83" s="34"/>
      <c r="K83" s="202"/>
      <c r="L83" s="202"/>
      <c r="M83" s="2"/>
      <c r="N83" s="13"/>
      <c r="O83" s="13"/>
      <c r="P83" s="2"/>
      <c r="Q83" s="521">
        <v>45425</v>
      </c>
      <c r="R83" s="474">
        <v>220324</v>
      </c>
      <c r="S83" s="474">
        <v>220324</v>
      </c>
      <c r="T83" s="398"/>
      <c r="U83" s="400"/>
      <c r="V83" s="401"/>
      <c r="W83" s="401"/>
      <c r="X83" s="329"/>
      <c r="Y83" s="329"/>
      <c r="Z83" s="330"/>
      <c r="AA83" s="280"/>
      <c r="AB83" s="331"/>
      <c r="AC83" s="331"/>
      <c r="AD83" s="208"/>
      <c r="AE83" s="234"/>
      <c r="AF83" s="208"/>
      <c r="AG83" s="208"/>
      <c r="AH83" s="208"/>
      <c r="AI83" s="191"/>
      <c r="AJ83" s="312">
        <f t="shared" si="17"/>
        <v>0.20617363519180842</v>
      </c>
      <c r="AL83" s="34"/>
      <c r="AM83" s="34"/>
      <c r="AN83" s="34"/>
      <c r="AO83" s="34"/>
      <c r="AP83" s="34"/>
      <c r="AQ83" s="34"/>
    </row>
    <row r="84" spans="1:43" s="144" customFormat="1" ht="23.1" customHeight="1" x14ac:dyDescent="0.25">
      <c r="A84" s="516" t="s">
        <v>889</v>
      </c>
      <c r="B84" s="2">
        <v>211</v>
      </c>
      <c r="C84" s="2" t="s">
        <v>307</v>
      </c>
      <c r="D84" s="4" t="s">
        <v>68</v>
      </c>
      <c r="E84" s="116">
        <f t="shared" ref="E84:F86" si="22">K84</f>
        <v>5700</v>
      </c>
      <c r="F84" s="117">
        <f t="shared" si="22"/>
        <v>3450</v>
      </c>
      <c r="G84" s="101"/>
      <c r="H84" s="2"/>
      <c r="I84" s="2"/>
      <c r="J84" s="33"/>
      <c r="K84" s="202">
        <f t="shared" ref="K84:L86" si="23">MROUND(N84+25,50)</f>
        <v>5700</v>
      </c>
      <c r="L84" s="202">
        <f t="shared" si="23"/>
        <v>3450</v>
      </c>
      <c r="M84" s="51"/>
      <c r="N84" s="13">
        <f t="shared" si="20"/>
        <v>5674.5</v>
      </c>
      <c r="O84" s="13">
        <f t="shared" si="21"/>
        <v>3404.7000000000003</v>
      </c>
      <c r="P84" s="51"/>
      <c r="Q84" s="522">
        <v>2269.8000000000002</v>
      </c>
      <c r="R84" s="398">
        <v>2269.8000000000002</v>
      </c>
      <c r="S84" s="398">
        <v>2269.8000000000002</v>
      </c>
      <c r="T84" s="398">
        <v>2269.8000000000002</v>
      </c>
      <c r="U84" s="436">
        <v>2269.8000000000002</v>
      </c>
      <c r="V84" s="399">
        <v>2171.114</v>
      </c>
      <c r="W84" s="399">
        <v>2171.114</v>
      </c>
      <c r="X84" s="371">
        <v>1973.74</v>
      </c>
      <c r="Y84" s="303">
        <v>1361.2</v>
      </c>
      <c r="Z84" s="289">
        <v>1361.2</v>
      </c>
      <c r="AA84" s="277">
        <v>1088.96</v>
      </c>
      <c r="AB84" s="263">
        <v>1088.96</v>
      </c>
      <c r="AC84" s="263">
        <v>1088.96</v>
      </c>
      <c r="AD84" s="208">
        <v>972.29285999999991</v>
      </c>
      <c r="AE84" s="208">
        <v>972.29285999999991</v>
      </c>
      <c r="AF84" s="208">
        <v>972.29285999999991</v>
      </c>
      <c r="AG84" s="208">
        <v>972.29285999999991</v>
      </c>
      <c r="AH84" s="208">
        <v>876.88750000000005</v>
      </c>
      <c r="AI84" s="191">
        <v>701.51</v>
      </c>
      <c r="AJ84" s="312">
        <f t="shared" si="17"/>
        <v>1</v>
      </c>
      <c r="AL84" s="34"/>
      <c r="AM84" s="34"/>
      <c r="AN84" s="34"/>
      <c r="AO84" s="34"/>
      <c r="AP84" s="34"/>
      <c r="AQ84" s="34"/>
    </row>
    <row r="85" spans="1:43" s="144" customFormat="1" ht="23.1" customHeight="1" x14ac:dyDescent="0.25">
      <c r="A85" s="516" t="s">
        <v>889</v>
      </c>
      <c r="B85" s="2">
        <v>212</v>
      </c>
      <c r="C85" s="2" t="s">
        <v>308</v>
      </c>
      <c r="D85" s="4" t="s">
        <v>69</v>
      </c>
      <c r="E85" s="116">
        <f t="shared" si="22"/>
        <v>8550</v>
      </c>
      <c r="F85" s="117">
        <f t="shared" si="22"/>
        <v>5150</v>
      </c>
      <c r="G85" s="101"/>
      <c r="H85" s="2"/>
      <c r="I85" s="2"/>
      <c r="J85" s="33"/>
      <c r="K85" s="202">
        <f t="shared" si="23"/>
        <v>8550</v>
      </c>
      <c r="L85" s="202">
        <f t="shared" si="23"/>
        <v>5150</v>
      </c>
      <c r="M85" s="51"/>
      <c r="N85" s="13">
        <f t="shared" si="20"/>
        <v>8509.375</v>
      </c>
      <c r="O85" s="13">
        <f t="shared" si="21"/>
        <v>5105.625</v>
      </c>
      <c r="P85" s="51"/>
      <c r="Q85" s="522">
        <v>3403.75</v>
      </c>
      <c r="R85" s="398">
        <v>3403.75</v>
      </c>
      <c r="S85" s="398">
        <v>3403.75</v>
      </c>
      <c r="T85" s="398">
        <v>3403.75</v>
      </c>
      <c r="U85" s="436">
        <v>3403.75</v>
      </c>
      <c r="V85" s="399">
        <v>3255.7339375000001</v>
      </c>
      <c r="W85" s="399">
        <v>3255.7339375000001</v>
      </c>
      <c r="X85" s="371">
        <v>2959.7581249999998</v>
      </c>
      <c r="Y85" s="303">
        <v>2041.2125000000001</v>
      </c>
      <c r="Z85" s="289">
        <v>2041.2125000000001</v>
      </c>
      <c r="AA85" s="277">
        <v>1632.97</v>
      </c>
      <c r="AB85" s="263">
        <v>1632.97</v>
      </c>
      <c r="AC85" s="263">
        <v>1632.97</v>
      </c>
      <c r="AD85" s="208">
        <v>1458.01656</v>
      </c>
      <c r="AE85" s="208">
        <v>1458.01656</v>
      </c>
      <c r="AF85" s="208">
        <v>1458.01656</v>
      </c>
      <c r="AG85" s="208">
        <v>1458.01656</v>
      </c>
      <c r="AH85" s="208">
        <v>1314.95</v>
      </c>
      <c r="AI85" s="191">
        <v>1051.96</v>
      </c>
      <c r="AJ85" s="312">
        <f t="shared" si="17"/>
        <v>1</v>
      </c>
      <c r="AL85" s="34"/>
      <c r="AM85" s="34"/>
      <c r="AN85" s="34"/>
      <c r="AO85" s="34"/>
      <c r="AP85" s="34"/>
      <c r="AQ85" s="34"/>
    </row>
    <row r="86" spans="1:43" s="144" customFormat="1" ht="23.1" customHeight="1" x14ac:dyDescent="0.25">
      <c r="A86" s="516" t="s">
        <v>889</v>
      </c>
      <c r="B86" s="2">
        <v>213</v>
      </c>
      <c r="C86" s="2" t="s">
        <v>309</v>
      </c>
      <c r="D86" s="4" t="s">
        <v>70</v>
      </c>
      <c r="E86" s="116">
        <f t="shared" si="22"/>
        <v>10750</v>
      </c>
      <c r="F86" s="117">
        <f t="shared" si="22"/>
        <v>6450</v>
      </c>
      <c r="G86" s="101"/>
      <c r="H86" s="2"/>
      <c r="I86" s="2"/>
      <c r="J86" s="33"/>
      <c r="K86" s="202">
        <f t="shared" si="23"/>
        <v>10750</v>
      </c>
      <c r="L86" s="202">
        <f t="shared" si="23"/>
        <v>6450</v>
      </c>
      <c r="M86" s="51"/>
      <c r="N86" s="13">
        <f t="shared" si="20"/>
        <v>10723.125</v>
      </c>
      <c r="O86" s="13">
        <f t="shared" si="21"/>
        <v>6433.875</v>
      </c>
      <c r="P86" s="51"/>
      <c r="Q86" s="522">
        <v>4289.25</v>
      </c>
      <c r="R86" s="398">
        <v>4289.25</v>
      </c>
      <c r="S86" s="398">
        <v>4289.25</v>
      </c>
      <c r="T86" s="398">
        <v>4289.25</v>
      </c>
      <c r="U86" s="436">
        <v>4289.25</v>
      </c>
      <c r="V86" s="399">
        <v>4102.7586874999997</v>
      </c>
      <c r="W86" s="399">
        <v>4102.7586874999997</v>
      </c>
      <c r="X86" s="371">
        <v>3729.7806249999994</v>
      </c>
      <c r="Y86" s="303">
        <v>2572.2624999999998</v>
      </c>
      <c r="Z86" s="289">
        <v>2572.2624999999998</v>
      </c>
      <c r="AA86" s="277">
        <v>2057.81</v>
      </c>
      <c r="AB86" s="263">
        <v>2057.81</v>
      </c>
      <c r="AC86" s="263">
        <v>2057.81</v>
      </c>
      <c r="AD86" s="208">
        <v>1837.3231800000001</v>
      </c>
      <c r="AE86" s="208">
        <v>1837.3231800000001</v>
      </c>
      <c r="AF86" s="208">
        <v>1837.3231800000001</v>
      </c>
      <c r="AG86" s="208">
        <v>1837.3231800000001</v>
      </c>
      <c r="AH86" s="208">
        <v>1657.0375000000001</v>
      </c>
      <c r="AI86" s="191">
        <v>1325.63</v>
      </c>
      <c r="AJ86" s="312">
        <f t="shared" si="17"/>
        <v>1</v>
      </c>
      <c r="AL86" s="34"/>
      <c r="AM86" s="34"/>
      <c r="AN86" s="34"/>
      <c r="AO86" s="34"/>
      <c r="AP86" s="34"/>
      <c r="AQ86" s="34"/>
    </row>
    <row r="87" spans="1:43" s="144" customFormat="1" ht="20.10000000000000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/>
      <c r="L87" s="202"/>
      <c r="M87" s="2"/>
      <c r="N87" s="13"/>
      <c r="O87" s="13"/>
      <c r="P87" s="2"/>
      <c r="Q87" s="398"/>
      <c r="R87" s="398"/>
      <c r="S87" s="398"/>
      <c r="T87" s="398"/>
      <c r="U87" s="400"/>
      <c r="V87" s="400"/>
      <c r="W87" s="400"/>
      <c r="X87" s="332"/>
      <c r="Y87" s="332"/>
      <c r="Z87" s="330"/>
      <c r="AA87" s="280"/>
      <c r="AB87" s="331"/>
      <c r="AC87" s="331"/>
      <c r="AD87" s="208"/>
      <c r="AE87" s="208"/>
      <c r="AF87" s="208"/>
      <c r="AG87" s="208"/>
      <c r="AH87" s="208"/>
      <c r="AI87" s="191"/>
      <c r="AJ87" s="312" t="e">
        <f t="shared" si="17"/>
        <v>#DIV/0!</v>
      </c>
      <c r="AL87" s="34"/>
      <c r="AM87" s="34"/>
      <c r="AN87" s="34"/>
      <c r="AO87" s="34"/>
      <c r="AP87" s="34"/>
      <c r="AQ87" s="34"/>
    </row>
    <row r="88" spans="1:43" s="144" customFormat="1" ht="23.1" customHeight="1" x14ac:dyDescent="0.25">
      <c r="A88" s="2"/>
      <c r="B88" s="2"/>
      <c r="C88" s="2"/>
      <c r="D88" s="615" t="s">
        <v>277</v>
      </c>
      <c r="E88" s="615"/>
      <c r="F88" s="615"/>
      <c r="G88" s="615"/>
      <c r="H88" s="615"/>
      <c r="I88" s="615"/>
      <c r="J88" s="34"/>
      <c r="K88" s="202"/>
      <c r="L88" s="202"/>
      <c r="M88" s="2"/>
      <c r="N88" s="13"/>
      <c r="O88" s="13"/>
      <c r="P88" s="2"/>
      <c r="Q88" s="476">
        <v>45425</v>
      </c>
      <c r="R88" s="476">
        <v>45394</v>
      </c>
      <c r="S88" s="473">
        <v>220324</v>
      </c>
      <c r="T88" s="398"/>
      <c r="U88" s="400"/>
      <c r="V88" s="400"/>
      <c r="W88" s="400"/>
      <c r="X88" s="332"/>
      <c r="Y88" s="332"/>
      <c r="Z88" s="330"/>
      <c r="AA88" s="280"/>
      <c r="AB88" s="331"/>
      <c r="AC88" s="331"/>
      <c r="AD88" s="208"/>
      <c r="AE88" s="208"/>
      <c r="AF88" s="208"/>
      <c r="AG88" s="208"/>
      <c r="AH88" s="208"/>
      <c r="AI88" s="191"/>
      <c r="AJ88" s="312">
        <f t="shared" si="17"/>
        <v>1.0006829096356347</v>
      </c>
      <c r="AL88" s="34"/>
      <c r="AM88" s="34"/>
      <c r="AN88" s="34"/>
      <c r="AO88" s="34"/>
      <c r="AP88" s="34"/>
      <c r="AQ88" s="34"/>
    </row>
    <row r="89" spans="1:43" s="144" customFormat="1" ht="23.1" customHeight="1" x14ac:dyDescent="0.25">
      <c r="A89" s="449"/>
      <c r="B89" s="2">
        <v>1921</v>
      </c>
      <c r="C89" s="2" t="s">
        <v>436</v>
      </c>
      <c r="D89" s="4" t="s">
        <v>138</v>
      </c>
      <c r="E89" s="116">
        <f t="shared" ref="E89:F94" si="24">K89</f>
        <v>3250</v>
      </c>
      <c r="F89" s="117">
        <f t="shared" si="24"/>
        <v>1950</v>
      </c>
      <c r="G89" s="101"/>
      <c r="H89" s="2"/>
      <c r="I89" s="2"/>
      <c r="J89" s="33"/>
      <c r="K89" s="202">
        <f t="shared" ref="K89:L94" si="25">MROUND(N89+25,50)</f>
        <v>3250</v>
      </c>
      <c r="L89" s="202">
        <f t="shared" si="25"/>
        <v>1950</v>
      </c>
      <c r="M89" s="51"/>
      <c r="N89" s="13">
        <f t="shared" si="20"/>
        <v>3211.6000000000004</v>
      </c>
      <c r="O89" s="13">
        <f t="shared" si="21"/>
        <v>1926.96</v>
      </c>
      <c r="P89" s="51"/>
      <c r="Q89" s="477">
        <v>1284.6400000000001</v>
      </c>
      <c r="R89" s="477">
        <v>1284.6400000000001</v>
      </c>
      <c r="S89" s="450">
        <v>1189.1990000000001</v>
      </c>
      <c r="T89" s="450">
        <v>1189.1990000000001</v>
      </c>
      <c r="U89" s="436">
        <v>1081.0899999999999</v>
      </c>
      <c r="V89" s="409">
        <v>1081.0899999999999</v>
      </c>
      <c r="W89" s="409">
        <v>1081.0899999999999</v>
      </c>
      <c r="X89" s="368">
        <v>986.4</v>
      </c>
      <c r="Y89" s="305">
        <v>789.12</v>
      </c>
      <c r="Z89" s="289">
        <v>754.8062500000002</v>
      </c>
      <c r="AA89" s="277">
        <v>603.84500000000014</v>
      </c>
      <c r="AB89" s="263">
        <v>603.84500000000014</v>
      </c>
      <c r="AC89" s="263">
        <v>603.84500000000014</v>
      </c>
      <c r="AD89" s="208">
        <v>543.46446000000003</v>
      </c>
      <c r="AE89" s="208">
        <v>543.46446000000003</v>
      </c>
      <c r="AF89" s="208">
        <v>543.46446000000003</v>
      </c>
      <c r="AG89" s="208">
        <v>543.46446000000003</v>
      </c>
      <c r="AH89" s="208">
        <v>490.13750000000005</v>
      </c>
      <c r="AI89" s="191">
        <v>392.11</v>
      </c>
      <c r="AJ89" s="312">
        <f t="shared" si="17"/>
        <v>1</v>
      </c>
      <c r="AL89" s="34"/>
      <c r="AM89" s="34"/>
      <c r="AN89" s="34"/>
      <c r="AO89" s="34"/>
      <c r="AP89" s="34"/>
      <c r="AQ89" s="34"/>
    </row>
    <row r="90" spans="1:43" s="144" customFormat="1" ht="23.1" customHeight="1" x14ac:dyDescent="0.25">
      <c r="A90" s="449"/>
      <c r="B90" s="2">
        <v>1922</v>
      </c>
      <c r="C90" s="2" t="s">
        <v>437</v>
      </c>
      <c r="D90" s="4" t="s">
        <v>139</v>
      </c>
      <c r="E90" s="116">
        <f t="shared" si="24"/>
        <v>5800</v>
      </c>
      <c r="F90" s="117">
        <f t="shared" si="24"/>
        <v>3500</v>
      </c>
      <c r="G90" s="101"/>
      <c r="H90" s="2"/>
      <c r="I90" s="2"/>
      <c r="J90" s="33"/>
      <c r="K90" s="202">
        <f t="shared" si="25"/>
        <v>5800</v>
      </c>
      <c r="L90" s="202">
        <f t="shared" si="25"/>
        <v>3500</v>
      </c>
      <c r="M90" s="51"/>
      <c r="N90" s="13">
        <f t="shared" si="20"/>
        <v>5766.0249999999996</v>
      </c>
      <c r="O90" s="13">
        <f t="shared" si="21"/>
        <v>3459.6149999999998</v>
      </c>
      <c r="P90" s="51"/>
      <c r="Q90" s="477">
        <v>2306.41</v>
      </c>
      <c r="R90" s="477">
        <v>2306.41</v>
      </c>
      <c r="S90" s="450">
        <v>2135.5730000000003</v>
      </c>
      <c r="T90" s="450">
        <v>2135.5730000000003</v>
      </c>
      <c r="U90" s="436">
        <v>1941.43</v>
      </c>
      <c r="V90" s="409">
        <v>1941.43</v>
      </c>
      <c r="W90" s="409">
        <v>1941.43</v>
      </c>
      <c r="X90" s="368">
        <v>1771.375</v>
      </c>
      <c r="Y90" s="305">
        <v>1417.1</v>
      </c>
      <c r="Z90" s="289">
        <v>1355.48875</v>
      </c>
      <c r="AA90" s="277">
        <v>1084.3910000000001</v>
      </c>
      <c r="AB90" s="263">
        <v>1084.3910000000001</v>
      </c>
      <c r="AC90" s="263">
        <v>1084.3910000000001</v>
      </c>
      <c r="AD90" s="208">
        <v>975.95189999999991</v>
      </c>
      <c r="AE90" s="208">
        <v>975.95189999999991</v>
      </c>
      <c r="AF90" s="208">
        <v>975.95189999999991</v>
      </c>
      <c r="AG90" s="208">
        <v>975.95189999999991</v>
      </c>
      <c r="AH90" s="208">
        <v>880.1875</v>
      </c>
      <c r="AI90" s="191">
        <v>704.15</v>
      </c>
      <c r="AJ90" s="312">
        <f t="shared" si="17"/>
        <v>1</v>
      </c>
      <c r="AL90" s="34"/>
      <c r="AM90" s="34"/>
      <c r="AN90" s="34"/>
      <c r="AO90" s="34"/>
      <c r="AP90" s="34"/>
      <c r="AQ90" s="34"/>
    </row>
    <row r="91" spans="1:43" s="144" customFormat="1" ht="23.1" customHeight="1" x14ac:dyDescent="0.25">
      <c r="A91" s="449"/>
      <c r="B91" s="2">
        <v>1923</v>
      </c>
      <c r="C91" s="2" t="s">
        <v>438</v>
      </c>
      <c r="D91" s="4" t="s">
        <v>140</v>
      </c>
      <c r="E91" s="116">
        <f t="shared" si="24"/>
        <v>12300</v>
      </c>
      <c r="F91" s="117">
        <f t="shared" si="24"/>
        <v>7400</v>
      </c>
      <c r="G91" s="101"/>
      <c r="H91" s="2"/>
      <c r="I91" s="2"/>
      <c r="J91" s="33"/>
      <c r="K91" s="202">
        <f t="shared" si="25"/>
        <v>12300</v>
      </c>
      <c r="L91" s="202">
        <f t="shared" si="25"/>
        <v>7400</v>
      </c>
      <c r="M91" s="51"/>
      <c r="N91" s="13">
        <f t="shared" si="20"/>
        <v>12276.25</v>
      </c>
      <c r="O91" s="13">
        <f t="shared" si="21"/>
        <v>7365.75</v>
      </c>
      <c r="P91" s="51"/>
      <c r="Q91" s="477">
        <v>4910.5</v>
      </c>
      <c r="R91" s="477">
        <v>4910.5</v>
      </c>
      <c r="S91" s="450">
        <v>4546.7510000000002</v>
      </c>
      <c r="T91" s="450">
        <v>4546.7510000000002</v>
      </c>
      <c r="U91" s="436">
        <v>4133.41</v>
      </c>
      <c r="V91" s="409">
        <v>4133.41</v>
      </c>
      <c r="W91" s="409">
        <v>4133.41</v>
      </c>
      <c r="X91" s="368">
        <v>3771.3625000000002</v>
      </c>
      <c r="Y91" s="305">
        <v>3017.09</v>
      </c>
      <c r="Z91" s="289">
        <v>2774.9150000000004</v>
      </c>
      <c r="AA91" s="277">
        <v>2219.9320000000002</v>
      </c>
      <c r="AB91" s="263">
        <v>2219.9320000000002</v>
      </c>
      <c r="AC91" s="263">
        <v>2219.9320000000002</v>
      </c>
      <c r="AD91" s="208">
        <v>1997.9328599999999</v>
      </c>
      <c r="AE91" s="208">
        <v>1997.9328599999999</v>
      </c>
      <c r="AF91" s="208">
        <v>1997.9328599999999</v>
      </c>
      <c r="AG91" s="208">
        <v>1997.9328599999999</v>
      </c>
      <c r="AH91" s="208">
        <v>1801.8875</v>
      </c>
      <c r="AI91" s="191">
        <v>1441.51</v>
      </c>
      <c r="AJ91" s="312">
        <f t="shared" si="17"/>
        <v>1</v>
      </c>
      <c r="AL91" s="34"/>
      <c r="AM91" s="34"/>
      <c r="AN91" s="34"/>
      <c r="AO91" s="34"/>
      <c r="AP91" s="34"/>
      <c r="AQ91" s="34"/>
    </row>
    <row r="92" spans="1:43" s="144" customFormat="1" ht="23.1" customHeight="1" x14ac:dyDescent="0.25">
      <c r="A92" s="449"/>
      <c r="B92" s="2">
        <v>1924</v>
      </c>
      <c r="C92" s="2" t="s">
        <v>439</v>
      </c>
      <c r="D92" s="4" t="s">
        <v>141</v>
      </c>
      <c r="E92" s="116">
        <f t="shared" si="24"/>
        <v>12950</v>
      </c>
      <c r="F92" s="117">
        <f t="shared" si="24"/>
        <v>7800</v>
      </c>
      <c r="G92" s="101"/>
      <c r="H92" s="2"/>
      <c r="I92" s="2"/>
      <c r="J92" s="33"/>
      <c r="K92" s="202">
        <f t="shared" si="25"/>
        <v>12950</v>
      </c>
      <c r="L92" s="202">
        <f t="shared" si="25"/>
        <v>7800</v>
      </c>
      <c r="M92" s="51"/>
      <c r="N92" s="13">
        <f t="shared" si="20"/>
        <v>12931.6</v>
      </c>
      <c r="O92" s="13">
        <f t="shared" si="21"/>
        <v>7758.9600000000009</v>
      </c>
      <c r="P92" s="51"/>
      <c r="Q92" s="477">
        <v>5172.6400000000003</v>
      </c>
      <c r="R92" s="477">
        <v>5172.6400000000003</v>
      </c>
      <c r="S92" s="450">
        <v>4789.4880000000003</v>
      </c>
      <c r="T92" s="450">
        <v>4789.4880000000003</v>
      </c>
      <c r="U92" s="436">
        <v>4354.08</v>
      </c>
      <c r="V92" s="409">
        <v>4354.08</v>
      </c>
      <c r="W92" s="409">
        <v>4354.08</v>
      </c>
      <c r="X92" s="368">
        <v>3972.7</v>
      </c>
      <c r="Y92" s="305">
        <v>3178.16</v>
      </c>
      <c r="Z92" s="289">
        <v>2923.0575000000003</v>
      </c>
      <c r="AA92" s="277">
        <v>2338.4460000000004</v>
      </c>
      <c r="AB92" s="263">
        <v>2338.4460000000004</v>
      </c>
      <c r="AC92" s="263">
        <v>2338.4460000000004</v>
      </c>
      <c r="AD92" s="208">
        <v>2104.59942</v>
      </c>
      <c r="AE92" s="208">
        <v>2104.59942</v>
      </c>
      <c r="AF92" s="208">
        <v>2104.59942</v>
      </c>
      <c r="AG92" s="208">
        <v>2104.59942</v>
      </c>
      <c r="AH92" s="208">
        <v>1898.0875000000001</v>
      </c>
      <c r="AI92" s="191">
        <v>1518.47</v>
      </c>
      <c r="AJ92" s="312">
        <f t="shared" si="17"/>
        <v>1</v>
      </c>
      <c r="AL92" s="34"/>
      <c r="AM92" s="34"/>
      <c r="AN92" s="34"/>
      <c r="AO92" s="34"/>
      <c r="AP92" s="34"/>
      <c r="AQ92" s="34"/>
    </row>
    <row r="93" spans="1:43" s="144" customFormat="1" ht="23.1" customHeight="1" x14ac:dyDescent="0.25">
      <c r="A93" s="449"/>
      <c r="B93" s="2">
        <v>1925</v>
      </c>
      <c r="C93" s="2" t="s">
        <v>441</v>
      </c>
      <c r="D93" s="4" t="s">
        <v>142</v>
      </c>
      <c r="E93" s="116">
        <f t="shared" si="24"/>
        <v>15650</v>
      </c>
      <c r="F93" s="117">
        <f t="shared" si="24"/>
        <v>9400</v>
      </c>
      <c r="G93" s="101"/>
      <c r="H93" s="2"/>
      <c r="I93" s="2"/>
      <c r="J93" s="33"/>
      <c r="K93" s="202">
        <f t="shared" si="25"/>
        <v>15650</v>
      </c>
      <c r="L93" s="202">
        <f t="shared" si="25"/>
        <v>9400</v>
      </c>
      <c r="M93" s="51"/>
      <c r="N93" s="13">
        <f t="shared" si="20"/>
        <v>15615.474999999999</v>
      </c>
      <c r="O93" s="13">
        <f t="shared" si="21"/>
        <v>9369.2849999999999</v>
      </c>
      <c r="P93" s="51"/>
      <c r="Q93" s="477">
        <v>6246.19</v>
      </c>
      <c r="R93" s="477">
        <v>6246.19</v>
      </c>
      <c r="S93" s="450">
        <v>5783.5029999999997</v>
      </c>
      <c r="T93" s="450">
        <v>5783.5029999999997</v>
      </c>
      <c r="U93" s="436">
        <v>5257.73</v>
      </c>
      <c r="V93" s="409">
        <v>5257.73</v>
      </c>
      <c r="W93" s="409">
        <v>5257.73</v>
      </c>
      <c r="X93" s="368">
        <v>4797.2000000000007</v>
      </c>
      <c r="Y93" s="305">
        <v>3837.76</v>
      </c>
      <c r="Z93" s="289">
        <v>3529.7075</v>
      </c>
      <c r="AA93" s="277">
        <v>2823.7660000000001</v>
      </c>
      <c r="AB93" s="263">
        <v>2823.7660000000001</v>
      </c>
      <c r="AC93" s="263">
        <v>2823.7660000000001</v>
      </c>
      <c r="AD93" s="208">
        <v>2541.3973199999996</v>
      </c>
      <c r="AE93" s="208">
        <v>2541.3973199999996</v>
      </c>
      <c r="AF93" s="208">
        <v>2541.3973199999996</v>
      </c>
      <c r="AG93" s="208">
        <v>2541.3973199999996</v>
      </c>
      <c r="AH93" s="208">
        <v>2292.0249999999996</v>
      </c>
      <c r="AI93" s="191">
        <v>1833.62</v>
      </c>
      <c r="AJ93" s="312">
        <f t="shared" si="17"/>
        <v>1</v>
      </c>
      <c r="AL93" s="34"/>
      <c r="AM93" s="34"/>
      <c r="AN93" s="34"/>
      <c r="AO93" s="34"/>
      <c r="AP93" s="34"/>
      <c r="AQ93" s="34"/>
    </row>
    <row r="94" spans="1:43" s="144" customFormat="1" ht="23.1" customHeight="1" x14ac:dyDescent="0.25">
      <c r="A94" s="449"/>
      <c r="B94" s="2">
        <v>1926</v>
      </c>
      <c r="C94" s="2" t="s">
        <v>440</v>
      </c>
      <c r="D94" s="91" t="s">
        <v>55</v>
      </c>
      <c r="E94" s="116">
        <f t="shared" si="24"/>
        <v>26500</v>
      </c>
      <c r="F94" s="117">
        <f t="shared" si="24"/>
        <v>15900</v>
      </c>
      <c r="G94" s="101"/>
      <c r="H94" s="2"/>
      <c r="I94" s="2"/>
      <c r="J94" s="33"/>
      <c r="K94" s="202">
        <f t="shared" si="25"/>
        <v>26500</v>
      </c>
      <c r="L94" s="202">
        <f t="shared" si="25"/>
        <v>15900</v>
      </c>
      <c r="M94" s="51"/>
      <c r="N94" s="13">
        <f t="shared" si="20"/>
        <v>26493.15</v>
      </c>
      <c r="O94" s="13">
        <f t="shared" si="21"/>
        <v>15895.89</v>
      </c>
      <c r="P94" s="51"/>
      <c r="Q94" s="477">
        <v>10597.26</v>
      </c>
      <c r="R94" s="477">
        <v>10597.26</v>
      </c>
      <c r="S94" s="450">
        <v>9812.2750000000015</v>
      </c>
      <c r="T94" s="450">
        <v>9812.2750000000015</v>
      </c>
      <c r="U94" s="436">
        <v>8920.25</v>
      </c>
      <c r="V94" s="409">
        <v>8920.25</v>
      </c>
      <c r="W94" s="409">
        <v>8920.25</v>
      </c>
      <c r="X94" s="368">
        <v>8138.9125000000004</v>
      </c>
      <c r="Y94" s="305">
        <v>6511.13</v>
      </c>
      <c r="Z94" s="289">
        <v>5988.4962500000001</v>
      </c>
      <c r="AA94" s="277">
        <v>4790.7970000000005</v>
      </c>
      <c r="AB94" s="263">
        <v>4790.7970000000005</v>
      </c>
      <c r="AC94" s="263">
        <v>4790.7970000000005</v>
      </c>
      <c r="AD94" s="208">
        <v>4311.7212599999993</v>
      </c>
      <c r="AE94" s="208">
        <v>4311.7212599999993</v>
      </c>
      <c r="AF94" s="208">
        <v>4311.7212599999993</v>
      </c>
      <c r="AG94" s="208">
        <v>4311.7212599999993</v>
      </c>
      <c r="AH94" s="208">
        <v>3888.6374999999998</v>
      </c>
      <c r="AI94" s="191">
        <v>3110.91</v>
      </c>
      <c r="AJ94" s="312">
        <f t="shared" si="17"/>
        <v>1</v>
      </c>
      <c r="AL94" s="34"/>
      <c r="AM94" s="34"/>
      <c r="AN94" s="34"/>
      <c r="AO94" s="34"/>
      <c r="AP94" s="34"/>
      <c r="AQ94" s="34"/>
    </row>
    <row r="95" spans="1:43" s="144" customFormat="1" ht="20.100000000000001" customHeight="1" x14ac:dyDescent="0.25">
      <c r="A95" s="2"/>
      <c r="B95" s="2"/>
      <c r="C95" s="2"/>
      <c r="D95" s="2"/>
      <c r="E95" s="138"/>
      <c r="F95" s="139"/>
      <c r="G95" s="99"/>
      <c r="H95" s="2"/>
      <c r="I95" s="2"/>
      <c r="J95" s="34"/>
      <c r="K95" s="202"/>
      <c r="L95" s="202"/>
      <c r="M95" s="2"/>
      <c r="N95" s="13"/>
      <c r="O95" s="13"/>
      <c r="P95" s="2"/>
      <c r="Q95" s="398"/>
      <c r="R95" s="398"/>
      <c r="S95" s="398"/>
      <c r="T95" s="398"/>
      <c r="U95" s="400"/>
      <c r="V95" s="401"/>
      <c r="W95" s="401"/>
      <c r="X95" s="329"/>
      <c r="Y95" s="329"/>
      <c r="Z95" s="330"/>
      <c r="AA95" s="280"/>
      <c r="AB95" s="331"/>
      <c r="AC95" s="331"/>
      <c r="AD95" s="208"/>
      <c r="AE95" s="208"/>
      <c r="AF95" s="208"/>
      <c r="AG95" s="208"/>
      <c r="AH95" s="208"/>
      <c r="AI95" s="191"/>
      <c r="AJ95" s="312" t="e">
        <f t="shared" si="17"/>
        <v>#DIV/0!</v>
      </c>
      <c r="AL95" s="34"/>
      <c r="AM95" s="34"/>
      <c r="AN95" s="34"/>
      <c r="AO95" s="34"/>
      <c r="AP95" s="34"/>
      <c r="AQ95" s="34"/>
    </row>
    <row r="96" spans="1:43" s="144" customFormat="1" ht="23.1" customHeight="1" x14ac:dyDescent="0.25">
      <c r="A96" s="2"/>
      <c r="B96" s="2"/>
      <c r="C96" s="2"/>
      <c r="D96" s="615" t="s">
        <v>272</v>
      </c>
      <c r="E96" s="615"/>
      <c r="F96" s="615"/>
      <c r="G96" s="615"/>
      <c r="H96" s="615"/>
      <c r="I96" s="615"/>
      <c r="J96" s="34"/>
      <c r="K96" s="202"/>
      <c r="L96" s="202"/>
      <c r="M96" s="2"/>
      <c r="N96" s="13"/>
      <c r="O96" s="13"/>
      <c r="P96" s="2"/>
      <c r="Q96" s="510">
        <v>45425</v>
      </c>
      <c r="R96" s="480">
        <v>290224</v>
      </c>
      <c r="S96" s="474">
        <v>220324</v>
      </c>
      <c r="T96" s="398"/>
      <c r="U96" s="400"/>
      <c r="V96" s="401"/>
      <c r="W96" s="401"/>
      <c r="X96" s="329"/>
      <c r="Y96" s="329"/>
      <c r="Z96" s="330"/>
      <c r="AA96" s="280"/>
      <c r="AB96" s="331"/>
      <c r="AC96" s="331"/>
      <c r="AD96" s="208"/>
      <c r="AE96" s="208"/>
      <c r="AF96" s="208"/>
      <c r="AG96" s="208"/>
      <c r="AH96" s="208"/>
      <c r="AI96" s="191"/>
      <c r="AJ96" s="312">
        <f t="shared" si="17"/>
        <v>0.15651703511770218</v>
      </c>
      <c r="AL96" s="34"/>
      <c r="AM96" s="34"/>
      <c r="AN96" s="34"/>
      <c r="AO96" s="34"/>
      <c r="AP96" s="34"/>
      <c r="AQ96" s="34"/>
    </row>
    <row r="97" spans="1:43" s="144" customFormat="1" ht="23.1" customHeight="1" x14ac:dyDescent="0.25">
      <c r="A97" s="516" t="s">
        <v>890</v>
      </c>
      <c r="B97" s="2">
        <v>4744</v>
      </c>
      <c r="C97" s="2" t="s">
        <v>496</v>
      </c>
      <c r="D97" s="91" t="s">
        <v>90</v>
      </c>
      <c r="E97" s="116">
        <f t="shared" ref="E97:F103" si="26">K97</f>
        <v>700</v>
      </c>
      <c r="F97" s="117">
        <f t="shared" si="26"/>
        <v>450</v>
      </c>
      <c r="G97" s="101"/>
      <c r="H97" s="45"/>
      <c r="I97" s="45"/>
      <c r="J97" s="33"/>
      <c r="K97" s="202">
        <f t="shared" ref="K97:L103" si="27">MROUND(N97+25,50)</f>
        <v>700</v>
      </c>
      <c r="L97" s="202">
        <f t="shared" si="27"/>
        <v>450</v>
      </c>
      <c r="M97" s="51"/>
      <c r="N97" s="13">
        <f t="shared" si="20"/>
        <v>699.72499999999991</v>
      </c>
      <c r="O97" s="13">
        <f t="shared" si="21"/>
        <v>419.83499999999998</v>
      </c>
      <c r="P97" s="51"/>
      <c r="Q97" s="522">
        <v>279.89</v>
      </c>
      <c r="R97" s="398">
        <v>232.33</v>
      </c>
      <c r="S97" s="398">
        <v>232.33</v>
      </c>
      <c r="T97" s="398">
        <v>232.33</v>
      </c>
      <c r="U97" s="436">
        <v>232.33</v>
      </c>
      <c r="V97" s="399">
        <v>222.24331250000003</v>
      </c>
      <c r="W97" s="399">
        <v>222.24331250000003</v>
      </c>
      <c r="X97" s="371">
        <v>202.03937500000001</v>
      </c>
      <c r="Y97" s="303">
        <v>139.33750000000001</v>
      </c>
      <c r="Z97" s="289">
        <v>139.33750000000001</v>
      </c>
      <c r="AA97" s="277">
        <v>111.47</v>
      </c>
      <c r="AB97" s="263">
        <v>111.47</v>
      </c>
      <c r="AC97" s="263">
        <v>111.47</v>
      </c>
      <c r="AD97" s="208">
        <v>99.528660000000002</v>
      </c>
      <c r="AE97" s="208">
        <v>99.528660000000002</v>
      </c>
      <c r="AF97" s="208">
        <v>99.528660000000002</v>
      </c>
      <c r="AG97" s="208">
        <v>99.528660000000002</v>
      </c>
      <c r="AH97" s="208">
        <v>89.762500000000003</v>
      </c>
      <c r="AI97" s="191">
        <v>71.81</v>
      </c>
      <c r="AJ97" s="312">
        <f t="shared" si="17"/>
        <v>1.2047088193517839</v>
      </c>
      <c r="AL97" s="34"/>
      <c r="AM97" s="34"/>
      <c r="AN97" s="34"/>
      <c r="AO97" s="34"/>
      <c r="AP97" s="34"/>
      <c r="AQ97" s="34"/>
    </row>
    <row r="98" spans="1:43" s="144" customFormat="1" ht="23.1" customHeight="1" x14ac:dyDescent="0.25">
      <c r="A98" s="516" t="s">
        <v>890</v>
      </c>
      <c r="B98" s="2">
        <v>4744</v>
      </c>
      <c r="C98" s="2" t="s">
        <v>497</v>
      </c>
      <c r="D98" s="4" t="s">
        <v>91</v>
      </c>
      <c r="E98" s="116">
        <f t="shared" si="26"/>
        <v>850</v>
      </c>
      <c r="F98" s="117">
        <f t="shared" si="26"/>
        <v>500</v>
      </c>
      <c r="G98" s="101"/>
      <c r="H98" s="45"/>
      <c r="I98" s="45"/>
      <c r="J98" s="33"/>
      <c r="K98" s="202">
        <f t="shared" si="27"/>
        <v>850</v>
      </c>
      <c r="L98" s="202">
        <f t="shared" si="27"/>
        <v>500</v>
      </c>
      <c r="M98" s="51"/>
      <c r="N98" s="13">
        <f t="shared" si="20"/>
        <v>815.34999999999991</v>
      </c>
      <c r="O98" s="13">
        <f t="shared" si="21"/>
        <v>489.21</v>
      </c>
      <c r="P98" s="51"/>
      <c r="Q98" s="522">
        <v>326.14</v>
      </c>
      <c r="R98" s="398">
        <v>271.18</v>
      </c>
      <c r="S98" s="398">
        <v>271.18</v>
      </c>
      <c r="T98" s="398">
        <v>271.18</v>
      </c>
      <c r="U98" s="436">
        <v>271.18</v>
      </c>
      <c r="V98" s="399">
        <v>235.78812500000001</v>
      </c>
      <c r="W98" s="399">
        <v>235.78812500000001</v>
      </c>
      <c r="X98" s="371">
        <v>235.78812500000001</v>
      </c>
      <c r="Y98" s="303">
        <v>162.61250000000001</v>
      </c>
      <c r="Z98" s="289">
        <v>162.61250000000001</v>
      </c>
      <c r="AA98" s="277">
        <v>130.09</v>
      </c>
      <c r="AB98" s="263">
        <v>130.09</v>
      </c>
      <c r="AC98" s="263">
        <v>130.09</v>
      </c>
      <c r="AD98" s="208">
        <v>116.16065999999999</v>
      </c>
      <c r="AE98" s="208">
        <v>116.16065999999999</v>
      </c>
      <c r="AF98" s="208">
        <v>116.16065999999999</v>
      </c>
      <c r="AG98" s="208">
        <v>116.16065999999999</v>
      </c>
      <c r="AH98" s="208">
        <v>104.7625</v>
      </c>
      <c r="AI98" s="191">
        <v>83.81</v>
      </c>
      <c r="AJ98" s="312">
        <f t="shared" si="17"/>
        <v>1.2026698134080684</v>
      </c>
      <c r="AL98" s="34"/>
      <c r="AM98" s="34"/>
      <c r="AN98" s="34"/>
      <c r="AO98" s="34"/>
      <c r="AP98" s="34"/>
      <c r="AQ98" s="34"/>
    </row>
    <row r="99" spans="1:43" s="144" customFormat="1" ht="23.1" customHeight="1" x14ac:dyDescent="0.25">
      <c r="A99" s="516" t="s">
        <v>890</v>
      </c>
      <c r="B99" s="2">
        <v>4744</v>
      </c>
      <c r="C99" s="2" t="s">
        <v>498</v>
      </c>
      <c r="D99" s="4" t="s">
        <v>92</v>
      </c>
      <c r="E99" s="116">
        <f t="shared" si="26"/>
        <v>950</v>
      </c>
      <c r="F99" s="117">
        <f t="shared" si="26"/>
        <v>600</v>
      </c>
      <c r="G99" s="101"/>
      <c r="H99" s="45"/>
      <c r="I99" s="45"/>
      <c r="J99" s="33"/>
      <c r="K99" s="202">
        <f t="shared" si="27"/>
        <v>950</v>
      </c>
      <c r="L99" s="202">
        <f t="shared" si="27"/>
        <v>600</v>
      </c>
      <c r="M99" s="51"/>
      <c r="N99" s="13">
        <f t="shared" si="20"/>
        <v>943.75</v>
      </c>
      <c r="O99" s="13">
        <f t="shared" si="21"/>
        <v>566.25</v>
      </c>
      <c r="P99" s="51"/>
      <c r="Q99" s="522">
        <v>377.5</v>
      </c>
      <c r="R99" s="398">
        <v>314.93</v>
      </c>
      <c r="S99" s="398">
        <v>314.93</v>
      </c>
      <c r="T99" s="398">
        <v>314.93</v>
      </c>
      <c r="U99" s="436">
        <v>314.93</v>
      </c>
      <c r="V99" s="420">
        <v>314.93</v>
      </c>
      <c r="W99" s="399">
        <v>273.85062500000004</v>
      </c>
      <c r="X99" s="371">
        <v>273.85062500000004</v>
      </c>
      <c r="Y99" s="303">
        <v>188.86250000000001</v>
      </c>
      <c r="Z99" s="289">
        <v>188.86250000000001</v>
      </c>
      <c r="AA99" s="277">
        <v>151.09</v>
      </c>
      <c r="AB99" s="263">
        <v>151.09</v>
      </c>
      <c r="AC99" s="263">
        <v>151.09</v>
      </c>
      <c r="AD99" s="208">
        <v>134.91324</v>
      </c>
      <c r="AE99" s="208">
        <v>134.91324</v>
      </c>
      <c r="AF99" s="208">
        <v>134.91324</v>
      </c>
      <c r="AG99" s="208">
        <v>134.91324</v>
      </c>
      <c r="AH99" s="208">
        <v>121.67500000000001</v>
      </c>
      <c r="AI99" s="191">
        <v>97.34</v>
      </c>
      <c r="AJ99" s="312">
        <f t="shared" si="17"/>
        <v>1.1986790715397073</v>
      </c>
      <c r="AL99" s="34"/>
      <c r="AM99" s="34"/>
      <c r="AN99" s="34"/>
      <c r="AO99" s="34"/>
      <c r="AP99" s="34"/>
      <c r="AQ99" s="34"/>
    </row>
    <row r="100" spans="1:43" s="144" customFormat="1" ht="23.1" customHeight="1" x14ac:dyDescent="0.25">
      <c r="A100" s="516" t="s">
        <v>890</v>
      </c>
      <c r="B100" s="2">
        <v>4744</v>
      </c>
      <c r="C100" s="2" t="s">
        <v>499</v>
      </c>
      <c r="D100" s="4" t="s">
        <v>93</v>
      </c>
      <c r="E100" s="116">
        <f t="shared" si="26"/>
        <v>1700</v>
      </c>
      <c r="F100" s="117">
        <f t="shared" si="26"/>
        <v>1050</v>
      </c>
      <c r="G100" s="101"/>
      <c r="H100" s="45"/>
      <c r="I100" s="45"/>
      <c r="J100" s="33"/>
      <c r="K100" s="202">
        <f t="shared" si="27"/>
        <v>1700</v>
      </c>
      <c r="L100" s="202">
        <f t="shared" si="27"/>
        <v>1050</v>
      </c>
      <c r="M100" s="51"/>
      <c r="N100" s="13">
        <f t="shared" si="20"/>
        <v>1681.9499999999998</v>
      </c>
      <c r="O100" s="13">
        <f t="shared" si="21"/>
        <v>1009.17</v>
      </c>
      <c r="P100" s="51"/>
      <c r="Q100" s="522">
        <v>672.78</v>
      </c>
      <c r="R100" s="398">
        <v>559.97</v>
      </c>
      <c r="S100" s="398">
        <v>559.97</v>
      </c>
      <c r="T100" s="398">
        <v>559.97</v>
      </c>
      <c r="U100" s="436">
        <v>559.97</v>
      </c>
      <c r="V100" s="399">
        <v>486.96437500000002</v>
      </c>
      <c r="W100" s="399">
        <v>486.96437500000002</v>
      </c>
      <c r="X100" s="371">
        <v>486.96437500000002</v>
      </c>
      <c r="Y100" s="303">
        <v>335.83750000000003</v>
      </c>
      <c r="Z100" s="289">
        <v>335.83750000000003</v>
      </c>
      <c r="AA100" s="277">
        <v>268.67</v>
      </c>
      <c r="AB100" s="263">
        <v>268.67</v>
      </c>
      <c r="AC100" s="263">
        <v>268.67</v>
      </c>
      <c r="AD100" s="208">
        <v>239.87501999999998</v>
      </c>
      <c r="AE100" s="208">
        <v>239.87501999999998</v>
      </c>
      <c r="AF100" s="208">
        <v>239.87501999999998</v>
      </c>
      <c r="AG100" s="208">
        <v>239.87501999999998</v>
      </c>
      <c r="AH100" s="208">
        <v>216.33749999999998</v>
      </c>
      <c r="AI100" s="191">
        <v>173.07</v>
      </c>
      <c r="AJ100" s="312">
        <f t="shared" si="17"/>
        <v>1.2014572209225494</v>
      </c>
      <c r="AL100" s="34"/>
      <c r="AM100" s="34"/>
      <c r="AN100" s="34"/>
      <c r="AO100" s="34"/>
      <c r="AP100" s="34"/>
      <c r="AQ100" s="34"/>
    </row>
    <row r="101" spans="1:43" s="144" customFormat="1" ht="23.1" customHeight="1" x14ac:dyDescent="0.25">
      <c r="A101" s="516" t="s">
        <v>890</v>
      </c>
      <c r="B101" s="2">
        <v>4744</v>
      </c>
      <c r="C101" s="2" t="s">
        <v>500</v>
      </c>
      <c r="D101" s="4" t="s">
        <v>94</v>
      </c>
      <c r="E101" s="116">
        <f t="shared" si="26"/>
        <v>3150</v>
      </c>
      <c r="F101" s="117">
        <f t="shared" si="26"/>
        <v>1900</v>
      </c>
      <c r="G101" s="101"/>
      <c r="H101" s="45"/>
      <c r="I101" s="45"/>
      <c r="J101" s="33"/>
      <c r="K101" s="202">
        <f t="shared" si="27"/>
        <v>3150</v>
      </c>
      <c r="L101" s="202">
        <f t="shared" si="27"/>
        <v>1900</v>
      </c>
      <c r="M101" s="51"/>
      <c r="N101" s="13">
        <f t="shared" si="20"/>
        <v>3145.6750000000002</v>
      </c>
      <c r="O101" s="13">
        <f t="shared" si="21"/>
        <v>1887.405</v>
      </c>
      <c r="P101" s="51"/>
      <c r="Q101" s="522">
        <v>1258.27</v>
      </c>
      <c r="R101" s="398">
        <v>1050.2</v>
      </c>
      <c r="S101" s="398">
        <v>1050.2</v>
      </c>
      <c r="T101" s="398">
        <v>1050.2</v>
      </c>
      <c r="U101" s="436">
        <v>1050.2</v>
      </c>
      <c r="V101" s="399">
        <v>913.19187499999998</v>
      </c>
      <c r="W101" s="399">
        <v>913.19187499999998</v>
      </c>
      <c r="X101" s="371">
        <v>913.19187499999998</v>
      </c>
      <c r="Y101" s="303">
        <v>629.78750000000002</v>
      </c>
      <c r="Z101" s="289">
        <v>629.78750000000002</v>
      </c>
      <c r="AA101" s="277">
        <v>503.83</v>
      </c>
      <c r="AB101" s="263">
        <v>503.83</v>
      </c>
      <c r="AC101" s="263">
        <v>503.83</v>
      </c>
      <c r="AD101" s="208">
        <v>449.85401999999993</v>
      </c>
      <c r="AE101" s="208">
        <v>449.85401999999993</v>
      </c>
      <c r="AF101" s="208">
        <v>449.85401999999993</v>
      </c>
      <c r="AG101" s="208">
        <v>449.85401999999993</v>
      </c>
      <c r="AH101" s="208">
        <v>405.71249999999998</v>
      </c>
      <c r="AI101" s="191">
        <v>324.57</v>
      </c>
      <c r="AJ101" s="312">
        <f t="shared" si="17"/>
        <v>1.1981241668253666</v>
      </c>
      <c r="AL101" s="34"/>
      <c r="AM101" s="34"/>
      <c r="AN101" s="34"/>
      <c r="AO101" s="34"/>
      <c r="AP101" s="34"/>
      <c r="AQ101" s="34"/>
    </row>
    <row r="102" spans="1:43" s="144" customFormat="1" ht="23.1" customHeight="1" x14ac:dyDescent="0.25">
      <c r="A102" s="517"/>
      <c r="B102" s="2">
        <v>403</v>
      </c>
      <c r="C102" s="2" t="s">
        <v>350</v>
      </c>
      <c r="D102" s="91" t="s">
        <v>790</v>
      </c>
      <c r="E102" s="116">
        <f t="shared" si="26"/>
        <v>2900</v>
      </c>
      <c r="F102" s="117">
        <f t="shared" si="26"/>
        <v>1750</v>
      </c>
      <c r="G102" s="101"/>
      <c r="H102" s="45"/>
      <c r="I102" s="45"/>
      <c r="J102" s="33"/>
      <c r="K102" s="202">
        <f t="shared" si="27"/>
        <v>2900</v>
      </c>
      <c r="L102" s="202">
        <f t="shared" si="27"/>
        <v>1750</v>
      </c>
      <c r="M102" s="51"/>
      <c r="N102" s="13">
        <f t="shared" si="20"/>
        <v>2859.4</v>
      </c>
      <c r="O102" s="13">
        <f t="shared" si="21"/>
        <v>1715.6399999999999</v>
      </c>
      <c r="P102" s="51"/>
      <c r="Q102" s="524">
        <v>1143.76</v>
      </c>
      <c r="R102" s="478">
        <v>1143.76</v>
      </c>
      <c r="S102" s="398">
        <v>864.84</v>
      </c>
      <c r="T102" s="398">
        <v>864.84</v>
      </c>
      <c r="U102" s="436">
        <v>864.84</v>
      </c>
      <c r="V102" s="409">
        <v>864.84</v>
      </c>
      <c r="W102" s="409">
        <v>864.84</v>
      </c>
      <c r="X102" s="376">
        <v>745.55000000000007</v>
      </c>
      <c r="Y102" s="305">
        <v>596.44000000000005</v>
      </c>
      <c r="Z102" s="289">
        <v>436.25</v>
      </c>
      <c r="AA102" s="277">
        <v>349</v>
      </c>
      <c r="AB102" s="263">
        <v>349</v>
      </c>
      <c r="AC102" s="263"/>
      <c r="AD102" s="208">
        <v>320.24915999999996</v>
      </c>
      <c r="AE102" s="208">
        <v>320.24915999999996</v>
      </c>
      <c r="AF102" s="208">
        <v>320.24915999999996</v>
      </c>
      <c r="AG102" s="208">
        <v>320.24915999999996</v>
      </c>
      <c r="AH102" s="208">
        <v>288.82499999999999</v>
      </c>
      <c r="AI102" s="191">
        <v>231.06</v>
      </c>
      <c r="AJ102" s="312">
        <f t="shared" si="17"/>
        <v>1</v>
      </c>
      <c r="AL102" s="34"/>
      <c r="AM102" s="34"/>
      <c r="AN102" s="34"/>
      <c r="AO102" s="34"/>
      <c r="AP102" s="34"/>
      <c r="AQ102" s="34"/>
    </row>
    <row r="103" spans="1:43" s="144" customFormat="1" ht="23.1" customHeight="1" x14ac:dyDescent="0.25">
      <c r="A103" s="517"/>
      <c r="B103" s="2">
        <v>404</v>
      </c>
      <c r="C103" s="2" t="s">
        <v>351</v>
      </c>
      <c r="D103" s="91" t="s">
        <v>791</v>
      </c>
      <c r="E103" s="116">
        <f t="shared" si="26"/>
        <v>3300</v>
      </c>
      <c r="F103" s="117">
        <f t="shared" si="26"/>
        <v>2000</v>
      </c>
      <c r="G103" s="101"/>
      <c r="H103" s="45"/>
      <c r="I103" s="45"/>
      <c r="J103" s="33"/>
      <c r="K103" s="202">
        <f t="shared" si="27"/>
        <v>3300</v>
      </c>
      <c r="L103" s="202">
        <f t="shared" si="27"/>
        <v>2000</v>
      </c>
      <c r="M103" s="51"/>
      <c r="N103" s="13">
        <f t="shared" si="20"/>
        <v>3296.875</v>
      </c>
      <c r="O103" s="13">
        <f t="shared" si="21"/>
        <v>1978.125</v>
      </c>
      <c r="P103" s="51"/>
      <c r="Q103" s="524">
        <v>1318.75</v>
      </c>
      <c r="R103" s="478">
        <v>1318.75</v>
      </c>
      <c r="S103" s="398">
        <v>997.16</v>
      </c>
      <c r="T103" s="398">
        <v>997.16</v>
      </c>
      <c r="U103" s="436">
        <v>997.16</v>
      </c>
      <c r="V103" s="409">
        <v>997.16</v>
      </c>
      <c r="W103" s="409">
        <v>997.16</v>
      </c>
      <c r="X103" s="376">
        <v>859.625</v>
      </c>
      <c r="Y103" s="305">
        <v>687.7</v>
      </c>
      <c r="Z103" s="289">
        <v>561.25</v>
      </c>
      <c r="AA103" s="277">
        <v>449</v>
      </c>
      <c r="AB103" s="263">
        <v>449</v>
      </c>
      <c r="AC103" s="263"/>
      <c r="AD103" s="208">
        <v>436.47911999999997</v>
      </c>
      <c r="AE103" s="208">
        <v>436.47911999999997</v>
      </c>
      <c r="AF103" s="208">
        <v>436.47911999999997</v>
      </c>
      <c r="AG103" s="208">
        <v>436.47911999999997</v>
      </c>
      <c r="AH103" s="208">
        <v>393.65000000000003</v>
      </c>
      <c r="AI103" s="191">
        <v>314.92</v>
      </c>
      <c r="AJ103" s="312">
        <f t="shared" si="17"/>
        <v>1</v>
      </c>
      <c r="AL103" s="34"/>
      <c r="AM103" s="34"/>
      <c r="AN103" s="34"/>
      <c r="AO103" s="34"/>
      <c r="AP103" s="34"/>
      <c r="AQ103" s="34"/>
    </row>
    <row r="104" spans="1:43" ht="20.100000000000001" customHeight="1" x14ac:dyDescent="0.25">
      <c r="D104" s="136"/>
      <c r="E104" s="138"/>
      <c r="F104" s="139"/>
      <c r="J104" s="34"/>
      <c r="K104" s="202"/>
      <c r="L104" s="202"/>
      <c r="M104" s="2"/>
      <c r="N104" s="13"/>
      <c r="O104" s="13"/>
      <c r="P104" s="2"/>
      <c r="Q104" s="398"/>
      <c r="R104" s="398"/>
      <c r="S104" s="398"/>
      <c r="T104" s="398"/>
      <c r="U104" s="400"/>
      <c r="V104" s="401"/>
      <c r="W104" s="401"/>
      <c r="X104" s="329"/>
      <c r="Y104" s="332"/>
      <c r="Z104" s="330"/>
      <c r="AA104" s="280"/>
      <c r="AB104" s="331"/>
      <c r="AC104" s="331"/>
      <c r="AD104" s="208"/>
      <c r="AE104" s="208"/>
      <c r="AF104" s="208"/>
      <c r="AG104" s="208"/>
      <c r="AH104" s="208"/>
      <c r="AI104" s="191"/>
      <c r="AJ104" s="312" t="e">
        <f t="shared" si="17"/>
        <v>#DIV/0!</v>
      </c>
    </row>
    <row r="105" spans="1:43" ht="23.1" customHeight="1" x14ac:dyDescent="0.25">
      <c r="D105" s="615" t="s">
        <v>734</v>
      </c>
      <c r="E105" s="615"/>
      <c r="F105" s="615"/>
      <c r="G105" s="615"/>
      <c r="H105" s="615"/>
      <c r="I105" s="615"/>
      <c r="J105" s="34"/>
      <c r="K105" s="202"/>
      <c r="L105" s="202"/>
      <c r="M105" s="2"/>
      <c r="N105" s="13"/>
      <c r="O105" s="13"/>
      <c r="P105" s="2"/>
      <c r="Q105" s="476">
        <v>45425</v>
      </c>
      <c r="R105" s="476">
        <v>45394</v>
      </c>
      <c r="S105" s="473">
        <v>220324</v>
      </c>
      <c r="T105" s="398"/>
      <c r="U105" s="400"/>
      <c r="V105" s="401"/>
      <c r="W105" s="401"/>
      <c r="X105" s="329"/>
      <c r="Y105" s="332"/>
      <c r="Z105" s="330"/>
      <c r="AA105" s="280"/>
      <c r="AB105" s="331"/>
      <c r="AC105" s="331"/>
      <c r="AD105" s="208"/>
      <c r="AE105" s="208"/>
      <c r="AF105" s="208"/>
      <c r="AG105" s="208"/>
      <c r="AH105" s="208"/>
      <c r="AI105" s="191"/>
      <c r="AJ105" s="312">
        <f t="shared" si="17"/>
        <v>1.0006829096356347</v>
      </c>
    </row>
    <row r="106" spans="1:43" ht="23.1" customHeight="1" x14ac:dyDescent="0.25">
      <c r="A106" s="449" t="s">
        <v>251</v>
      </c>
      <c r="B106" s="2">
        <v>1887</v>
      </c>
      <c r="C106" s="2" t="s">
        <v>405</v>
      </c>
      <c r="D106" s="4" t="s">
        <v>792</v>
      </c>
      <c r="E106" s="116">
        <f t="shared" ref="E106:F109" si="28">K106</f>
        <v>2450</v>
      </c>
      <c r="F106" s="117">
        <f t="shared" si="28"/>
        <v>1450</v>
      </c>
      <c r="G106" s="101"/>
      <c r="I106" s="45"/>
      <c r="K106" s="202">
        <f t="shared" ref="K106:L109" si="29">MROUND(N106+25,50)</f>
        <v>2450</v>
      </c>
      <c r="L106" s="202">
        <f t="shared" si="29"/>
        <v>1450</v>
      </c>
      <c r="M106" s="51"/>
      <c r="N106" s="13">
        <f t="shared" si="20"/>
        <v>2415.8000000000002</v>
      </c>
      <c r="O106" s="13">
        <f t="shared" si="21"/>
        <v>1449.48</v>
      </c>
      <c r="P106" s="51"/>
      <c r="Q106" s="477">
        <v>966.32</v>
      </c>
      <c r="R106" s="477">
        <v>966.32</v>
      </c>
      <c r="S106" s="450">
        <v>894.73</v>
      </c>
      <c r="T106" s="450">
        <v>858.41800000000012</v>
      </c>
      <c r="U106" s="436">
        <v>780.38</v>
      </c>
      <c r="V106" s="409">
        <v>780.38</v>
      </c>
      <c r="W106" s="409">
        <v>780.38</v>
      </c>
      <c r="X106" s="376">
        <v>711.71249999999998</v>
      </c>
      <c r="Y106" s="305">
        <v>569.37</v>
      </c>
      <c r="Z106" s="289">
        <v>567.88875000000007</v>
      </c>
      <c r="AA106" s="277">
        <v>454.31100000000004</v>
      </c>
      <c r="AB106" s="263">
        <v>454.31100000000004</v>
      </c>
      <c r="AC106" s="263">
        <v>454.31100000000004</v>
      </c>
      <c r="AD106" s="208">
        <v>408.86999999999995</v>
      </c>
      <c r="AE106" s="208">
        <v>408.86999999999995</v>
      </c>
      <c r="AF106" s="208">
        <v>408.86999999999995</v>
      </c>
      <c r="AG106" s="208">
        <v>408.86999999999995</v>
      </c>
      <c r="AH106" s="208">
        <v>368.75</v>
      </c>
      <c r="AI106" s="191">
        <v>295</v>
      </c>
      <c r="AJ106" s="312">
        <f t="shared" si="17"/>
        <v>1</v>
      </c>
    </row>
    <row r="107" spans="1:43" ht="23.1" customHeight="1" x14ac:dyDescent="0.25">
      <c r="A107" s="449" t="s">
        <v>251</v>
      </c>
      <c r="B107" s="2">
        <v>1888</v>
      </c>
      <c r="C107" s="2" t="s">
        <v>406</v>
      </c>
      <c r="D107" s="4" t="s">
        <v>793</v>
      </c>
      <c r="E107" s="116">
        <f t="shared" si="28"/>
        <v>2950</v>
      </c>
      <c r="F107" s="117">
        <f t="shared" si="28"/>
        <v>1750</v>
      </c>
      <c r="G107" s="101"/>
      <c r="I107" s="45"/>
      <c r="K107" s="202">
        <f t="shared" si="29"/>
        <v>2950</v>
      </c>
      <c r="L107" s="202">
        <f t="shared" si="29"/>
        <v>1750</v>
      </c>
      <c r="M107" s="51"/>
      <c r="N107" s="13">
        <f t="shared" si="20"/>
        <v>2904.1000000000004</v>
      </c>
      <c r="O107" s="13">
        <f t="shared" si="21"/>
        <v>1742.46</v>
      </c>
      <c r="P107" s="51"/>
      <c r="Q107" s="477">
        <v>1161.6400000000001</v>
      </c>
      <c r="R107" s="477">
        <v>1161.6400000000001</v>
      </c>
      <c r="S107" s="450">
        <v>1075.5899999999999</v>
      </c>
      <c r="T107" s="450">
        <v>1075.58</v>
      </c>
      <c r="U107" s="436">
        <v>977.8</v>
      </c>
      <c r="V107" s="409">
        <v>977.8</v>
      </c>
      <c r="W107" s="409">
        <v>977.8</v>
      </c>
      <c r="X107" s="376">
        <v>892.15000000000009</v>
      </c>
      <c r="Y107" s="305">
        <v>713.72</v>
      </c>
      <c r="Z107" s="289">
        <v>682.68750000000011</v>
      </c>
      <c r="AA107" s="277">
        <v>546.15000000000009</v>
      </c>
      <c r="AB107" s="263">
        <v>546.15000000000009</v>
      </c>
      <c r="AC107" s="263">
        <v>546.15000000000009</v>
      </c>
      <c r="AD107" s="208">
        <v>491.53103999999996</v>
      </c>
      <c r="AE107" s="208">
        <v>491.53103999999996</v>
      </c>
      <c r="AF107" s="208">
        <v>491.53103999999996</v>
      </c>
      <c r="AG107" s="208">
        <v>491.53103999999996</v>
      </c>
      <c r="AH107" s="208">
        <v>443.29999999999995</v>
      </c>
      <c r="AI107" s="191">
        <v>354.64</v>
      </c>
      <c r="AJ107" s="312">
        <f t="shared" si="17"/>
        <v>1</v>
      </c>
    </row>
    <row r="108" spans="1:43" ht="23.1" customHeight="1" x14ac:dyDescent="0.25">
      <c r="A108" s="449" t="s">
        <v>251</v>
      </c>
      <c r="B108" s="2">
        <v>1890</v>
      </c>
      <c r="C108" s="2" t="s">
        <v>408</v>
      </c>
      <c r="D108" s="4" t="s">
        <v>794</v>
      </c>
      <c r="E108" s="116">
        <f t="shared" si="28"/>
        <v>3700</v>
      </c>
      <c r="F108" s="117">
        <f t="shared" si="28"/>
        <v>2200</v>
      </c>
      <c r="G108" s="101"/>
      <c r="I108" s="45"/>
      <c r="K108" s="202">
        <f t="shared" si="29"/>
        <v>3700</v>
      </c>
      <c r="L108" s="202">
        <f t="shared" si="29"/>
        <v>2200</v>
      </c>
      <c r="M108" s="51"/>
      <c r="N108" s="13">
        <f t="shared" si="20"/>
        <v>3660.8249999999998</v>
      </c>
      <c r="O108" s="13">
        <f t="shared" si="21"/>
        <v>2196.4949999999999</v>
      </c>
      <c r="P108" s="51"/>
      <c r="Q108" s="477">
        <v>1464.33</v>
      </c>
      <c r="R108" s="477">
        <v>1464.33</v>
      </c>
      <c r="S108" s="450">
        <v>1355.8489999999999</v>
      </c>
      <c r="T108" s="450">
        <v>1355.8489999999999</v>
      </c>
      <c r="U108" s="436">
        <v>1232.5899999999999</v>
      </c>
      <c r="V108" s="409">
        <v>1232.5899999999999</v>
      </c>
      <c r="W108" s="409">
        <v>1232.5899999999999</v>
      </c>
      <c r="X108" s="376">
        <v>1124.625</v>
      </c>
      <c r="Y108" s="305">
        <v>899.7</v>
      </c>
      <c r="Z108" s="289">
        <v>860.58500000000004</v>
      </c>
      <c r="AA108" s="277">
        <v>688.46800000000007</v>
      </c>
      <c r="AB108" s="263">
        <v>688.46800000000007</v>
      </c>
      <c r="AC108" s="263">
        <v>688.46800000000007</v>
      </c>
      <c r="AD108" s="208">
        <v>619.61129999999991</v>
      </c>
      <c r="AE108" s="208">
        <v>619.61129999999991</v>
      </c>
      <c r="AF108" s="208">
        <v>619.61129999999991</v>
      </c>
      <c r="AG108" s="208">
        <v>619.61129999999991</v>
      </c>
      <c r="AH108" s="208">
        <v>558.8125</v>
      </c>
      <c r="AI108" s="191">
        <v>447.05</v>
      </c>
      <c r="AJ108" s="312">
        <f t="shared" si="17"/>
        <v>1</v>
      </c>
    </row>
    <row r="109" spans="1:43" ht="23.1" customHeight="1" x14ac:dyDescent="0.25">
      <c r="A109" s="449" t="s">
        <v>251</v>
      </c>
      <c r="B109" s="2">
        <v>1891</v>
      </c>
      <c r="C109" s="2" t="s">
        <v>409</v>
      </c>
      <c r="D109" s="4" t="s">
        <v>795</v>
      </c>
      <c r="E109" s="116">
        <f t="shared" si="28"/>
        <v>4200</v>
      </c>
      <c r="F109" s="117">
        <f t="shared" si="28"/>
        <v>2500</v>
      </c>
      <c r="G109" s="101"/>
      <c r="I109" s="45"/>
      <c r="K109" s="202">
        <f t="shared" si="29"/>
        <v>4200</v>
      </c>
      <c r="L109" s="202">
        <f t="shared" si="29"/>
        <v>2500</v>
      </c>
      <c r="M109" s="51"/>
      <c r="N109" s="13">
        <f t="shared" si="20"/>
        <v>4152.7999999999993</v>
      </c>
      <c r="O109" s="13">
        <f t="shared" si="21"/>
        <v>2491.6799999999998</v>
      </c>
      <c r="P109" s="51"/>
      <c r="Q109" s="477">
        <v>1661.12</v>
      </c>
      <c r="R109" s="477">
        <v>1661.12</v>
      </c>
      <c r="S109" s="450">
        <v>1538.075</v>
      </c>
      <c r="T109" s="450">
        <v>1538.075</v>
      </c>
      <c r="U109" s="436">
        <v>1398.25</v>
      </c>
      <c r="V109" s="409">
        <v>1398.25</v>
      </c>
      <c r="W109" s="409">
        <v>1398.25</v>
      </c>
      <c r="X109" s="376">
        <v>1275.7750000000001</v>
      </c>
      <c r="Y109" s="305">
        <v>1020.62</v>
      </c>
      <c r="Z109" s="289">
        <v>976.23625000000004</v>
      </c>
      <c r="AA109" s="277">
        <v>780.98900000000003</v>
      </c>
      <c r="AB109" s="263">
        <v>780.98900000000003</v>
      </c>
      <c r="AC109" s="263">
        <v>780.98900000000003</v>
      </c>
      <c r="AD109" s="208">
        <v>702.89603999999997</v>
      </c>
      <c r="AE109" s="208">
        <v>702.89603999999997</v>
      </c>
      <c r="AF109" s="208">
        <v>702.89603999999997</v>
      </c>
      <c r="AG109" s="208">
        <v>702.89603999999997</v>
      </c>
      <c r="AH109" s="208">
        <v>633.92499999999995</v>
      </c>
      <c r="AI109" s="191">
        <v>507.14</v>
      </c>
      <c r="AJ109" s="312">
        <f t="shared" si="17"/>
        <v>1</v>
      </c>
    </row>
    <row r="110" spans="1:43" ht="23.1" customHeight="1" x14ac:dyDescent="0.25">
      <c r="E110" s="138"/>
      <c r="F110" s="139"/>
      <c r="J110" s="34"/>
      <c r="K110" s="202"/>
      <c r="L110" s="202"/>
      <c r="M110" s="2"/>
      <c r="N110" s="13"/>
      <c r="O110" s="13"/>
      <c r="P110" s="2"/>
      <c r="Q110" s="398"/>
      <c r="R110" s="398"/>
      <c r="S110" s="398"/>
      <c r="T110" s="398"/>
      <c r="U110" s="400"/>
      <c r="V110" s="401"/>
      <c r="W110" s="401"/>
      <c r="X110" s="329"/>
      <c r="Y110" s="329"/>
      <c r="Z110" s="330"/>
      <c r="AA110" s="280"/>
      <c r="AB110" s="331"/>
      <c r="AC110" s="331"/>
      <c r="AD110" s="237"/>
      <c r="AE110" s="237"/>
      <c r="AF110" s="237"/>
      <c r="AG110" s="237"/>
      <c r="AH110" s="237"/>
      <c r="AI110" s="197"/>
      <c r="AJ110" s="312" t="e">
        <f t="shared" si="17"/>
        <v>#DIV/0!</v>
      </c>
    </row>
    <row r="111" spans="1:43" ht="23.1" customHeight="1" x14ac:dyDescent="0.25">
      <c r="D111" s="615" t="s">
        <v>280</v>
      </c>
      <c r="E111" s="615"/>
      <c r="F111" s="615"/>
      <c r="G111" s="615"/>
      <c r="H111" s="615"/>
      <c r="I111" s="615"/>
      <c r="K111" s="202"/>
      <c r="L111" s="202"/>
      <c r="M111" s="51"/>
      <c r="N111" s="13"/>
      <c r="O111" s="13"/>
      <c r="P111" s="51"/>
      <c r="Q111" s="476">
        <v>45425</v>
      </c>
      <c r="R111" s="476">
        <v>45394</v>
      </c>
      <c r="S111" s="473">
        <v>220324</v>
      </c>
      <c r="T111" s="398"/>
      <c r="U111" s="400"/>
      <c r="V111" s="401"/>
      <c r="W111" s="401"/>
      <c r="X111" s="329"/>
      <c r="Y111" s="300"/>
      <c r="Z111" s="289"/>
      <c r="AA111" s="277"/>
      <c r="AB111" s="208"/>
      <c r="AC111" s="208"/>
      <c r="AD111" s="208"/>
      <c r="AE111" s="208"/>
      <c r="AF111" s="208"/>
      <c r="AG111" s="208"/>
      <c r="AH111" s="208"/>
      <c r="AI111" s="191"/>
      <c r="AJ111" s="312">
        <f t="shared" si="17"/>
        <v>1.0006829096356347</v>
      </c>
    </row>
    <row r="112" spans="1:43" s="66" customFormat="1" ht="23.1" customHeight="1" x14ac:dyDescent="0.25">
      <c r="A112" s="448" t="s">
        <v>238</v>
      </c>
      <c r="B112" s="60">
        <v>1938</v>
      </c>
      <c r="C112" s="2" t="s">
        <v>442</v>
      </c>
      <c r="D112" s="91" t="s">
        <v>143</v>
      </c>
      <c r="E112" s="116">
        <f t="shared" ref="E112:F115" si="30">K112</f>
        <v>2350</v>
      </c>
      <c r="F112" s="117">
        <f t="shared" si="30"/>
        <v>1450</v>
      </c>
      <c r="G112" s="101"/>
      <c r="H112" s="2"/>
      <c r="I112" s="45"/>
      <c r="J112" s="33"/>
      <c r="K112" s="202">
        <f t="shared" ref="K112:L115" si="31">MROUND(N112+25,50)</f>
        <v>2350</v>
      </c>
      <c r="L112" s="202">
        <f t="shared" si="31"/>
        <v>1450</v>
      </c>
      <c r="M112" s="51"/>
      <c r="N112" s="13">
        <f t="shared" si="20"/>
        <v>2348.125</v>
      </c>
      <c r="O112" s="13">
        <f t="shared" si="21"/>
        <v>1408.875</v>
      </c>
      <c r="P112" s="63"/>
      <c r="Q112" s="477">
        <v>939.25</v>
      </c>
      <c r="R112" s="477">
        <v>939.25</v>
      </c>
      <c r="S112" s="450">
        <v>869.6930000000001</v>
      </c>
      <c r="T112" s="450">
        <v>869.6930000000001</v>
      </c>
      <c r="U112" s="436">
        <v>790.63</v>
      </c>
      <c r="V112" s="409">
        <v>790.63</v>
      </c>
      <c r="W112" s="409">
        <v>790.63</v>
      </c>
      <c r="X112" s="376">
        <v>721.375</v>
      </c>
      <c r="Y112" s="305">
        <v>577.1</v>
      </c>
      <c r="Z112" s="289">
        <v>530.77750000000003</v>
      </c>
      <c r="AA112" s="277">
        <v>424.62200000000001</v>
      </c>
      <c r="AB112" s="263">
        <v>424.62200000000001</v>
      </c>
      <c r="AC112" s="263">
        <v>424.62200000000001</v>
      </c>
      <c r="AD112" s="208">
        <v>382.16178000000002</v>
      </c>
      <c r="AE112" s="208">
        <v>382.16178000000002</v>
      </c>
      <c r="AF112" s="208">
        <v>382.16178000000002</v>
      </c>
      <c r="AG112" s="208">
        <v>382.16178000000002</v>
      </c>
      <c r="AH112" s="208">
        <v>344.66250000000002</v>
      </c>
      <c r="AI112" s="192">
        <v>275.73</v>
      </c>
      <c r="AJ112" s="312">
        <f t="shared" si="17"/>
        <v>1</v>
      </c>
      <c r="AK112" s="144"/>
    </row>
    <row r="113" spans="1:36" ht="23.1" customHeight="1" x14ac:dyDescent="0.25">
      <c r="A113" s="449"/>
      <c r="B113" s="2">
        <v>1939</v>
      </c>
      <c r="C113" s="2" t="s">
        <v>443</v>
      </c>
      <c r="D113" s="91" t="s">
        <v>43</v>
      </c>
      <c r="E113" s="116">
        <f t="shared" si="30"/>
        <v>3100</v>
      </c>
      <c r="F113" s="117">
        <f t="shared" si="30"/>
        <v>1850</v>
      </c>
      <c r="G113" s="101"/>
      <c r="I113" s="45"/>
      <c r="K113" s="202">
        <f t="shared" si="31"/>
        <v>3100</v>
      </c>
      <c r="L113" s="202">
        <f t="shared" si="31"/>
        <v>1850</v>
      </c>
      <c r="M113" s="51"/>
      <c r="N113" s="13">
        <f t="shared" si="20"/>
        <v>3055.3250000000003</v>
      </c>
      <c r="O113" s="13">
        <f t="shared" si="21"/>
        <v>1833.1950000000002</v>
      </c>
      <c r="P113" s="51"/>
      <c r="Q113" s="477">
        <v>1222.1300000000001</v>
      </c>
      <c r="R113" s="477">
        <v>1222.1300000000001</v>
      </c>
      <c r="S113" s="450">
        <v>1131.5920000000001</v>
      </c>
      <c r="T113" s="450">
        <v>1131.5920000000001</v>
      </c>
      <c r="U113" s="436">
        <v>1028.72</v>
      </c>
      <c r="V113" s="409">
        <v>1028.72</v>
      </c>
      <c r="W113" s="409">
        <v>1028.72</v>
      </c>
      <c r="X113" s="376">
        <v>938.61249999999995</v>
      </c>
      <c r="Y113" s="305">
        <v>750.89</v>
      </c>
      <c r="Z113" s="289">
        <v>690.62125000000015</v>
      </c>
      <c r="AA113" s="277">
        <v>552.49700000000007</v>
      </c>
      <c r="AB113" s="263">
        <v>552.49700000000007</v>
      </c>
      <c r="AC113" s="263">
        <v>552.49700000000007</v>
      </c>
      <c r="AD113" s="208">
        <v>497.24135999999993</v>
      </c>
      <c r="AE113" s="208">
        <v>497.24135999999993</v>
      </c>
      <c r="AF113" s="208">
        <v>497.24135999999993</v>
      </c>
      <c r="AG113" s="208">
        <v>497.24135999999993</v>
      </c>
      <c r="AH113" s="208">
        <v>448.45</v>
      </c>
      <c r="AI113" s="191">
        <v>358.76</v>
      </c>
      <c r="AJ113" s="312">
        <f t="shared" si="17"/>
        <v>1</v>
      </c>
    </row>
    <row r="114" spans="1:36" ht="23.1" customHeight="1" x14ac:dyDescent="0.25">
      <c r="A114" s="449"/>
      <c r="B114" s="2">
        <v>1940</v>
      </c>
      <c r="C114" s="2" t="s">
        <v>444</v>
      </c>
      <c r="D114" s="91" t="s">
        <v>41</v>
      </c>
      <c r="E114" s="116">
        <f t="shared" si="30"/>
        <v>4500</v>
      </c>
      <c r="F114" s="117">
        <f t="shared" si="30"/>
        <v>2700</v>
      </c>
      <c r="G114" s="101"/>
      <c r="I114" s="45"/>
      <c r="K114" s="202">
        <f t="shared" si="31"/>
        <v>4500</v>
      </c>
      <c r="L114" s="202">
        <f t="shared" si="31"/>
        <v>2700</v>
      </c>
      <c r="M114" s="51"/>
      <c r="N114" s="13">
        <f t="shared" si="20"/>
        <v>4498.8</v>
      </c>
      <c r="O114" s="13">
        <f t="shared" si="21"/>
        <v>2699.2799999999997</v>
      </c>
      <c r="P114" s="51"/>
      <c r="Q114" s="477">
        <v>1799.52</v>
      </c>
      <c r="R114" s="477">
        <v>1799.52</v>
      </c>
      <c r="S114" s="450">
        <v>1666.2250000000001</v>
      </c>
      <c r="T114" s="450">
        <v>1666.2250000000001</v>
      </c>
      <c r="U114" s="436">
        <v>1514.75</v>
      </c>
      <c r="V114" s="409">
        <v>1514.75</v>
      </c>
      <c r="W114" s="409">
        <v>1514.75</v>
      </c>
      <c r="X114" s="376">
        <v>1382.075</v>
      </c>
      <c r="Y114" s="305">
        <v>1105.6600000000001</v>
      </c>
      <c r="Z114" s="289">
        <v>1016.9087500000002</v>
      </c>
      <c r="AA114" s="277">
        <v>813.52700000000016</v>
      </c>
      <c r="AB114" s="263">
        <v>813.52700000000016</v>
      </c>
      <c r="AC114" s="263">
        <v>813.52700000000016</v>
      </c>
      <c r="AD114" s="208">
        <v>661</v>
      </c>
      <c r="AE114" s="234">
        <v>661</v>
      </c>
      <c r="AF114" s="208">
        <v>732.18221999999992</v>
      </c>
      <c r="AG114" s="208">
        <v>732.18221999999992</v>
      </c>
      <c r="AH114" s="208">
        <v>660.33749999999998</v>
      </c>
      <c r="AI114" s="191">
        <v>528.27</v>
      </c>
      <c r="AJ114" s="312">
        <f t="shared" si="17"/>
        <v>1</v>
      </c>
    </row>
    <row r="115" spans="1:36" ht="23.1" customHeight="1" x14ac:dyDescent="0.25">
      <c r="A115" s="449"/>
      <c r="B115" s="2">
        <v>1940</v>
      </c>
      <c r="C115" s="2" t="s">
        <v>849</v>
      </c>
      <c r="D115" s="91" t="s">
        <v>850</v>
      </c>
      <c r="E115" s="116">
        <f t="shared" si="30"/>
        <v>7000</v>
      </c>
      <c r="F115" s="117">
        <f t="shared" si="30"/>
        <v>4200</v>
      </c>
      <c r="G115" s="101"/>
      <c r="I115" s="45"/>
      <c r="K115" s="202">
        <f t="shared" si="31"/>
        <v>7000</v>
      </c>
      <c r="L115" s="202">
        <f t="shared" si="31"/>
        <v>4200</v>
      </c>
      <c r="M115" s="51"/>
      <c r="N115" s="13">
        <f t="shared" si="20"/>
        <v>6996.9250000000002</v>
      </c>
      <c r="O115" s="13">
        <f t="shared" si="21"/>
        <v>4198.1549999999997</v>
      </c>
      <c r="P115" s="51"/>
      <c r="Q115" s="477">
        <v>2798.77</v>
      </c>
      <c r="R115" s="477">
        <v>2798.77</v>
      </c>
      <c r="S115" s="450">
        <v>2591.4569999999999</v>
      </c>
      <c r="T115" s="450">
        <v>2591.4569999999999</v>
      </c>
      <c r="U115" s="436">
        <v>2355.87</v>
      </c>
      <c r="V115" s="409">
        <v>2355.87</v>
      </c>
      <c r="W115" s="409">
        <v>2355.87</v>
      </c>
      <c r="X115" s="376">
        <v>1382.075</v>
      </c>
      <c r="Y115" s="305">
        <v>1105.6600000000001</v>
      </c>
      <c r="Z115" s="289">
        <v>1016.9087500000002</v>
      </c>
      <c r="AA115" s="277">
        <v>813.52700000000016</v>
      </c>
      <c r="AB115" s="263">
        <v>813.52700000000016</v>
      </c>
      <c r="AC115" s="263">
        <v>813.52700000000016</v>
      </c>
      <c r="AD115" s="208">
        <v>661</v>
      </c>
      <c r="AE115" s="234">
        <v>661</v>
      </c>
      <c r="AF115" s="208">
        <v>732.18221999999992</v>
      </c>
      <c r="AG115" s="208">
        <v>732.18221999999992</v>
      </c>
      <c r="AH115" s="208">
        <v>660.33749999999998</v>
      </c>
      <c r="AI115" s="191">
        <v>528.27</v>
      </c>
      <c r="AJ115" s="312">
        <f t="shared" si="17"/>
        <v>1</v>
      </c>
    </row>
    <row r="116" spans="1:36" ht="20.100000000000001" customHeight="1" x14ac:dyDescent="0.25">
      <c r="E116" s="138"/>
      <c r="F116" s="139"/>
      <c r="J116" s="34"/>
      <c r="K116" s="202"/>
      <c r="L116" s="202"/>
      <c r="M116" s="2"/>
      <c r="N116" s="13"/>
      <c r="O116" s="13"/>
      <c r="P116" s="2"/>
      <c r="Q116" s="398"/>
      <c r="R116" s="398"/>
      <c r="S116" s="398"/>
      <c r="T116" s="398"/>
      <c r="U116" s="400"/>
      <c r="V116" s="401"/>
      <c r="W116" s="401"/>
      <c r="X116" s="329"/>
      <c r="Y116" s="329"/>
      <c r="Z116" s="330"/>
      <c r="AA116" s="280"/>
      <c r="AB116" s="331"/>
      <c r="AC116" s="331"/>
      <c r="AD116" s="237"/>
      <c r="AE116" s="334"/>
      <c r="AF116" s="237"/>
      <c r="AG116" s="237"/>
      <c r="AH116" s="237"/>
      <c r="AI116" s="197"/>
      <c r="AJ116" s="312" t="e">
        <f t="shared" si="17"/>
        <v>#DIV/0!</v>
      </c>
    </row>
    <row r="117" spans="1:36" ht="23.1" customHeight="1" x14ac:dyDescent="0.25">
      <c r="D117" s="615" t="s">
        <v>273</v>
      </c>
      <c r="E117" s="615"/>
      <c r="F117" s="615"/>
      <c r="G117" s="615"/>
      <c r="H117" s="615"/>
      <c r="I117" s="615"/>
      <c r="K117" s="202"/>
      <c r="L117" s="202"/>
      <c r="M117" s="51"/>
      <c r="N117" s="13"/>
      <c r="O117" s="13"/>
      <c r="P117" s="51"/>
      <c r="Q117" s="476">
        <v>45425</v>
      </c>
      <c r="R117" s="476">
        <v>45394</v>
      </c>
      <c r="S117" s="473">
        <v>220324</v>
      </c>
      <c r="T117" s="398"/>
      <c r="U117" s="400"/>
      <c r="V117" s="401"/>
      <c r="W117" s="401"/>
      <c r="X117" s="376"/>
      <c r="Y117" s="305"/>
      <c r="Z117" s="289"/>
      <c r="AA117" s="277"/>
      <c r="AB117" s="263"/>
      <c r="AC117" s="263"/>
      <c r="AD117" s="208"/>
      <c r="AE117" s="208"/>
      <c r="AF117" s="208"/>
      <c r="AG117" s="208"/>
      <c r="AH117" s="208"/>
      <c r="AI117" s="191"/>
      <c r="AJ117" s="312">
        <f t="shared" si="17"/>
        <v>1.0006829096356347</v>
      </c>
    </row>
    <row r="118" spans="1:36" ht="23.1" customHeight="1" x14ac:dyDescent="0.25">
      <c r="A118" s="449"/>
      <c r="B118" s="2">
        <v>1917</v>
      </c>
      <c r="C118" s="2" t="s">
        <v>432</v>
      </c>
      <c r="D118" s="4" t="s">
        <v>135</v>
      </c>
      <c r="E118" s="116">
        <f t="shared" ref="E118:F121" si="32">K118</f>
        <v>3250</v>
      </c>
      <c r="F118" s="117">
        <f t="shared" si="32"/>
        <v>1950</v>
      </c>
      <c r="G118" s="101"/>
      <c r="H118" s="45"/>
      <c r="K118" s="202">
        <f t="shared" ref="K118:L121" si="33">MROUND(N118+25,50)</f>
        <v>3250</v>
      </c>
      <c r="L118" s="202">
        <f t="shared" si="33"/>
        <v>1950</v>
      </c>
      <c r="M118" s="51"/>
      <c r="N118" s="13">
        <f t="shared" si="20"/>
        <v>3207.2750000000001</v>
      </c>
      <c r="O118" s="13">
        <f t="shared" si="21"/>
        <v>1924.3650000000002</v>
      </c>
      <c r="P118" s="51"/>
      <c r="Q118" s="477">
        <v>1282.9100000000001</v>
      </c>
      <c r="R118" s="477">
        <v>1282.9100000000001</v>
      </c>
      <c r="S118" s="450">
        <v>1187.8790000000001</v>
      </c>
      <c r="T118" s="450">
        <v>1187.8790000000001</v>
      </c>
      <c r="U118" s="436">
        <v>1079.8900000000001</v>
      </c>
      <c r="V118" s="409">
        <v>1079.8900000000001</v>
      </c>
      <c r="W118" s="409">
        <v>1079.8900000000001</v>
      </c>
      <c r="X118" s="376">
        <v>985.3</v>
      </c>
      <c r="Y118" s="305">
        <v>788.24</v>
      </c>
      <c r="Z118" s="289">
        <v>724.96875</v>
      </c>
      <c r="AA118" s="277">
        <v>579.97500000000002</v>
      </c>
      <c r="AB118" s="263">
        <v>579.97500000000002</v>
      </c>
      <c r="AC118" s="263">
        <v>579.97500000000002</v>
      </c>
      <c r="AD118" s="208">
        <v>521.98145999999997</v>
      </c>
      <c r="AE118" s="208">
        <v>521.98145999999997</v>
      </c>
      <c r="AF118" s="208">
        <v>521.98145999999997</v>
      </c>
      <c r="AG118" s="208">
        <v>521.98145999999997</v>
      </c>
      <c r="AH118" s="208">
        <v>470.76250000000005</v>
      </c>
      <c r="AI118" s="191">
        <v>376.61</v>
      </c>
      <c r="AJ118" s="312">
        <f t="shared" si="17"/>
        <v>1</v>
      </c>
    </row>
    <row r="119" spans="1:36" ht="23.1" customHeight="1" x14ac:dyDescent="0.25">
      <c r="A119" s="449"/>
      <c r="B119" s="2">
        <v>1918</v>
      </c>
      <c r="C119" s="2" t="s">
        <v>433</v>
      </c>
      <c r="D119" s="4" t="s">
        <v>136</v>
      </c>
      <c r="E119" s="116">
        <f t="shared" si="32"/>
        <v>5850</v>
      </c>
      <c r="F119" s="117">
        <f t="shared" si="32"/>
        <v>3500</v>
      </c>
      <c r="G119" s="101"/>
      <c r="H119" s="45"/>
      <c r="K119" s="202">
        <f t="shared" si="33"/>
        <v>5850</v>
      </c>
      <c r="L119" s="202">
        <f t="shared" si="33"/>
        <v>3500</v>
      </c>
      <c r="M119" s="51"/>
      <c r="N119" s="13">
        <f t="shared" si="20"/>
        <v>5831.8499999999995</v>
      </c>
      <c r="O119" s="13">
        <f t="shared" si="21"/>
        <v>3499.1099999999997</v>
      </c>
      <c r="P119" s="51"/>
      <c r="Q119" s="477">
        <v>2332.7399999999998</v>
      </c>
      <c r="R119" s="477">
        <v>2332.7399999999998</v>
      </c>
      <c r="S119" s="450">
        <v>2159.9380000000001</v>
      </c>
      <c r="T119" s="450">
        <v>2159.9380000000001</v>
      </c>
      <c r="U119" s="436">
        <v>1963.58</v>
      </c>
      <c r="V119" s="409">
        <v>1963.58</v>
      </c>
      <c r="W119" s="409">
        <v>1963.58</v>
      </c>
      <c r="X119" s="376">
        <v>1791.5875000000001</v>
      </c>
      <c r="Y119" s="305">
        <v>1433.27</v>
      </c>
      <c r="Z119" s="289">
        <v>1318.2125000000001</v>
      </c>
      <c r="AA119" s="277">
        <v>1054.5700000000002</v>
      </c>
      <c r="AB119" s="263">
        <v>1054.5700000000002</v>
      </c>
      <c r="AC119" s="263">
        <v>1054.5700000000002</v>
      </c>
      <c r="AD119" s="208">
        <v>949.11893999999984</v>
      </c>
      <c r="AE119" s="208">
        <v>949.11893999999984</v>
      </c>
      <c r="AF119" s="208">
        <v>949.11893999999984</v>
      </c>
      <c r="AG119" s="208">
        <v>949.11893999999984</v>
      </c>
      <c r="AH119" s="208">
        <v>855.98749999999995</v>
      </c>
      <c r="AI119" s="191">
        <v>684.79</v>
      </c>
      <c r="AJ119" s="312">
        <f t="shared" si="17"/>
        <v>1</v>
      </c>
    </row>
    <row r="120" spans="1:36" ht="23.1" customHeight="1" x14ac:dyDescent="0.25">
      <c r="A120" s="449"/>
      <c r="B120" s="2">
        <v>1919</v>
      </c>
      <c r="C120" s="2" t="s">
        <v>434</v>
      </c>
      <c r="D120" s="4" t="s">
        <v>253</v>
      </c>
      <c r="E120" s="116">
        <f t="shared" si="32"/>
        <v>12200</v>
      </c>
      <c r="F120" s="117">
        <f t="shared" si="32"/>
        <v>7350</v>
      </c>
      <c r="G120" s="101"/>
      <c r="H120" s="45"/>
      <c r="K120" s="202">
        <f t="shared" si="33"/>
        <v>12200</v>
      </c>
      <c r="L120" s="202">
        <f t="shared" si="33"/>
        <v>7350</v>
      </c>
      <c r="M120" s="51"/>
      <c r="N120" s="13">
        <f t="shared" si="20"/>
        <v>12195.45</v>
      </c>
      <c r="O120" s="13">
        <f t="shared" si="21"/>
        <v>7317.27</v>
      </c>
      <c r="P120" s="51"/>
      <c r="Q120" s="477">
        <v>4878.18</v>
      </c>
      <c r="R120" s="477">
        <v>4878.18</v>
      </c>
      <c r="S120" s="450">
        <v>4516.8420000000006</v>
      </c>
      <c r="T120" s="450">
        <v>4516.8420000000006</v>
      </c>
      <c r="U120" s="436">
        <v>4106.22</v>
      </c>
      <c r="V120" s="409">
        <v>4106.22</v>
      </c>
      <c r="W120" s="409">
        <v>4106.22</v>
      </c>
      <c r="X120" s="376">
        <v>3746.5499999999997</v>
      </c>
      <c r="Y120" s="305">
        <v>2997.24</v>
      </c>
      <c r="Z120" s="289">
        <v>2866.9162500000002</v>
      </c>
      <c r="AA120" s="277">
        <v>2293.5330000000004</v>
      </c>
      <c r="AB120" s="263">
        <v>2293.5330000000004</v>
      </c>
      <c r="AC120" s="263">
        <v>2293.5330000000004</v>
      </c>
      <c r="AD120" s="208">
        <v>2064.1836599999997</v>
      </c>
      <c r="AE120" s="208">
        <v>2064.1836599999997</v>
      </c>
      <c r="AF120" s="208">
        <v>2064.1836599999997</v>
      </c>
      <c r="AG120" s="208">
        <v>2064.1836599999997</v>
      </c>
      <c r="AH120" s="208">
        <v>1861.6374999999998</v>
      </c>
      <c r="AI120" s="191">
        <v>1489.31</v>
      </c>
      <c r="AJ120" s="312">
        <f t="shared" si="17"/>
        <v>1</v>
      </c>
    </row>
    <row r="121" spans="1:36" ht="23.1" customHeight="1" x14ac:dyDescent="0.25">
      <c r="A121" s="449"/>
      <c r="B121" s="2">
        <v>1920</v>
      </c>
      <c r="C121" s="2" t="s">
        <v>435</v>
      </c>
      <c r="D121" s="4" t="s">
        <v>137</v>
      </c>
      <c r="E121" s="116">
        <f t="shared" si="32"/>
        <v>16350</v>
      </c>
      <c r="F121" s="117">
        <f t="shared" si="32"/>
        <v>9850</v>
      </c>
      <c r="G121" s="101"/>
      <c r="H121" s="45"/>
      <c r="K121" s="202">
        <f t="shared" si="33"/>
        <v>16350</v>
      </c>
      <c r="L121" s="202">
        <f t="shared" si="33"/>
        <v>9850</v>
      </c>
      <c r="M121" s="51"/>
      <c r="N121" s="13">
        <f t="shared" si="20"/>
        <v>16348.150000000001</v>
      </c>
      <c r="O121" s="13">
        <f t="shared" si="21"/>
        <v>9808.89</v>
      </c>
      <c r="P121" s="51"/>
      <c r="Q121" s="477">
        <v>6539.26</v>
      </c>
      <c r="R121" s="477">
        <v>6539.26</v>
      </c>
      <c r="S121" s="450">
        <v>6054.8730000000005</v>
      </c>
      <c r="T121" s="450">
        <v>6054.8730000000005</v>
      </c>
      <c r="U121" s="436">
        <v>5504.43</v>
      </c>
      <c r="V121" s="409">
        <v>5504.43</v>
      </c>
      <c r="W121" s="409">
        <v>5504.43</v>
      </c>
      <c r="X121" s="376">
        <v>5022.2875000000004</v>
      </c>
      <c r="Y121" s="305">
        <v>4017.83</v>
      </c>
      <c r="Z121" s="289">
        <v>3695.3262500000005</v>
      </c>
      <c r="AA121" s="277">
        <v>2956.2610000000004</v>
      </c>
      <c r="AB121" s="263">
        <v>2956.2610000000004</v>
      </c>
      <c r="AC121" s="263">
        <v>2956.2610000000004</v>
      </c>
      <c r="AD121" s="208">
        <v>2361.9519</v>
      </c>
      <c r="AE121" s="208">
        <v>2361.9519</v>
      </c>
      <c r="AF121" s="208">
        <v>2361.9519</v>
      </c>
      <c r="AG121" s="208">
        <v>2361.9519</v>
      </c>
      <c r="AH121" s="208">
        <v>2130.1875</v>
      </c>
      <c r="AI121" s="191">
        <v>1704.15</v>
      </c>
      <c r="AJ121" s="312">
        <f t="shared" si="17"/>
        <v>1</v>
      </c>
    </row>
    <row r="122" spans="1:36" ht="20.100000000000001" customHeight="1" x14ac:dyDescent="0.25">
      <c r="D122" s="136"/>
      <c r="E122" s="138"/>
      <c r="F122" s="139"/>
      <c r="J122" s="34"/>
      <c r="K122" s="202"/>
      <c r="L122" s="202"/>
      <c r="M122" s="2"/>
      <c r="N122" s="13"/>
      <c r="O122" s="13"/>
      <c r="P122" s="2"/>
      <c r="Q122" s="398"/>
      <c r="R122" s="398"/>
      <c r="S122" s="398"/>
      <c r="T122" s="398"/>
      <c r="U122" s="400"/>
      <c r="V122" s="401"/>
      <c r="W122" s="401"/>
      <c r="X122" s="329"/>
      <c r="Y122" s="329"/>
      <c r="Z122" s="330"/>
      <c r="AA122" s="280"/>
      <c r="AB122" s="331"/>
      <c r="AC122" s="331"/>
      <c r="AD122" s="237"/>
      <c r="AE122" s="237"/>
      <c r="AF122" s="237"/>
      <c r="AG122" s="237"/>
      <c r="AH122" s="237"/>
      <c r="AI122" s="197"/>
      <c r="AJ122" s="312" t="e">
        <f t="shared" si="17"/>
        <v>#DIV/0!</v>
      </c>
    </row>
    <row r="123" spans="1:36" ht="23.1" customHeight="1" x14ac:dyDescent="0.25">
      <c r="D123" s="615" t="s">
        <v>276</v>
      </c>
      <c r="E123" s="615"/>
      <c r="F123" s="615"/>
      <c r="G123" s="615"/>
      <c r="H123" s="615"/>
      <c r="I123" s="615"/>
      <c r="J123" s="34"/>
      <c r="K123" s="202"/>
      <c r="L123" s="202"/>
      <c r="M123" s="2"/>
      <c r="N123" s="13"/>
      <c r="O123" s="13"/>
      <c r="P123" s="2"/>
      <c r="Q123" s="476">
        <v>45425</v>
      </c>
      <c r="R123" s="476">
        <v>45394</v>
      </c>
      <c r="S123" s="473">
        <v>220324</v>
      </c>
      <c r="T123" s="398"/>
      <c r="U123" s="400"/>
      <c r="V123" s="401"/>
      <c r="W123" s="401"/>
      <c r="X123" s="329"/>
      <c r="Y123" s="329"/>
      <c r="Z123" s="330"/>
      <c r="AA123" s="280"/>
      <c r="AB123" s="331"/>
      <c r="AC123" s="331"/>
      <c r="AD123" s="237"/>
      <c r="AE123" s="237"/>
      <c r="AF123" s="237"/>
      <c r="AG123" s="237"/>
      <c r="AH123" s="237"/>
      <c r="AI123" s="197"/>
      <c r="AJ123" s="312">
        <f t="shared" si="17"/>
        <v>1.0006829096356347</v>
      </c>
    </row>
    <row r="124" spans="1:36" ht="23.1" customHeight="1" x14ac:dyDescent="0.25">
      <c r="A124" s="449"/>
      <c r="B124" s="2">
        <v>1980</v>
      </c>
      <c r="C124" s="2" t="s">
        <v>453</v>
      </c>
      <c r="D124" s="4" t="s">
        <v>151</v>
      </c>
      <c r="E124" s="116">
        <f t="shared" ref="E124:F131" si="34">K124</f>
        <v>700</v>
      </c>
      <c r="F124" s="117">
        <f t="shared" si="34"/>
        <v>400</v>
      </c>
      <c r="G124" s="101"/>
      <c r="H124" s="45"/>
      <c r="K124" s="202">
        <f t="shared" ref="K124:L131" si="35">MROUND(N124+25,50)</f>
        <v>700</v>
      </c>
      <c r="L124" s="202">
        <f t="shared" si="35"/>
        <v>400</v>
      </c>
      <c r="M124" s="51"/>
      <c r="N124" s="13">
        <f t="shared" si="20"/>
        <v>651.54999999999995</v>
      </c>
      <c r="O124" s="13">
        <f t="shared" si="21"/>
        <v>390.93</v>
      </c>
      <c r="P124" s="51"/>
      <c r="Q124" s="477">
        <v>260.62</v>
      </c>
      <c r="R124" s="477">
        <v>260.62</v>
      </c>
      <c r="S124" s="450">
        <v>241.31800000000001</v>
      </c>
      <c r="T124" s="450">
        <v>241.31800000000001</v>
      </c>
      <c r="U124" s="436">
        <v>219.38</v>
      </c>
      <c r="V124" s="409">
        <v>219.38</v>
      </c>
      <c r="W124" s="409">
        <v>219.38</v>
      </c>
      <c r="X124" s="376">
        <v>200.16249999999999</v>
      </c>
      <c r="Y124" s="305">
        <v>160.13</v>
      </c>
      <c r="Z124" s="289">
        <v>153.13768469999997</v>
      </c>
      <c r="AA124" s="277">
        <v>122.51014775999998</v>
      </c>
      <c r="AB124" s="263">
        <v>122.51014775999998</v>
      </c>
      <c r="AC124" s="263">
        <v>122.51014775999998</v>
      </c>
      <c r="AD124" s="208">
        <v>110.27015999999999</v>
      </c>
      <c r="AE124" s="208">
        <v>110.27015999999999</v>
      </c>
      <c r="AF124" s="208">
        <v>110.27015999999999</v>
      </c>
      <c r="AG124" s="208">
        <v>110.27015999999999</v>
      </c>
      <c r="AH124" s="208">
        <v>99.45</v>
      </c>
      <c r="AI124" s="190">
        <v>79.56</v>
      </c>
      <c r="AJ124" s="312">
        <f t="shared" si="17"/>
        <v>1</v>
      </c>
    </row>
    <row r="125" spans="1:36" ht="23.1" customHeight="1" x14ac:dyDescent="0.25">
      <c r="A125" s="449"/>
      <c r="B125" s="2">
        <v>1981</v>
      </c>
      <c r="C125" s="2" t="s">
        <v>454</v>
      </c>
      <c r="D125" s="4" t="s">
        <v>152</v>
      </c>
      <c r="E125" s="116">
        <f t="shared" si="34"/>
        <v>700</v>
      </c>
      <c r="F125" s="117">
        <f t="shared" si="34"/>
        <v>450</v>
      </c>
      <c r="G125" s="101"/>
      <c r="H125" s="45"/>
      <c r="K125" s="202">
        <f t="shared" si="35"/>
        <v>700</v>
      </c>
      <c r="L125" s="202">
        <f t="shared" si="35"/>
        <v>450</v>
      </c>
      <c r="M125" s="51"/>
      <c r="N125" s="13">
        <f t="shared" si="20"/>
        <v>674.625</v>
      </c>
      <c r="O125" s="13">
        <f t="shared" si="21"/>
        <v>404.77500000000003</v>
      </c>
      <c r="P125" s="51"/>
      <c r="Q125" s="477">
        <v>269.85000000000002</v>
      </c>
      <c r="R125" s="477">
        <v>269.85000000000002</v>
      </c>
      <c r="S125" s="450">
        <v>249.876</v>
      </c>
      <c r="T125" s="450">
        <v>249.876</v>
      </c>
      <c r="U125" s="436">
        <v>227.16</v>
      </c>
      <c r="V125" s="409">
        <v>227.16</v>
      </c>
      <c r="W125" s="409">
        <v>227.16</v>
      </c>
      <c r="X125" s="376">
        <v>207.26249999999999</v>
      </c>
      <c r="Y125" s="305">
        <v>165.81</v>
      </c>
      <c r="Z125" s="289">
        <v>158.58488992499997</v>
      </c>
      <c r="AA125" s="277">
        <v>126.86791193999998</v>
      </c>
      <c r="AB125" s="263">
        <v>126.86791193999998</v>
      </c>
      <c r="AC125" s="263">
        <v>126.86791193999998</v>
      </c>
      <c r="AD125" s="208">
        <v>114.19253999999999</v>
      </c>
      <c r="AE125" s="208">
        <v>114.19253999999999</v>
      </c>
      <c r="AF125" s="208">
        <v>114.19253999999999</v>
      </c>
      <c r="AG125" s="208">
        <v>114.19253999999999</v>
      </c>
      <c r="AH125" s="208">
        <v>102.9875</v>
      </c>
      <c r="AI125" s="190">
        <v>82.39</v>
      </c>
      <c r="AJ125" s="312">
        <f t="shared" si="17"/>
        <v>1</v>
      </c>
    </row>
    <row r="126" spans="1:36" ht="23.1" customHeight="1" x14ac:dyDescent="0.25">
      <c r="A126" s="449"/>
      <c r="C126" s="2" t="s">
        <v>455</v>
      </c>
      <c r="D126" s="4" t="s">
        <v>153</v>
      </c>
      <c r="E126" s="116">
        <f t="shared" si="34"/>
        <v>1100</v>
      </c>
      <c r="F126" s="117">
        <f t="shared" si="34"/>
        <v>700</v>
      </c>
      <c r="G126" s="101"/>
      <c r="H126" s="45"/>
      <c r="K126" s="202">
        <f t="shared" si="35"/>
        <v>1100</v>
      </c>
      <c r="L126" s="202">
        <f t="shared" si="35"/>
        <v>700</v>
      </c>
      <c r="M126" s="51"/>
      <c r="N126" s="13">
        <f t="shared" si="20"/>
        <v>1092.075</v>
      </c>
      <c r="O126" s="13">
        <f t="shared" si="21"/>
        <v>655.245</v>
      </c>
      <c r="P126" s="51"/>
      <c r="Q126" s="477">
        <v>436.83</v>
      </c>
      <c r="R126" s="477">
        <v>436.83</v>
      </c>
      <c r="S126" s="450">
        <v>404.459</v>
      </c>
      <c r="T126" s="450">
        <v>404.459</v>
      </c>
      <c r="U126" s="436">
        <v>367.69</v>
      </c>
      <c r="V126" s="409">
        <v>367.69</v>
      </c>
      <c r="W126" s="409">
        <v>367.69</v>
      </c>
      <c r="X126" s="376">
        <v>335.48749999999995</v>
      </c>
      <c r="Y126" s="305">
        <v>268.39</v>
      </c>
      <c r="Z126" s="289">
        <v>256.71249999999998</v>
      </c>
      <c r="AA126" s="277">
        <v>205.37</v>
      </c>
      <c r="AB126" s="263">
        <v>205.37</v>
      </c>
      <c r="AC126" s="263">
        <v>205.37</v>
      </c>
      <c r="AD126" s="208">
        <v>184.82309999999998</v>
      </c>
      <c r="AE126" s="208">
        <v>184.82309999999998</v>
      </c>
      <c r="AF126" s="208">
        <v>184.82309999999998</v>
      </c>
      <c r="AG126" s="208">
        <v>184.82309999999998</v>
      </c>
      <c r="AH126" s="208">
        <v>166.6875</v>
      </c>
      <c r="AI126" s="191">
        <v>133.35</v>
      </c>
      <c r="AJ126" s="312">
        <f t="shared" si="17"/>
        <v>1</v>
      </c>
    </row>
    <row r="127" spans="1:36" ht="23.1" customHeight="1" x14ac:dyDescent="0.25">
      <c r="A127" s="449"/>
      <c r="C127" s="2" t="s">
        <v>456</v>
      </c>
      <c r="D127" s="4" t="s">
        <v>154</v>
      </c>
      <c r="E127" s="116">
        <f t="shared" si="34"/>
        <v>1700</v>
      </c>
      <c r="F127" s="117">
        <f t="shared" si="34"/>
        <v>1000</v>
      </c>
      <c r="G127" s="101"/>
      <c r="H127" s="45"/>
      <c r="K127" s="202">
        <f t="shared" si="35"/>
        <v>1700</v>
      </c>
      <c r="L127" s="202">
        <f t="shared" si="35"/>
        <v>1000</v>
      </c>
      <c r="M127" s="51"/>
      <c r="N127" s="13">
        <f t="shared" si="20"/>
        <v>1656.575</v>
      </c>
      <c r="O127" s="13">
        <f t="shared" si="21"/>
        <v>993.94499999999994</v>
      </c>
      <c r="P127" s="51"/>
      <c r="Q127" s="477">
        <v>662.63</v>
      </c>
      <c r="R127" s="477">
        <v>662.63</v>
      </c>
      <c r="S127" s="450">
        <v>613.54700000000003</v>
      </c>
      <c r="T127" s="450">
        <v>613.54700000000003</v>
      </c>
      <c r="U127" s="436">
        <v>557.77</v>
      </c>
      <c r="V127" s="409">
        <v>557.77</v>
      </c>
      <c r="W127" s="409">
        <v>557.77</v>
      </c>
      <c r="X127" s="376">
        <v>508.91250000000002</v>
      </c>
      <c r="Y127" s="305">
        <v>407.13</v>
      </c>
      <c r="Z127" s="289">
        <v>389.44125000000008</v>
      </c>
      <c r="AA127" s="277">
        <v>311.55300000000005</v>
      </c>
      <c r="AB127" s="263">
        <v>311.55300000000005</v>
      </c>
      <c r="AC127" s="263">
        <v>311.55300000000005</v>
      </c>
      <c r="AD127" s="208">
        <v>280.38779999999997</v>
      </c>
      <c r="AE127" s="208">
        <v>280.38779999999997</v>
      </c>
      <c r="AF127" s="208">
        <v>280.38779999999997</v>
      </c>
      <c r="AG127" s="208">
        <v>280.38779999999997</v>
      </c>
      <c r="AH127" s="208">
        <v>252.875</v>
      </c>
      <c r="AI127" s="191">
        <v>202.3</v>
      </c>
      <c r="AJ127" s="312">
        <f t="shared" si="17"/>
        <v>1</v>
      </c>
    </row>
    <row r="128" spans="1:36" ht="23.1" customHeight="1" x14ac:dyDescent="0.25">
      <c r="A128" s="449"/>
      <c r="C128" s="2" t="s">
        <v>457</v>
      </c>
      <c r="D128" s="4" t="s">
        <v>155</v>
      </c>
      <c r="E128" s="116">
        <f t="shared" si="34"/>
        <v>2650</v>
      </c>
      <c r="F128" s="117">
        <f t="shared" si="34"/>
        <v>1600</v>
      </c>
      <c r="G128" s="101"/>
      <c r="H128" s="45"/>
      <c r="K128" s="202">
        <f t="shared" si="35"/>
        <v>2650</v>
      </c>
      <c r="L128" s="202">
        <f t="shared" si="35"/>
        <v>1600</v>
      </c>
      <c r="M128" s="51"/>
      <c r="N128" s="13">
        <f t="shared" si="20"/>
        <v>2646.1000000000004</v>
      </c>
      <c r="O128" s="13">
        <f t="shared" si="21"/>
        <v>1587.66</v>
      </c>
      <c r="P128" s="51"/>
      <c r="Q128" s="477">
        <v>1058.44</v>
      </c>
      <c r="R128" s="477">
        <v>1058.44</v>
      </c>
      <c r="S128" s="450">
        <v>980.03400000000011</v>
      </c>
      <c r="T128" s="450">
        <v>980.03400000000011</v>
      </c>
      <c r="U128" s="436">
        <v>890.94</v>
      </c>
      <c r="V128" s="409">
        <v>890.94</v>
      </c>
      <c r="W128" s="409">
        <v>890.94</v>
      </c>
      <c r="X128" s="376">
        <v>812.90000000000009</v>
      </c>
      <c r="Y128" s="305">
        <v>650.32000000000005</v>
      </c>
      <c r="Z128" s="289">
        <v>598.12500000000011</v>
      </c>
      <c r="AA128" s="277">
        <v>478.50000000000006</v>
      </c>
      <c r="AB128" s="263">
        <v>478.50000000000006</v>
      </c>
      <c r="AC128" s="263">
        <v>478.50000000000006</v>
      </c>
      <c r="AD128" s="208">
        <v>430.64405999999997</v>
      </c>
      <c r="AE128" s="208">
        <v>430.64405999999997</v>
      </c>
      <c r="AF128" s="208">
        <v>430.64405999999997</v>
      </c>
      <c r="AG128" s="208">
        <v>430.64405999999997</v>
      </c>
      <c r="AH128" s="208">
        <v>388.38749999999999</v>
      </c>
      <c r="AI128" s="191">
        <v>310.70999999999998</v>
      </c>
      <c r="AJ128" s="312">
        <f t="shared" si="17"/>
        <v>1</v>
      </c>
    </row>
    <row r="129" spans="1:39" ht="23.1" customHeight="1" x14ac:dyDescent="0.25">
      <c r="A129" s="449"/>
      <c r="C129" s="2" t="s">
        <v>458</v>
      </c>
      <c r="D129" s="4" t="s">
        <v>156</v>
      </c>
      <c r="E129" s="116">
        <f t="shared" si="34"/>
        <v>2900</v>
      </c>
      <c r="F129" s="117">
        <f t="shared" si="34"/>
        <v>1750</v>
      </c>
      <c r="G129" s="101"/>
      <c r="H129" s="45"/>
      <c r="K129" s="202">
        <f t="shared" si="35"/>
        <v>2900</v>
      </c>
      <c r="L129" s="202">
        <f t="shared" si="35"/>
        <v>1750</v>
      </c>
      <c r="M129" s="51"/>
      <c r="N129" s="13">
        <f t="shared" si="20"/>
        <v>2889.1000000000004</v>
      </c>
      <c r="O129" s="13">
        <f t="shared" si="21"/>
        <v>1733.46</v>
      </c>
      <c r="P129" s="51"/>
      <c r="Q129" s="477">
        <v>1155.6400000000001</v>
      </c>
      <c r="R129" s="477">
        <v>1155.6400000000001</v>
      </c>
      <c r="S129" s="450">
        <v>1070.047</v>
      </c>
      <c r="T129" s="450">
        <v>1070.047</v>
      </c>
      <c r="U129" s="436">
        <v>972.77</v>
      </c>
      <c r="V129" s="409">
        <v>972.77</v>
      </c>
      <c r="W129" s="409">
        <v>972.77</v>
      </c>
      <c r="X129" s="376">
        <v>887.5625</v>
      </c>
      <c r="Y129" s="305">
        <v>710.05</v>
      </c>
      <c r="Z129" s="289">
        <v>653.05625000000009</v>
      </c>
      <c r="AA129" s="277">
        <v>522.44500000000005</v>
      </c>
      <c r="AB129" s="263">
        <v>522.44500000000005</v>
      </c>
      <c r="AC129" s="263">
        <v>522.44500000000005</v>
      </c>
      <c r="AD129" s="208">
        <v>470.20049999999998</v>
      </c>
      <c r="AE129" s="208">
        <v>470.20049999999998</v>
      </c>
      <c r="AF129" s="208">
        <v>470.20049999999998</v>
      </c>
      <c r="AG129" s="208">
        <v>470.20049999999998</v>
      </c>
      <c r="AH129" s="208">
        <v>424.0625</v>
      </c>
      <c r="AI129" s="191">
        <v>339.25</v>
      </c>
      <c r="AJ129" s="312">
        <f t="shared" si="17"/>
        <v>1</v>
      </c>
    </row>
    <row r="130" spans="1:39" ht="23.1" customHeight="1" x14ac:dyDescent="0.25">
      <c r="A130" s="449"/>
      <c r="C130" s="2" t="s">
        <v>459</v>
      </c>
      <c r="D130" s="4" t="s">
        <v>157</v>
      </c>
      <c r="E130" s="116">
        <f t="shared" si="34"/>
        <v>3950</v>
      </c>
      <c r="F130" s="117">
        <f t="shared" si="34"/>
        <v>2400</v>
      </c>
      <c r="G130" s="101"/>
      <c r="H130" s="45"/>
      <c r="K130" s="202">
        <f t="shared" si="35"/>
        <v>3950</v>
      </c>
      <c r="L130" s="202">
        <f t="shared" si="35"/>
        <v>2400</v>
      </c>
      <c r="M130" s="51"/>
      <c r="N130" s="13">
        <f t="shared" si="20"/>
        <v>3938.5</v>
      </c>
      <c r="O130" s="13">
        <f t="shared" si="21"/>
        <v>2363.1000000000004</v>
      </c>
      <c r="P130" s="51"/>
      <c r="Q130" s="477">
        <v>1575.4</v>
      </c>
      <c r="R130" s="477">
        <v>1575.4</v>
      </c>
      <c r="S130" s="450">
        <v>1458.6990000000001</v>
      </c>
      <c r="T130" s="450">
        <v>1458.6990000000001</v>
      </c>
      <c r="U130" s="436">
        <v>1326.09</v>
      </c>
      <c r="V130" s="409">
        <v>1326.09</v>
      </c>
      <c r="W130" s="409">
        <v>1326.09</v>
      </c>
      <c r="X130" s="376">
        <v>1209.9375</v>
      </c>
      <c r="Y130" s="305">
        <v>967.95</v>
      </c>
      <c r="Z130" s="289">
        <v>927.10750000000007</v>
      </c>
      <c r="AA130" s="277">
        <v>741.68600000000004</v>
      </c>
      <c r="AB130" s="263">
        <v>741.68600000000004</v>
      </c>
      <c r="AC130" s="263">
        <v>741.68600000000004</v>
      </c>
      <c r="AD130" s="208">
        <v>640.98342000000002</v>
      </c>
      <c r="AE130" s="208">
        <v>640.98342000000002</v>
      </c>
      <c r="AF130" s="208">
        <v>640.98342000000002</v>
      </c>
      <c r="AG130" s="208">
        <v>640.98342000000002</v>
      </c>
      <c r="AH130" s="208">
        <v>578.08750000000009</v>
      </c>
      <c r="AI130" s="191">
        <v>462.47</v>
      </c>
      <c r="AJ130" s="312">
        <f t="shared" si="17"/>
        <v>1</v>
      </c>
    </row>
    <row r="131" spans="1:39" ht="23.1" customHeight="1" x14ac:dyDescent="0.25">
      <c r="A131" s="449"/>
      <c r="C131" s="2" t="s">
        <v>460</v>
      </c>
      <c r="D131" s="91" t="s">
        <v>158</v>
      </c>
      <c r="E131" s="116">
        <f t="shared" si="34"/>
        <v>9900</v>
      </c>
      <c r="F131" s="117">
        <f t="shared" si="34"/>
        <v>5950</v>
      </c>
      <c r="G131" s="101"/>
      <c r="H131" s="45"/>
      <c r="K131" s="202">
        <f t="shared" si="35"/>
        <v>9900</v>
      </c>
      <c r="L131" s="202">
        <f t="shared" si="35"/>
        <v>5950</v>
      </c>
      <c r="M131" s="51"/>
      <c r="N131" s="13">
        <f t="shared" si="20"/>
        <v>9895.9500000000007</v>
      </c>
      <c r="O131" s="13">
        <f t="shared" si="21"/>
        <v>5937.57</v>
      </c>
      <c r="P131" s="51"/>
      <c r="Q131" s="477">
        <v>3958.38</v>
      </c>
      <c r="R131" s="477">
        <v>3958.38</v>
      </c>
      <c r="S131" s="450">
        <v>3665.1560000000004</v>
      </c>
      <c r="T131" s="450">
        <v>3665.1560000000004</v>
      </c>
      <c r="U131" s="436">
        <v>3331.96</v>
      </c>
      <c r="V131" s="409">
        <v>3331.96</v>
      </c>
      <c r="W131" s="409">
        <v>3331.96</v>
      </c>
      <c r="X131" s="376">
        <v>3040.1125000000002</v>
      </c>
      <c r="Y131" s="305">
        <v>2432.09</v>
      </c>
      <c r="Z131" s="289">
        <v>2154.02</v>
      </c>
      <c r="AA131" s="277">
        <v>1723.2160000000001</v>
      </c>
      <c r="AB131" s="263">
        <v>1723.2160000000001</v>
      </c>
      <c r="AC131" s="263">
        <v>1723.2160000000001</v>
      </c>
      <c r="AD131" s="208">
        <v>1550.8924199999999</v>
      </c>
      <c r="AE131" s="208">
        <v>1550.8924199999999</v>
      </c>
      <c r="AF131" s="208">
        <v>1550.8924199999999</v>
      </c>
      <c r="AG131" s="208">
        <v>1550.8924199999999</v>
      </c>
      <c r="AH131" s="208">
        <v>1398.7125000000001</v>
      </c>
      <c r="AI131" s="191">
        <v>1118.97</v>
      </c>
      <c r="AJ131" s="312">
        <f t="shared" si="17"/>
        <v>1</v>
      </c>
    </row>
    <row r="132" spans="1:39" ht="20.100000000000001" customHeight="1" x14ac:dyDescent="0.25">
      <c r="E132" s="138"/>
      <c r="F132" s="139"/>
      <c r="J132" s="34"/>
      <c r="K132" s="202"/>
      <c r="L132" s="202"/>
      <c r="M132" s="2"/>
      <c r="N132" s="13"/>
      <c r="O132" s="13"/>
      <c r="P132" s="2"/>
      <c r="Q132" s="398"/>
      <c r="R132" s="398"/>
      <c r="S132" s="398"/>
      <c r="T132" s="398"/>
      <c r="U132" s="400"/>
      <c r="V132" s="401"/>
      <c r="W132" s="401"/>
      <c r="X132" s="329"/>
      <c r="Y132" s="329"/>
      <c r="Z132" s="330"/>
      <c r="AA132" s="280"/>
      <c r="AB132" s="331"/>
      <c r="AC132" s="331"/>
      <c r="AD132" s="237"/>
      <c r="AE132" s="237"/>
      <c r="AF132" s="237"/>
      <c r="AG132" s="237"/>
      <c r="AH132" s="237"/>
      <c r="AI132" s="197"/>
      <c r="AJ132" s="312" t="e">
        <f t="shared" si="17"/>
        <v>#DIV/0!</v>
      </c>
    </row>
    <row r="133" spans="1:39" ht="23.1" customHeight="1" x14ac:dyDescent="0.25">
      <c r="D133" s="616" t="s">
        <v>278</v>
      </c>
      <c r="E133" s="616"/>
      <c r="F133" s="616"/>
      <c r="G133" s="616"/>
      <c r="H133" s="616"/>
      <c r="I133" s="616"/>
      <c r="J133" s="34"/>
      <c r="K133" s="202"/>
      <c r="L133" s="202"/>
      <c r="M133" s="2"/>
      <c r="N133" s="13"/>
      <c r="O133" s="13"/>
      <c r="P133" s="2"/>
      <c r="Q133" s="476">
        <v>45425</v>
      </c>
      <c r="R133" s="476">
        <v>45394</v>
      </c>
      <c r="S133" s="473">
        <v>220324</v>
      </c>
      <c r="T133" s="398"/>
      <c r="U133" s="400"/>
      <c r="V133" s="401"/>
      <c r="W133" s="401"/>
      <c r="X133" s="329"/>
      <c r="Y133" s="329"/>
      <c r="Z133" s="330"/>
      <c r="AA133" s="280"/>
      <c r="AB133" s="331"/>
      <c r="AC133" s="331"/>
      <c r="AD133" s="237"/>
      <c r="AE133" s="237"/>
      <c r="AF133" s="237"/>
      <c r="AG133" s="237"/>
      <c r="AH133" s="237"/>
      <c r="AI133" s="197"/>
      <c r="AJ133" s="312">
        <f t="shared" si="17"/>
        <v>1.0006829096356347</v>
      </c>
    </row>
    <row r="134" spans="1:39" s="66" customFormat="1" ht="23.1" customHeight="1" x14ac:dyDescent="0.25">
      <c r="A134" s="449"/>
      <c r="B134" s="2">
        <v>153</v>
      </c>
      <c r="C134" s="2" t="s">
        <v>415</v>
      </c>
      <c r="D134" s="4" t="s">
        <v>122</v>
      </c>
      <c r="E134" s="116">
        <f t="shared" ref="E134:F137" si="36">K134</f>
        <v>700</v>
      </c>
      <c r="F134" s="117">
        <f t="shared" si="36"/>
        <v>450</v>
      </c>
      <c r="G134" s="101"/>
      <c r="H134" s="45"/>
      <c r="I134" s="2"/>
      <c r="J134" s="33"/>
      <c r="K134" s="202">
        <f t="shared" ref="K134:L137" si="37">MROUND(N134+25,50)</f>
        <v>700</v>
      </c>
      <c r="L134" s="202">
        <f t="shared" si="37"/>
        <v>450</v>
      </c>
      <c r="M134" s="51"/>
      <c r="N134" s="13">
        <f t="shared" si="20"/>
        <v>687.45</v>
      </c>
      <c r="O134" s="13">
        <f t="shared" si="21"/>
        <v>412.47</v>
      </c>
      <c r="P134" s="63"/>
      <c r="Q134" s="477">
        <v>274.98</v>
      </c>
      <c r="R134" s="477">
        <v>274.98</v>
      </c>
      <c r="S134" s="450">
        <v>254.60600000000002</v>
      </c>
      <c r="T134" s="450">
        <v>254.60600000000002</v>
      </c>
      <c r="U134" s="436">
        <v>231.46</v>
      </c>
      <c r="V134" s="409">
        <v>231.46</v>
      </c>
      <c r="W134" s="409">
        <v>231.46</v>
      </c>
      <c r="X134" s="376">
        <v>211.1875</v>
      </c>
      <c r="Y134" s="305">
        <v>168.95</v>
      </c>
      <c r="Z134" s="289">
        <v>161.60375000000002</v>
      </c>
      <c r="AA134" s="277">
        <v>129.28300000000002</v>
      </c>
      <c r="AB134" s="263">
        <v>129.28300000000002</v>
      </c>
      <c r="AC134" s="263">
        <v>129.28300000000002</v>
      </c>
      <c r="AD134" s="208">
        <v>116.35469999999999</v>
      </c>
      <c r="AE134" s="208">
        <v>116.35469999999999</v>
      </c>
      <c r="AF134" s="208">
        <v>116.35469999999999</v>
      </c>
      <c r="AG134" s="208">
        <v>116.35469999999999</v>
      </c>
      <c r="AH134" s="208">
        <v>104.9375</v>
      </c>
      <c r="AI134" s="191">
        <v>83.95</v>
      </c>
      <c r="AJ134" s="312">
        <f t="shared" si="17"/>
        <v>1</v>
      </c>
      <c r="AK134" s="144"/>
      <c r="AM134" s="34"/>
    </row>
    <row r="135" spans="1:39" ht="23.1" customHeight="1" x14ac:dyDescent="0.25">
      <c r="A135" s="449"/>
      <c r="C135" s="2" t="s">
        <v>416</v>
      </c>
      <c r="D135" s="4" t="s">
        <v>123</v>
      </c>
      <c r="E135" s="116">
        <f t="shared" si="36"/>
        <v>950</v>
      </c>
      <c r="F135" s="117">
        <f t="shared" si="36"/>
        <v>600</v>
      </c>
      <c r="G135" s="101"/>
      <c r="H135" s="45"/>
      <c r="K135" s="202">
        <f t="shared" si="37"/>
        <v>950</v>
      </c>
      <c r="L135" s="202">
        <f t="shared" si="37"/>
        <v>600</v>
      </c>
      <c r="M135" s="51"/>
      <c r="N135" s="13">
        <f t="shared" si="20"/>
        <v>937.5</v>
      </c>
      <c r="O135" s="13">
        <f t="shared" si="21"/>
        <v>562.5</v>
      </c>
      <c r="P135" s="51"/>
      <c r="Q135" s="477">
        <v>375</v>
      </c>
      <c r="R135" s="477">
        <v>375</v>
      </c>
      <c r="S135" s="450">
        <v>347.22600000000006</v>
      </c>
      <c r="T135" s="450">
        <v>347.22600000000006</v>
      </c>
      <c r="U135" s="436">
        <v>315.66000000000003</v>
      </c>
      <c r="V135" s="409">
        <v>315.66000000000003</v>
      </c>
      <c r="W135" s="409">
        <v>315.66000000000003</v>
      </c>
      <c r="X135" s="376">
        <v>288.01249999999999</v>
      </c>
      <c r="Y135" s="305">
        <v>230.41</v>
      </c>
      <c r="Z135" s="289">
        <v>220.39875000000001</v>
      </c>
      <c r="AA135" s="277">
        <v>176.31900000000002</v>
      </c>
      <c r="AB135" s="263">
        <v>176.31900000000002</v>
      </c>
      <c r="AC135" s="263">
        <v>176.31900000000002</v>
      </c>
      <c r="AD135" s="208">
        <v>159.30683999999999</v>
      </c>
      <c r="AE135" s="208">
        <v>159.30683999999999</v>
      </c>
      <c r="AF135" s="208">
        <v>159.30683999999999</v>
      </c>
      <c r="AG135" s="208">
        <v>159.30683999999999</v>
      </c>
      <c r="AH135" s="208">
        <v>143.67500000000001</v>
      </c>
      <c r="AI135" s="191">
        <v>114.94</v>
      </c>
      <c r="AJ135" s="312">
        <f t="shared" si="17"/>
        <v>1</v>
      </c>
    </row>
    <row r="136" spans="1:39" ht="23.1" customHeight="1" x14ac:dyDescent="0.25">
      <c r="A136" s="449"/>
      <c r="C136" s="2" t="s">
        <v>417</v>
      </c>
      <c r="D136" s="4" t="s">
        <v>124</v>
      </c>
      <c r="E136" s="116">
        <f t="shared" si="36"/>
        <v>1750</v>
      </c>
      <c r="F136" s="117">
        <f t="shared" si="36"/>
        <v>1050</v>
      </c>
      <c r="G136" s="101"/>
      <c r="H136" s="45"/>
      <c r="K136" s="202">
        <f t="shared" si="37"/>
        <v>1750</v>
      </c>
      <c r="L136" s="202">
        <f t="shared" si="37"/>
        <v>1050</v>
      </c>
      <c r="M136" s="51"/>
      <c r="N136" s="13">
        <f t="shared" si="20"/>
        <v>1729.2250000000001</v>
      </c>
      <c r="O136" s="13">
        <f t="shared" si="21"/>
        <v>1037.5350000000001</v>
      </c>
      <c r="P136" s="51"/>
      <c r="Q136" s="477">
        <v>691.69</v>
      </c>
      <c r="R136" s="477">
        <v>691.69</v>
      </c>
      <c r="S136" s="450">
        <v>640.46400000000006</v>
      </c>
      <c r="T136" s="450">
        <v>640.46400000000006</v>
      </c>
      <c r="U136" s="436">
        <v>582.24</v>
      </c>
      <c r="V136" s="409">
        <v>582.24</v>
      </c>
      <c r="W136" s="409">
        <v>582.24</v>
      </c>
      <c r="X136" s="376">
        <v>531.23749999999995</v>
      </c>
      <c r="Y136" s="305">
        <v>424.99</v>
      </c>
      <c r="Z136" s="289">
        <v>406.51874999999995</v>
      </c>
      <c r="AA136" s="277">
        <v>325.21499999999997</v>
      </c>
      <c r="AB136" s="263">
        <v>325.21499999999997</v>
      </c>
      <c r="AC136" s="263">
        <v>325.21499999999997</v>
      </c>
      <c r="AD136" s="208">
        <v>292.69547999999998</v>
      </c>
      <c r="AE136" s="208">
        <v>292.69547999999998</v>
      </c>
      <c r="AF136" s="208">
        <v>292.69547999999998</v>
      </c>
      <c r="AG136" s="208">
        <v>292.69547999999998</v>
      </c>
      <c r="AH136" s="208">
        <v>263.97500000000002</v>
      </c>
      <c r="AI136" s="191">
        <v>211.18</v>
      </c>
      <c r="AJ136" s="312">
        <f t="shared" si="17"/>
        <v>1</v>
      </c>
    </row>
    <row r="137" spans="1:39" ht="23.1" customHeight="1" x14ac:dyDescent="0.25">
      <c r="A137" s="449"/>
      <c r="C137" s="2" t="s">
        <v>418</v>
      </c>
      <c r="D137" s="4" t="s">
        <v>125</v>
      </c>
      <c r="E137" s="116">
        <f t="shared" si="36"/>
        <v>2250</v>
      </c>
      <c r="F137" s="117">
        <f t="shared" si="36"/>
        <v>1350</v>
      </c>
      <c r="G137" s="101"/>
      <c r="H137" s="45"/>
      <c r="K137" s="202">
        <f t="shared" si="37"/>
        <v>2250</v>
      </c>
      <c r="L137" s="202">
        <f t="shared" si="37"/>
        <v>1350</v>
      </c>
      <c r="M137" s="51"/>
      <c r="N137" s="13">
        <f t="shared" si="20"/>
        <v>2209.3249999999998</v>
      </c>
      <c r="O137" s="13">
        <f t="shared" si="21"/>
        <v>1325.595</v>
      </c>
      <c r="P137" s="51"/>
      <c r="Q137" s="477">
        <v>883.73</v>
      </c>
      <c r="R137" s="477">
        <v>883.73</v>
      </c>
      <c r="S137" s="450">
        <v>818.26800000000003</v>
      </c>
      <c r="T137" s="450">
        <v>818.26800000000003</v>
      </c>
      <c r="U137" s="436">
        <v>743.88</v>
      </c>
      <c r="V137" s="409">
        <v>743.88</v>
      </c>
      <c r="W137" s="409">
        <v>743.88</v>
      </c>
      <c r="X137" s="376">
        <v>678.72500000000002</v>
      </c>
      <c r="Y137" s="305">
        <v>542.98</v>
      </c>
      <c r="Z137" s="289">
        <v>519.36500000000012</v>
      </c>
      <c r="AA137" s="277">
        <v>415.49200000000008</v>
      </c>
      <c r="AB137" s="263">
        <v>415.49200000000008</v>
      </c>
      <c r="AC137" s="263">
        <v>415.49200000000008</v>
      </c>
      <c r="AD137" s="208">
        <v>372.83399999999995</v>
      </c>
      <c r="AE137" s="208">
        <v>372.83399999999995</v>
      </c>
      <c r="AF137" s="208">
        <v>372.83399999999995</v>
      </c>
      <c r="AG137" s="208">
        <v>372.83399999999995</v>
      </c>
      <c r="AH137" s="208">
        <v>336.25</v>
      </c>
      <c r="AI137" s="191">
        <v>269</v>
      </c>
      <c r="AJ137" s="312">
        <f t="shared" si="17"/>
        <v>1</v>
      </c>
    </row>
    <row r="138" spans="1:39" ht="20.100000000000001" customHeight="1" x14ac:dyDescent="0.25">
      <c r="D138" s="136"/>
      <c r="E138" s="138"/>
      <c r="F138" s="139"/>
      <c r="J138" s="34"/>
      <c r="K138" s="202"/>
      <c r="L138" s="202"/>
      <c r="M138" s="2"/>
      <c r="N138" s="13"/>
      <c r="O138" s="13"/>
      <c r="P138" s="2"/>
      <c r="Q138" s="398"/>
      <c r="R138" s="398"/>
      <c r="S138" s="398"/>
      <c r="T138" s="398"/>
      <c r="U138" s="400"/>
      <c r="V138" s="401"/>
      <c r="W138" s="401"/>
      <c r="X138" s="329"/>
      <c r="Y138" s="329"/>
      <c r="Z138" s="330"/>
      <c r="AA138" s="280"/>
      <c r="AB138" s="331"/>
      <c r="AC138" s="331"/>
      <c r="AD138" s="208"/>
      <c r="AE138" s="208"/>
      <c r="AF138" s="208"/>
      <c r="AG138" s="208"/>
      <c r="AH138" s="208"/>
      <c r="AI138" s="191"/>
      <c r="AJ138" s="312" t="e">
        <f t="shared" si="17"/>
        <v>#DIV/0!</v>
      </c>
    </row>
    <row r="139" spans="1:39" ht="23.1" customHeight="1" x14ac:dyDescent="0.25">
      <c r="D139" s="615" t="s">
        <v>285</v>
      </c>
      <c r="E139" s="615"/>
      <c r="F139" s="615"/>
      <c r="G139" s="615"/>
      <c r="H139" s="615"/>
      <c r="I139" s="615"/>
      <c r="J139" s="34"/>
      <c r="K139" s="202"/>
      <c r="L139" s="202"/>
      <c r="M139" s="2"/>
      <c r="N139" s="13"/>
      <c r="O139" s="13"/>
      <c r="P139" s="2"/>
      <c r="Q139" s="510">
        <v>45425</v>
      </c>
      <c r="R139" s="474">
        <v>220324</v>
      </c>
      <c r="S139" s="474">
        <v>220324</v>
      </c>
      <c r="T139" s="398"/>
      <c r="U139" s="400"/>
      <c r="V139" s="400"/>
      <c r="W139" s="400"/>
      <c r="X139" s="332"/>
      <c r="Y139" s="332"/>
      <c r="Z139" s="330"/>
      <c r="AA139" s="280"/>
      <c r="AB139" s="331"/>
      <c r="AC139" s="331"/>
      <c r="AD139" s="237"/>
      <c r="AE139" s="237"/>
      <c r="AF139" s="237"/>
      <c r="AG139" s="237"/>
      <c r="AH139" s="237"/>
      <c r="AI139" s="197"/>
      <c r="AJ139" s="312">
        <f t="shared" si="17"/>
        <v>0.20617363519180842</v>
      </c>
    </row>
    <row r="140" spans="1:39" s="66" customFormat="1" ht="23.1" customHeight="1" x14ac:dyDescent="0.25">
      <c r="A140" s="516" t="s">
        <v>290</v>
      </c>
      <c r="B140" s="2">
        <v>227</v>
      </c>
      <c r="C140" s="2" t="s">
        <v>323</v>
      </c>
      <c r="D140" s="4" t="s">
        <v>22</v>
      </c>
      <c r="E140" s="116">
        <f t="shared" ref="E140:F143" si="38">K140</f>
        <v>1250</v>
      </c>
      <c r="F140" s="117">
        <f t="shared" si="38"/>
        <v>750</v>
      </c>
      <c r="G140" s="101"/>
      <c r="H140" s="2"/>
      <c r="I140" s="2"/>
      <c r="J140" s="71"/>
      <c r="K140" s="202">
        <f t="shared" ref="K140:L143" si="39">MROUND(N140+25,50)</f>
        <v>1250</v>
      </c>
      <c r="L140" s="202">
        <f t="shared" si="39"/>
        <v>750</v>
      </c>
      <c r="M140" s="51"/>
      <c r="N140" s="13">
        <f t="shared" si="20"/>
        <v>1206.0250000000001</v>
      </c>
      <c r="O140" s="13">
        <f t="shared" si="21"/>
        <v>723.61500000000001</v>
      </c>
      <c r="P140" s="63"/>
      <c r="Q140" s="398">
        <v>482.41</v>
      </c>
      <c r="R140" s="398">
        <v>482.41</v>
      </c>
      <c r="S140" s="398">
        <v>482.41</v>
      </c>
      <c r="T140" s="398">
        <v>482.41</v>
      </c>
      <c r="U140" s="436">
        <v>482.41</v>
      </c>
      <c r="V140" s="399">
        <v>461.44945000000007</v>
      </c>
      <c r="W140" s="399">
        <v>461.44945000000007</v>
      </c>
      <c r="X140" s="371">
        <v>419.49950000000001</v>
      </c>
      <c r="Y140" s="303">
        <v>289.31</v>
      </c>
      <c r="Z140" s="289">
        <v>327.69982000000005</v>
      </c>
      <c r="AA140" s="277">
        <v>262.15985600000005</v>
      </c>
      <c r="AB140" s="263">
        <v>262.15985600000005</v>
      </c>
      <c r="AC140" s="263">
        <v>262.15985600000005</v>
      </c>
      <c r="AD140" s="208">
        <v>234.07130000000001</v>
      </c>
      <c r="AE140" s="210">
        <v>234.07130000000001</v>
      </c>
      <c r="AF140" s="210">
        <v>234.07130000000001</v>
      </c>
      <c r="AG140" s="210">
        <v>234.07130000000001</v>
      </c>
      <c r="AH140" s="208">
        <v>186.36250000000001</v>
      </c>
      <c r="AI140" s="191">
        <v>149.09</v>
      </c>
      <c r="AJ140" s="312">
        <f t="shared" si="17"/>
        <v>1</v>
      </c>
      <c r="AK140" s="144"/>
    </row>
    <row r="141" spans="1:39" ht="23.1" customHeight="1" x14ac:dyDescent="0.25">
      <c r="A141" s="516"/>
      <c r="B141" s="2">
        <v>228</v>
      </c>
      <c r="C141" s="2" t="s">
        <v>324</v>
      </c>
      <c r="D141" s="4" t="s">
        <v>23</v>
      </c>
      <c r="E141" s="116">
        <f t="shared" si="38"/>
        <v>1950</v>
      </c>
      <c r="F141" s="117">
        <f t="shared" si="38"/>
        <v>1200</v>
      </c>
      <c r="G141" s="101"/>
      <c r="J141" s="71"/>
      <c r="K141" s="202">
        <f t="shared" si="39"/>
        <v>1950</v>
      </c>
      <c r="L141" s="202">
        <f t="shared" si="39"/>
        <v>1200</v>
      </c>
      <c r="M141" s="51"/>
      <c r="N141" s="13">
        <f t="shared" si="20"/>
        <v>1930.2750000000001</v>
      </c>
      <c r="O141" s="13">
        <f t="shared" si="21"/>
        <v>1158.165</v>
      </c>
      <c r="P141" s="51"/>
      <c r="Q141" s="398">
        <v>772.11</v>
      </c>
      <c r="R141" s="398">
        <v>772.11</v>
      </c>
      <c r="S141" s="398">
        <v>772.11</v>
      </c>
      <c r="T141" s="398">
        <v>772.11</v>
      </c>
      <c r="U141" s="436">
        <v>772.11</v>
      </c>
      <c r="V141" s="399">
        <v>738.53284999999994</v>
      </c>
      <c r="W141" s="399">
        <v>738.53284999999994</v>
      </c>
      <c r="X141" s="371">
        <v>671.3934999999999</v>
      </c>
      <c r="Y141" s="303">
        <v>463.03</v>
      </c>
      <c r="Z141" s="289">
        <v>524.5087400000001</v>
      </c>
      <c r="AA141" s="277">
        <v>419.6069920000001</v>
      </c>
      <c r="AB141" s="263">
        <v>419.6069920000001</v>
      </c>
      <c r="AC141" s="263">
        <v>419.6069920000001</v>
      </c>
      <c r="AD141" s="208">
        <v>374.64910000000003</v>
      </c>
      <c r="AE141" s="210">
        <v>374.64910000000003</v>
      </c>
      <c r="AF141" s="210">
        <v>374.64910000000003</v>
      </c>
      <c r="AG141" s="210">
        <v>374.64910000000003</v>
      </c>
      <c r="AH141" s="208">
        <v>298.28750000000002</v>
      </c>
      <c r="AI141" s="191">
        <v>238.63</v>
      </c>
      <c r="AJ141" s="312">
        <f t="shared" si="17"/>
        <v>1</v>
      </c>
    </row>
    <row r="142" spans="1:39" ht="23.1" customHeight="1" x14ac:dyDescent="0.25">
      <c r="A142" s="516"/>
      <c r="B142" s="2">
        <v>229</v>
      </c>
      <c r="C142" s="2" t="s">
        <v>325</v>
      </c>
      <c r="D142" s="4" t="s">
        <v>24</v>
      </c>
      <c r="E142" s="116">
        <f t="shared" si="38"/>
        <v>3450</v>
      </c>
      <c r="F142" s="117">
        <f t="shared" si="38"/>
        <v>2100</v>
      </c>
      <c r="G142" s="101"/>
      <c r="J142" s="71"/>
      <c r="K142" s="202">
        <f t="shared" si="39"/>
        <v>3450</v>
      </c>
      <c r="L142" s="202">
        <f t="shared" si="39"/>
        <v>2100</v>
      </c>
      <c r="M142" s="51"/>
      <c r="N142" s="13">
        <f t="shared" si="20"/>
        <v>3436.7250000000004</v>
      </c>
      <c r="O142" s="13">
        <f t="shared" si="21"/>
        <v>2062.0349999999999</v>
      </c>
      <c r="P142" s="51"/>
      <c r="Q142" s="398">
        <v>1374.69</v>
      </c>
      <c r="R142" s="398">
        <v>1374.69</v>
      </c>
      <c r="S142" s="398">
        <v>1374.69</v>
      </c>
      <c r="T142" s="398">
        <v>1374.69</v>
      </c>
      <c r="U142" s="436">
        <v>1374.69</v>
      </c>
      <c r="V142" s="399">
        <v>1314.9339499999999</v>
      </c>
      <c r="W142" s="399">
        <v>1314.9339499999999</v>
      </c>
      <c r="X142" s="371">
        <v>1195.3944999999999</v>
      </c>
      <c r="Y142" s="303">
        <v>824.41</v>
      </c>
      <c r="Z142" s="289">
        <v>824.46</v>
      </c>
      <c r="AA142" s="277">
        <v>659.56799999999998</v>
      </c>
      <c r="AB142" s="263">
        <v>659.56799999999998</v>
      </c>
      <c r="AC142" s="263">
        <v>659.56799999999998</v>
      </c>
      <c r="AD142" s="208">
        <v>588.9</v>
      </c>
      <c r="AE142" s="205">
        <v>588.9</v>
      </c>
      <c r="AF142" s="205">
        <v>588.9</v>
      </c>
      <c r="AG142" s="205">
        <v>588.9</v>
      </c>
      <c r="AH142" s="208">
        <v>470.61250000000001</v>
      </c>
      <c r="AI142" s="191">
        <v>376.49</v>
      </c>
      <c r="AJ142" s="312">
        <f t="shared" ref="AJ142:AJ205" si="40">Q142/R142</f>
        <v>1</v>
      </c>
    </row>
    <row r="143" spans="1:39" ht="23.1" customHeight="1" x14ac:dyDescent="0.25">
      <c r="A143" s="516"/>
      <c r="B143" s="2">
        <v>230</v>
      </c>
      <c r="C143" s="2" t="s">
        <v>326</v>
      </c>
      <c r="D143" s="4" t="s">
        <v>25</v>
      </c>
      <c r="E143" s="116">
        <f t="shared" si="38"/>
        <v>6300</v>
      </c>
      <c r="F143" s="117">
        <f t="shared" si="38"/>
        <v>3800</v>
      </c>
      <c r="G143" s="101"/>
      <c r="J143" s="71"/>
      <c r="K143" s="202">
        <f t="shared" si="39"/>
        <v>6300</v>
      </c>
      <c r="L143" s="202">
        <f t="shared" si="39"/>
        <v>3800</v>
      </c>
      <c r="M143" s="51"/>
      <c r="N143" s="13">
        <f t="shared" ref="N143:N204" si="41">Q143*$N$7</f>
        <v>6272.6750000000002</v>
      </c>
      <c r="O143" s="13">
        <f t="shared" ref="O143:O204" si="42">Q143*$O$7</f>
        <v>3763.6050000000005</v>
      </c>
      <c r="P143" s="51"/>
      <c r="Q143" s="398">
        <v>2509.0700000000002</v>
      </c>
      <c r="R143" s="398">
        <v>2509.0700000000002</v>
      </c>
      <c r="S143" s="398">
        <v>2509.0700000000002</v>
      </c>
      <c r="T143" s="398">
        <v>2509.0700000000002</v>
      </c>
      <c r="U143" s="436">
        <v>2509.0700000000002</v>
      </c>
      <c r="V143" s="399">
        <v>2399.9805500000002</v>
      </c>
      <c r="W143" s="399">
        <v>2399.9805500000002</v>
      </c>
      <c r="X143" s="371">
        <v>2181.8004999999998</v>
      </c>
      <c r="Y143" s="303">
        <v>1504.69</v>
      </c>
      <c r="Z143" s="289">
        <v>1504.5800000000004</v>
      </c>
      <c r="AA143" s="277">
        <v>1203.6640000000002</v>
      </c>
      <c r="AB143" s="263">
        <v>1203.6640000000002</v>
      </c>
      <c r="AC143" s="263">
        <v>1203.6640000000002</v>
      </c>
      <c r="AD143" s="208">
        <v>1074.7</v>
      </c>
      <c r="AE143" s="205">
        <v>1074.7</v>
      </c>
      <c r="AF143" s="205">
        <v>1074.7</v>
      </c>
      <c r="AG143" s="205">
        <v>1074.7</v>
      </c>
      <c r="AH143" s="208">
        <v>840.38749999999993</v>
      </c>
      <c r="AI143" s="191">
        <v>672.31</v>
      </c>
      <c r="AJ143" s="312">
        <f t="shared" si="40"/>
        <v>1</v>
      </c>
    </row>
    <row r="144" spans="1:39" ht="23.1" customHeight="1" x14ac:dyDescent="0.25">
      <c r="D144" s="136"/>
      <c r="E144" s="138"/>
      <c r="F144" s="139"/>
      <c r="G144" s="101"/>
      <c r="K144" s="202"/>
      <c r="L144" s="202"/>
      <c r="M144" s="51"/>
      <c r="N144" s="13"/>
      <c r="O144" s="13"/>
      <c r="P144" s="51"/>
      <c r="Q144" s="398"/>
      <c r="R144" s="398"/>
      <c r="S144" s="398"/>
      <c r="T144" s="398"/>
      <c r="U144" s="436"/>
      <c r="V144" s="399"/>
      <c r="W144" s="399"/>
      <c r="X144" s="371"/>
      <c r="Y144" s="303"/>
      <c r="Z144" s="289"/>
      <c r="AA144" s="277"/>
      <c r="AB144" s="263"/>
      <c r="AC144" s="263"/>
      <c r="AD144" s="208"/>
      <c r="AE144" s="205"/>
      <c r="AF144" s="205"/>
      <c r="AG144" s="205"/>
      <c r="AH144" s="208"/>
      <c r="AI144" s="191"/>
      <c r="AJ144" s="312" t="e">
        <f t="shared" si="40"/>
        <v>#DIV/0!</v>
      </c>
    </row>
    <row r="145" spans="1:39" ht="23.1" customHeight="1" x14ac:dyDescent="0.25">
      <c r="D145" s="615" t="s">
        <v>538</v>
      </c>
      <c r="E145" s="615"/>
      <c r="F145" s="615"/>
      <c r="G145" s="615"/>
      <c r="H145" s="615"/>
      <c r="I145" s="615"/>
      <c r="J145" s="34"/>
      <c r="K145" s="202"/>
      <c r="L145" s="202"/>
      <c r="M145" s="2"/>
      <c r="N145" s="13"/>
      <c r="O145" s="13"/>
      <c r="P145" s="2"/>
      <c r="Q145" s="510">
        <v>45425</v>
      </c>
      <c r="R145" s="474">
        <v>220324</v>
      </c>
      <c r="S145" s="474">
        <v>220324</v>
      </c>
      <c r="T145" s="398"/>
      <c r="U145" s="400"/>
      <c r="V145" s="399"/>
      <c r="W145" s="399"/>
      <c r="X145" s="333"/>
      <c r="Y145" s="329"/>
      <c r="Z145" s="330"/>
      <c r="AA145" s="280"/>
      <c r="AB145" s="331"/>
      <c r="AC145" s="331"/>
      <c r="AD145" s="237"/>
      <c r="AE145" s="237"/>
      <c r="AF145" s="237"/>
      <c r="AG145" s="237"/>
      <c r="AH145" s="237"/>
      <c r="AI145" s="197"/>
      <c r="AJ145" s="312">
        <f t="shared" si="40"/>
        <v>0.20617363519180842</v>
      </c>
    </row>
    <row r="146" spans="1:39" s="66" customFormat="1" ht="23.1" customHeight="1" x14ac:dyDescent="0.25">
      <c r="A146" s="516" t="s">
        <v>290</v>
      </c>
      <c r="B146" s="2">
        <v>283</v>
      </c>
      <c r="C146" s="2" t="s">
        <v>342</v>
      </c>
      <c r="D146" s="4" t="s">
        <v>531</v>
      </c>
      <c r="E146" s="116">
        <f t="shared" ref="E146:F152" si="43">K146</f>
        <v>1250</v>
      </c>
      <c r="F146" s="117">
        <f t="shared" si="43"/>
        <v>750</v>
      </c>
      <c r="G146" s="101"/>
      <c r="H146" s="2"/>
      <c r="I146" s="2"/>
      <c r="J146" s="71"/>
      <c r="K146" s="202">
        <f t="shared" ref="K146:L152" si="44">MROUND(N146+25,50)</f>
        <v>1250</v>
      </c>
      <c r="L146" s="202">
        <f t="shared" si="44"/>
        <v>750</v>
      </c>
      <c r="M146" s="51"/>
      <c r="N146" s="13">
        <f t="shared" si="41"/>
        <v>1248.25</v>
      </c>
      <c r="O146" s="13">
        <f t="shared" si="42"/>
        <v>748.95</v>
      </c>
      <c r="P146" s="63"/>
      <c r="Q146" s="398">
        <v>499.3</v>
      </c>
      <c r="R146" s="398">
        <v>499.3</v>
      </c>
      <c r="S146" s="398">
        <v>499.3</v>
      </c>
      <c r="T146" s="398">
        <v>499.3</v>
      </c>
      <c r="U146" s="436">
        <v>499.3</v>
      </c>
      <c r="V146" s="399">
        <v>477.60281250000003</v>
      </c>
      <c r="W146" s="399">
        <v>477.60281250000003</v>
      </c>
      <c r="X146" s="371">
        <v>434.18437499999999</v>
      </c>
      <c r="Y146" s="303">
        <v>299.4375</v>
      </c>
      <c r="Z146" s="289">
        <v>299.4375</v>
      </c>
      <c r="AA146" s="277">
        <v>239.55</v>
      </c>
      <c r="AB146" s="263">
        <v>239.55</v>
      </c>
      <c r="AC146" s="263">
        <v>239.55</v>
      </c>
      <c r="AD146" s="208">
        <v>213.88751999999997</v>
      </c>
      <c r="AE146" s="208">
        <v>213.88751999999997</v>
      </c>
      <c r="AF146" s="208">
        <v>213.88751999999997</v>
      </c>
      <c r="AG146" s="208">
        <v>213.88751999999997</v>
      </c>
      <c r="AH146" s="208">
        <v>192.89999999999998</v>
      </c>
      <c r="AI146" s="191">
        <v>154.32</v>
      </c>
      <c r="AJ146" s="312">
        <f t="shared" si="40"/>
        <v>1</v>
      </c>
      <c r="AK146" s="144"/>
      <c r="AM146" s="34"/>
    </row>
    <row r="147" spans="1:39" ht="23.1" customHeight="1" x14ac:dyDescent="0.25">
      <c r="A147" s="516"/>
      <c r="C147" s="2" t="s">
        <v>343</v>
      </c>
      <c r="D147" s="4" t="s">
        <v>532</v>
      </c>
      <c r="E147" s="116">
        <f t="shared" si="43"/>
        <v>2050</v>
      </c>
      <c r="F147" s="117">
        <f t="shared" si="43"/>
        <v>1250</v>
      </c>
      <c r="G147" s="101"/>
      <c r="J147" s="71"/>
      <c r="K147" s="202">
        <f t="shared" si="44"/>
        <v>2050</v>
      </c>
      <c r="L147" s="202">
        <f t="shared" si="44"/>
        <v>1250</v>
      </c>
      <c r="M147" s="51"/>
      <c r="N147" s="13">
        <f t="shared" si="41"/>
        <v>2035</v>
      </c>
      <c r="O147" s="13">
        <f t="shared" si="42"/>
        <v>1221</v>
      </c>
      <c r="P147" s="51"/>
      <c r="Q147" s="398">
        <v>814</v>
      </c>
      <c r="R147" s="398">
        <v>814</v>
      </c>
      <c r="S147" s="398">
        <v>814</v>
      </c>
      <c r="T147" s="443">
        <v>814</v>
      </c>
      <c r="U147" s="436">
        <v>813.94</v>
      </c>
      <c r="V147" s="399">
        <v>778.56735000000003</v>
      </c>
      <c r="W147" s="399">
        <v>778.56735000000003</v>
      </c>
      <c r="X147" s="371">
        <v>707.7885</v>
      </c>
      <c r="Y147" s="303">
        <v>488.13</v>
      </c>
      <c r="Z147" s="289">
        <v>488.75</v>
      </c>
      <c r="AA147" s="269">
        <v>391</v>
      </c>
      <c r="AB147" s="263">
        <v>390.5</v>
      </c>
      <c r="AC147" s="263">
        <v>390.5</v>
      </c>
      <c r="AD147" s="205">
        <v>348.66215999999997</v>
      </c>
      <c r="AE147" s="205">
        <v>348.66215999999997</v>
      </c>
      <c r="AF147" s="205">
        <v>348.66215999999997</v>
      </c>
      <c r="AG147" s="205">
        <v>348.66215999999997</v>
      </c>
      <c r="AH147" s="208">
        <v>314.45</v>
      </c>
      <c r="AI147" s="191">
        <v>251.56</v>
      </c>
      <c r="AJ147" s="312">
        <f t="shared" si="40"/>
        <v>1</v>
      </c>
    </row>
    <row r="148" spans="1:39" ht="23.1" customHeight="1" x14ac:dyDescent="0.25">
      <c r="A148" s="516"/>
      <c r="C148" s="2" t="s">
        <v>344</v>
      </c>
      <c r="D148" s="4" t="s">
        <v>533</v>
      </c>
      <c r="E148" s="116">
        <f t="shared" si="43"/>
        <v>3250</v>
      </c>
      <c r="F148" s="117">
        <f t="shared" si="43"/>
        <v>1950</v>
      </c>
      <c r="G148" s="101"/>
      <c r="J148" s="71"/>
      <c r="K148" s="202">
        <f t="shared" si="44"/>
        <v>3250</v>
      </c>
      <c r="L148" s="202">
        <f t="shared" si="44"/>
        <v>1950</v>
      </c>
      <c r="M148" s="51"/>
      <c r="N148" s="13">
        <f t="shared" si="41"/>
        <v>3237.5</v>
      </c>
      <c r="O148" s="13">
        <f t="shared" si="42"/>
        <v>1942.5</v>
      </c>
      <c r="P148" s="51"/>
      <c r="Q148" s="398">
        <v>1295</v>
      </c>
      <c r="R148" s="398">
        <v>1295</v>
      </c>
      <c r="S148" s="398">
        <v>1295</v>
      </c>
      <c r="T148" s="443">
        <v>1295</v>
      </c>
      <c r="U148" s="436">
        <v>1294.8</v>
      </c>
      <c r="V148" s="399">
        <v>1238.5175000000002</v>
      </c>
      <c r="W148" s="399">
        <v>1238.5175000000002</v>
      </c>
      <c r="X148" s="371">
        <v>1125.925</v>
      </c>
      <c r="Y148" s="303">
        <v>776.5</v>
      </c>
      <c r="Z148" s="289">
        <v>776.5</v>
      </c>
      <c r="AA148" s="277">
        <v>621.20000000000005</v>
      </c>
      <c r="AB148" s="263">
        <v>621.20000000000005</v>
      </c>
      <c r="AC148" s="263">
        <v>621.20000000000005</v>
      </c>
      <c r="AD148" s="205">
        <v>554.63562000000002</v>
      </c>
      <c r="AE148" s="205">
        <v>554.63562000000002</v>
      </c>
      <c r="AF148" s="205">
        <v>554.63562000000002</v>
      </c>
      <c r="AG148" s="205">
        <v>554.63562000000002</v>
      </c>
      <c r="AH148" s="208">
        <v>500.21250000000003</v>
      </c>
      <c r="AI148" s="191">
        <v>400.17</v>
      </c>
      <c r="AJ148" s="312">
        <f t="shared" si="40"/>
        <v>1</v>
      </c>
    </row>
    <row r="149" spans="1:39" ht="23.1" customHeight="1" x14ac:dyDescent="0.25">
      <c r="A149" s="516"/>
      <c r="C149" s="2" t="s">
        <v>345</v>
      </c>
      <c r="D149" s="4" t="s">
        <v>534</v>
      </c>
      <c r="E149" s="116">
        <f t="shared" si="43"/>
        <v>4450</v>
      </c>
      <c r="F149" s="117">
        <f t="shared" si="43"/>
        <v>2700</v>
      </c>
      <c r="G149" s="101"/>
      <c r="J149" s="71"/>
      <c r="K149" s="202">
        <f t="shared" si="44"/>
        <v>4450</v>
      </c>
      <c r="L149" s="202">
        <f t="shared" si="44"/>
        <v>2700</v>
      </c>
      <c r="M149" s="51"/>
      <c r="N149" s="13">
        <f t="shared" si="41"/>
        <v>4440</v>
      </c>
      <c r="O149" s="13">
        <f t="shared" si="42"/>
        <v>2664</v>
      </c>
      <c r="P149" s="51"/>
      <c r="Q149" s="398">
        <v>1776</v>
      </c>
      <c r="R149" s="398">
        <v>1776</v>
      </c>
      <c r="S149" s="398">
        <v>1776</v>
      </c>
      <c r="T149" s="443">
        <v>1776</v>
      </c>
      <c r="U149" s="436">
        <v>1775.86</v>
      </c>
      <c r="V149" s="399">
        <v>1698.6431000000002</v>
      </c>
      <c r="W149" s="399">
        <v>1698.6431000000002</v>
      </c>
      <c r="X149" s="371">
        <v>1544.221</v>
      </c>
      <c r="Y149" s="303">
        <v>1064.98</v>
      </c>
      <c r="Z149" s="289">
        <v>1730.3999999999999</v>
      </c>
      <c r="AA149" s="277">
        <v>1384.32</v>
      </c>
      <c r="AB149" s="263">
        <v>1384.32</v>
      </c>
      <c r="AC149" s="263">
        <v>1384.32</v>
      </c>
      <c r="AD149" s="205">
        <v>760.69223999999997</v>
      </c>
      <c r="AE149" s="205">
        <v>760.69223999999997</v>
      </c>
      <c r="AF149" s="205">
        <v>760.69223999999997</v>
      </c>
      <c r="AG149" s="205">
        <v>760.69223999999997</v>
      </c>
      <c r="AH149" s="208">
        <v>686.05000000000007</v>
      </c>
      <c r="AI149" s="191">
        <v>548.84</v>
      </c>
      <c r="AJ149" s="312">
        <f t="shared" si="40"/>
        <v>1</v>
      </c>
    </row>
    <row r="150" spans="1:39" ht="23.1" customHeight="1" x14ac:dyDescent="0.25">
      <c r="A150" s="516"/>
      <c r="C150" s="2" t="s">
        <v>346</v>
      </c>
      <c r="D150" s="4" t="s">
        <v>535</v>
      </c>
      <c r="E150" s="116">
        <f t="shared" si="43"/>
        <v>7250</v>
      </c>
      <c r="F150" s="117">
        <f t="shared" si="43"/>
        <v>4350</v>
      </c>
      <c r="G150" s="101"/>
      <c r="J150" s="71"/>
      <c r="K150" s="202">
        <f t="shared" si="44"/>
        <v>7250</v>
      </c>
      <c r="L150" s="202">
        <f t="shared" si="44"/>
        <v>4350</v>
      </c>
      <c r="M150" s="51"/>
      <c r="N150" s="13">
        <f t="shared" si="41"/>
        <v>7215</v>
      </c>
      <c r="O150" s="13">
        <f t="shared" si="42"/>
        <v>4329</v>
      </c>
      <c r="P150" s="51"/>
      <c r="Q150" s="398">
        <v>2886</v>
      </c>
      <c r="R150" s="398">
        <v>2886</v>
      </c>
      <c r="S150" s="398">
        <v>2886</v>
      </c>
      <c r="T150" s="443">
        <v>2886</v>
      </c>
      <c r="U150" s="436">
        <v>2885.44</v>
      </c>
      <c r="V150" s="399">
        <v>2759.9880000000003</v>
      </c>
      <c r="W150" s="399">
        <v>2759.9880000000003</v>
      </c>
      <c r="X150" s="371">
        <v>2509.08</v>
      </c>
      <c r="Y150" s="303">
        <v>1730.4</v>
      </c>
      <c r="Z150" s="289">
        <v>1743.75</v>
      </c>
      <c r="AA150" s="269">
        <v>1395</v>
      </c>
      <c r="AB150" s="263">
        <v>1384.32</v>
      </c>
      <c r="AC150" s="263">
        <v>1384.32</v>
      </c>
      <c r="AD150" s="205">
        <v>1236.0070799999999</v>
      </c>
      <c r="AE150" s="205">
        <v>1236.0070799999999</v>
      </c>
      <c r="AF150" s="205">
        <v>1236.0070799999999</v>
      </c>
      <c r="AG150" s="205">
        <v>1236.0070799999999</v>
      </c>
      <c r="AH150" s="208">
        <v>1114.7249999999999</v>
      </c>
      <c r="AI150" s="191">
        <v>891.78</v>
      </c>
      <c r="AJ150" s="312">
        <f t="shared" si="40"/>
        <v>1</v>
      </c>
    </row>
    <row r="151" spans="1:39" ht="23.1" customHeight="1" x14ac:dyDescent="0.25">
      <c r="A151" s="516"/>
      <c r="C151" s="2" t="s">
        <v>347</v>
      </c>
      <c r="D151" s="4" t="s">
        <v>536</v>
      </c>
      <c r="E151" s="116">
        <f t="shared" si="43"/>
        <v>13150</v>
      </c>
      <c r="F151" s="117">
        <f t="shared" si="43"/>
        <v>7900</v>
      </c>
      <c r="G151" s="101"/>
      <c r="J151" s="71"/>
      <c r="K151" s="202">
        <f t="shared" si="44"/>
        <v>13150</v>
      </c>
      <c r="L151" s="202">
        <f t="shared" si="44"/>
        <v>7900</v>
      </c>
      <c r="M151" s="51"/>
      <c r="N151" s="13">
        <f t="shared" si="41"/>
        <v>13135</v>
      </c>
      <c r="O151" s="13">
        <f t="shared" si="42"/>
        <v>7881</v>
      </c>
      <c r="P151" s="51"/>
      <c r="Q151" s="398">
        <v>5254</v>
      </c>
      <c r="R151" s="398">
        <v>5254</v>
      </c>
      <c r="S151" s="398">
        <v>5254</v>
      </c>
      <c r="T151" s="443">
        <v>5254</v>
      </c>
      <c r="U151" s="436">
        <v>5253.37</v>
      </c>
      <c r="V151" s="399">
        <v>5024.9518000000007</v>
      </c>
      <c r="W151" s="399">
        <v>5024.9518000000007</v>
      </c>
      <c r="X151" s="371">
        <v>4568.1379999999999</v>
      </c>
      <c r="Y151" s="303">
        <v>3150.44</v>
      </c>
      <c r="Z151" s="289">
        <v>3151.25</v>
      </c>
      <c r="AA151" s="269">
        <v>2521</v>
      </c>
      <c r="AB151" s="263">
        <v>2520.35</v>
      </c>
      <c r="AC151" s="263">
        <v>2520.35</v>
      </c>
      <c r="AD151" s="205">
        <v>2250.3095999999996</v>
      </c>
      <c r="AE151" s="205">
        <v>2250.3095999999996</v>
      </c>
      <c r="AF151" s="205">
        <v>2250.3095999999996</v>
      </c>
      <c r="AG151" s="205">
        <v>2250.3095999999996</v>
      </c>
      <c r="AH151" s="208">
        <v>2029.5</v>
      </c>
      <c r="AI151" s="191">
        <v>1623.6</v>
      </c>
      <c r="AJ151" s="312">
        <f t="shared" si="40"/>
        <v>1</v>
      </c>
    </row>
    <row r="152" spans="1:39" ht="23.1" customHeight="1" x14ac:dyDescent="0.25">
      <c r="A152" s="516"/>
      <c r="B152" s="2">
        <v>289</v>
      </c>
      <c r="C152" s="2" t="s">
        <v>348</v>
      </c>
      <c r="D152" s="4" t="s">
        <v>537</v>
      </c>
      <c r="E152" s="116">
        <f t="shared" si="43"/>
        <v>23750</v>
      </c>
      <c r="F152" s="117">
        <f t="shared" si="43"/>
        <v>14250</v>
      </c>
      <c r="G152" s="101"/>
      <c r="J152" s="71"/>
      <c r="K152" s="202">
        <f t="shared" si="44"/>
        <v>23750</v>
      </c>
      <c r="L152" s="202">
        <f t="shared" si="44"/>
        <v>14250</v>
      </c>
      <c r="M152" s="51"/>
      <c r="N152" s="13">
        <f t="shared" si="41"/>
        <v>23730.9</v>
      </c>
      <c r="O152" s="13">
        <f t="shared" si="42"/>
        <v>14238.54</v>
      </c>
      <c r="P152" s="51"/>
      <c r="Q152" s="398">
        <v>9492.36</v>
      </c>
      <c r="R152" s="398">
        <v>9492.36</v>
      </c>
      <c r="S152" s="398">
        <v>9492.36</v>
      </c>
      <c r="T152" s="398">
        <v>9492.36</v>
      </c>
      <c r="U152" s="436">
        <v>9492.36</v>
      </c>
      <c r="V152" s="399">
        <v>9079.6371875000004</v>
      </c>
      <c r="W152" s="399">
        <v>9079.6371875000004</v>
      </c>
      <c r="X152" s="371">
        <v>8254.2156249999989</v>
      </c>
      <c r="Y152" s="303">
        <v>5692.5625</v>
      </c>
      <c r="Z152" s="289">
        <v>5692.5625</v>
      </c>
      <c r="AA152" s="277">
        <v>4554.05</v>
      </c>
      <c r="AB152" s="263">
        <v>4554.05</v>
      </c>
      <c r="AC152" s="263">
        <v>4554.05</v>
      </c>
      <c r="AD152" s="208">
        <v>4066.1220599999997</v>
      </c>
      <c r="AE152" s="208">
        <v>4066.1220599999997</v>
      </c>
      <c r="AF152" s="208">
        <v>4066.1220599999997</v>
      </c>
      <c r="AG152" s="208">
        <v>4066.1220599999997</v>
      </c>
      <c r="AH152" s="208">
        <v>3667.1374999999998</v>
      </c>
      <c r="AI152" s="191">
        <v>2933.71</v>
      </c>
      <c r="AJ152" s="312">
        <f t="shared" si="40"/>
        <v>1</v>
      </c>
    </row>
    <row r="153" spans="1:39" ht="14.1" customHeight="1" x14ac:dyDescent="0.25">
      <c r="D153" s="136"/>
      <c r="E153" s="138"/>
      <c r="F153" s="139"/>
      <c r="J153" s="34"/>
      <c r="K153" s="202"/>
      <c r="L153" s="202"/>
      <c r="M153" s="2"/>
      <c r="N153" s="13"/>
      <c r="O153" s="13"/>
      <c r="P153" s="2"/>
      <c r="Q153" s="398"/>
      <c r="R153" s="398"/>
      <c r="S153" s="398"/>
      <c r="T153" s="398"/>
      <c r="U153" s="400"/>
      <c r="V153" s="399"/>
      <c r="W153" s="399"/>
      <c r="X153" s="332"/>
      <c r="Y153" s="332"/>
      <c r="Z153" s="330"/>
      <c r="AA153" s="280"/>
      <c r="AB153" s="331"/>
      <c r="AC153" s="331"/>
      <c r="AD153" s="237"/>
      <c r="AE153" s="237"/>
      <c r="AF153" s="237"/>
      <c r="AG153" s="237"/>
      <c r="AH153" s="237"/>
      <c r="AI153" s="197"/>
      <c r="AJ153" s="312" t="e">
        <f t="shared" si="40"/>
        <v>#DIV/0!</v>
      </c>
    </row>
    <row r="154" spans="1:39" ht="23.1" customHeight="1" x14ac:dyDescent="0.25">
      <c r="D154" s="615" t="s">
        <v>286</v>
      </c>
      <c r="E154" s="615"/>
      <c r="F154" s="615"/>
      <c r="G154" s="615"/>
      <c r="H154" s="615"/>
      <c r="I154" s="615"/>
      <c r="J154" s="34"/>
      <c r="K154" s="202"/>
      <c r="L154" s="202"/>
      <c r="M154" s="2"/>
      <c r="N154" s="13"/>
      <c r="O154" s="13"/>
      <c r="P154" s="2"/>
      <c r="Q154" s="511">
        <v>220324</v>
      </c>
      <c r="R154" s="474">
        <v>220324</v>
      </c>
      <c r="S154" s="474">
        <v>220324</v>
      </c>
      <c r="T154" s="398"/>
      <c r="U154" s="400"/>
      <c r="V154" s="399"/>
      <c r="W154" s="399"/>
      <c r="X154" s="332"/>
      <c r="Y154" s="332"/>
      <c r="Z154" s="330"/>
      <c r="AA154" s="280"/>
      <c r="AB154" s="331"/>
      <c r="AC154" s="331"/>
      <c r="AD154" s="237"/>
      <c r="AE154" s="237"/>
      <c r="AF154" s="237"/>
      <c r="AG154" s="237"/>
      <c r="AH154" s="237"/>
      <c r="AI154" s="197"/>
      <c r="AJ154" s="312">
        <f t="shared" si="40"/>
        <v>1</v>
      </c>
    </row>
    <row r="155" spans="1:39" s="66" customFormat="1" ht="23.1" customHeight="1" x14ac:dyDescent="0.25">
      <c r="A155" s="2"/>
      <c r="B155" s="2">
        <v>231</v>
      </c>
      <c r="C155" s="2" t="s">
        <v>327</v>
      </c>
      <c r="D155" s="4" t="s">
        <v>19</v>
      </c>
      <c r="E155" s="116">
        <f t="shared" ref="E155:F160" si="45">K155</f>
        <v>2000</v>
      </c>
      <c r="F155" s="117">
        <f t="shared" si="45"/>
        <v>1200</v>
      </c>
      <c r="G155" s="101"/>
      <c r="H155" s="2"/>
      <c r="I155" s="2"/>
      <c r="J155" s="71"/>
      <c r="K155" s="202">
        <f t="shared" ref="K155:L160" si="46">MROUND(N155+25,50)</f>
        <v>2000</v>
      </c>
      <c r="L155" s="202">
        <f t="shared" si="46"/>
        <v>1200</v>
      </c>
      <c r="M155" s="51"/>
      <c r="N155" s="13">
        <f t="shared" si="41"/>
        <v>1957.825</v>
      </c>
      <c r="O155" s="13">
        <f t="shared" si="42"/>
        <v>1174.6949999999999</v>
      </c>
      <c r="P155" s="63"/>
      <c r="Q155" s="398">
        <v>783.13</v>
      </c>
      <c r="R155" s="398">
        <v>783.13</v>
      </c>
      <c r="S155" s="398">
        <v>783.13</v>
      </c>
      <c r="T155" s="398">
        <v>783.13</v>
      </c>
      <c r="U155" s="436">
        <v>783.13</v>
      </c>
      <c r="V155" s="399">
        <v>749.09175000000016</v>
      </c>
      <c r="W155" s="399">
        <v>749.09175000000016</v>
      </c>
      <c r="X155" s="371">
        <v>680.99250000000006</v>
      </c>
      <c r="Y155" s="303">
        <v>469.65000000000003</v>
      </c>
      <c r="Z155" s="289">
        <v>469.65000000000003</v>
      </c>
      <c r="AA155" s="277">
        <v>375.72</v>
      </c>
      <c r="AB155" s="263">
        <v>375.72</v>
      </c>
      <c r="AC155" s="263">
        <v>375.72</v>
      </c>
      <c r="AD155" s="208">
        <v>335.45357999999999</v>
      </c>
      <c r="AE155" s="208">
        <v>335.45357999999999</v>
      </c>
      <c r="AF155" s="208">
        <v>335.45357999999999</v>
      </c>
      <c r="AG155" s="208">
        <v>335.45357999999999</v>
      </c>
      <c r="AH155" s="208">
        <v>302.53750000000002</v>
      </c>
      <c r="AI155" s="191">
        <v>242.03</v>
      </c>
      <c r="AJ155" s="312">
        <f t="shared" si="40"/>
        <v>1</v>
      </c>
      <c r="AK155" s="144"/>
      <c r="AM155" s="34"/>
    </row>
    <row r="156" spans="1:39" ht="23.1" customHeight="1" x14ac:dyDescent="0.25">
      <c r="B156" s="2">
        <v>232</v>
      </c>
      <c r="C156" s="2" t="s">
        <v>328</v>
      </c>
      <c r="D156" s="4" t="s">
        <v>20</v>
      </c>
      <c r="E156" s="116">
        <f t="shared" si="45"/>
        <v>3050</v>
      </c>
      <c r="F156" s="117">
        <f t="shared" si="45"/>
        <v>1850</v>
      </c>
      <c r="G156" s="101"/>
      <c r="J156" s="71"/>
      <c r="K156" s="202">
        <f t="shared" si="46"/>
        <v>3050</v>
      </c>
      <c r="L156" s="202">
        <f t="shared" si="46"/>
        <v>1850</v>
      </c>
      <c r="M156" s="51"/>
      <c r="N156" s="13">
        <f t="shared" si="41"/>
        <v>3045.4750000000004</v>
      </c>
      <c r="O156" s="13">
        <f t="shared" si="42"/>
        <v>1827.2850000000001</v>
      </c>
      <c r="P156" s="51"/>
      <c r="Q156" s="398">
        <v>1218.19</v>
      </c>
      <c r="R156" s="398">
        <v>1218.19</v>
      </c>
      <c r="S156" s="398">
        <v>1218.19</v>
      </c>
      <c r="T156" s="398">
        <v>1218.19</v>
      </c>
      <c r="U156" s="436">
        <v>1218.19</v>
      </c>
      <c r="V156" s="399">
        <v>1165.2272500000001</v>
      </c>
      <c r="W156" s="399">
        <v>1165.2272500000001</v>
      </c>
      <c r="X156" s="371">
        <v>1059.2975000000001</v>
      </c>
      <c r="Y156" s="303">
        <v>730.55000000000007</v>
      </c>
      <c r="Z156" s="289">
        <v>730.55000000000007</v>
      </c>
      <c r="AA156" s="277">
        <v>584.44000000000005</v>
      </c>
      <c r="AB156" s="263">
        <v>584.44000000000005</v>
      </c>
      <c r="AC156" s="263">
        <v>584.44000000000005</v>
      </c>
      <c r="AD156" s="208">
        <v>521.81513999999993</v>
      </c>
      <c r="AE156" s="208">
        <v>521.81513999999993</v>
      </c>
      <c r="AF156" s="208">
        <v>521.81513999999993</v>
      </c>
      <c r="AG156" s="208">
        <v>521.81513999999993</v>
      </c>
      <c r="AH156" s="208">
        <v>470.61250000000001</v>
      </c>
      <c r="AI156" s="191">
        <v>376.49</v>
      </c>
      <c r="AJ156" s="312">
        <f t="shared" si="40"/>
        <v>1</v>
      </c>
    </row>
    <row r="157" spans="1:39" ht="23.1" customHeight="1" x14ac:dyDescent="0.25">
      <c r="B157" s="2">
        <v>233</v>
      </c>
      <c r="C157" s="2" t="s">
        <v>638</v>
      </c>
      <c r="D157" s="4" t="s">
        <v>637</v>
      </c>
      <c r="E157" s="116">
        <f t="shared" si="45"/>
        <v>5050</v>
      </c>
      <c r="F157" s="117">
        <f t="shared" si="45"/>
        <v>3050</v>
      </c>
      <c r="G157" s="101"/>
      <c r="J157" s="71"/>
      <c r="K157" s="202">
        <f t="shared" si="46"/>
        <v>5050</v>
      </c>
      <c r="L157" s="202">
        <f t="shared" si="46"/>
        <v>3050</v>
      </c>
      <c r="M157" s="51"/>
      <c r="N157" s="13">
        <f t="shared" si="41"/>
        <v>5003.6750000000002</v>
      </c>
      <c r="O157" s="13">
        <f t="shared" si="42"/>
        <v>3002.2049999999999</v>
      </c>
      <c r="P157" s="51"/>
      <c r="Q157" s="398">
        <v>2001.47</v>
      </c>
      <c r="R157" s="398">
        <v>2001.47</v>
      </c>
      <c r="S157" s="398">
        <v>2001.47</v>
      </c>
      <c r="T157" s="398">
        <v>2001.47</v>
      </c>
      <c r="U157" s="436">
        <v>2001.47</v>
      </c>
      <c r="V157" s="399">
        <v>1906.1645625000003</v>
      </c>
      <c r="W157" s="399">
        <v>1906.1645625000003</v>
      </c>
      <c r="X157" s="371">
        <v>1732.8768750000002</v>
      </c>
      <c r="Y157" s="303">
        <v>1195.0875000000001</v>
      </c>
      <c r="Z157" s="289">
        <v>1195.0875000000001</v>
      </c>
      <c r="AA157" s="277">
        <v>956.07</v>
      </c>
      <c r="AB157" s="263">
        <v>956.07</v>
      </c>
      <c r="AC157" s="263">
        <v>956.07</v>
      </c>
      <c r="AD157" s="208">
        <v>931.82165999999984</v>
      </c>
      <c r="AE157" s="208">
        <v>931.82165999999984</v>
      </c>
      <c r="AF157" s="208">
        <v>931.82165999999984</v>
      </c>
      <c r="AG157" s="208">
        <v>931.82165999999984</v>
      </c>
      <c r="AH157" s="208">
        <v>840.38749999999993</v>
      </c>
      <c r="AI157" s="191">
        <v>672.31</v>
      </c>
      <c r="AJ157" s="312">
        <f t="shared" si="40"/>
        <v>1</v>
      </c>
    </row>
    <row r="158" spans="1:39" ht="23.1" customHeight="1" x14ac:dyDescent="0.25">
      <c r="B158" s="2">
        <v>233</v>
      </c>
      <c r="C158" s="2" t="s">
        <v>329</v>
      </c>
      <c r="D158" s="4" t="s">
        <v>21</v>
      </c>
      <c r="E158" s="116">
        <f t="shared" si="45"/>
        <v>5450</v>
      </c>
      <c r="F158" s="117">
        <f t="shared" si="45"/>
        <v>3300</v>
      </c>
      <c r="G158" s="101"/>
      <c r="J158" s="71"/>
      <c r="K158" s="202">
        <f t="shared" si="46"/>
        <v>5450</v>
      </c>
      <c r="L158" s="202">
        <f t="shared" si="46"/>
        <v>3300</v>
      </c>
      <c r="M158" s="51"/>
      <c r="N158" s="13">
        <f t="shared" si="41"/>
        <v>5438.35</v>
      </c>
      <c r="O158" s="13">
        <f t="shared" si="42"/>
        <v>3263.01</v>
      </c>
      <c r="P158" s="51"/>
      <c r="Q158" s="398">
        <v>2175.34</v>
      </c>
      <c r="R158" s="398">
        <v>2175.34</v>
      </c>
      <c r="S158" s="398">
        <v>2175.34</v>
      </c>
      <c r="T158" s="398">
        <v>2175.34</v>
      </c>
      <c r="U158" s="436">
        <v>2175.34</v>
      </c>
      <c r="V158" s="399">
        <v>2080.7572500000006</v>
      </c>
      <c r="W158" s="399">
        <v>2080.7572500000006</v>
      </c>
      <c r="X158" s="371">
        <v>1891.5975000000003</v>
      </c>
      <c r="Y158" s="303">
        <v>1304.5500000000002</v>
      </c>
      <c r="Z158" s="289">
        <v>1304.5500000000002</v>
      </c>
      <c r="AA158" s="277">
        <v>1043.6400000000001</v>
      </c>
      <c r="AB158" s="263">
        <v>1043.6400000000001</v>
      </c>
      <c r="AC158" s="263">
        <v>1043.6400000000001</v>
      </c>
      <c r="AD158" s="208">
        <v>853.63739999999996</v>
      </c>
      <c r="AE158" s="208">
        <v>853.63739999999996</v>
      </c>
      <c r="AF158" s="208">
        <v>853.63739999999996</v>
      </c>
      <c r="AG158" s="208">
        <v>853.63739999999996</v>
      </c>
      <c r="AH158" s="208">
        <v>769.875</v>
      </c>
      <c r="AI158" s="191">
        <v>615.9</v>
      </c>
      <c r="AJ158" s="312">
        <f t="shared" si="40"/>
        <v>1</v>
      </c>
    </row>
    <row r="159" spans="1:39" ht="23.1" customHeight="1" x14ac:dyDescent="0.25">
      <c r="B159" s="2">
        <v>234</v>
      </c>
      <c r="C159" s="2" t="s">
        <v>330</v>
      </c>
      <c r="D159" s="4" t="s">
        <v>636</v>
      </c>
      <c r="E159" s="116">
        <f t="shared" si="45"/>
        <v>6600</v>
      </c>
      <c r="F159" s="117">
        <f t="shared" si="45"/>
        <v>4000</v>
      </c>
      <c r="G159" s="101"/>
      <c r="J159" s="71"/>
      <c r="K159" s="202">
        <f t="shared" si="46"/>
        <v>6600</v>
      </c>
      <c r="L159" s="202">
        <f t="shared" si="46"/>
        <v>4000</v>
      </c>
      <c r="M159" s="51"/>
      <c r="N159" s="13">
        <f t="shared" si="41"/>
        <v>6588.4749999999995</v>
      </c>
      <c r="O159" s="13">
        <f t="shared" si="42"/>
        <v>3953.085</v>
      </c>
      <c r="P159" s="51"/>
      <c r="Q159" s="398">
        <v>2635.39</v>
      </c>
      <c r="R159" s="398">
        <v>2635.39</v>
      </c>
      <c r="S159" s="398">
        <v>2635.39</v>
      </c>
      <c r="T159" s="398">
        <v>2635.39</v>
      </c>
      <c r="U159" s="436">
        <v>2635.39</v>
      </c>
      <c r="V159" s="399">
        <v>2509.8920000000003</v>
      </c>
      <c r="W159" s="399">
        <v>2509.8920000000003</v>
      </c>
      <c r="X159" s="371">
        <v>2281.7200000000003</v>
      </c>
      <c r="Y159" s="303">
        <v>1573.6000000000001</v>
      </c>
      <c r="Z159" s="289">
        <v>1573.6000000000001</v>
      </c>
      <c r="AA159" s="277">
        <v>1258.8800000000001</v>
      </c>
      <c r="AB159" s="263">
        <v>1258.8800000000001</v>
      </c>
      <c r="AC159" s="263">
        <v>1258.8800000000001</v>
      </c>
      <c r="AD159" s="208">
        <v>1124</v>
      </c>
      <c r="AE159" s="224">
        <v>1124</v>
      </c>
      <c r="AF159" s="224">
        <v>1124</v>
      </c>
      <c r="AG159" s="208">
        <v>1384.6139999999998</v>
      </c>
      <c r="AH159" s="208">
        <v>1248.75</v>
      </c>
      <c r="AI159" s="54">
        <v>999</v>
      </c>
      <c r="AJ159" s="312">
        <f t="shared" si="40"/>
        <v>1</v>
      </c>
    </row>
    <row r="160" spans="1:39" ht="23.1" customHeight="1" x14ac:dyDescent="0.25">
      <c r="B160" s="2">
        <v>234</v>
      </c>
      <c r="C160" s="2" t="s">
        <v>331</v>
      </c>
      <c r="D160" s="4" t="s">
        <v>18</v>
      </c>
      <c r="E160" s="116">
        <f t="shared" si="45"/>
        <v>8300</v>
      </c>
      <c r="F160" s="117">
        <f t="shared" si="45"/>
        <v>5000</v>
      </c>
      <c r="G160" s="101"/>
      <c r="J160" s="71"/>
      <c r="K160" s="202">
        <f t="shared" si="46"/>
        <v>8300</v>
      </c>
      <c r="L160" s="202">
        <f t="shared" si="46"/>
        <v>5000</v>
      </c>
      <c r="M160" s="51"/>
      <c r="N160" s="13">
        <f t="shared" si="41"/>
        <v>8266.25</v>
      </c>
      <c r="O160" s="13">
        <f t="shared" si="42"/>
        <v>4959.75</v>
      </c>
      <c r="P160" s="51"/>
      <c r="Q160" s="398">
        <v>3306.5</v>
      </c>
      <c r="R160" s="398">
        <v>3306.5</v>
      </c>
      <c r="S160" s="398">
        <v>3306.5</v>
      </c>
      <c r="T160" s="398">
        <v>3306.5</v>
      </c>
      <c r="U160" s="436">
        <v>3306.5</v>
      </c>
      <c r="V160" s="399">
        <v>3162.7255</v>
      </c>
      <c r="W160" s="399">
        <v>3162.7255</v>
      </c>
      <c r="X160" s="371">
        <v>2875.2049999999999</v>
      </c>
      <c r="Y160" s="303">
        <v>1982.8999999999999</v>
      </c>
      <c r="Z160" s="289">
        <v>1982.8999999999999</v>
      </c>
      <c r="AA160" s="277">
        <v>1586.32</v>
      </c>
      <c r="AB160" s="263">
        <v>1586.32</v>
      </c>
      <c r="AC160" s="263">
        <v>1586.32</v>
      </c>
      <c r="AD160" s="208">
        <v>1416.3534</v>
      </c>
      <c r="AE160" s="208">
        <v>1416.3534</v>
      </c>
      <c r="AF160" s="208">
        <v>1416.3534</v>
      </c>
      <c r="AG160" s="208">
        <v>1416.3534</v>
      </c>
      <c r="AH160" s="208">
        <v>1277.375</v>
      </c>
      <c r="AI160" s="191">
        <v>1021.9</v>
      </c>
      <c r="AJ160" s="312">
        <f t="shared" si="40"/>
        <v>1</v>
      </c>
    </row>
    <row r="161" spans="1:43" ht="14.1" customHeight="1" x14ac:dyDescent="0.25">
      <c r="D161" s="136"/>
      <c r="E161" s="138"/>
      <c r="F161" s="139"/>
      <c r="J161" s="34"/>
      <c r="K161" s="202"/>
      <c r="L161" s="202"/>
      <c r="M161" s="2"/>
      <c r="N161" s="13"/>
      <c r="O161" s="13"/>
      <c r="P161" s="2"/>
      <c r="Q161" s="398"/>
      <c r="R161" s="398"/>
      <c r="S161" s="398"/>
      <c r="T161" s="398"/>
      <c r="U161" s="400"/>
      <c r="V161" s="399"/>
      <c r="W161" s="399"/>
      <c r="X161" s="332"/>
      <c r="Y161" s="332"/>
      <c r="Z161" s="330"/>
      <c r="AA161" s="280"/>
      <c r="AB161" s="331"/>
      <c r="AC161" s="331"/>
      <c r="AD161" s="237"/>
      <c r="AE161" s="237"/>
      <c r="AF161" s="237"/>
      <c r="AG161" s="237"/>
      <c r="AH161" s="237"/>
      <c r="AI161" s="197"/>
      <c r="AJ161" s="312" t="e">
        <f t="shared" si="40"/>
        <v>#DIV/0!</v>
      </c>
    </row>
    <row r="162" spans="1:43" ht="23.1" customHeight="1" x14ac:dyDescent="0.25">
      <c r="D162" s="615" t="s">
        <v>10</v>
      </c>
      <c r="E162" s="615"/>
      <c r="F162" s="615"/>
      <c r="G162" s="615"/>
      <c r="H162" s="615"/>
      <c r="I162" s="615"/>
      <c r="J162" s="34"/>
      <c r="K162" s="202"/>
      <c r="L162" s="202"/>
      <c r="M162" s="2"/>
      <c r="N162" s="13"/>
      <c r="O162" s="13"/>
      <c r="P162" s="2"/>
      <c r="Q162" s="510">
        <v>45425</v>
      </c>
      <c r="R162" s="474">
        <v>220324</v>
      </c>
      <c r="S162" s="474">
        <v>220324</v>
      </c>
      <c r="T162" s="398"/>
      <c r="U162" s="400"/>
      <c r="V162" s="399"/>
      <c r="W162" s="399"/>
      <c r="X162" s="332"/>
      <c r="Y162" s="332"/>
      <c r="Z162" s="330"/>
      <c r="AA162" s="280"/>
      <c r="AB162" s="331"/>
      <c r="AC162" s="331"/>
      <c r="AD162" s="237"/>
      <c r="AE162" s="237"/>
      <c r="AF162" s="237"/>
      <c r="AG162" s="237"/>
      <c r="AH162" s="237"/>
      <c r="AI162" s="197"/>
      <c r="AJ162" s="312">
        <f t="shared" si="40"/>
        <v>0.20617363519180842</v>
      </c>
    </row>
    <row r="163" spans="1:43" s="66" customFormat="1" ht="23.1" customHeight="1" x14ac:dyDescent="0.25">
      <c r="A163" s="516" t="s">
        <v>290</v>
      </c>
      <c r="B163" s="2">
        <v>236</v>
      </c>
      <c r="C163" s="2" t="s">
        <v>332</v>
      </c>
      <c r="D163" s="4" t="s">
        <v>84</v>
      </c>
      <c r="E163" s="116">
        <f t="shared" ref="E163:F166" si="47">K163</f>
        <v>1400</v>
      </c>
      <c r="F163" s="117">
        <f t="shared" si="47"/>
        <v>850</v>
      </c>
      <c r="G163" s="101"/>
      <c r="H163" s="2"/>
      <c r="I163" s="2"/>
      <c r="J163" s="71"/>
      <c r="K163" s="202">
        <f t="shared" ref="K163:L166" si="48">MROUND(N163+25,50)</f>
        <v>1400</v>
      </c>
      <c r="L163" s="202">
        <f t="shared" si="48"/>
        <v>850</v>
      </c>
      <c r="M163" s="51"/>
      <c r="N163" s="13">
        <f t="shared" si="41"/>
        <v>1387.55</v>
      </c>
      <c r="O163" s="13">
        <f t="shared" si="42"/>
        <v>832.53</v>
      </c>
      <c r="P163" s="63"/>
      <c r="Q163" s="398">
        <v>555.02</v>
      </c>
      <c r="R163" s="398">
        <v>555.02</v>
      </c>
      <c r="S163" s="398">
        <v>555.02</v>
      </c>
      <c r="T163" s="398">
        <v>555.02</v>
      </c>
      <c r="U163" s="436">
        <v>555.02</v>
      </c>
      <c r="V163" s="399">
        <v>530.87581249999994</v>
      </c>
      <c r="W163" s="399">
        <v>530.87581249999994</v>
      </c>
      <c r="X163" s="371">
        <v>482.61437499999994</v>
      </c>
      <c r="Y163" s="303">
        <v>332.83749999999998</v>
      </c>
      <c r="Z163" s="289">
        <v>332.83749999999998</v>
      </c>
      <c r="AA163" s="277">
        <v>266.27</v>
      </c>
      <c r="AB163" s="263">
        <v>266.27</v>
      </c>
      <c r="AC163" s="263">
        <v>266.27</v>
      </c>
      <c r="AD163" s="208">
        <v>237.74057999999999</v>
      </c>
      <c r="AE163" s="208">
        <v>237.74057999999999</v>
      </c>
      <c r="AF163" s="208">
        <v>237.74057999999999</v>
      </c>
      <c r="AG163" s="208">
        <v>237.74057999999999</v>
      </c>
      <c r="AH163" s="208">
        <v>214.41249999999999</v>
      </c>
      <c r="AI163" s="191">
        <v>171.53</v>
      </c>
      <c r="AJ163" s="312">
        <f t="shared" si="40"/>
        <v>1</v>
      </c>
      <c r="AK163" s="144"/>
      <c r="AM163" s="34"/>
    </row>
    <row r="164" spans="1:43" ht="23.1" customHeight="1" x14ac:dyDescent="0.25">
      <c r="A164" s="516"/>
      <c r="B164" s="2">
        <v>237</v>
      </c>
      <c r="C164" s="2" t="s">
        <v>333</v>
      </c>
      <c r="D164" s="4" t="s">
        <v>85</v>
      </c>
      <c r="E164" s="116">
        <f t="shared" si="47"/>
        <v>2250</v>
      </c>
      <c r="F164" s="117">
        <f t="shared" si="47"/>
        <v>1350</v>
      </c>
      <c r="G164" s="101"/>
      <c r="J164" s="71"/>
      <c r="K164" s="202">
        <f t="shared" si="48"/>
        <v>2250</v>
      </c>
      <c r="L164" s="202">
        <f t="shared" si="48"/>
        <v>1350</v>
      </c>
      <c r="M164" s="51"/>
      <c r="N164" s="13">
        <f t="shared" si="41"/>
        <v>2219.875</v>
      </c>
      <c r="O164" s="13">
        <f t="shared" si="42"/>
        <v>1331.9250000000002</v>
      </c>
      <c r="P164" s="51"/>
      <c r="Q164" s="398">
        <v>887.95</v>
      </c>
      <c r="R164" s="398">
        <v>887.95</v>
      </c>
      <c r="S164" s="398">
        <v>887.95</v>
      </c>
      <c r="T164" s="398">
        <v>887.95</v>
      </c>
      <c r="U164" s="436">
        <v>887.95</v>
      </c>
      <c r="V164" s="399">
        <v>849.31756250000001</v>
      </c>
      <c r="W164" s="399">
        <v>849.31756250000001</v>
      </c>
      <c r="X164" s="371">
        <v>772.10687499999995</v>
      </c>
      <c r="Y164" s="303">
        <v>532.48749999999995</v>
      </c>
      <c r="Z164" s="289">
        <v>532.48749999999995</v>
      </c>
      <c r="AA164" s="277">
        <v>425.99</v>
      </c>
      <c r="AB164" s="263">
        <v>425.99</v>
      </c>
      <c r="AC164" s="263">
        <v>425.99</v>
      </c>
      <c r="AD164" s="208">
        <v>380.34611999999998</v>
      </c>
      <c r="AE164" s="208">
        <v>380.34611999999998</v>
      </c>
      <c r="AF164" s="208">
        <v>380.34611999999998</v>
      </c>
      <c r="AG164" s="208">
        <v>380.34611999999998</v>
      </c>
      <c r="AH164" s="208">
        <v>343.02500000000003</v>
      </c>
      <c r="AI164" s="191">
        <v>274.42</v>
      </c>
      <c r="AJ164" s="312">
        <f t="shared" si="40"/>
        <v>1</v>
      </c>
    </row>
    <row r="165" spans="1:43" ht="23.1" customHeight="1" x14ac:dyDescent="0.25">
      <c r="A165" s="516"/>
      <c r="B165" s="2">
        <v>238</v>
      </c>
      <c r="C165" s="2" t="s">
        <v>334</v>
      </c>
      <c r="D165" s="4" t="s">
        <v>86</v>
      </c>
      <c r="E165" s="116">
        <f t="shared" si="47"/>
        <v>3900</v>
      </c>
      <c r="F165" s="117">
        <f t="shared" si="47"/>
        <v>2350</v>
      </c>
      <c r="G165" s="101"/>
      <c r="J165" s="71"/>
      <c r="K165" s="202">
        <f t="shared" si="48"/>
        <v>3900</v>
      </c>
      <c r="L165" s="202">
        <f t="shared" si="48"/>
        <v>2350</v>
      </c>
      <c r="M165" s="51"/>
      <c r="N165" s="13">
        <f t="shared" si="41"/>
        <v>3884.0499999999997</v>
      </c>
      <c r="O165" s="13">
        <f t="shared" si="42"/>
        <v>2330.4299999999998</v>
      </c>
      <c r="P165" s="51"/>
      <c r="Q165" s="398">
        <v>1553.62</v>
      </c>
      <c r="R165" s="398">
        <v>1553.62</v>
      </c>
      <c r="S165" s="398">
        <v>1553.62</v>
      </c>
      <c r="T165" s="398">
        <v>1553.62</v>
      </c>
      <c r="U165" s="436">
        <v>1553.62</v>
      </c>
      <c r="V165" s="399">
        <v>1486.0615</v>
      </c>
      <c r="W165" s="399">
        <v>1486.0615</v>
      </c>
      <c r="X165" s="371">
        <v>1350.9649999999999</v>
      </c>
      <c r="Y165" s="303">
        <v>931.7</v>
      </c>
      <c r="Z165" s="289">
        <v>932.5</v>
      </c>
      <c r="AA165" s="269">
        <v>746</v>
      </c>
      <c r="AB165" s="263">
        <v>745.36</v>
      </c>
      <c r="AC165" s="263">
        <v>745.36</v>
      </c>
      <c r="AD165" s="208">
        <v>665.50175999999999</v>
      </c>
      <c r="AE165" s="208">
        <v>665.50175999999999</v>
      </c>
      <c r="AF165" s="208">
        <v>665.50175999999999</v>
      </c>
      <c r="AG165" s="208">
        <v>665.50175999999999</v>
      </c>
      <c r="AH165" s="208">
        <v>600.20000000000005</v>
      </c>
      <c r="AI165" s="191">
        <v>480.16</v>
      </c>
      <c r="AJ165" s="312">
        <f t="shared" si="40"/>
        <v>1</v>
      </c>
    </row>
    <row r="166" spans="1:43" ht="23.1" customHeight="1" x14ac:dyDescent="0.25">
      <c r="A166" s="516"/>
      <c r="B166" s="2">
        <v>239</v>
      </c>
      <c r="C166" s="2" t="s">
        <v>335</v>
      </c>
      <c r="D166" s="4" t="s">
        <v>87</v>
      </c>
      <c r="E166" s="116">
        <f t="shared" si="47"/>
        <v>7250</v>
      </c>
      <c r="F166" s="117">
        <f t="shared" si="47"/>
        <v>4350</v>
      </c>
      <c r="G166" s="101"/>
      <c r="J166" s="71"/>
      <c r="K166" s="202">
        <f t="shared" si="48"/>
        <v>7250</v>
      </c>
      <c r="L166" s="202">
        <f t="shared" si="48"/>
        <v>4350</v>
      </c>
      <c r="M166" s="51"/>
      <c r="N166" s="13">
        <f t="shared" si="41"/>
        <v>7213.6</v>
      </c>
      <c r="O166" s="13">
        <f t="shared" si="42"/>
        <v>4328.16</v>
      </c>
      <c r="P166" s="51"/>
      <c r="Q166" s="398">
        <v>2885.44</v>
      </c>
      <c r="R166" s="398">
        <v>2885.44</v>
      </c>
      <c r="S166" s="398">
        <v>2885.44</v>
      </c>
      <c r="T166" s="398">
        <v>2885.44</v>
      </c>
      <c r="U166" s="436">
        <v>2885.44</v>
      </c>
      <c r="V166" s="399">
        <v>2759.9880000000003</v>
      </c>
      <c r="W166" s="399">
        <v>2759.9880000000003</v>
      </c>
      <c r="X166" s="371">
        <v>2509.08</v>
      </c>
      <c r="Y166" s="303">
        <v>1730.3999999999999</v>
      </c>
      <c r="Z166" s="289">
        <v>1730.3999999999999</v>
      </c>
      <c r="AA166" s="277">
        <v>1384.32</v>
      </c>
      <c r="AB166" s="263">
        <v>1384.32</v>
      </c>
      <c r="AC166" s="263">
        <v>1384.32</v>
      </c>
      <c r="AD166" s="208">
        <v>1236.0070799999999</v>
      </c>
      <c r="AE166" s="208">
        <v>1236.0070799999999</v>
      </c>
      <c r="AF166" s="208">
        <v>1236.0070799999999</v>
      </c>
      <c r="AG166" s="208">
        <v>1236.0070799999999</v>
      </c>
      <c r="AH166" s="208">
        <v>1114.7249999999999</v>
      </c>
      <c r="AI166" s="191">
        <v>891.78</v>
      </c>
      <c r="AJ166" s="312">
        <f t="shared" si="40"/>
        <v>1</v>
      </c>
    </row>
    <row r="167" spans="1:43" ht="14.1" customHeight="1" x14ac:dyDescent="0.25">
      <c r="D167" s="136"/>
      <c r="E167" s="138"/>
      <c r="F167" s="139"/>
      <c r="J167" s="34"/>
      <c r="K167" s="202"/>
      <c r="L167" s="202"/>
      <c r="M167" s="2"/>
      <c r="N167" s="13"/>
      <c r="O167" s="13"/>
      <c r="P167" s="2"/>
      <c r="Q167" s="398"/>
      <c r="R167" s="398"/>
      <c r="S167" s="398"/>
      <c r="T167" s="398"/>
      <c r="U167" s="400"/>
      <c r="V167" s="399"/>
      <c r="W167" s="399"/>
      <c r="X167" s="332"/>
      <c r="Y167" s="332"/>
      <c r="Z167" s="330"/>
      <c r="AA167" s="280"/>
      <c r="AB167" s="331"/>
      <c r="AC167" s="331"/>
      <c r="AD167" s="237"/>
      <c r="AE167" s="237"/>
      <c r="AF167" s="237"/>
      <c r="AG167" s="237"/>
      <c r="AH167" s="237"/>
      <c r="AI167" s="197"/>
      <c r="AJ167" s="312" t="e">
        <f t="shared" si="40"/>
        <v>#DIV/0!</v>
      </c>
    </row>
    <row r="168" spans="1:43" ht="23.1" customHeight="1" x14ac:dyDescent="0.25">
      <c r="D168" s="615" t="s">
        <v>274</v>
      </c>
      <c r="E168" s="615"/>
      <c r="F168" s="615"/>
      <c r="G168" s="615"/>
      <c r="H168" s="615"/>
      <c r="I168" s="615"/>
      <c r="J168" s="34"/>
      <c r="K168" s="202"/>
      <c r="L168" s="202"/>
      <c r="M168" s="2"/>
      <c r="N168" s="13"/>
      <c r="O168" s="13"/>
      <c r="P168" s="2"/>
      <c r="Q168" s="476">
        <v>45425</v>
      </c>
      <c r="R168" s="476">
        <v>45394</v>
      </c>
      <c r="S168" s="473">
        <v>220324</v>
      </c>
      <c r="T168" s="398"/>
      <c r="U168" s="400"/>
      <c r="V168" s="401"/>
      <c r="W168" s="401"/>
      <c r="X168" s="329"/>
      <c r="Y168" s="329"/>
      <c r="Z168" s="330"/>
      <c r="AA168" s="280"/>
      <c r="AB168" s="331"/>
      <c r="AC168" s="331"/>
      <c r="AD168" s="208"/>
      <c r="AE168" s="208"/>
      <c r="AF168" s="208"/>
      <c r="AG168" s="208"/>
      <c r="AH168" s="208"/>
      <c r="AI168" s="191"/>
      <c r="AJ168" s="312">
        <f t="shared" si="40"/>
        <v>1.0006829096356347</v>
      </c>
    </row>
    <row r="169" spans="1:43" s="144" customFormat="1" ht="23.1" customHeight="1" x14ac:dyDescent="0.25">
      <c r="A169" s="449"/>
      <c r="B169" s="2">
        <v>1995</v>
      </c>
      <c r="C169" s="2" t="s">
        <v>461</v>
      </c>
      <c r="D169" s="4" t="s">
        <v>159</v>
      </c>
      <c r="E169" s="116">
        <f t="shared" ref="E169:F172" si="49">K169</f>
        <v>3700</v>
      </c>
      <c r="F169" s="117">
        <f t="shared" si="49"/>
        <v>2200</v>
      </c>
      <c r="G169" s="101"/>
      <c r="H169" s="45"/>
      <c r="I169" s="2"/>
      <c r="J169" s="33"/>
      <c r="K169" s="202">
        <f t="shared" ref="K169:L172" si="50">MROUND(N169+25,50)</f>
        <v>3700</v>
      </c>
      <c r="L169" s="202">
        <f t="shared" si="50"/>
        <v>2200</v>
      </c>
      <c r="M169" s="51"/>
      <c r="N169" s="13">
        <f t="shared" si="41"/>
        <v>3653.625</v>
      </c>
      <c r="O169" s="13">
        <f t="shared" si="42"/>
        <v>2192.1750000000002</v>
      </c>
      <c r="P169" s="51"/>
      <c r="Q169" s="477">
        <v>1461.45</v>
      </c>
      <c r="R169" s="477">
        <v>1461.45</v>
      </c>
      <c r="S169" s="450">
        <v>1353.1980000000001</v>
      </c>
      <c r="T169" s="450">
        <v>1353.1980000000001</v>
      </c>
      <c r="U169" s="436">
        <v>1230.18</v>
      </c>
      <c r="V169" s="409">
        <v>1230.18</v>
      </c>
      <c r="W169" s="409">
        <v>1230.18</v>
      </c>
      <c r="X169" s="368">
        <v>1122.4250000000002</v>
      </c>
      <c r="Y169" s="305">
        <v>897.94</v>
      </c>
      <c r="Z169" s="289">
        <v>825.85249999999996</v>
      </c>
      <c r="AA169" s="277">
        <v>660.68200000000002</v>
      </c>
      <c r="AB169" s="263">
        <v>660.68200000000002</v>
      </c>
      <c r="AC169" s="263">
        <v>660.68200000000002</v>
      </c>
      <c r="AD169" s="208">
        <v>594.60785999999996</v>
      </c>
      <c r="AE169" s="208">
        <v>594.60785999999996</v>
      </c>
      <c r="AF169" s="208">
        <v>594.60785999999996</v>
      </c>
      <c r="AG169" s="208">
        <v>594.60785999999996</v>
      </c>
      <c r="AH169" s="208">
        <v>536.26250000000005</v>
      </c>
      <c r="AI169" s="191">
        <v>429.01</v>
      </c>
      <c r="AJ169" s="312">
        <f t="shared" si="40"/>
        <v>1</v>
      </c>
      <c r="AL169" s="34"/>
      <c r="AM169" s="34"/>
      <c r="AN169" s="34"/>
      <c r="AO169" s="34"/>
      <c r="AP169" s="34"/>
      <c r="AQ169" s="34"/>
    </row>
    <row r="170" spans="1:43" s="144" customFormat="1" ht="23.1" customHeight="1" x14ac:dyDescent="0.25">
      <c r="A170" s="449"/>
      <c r="B170" s="2">
        <v>1996</v>
      </c>
      <c r="C170" s="2" t="s">
        <v>462</v>
      </c>
      <c r="D170" s="4" t="s">
        <v>160</v>
      </c>
      <c r="E170" s="116">
        <f t="shared" si="49"/>
        <v>5700</v>
      </c>
      <c r="F170" s="117">
        <f t="shared" si="49"/>
        <v>3400</v>
      </c>
      <c r="G170" s="101"/>
      <c r="H170" s="45"/>
      <c r="I170" s="2"/>
      <c r="J170" s="33"/>
      <c r="K170" s="202">
        <f t="shared" si="50"/>
        <v>5700</v>
      </c>
      <c r="L170" s="202">
        <f t="shared" si="50"/>
        <v>3400</v>
      </c>
      <c r="M170" s="51"/>
      <c r="N170" s="13">
        <f t="shared" si="41"/>
        <v>5665</v>
      </c>
      <c r="O170" s="13">
        <f t="shared" si="42"/>
        <v>3399</v>
      </c>
      <c r="P170" s="51"/>
      <c r="Q170" s="477">
        <v>2266</v>
      </c>
      <c r="R170" s="477">
        <v>2266</v>
      </c>
      <c r="S170" s="450">
        <v>2098.1620000000003</v>
      </c>
      <c r="T170" s="450">
        <v>2098.1620000000003</v>
      </c>
      <c r="U170" s="436">
        <v>1907.42</v>
      </c>
      <c r="V170" s="409">
        <v>1907.42</v>
      </c>
      <c r="W170" s="409">
        <v>1907.42</v>
      </c>
      <c r="X170" s="368">
        <v>1740.35</v>
      </c>
      <c r="Y170" s="305">
        <v>1392.28</v>
      </c>
      <c r="Z170" s="289">
        <v>1280.5237500000001</v>
      </c>
      <c r="AA170" s="277">
        <v>1024.4190000000001</v>
      </c>
      <c r="AB170" s="263">
        <v>1024.4190000000001</v>
      </c>
      <c r="AC170" s="263">
        <v>1024.4190000000001</v>
      </c>
      <c r="AD170" s="208">
        <v>921.98105999999996</v>
      </c>
      <c r="AE170" s="208">
        <v>921.98105999999996</v>
      </c>
      <c r="AF170" s="208">
        <v>921.98105999999996</v>
      </c>
      <c r="AG170" s="208">
        <v>921.98105999999996</v>
      </c>
      <c r="AH170" s="208">
        <v>831.51250000000005</v>
      </c>
      <c r="AI170" s="191">
        <v>665.21</v>
      </c>
      <c r="AJ170" s="312">
        <f t="shared" si="40"/>
        <v>1</v>
      </c>
      <c r="AL170" s="34"/>
      <c r="AM170" s="34"/>
      <c r="AN170" s="34"/>
      <c r="AO170" s="34"/>
      <c r="AP170" s="34"/>
      <c r="AQ170" s="34"/>
    </row>
    <row r="171" spans="1:43" s="144" customFormat="1" ht="23.1" customHeight="1" x14ac:dyDescent="0.25">
      <c r="A171" s="449"/>
      <c r="B171" s="2">
        <v>1997</v>
      </c>
      <c r="C171" s="2" t="s">
        <v>463</v>
      </c>
      <c r="D171" s="4" t="s">
        <v>161</v>
      </c>
      <c r="E171" s="116">
        <f t="shared" si="49"/>
        <v>7800</v>
      </c>
      <c r="F171" s="117">
        <f t="shared" si="49"/>
        <v>4700</v>
      </c>
      <c r="G171" s="101"/>
      <c r="H171" s="45"/>
      <c r="I171" s="2"/>
      <c r="J171" s="33"/>
      <c r="K171" s="202">
        <f t="shared" si="50"/>
        <v>7800</v>
      </c>
      <c r="L171" s="202">
        <f t="shared" si="50"/>
        <v>4700</v>
      </c>
      <c r="M171" s="51"/>
      <c r="N171" s="13">
        <f t="shared" si="41"/>
        <v>7758.95</v>
      </c>
      <c r="O171" s="13">
        <f t="shared" si="42"/>
        <v>4655.37</v>
      </c>
      <c r="P171" s="51"/>
      <c r="Q171" s="477">
        <v>3103.58</v>
      </c>
      <c r="R171" s="477">
        <v>3103.58</v>
      </c>
      <c r="S171" s="450">
        <v>2873.6840000000002</v>
      </c>
      <c r="T171" s="450">
        <v>2873.6840000000002</v>
      </c>
      <c r="U171" s="436">
        <v>2612.44</v>
      </c>
      <c r="V171" s="409">
        <v>2612.44</v>
      </c>
      <c r="W171" s="409">
        <v>2612.44</v>
      </c>
      <c r="X171" s="368">
        <v>2383.6125000000002</v>
      </c>
      <c r="Y171" s="305">
        <v>1906.89</v>
      </c>
      <c r="Z171" s="289">
        <v>1753.8262500000001</v>
      </c>
      <c r="AA171" s="277">
        <v>1403.0610000000001</v>
      </c>
      <c r="AB171" s="263">
        <v>1403.0610000000001</v>
      </c>
      <c r="AC171" s="263">
        <v>1403.0610000000001</v>
      </c>
      <c r="AD171" s="208">
        <v>1262.7568799999999</v>
      </c>
      <c r="AE171" s="208">
        <v>1262.7568799999999</v>
      </c>
      <c r="AF171" s="208">
        <v>1262.7568799999999</v>
      </c>
      <c r="AG171" s="208">
        <v>1262.7568799999999</v>
      </c>
      <c r="AH171" s="208">
        <v>1138.8500000000001</v>
      </c>
      <c r="AI171" s="191">
        <v>911.08</v>
      </c>
      <c r="AJ171" s="312">
        <f t="shared" si="40"/>
        <v>1</v>
      </c>
      <c r="AL171" s="34"/>
      <c r="AM171" s="34"/>
      <c r="AN171" s="34"/>
      <c r="AO171" s="34"/>
      <c r="AP171" s="34"/>
      <c r="AQ171" s="34"/>
    </row>
    <row r="172" spans="1:43" s="144" customFormat="1" ht="23.1" customHeight="1" x14ac:dyDescent="0.25">
      <c r="A172" s="449"/>
      <c r="B172" s="2">
        <v>1998</v>
      </c>
      <c r="C172" s="2" t="s">
        <v>464</v>
      </c>
      <c r="D172" s="4" t="s">
        <v>162</v>
      </c>
      <c r="E172" s="116">
        <f t="shared" si="49"/>
        <v>21650</v>
      </c>
      <c r="F172" s="117">
        <f t="shared" si="49"/>
        <v>13000</v>
      </c>
      <c r="G172" s="101"/>
      <c r="H172" s="45"/>
      <c r="I172" s="2"/>
      <c r="J172" s="33"/>
      <c r="K172" s="202">
        <f t="shared" si="50"/>
        <v>21650</v>
      </c>
      <c r="L172" s="202">
        <f t="shared" si="50"/>
        <v>13000</v>
      </c>
      <c r="M172" s="51"/>
      <c r="N172" s="13">
        <f t="shared" si="41"/>
        <v>21645.224999999999</v>
      </c>
      <c r="O172" s="13">
        <f t="shared" si="42"/>
        <v>12987.135</v>
      </c>
      <c r="P172" s="51"/>
      <c r="Q172" s="477">
        <v>8658.09</v>
      </c>
      <c r="R172" s="477">
        <v>8658.09</v>
      </c>
      <c r="S172" s="450">
        <v>8017.4930000000004</v>
      </c>
      <c r="T172" s="450">
        <v>8017.4930000000004</v>
      </c>
      <c r="U172" s="436">
        <v>7288.63</v>
      </c>
      <c r="V172" s="409">
        <v>7288.63</v>
      </c>
      <c r="W172" s="409">
        <v>7288.63</v>
      </c>
      <c r="X172" s="368">
        <v>6650.2124999999996</v>
      </c>
      <c r="Y172" s="305">
        <v>5320.17</v>
      </c>
      <c r="Z172" s="289">
        <v>4893.1162500000009</v>
      </c>
      <c r="AA172" s="277">
        <v>3914.4930000000004</v>
      </c>
      <c r="AB172" s="263">
        <v>3914.4930000000004</v>
      </c>
      <c r="AC172" s="263">
        <v>3914.4930000000004</v>
      </c>
      <c r="AD172" s="208">
        <v>3523.0456799999997</v>
      </c>
      <c r="AE172" s="208">
        <v>3523.0456799999997</v>
      </c>
      <c r="AF172" s="208">
        <v>3523.0456799999997</v>
      </c>
      <c r="AG172" s="208">
        <v>3523.0456799999997</v>
      </c>
      <c r="AH172" s="208">
        <v>3177.3500000000004</v>
      </c>
      <c r="AI172" s="191">
        <v>2541.88</v>
      </c>
      <c r="AJ172" s="312">
        <f t="shared" si="40"/>
        <v>1</v>
      </c>
      <c r="AL172" s="34"/>
      <c r="AM172" s="34"/>
      <c r="AN172" s="34"/>
      <c r="AO172" s="34"/>
      <c r="AP172" s="34"/>
      <c r="AQ172" s="34"/>
    </row>
    <row r="173" spans="1:43" s="144" customFormat="1" ht="14.1" customHeight="1" x14ac:dyDescent="0.25">
      <c r="A173" s="2"/>
      <c r="B173" s="2"/>
      <c r="C173" s="2"/>
      <c r="D173" s="136"/>
      <c r="E173" s="138"/>
      <c r="F173" s="139"/>
      <c r="G173" s="99"/>
      <c r="H173" s="2"/>
      <c r="I173" s="2"/>
      <c r="J173" s="34"/>
      <c r="K173" s="202"/>
      <c r="L173" s="202"/>
      <c r="M173" s="2"/>
      <c r="N173" s="13"/>
      <c r="O173" s="13"/>
      <c r="P173" s="2"/>
      <c r="Q173" s="398"/>
      <c r="R173" s="398"/>
      <c r="S173" s="398"/>
      <c r="T173" s="398"/>
      <c r="U173" s="400"/>
      <c r="V173" s="401"/>
      <c r="W173" s="401"/>
      <c r="X173" s="329"/>
      <c r="Y173" s="329"/>
      <c r="Z173" s="330"/>
      <c r="AA173" s="280"/>
      <c r="AB173" s="331"/>
      <c r="AC173" s="331"/>
      <c r="AD173" s="237"/>
      <c r="AE173" s="237"/>
      <c r="AF173" s="237"/>
      <c r="AG173" s="237"/>
      <c r="AH173" s="237"/>
      <c r="AI173" s="197"/>
      <c r="AJ173" s="312" t="e">
        <f t="shared" si="40"/>
        <v>#DIV/0!</v>
      </c>
      <c r="AL173" s="34"/>
      <c r="AM173" s="34"/>
      <c r="AN173" s="34"/>
      <c r="AO173" s="34"/>
      <c r="AP173" s="34"/>
      <c r="AQ173" s="34"/>
    </row>
    <row r="174" spans="1:43" s="144" customFormat="1" ht="23.1" hidden="1" customHeight="1" x14ac:dyDescent="0.25">
      <c r="A174" s="2"/>
      <c r="B174" s="2"/>
      <c r="C174" s="2"/>
      <c r="D174" s="136"/>
      <c r="E174" s="138"/>
      <c r="F174" s="139"/>
      <c r="G174" s="194" t="s">
        <v>780</v>
      </c>
      <c r="H174" s="182"/>
      <c r="I174" s="182"/>
      <c r="J174" s="33"/>
      <c r="K174" s="202">
        <f>N174*$K$8</f>
        <v>0</v>
      </c>
      <c r="L174" s="202">
        <f>O174*$L$8</f>
        <v>0</v>
      </c>
      <c r="M174" s="51"/>
      <c r="N174" s="13"/>
      <c r="O174" s="13"/>
      <c r="P174" s="51"/>
      <c r="Q174" s="398"/>
      <c r="R174" s="398"/>
      <c r="S174" s="398"/>
      <c r="T174" s="398"/>
      <c r="U174" s="400"/>
      <c r="V174" s="401"/>
      <c r="W174" s="401"/>
      <c r="X174" s="329"/>
      <c r="Y174" s="300"/>
      <c r="Z174" s="289"/>
      <c r="AA174" s="277"/>
      <c r="AB174" s="263"/>
      <c r="AC174" s="263"/>
      <c r="AD174" s="208"/>
      <c r="AE174" s="208"/>
      <c r="AF174" s="208"/>
      <c r="AG174" s="208"/>
      <c r="AH174" s="208"/>
      <c r="AI174" s="191"/>
      <c r="AJ174" s="312" t="e">
        <f t="shared" si="40"/>
        <v>#DIV/0!</v>
      </c>
      <c r="AL174" s="34"/>
      <c r="AM174" s="34"/>
      <c r="AN174" s="34"/>
      <c r="AO174" s="34"/>
      <c r="AP174" s="34"/>
      <c r="AQ174" s="34"/>
    </row>
    <row r="175" spans="1:43" s="144" customFormat="1" ht="23.1" hidden="1" customHeight="1" x14ac:dyDescent="0.25">
      <c r="A175" s="2"/>
      <c r="B175" s="2">
        <v>2018</v>
      </c>
      <c r="C175" s="2" t="s">
        <v>730</v>
      </c>
      <c r="D175" s="4" t="s">
        <v>727</v>
      </c>
      <c r="E175" s="116">
        <f t="shared" ref="E175:F177" si="51">MROUND(K175+4.7,10)</f>
        <v>0</v>
      </c>
      <c r="F175" s="117">
        <f t="shared" si="51"/>
        <v>0</v>
      </c>
      <c r="G175" s="99"/>
      <c r="H175" s="2"/>
      <c r="I175" s="2"/>
      <c r="J175" s="33"/>
      <c r="K175" s="202">
        <f>N175*$K$8</f>
        <v>0</v>
      </c>
      <c r="L175" s="202">
        <f>O175*$L$8</f>
        <v>0</v>
      </c>
      <c r="M175" s="51"/>
      <c r="N175" s="13"/>
      <c r="O175" s="13"/>
      <c r="P175" s="51"/>
      <c r="Q175" s="398"/>
      <c r="R175" s="398"/>
      <c r="S175" s="398"/>
      <c r="T175" s="398"/>
      <c r="U175" s="400"/>
      <c r="V175" s="401"/>
      <c r="W175" s="401"/>
      <c r="X175" s="329"/>
      <c r="Y175" s="303"/>
      <c r="Z175" s="289"/>
      <c r="AA175" s="277"/>
      <c r="AB175" s="263"/>
      <c r="AC175" s="263"/>
      <c r="AD175" s="208"/>
      <c r="AE175" s="208"/>
      <c r="AF175" s="208"/>
      <c r="AG175" s="208"/>
      <c r="AH175" s="208"/>
      <c r="AI175" s="191"/>
      <c r="AJ175" s="312" t="e">
        <f t="shared" si="40"/>
        <v>#DIV/0!</v>
      </c>
      <c r="AL175" s="34"/>
      <c r="AM175" s="34"/>
      <c r="AN175" s="34"/>
      <c r="AO175" s="34"/>
      <c r="AP175" s="34"/>
      <c r="AQ175" s="34"/>
    </row>
    <row r="176" spans="1:43" s="144" customFormat="1" ht="23.1" hidden="1" customHeight="1" x14ac:dyDescent="0.25">
      <c r="A176" s="2"/>
      <c r="B176" s="2">
        <v>2018</v>
      </c>
      <c r="C176" s="2" t="s">
        <v>730</v>
      </c>
      <c r="D176" s="4" t="s">
        <v>728</v>
      </c>
      <c r="E176" s="116">
        <f t="shared" si="51"/>
        <v>0</v>
      </c>
      <c r="F176" s="117">
        <f t="shared" si="51"/>
        <v>0</v>
      </c>
      <c r="G176" s="99"/>
      <c r="H176" s="2"/>
      <c r="I176" s="2"/>
      <c r="J176" s="33"/>
      <c r="K176" s="202">
        <f>N176*$K$8</f>
        <v>0</v>
      </c>
      <c r="L176" s="202">
        <f>O176*$L$8</f>
        <v>0</v>
      </c>
      <c r="M176" s="51"/>
      <c r="N176" s="13"/>
      <c r="O176" s="13"/>
      <c r="P176" s="51"/>
      <c r="Q176" s="398"/>
      <c r="R176" s="398"/>
      <c r="S176" s="398"/>
      <c r="T176" s="398"/>
      <c r="U176" s="400"/>
      <c r="V176" s="401"/>
      <c r="W176" s="401"/>
      <c r="X176" s="329"/>
      <c r="Y176" s="303"/>
      <c r="Z176" s="289"/>
      <c r="AA176" s="277"/>
      <c r="AB176" s="263"/>
      <c r="AC176" s="263"/>
      <c r="AD176" s="208"/>
      <c r="AE176" s="208"/>
      <c r="AF176" s="208"/>
      <c r="AG176" s="208"/>
      <c r="AH176" s="208"/>
      <c r="AI176" s="191"/>
      <c r="AJ176" s="312" t="e">
        <f t="shared" si="40"/>
        <v>#DIV/0!</v>
      </c>
      <c r="AL176" s="34"/>
      <c r="AM176" s="34"/>
      <c r="AN176" s="34"/>
      <c r="AO176" s="34"/>
      <c r="AP176" s="34"/>
      <c r="AQ176" s="34"/>
    </row>
    <row r="177" spans="1:43" s="144" customFormat="1" ht="23.1" hidden="1" customHeight="1" x14ac:dyDescent="0.25">
      <c r="A177" s="2"/>
      <c r="B177" s="2">
        <v>2018</v>
      </c>
      <c r="C177" s="2" t="s">
        <v>730</v>
      </c>
      <c r="D177" s="4" t="s">
        <v>729</v>
      </c>
      <c r="E177" s="116">
        <f t="shared" si="51"/>
        <v>0</v>
      </c>
      <c r="F177" s="117">
        <f t="shared" si="51"/>
        <v>0</v>
      </c>
      <c r="G177" s="99"/>
      <c r="H177" s="2"/>
      <c r="I177" s="2"/>
      <c r="J177" s="33"/>
      <c r="K177" s="202">
        <f>N177*$K$8</f>
        <v>0</v>
      </c>
      <c r="L177" s="202">
        <f>O177*$L$8</f>
        <v>0</v>
      </c>
      <c r="M177" s="51"/>
      <c r="N177" s="13"/>
      <c r="O177" s="13"/>
      <c r="P177" s="51"/>
      <c r="Q177" s="398"/>
      <c r="R177" s="398"/>
      <c r="S177" s="398"/>
      <c r="T177" s="398"/>
      <c r="U177" s="400"/>
      <c r="V177" s="401"/>
      <c r="W177" s="401"/>
      <c r="X177" s="329"/>
      <c r="Y177" s="303"/>
      <c r="Z177" s="289"/>
      <c r="AA177" s="277"/>
      <c r="AB177" s="263"/>
      <c r="AC177" s="263"/>
      <c r="AD177" s="208"/>
      <c r="AE177" s="208"/>
      <c r="AF177" s="208"/>
      <c r="AG177" s="208"/>
      <c r="AH177" s="208"/>
      <c r="AI177" s="191"/>
      <c r="AJ177" s="312" t="e">
        <f t="shared" si="40"/>
        <v>#DIV/0!</v>
      </c>
      <c r="AL177" s="34"/>
      <c r="AM177" s="34"/>
      <c r="AN177" s="34"/>
      <c r="AO177" s="34"/>
      <c r="AP177" s="34"/>
      <c r="AQ177" s="34"/>
    </row>
    <row r="178" spans="1:43" s="144" customFormat="1" ht="23.1" hidden="1" customHeight="1" x14ac:dyDescent="0.25">
      <c r="A178" s="2"/>
      <c r="B178" s="2"/>
      <c r="C178" s="2"/>
      <c r="D178" s="136"/>
      <c r="E178" s="138"/>
      <c r="F178" s="139"/>
      <c r="G178" s="99"/>
      <c r="H178" s="2"/>
      <c r="I178" s="2"/>
      <c r="J178" s="34"/>
      <c r="K178" s="202"/>
      <c r="L178" s="202"/>
      <c r="M178" s="2"/>
      <c r="N178" s="13"/>
      <c r="O178" s="13"/>
      <c r="P178" s="2"/>
      <c r="Q178" s="398"/>
      <c r="R178" s="398"/>
      <c r="S178" s="398"/>
      <c r="T178" s="398"/>
      <c r="U178" s="400"/>
      <c r="V178" s="401"/>
      <c r="W178" s="401"/>
      <c r="X178" s="329"/>
      <c r="Y178" s="332"/>
      <c r="Z178" s="330"/>
      <c r="AA178" s="280"/>
      <c r="AB178" s="331"/>
      <c r="AC178" s="331"/>
      <c r="AD178" s="237"/>
      <c r="AE178" s="237"/>
      <c r="AF178" s="237"/>
      <c r="AG178" s="237"/>
      <c r="AH178" s="237"/>
      <c r="AI178" s="197"/>
      <c r="AJ178" s="312" t="e">
        <f t="shared" si="40"/>
        <v>#DIV/0!</v>
      </c>
      <c r="AL178" s="34"/>
      <c r="AM178" s="34"/>
      <c r="AN178" s="34"/>
      <c r="AO178" s="34"/>
      <c r="AP178" s="34"/>
      <c r="AQ178" s="34"/>
    </row>
    <row r="179" spans="1:43" s="144" customFormat="1" ht="23.1" customHeight="1" x14ac:dyDescent="0.25">
      <c r="A179" s="2"/>
      <c r="B179" s="2"/>
      <c r="C179" s="2"/>
      <c r="D179" s="615" t="s">
        <v>56</v>
      </c>
      <c r="E179" s="615"/>
      <c r="F179" s="615"/>
      <c r="G179" s="615"/>
      <c r="H179" s="615"/>
      <c r="I179" s="615"/>
      <c r="J179" s="34"/>
      <c r="K179" s="202"/>
      <c r="L179" s="202"/>
      <c r="M179" s="2"/>
      <c r="N179" s="13"/>
      <c r="O179" s="13"/>
      <c r="P179" s="2"/>
      <c r="Q179" s="476">
        <v>45425</v>
      </c>
      <c r="R179" s="476">
        <v>45394</v>
      </c>
      <c r="S179" s="473">
        <v>220324</v>
      </c>
      <c r="T179" s="398"/>
      <c r="U179" s="400"/>
      <c r="V179" s="401"/>
      <c r="W179" s="401"/>
      <c r="X179" s="329"/>
      <c r="Y179" s="332"/>
      <c r="Z179" s="330"/>
      <c r="AA179" s="280"/>
      <c r="AB179" s="331"/>
      <c r="AC179" s="331"/>
      <c r="AD179" s="237"/>
      <c r="AE179" s="237"/>
      <c r="AF179" s="237"/>
      <c r="AG179" s="237"/>
      <c r="AH179" s="237"/>
      <c r="AI179" s="197"/>
      <c r="AJ179" s="312">
        <f t="shared" si="40"/>
        <v>1.0006829096356347</v>
      </c>
      <c r="AL179" s="34"/>
      <c r="AM179" s="34"/>
      <c r="AN179" s="34"/>
      <c r="AO179" s="34"/>
      <c r="AP179" s="34"/>
      <c r="AQ179" s="34"/>
    </row>
    <row r="180" spans="1:43" s="144" customFormat="1" ht="23.1" customHeight="1" x14ac:dyDescent="0.25">
      <c r="A180" s="449"/>
      <c r="B180" s="2">
        <v>2018</v>
      </c>
      <c r="C180" s="2" t="s">
        <v>473</v>
      </c>
      <c r="D180" s="4" t="s">
        <v>171</v>
      </c>
      <c r="E180" s="116">
        <f t="shared" ref="E180:F183" si="52">K180</f>
        <v>2300</v>
      </c>
      <c r="F180" s="117">
        <f t="shared" si="52"/>
        <v>1400</v>
      </c>
      <c r="G180" s="101"/>
      <c r="H180" s="2"/>
      <c r="I180" s="2"/>
      <c r="J180" s="33"/>
      <c r="K180" s="202">
        <f t="shared" ref="K180:L183" si="53">MROUND(N180+25,50)</f>
        <v>2300</v>
      </c>
      <c r="L180" s="202">
        <f t="shared" si="53"/>
        <v>1400</v>
      </c>
      <c r="M180" s="51"/>
      <c r="N180" s="13">
        <f t="shared" si="41"/>
        <v>2282.9750000000004</v>
      </c>
      <c r="O180" s="13">
        <f t="shared" si="42"/>
        <v>1369.7850000000001</v>
      </c>
      <c r="P180" s="51"/>
      <c r="Q180" s="477">
        <v>913.19</v>
      </c>
      <c r="R180" s="477">
        <v>913.19</v>
      </c>
      <c r="S180" s="450">
        <v>845.68000000000006</v>
      </c>
      <c r="T180" s="450">
        <v>845.68000000000006</v>
      </c>
      <c r="U180" s="436">
        <v>768.8</v>
      </c>
      <c r="V180" s="409">
        <v>768.8</v>
      </c>
      <c r="W180" s="409">
        <v>768.8</v>
      </c>
      <c r="X180" s="368">
        <v>701.35</v>
      </c>
      <c r="Y180" s="305">
        <v>561.08000000000004</v>
      </c>
      <c r="Z180" s="289">
        <v>536.70000000000005</v>
      </c>
      <c r="AA180" s="277">
        <v>429.36</v>
      </c>
      <c r="AB180" s="263">
        <v>429.36</v>
      </c>
      <c r="AC180" s="263">
        <v>429.36</v>
      </c>
      <c r="AD180" s="208">
        <v>386.41679999999997</v>
      </c>
      <c r="AE180" s="208">
        <v>386.41679999999997</v>
      </c>
      <c r="AF180" s="208">
        <v>386.41679999999997</v>
      </c>
      <c r="AG180" s="208">
        <v>386.41679999999997</v>
      </c>
      <c r="AH180" s="208">
        <v>348.5</v>
      </c>
      <c r="AI180" s="191">
        <v>278.8</v>
      </c>
      <c r="AJ180" s="312">
        <f t="shared" si="40"/>
        <v>1</v>
      </c>
      <c r="AL180" s="34"/>
      <c r="AM180" s="34"/>
      <c r="AN180" s="34"/>
      <c r="AO180" s="34"/>
      <c r="AP180" s="34"/>
      <c r="AQ180" s="34"/>
    </row>
    <row r="181" spans="1:43" s="144" customFormat="1" ht="23.1" customHeight="1" x14ac:dyDescent="0.25">
      <c r="A181" s="449"/>
      <c r="B181" s="2">
        <v>2019</v>
      </c>
      <c r="C181" s="2" t="s">
        <v>474</v>
      </c>
      <c r="D181" s="4" t="s">
        <v>172</v>
      </c>
      <c r="E181" s="116">
        <f t="shared" si="52"/>
        <v>3850</v>
      </c>
      <c r="F181" s="117">
        <f t="shared" si="52"/>
        <v>2350</v>
      </c>
      <c r="G181" s="101"/>
      <c r="H181" s="2"/>
      <c r="I181" s="2"/>
      <c r="J181" s="33"/>
      <c r="K181" s="202">
        <f t="shared" si="53"/>
        <v>3850</v>
      </c>
      <c r="L181" s="202">
        <f t="shared" si="53"/>
        <v>2350</v>
      </c>
      <c r="M181" s="51"/>
      <c r="N181" s="13">
        <f t="shared" si="41"/>
        <v>3848.25</v>
      </c>
      <c r="O181" s="13">
        <f t="shared" si="42"/>
        <v>2308.9499999999998</v>
      </c>
      <c r="P181" s="51"/>
      <c r="Q181" s="477">
        <v>1539.3</v>
      </c>
      <c r="R181" s="477">
        <v>1539.3</v>
      </c>
      <c r="S181" s="450">
        <v>1425.2700000000002</v>
      </c>
      <c r="T181" s="450">
        <v>1425.2700000000002</v>
      </c>
      <c r="U181" s="436">
        <v>1295.7</v>
      </c>
      <c r="V181" s="409">
        <v>1295.7</v>
      </c>
      <c r="W181" s="409">
        <v>1295.7</v>
      </c>
      <c r="X181" s="368">
        <v>1182.2125000000001</v>
      </c>
      <c r="Y181" s="305">
        <v>945.77</v>
      </c>
      <c r="Z181" s="289">
        <v>869.85</v>
      </c>
      <c r="AA181" s="277">
        <v>695.88</v>
      </c>
      <c r="AB181" s="263">
        <v>695.88</v>
      </c>
      <c r="AC181" s="263">
        <v>695.88</v>
      </c>
      <c r="AD181" s="208">
        <v>626.29181999999992</v>
      </c>
      <c r="AE181" s="208">
        <v>626.29181999999992</v>
      </c>
      <c r="AF181" s="208">
        <v>626.29181999999992</v>
      </c>
      <c r="AG181" s="208">
        <v>626.29181999999992</v>
      </c>
      <c r="AH181" s="208">
        <v>564.83749999999998</v>
      </c>
      <c r="AI181" s="191">
        <v>451.87</v>
      </c>
      <c r="AJ181" s="312">
        <f t="shared" si="40"/>
        <v>1</v>
      </c>
      <c r="AL181" s="34"/>
      <c r="AM181" s="34"/>
      <c r="AN181" s="34"/>
      <c r="AO181" s="34"/>
      <c r="AP181" s="34"/>
      <c r="AQ181" s="34"/>
    </row>
    <row r="182" spans="1:43" s="144" customFormat="1" ht="23.1" customHeight="1" x14ac:dyDescent="0.25">
      <c r="A182" s="449"/>
      <c r="B182" s="2">
        <v>2020</v>
      </c>
      <c r="C182" s="2" t="s">
        <v>475</v>
      </c>
      <c r="D182" s="4" t="s">
        <v>735</v>
      </c>
      <c r="E182" s="116">
        <f t="shared" si="52"/>
        <v>10150</v>
      </c>
      <c r="F182" s="117">
        <f t="shared" si="52"/>
        <v>6100</v>
      </c>
      <c r="G182" s="101"/>
      <c r="H182" s="2"/>
      <c r="I182" s="2"/>
      <c r="J182" s="33"/>
      <c r="K182" s="202">
        <f t="shared" si="53"/>
        <v>10150</v>
      </c>
      <c r="L182" s="202">
        <f t="shared" si="53"/>
        <v>6100</v>
      </c>
      <c r="M182" s="51"/>
      <c r="N182" s="13">
        <f t="shared" si="41"/>
        <v>10148.799999999999</v>
      </c>
      <c r="O182" s="13">
        <f t="shared" si="42"/>
        <v>6089.28</v>
      </c>
      <c r="P182" s="51"/>
      <c r="Q182" s="477">
        <v>4059.52</v>
      </c>
      <c r="R182" s="477">
        <v>4059.52</v>
      </c>
      <c r="S182" s="450">
        <v>3758.8100000000004</v>
      </c>
      <c r="T182" s="450">
        <v>3758.8100000000004</v>
      </c>
      <c r="U182" s="436">
        <v>3417.1</v>
      </c>
      <c r="V182" s="409">
        <v>3417.1</v>
      </c>
      <c r="W182" s="409">
        <v>3417.1</v>
      </c>
      <c r="X182" s="368">
        <v>3117.7874999999999</v>
      </c>
      <c r="Y182" s="305">
        <v>2494.23</v>
      </c>
      <c r="Z182" s="289">
        <v>2294.0250000000001</v>
      </c>
      <c r="AA182" s="277">
        <v>1835.22</v>
      </c>
      <c r="AB182" s="263">
        <v>1835.22</v>
      </c>
      <c r="AC182" s="263">
        <v>1835.22</v>
      </c>
      <c r="AD182" s="208">
        <v>1651.6961999999999</v>
      </c>
      <c r="AE182" s="208">
        <v>1651.6961999999999</v>
      </c>
      <c r="AF182" s="208">
        <v>1651.6961999999999</v>
      </c>
      <c r="AG182" s="208">
        <v>1651.6961999999999</v>
      </c>
      <c r="AH182" s="208">
        <v>1489.625</v>
      </c>
      <c r="AI182" s="191">
        <v>1191.7</v>
      </c>
      <c r="AJ182" s="312">
        <f t="shared" si="40"/>
        <v>1</v>
      </c>
      <c r="AL182" s="34"/>
      <c r="AM182" s="34"/>
      <c r="AN182" s="34"/>
      <c r="AO182" s="34"/>
      <c r="AP182" s="34"/>
      <c r="AQ182" s="34"/>
    </row>
    <row r="183" spans="1:43" s="144" customFormat="1" ht="23.1" customHeight="1" x14ac:dyDescent="0.25">
      <c r="A183" s="449"/>
      <c r="B183" s="2">
        <v>2021</v>
      </c>
      <c r="C183" s="2" t="s">
        <v>476</v>
      </c>
      <c r="D183" s="4" t="s">
        <v>736</v>
      </c>
      <c r="E183" s="116">
        <f t="shared" si="52"/>
        <v>20350</v>
      </c>
      <c r="F183" s="117">
        <f t="shared" si="52"/>
        <v>12200</v>
      </c>
      <c r="G183" s="101"/>
      <c r="H183" s="2"/>
      <c r="I183" s="2"/>
      <c r="J183" s="33"/>
      <c r="K183" s="202">
        <f t="shared" si="53"/>
        <v>20350</v>
      </c>
      <c r="L183" s="202">
        <f t="shared" si="53"/>
        <v>12200</v>
      </c>
      <c r="M183" s="51"/>
      <c r="N183" s="13">
        <f t="shared" si="41"/>
        <v>20320.45</v>
      </c>
      <c r="O183" s="13">
        <f t="shared" si="42"/>
        <v>12192.27</v>
      </c>
      <c r="P183" s="51"/>
      <c r="Q183" s="477">
        <v>8128.18</v>
      </c>
      <c r="R183" s="477">
        <v>8128.18</v>
      </c>
      <c r="S183" s="450">
        <v>7527.3</v>
      </c>
      <c r="T183" s="450">
        <v>7527.3</v>
      </c>
      <c r="U183" s="436">
        <v>6843</v>
      </c>
      <c r="V183" s="409">
        <v>6843</v>
      </c>
      <c r="W183" s="409">
        <v>6843</v>
      </c>
      <c r="X183" s="368">
        <v>6243.6125000000002</v>
      </c>
      <c r="Y183" s="305">
        <v>4994.8900000000003</v>
      </c>
      <c r="Z183" s="289">
        <v>4593.2375000000002</v>
      </c>
      <c r="AA183" s="277">
        <v>3674.59</v>
      </c>
      <c r="AB183" s="263">
        <v>3674.59</v>
      </c>
      <c r="AC183" s="263">
        <v>3674.59</v>
      </c>
      <c r="AD183" s="208">
        <v>3307.6751399999994</v>
      </c>
      <c r="AE183" s="208">
        <v>3307.6751399999994</v>
      </c>
      <c r="AF183" s="208">
        <v>3307.6751399999994</v>
      </c>
      <c r="AG183" s="208">
        <v>3307.6751399999994</v>
      </c>
      <c r="AH183" s="208">
        <v>2983.1124999999997</v>
      </c>
      <c r="AI183" s="191">
        <v>2386.4899999999998</v>
      </c>
      <c r="AJ183" s="312">
        <f t="shared" si="40"/>
        <v>1</v>
      </c>
      <c r="AL183" s="34"/>
      <c r="AM183" s="34"/>
      <c r="AN183" s="34"/>
      <c r="AO183" s="34"/>
      <c r="AP183" s="34"/>
      <c r="AQ183" s="34"/>
    </row>
    <row r="184" spans="1:43" s="144" customFormat="1" ht="18" customHeight="1" x14ac:dyDescent="0.25">
      <c r="A184" s="2"/>
      <c r="B184" s="2"/>
      <c r="C184" s="2"/>
      <c r="D184" s="136"/>
      <c r="E184" s="138"/>
      <c r="F184" s="139"/>
      <c r="G184" s="99"/>
      <c r="H184" s="2"/>
      <c r="I184" s="2"/>
      <c r="J184" s="34"/>
      <c r="K184" s="202"/>
      <c r="L184" s="202"/>
      <c r="M184" s="2"/>
      <c r="N184" s="13">
        <f t="shared" si="41"/>
        <v>0</v>
      </c>
      <c r="O184" s="13">
        <f t="shared" si="42"/>
        <v>0</v>
      </c>
      <c r="P184" s="2"/>
      <c r="Q184" s="398">
        <v>0</v>
      </c>
      <c r="R184" s="398">
        <v>0</v>
      </c>
      <c r="S184" s="398">
        <v>0</v>
      </c>
      <c r="T184" s="398">
        <v>0</v>
      </c>
      <c r="U184" s="400"/>
      <c r="V184" s="401"/>
      <c r="W184" s="401"/>
      <c r="X184" s="329"/>
      <c r="Y184" s="329"/>
      <c r="Z184" s="330"/>
      <c r="AA184" s="280"/>
      <c r="AB184" s="331"/>
      <c r="AC184" s="331"/>
      <c r="AD184" s="208"/>
      <c r="AE184" s="208"/>
      <c r="AF184" s="208"/>
      <c r="AG184" s="208"/>
      <c r="AH184" s="208"/>
      <c r="AI184" s="191"/>
      <c r="AJ184" s="312" t="e">
        <f t="shared" si="40"/>
        <v>#DIV/0!</v>
      </c>
      <c r="AL184" s="34"/>
      <c r="AM184" s="34"/>
      <c r="AN184" s="34"/>
      <c r="AO184" s="34"/>
      <c r="AP184" s="34"/>
      <c r="AQ184" s="34"/>
    </row>
    <row r="185" spans="1:43" s="144" customFormat="1" ht="23.1" customHeight="1" x14ac:dyDescent="0.25">
      <c r="A185" s="2"/>
      <c r="B185" s="2"/>
      <c r="C185" s="2"/>
      <c r="D185" s="615" t="s">
        <v>284</v>
      </c>
      <c r="E185" s="615"/>
      <c r="F185" s="615"/>
      <c r="G185" s="615"/>
      <c r="H185" s="615"/>
      <c r="I185" s="615"/>
      <c r="J185" s="34"/>
      <c r="K185" s="202"/>
      <c r="L185" s="202"/>
      <c r="M185" s="2"/>
      <c r="N185" s="13">
        <f t="shared" si="41"/>
        <v>113562.5</v>
      </c>
      <c r="O185" s="13">
        <f t="shared" si="42"/>
        <v>68137.5</v>
      </c>
      <c r="P185" s="2"/>
      <c r="Q185" s="476">
        <v>45425</v>
      </c>
      <c r="R185" s="476">
        <v>45394</v>
      </c>
      <c r="S185" s="473">
        <v>220324</v>
      </c>
      <c r="T185" s="398"/>
      <c r="U185" s="400"/>
      <c r="V185" s="401"/>
      <c r="W185" s="401"/>
      <c r="X185" s="329"/>
      <c r="Y185" s="329"/>
      <c r="Z185" s="330"/>
      <c r="AA185" s="280"/>
      <c r="AB185" s="331"/>
      <c r="AC185" s="331"/>
      <c r="AD185" s="208"/>
      <c r="AE185" s="208"/>
      <c r="AF185" s="208"/>
      <c r="AG185" s="208"/>
      <c r="AH185" s="208"/>
      <c r="AI185" s="191"/>
      <c r="AJ185" s="312">
        <f t="shared" si="40"/>
        <v>1.0006829096356347</v>
      </c>
      <c r="AL185" s="34"/>
      <c r="AM185" s="34"/>
      <c r="AN185" s="34"/>
      <c r="AO185" s="34"/>
      <c r="AP185" s="34"/>
      <c r="AQ185" s="34"/>
    </row>
    <row r="186" spans="1:43" s="144" customFormat="1" ht="11.1" customHeight="1" x14ac:dyDescent="0.25">
      <c r="A186" s="2"/>
      <c r="B186" s="2"/>
      <c r="C186" s="2"/>
      <c r="D186" s="45"/>
      <c r="E186" s="45"/>
      <c r="F186" s="45"/>
      <c r="G186" s="45"/>
      <c r="H186" s="45"/>
      <c r="I186" s="45"/>
      <c r="J186" s="34"/>
      <c r="K186" s="202"/>
      <c r="L186" s="202"/>
      <c r="M186" s="2"/>
      <c r="N186" s="13"/>
      <c r="O186" s="13"/>
      <c r="P186" s="2"/>
      <c r="Q186" s="470"/>
      <c r="R186" s="470"/>
      <c r="S186" s="470"/>
      <c r="T186" s="333"/>
      <c r="U186" s="332"/>
      <c r="V186" s="329"/>
      <c r="W186" s="329"/>
      <c r="X186" s="329"/>
      <c r="Y186" s="329"/>
      <c r="Z186" s="330"/>
      <c r="AA186" s="280"/>
      <c r="AB186" s="331"/>
      <c r="AC186" s="331"/>
      <c r="AD186" s="237"/>
      <c r="AE186" s="237"/>
      <c r="AF186" s="237"/>
      <c r="AG186" s="237"/>
      <c r="AH186" s="237"/>
      <c r="AI186" s="197"/>
      <c r="AJ186" s="312" t="e">
        <f t="shared" si="40"/>
        <v>#DIV/0!</v>
      </c>
      <c r="AL186" s="34"/>
      <c r="AM186" s="34"/>
      <c r="AN186" s="34"/>
      <c r="AO186" s="34"/>
      <c r="AP186" s="34"/>
      <c r="AQ186" s="34"/>
    </row>
    <row r="187" spans="1:43" s="144" customFormat="1" ht="23.1" customHeight="1" x14ac:dyDescent="0.25">
      <c r="A187" s="449" t="s">
        <v>251</v>
      </c>
      <c r="B187" s="2">
        <v>1884</v>
      </c>
      <c r="C187" s="2" t="s">
        <v>402</v>
      </c>
      <c r="D187" s="4" t="s">
        <v>109</v>
      </c>
      <c r="E187" s="116">
        <f t="shared" ref="E187:F194" si="54">K187</f>
        <v>1750</v>
      </c>
      <c r="F187" s="117">
        <f t="shared" si="54"/>
        <v>1050</v>
      </c>
      <c r="G187" s="101"/>
      <c r="H187" s="2"/>
      <c r="I187" s="2"/>
      <c r="J187" s="33"/>
      <c r="K187" s="202">
        <f t="shared" ref="K187:L194" si="55">MROUND(N187+25,50)</f>
        <v>1750</v>
      </c>
      <c r="L187" s="202">
        <f t="shared" si="55"/>
        <v>1050</v>
      </c>
      <c r="M187" s="51"/>
      <c r="N187" s="13">
        <f t="shared" si="41"/>
        <v>1740.925</v>
      </c>
      <c r="O187" s="13">
        <f t="shared" si="42"/>
        <v>1044.5550000000001</v>
      </c>
      <c r="P187" s="51"/>
      <c r="Q187" s="477">
        <v>696.37</v>
      </c>
      <c r="R187" s="477">
        <v>696.37</v>
      </c>
      <c r="S187" s="450">
        <v>644.76499999999999</v>
      </c>
      <c r="T187" s="450">
        <v>644.76499999999999</v>
      </c>
      <c r="U187" s="436">
        <v>586.15</v>
      </c>
      <c r="V187" s="409">
        <v>586.15</v>
      </c>
      <c r="W187" s="409">
        <v>586.15</v>
      </c>
      <c r="X187" s="368">
        <v>534.8125</v>
      </c>
      <c r="Y187" s="305">
        <v>427.85</v>
      </c>
      <c r="Z187" s="289">
        <v>409.22750000000002</v>
      </c>
      <c r="AA187" s="277">
        <v>327.38200000000001</v>
      </c>
      <c r="AB187" s="263">
        <v>327.38200000000001</v>
      </c>
      <c r="AC187" s="263">
        <v>327.38200000000001</v>
      </c>
      <c r="AD187" s="208">
        <v>294.64974000000001</v>
      </c>
      <c r="AE187" s="208">
        <v>294.64974000000001</v>
      </c>
      <c r="AF187" s="208">
        <v>294.64974000000001</v>
      </c>
      <c r="AG187" s="208">
        <v>294.64974000000001</v>
      </c>
      <c r="AH187" s="208">
        <v>265.73750000000001</v>
      </c>
      <c r="AI187" s="190">
        <v>212.59</v>
      </c>
      <c r="AJ187" s="312">
        <f t="shared" si="40"/>
        <v>1</v>
      </c>
      <c r="AL187" s="34"/>
      <c r="AM187" s="34"/>
      <c r="AN187" s="34"/>
      <c r="AO187" s="34"/>
      <c r="AP187" s="34"/>
      <c r="AQ187" s="34"/>
    </row>
    <row r="188" spans="1:43" s="144" customFormat="1" ht="23.1" customHeight="1" x14ac:dyDescent="0.25">
      <c r="A188" s="449" t="s">
        <v>251</v>
      </c>
      <c r="B188" s="2">
        <v>1885</v>
      </c>
      <c r="C188" s="2" t="s">
        <v>403</v>
      </c>
      <c r="D188" s="4" t="s">
        <v>110</v>
      </c>
      <c r="E188" s="116">
        <f t="shared" si="54"/>
        <v>1800</v>
      </c>
      <c r="F188" s="117">
        <f t="shared" si="54"/>
        <v>1100</v>
      </c>
      <c r="G188" s="101"/>
      <c r="H188" s="2"/>
      <c r="I188" s="2"/>
      <c r="J188" s="33"/>
      <c r="K188" s="202">
        <f t="shared" si="55"/>
        <v>1800</v>
      </c>
      <c r="L188" s="202">
        <f t="shared" si="55"/>
        <v>1100</v>
      </c>
      <c r="M188" s="51"/>
      <c r="N188" s="13">
        <f t="shared" si="41"/>
        <v>1753.0250000000001</v>
      </c>
      <c r="O188" s="13">
        <f t="shared" si="42"/>
        <v>1051.8150000000001</v>
      </c>
      <c r="P188" s="51"/>
      <c r="Q188" s="477">
        <v>701.21</v>
      </c>
      <c r="R188" s="477">
        <v>701.21</v>
      </c>
      <c r="S188" s="450">
        <v>649.26400000000001</v>
      </c>
      <c r="T188" s="450">
        <v>649.26400000000001</v>
      </c>
      <c r="U188" s="436">
        <v>590.24</v>
      </c>
      <c r="V188" s="409">
        <v>590.24</v>
      </c>
      <c r="W188" s="409">
        <v>590.24</v>
      </c>
      <c r="X188" s="368">
        <v>538.53750000000002</v>
      </c>
      <c r="Y188" s="305">
        <v>430.83</v>
      </c>
      <c r="Z188" s="289">
        <v>412.11500000000007</v>
      </c>
      <c r="AA188" s="277">
        <v>329.69200000000006</v>
      </c>
      <c r="AB188" s="263">
        <v>329.69200000000006</v>
      </c>
      <c r="AC188" s="263">
        <v>329.69200000000006</v>
      </c>
      <c r="AD188" s="208">
        <v>296.70101999999997</v>
      </c>
      <c r="AE188" s="208">
        <v>296.70101999999997</v>
      </c>
      <c r="AF188" s="208">
        <v>296.70101999999997</v>
      </c>
      <c r="AG188" s="208">
        <v>296.70101999999997</v>
      </c>
      <c r="AH188" s="208">
        <v>267.58749999999998</v>
      </c>
      <c r="AI188" s="190">
        <v>214.07</v>
      </c>
      <c r="AJ188" s="312">
        <f t="shared" si="40"/>
        <v>1</v>
      </c>
      <c r="AL188" s="34"/>
      <c r="AM188" s="34"/>
      <c r="AN188" s="34"/>
      <c r="AO188" s="34"/>
      <c r="AP188" s="34"/>
      <c r="AQ188" s="34"/>
    </row>
    <row r="189" spans="1:43" s="144" customFormat="1" ht="23.1" customHeight="1" x14ac:dyDescent="0.25">
      <c r="A189" s="449" t="s">
        <v>251</v>
      </c>
      <c r="B189" s="2">
        <v>1886</v>
      </c>
      <c r="C189" s="2" t="s">
        <v>404</v>
      </c>
      <c r="D189" s="4" t="s">
        <v>544</v>
      </c>
      <c r="E189" s="116">
        <f t="shared" si="54"/>
        <v>4300</v>
      </c>
      <c r="F189" s="117">
        <f t="shared" si="54"/>
        <v>2600</v>
      </c>
      <c r="G189" s="101"/>
      <c r="H189" s="2"/>
      <c r="I189" s="2"/>
      <c r="J189" s="33"/>
      <c r="K189" s="202">
        <f t="shared" si="55"/>
        <v>4300</v>
      </c>
      <c r="L189" s="202">
        <f t="shared" si="55"/>
        <v>2600</v>
      </c>
      <c r="M189" s="51"/>
      <c r="N189" s="13">
        <f t="shared" si="41"/>
        <v>4276.5249999999996</v>
      </c>
      <c r="O189" s="13">
        <f t="shared" si="42"/>
        <v>2565.915</v>
      </c>
      <c r="P189" s="51"/>
      <c r="Q189" s="477">
        <v>1710.61</v>
      </c>
      <c r="R189" s="477">
        <v>1710.61</v>
      </c>
      <c r="S189" s="450">
        <v>1583.9010000000003</v>
      </c>
      <c r="T189" s="450">
        <v>1583.9010000000003</v>
      </c>
      <c r="U189" s="436">
        <v>1439.91</v>
      </c>
      <c r="V189" s="409">
        <v>1439.91</v>
      </c>
      <c r="W189" s="409">
        <v>1439.91</v>
      </c>
      <c r="X189" s="368">
        <v>1313.7874999999999</v>
      </c>
      <c r="Y189" s="305">
        <v>1051.03</v>
      </c>
      <c r="Z189" s="289">
        <v>966.65250000000003</v>
      </c>
      <c r="AA189" s="277">
        <v>773.322</v>
      </c>
      <c r="AB189" s="263">
        <v>773.322</v>
      </c>
      <c r="AC189" s="263">
        <v>773.322</v>
      </c>
      <c r="AD189" s="208">
        <v>696.00761999999997</v>
      </c>
      <c r="AE189" s="208">
        <v>696.00761999999997</v>
      </c>
      <c r="AF189" s="208">
        <v>696.00761999999997</v>
      </c>
      <c r="AG189" s="208">
        <v>696.00761999999997</v>
      </c>
      <c r="AH189" s="208">
        <v>627.71249999999998</v>
      </c>
      <c r="AI189" s="190">
        <v>502.17</v>
      </c>
      <c r="AJ189" s="312">
        <f t="shared" si="40"/>
        <v>1</v>
      </c>
      <c r="AL189" s="34"/>
      <c r="AM189" s="34"/>
      <c r="AN189" s="34"/>
      <c r="AO189" s="34"/>
      <c r="AP189" s="34"/>
      <c r="AQ189" s="34"/>
    </row>
    <row r="190" spans="1:43" s="144" customFormat="1" ht="23.1" customHeight="1" x14ac:dyDescent="0.25">
      <c r="A190" s="449" t="s">
        <v>251</v>
      </c>
      <c r="B190" s="2">
        <v>1887</v>
      </c>
      <c r="C190" s="2" t="s">
        <v>407</v>
      </c>
      <c r="D190" s="4" t="s">
        <v>114</v>
      </c>
      <c r="E190" s="116">
        <f t="shared" si="54"/>
        <v>5850</v>
      </c>
      <c r="F190" s="117">
        <f t="shared" si="54"/>
        <v>3500</v>
      </c>
      <c r="G190" s="101"/>
      <c r="H190" s="2"/>
      <c r="I190" s="2"/>
      <c r="J190" s="33"/>
      <c r="K190" s="202">
        <f t="shared" si="55"/>
        <v>5850</v>
      </c>
      <c r="L190" s="202">
        <f t="shared" si="55"/>
        <v>3500</v>
      </c>
      <c r="M190" s="51"/>
      <c r="N190" s="13">
        <f t="shared" si="41"/>
        <v>5820</v>
      </c>
      <c r="O190" s="13">
        <f t="shared" si="42"/>
        <v>3492</v>
      </c>
      <c r="P190" s="51"/>
      <c r="Q190" s="477">
        <v>2328</v>
      </c>
      <c r="R190" s="477">
        <v>2328</v>
      </c>
      <c r="S190" s="450">
        <v>2156.308</v>
      </c>
      <c r="T190" s="450">
        <v>2156.308</v>
      </c>
      <c r="U190" s="436">
        <v>1960.28</v>
      </c>
      <c r="V190" s="409">
        <v>1960.28</v>
      </c>
      <c r="W190" s="409">
        <v>1960.28</v>
      </c>
      <c r="X190" s="368">
        <v>1788.5749999999998</v>
      </c>
      <c r="Y190" s="305">
        <v>1430.86</v>
      </c>
      <c r="Z190" s="289">
        <v>1315.9987500000002</v>
      </c>
      <c r="AA190" s="277">
        <v>1052.7990000000002</v>
      </c>
      <c r="AB190" s="263">
        <v>1052.7990000000002</v>
      </c>
      <c r="AC190" s="263">
        <v>1052.7990000000002</v>
      </c>
      <c r="AD190" s="208">
        <v>947.52503999999988</v>
      </c>
      <c r="AE190" s="208">
        <v>947.52503999999988</v>
      </c>
      <c r="AF190" s="208">
        <v>947.52503999999988</v>
      </c>
      <c r="AG190" s="208">
        <v>947.52503999999988</v>
      </c>
      <c r="AH190" s="208">
        <v>854.55</v>
      </c>
      <c r="AI190" s="190">
        <v>683.64</v>
      </c>
      <c r="AJ190" s="312">
        <f t="shared" si="40"/>
        <v>1</v>
      </c>
      <c r="AL190" s="34"/>
      <c r="AM190" s="34"/>
      <c r="AN190" s="34"/>
      <c r="AO190" s="34"/>
      <c r="AP190" s="34"/>
      <c r="AQ190" s="34"/>
    </row>
    <row r="191" spans="1:43" s="144" customFormat="1" ht="23.1" customHeight="1" x14ac:dyDescent="0.25">
      <c r="A191" s="449" t="s">
        <v>251</v>
      </c>
      <c r="B191" s="2">
        <v>1892</v>
      </c>
      <c r="C191" s="2" t="s">
        <v>410</v>
      </c>
      <c r="D191" s="4" t="s">
        <v>117</v>
      </c>
      <c r="E191" s="116">
        <f t="shared" si="54"/>
        <v>9300</v>
      </c>
      <c r="F191" s="117">
        <f t="shared" si="54"/>
        <v>5600</v>
      </c>
      <c r="G191" s="101"/>
      <c r="H191" s="2"/>
      <c r="I191" s="2"/>
      <c r="J191" s="33"/>
      <c r="K191" s="202">
        <f t="shared" si="55"/>
        <v>9300</v>
      </c>
      <c r="L191" s="202">
        <f t="shared" si="55"/>
        <v>5600</v>
      </c>
      <c r="M191" s="51"/>
      <c r="N191" s="13">
        <f t="shared" si="41"/>
        <v>9261.7999999999993</v>
      </c>
      <c r="O191" s="13">
        <f t="shared" si="42"/>
        <v>5557.08</v>
      </c>
      <c r="P191" s="51"/>
      <c r="Q191" s="477">
        <v>3704.72</v>
      </c>
      <c r="R191" s="477">
        <v>3704.72</v>
      </c>
      <c r="S191" s="450">
        <v>3430.2950000000001</v>
      </c>
      <c r="T191" s="450">
        <v>3430.2950000000001</v>
      </c>
      <c r="U191" s="436">
        <v>3118.45</v>
      </c>
      <c r="V191" s="409">
        <v>3118.45</v>
      </c>
      <c r="W191" s="409">
        <v>3118.45</v>
      </c>
      <c r="X191" s="368">
        <v>2845.2999999999997</v>
      </c>
      <c r="Y191" s="305">
        <v>2276.2399999999998</v>
      </c>
      <c r="Z191" s="289">
        <v>2093.52</v>
      </c>
      <c r="AA191" s="277">
        <v>1674.816</v>
      </c>
      <c r="AB191" s="263">
        <v>1674.816</v>
      </c>
      <c r="AC191" s="263">
        <v>1674.816</v>
      </c>
      <c r="AD191" s="208">
        <v>1507.3442999999997</v>
      </c>
      <c r="AE191" s="208">
        <v>1507.3442999999997</v>
      </c>
      <c r="AF191" s="208">
        <v>1507.3442999999997</v>
      </c>
      <c r="AG191" s="208">
        <v>1507.3442999999997</v>
      </c>
      <c r="AH191" s="208">
        <v>1359.4375</v>
      </c>
      <c r="AI191" s="190">
        <v>1087.55</v>
      </c>
      <c r="AJ191" s="312">
        <f t="shared" si="40"/>
        <v>1</v>
      </c>
      <c r="AL191" s="34"/>
      <c r="AM191" s="34"/>
      <c r="AN191" s="34"/>
      <c r="AO191" s="34"/>
      <c r="AP191" s="34"/>
      <c r="AQ191" s="34"/>
    </row>
    <row r="192" spans="1:43" s="144" customFormat="1" ht="23.1" customHeight="1" x14ac:dyDescent="0.25">
      <c r="A192" s="449" t="s">
        <v>251</v>
      </c>
      <c r="B192" s="2">
        <v>1893</v>
      </c>
      <c r="C192" s="2" t="s">
        <v>411</v>
      </c>
      <c r="D192" s="4" t="s">
        <v>118</v>
      </c>
      <c r="E192" s="116">
        <f t="shared" si="54"/>
        <v>15450</v>
      </c>
      <c r="F192" s="117">
        <f t="shared" si="54"/>
        <v>9300</v>
      </c>
      <c r="G192" s="101"/>
      <c r="H192" s="2"/>
      <c r="I192" s="2"/>
      <c r="J192" s="33"/>
      <c r="K192" s="202">
        <f t="shared" si="55"/>
        <v>15450</v>
      </c>
      <c r="L192" s="202">
        <f t="shared" si="55"/>
        <v>9300</v>
      </c>
      <c r="M192" s="51"/>
      <c r="N192" s="13">
        <f t="shared" si="41"/>
        <v>15447.4</v>
      </c>
      <c r="O192" s="13">
        <f t="shared" si="42"/>
        <v>9268.44</v>
      </c>
      <c r="P192" s="51"/>
      <c r="Q192" s="477">
        <v>6178.96</v>
      </c>
      <c r="R192" s="477">
        <v>6178.96</v>
      </c>
      <c r="S192" s="450">
        <v>5721.5070000000005</v>
      </c>
      <c r="T192" s="450">
        <v>5721.5070000000005</v>
      </c>
      <c r="U192" s="436">
        <v>5201.37</v>
      </c>
      <c r="V192" s="409">
        <v>5201.37</v>
      </c>
      <c r="W192" s="409">
        <v>5201.37</v>
      </c>
      <c r="X192" s="368">
        <v>4745.5625</v>
      </c>
      <c r="Y192" s="305">
        <v>3796.45</v>
      </c>
      <c r="Z192" s="289">
        <v>3491.7300000000005</v>
      </c>
      <c r="AA192" s="277">
        <v>2793.3840000000005</v>
      </c>
      <c r="AB192" s="263">
        <v>2793.3840000000005</v>
      </c>
      <c r="AC192" s="263">
        <v>2793.3840000000005</v>
      </c>
      <c r="AD192" s="208">
        <v>2514.0376799999999</v>
      </c>
      <c r="AE192" s="208">
        <v>2514.0376799999999</v>
      </c>
      <c r="AF192" s="208">
        <v>2514.0376799999999</v>
      </c>
      <c r="AG192" s="208">
        <v>2514.0376799999999</v>
      </c>
      <c r="AH192" s="208">
        <v>2267.3500000000004</v>
      </c>
      <c r="AI192" s="190">
        <v>1813.88</v>
      </c>
      <c r="AJ192" s="312">
        <f t="shared" si="40"/>
        <v>1</v>
      </c>
      <c r="AL192" s="34"/>
      <c r="AM192" s="34"/>
      <c r="AN192" s="34"/>
      <c r="AO192" s="34"/>
      <c r="AP192" s="34"/>
      <c r="AQ192" s="34"/>
    </row>
    <row r="193" spans="1:43" s="144" customFormat="1" ht="23.1" customHeight="1" x14ac:dyDescent="0.25">
      <c r="A193" s="449" t="s">
        <v>251</v>
      </c>
      <c r="B193" s="2"/>
      <c r="C193" s="2"/>
      <c r="D193" s="4" t="s">
        <v>252</v>
      </c>
      <c r="E193" s="116"/>
      <c r="F193" s="117"/>
      <c r="G193" s="101"/>
      <c r="H193" s="2"/>
      <c r="I193" s="2"/>
      <c r="J193" s="33"/>
      <c r="K193" s="202">
        <f t="shared" si="55"/>
        <v>50</v>
      </c>
      <c r="L193" s="202">
        <f t="shared" si="55"/>
        <v>50</v>
      </c>
      <c r="M193" s="51"/>
      <c r="N193" s="13">
        <f t="shared" si="41"/>
        <v>0</v>
      </c>
      <c r="O193" s="13">
        <f t="shared" si="42"/>
        <v>0</v>
      </c>
      <c r="P193" s="51"/>
      <c r="Q193" s="477"/>
      <c r="R193" s="477"/>
      <c r="S193" s="450">
        <v>0</v>
      </c>
      <c r="T193" s="450">
        <v>0</v>
      </c>
      <c r="U193" s="436"/>
      <c r="V193" s="409">
        <v>0</v>
      </c>
      <c r="W193" s="409">
        <v>0</v>
      </c>
      <c r="X193" s="368">
        <v>0</v>
      </c>
      <c r="Y193" s="300">
        <v>0</v>
      </c>
      <c r="Z193" s="289">
        <v>0</v>
      </c>
      <c r="AA193" s="277"/>
      <c r="AB193" s="263"/>
      <c r="AC193" s="263">
        <v>0</v>
      </c>
      <c r="AD193" s="208">
        <v>0</v>
      </c>
      <c r="AE193" s="208">
        <v>0</v>
      </c>
      <c r="AF193" s="208">
        <v>0</v>
      </c>
      <c r="AG193" s="208">
        <v>0</v>
      </c>
      <c r="AH193" s="208">
        <v>0</v>
      </c>
      <c r="AI193" s="190"/>
      <c r="AJ193" s="312" t="e">
        <f t="shared" si="40"/>
        <v>#DIV/0!</v>
      </c>
      <c r="AL193" s="34"/>
      <c r="AM193" s="34"/>
      <c r="AN193" s="34"/>
      <c r="AO193" s="34"/>
      <c r="AP193" s="34"/>
      <c r="AQ193" s="34"/>
    </row>
    <row r="194" spans="1:43" s="144" customFormat="1" ht="23.1" customHeight="1" x14ac:dyDescent="0.25">
      <c r="A194" s="449" t="s">
        <v>251</v>
      </c>
      <c r="B194" s="2">
        <v>1894</v>
      </c>
      <c r="C194" s="2" t="s">
        <v>412</v>
      </c>
      <c r="D194" s="4" t="s">
        <v>119</v>
      </c>
      <c r="E194" s="116">
        <f t="shared" si="54"/>
        <v>33300</v>
      </c>
      <c r="F194" s="117">
        <f t="shared" si="54"/>
        <v>20000</v>
      </c>
      <c r="G194" s="101"/>
      <c r="H194" s="2"/>
      <c r="I194" s="2"/>
      <c r="J194" s="33"/>
      <c r="K194" s="202">
        <f t="shared" si="55"/>
        <v>33300</v>
      </c>
      <c r="L194" s="202">
        <f t="shared" si="55"/>
        <v>20000</v>
      </c>
      <c r="M194" s="51"/>
      <c r="N194" s="13">
        <f t="shared" si="41"/>
        <v>33283.674999999996</v>
      </c>
      <c r="O194" s="13">
        <f t="shared" si="42"/>
        <v>19970.204999999998</v>
      </c>
      <c r="P194" s="51"/>
      <c r="Q194" s="479">
        <v>13313.47</v>
      </c>
      <c r="R194" s="479">
        <v>13313.47</v>
      </c>
      <c r="S194" s="450">
        <v>12327.271000000002</v>
      </c>
      <c r="T194" s="450">
        <v>12327.271000000002</v>
      </c>
      <c r="U194" s="436">
        <v>11206.61</v>
      </c>
      <c r="V194" s="409">
        <v>11206.61</v>
      </c>
      <c r="W194" s="409">
        <v>11206.61</v>
      </c>
      <c r="X194" s="368">
        <v>10225.012500000001</v>
      </c>
      <c r="Y194" s="305">
        <v>8180.01</v>
      </c>
      <c r="Z194" s="289">
        <v>7523.4225000000006</v>
      </c>
      <c r="AA194" s="277">
        <v>6018.7380000000003</v>
      </c>
      <c r="AB194" s="263">
        <v>6018.7380000000003</v>
      </c>
      <c r="AC194" s="263">
        <v>6018.7380000000003</v>
      </c>
      <c r="AD194" s="208">
        <v>5416.86222</v>
      </c>
      <c r="AE194" s="208">
        <v>5416.86222</v>
      </c>
      <c r="AF194" s="208">
        <v>5416.86222</v>
      </c>
      <c r="AG194" s="208">
        <v>5416.86222</v>
      </c>
      <c r="AH194" s="208">
        <v>4885.3374999999996</v>
      </c>
      <c r="AI194" s="191">
        <v>3908.27</v>
      </c>
      <c r="AJ194" s="312">
        <f t="shared" si="40"/>
        <v>1</v>
      </c>
      <c r="AL194" s="34"/>
      <c r="AM194" s="34"/>
      <c r="AN194" s="34"/>
      <c r="AO194" s="34"/>
      <c r="AP194" s="34"/>
      <c r="AQ194" s="34"/>
    </row>
    <row r="195" spans="1:43" s="144" customFormat="1" ht="23.1" customHeight="1" x14ac:dyDescent="0.25">
      <c r="A195" s="2"/>
      <c r="B195" s="2"/>
      <c r="C195" s="2"/>
      <c r="D195" s="136"/>
      <c r="E195" s="138"/>
      <c r="F195" s="139"/>
      <c r="G195" s="99"/>
      <c r="H195" s="2"/>
      <c r="I195" s="2"/>
      <c r="J195" s="34"/>
      <c r="K195" s="202"/>
      <c r="L195" s="202"/>
      <c r="M195" s="2"/>
      <c r="N195" s="13"/>
      <c r="O195" s="13"/>
      <c r="P195" s="2"/>
      <c r="Q195" s="398"/>
      <c r="R195" s="398"/>
      <c r="S195" s="398"/>
      <c r="T195" s="398"/>
      <c r="U195" s="400"/>
      <c r="V195" s="401"/>
      <c r="W195" s="401"/>
      <c r="X195" s="329"/>
      <c r="Y195" s="329"/>
      <c r="Z195" s="330"/>
      <c r="AA195" s="280"/>
      <c r="AB195" s="331"/>
      <c r="AC195" s="331"/>
      <c r="AD195" s="237"/>
      <c r="AE195" s="237"/>
      <c r="AF195" s="237"/>
      <c r="AG195" s="237"/>
      <c r="AH195" s="237"/>
      <c r="AI195" s="197"/>
      <c r="AJ195" s="312" t="e">
        <f t="shared" si="40"/>
        <v>#DIV/0!</v>
      </c>
      <c r="AL195" s="34"/>
      <c r="AM195" s="34"/>
      <c r="AN195" s="34"/>
      <c r="AO195" s="34"/>
      <c r="AP195" s="34"/>
      <c r="AQ195" s="34"/>
    </row>
    <row r="196" spans="1:43" s="144" customFormat="1" ht="23.1" customHeight="1" x14ac:dyDescent="0.25">
      <c r="A196" s="2"/>
      <c r="B196" s="2"/>
      <c r="C196" s="2"/>
      <c r="D196" s="615" t="s">
        <v>789</v>
      </c>
      <c r="E196" s="615"/>
      <c r="F196" s="615"/>
      <c r="G196" s="615"/>
      <c r="H196" s="615"/>
      <c r="I196" s="615"/>
      <c r="J196" s="47"/>
      <c r="K196" s="202"/>
      <c r="L196" s="202"/>
      <c r="M196" s="51"/>
      <c r="N196" s="13"/>
      <c r="O196" s="13"/>
      <c r="P196" s="51"/>
      <c r="Q196" s="510">
        <v>45425</v>
      </c>
      <c r="R196" s="474">
        <v>220324</v>
      </c>
      <c r="S196" s="474">
        <v>220324</v>
      </c>
      <c r="T196" s="446"/>
      <c r="U196" s="432"/>
      <c r="V196" s="402"/>
      <c r="W196" s="402"/>
      <c r="X196" s="369"/>
      <c r="Y196" s="317"/>
      <c r="Z196" s="315"/>
      <c r="AA196" s="316"/>
      <c r="AB196" s="319"/>
      <c r="AC196" s="318"/>
      <c r="AD196" s="209"/>
      <c r="AE196" s="209"/>
      <c r="AF196" s="209"/>
      <c r="AG196" s="209"/>
      <c r="AH196" s="209"/>
      <c r="AI196" s="191"/>
      <c r="AJ196" s="312">
        <f t="shared" si="40"/>
        <v>0.20617363519180842</v>
      </c>
      <c r="AL196" s="34"/>
      <c r="AM196" s="34"/>
      <c r="AN196" s="34"/>
      <c r="AO196" s="34"/>
      <c r="AP196" s="34"/>
      <c r="AQ196" s="34"/>
    </row>
    <row r="197" spans="1:43" s="144" customFormat="1" ht="11.1" customHeight="1" x14ac:dyDescent="0.25">
      <c r="A197" s="2"/>
      <c r="B197" s="2"/>
      <c r="C197" s="2"/>
      <c r="D197" s="45"/>
      <c r="E197" s="45"/>
      <c r="F197" s="45"/>
      <c r="G197" s="45"/>
      <c r="H197" s="45"/>
      <c r="I197" s="45"/>
      <c r="J197" s="2"/>
      <c r="K197" s="202"/>
      <c r="L197" s="202"/>
      <c r="M197" s="2"/>
      <c r="N197" s="13"/>
      <c r="O197" s="13"/>
      <c r="P197" s="2"/>
      <c r="Q197" s="341"/>
      <c r="R197" s="341"/>
      <c r="S197" s="341"/>
      <c r="T197" s="341"/>
      <c r="U197" s="321"/>
      <c r="V197" s="342"/>
      <c r="W197" s="342"/>
      <c r="X197" s="342"/>
      <c r="Y197" s="342"/>
      <c r="Z197" s="322"/>
      <c r="AA197" s="279"/>
      <c r="AB197" s="343"/>
      <c r="AC197" s="323"/>
      <c r="AD197" s="211"/>
      <c r="AE197" s="211"/>
      <c r="AF197" s="211"/>
      <c r="AG197" s="211"/>
      <c r="AH197" s="211"/>
      <c r="AI197" s="197"/>
      <c r="AJ197" s="312" t="e">
        <f t="shared" si="40"/>
        <v>#DIV/0!</v>
      </c>
      <c r="AL197" s="34"/>
      <c r="AM197" s="34"/>
      <c r="AN197" s="34"/>
      <c r="AO197" s="34"/>
      <c r="AP197" s="34"/>
      <c r="AQ197" s="34"/>
    </row>
    <row r="198" spans="1:43" s="144" customFormat="1" ht="23.1" customHeight="1" x14ac:dyDescent="0.25">
      <c r="A198" s="516" t="s">
        <v>290</v>
      </c>
      <c r="B198" s="2">
        <v>266</v>
      </c>
      <c r="C198" s="2" t="s">
        <v>336</v>
      </c>
      <c r="D198" s="5" t="s">
        <v>658</v>
      </c>
      <c r="E198" s="292">
        <f t="shared" ref="E198:F212" si="56">K198</f>
        <v>1850</v>
      </c>
      <c r="F198" s="293">
        <f t="shared" si="56"/>
        <v>1150</v>
      </c>
      <c r="G198" s="101"/>
      <c r="H198" s="2"/>
      <c r="I198" s="45"/>
      <c r="J198" s="33"/>
      <c r="K198" s="202">
        <f t="shared" ref="K198:L213" si="57">MROUND(N198+25,50)</f>
        <v>1850</v>
      </c>
      <c r="L198" s="202">
        <f t="shared" si="57"/>
        <v>1150</v>
      </c>
      <c r="M198" s="51"/>
      <c r="N198" s="13">
        <f t="shared" si="41"/>
        <v>1846.4250000000002</v>
      </c>
      <c r="O198" s="13">
        <f t="shared" si="42"/>
        <v>1107.855</v>
      </c>
      <c r="P198" s="51"/>
      <c r="Q198" s="398">
        <v>738.57</v>
      </c>
      <c r="R198" s="398">
        <v>738.57</v>
      </c>
      <c r="S198" s="398">
        <v>738.57</v>
      </c>
      <c r="T198" s="398">
        <v>738.57</v>
      </c>
      <c r="U198" s="436">
        <v>738.57</v>
      </c>
      <c r="V198" s="399">
        <v>706.48531250000008</v>
      </c>
      <c r="W198" s="399">
        <v>706.48531250000008</v>
      </c>
      <c r="X198" s="371">
        <v>642.25937499999998</v>
      </c>
      <c r="Y198" s="303">
        <v>442.9375</v>
      </c>
      <c r="Z198" s="289">
        <v>442.9375</v>
      </c>
      <c r="AA198" s="277">
        <v>354.35</v>
      </c>
      <c r="AB198" s="263">
        <v>354.35</v>
      </c>
      <c r="AC198" s="263">
        <v>354.35</v>
      </c>
      <c r="AD198" s="208">
        <v>316.38222000000002</v>
      </c>
      <c r="AE198" s="208">
        <v>316.38222000000002</v>
      </c>
      <c r="AF198" s="208">
        <v>316.38222000000002</v>
      </c>
      <c r="AG198" s="208">
        <v>316.38222000000002</v>
      </c>
      <c r="AH198" s="208">
        <v>285.33750000000003</v>
      </c>
      <c r="AI198" s="190">
        <v>228.27</v>
      </c>
      <c r="AJ198" s="312">
        <f t="shared" si="40"/>
        <v>1</v>
      </c>
      <c r="AL198" s="34"/>
      <c r="AM198" s="34"/>
      <c r="AN198" s="34"/>
      <c r="AO198" s="34"/>
      <c r="AP198" s="34"/>
      <c r="AQ198" s="34"/>
    </row>
    <row r="199" spans="1:43" s="144" customFormat="1" ht="23.1" customHeight="1" x14ac:dyDescent="0.25">
      <c r="A199" s="516" t="s">
        <v>290</v>
      </c>
      <c r="B199" s="2">
        <v>267</v>
      </c>
      <c r="C199" s="2" t="s">
        <v>337</v>
      </c>
      <c r="D199" s="4" t="s">
        <v>692</v>
      </c>
      <c r="E199" s="116">
        <f t="shared" si="56"/>
        <v>3100</v>
      </c>
      <c r="F199" s="117">
        <f t="shared" si="56"/>
        <v>1850</v>
      </c>
      <c r="G199" s="101"/>
      <c r="H199" s="2"/>
      <c r="I199" s="45"/>
      <c r="J199" s="33"/>
      <c r="K199" s="202">
        <f t="shared" si="57"/>
        <v>3100</v>
      </c>
      <c r="L199" s="202">
        <f t="shared" si="57"/>
        <v>1850</v>
      </c>
      <c r="M199" s="51"/>
      <c r="N199" s="13">
        <f t="shared" si="41"/>
        <v>3082.5250000000001</v>
      </c>
      <c r="O199" s="13">
        <f t="shared" si="42"/>
        <v>1849.5149999999999</v>
      </c>
      <c r="P199" s="51"/>
      <c r="Q199" s="398">
        <v>1233.01</v>
      </c>
      <c r="R199" s="398">
        <v>1233.01</v>
      </c>
      <c r="S199" s="398">
        <v>1233.01</v>
      </c>
      <c r="T199" s="398">
        <v>1233.01</v>
      </c>
      <c r="U199" s="436">
        <v>1233.01</v>
      </c>
      <c r="V199" s="399">
        <v>1179.42275</v>
      </c>
      <c r="W199" s="399">
        <v>1179.42275</v>
      </c>
      <c r="X199" s="371">
        <v>1072.2024999999999</v>
      </c>
      <c r="Y199" s="303">
        <v>739.44999999999993</v>
      </c>
      <c r="Z199" s="289">
        <v>739.44999999999993</v>
      </c>
      <c r="AA199" s="277">
        <v>591.55999999999995</v>
      </c>
      <c r="AB199" s="263">
        <v>591.55999999999995</v>
      </c>
      <c r="AC199" s="263">
        <v>591.55999999999995</v>
      </c>
      <c r="AD199" s="208">
        <v>528.17687999999998</v>
      </c>
      <c r="AE199" s="208">
        <v>528.17687999999998</v>
      </c>
      <c r="AF199" s="208">
        <v>528.17687999999998</v>
      </c>
      <c r="AG199" s="208">
        <v>528.17687999999998</v>
      </c>
      <c r="AH199" s="208">
        <v>476.34999999999997</v>
      </c>
      <c r="AI199" s="190">
        <v>381.08</v>
      </c>
      <c r="AJ199" s="312">
        <f t="shared" si="40"/>
        <v>1</v>
      </c>
      <c r="AL199" s="34"/>
      <c r="AM199" s="34"/>
      <c r="AN199" s="34"/>
      <c r="AO199" s="34"/>
      <c r="AP199" s="34"/>
      <c r="AQ199" s="34"/>
    </row>
    <row r="200" spans="1:43" s="144" customFormat="1" ht="23.1" customHeight="1" x14ac:dyDescent="0.25">
      <c r="A200" s="2"/>
      <c r="B200" s="2"/>
      <c r="C200" s="2"/>
      <c r="D200" s="136"/>
      <c r="E200" s="138"/>
      <c r="F200" s="139"/>
      <c r="G200" s="101"/>
      <c r="H200" s="2"/>
      <c r="I200" s="45"/>
      <c r="J200" s="33"/>
      <c r="K200" s="202">
        <f t="shared" si="57"/>
        <v>50</v>
      </c>
      <c r="L200" s="202">
        <f t="shared" si="57"/>
        <v>50</v>
      </c>
      <c r="M200" s="51"/>
      <c r="N200" s="13"/>
      <c r="O200" s="13"/>
      <c r="P200" s="51"/>
      <c r="Q200" s="514"/>
      <c r="R200" s="398"/>
      <c r="S200" s="398"/>
      <c r="T200" s="398"/>
      <c r="U200" s="400"/>
      <c r="V200" s="399"/>
      <c r="W200" s="399"/>
      <c r="X200" s="371"/>
      <c r="Y200" s="303"/>
      <c r="Z200" s="289"/>
      <c r="AA200" s="277"/>
      <c r="AB200" s="263"/>
      <c r="AC200" s="263"/>
      <c r="AD200" s="208"/>
      <c r="AE200" s="208"/>
      <c r="AF200" s="208"/>
      <c r="AG200" s="208"/>
      <c r="AH200" s="208"/>
      <c r="AI200" s="190"/>
      <c r="AJ200" s="312" t="e">
        <f t="shared" si="40"/>
        <v>#DIV/0!</v>
      </c>
      <c r="AL200" s="34"/>
      <c r="AM200" s="34"/>
      <c r="AN200" s="34"/>
      <c r="AO200" s="34"/>
      <c r="AP200" s="34"/>
      <c r="AQ200" s="34"/>
    </row>
    <row r="201" spans="1:43" s="144" customFormat="1" ht="23.1" customHeight="1" x14ac:dyDescent="0.25">
      <c r="A201" s="516" t="s">
        <v>245</v>
      </c>
      <c r="B201" s="2">
        <v>4752</v>
      </c>
      <c r="C201" s="2" t="s">
        <v>501</v>
      </c>
      <c r="D201" s="4" t="s">
        <v>249</v>
      </c>
      <c r="E201" s="116">
        <f t="shared" si="56"/>
        <v>3450</v>
      </c>
      <c r="F201" s="117">
        <f t="shared" si="56"/>
        <v>2100</v>
      </c>
      <c r="G201" s="101"/>
      <c r="H201" s="2"/>
      <c r="I201" s="45"/>
      <c r="J201" s="33"/>
      <c r="K201" s="202">
        <f t="shared" si="57"/>
        <v>3450</v>
      </c>
      <c r="L201" s="202">
        <f t="shared" si="57"/>
        <v>2100</v>
      </c>
      <c r="M201" s="51"/>
      <c r="N201" s="13">
        <f t="shared" si="41"/>
        <v>3447.5</v>
      </c>
      <c r="O201" s="13">
        <f t="shared" si="42"/>
        <v>2068.5</v>
      </c>
      <c r="P201" s="51"/>
      <c r="Q201" s="398">
        <v>1379</v>
      </c>
      <c r="R201" s="398">
        <v>1149.47</v>
      </c>
      <c r="S201" s="398">
        <v>1149.47</v>
      </c>
      <c r="T201" s="398">
        <v>1149.47</v>
      </c>
      <c r="U201" s="436">
        <v>1149.47</v>
      </c>
      <c r="V201" s="399">
        <v>1099.4973</v>
      </c>
      <c r="W201" s="399">
        <v>1099.4973</v>
      </c>
      <c r="X201" s="371">
        <v>999.54300000000001</v>
      </c>
      <c r="Y201" s="303">
        <v>689.34</v>
      </c>
      <c r="Z201" s="289">
        <v>692.5</v>
      </c>
      <c r="AA201" s="277">
        <v>554</v>
      </c>
      <c r="AB201" s="272">
        <v>554</v>
      </c>
      <c r="AC201" s="263">
        <v>551.47</v>
      </c>
      <c r="AD201" s="208">
        <v>492.37649999999996</v>
      </c>
      <c r="AE201" s="208">
        <v>492.37649999999996</v>
      </c>
      <c r="AF201" s="208">
        <v>492.37649999999996</v>
      </c>
      <c r="AG201" s="208">
        <v>492.37649999999996</v>
      </c>
      <c r="AH201" s="208">
        <v>444.0625</v>
      </c>
      <c r="AI201" s="190">
        <v>355.25</v>
      </c>
      <c r="AJ201" s="312">
        <f t="shared" si="40"/>
        <v>1.1996833323183729</v>
      </c>
      <c r="AL201" s="34"/>
      <c r="AM201" s="34"/>
      <c r="AN201" s="34"/>
      <c r="AO201" s="34"/>
      <c r="AP201" s="34"/>
      <c r="AQ201" s="34"/>
    </row>
    <row r="202" spans="1:43" s="144" customFormat="1" ht="23.1" customHeight="1" x14ac:dyDescent="0.25">
      <c r="A202" s="516" t="s">
        <v>245</v>
      </c>
      <c r="B202" s="2">
        <v>4753</v>
      </c>
      <c r="C202" s="2" t="s">
        <v>502</v>
      </c>
      <c r="D202" s="4" t="s">
        <v>248</v>
      </c>
      <c r="E202" s="116">
        <f t="shared" si="56"/>
        <v>5250</v>
      </c>
      <c r="F202" s="117">
        <f t="shared" si="56"/>
        <v>3150</v>
      </c>
      <c r="G202" s="101"/>
      <c r="H202" s="2"/>
      <c r="I202" s="45"/>
      <c r="J202" s="33"/>
      <c r="K202" s="202">
        <f t="shared" si="57"/>
        <v>5250</v>
      </c>
      <c r="L202" s="202">
        <f t="shared" si="57"/>
        <v>3150</v>
      </c>
      <c r="M202" s="51"/>
      <c r="N202" s="13">
        <f t="shared" si="41"/>
        <v>5238.625</v>
      </c>
      <c r="O202" s="13">
        <f t="shared" si="42"/>
        <v>3143.1749999999997</v>
      </c>
      <c r="P202" s="51"/>
      <c r="Q202" s="398">
        <v>2095.4499999999998</v>
      </c>
      <c r="R202" s="398">
        <v>1746.93</v>
      </c>
      <c r="S202" s="398">
        <v>1746.93</v>
      </c>
      <c r="T202" s="398">
        <v>1746.93</v>
      </c>
      <c r="U202" s="436">
        <v>1746.93</v>
      </c>
      <c r="V202" s="399">
        <v>1670.9858000000004</v>
      </c>
      <c r="W202" s="399">
        <v>1670.9858000000004</v>
      </c>
      <c r="X202" s="371">
        <v>1519.0780000000002</v>
      </c>
      <c r="Y202" s="303">
        <v>1047.6400000000001</v>
      </c>
      <c r="Z202" s="289">
        <v>1048.75</v>
      </c>
      <c r="AA202" s="277">
        <v>839</v>
      </c>
      <c r="AB202" s="272">
        <v>839</v>
      </c>
      <c r="AC202" s="263">
        <v>838.11</v>
      </c>
      <c r="AD202" s="208">
        <v>748.30139999999994</v>
      </c>
      <c r="AE202" s="208">
        <v>748.30139999999994</v>
      </c>
      <c r="AF202" s="208">
        <v>748.30139999999994</v>
      </c>
      <c r="AG202" s="208">
        <v>748.30139999999994</v>
      </c>
      <c r="AH202" s="208">
        <v>674.875</v>
      </c>
      <c r="AI202" s="190">
        <v>539.9</v>
      </c>
      <c r="AJ202" s="312">
        <f t="shared" si="40"/>
        <v>1.1995042732107182</v>
      </c>
      <c r="AL202" s="34"/>
      <c r="AM202" s="34"/>
      <c r="AN202" s="34"/>
      <c r="AO202" s="34"/>
      <c r="AP202" s="34"/>
      <c r="AQ202" s="34"/>
    </row>
    <row r="203" spans="1:43" s="144" customFormat="1" ht="23.1" customHeight="1" x14ac:dyDescent="0.25">
      <c r="A203" s="516" t="s">
        <v>245</v>
      </c>
      <c r="B203" s="2">
        <v>4754</v>
      </c>
      <c r="C203" s="2" t="s">
        <v>503</v>
      </c>
      <c r="D203" s="4" t="s">
        <v>247</v>
      </c>
      <c r="E203" s="116">
        <f t="shared" si="56"/>
        <v>8300</v>
      </c>
      <c r="F203" s="117">
        <f t="shared" si="56"/>
        <v>5000</v>
      </c>
      <c r="G203" s="101"/>
      <c r="H203" s="2"/>
      <c r="I203" s="45"/>
      <c r="J203" s="33"/>
      <c r="K203" s="202">
        <f t="shared" si="57"/>
        <v>8300</v>
      </c>
      <c r="L203" s="202">
        <f t="shared" si="57"/>
        <v>5000</v>
      </c>
      <c r="M203" s="51"/>
      <c r="N203" s="13">
        <f t="shared" si="41"/>
        <v>8268.8250000000007</v>
      </c>
      <c r="O203" s="13">
        <f t="shared" si="42"/>
        <v>4961.2950000000001</v>
      </c>
      <c r="P203" s="51"/>
      <c r="Q203" s="398">
        <v>3307.53</v>
      </c>
      <c r="R203" s="398">
        <v>2758.37</v>
      </c>
      <c r="S203" s="398">
        <v>2758.37</v>
      </c>
      <c r="T203" s="398">
        <v>2758.37</v>
      </c>
      <c r="U203" s="436">
        <v>2758.37</v>
      </c>
      <c r="V203" s="399">
        <v>2638.4171000000006</v>
      </c>
      <c r="W203" s="399">
        <v>2638.4171000000006</v>
      </c>
      <c r="X203" s="371">
        <v>2398.5610000000001</v>
      </c>
      <c r="Y203" s="303">
        <v>1654.18</v>
      </c>
      <c r="Z203" s="289">
        <v>1655</v>
      </c>
      <c r="AA203" s="277">
        <v>1324</v>
      </c>
      <c r="AB203" s="272">
        <v>1324</v>
      </c>
      <c r="AC203" s="263">
        <v>1323.34</v>
      </c>
      <c r="AD203" s="208">
        <v>1181.5649999999998</v>
      </c>
      <c r="AE203" s="208">
        <v>1181.5649999999998</v>
      </c>
      <c r="AF203" s="208">
        <v>1181.5649999999998</v>
      </c>
      <c r="AG203" s="208">
        <v>1181.5649999999998</v>
      </c>
      <c r="AH203" s="208">
        <v>1065.625</v>
      </c>
      <c r="AI203" s="190">
        <v>852.5</v>
      </c>
      <c r="AJ203" s="312">
        <f t="shared" si="40"/>
        <v>1.1990885921758141</v>
      </c>
      <c r="AL203" s="34"/>
      <c r="AM203" s="34"/>
      <c r="AN203" s="34"/>
      <c r="AO203" s="34"/>
      <c r="AP203" s="34"/>
      <c r="AQ203" s="34"/>
    </row>
    <row r="204" spans="1:43" s="144" customFormat="1" ht="23.1" customHeight="1" x14ac:dyDescent="0.25">
      <c r="A204" s="516" t="s">
        <v>245</v>
      </c>
      <c r="B204" s="2">
        <v>4755</v>
      </c>
      <c r="C204" s="2" t="s">
        <v>504</v>
      </c>
      <c r="D204" s="4" t="s">
        <v>250</v>
      </c>
      <c r="E204" s="116">
        <f t="shared" si="56"/>
        <v>13250</v>
      </c>
      <c r="F204" s="117">
        <f t="shared" si="56"/>
        <v>7950</v>
      </c>
      <c r="G204" s="101"/>
      <c r="H204" s="2"/>
      <c r="I204" s="45"/>
      <c r="J204" s="33"/>
      <c r="K204" s="202">
        <f t="shared" si="57"/>
        <v>13250</v>
      </c>
      <c r="L204" s="202">
        <f t="shared" si="57"/>
        <v>7950</v>
      </c>
      <c r="M204" s="51"/>
      <c r="N204" s="13">
        <f t="shared" si="41"/>
        <v>13237.725</v>
      </c>
      <c r="O204" s="13">
        <f t="shared" si="42"/>
        <v>7942.6350000000002</v>
      </c>
      <c r="P204" s="51"/>
      <c r="Q204" s="398">
        <v>5295.09</v>
      </c>
      <c r="R204" s="398">
        <v>4414.32</v>
      </c>
      <c r="S204" s="398">
        <v>4414.32</v>
      </c>
      <c r="T204" s="398">
        <v>4414.32</v>
      </c>
      <c r="U204" s="436">
        <v>4414.32</v>
      </c>
      <c r="V204" s="399">
        <v>4222.3797000000004</v>
      </c>
      <c r="W204" s="399">
        <v>4222.3797000000004</v>
      </c>
      <c r="X204" s="371">
        <v>3838.527</v>
      </c>
      <c r="Y204" s="303">
        <v>2647.26</v>
      </c>
      <c r="Z204" s="289">
        <v>2647.5</v>
      </c>
      <c r="AA204" s="277">
        <v>2118</v>
      </c>
      <c r="AB204" s="272">
        <v>2118</v>
      </c>
      <c r="AC204" s="263">
        <v>2117.81</v>
      </c>
      <c r="AD204" s="208">
        <v>1890.9059399999999</v>
      </c>
      <c r="AE204" s="208">
        <v>1890.9059399999999</v>
      </c>
      <c r="AF204" s="208">
        <v>1890.9059399999999</v>
      </c>
      <c r="AG204" s="208">
        <v>1890.9059399999999</v>
      </c>
      <c r="AH204" s="208">
        <v>1705.3625</v>
      </c>
      <c r="AI204" s="190">
        <v>1364.29</v>
      </c>
      <c r="AJ204" s="312">
        <f t="shared" si="40"/>
        <v>1.1995256347523515</v>
      </c>
      <c r="AL204" s="34"/>
      <c r="AM204" s="34"/>
      <c r="AN204" s="34"/>
      <c r="AO204" s="34"/>
      <c r="AP204" s="34"/>
      <c r="AQ204" s="34"/>
    </row>
    <row r="205" spans="1:43" s="144" customFormat="1" ht="23.1" customHeight="1" x14ac:dyDescent="0.25">
      <c r="A205" s="2"/>
      <c r="B205" s="2"/>
      <c r="C205" s="2"/>
      <c r="D205" s="136"/>
      <c r="E205" s="138"/>
      <c r="F205" s="139"/>
      <c r="G205" s="101"/>
      <c r="H205" s="2"/>
      <c r="I205" s="45"/>
      <c r="J205" s="33"/>
      <c r="K205" s="202">
        <f t="shared" si="57"/>
        <v>50</v>
      </c>
      <c r="L205" s="202">
        <f t="shared" si="57"/>
        <v>50</v>
      </c>
      <c r="M205" s="2"/>
      <c r="N205" s="13"/>
      <c r="O205" s="13"/>
      <c r="P205" s="2"/>
      <c r="Q205" s="476">
        <v>45425</v>
      </c>
      <c r="R205" s="476">
        <v>45394</v>
      </c>
      <c r="S205" s="473">
        <v>220324</v>
      </c>
      <c r="T205" s="398"/>
      <c r="U205" s="400"/>
      <c r="V205" s="400"/>
      <c r="W205" s="400"/>
      <c r="X205" s="332"/>
      <c r="Y205" s="332"/>
      <c r="Z205" s="330"/>
      <c r="AA205" s="280"/>
      <c r="AB205" s="339"/>
      <c r="AC205" s="331"/>
      <c r="AD205" s="237"/>
      <c r="AE205" s="237"/>
      <c r="AF205" s="237"/>
      <c r="AG205" s="237"/>
      <c r="AH205" s="237"/>
      <c r="AI205" s="240"/>
      <c r="AJ205" s="312">
        <f t="shared" si="40"/>
        <v>1.0006829096356347</v>
      </c>
      <c r="AL205" s="34"/>
      <c r="AM205" s="34"/>
      <c r="AN205" s="34"/>
      <c r="AO205" s="34"/>
      <c r="AP205" s="34"/>
      <c r="AQ205" s="34"/>
    </row>
    <row r="206" spans="1:43" s="144" customFormat="1" ht="23.1" customHeight="1" x14ac:dyDescent="0.25">
      <c r="A206" s="449" t="s">
        <v>238</v>
      </c>
      <c r="B206" s="2">
        <v>1968</v>
      </c>
      <c r="C206" s="2" t="s">
        <v>446</v>
      </c>
      <c r="D206" s="4" t="s">
        <v>782</v>
      </c>
      <c r="E206" s="116">
        <f t="shared" si="56"/>
        <v>3500</v>
      </c>
      <c r="F206" s="117">
        <f t="shared" si="56"/>
        <v>2100</v>
      </c>
      <c r="G206" s="101"/>
      <c r="H206" s="2"/>
      <c r="I206" s="45"/>
      <c r="J206" s="33"/>
      <c r="K206" s="202">
        <f t="shared" si="57"/>
        <v>3500</v>
      </c>
      <c r="L206" s="202">
        <f t="shared" si="57"/>
        <v>2100</v>
      </c>
      <c r="M206" s="51"/>
      <c r="N206" s="13">
        <f t="shared" ref="N206:N266" si="58">Q206*$N$7</f>
        <v>3480.375</v>
      </c>
      <c r="O206" s="13">
        <f t="shared" ref="O206:O266" si="59">Q206*$O$7</f>
        <v>2088.2250000000004</v>
      </c>
      <c r="P206" s="51"/>
      <c r="Q206" s="477">
        <v>1392.15</v>
      </c>
      <c r="R206" s="477">
        <v>1392.15</v>
      </c>
      <c r="S206" s="450">
        <v>1289.0240000000001</v>
      </c>
      <c r="T206" s="450">
        <v>1289.0240000000001</v>
      </c>
      <c r="U206" s="436">
        <v>1171.8399999999999</v>
      </c>
      <c r="V206" s="409">
        <v>1171.8399999999999</v>
      </c>
      <c r="W206" s="409">
        <v>1171.8399999999999</v>
      </c>
      <c r="X206" s="368">
        <v>1069.2</v>
      </c>
      <c r="Y206" s="305">
        <v>855.36</v>
      </c>
      <c r="Z206" s="289">
        <v>786.71249999999998</v>
      </c>
      <c r="AA206" s="277">
        <v>629.37</v>
      </c>
      <c r="AB206" s="263">
        <v>629.37</v>
      </c>
      <c r="AC206" s="263">
        <v>629.37</v>
      </c>
      <c r="AD206" s="208">
        <v>566.41661999999997</v>
      </c>
      <c r="AE206" s="208">
        <v>566.41661999999997</v>
      </c>
      <c r="AF206" s="208">
        <v>566.41661999999997</v>
      </c>
      <c r="AG206" s="208">
        <v>566.41661999999997</v>
      </c>
      <c r="AH206" s="208">
        <v>510.83750000000003</v>
      </c>
      <c r="AI206" s="190">
        <v>408.67</v>
      </c>
      <c r="AJ206" s="312">
        <f t="shared" ref="AJ206:AJ269" si="60">Q206/R206</f>
        <v>1</v>
      </c>
      <c r="AL206" s="34"/>
      <c r="AM206" s="34"/>
      <c r="AN206" s="34"/>
      <c r="AO206" s="34"/>
      <c r="AP206" s="34"/>
      <c r="AQ206" s="34"/>
    </row>
    <row r="207" spans="1:43" s="144" customFormat="1" ht="23.1" customHeight="1" x14ac:dyDescent="0.25">
      <c r="A207" s="449" t="s">
        <v>238</v>
      </c>
      <c r="B207" s="2">
        <v>1969</v>
      </c>
      <c r="C207" s="2" t="s">
        <v>447</v>
      </c>
      <c r="D207" s="4" t="s">
        <v>783</v>
      </c>
      <c r="E207" s="116">
        <f t="shared" si="56"/>
        <v>3750</v>
      </c>
      <c r="F207" s="117">
        <f t="shared" si="56"/>
        <v>2250</v>
      </c>
      <c r="G207" s="101"/>
      <c r="H207" s="2"/>
      <c r="I207" s="45"/>
      <c r="J207" s="33"/>
      <c r="K207" s="202">
        <f t="shared" si="57"/>
        <v>3750</v>
      </c>
      <c r="L207" s="202">
        <f t="shared" si="57"/>
        <v>2250</v>
      </c>
      <c r="M207" s="51"/>
      <c r="N207" s="13">
        <f t="shared" si="58"/>
        <v>3708.4500000000003</v>
      </c>
      <c r="O207" s="13">
        <f t="shared" si="59"/>
        <v>2225.0700000000002</v>
      </c>
      <c r="P207" s="51"/>
      <c r="Q207" s="477">
        <v>1483.38</v>
      </c>
      <c r="R207" s="477">
        <v>1483.38</v>
      </c>
      <c r="S207" s="450">
        <v>1373.5</v>
      </c>
      <c r="T207" s="450">
        <v>1302.2239999999999</v>
      </c>
      <c r="U207" s="436">
        <v>1183.8399999999999</v>
      </c>
      <c r="V207" s="409">
        <v>1183.8399999999999</v>
      </c>
      <c r="W207" s="409">
        <v>1183.8399999999999</v>
      </c>
      <c r="X207" s="368">
        <v>1139.9124999999999</v>
      </c>
      <c r="Y207" s="303">
        <v>911.93</v>
      </c>
      <c r="Z207" s="289">
        <v>838.17499999999995</v>
      </c>
      <c r="AA207" s="277">
        <v>670.54</v>
      </c>
      <c r="AB207" s="263">
        <v>670.54</v>
      </c>
      <c r="AC207" s="263">
        <v>670.54</v>
      </c>
      <c r="AD207" s="208">
        <v>603.54755999999998</v>
      </c>
      <c r="AE207" s="208">
        <v>603.54755999999998</v>
      </c>
      <c r="AF207" s="208">
        <v>603.54755999999998</v>
      </c>
      <c r="AG207" s="208">
        <v>603.54755999999998</v>
      </c>
      <c r="AH207" s="208">
        <v>544.32499999999993</v>
      </c>
      <c r="AI207" s="190">
        <v>435.46</v>
      </c>
      <c r="AJ207" s="312">
        <f t="shared" si="60"/>
        <v>1</v>
      </c>
      <c r="AK207" s="144">
        <f>S207*1.08</f>
        <v>1483.38</v>
      </c>
      <c r="AL207" s="34"/>
      <c r="AM207" s="34"/>
      <c r="AN207" s="34"/>
      <c r="AO207" s="34"/>
      <c r="AP207" s="34"/>
      <c r="AQ207" s="34"/>
    </row>
    <row r="208" spans="1:43" s="144" customFormat="1" ht="23.1" customHeight="1" x14ac:dyDescent="0.25">
      <c r="A208" s="449" t="s">
        <v>238</v>
      </c>
      <c r="B208" s="2">
        <v>1970</v>
      </c>
      <c r="C208" s="2" t="s">
        <v>448</v>
      </c>
      <c r="D208" s="4" t="s">
        <v>784</v>
      </c>
      <c r="E208" s="116">
        <f t="shared" si="56"/>
        <v>5150</v>
      </c>
      <c r="F208" s="117">
        <f t="shared" si="56"/>
        <v>3100</v>
      </c>
      <c r="G208" s="101"/>
      <c r="H208" s="2"/>
      <c r="I208" s="45"/>
      <c r="J208" s="33"/>
      <c r="K208" s="202">
        <f t="shared" si="57"/>
        <v>5150</v>
      </c>
      <c r="L208" s="202">
        <f t="shared" si="57"/>
        <v>3100</v>
      </c>
      <c r="M208" s="51"/>
      <c r="N208" s="13">
        <f t="shared" si="58"/>
        <v>5138.0349999999999</v>
      </c>
      <c r="O208" s="13">
        <f t="shared" si="59"/>
        <v>3082.8209999999999</v>
      </c>
      <c r="P208" s="51"/>
      <c r="Q208" s="477">
        <v>2055.2139999999999</v>
      </c>
      <c r="R208" s="477">
        <v>2055.2139999999999</v>
      </c>
      <c r="S208" s="450">
        <v>1902.9780000000001</v>
      </c>
      <c r="T208" s="450">
        <v>1902.9780000000001</v>
      </c>
      <c r="U208" s="436">
        <v>1729.98</v>
      </c>
      <c r="V208" s="409">
        <v>1729.98</v>
      </c>
      <c r="W208" s="409">
        <v>1729.98</v>
      </c>
      <c r="X208" s="368">
        <v>1578.45</v>
      </c>
      <c r="Y208" s="305">
        <v>1262.76</v>
      </c>
      <c r="Z208" s="289">
        <v>1161.39375</v>
      </c>
      <c r="AA208" s="277">
        <v>929.11500000000001</v>
      </c>
      <c r="AB208" s="263">
        <v>929.11500000000001</v>
      </c>
      <c r="AC208" s="263">
        <v>929.11500000000001</v>
      </c>
      <c r="AD208" s="208">
        <v>836.21537999999998</v>
      </c>
      <c r="AE208" s="208">
        <v>836.21537999999998</v>
      </c>
      <c r="AF208" s="208">
        <v>836.21537999999998</v>
      </c>
      <c r="AG208" s="208">
        <v>836.21537999999998</v>
      </c>
      <c r="AH208" s="208">
        <v>754.16250000000002</v>
      </c>
      <c r="AI208" s="190">
        <v>603.33000000000004</v>
      </c>
      <c r="AJ208" s="312">
        <f t="shared" si="60"/>
        <v>1</v>
      </c>
      <c r="AL208" s="34"/>
      <c r="AM208" s="34"/>
      <c r="AN208" s="34"/>
      <c r="AO208" s="34"/>
      <c r="AP208" s="34"/>
      <c r="AQ208" s="34"/>
    </row>
    <row r="209" spans="1:43" s="144" customFormat="1" ht="23.1" customHeight="1" x14ac:dyDescent="0.25">
      <c r="A209" s="449" t="s">
        <v>238</v>
      </c>
      <c r="B209" s="2">
        <v>1971</v>
      </c>
      <c r="C209" s="2" t="s">
        <v>449</v>
      </c>
      <c r="D209" s="4" t="s">
        <v>785</v>
      </c>
      <c r="E209" s="116">
        <f t="shared" si="56"/>
        <v>7900</v>
      </c>
      <c r="F209" s="117">
        <f t="shared" si="56"/>
        <v>4750</v>
      </c>
      <c r="G209" s="101"/>
      <c r="H209" s="2"/>
      <c r="I209" s="45"/>
      <c r="J209" s="33"/>
      <c r="K209" s="202">
        <f t="shared" si="57"/>
        <v>7900</v>
      </c>
      <c r="L209" s="202">
        <f t="shared" si="57"/>
        <v>4750</v>
      </c>
      <c r="M209" s="51"/>
      <c r="N209" s="13">
        <f t="shared" si="58"/>
        <v>7850.45</v>
      </c>
      <c r="O209" s="13">
        <f t="shared" si="59"/>
        <v>4710.2699999999995</v>
      </c>
      <c r="P209" s="51"/>
      <c r="Q209" s="477">
        <v>3140.18</v>
      </c>
      <c r="R209" s="477">
        <v>3140.18</v>
      </c>
      <c r="S209" s="450">
        <v>2907.5750000000003</v>
      </c>
      <c r="T209" s="450">
        <v>2907.5750000000003</v>
      </c>
      <c r="U209" s="436">
        <v>2643.25</v>
      </c>
      <c r="V209" s="409">
        <v>2643.25</v>
      </c>
      <c r="W209" s="409">
        <v>2643.25</v>
      </c>
      <c r="X209" s="368">
        <v>2411.7250000000004</v>
      </c>
      <c r="Y209" s="305">
        <v>1929.38</v>
      </c>
      <c r="Z209" s="289">
        <v>1774.52</v>
      </c>
      <c r="AA209" s="277">
        <v>1419.616</v>
      </c>
      <c r="AB209" s="263">
        <v>1419.616</v>
      </c>
      <c r="AC209" s="263">
        <v>1419.616</v>
      </c>
      <c r="AD209" s="208">
        <v>1277.6563799999999</v>
      </c>
      <c r="AE209" s="208">
        <v>1277.6563799999999</v>
      </c>
      <c r="AF209" s="208">
        <v>1277.6563799999999</v>
      </c>
      <c r="AG209" s="208">
        <v>1277.6563799999999</v>
      </c>
      <c r="AH209" s="208">
        <v>1152.2875000000001</v>
      </c>
      <c r="AI209" s="190">
        <v>921.83</v>
      </c>
      <c r="AJ209" s="312">
        <f t="shared" si="60"/>
        <v>1</v>
      </c>
      <c r="AL209" s="34"/>
      <c r="AM209" s="34"/>
      <c r="AN209" s="34"/>
      <c r="AO209" s="34"/>
      <c r="AP209" s="34"/>
      <c r="AQ209" s="34"/>
    </row>
    <row r="210" spans="1:43" s="144" customFormat="1" ht="23.1" customHeight="1" x14ac:dyDescent="0.25">
      <c r="A210" s="449" t="s">
        <v>238</v>
      </c>
      <c r="B210" s="2">
        <v>1972</v>
      </c>
      <c r="C210" s="2" t="s">
        <v>450</v>
      </c>
      <c r="D210" s="4" t="s">
        <v>786</v>
      </c>
      <c r="E210" s="116">
        <f t="shared" si="56"/>
        <v>10450</v>
      </c>
      <c r="F210" s="117">
        <f t="shared" si="56"/>
        <v>6300</v>
      </c>
      <c r="G210" s="101"/>
      <c r="H210" s="2"/>
      <c r="I210" s="45"/>
      <c r="J210" s="33"/>
      <c r="K210" s="202">
        <f t="shared" si="57"/>
        <v>10450</v>
      </c>
      <c r="L210" s="202">
        <f t="shared" si="57"/>
        <v>6300</v>
      </c>
      <c r="M210" s="51"/>
      <c r="N210" s="13">
        <f t="shared" si="58"/>
        <v>10433.599999999999</v>
      </c>
      <c r="O210" s="13">
        <f t="shared" si="59"/>
        <v>6260.16</v>
      </c>
      <c r="P210" s="51"/>
      <c r="Q210" s="477">
        <v>4173.4399999999996</v>
      </c>
      <c r="R210" s="477">
        <v>4173.4399999999996</v>
      </c>
      <c r="S210" s="450">
        <v>3864.3</v>
      </c>
      <c r="T210" s="450">
        <v>3864.3</v>
      </c>
      <c r="U210" s="436">
        <v>3513</v>
      </c>
      <c r="V210" s="409">
        <v>3513</v>
      </c>
      <c r="W210" s="409">
        <v>3513</v>
      </c>
      <c r="X210" s="368">
        <v>3205.2874999999999</v>
      </c>
      <c r="Y210" s="305">
        <v>2564.23</v>
      </c>
      <c r="Z210" s="289">
        <v>2358.4137500000002</v>
      </c>
      <c r="AA210" s="277">
        <v>1886.7310000000002</v>
      </c>
      <c r="AB210" s="263">
        <v>1886.7310000000002</v>
      </c>
      <c r="AC210" s="263">
        <v>1886.7310000000002</v>
      </c>
      <c r="AD210" s="208">
        <v>1698.0579</v>
      </c>
      <c r="AE210" s="208">
        <v>1698.0579</v>
      </c>
      <c r="AF210" s="208">
        <v>1698.0579</v>
      </c>
      <c r="AG210" s="208">
        <v>1698.0579</v>
      </c>
      <c r="AH210" s="208">
        <v>1531.4375</v>
      </c>
      <c r="AI210" s="190">
        <v>1225.1500000000001</v>
      </c>
      <c r="AJ210" s="312">
        <f t="shared" si="60"/>
        <v>1</v>
      </c>
      <c r="AL210" s="34"/>
      <c r="AM210" s="34"/>
      <c r="AN210" s="34"/>
      <c r="AO210" s="34"/>
      <c r="AP210" s="34"/>
      <c r="AQ210" s="34"/>
    </row>
    <row r="211" spans="1:43" s="144" customFormat="1" ht="23.1" customHeight="1" x14ac:dyDescent="0.25">
      <c r="A211" s="449" t="s">
        <v>238</v>
      </c>
      <c r="B211" s="2">
        <v>1973</v>
      </c>
      <c r="C211" s="2" t="s">
        <v>451</v>
      </c>
      <c r="D211" s="4" t="s">
        <v>787</v>
      </c>
      <c r="E211" s="116">
        <f t="shared" si="56"/>
        <v>19000</v>
      </c>
      <c r="F211" s="117">
        <f t="shared" si="56"/>
        <v>11400</v>
      </c>
      <c r="G211" s="101"/>
      <c r="H211" s="2"/>
      <c r="I211" s="45"/>
      <c r="J211" s="33"/>
      <c r="K211" s="202">
        <f t="shared" si="57"/>
        <v>19000</v>
      </c>
      <c r="L211" s="202">
        <f t="shared" si="57"/>
        <v>11400</v>
      </c>
      <c r="M211" s="51"/>
      <c r="N211" s="13">
        <f t="shared" si="58"/>
        <v>18982.3</v>
      </c>
      <c r="O211" s="13">
        <f t="shared" si="59"/>
        <v>11389.380000000001</v>
      </c>
      <c r="P211" s="51"/>
      <c r="Q211" s="477">
        <v>7592.92</v>
      </c>
      <c r="R211" s="477">
        <v>7592.92</v>
      </c>
      <c r="S211" s="450">
        <v>7030.4740000000011</v>
      </c>
      <c r="T211" s="450">
        <v>7030.4740000000011</v>
      </c>
      <c r="U211" s="436">
        <v>6391.34</v>
      </c>
      <c r="V211" s="409">
        <v>6391.34</v>
      </c>
      <c r="W211" s="409">
        <v>6391.34</v>
      </c>
      <c r="X211" s="368">
        <v>5831.5124999999998</v>
      </c>
      <c r="Y211" s="305">
        <v>4665.21</v>
      </c>
      <c r="Z211" s="289">
        <v>4290.7425000000003</v>
      </c>
      <c r="AA211" s="277">
        <v>3432.5940000000001</v>
      </c>
      <c r="AB211" s="263">
        <v>3432.5940000000001</v>
      </c>
      <c r="AC211" s="263">
        <v>3432.5940000000001</v>
      </c>
      <c r="AD211" s="208">
        <v>3089.3385599999997</v>
      </c>
      <c r="AE211" s="208">
        <v>3089.3385599999997</v>
      </c>
      <c r="AF211" s="208">
        <v>3089.3385599999997</v>
      </c>
      <c r="AG211" s="208">
        <v>3089.3385599999997</v>
      </c>
      <c r="AH211" s="208">
        <v>2786.2</v>
      </c>
      <c r="AI211" s="190">
        <v>2228.96</v>
      </c>
      <c r="AJ211" s="312">
        <f t="shared" si="60"/>
        <v>1</v>
      </c>
      <c r="AL211" s="34"/>
      <c r="AM211" s="34"/>
      <c r="AN211" s="34"/>
      <c r="AO211" s="34"/>
      <c r="AP211" s="34"/>
      <c r="AQ211" s="34"/>
    </row>
    <row r="212" spans="1:43" s="144" customFormat="1" ht="23.1" customHeight="1" x14ac:dyDescent="0.25">
      <c r="A212" s="449" t="s">
        <v>238</v>
      </c>
      <c r="B212" s="2">
        <v>1974</v>
      </c>
      <c r="C212" s="2" t="s">
        <v>452</v>
      </c>
      <c r="D212" s="4" t="s">
        <v>788</v>
      </c>
      <c r="E212" s="116">
        <f t="shared" si="56"/>
        <v>23850</v>
      </c>
      <c r="F212" s="117">
        <f t="shared" si="56"/>
        <v>14300</v>
      </c>
      <c r="G212" s="101"/>
      <c r="H212" s="2"/>
      <c r="I212" s="45"/>
      <c r="J212" s="33"/>
      <c r="K212" s="202">
        <f t="shared" si="57"/>
        <v>23850</v>
      </c>
      <c r="L212" s="202">
        <f t="shared" si="57"/>
        <v>14300</v>
      </c>
      <c r="M212" s="51"/>
      <c r="N212" s="13">
        <f t="shared" si="58"/>
        <v>23804.2</v>
      </c>
      <c r="O212" s="13">
        <f t="shared" si="59"/>
        <v>14282.52</v>
      </c>
      <c r="P212" s="51"/>
      <c r="Q212" s="477">
        <v>9521.68</v>
      </c>
      <c r="R212" s="477">
        <v>9521.68</v>
      </c>
      <c r="S212" s="450">
        <v>8816.2470000000012</v>
      </c>
      <c r="T212" s="450">
        <v>8816.2470000000012</v>
      </c>
      <c r="U212" s="436">
        <v>8014.77</v>
      </c>
      <c r="V212" s="409">
        <v>8014.77</v>
      </c>
      <c r="W212" s="409">
        <v>8014.77</v>
      </c>
      <c r="X212" s="368">
        <v>7312.75</v>
      </c>
      <c r="Y212" s="305">
        <v>5850.2</v>
      </c>
      <c r="Z212" s="289">
        <v>5380.6775000000007</v>
      </c>
      <c r="AA212" s="277">
        <v>4304.5420000000004</v>
      </c>
      <c r="AB212" s="263">
        <v>4304.5420000000004</v>
      </c>
      <c r="AC212" s="263">
        <v>4304.5420000000004</v>
      </c>
      <c r="AD212" s="208">
        <v>3874.1056199999998</v>
      </c>
      <c r="AE212" s="208">
        <v>3874.1056199999998</v>
      </c>
      <c r="AF212" s="208">
        <v>3874.1056199999998</v>
      </c>
      <c r="AG212" s="208">
        <v>3874.1056199999998</v>
      </c>
      <c r="AH212" s="208">
        <v>3493.9625000000001</v>
      </c>
      <c r="AI212" s="190">
        <v>2795.17</v>
      </c>
      <c r="AJ212" s="312">
        <f t="shared" si="60"/>
        <v>1</v>
      </c>
      <c r="AL212" s="34"/>
      <c r="AM212" s="34"/>
      <c r="AN212" s="34"/>
      <c r="AO212" s="34"/>
      <c r="AP212" s="34"/>
      <c r="AQ212" s="34"/>
    </row>
    <row r="213" spans="1:43" s="144" customFormat="1" ht="23.1" customHeight="1" x14ac:dyDescent="0.25">
      <c r="A213" s="2"/>
      <c r="B213" s="2"/>
      <c r="C213" s="2"/>
      <c r="D213" s="136"/>
      <c r="E213" s="138"/>
      <c r="F213" s="139"/>
      <c r="G213" s="101"/>
      <c r="H213" s="2"/>
      <c r="I213" s="45"/>
      <c r="J213" s="33"/>
      <c r="K213" s="202">
        <f t="shared" si="57"/>
        <v>50</v>
      </c>
      <c r="L213" s="202">
        <f t="shared" si="57"/>
        <v>50</v>
      </c>
      <c r="M213" s="51"/>
      <c r="N213" s="13"/>
      <c r="O213" s="13"/>
      <c r="P213" s="51"/>
      <c r="Q213" s="398"/>
      <c r="R213" s="398"/>
      <c r="S213" s="398"/>
      <c r="T213" s="398"/>
      <c r="U213" s="400"/>
      <c r="V213" s="401"/>
      <c r="W213" s="401"/>
      <c r="X213" s="368"/>
      <c r="Y213" s="305"/>
      <c r="Z213" s="289"/>
      <c r="AA213" s="277"/>
      <c r="AB213" s="263"/>
      <c r="AC213" s="263"/>
      <c r="AD213" s="208"/>
      <c r="AE213" s="208"/>
      <c r="AF213" s="208"/>
      <c r="AG213" s="208"/>
      <c r="AH213" s="208"/>
      <c r="AI213" s="190"/>
      <c r="AJ213" s="312" t="e">
        <f t="shared" si="60"/>
        <v>#DIV/0!</v>
      </c>
      <c r="AL213" s="34"/>
      <c r="AM213" s="34"/>
      <c r="AN213" s="34"/>
      <c r="AO213" s="34"/>
      <c r="AP213" s="34"/>
      <c r="AQ213" s="34"/>
    </row>
    <row r="214" spans="1:43" s="144" customFormat="1" ht="23.1" customHeight="1" x14ac:dyDescent="0.25">
      <c r="A214" s="449"/>
      <c r="B214" s="2"/>
      <c r="C214" s="2" t="s">
        <v>673</v>
      </c>
      <c r="D214" s="4" t="s">
        <v>674</v>
      </c>
      <c r="E214" s="116">
        <f t="shared" ref="E214:F217" si="61">K214</f>
        <v>35000</v>
      </c>
      <c r="F214" s="117">
        <f t="shared" si="61"/>
        <v>21000</v>
      </c>
      <c r="G214" s="101"/>
      <c r="H214" s="2"/>
      <c r="I214" s="45"/>
      <c r="J214" s="33"/>
      <c r="K214" s="202">
        <f t="shared" ref="K214:L217" si="62">MROUND(N214+25,50)</f>
        <v>35000</v>
      </c>
      <c r="L214" s="202">
        <f t="shared" si="62"/>
        <v>21000</v>
      </c>
      <c r="M214" s="51"/>
      <c r="N214" s="13">
        <f t="shared" si="58"/>
        <v>34965.100000000006</v>
      </c>
      <c r="O214" s="13">
        <f t="shared" si="59"/>
        <v>20979.06</v>
      </c>
      <c r="P214" s="51"/>
      <c r="Q214" s="479">
        <v>13986.04</v>
      </c>
      <c r="R214" s="479">
        <v>13986.04</v>
      </c>
      <c r="S214" s="398">
        <v>12997.303</v>
      </c>
      <c r="T214" s="398">
        <v>12997.303</v>
      </c>
      <c r="U214" s="400">
        <v>11815.73</v>
      </c>
      <c r="V214" s="409">
        <v>11815.73</v>
      </c>
      <c r="W214" s="409">
        <v>11815.73</v>
      </c>
      <c r="X214" s="368">
        <v>10741.575000000001</v>
      </c>
      <c r="Y214" s="305">
        <v>8593.26</v>
      </c>
      <c r="Z214" s="289">
        <v>7904.6</v>
      </c>
      <c r="AA214" s="277">
        <v>6323.68</v>
      </c>
      <c r="AB214" s="263">
        <v>6323.68</v>
      </c>
      <c r="AC214" s="263">
        <v>6323.68</v>
      </c>
      <c r="AD214" s="242">
        <v>5690.9159999999993</v>
      </c>
      <c r="AE214" s="234"/>
      <c r="AF214" s="208"/>
      <c r="AG214" s="208"/>
      <c r="AH214" s="208"/>
      <c r="AI214" s="190">
        <v>4106</v>
      </c>
      <c r="AJ214" s="312">
        <f t="shared" si="60"/>
        <v>1</v>
      </c>
      <c r="AL214" s="34"/>
      <c r="AM214" s="34"/>
      <c r="AN214" s="34"/>
      <c r="AO214" s="34"/>
      <c r="AP214" s="34"/>
      <c r="AQ214" s="34"/>
    </row>
    <row r="215" spans="1:43" s="144" customFormat="1" ht="23.1" customHeight="1" x14ac:dyDescent="0.25">
      <c r="A215" s="2"/>
      <c r="B215" s="2"/>
      <c r="C215" s="2"/>
      <c r="D215" s="136"/>
      <c r="E215" s="138"/>
      <c r="F215" s="139"/>
      <c r="G215" s="101"/>
      <c r="H215" s="2"/>
      <c r="I215" s="45"/>
      <c r="J215" s="33"/>
      <c r="K215" s="202">
        <f t="shared" si="62"/>
        <v>50</v>
      </c>
      <c r="L215" s="202">
        <f t="shared" si="62"/>
        <v>50</v>
      </c>
      <c r="M215" s="51"/>
      <c r="N215" s="13"/>
      <c r="O215" s="13"/>
      <c r="P215" s="51"/>
      <c r="Q215" s="398"/>
      <c r="R215" s="398"/>
      <c r="S215" s="398"/>
      <c r="T215" s="398"/>
      <c r="U215" s="400"/>
      <c r="V215" s="399"/>
      <c r="W215" s="399"/>
      <c r="X215" s="367"/>
      <c r="Y215" s="303"/>
      <c r="Z215" s="289"/>
      <c r="AA215" s="277"/>
      <c r="AB215" s="272"/>
      <c r="AC215" s="263"/>
      <c r="AD215" s="208"/>
      <c r="AE215" s="208"/>
      <c r="AF215" s="208"/>
      <c r="AG215" s="208"/>
      <c r="AH215" s="208"/>
      <c r="AI215" s="190"/>
      <c r="AJ215" s="312" t="e">
        <f t="shared" si="60"/>
        <v>#DIV/0!</v>
      </c>
      <c r="AL215" s="34"/>
      <c r="AM215" s="34"/>
      <c r="AN215" s="34"/>
      <c r="AO215" s="34"/>
      <c r="AP215" s="34"/>
      <c r="AQ215" s="34"/>
    </row>
    <row r="216" spans="1:43" s="144" customFormat="1" ht="23.1" customHeight="1" x14ac:dyDescent="0.25">
      <c r="A216" s="516"/>
      <c r="B216" s="2"/>
      <c r="C216" s="2" t="s">
        <v>657</v>
      </c>
      <c r="D216" s="4" t="s">
        <v>670</v>
      </c>
      <c r="E216" s="116">
        <f t="shared" si="61"/>
        <v>4700</v>
      </c>
      <c r="F216" s="117">
        <f t="shared" si="61"/>
        <v>2800</v>
      </c>
      <c r="G216" s="101"/>
      <c r="H216" s="2"/>
      <c r="I216" s="45"/>
      <c r="J216" s="33"/>
      <c r="K216" s="202">
        <f t="shared" si="62"/>
        <v>4700</v>
      </c>
      <c r="L216" s="202">
        <f t="shared" si="62"/>
        <v>2800</v>
      </c>
      <c r="M216" s="51"/>
      <c r="N216" s="13">
        <f t="shared" si="58"/>
        <v>4660.875</v>
      </c>
      <c r="O216" s="13">
        <f t="shared" si="59"/>
        <v>2796.5249999999996</v>
      </c>
      <c r="P216" s="51"/>
      <c r="Q216" s="398">
        <v>1864.35</v>
      </c>
      <c r="R216" s="398">
        <v>1864.35</v>
      </c>
      <c r="S216" s="398">
        <v>1864.35</v>
      </c>
      <c r="T216" s="398">
        <v>1864.35</v>
      </c>
      <c r="U216" s="436">
        <v>1864.35</v>
      </c>
      <c r="V216" s="399">
        <v>1783.2698124999999</v>
      </c>
      <c r="W216" s="399">
        <v>1783.2698124999999</v>
      </c>
      <c r="X216" s="371">
        <v>1621.1543749999998</v>
      </c>
      <c r="Y216" s="303">
        <v>1118.0374999999999</v>
      </c>
      <c r="Z216" s="289">
        <v>1118.0374999999999</v>
      </c>
      <c r="AA216" s="277">
        <v>894.43</v>
      </c>
      <c r="AB216" s="263">
        <v>894.43</v>
      </c>
      <c r="AC216" s="263">
        <v>894.43</v>
      </c>
      <c r="AD216" s="208">
        <v>726</v>
      </c>
      <c r="AE216" s="234">
        <v>726</v>
      </c>
      <c r="AF216" s="208">
        <v>726</v>
      </c>
      <c r="AG216" s="208"/>
      <c r="AH216" s="208"/>
      <c r="AI216" s="190"/>
      <c r="AJ216" s="312">
        <f t="shared" si="60"/>
        <v>1</v>
      </c>
      <c r="AL216" s="34"/>
      <c r="AM216" s="34"/>
      <c r="AN216" s="34"/>
      <c r="AO216" s="34"/>
      <c r="AP216" s="34"/>
      <c r="AQ216" s="34"/>
    </row>
    <row r="217" spans="1:43" s="144" customFormat="1" ht="23.1" customHeight="1" x14ac:dyDescent="0.25">
      <c r="A217" s="516"/>
      <c r="B217" s="2"/>
      <c r="C217" s="2" t="s">
        <v>657</v>
      </c>
      <c r="D217" s="4" t="s">
        <v>726</v>
      </c>
      <c r="E217" s="116">
        <f t="shared" si="61"/>
        <v>7750</v>
      </c>
      <c r="F217" s="117">
        <f t="shared" si="61"/>
        <v>4650</v>
      </c>
      <c r="G217" s="101"/>
      <c r="H217" s="2"/>
      <c r="I217" s="45"/>
      <c r="J217" s="33"/>
      <c r="K217" s="202">
        <f t="shared" si="62"/>
        <v>7750</v>
      </c>
      <c r="L217" s="202">
        <f t="shared" si="62"/>
        <v>4650</v>
      </c>
      <c r="M217" s="51"/>
      <c r="N217" s="13">
        <f t="shared" si="58"/>
        <v>7703.875</v>
      </c>
      <c r="O217" s="13">
        <f t="shared" si="59"/>
        <v>4622.3250000000007</v>
      </c>
      <c r="P217" s="51"/>
      <c r="Q217" s="398">
        <v>3081.55</v>
      </c>
      <c r="R217" s="398">
        <v>3081.55</v>
      </c>
      <c r="S217" s="398">
        <v>3081.55</v>
      </c>
      <c r="T217" s="398">
        <v>3081.55</v>
      </c>
      <c r="U217" s="436">
        <v>3081.55</v>
      </c>
      <c r="V217" s="399">
        <v>2947.56</v>
      </c>
      <c r="W217" s="399">
        <v>2947.56</v>
      </c>
      <c r="X217" s="371">
        <v>2679.6</v>
      </c>
      <c r="Y217" s="303">
        <v>1848</v>
      </c>
      <c r="Z217" s="289">
        <v>1848</v>
      </c>
      <c r="AA217" s="277">
        <v>1478.4</v>
      </c>
      <c r="AB217" s="263">
        <v>1478.4</v>
      </c>
      <c r="AC217" s="263">
        <v>1478.4</v>
      </c>
      <c r="AD217" s="208">
        <v>1200</v>
      </c>
      <c r="AE217" s="234">
        <v>1200</v>
      </c>
      <c r="AF217" s="208">
        <v>1200</v>
      </c>
      <c r="AG217" s="208"/>
      <c r="AH217" s="208"/>
      <c r="AI217" s="190"/>
      <c r="AJ217" s="312">
        <f t="shared" si="60"/>
        <v>1</v>
      </c>
      <c r="AL217" s="34"/>
      <c r="AM217" s="34"/>
      <c r="AN217" s="34"/>
      <c r="AO217" s="34"/>
      <c r="AP217" s="34"/>
      <c r="AQ217" s="34"/>
    </row>
    <row r="218" spans="1:43" s="144" customFormat="1" ht="23.1" customHeight="1" x14ac:dyDescent="0.25">
      <c r="A218" s="2"/>
      <c r="B218" s="2"/>
      <c r="C218" s="2"/>
      <c r="D218" s="136"/>
      <c r="E218" s="138"/>
      <c r="F218" s="139"/>
      <c r="G218" s="101"/>
      <c r="H218" s="2"/>
      <c r="I218" s="45"/>
      <c r="J218" s="33"/>
      <c r="K218" s="202"/>
      <c r="L218" s="202"/>
      <c r="M218" s="51"/>
      <c r="N218" s="13"/>
      <c r="O218" s="13"/>
      <c r="P218" s="51"/>
      <c r="Q218" s="398"/>
      <c r="R218" s="398"/>
      <c r="S218" s="398"/>
      <c r="T218" s="398"/>
      <c r="U218" s="400"/>
      <c r="V218" s="398"/>
      <c r="W218" s="398"/>
      <c r="X218" s="333"/>
      <c r="Y218" s="333"/>
      <c r="Z218" s="330"/>
      <c r="AA218" s="277"/>
      <c r="AB218" s="234"/>
      <c r="AC218" s="234"/>
      <c r="AD218" s="234"/>
      <c r="AE218" s="234"/>
      <c r="AF218" s="208"/>
      <c r="AG218" s="208"/>
      <c r="AH218" s="208"/>
      <c r="AI218" s="190"/>
      <c r="AJ218" s="312" t="e">
        <f t="shared" si="60"/>
        <v>#DIV/0!</v>
      </c>
      <c r="AL218" s="34"/>
      <c r="AM218" s="34"/>
      <c r="AN218" s="34"/>
      <c r="AO218" s="34"/>
      <c r="AP218" s="34"/>
      <c r="AQ218" s="34"/>
    </row>
    <row r="219" spans="1:43" s="66" customFormat="1" ht="23.1" customHeight="1" x14ac:dyDescent="0.25">
      <c r="A219" s="2"/>
      <c r="B219" s="2"/>
      <c r="C219" s="2"/>
      <c r="D219" s="615" t="s">
        <v>837</v>
      </c>
      <c r="E219" s="615"/>
      <c r="F219" s="615"/>
      <c r="G219" s="615"/>
      <c r="H219" s="615"/>
      <c r="I219" s="615"/>
      <c r="J219" s="33"/>
      <c r="K219" s="202"/>
      <c r="L219" s="202"/>
      <c r="M219" s="51"/>
      <c r="N219" s="13"/>
      <c r="O219" s="13"/>
      <c r="P219" s="63"/>
      <c r="Q219" s="476">
        <v>45425</v>
      </c>
      <c r="R219" s="476">
        <v>45394</v>
      </c>
      <c r="S219" s="473">
        <v>220324</v>
      </c>
      <c r="T219" s="398"/>
      <c r="U219" s="400"/>
      <c r="V219" s="401"/>
      <c r="W219" s="401"/>
      <c r="X219" s="368"/>
      <c r="Y219" s="305"/>
      <c r="Z219" s="289"/>
      <c r="AA219" s="277"/>
      <c r="AB219" s="263"/>
      <c r="AC219" s="263"/>
      <c r="AD219" s="208"/>
      <c r="AE219" s="208"/>
      <c r="AF219" s="208"/>
      <c r="AG219" s="208"/>
      <c r="AH219" s="208"/>
      <c r="AI219" s="192"/>
      <c r="AJ219" s="312">
        <f t="shared" si="60"/>
        <v>1.0006829096356347</v>
      </c>
      <c r="AK219" s="144"/>
    </row>
    <row r="220" spans="1:43" s="66" customFormat="1" ht="23.1" customHeight="1" x14ac:dyDescent="0.25">
      <c r="A220" s="449" t="s">
        <v>251</v>
      </c>
      <c r="B220" s="2"/>
      <c r="C220" s="2" t="s">
        <v>702</v>
      </c>
      <c r="D220" s="4" t="s">
        <v>693</v>
      </c>
      <c r="E220" s="116">
        <f t="shared" ref="E220:F221" si="63">K220</f>
        <v>850</v>
      </c>
      <c r="F220" s="117">
        <f t="shared" si="63"/>
        <v>550</v>
      </c>
      <c r="G220" s="101"/>
      <c r="H220" s="2"/>
      <c r="I220" s="2"/>
      <c r="J220" s="33"/>
      <c r="K220" s="202">
        <f t="shared" ref="K220:L221" si="64">MROUND(N220+25,50)</f>
        <v>850</v>
      </c>
      <c r="L220" s="202">
        <f t="shared" si="64"/>
        <v>550</v>
      </c>
      <c r="M220" s="51"/>
      <c r="N220" s="13">
        <f t="shared" si="58"/>
        <v>833.75</v>
      </c>
      <c r="O220" s="13">
        <f t="shared" si="59"/>
        <v>500.25</v>
      </c>
      <c r="P220" s="63"/>
      <c r="Q220" s="477">
        <v>333.5</v>
      </c>
      <c r="R220" s="477">
        <v>333.5</v>
      </c>
      <c r="S220" s="450">
        <v>301.40000000000003</v>
      </c>
      <c r="T220" s="450">
        <v>301.40000000000003</v>
      </c>
      <c r="U220" s="436">
        <v>274</v>
      </c>
      <c r="V220" s="409">
        <v>274</v>
      </c>
      <c r="W220" s="409">
        <v>274</v>
      </c>
      <c r="X220" s="368">
        <v>250</v>
      </c>
      <c r="Y220" s="305">
        <v>200</v>
      </c>
      <c r="Z220" s="289">
        <v>196.41875000000002</v>
      </c>
      <c r="AA220" s="277">
        <v>157.13500000000002</v>
      </c>
      <c r="AB220" s="263">
        <v>157.13500000000002</v>
      </c>
      <c r="AC220" s="263">
        <v>157.13500000000002</v>
      </c>
      <c r="AD220" s="208">
        <v>336.35447999999997</v>
      </c>
      <c r="AE220" s="208">
        <v>336.35447999999997</v>
      </c>
      <c r="AF220" s="208">
        <v>336.35447999999997</v>
      </c>
      <c r="AG220" s="208">
        <v>336.35447999999997</v>
      </c>
      <c r="AH220" s="208">
        <v>303.35000000000002</v>
      </c>
      <c r="AI220" s="192">
        <v>242.68</v>
      </c>
      <c r="AJ220" s="312">
        <f t="shared" si="60"/>
        <v>1</v>
      </c>
      <c r="AK220" s="144"/>
    </row>
    <row r="221" spans="1:43" ht="23.1" customHeight="1" x14ac:dyDescent="0.25">
      <c r="A221" s="449"/>
      <c r="C221" s="2" t="s">
        <v>702</v>
      </c>
      <c r="D221" s="4" t="s">
        <v>694</v>
      </c>
      <c r="E221" s="116">
        <f t="shared" si="63"/>
        <v>1450</v>
      </c>
      <c r="F221" s="117">
        <f t="shared" si="63"/>
        <v>850</v>
      </c>
      <c r="G221" s="101"/>
      <c r="K221" s="202">
        <f t="shared" si="64"/>
        <v>1450</v>
      </c>
      <c r="L221" s="202">
        <f t="shared" si="64"/>
        <v>850</v>
      </c>
      <c r="M221" s="51"/>
      <c r="N221" s="13">
        <f t="shared" si="58"/>
        <v>1416.125</v>
      </c>
      <c r="O221" s="13">
        <f t="shared" si="59"/>
        <v>849.67500000000007</v>
      </c>
      <c r="P221" s="51"/>
      <c r="Q221" s="477">
        <v>566.45000000000005</v>
      </c>
      <c r="R221" s="477">
        <v>566.45000000000005</v>
      </c>
      <c r="S221" s="450">
        <v>5119.2790000000005</v>
      </c>
      <c r="T221" s="450">
        <v>5119.2790000000005</v>
      </c>
      <c r="U221" s="436">
        <v>4653.8900000000003</v>
      </c>
      <c r="V221" s="409">
        <v>4653.8900000000003</v>
      </c>
      <c r="W221" s="409">
        <v>4653.8900000000003</v>
      </c>
      <c r="X221" s="368">
        <v>424.625</v>
      </c>
      <c r="Y221" s="305">
        <v>339.7</v>
      </c>
      <c r="Z221" s="289">
        <v>333.63</v>
      </c>
      <c r="AA221" s="277">
        <v>266.904</v>
      </c>
      <c r="AB221" s="263">
        <v>266.904</v>
      </c>
      <c r="AC221" s="263">
        <v>266.904</v>
      </c>
      <c r="AD221" s="208">
        <v>449.57682</v>
      </c>
      <c r="AE221" s="208">
        <v>449.57682</v>
      </c>
      <c r="AF221" s="208">
        <v>449.57682</v>
      </c>
      <c r="AG221" s="208">
        <v>449.57682</v>
      </c>
      <c r="AH221" s="208">
        <v>405.46249999999998</v>
      </c>
      <c r="AI221" s="190">
        <v>324.37</v>
      </c>
      <c r="AJ221" s="312">
        <f t="shared" si="60"/>
        <v>1</v>
      </c>
    </row>
    <row r="222" spans="1:43" ht="23.1" customHeight="1" x14ac:dyDescent="0.25">
      <c r="A222" s="449"/>
      <c r="D222" s="136"/>
      <c r="E222" s="138"/>
      <c r="F222" s="139"/>
      <c r="K222" s="202"/>
      <c r="L222" s="202"/>
      <c r="M222" s="51"/>
      <c r="N222" s="13"/>
      <c r="O222" s="13"/>
      <c r="P222" s="51"/>
      <c r="Q222" s="477"/>
      <c r="R222" s="477"/>
      <c r="S222" s="450"/>
      <c r="T222" s="450"/>
      <c r="U222" s="436"/>
      <c r="V222" s="401"/>
      <c r="W222" s="401"/>
      <c r="X222" s="368"/>
      <c r="Y222" s="305"/>
      <c r="Z222" s="289"/>
      <c r="AA222" s="277"/>
      <c r="AB222" s="263"/>
      <c r="AC222" s="263"/>
      <c r="AD222" s="208"/>
      <c r="AE222" s="208"/>
      <c r="AF222" s="208"/>
      <c r="AG222" s="208"/>
      <c r="AH222" s="208"/>
      <c r="AI222" s="190"/>
      <c r="AJ222" s="312" t="e">
        <f t="shared" si="60"/>
        <v>#DIV/0!</v>
      </c>
    </row>
    <row r="223" spans="1:43" ht="23.1" customHeight="1" x14ac:dyDescent="0.25">
      <c r="A223" s="449"/>
      <c r="C223" s="2" t="s">
        <v>702</v>
      </c>
      <c r="D223" s="4" t="s">
        <v>695</v>
      </c>
      <c r="E223" s="116">
        <f t="shared" ref="E223:F227" si="65">K223</f>
        <v>2000</v>
      </c>
      <c r="F223" s="117">
        <f t="shared" si="65"/>
        <v>1200</v>
      </c>
      <c r="K223" s="202">
        <f t="shared" ref="K223:L227" si="66">MROUND(N223+25,50)</f>
        <v>2000</v>
      </c>
      <c r="L223" s="202">
        <f t="shared" si="66"/>
        <v>1200</v>
      </c>
      <c r="M223" s="51"/>
      <c r="N223" s="13">
        <f t="shared" si="58"/>
        <v>1987.25</v>
      </c>
      <c r="O223" s="13">
        <f t="shared" si="59"/>
        <v>1192.3499999999999</v>
      </c>
      <c r="P223" s="51"/>
      <c r="Q223" s="477">
        <v>794.9</v>
      </c>
      <c r="R223" s="477">
        <v>794.9</v>
      </c>
      <c r="S223" s="450">
        <v>736.02100000000007</v>
      </c>
      <c r="T223" s="450">
        <v>736.02100000000007</v>
      </c>
      <c r="U223" s="436">
        <v>669.11</v>
      </c>
      <c r="V223" s="409">
        <v>669.11</v>
      </c>
      <c r="W223" s="409">
        <v>669.11</v>
      </c>
      <c r="X223" s="368">
        <v>610.5</v>
      </c>
      <c r="Y223" s="305">
        <v>488.4</v>
      </c>
      <c r="Z223" s="289">
        <v>488.75</v>
      </c>
      <c r="AA223" s="277">
        <v>391</v>
      </c>
      <c r="AB223" s="272">
        <v>391</v>
      </c>
      <c r="AC223" s="263">
        <v>391</v>
      </c>
      <c r="AD223" s="208">
        <v>554.70492000000002</v>
      </c>
      <c r="AE223" s="208">
        <v>554.70492000000002</v>
      </c>
      <c r="AF223" s="208">
        <v>554.70492000000002</v>
      </c>
      <c r="AG223" s="208">
        <v>554.70492000000002</v>
      </c>
      <c r="AH223" s="208">
        <v>500.27500000000003</v>
      </c>
      <c r="AI223" s="190">
        <v>400.22</v>
      </c>
      <c r="AJ223" s="312">
        <f t="shared" si="60"/>
        <v>1</v>
      </c>
    </row>
    <row r="224" spans="1:43" ht="23.1" customHeight="1" x14ac:dyDescent="0.25">
      <c r="A224" s="449"/>
      <c r="C224" s="2" t="s">
        <v>702</v>
      </c>
      <c r="D224" s="4" t="s">
        <v>696</v>
      </c>
      <c r="E224" s="116">
        <f t="shared" si="65"/>
        <v>2700</v>
      </c>
      <c r="F224" s="117">
        <f t="shared" si="65"/>
        <v>1600</v>
      </c>
      <c r="K224" s="202">
        <f t="shared" si="66"/>
        <v>2700</v>
      </c>
      <c r="L224" s="202">
        <f t="shared" si="66"/>
        <v>1600</v>
      </c>
      <c r="M224" s="51"/>
      <c r="N224" s="13">
        <f t="shared" si="58"/>
        <v>2656.0750000000003</v>
      </c>
      <c r="O224" s="13">
        <f t="shared" si="59"/>
        <v>1593.645</v>
      </c>
      <c r="P224" s="51"/>
      <c r="Q224" s="477">
        <v>1062.43</v>
      </c>
      <c r="R224" s="477">
        <v>1062.43</v>
      </c>
      <c r="S224" s="450">
        <v>983.74099999999999</v>
      </c>
      <c r="T224" s="450">
        <v>983.74099999999999</v>
      </c>
      <c r="U224" s="436">
        <v>894.31</v>
      </c>
      <c r="V224" s="409">
        <v>894.31</v>
      </c>
      <c r="W224" s="409">
        <v>894.31</v>
      </c>
      <c r="X224" s="368">
        <v>815.97499999999991</v>
      </c>
      <c r="Y224" s="305">
        <v>652.78</v>
      </c>
      <c r="Z224" s="289">
        <v>653.75</v>
      </c>
      <c r="AA224" s="277">
        <v>523</v>
      </c>
      <c r="AB224" s="272">
        <v>523</v>
      </c>
      <c r="AC224" s="263">
        <v>499.53200000000004</v>
      </c>
      <c r="AD224" s="208">
        <v>738.14202</v>
      </c>
      <c r="AE224" s="208">
        <v>738.14202</v>
      </c>
      <c r="AF224" s="208">
        <v>738.14202</v>
      </c>
      <c r="AG224" s="208">
        <v>738.14202</v>
      </c>
      <c r="AH224" s="208">
        <v>665.71250000000009</v>
      </c>
      <c r="AI224" s="190">
        <v>532.57000000000005</v>
      </c>
      <c r="AJ224" s="312">
        <f t="shared" si="60"/>
        <v>1</v>
      </c>
    </row>
    <row r="225" spans="1:37" ht="23.1" customHeight="1" x14ac:dyDescent="0.25">
      <c r="A225" s="449"/>
      <c r="C225" s="2" t="s">
        <v>702</v>
      </c>
      <c r="D225" s="4" t="s">
        <v>697</v>
      </c>
      <c r="E225" s="116">
        <f t="shared" si="65"/>
        <v>3300</v>
      </c>
      <c r="F225" s="117">
        <f t="shared" si="65"/>
        <v>2000</v>
      </c>
      <c r="K225" s="202">
        <f t="shared" si="66"/>
        <v>3300</v>
      </c>
      <c r="L225" s="202">
        <f t="shared" si="66"/>
        <v>2000</v>
      </c>
      <c r="M225" s="51"/>
      <c r="N225" s="13">
        <f t="shared" si="58"/>
        <v>3277.25</v>
      </c>
      <c r="O225" s="13">
        <f t="shared" si="59"/>
        <v>1966.3500000000001</v>
      </c>
      <c r="P225" s="51"/>
      <c r="Q225" s="477">
        <v>1310.9</v>
      </c>
      <c r="R225" s="477">
        <v>1310.9</v>
      </c>
      <c r="S225" s="450">
        <v>1214.4000000000001</v>
      </c>
      <c r="T225" s="450">
        <v>1214.4000000000001</v>
      </c>
      <c r="U225" s="436">
        <v>1104</v>
      </c>
      <c r="V225" s="420">
        <v>1104</v>
      </c>
      <c r="W225" s="409">
        <v>1103.45</v>
      </c>
      <c r="X225" s="368">
        <v>1006.8000000000001</v>
      </c>
      <c r="Y225" s="305">
        <v>805.44</v>
      </c>
      <c r="Z225" s="289">
        <v>806.25</v>
      </c>
      <c r="AA225" s="277">
        <v>645</v>
      </c>
      <c r="AB225" s="272">
        <v>645</v>
      </c>
      <c r="AC225" s="263">
        <v>616.34100000000001</v>
      </c>
      <c r="AD225" s="208"/>
      <c r="AE225" s="208"/>
      <c r="AF225" s="208"/>
      <c r="AG225" s="208"/>
      <c r="AH225" s="208"/>
      <c r="AI225" s="190"/>
      <c r="AJ225" s="312">
        <f t="shared" si="60"/>
        <v>1</v>
      </c>
    </row>
    <row r="226" spans="1:37" ht="23.1" customHeight="1" x14ac:dyDescent="0.25">
      <c r="A226" s="449"/>
      <c r="C226" s="2" t="s">
        <v>702</v>
      </c>
      <c r="D226" s="4" t="s">
        <v>698</v>
      </c>
      <c r="E226" s="116">
        <f t="shared" si="65"/>
        <v>4400</v>
      </c>
      <c r="F226" s="117">
        <f t="shared" si="65"/>
        <v>2650</v>
      </c>
      <c r="K226" s="202">
        <f t="shared" si="66"/>
        <v>4400</v>
      </c>
      <c r="L226" s="202">
        <f t="shared" si="66"/>
        <v>2650</v>
      </c>
      <c r="M226" s="51"/>
      <c r="N226" s="13">
        <f t="shared" si="58"/>
        <v>4361.0749999999998</v>
      </c>
      <c r="O226" s="13">
        <f t="shared" si="59"/>
        <v>2616.645</v>
      </c>
      <c r="P226" s="51"/>
      <c r="Q226" s="477">
        <v>1744.43</v>
      </c>
      <c r="R226" s="477">
        <v>1744.43</v>
      </c>
      <c r="S226" s="451">
        <v>1615.9</v>
      </c>
      <c r="T226" s="451">
        <v>1615.9</v>
      </c>
      <c r="U226" s="436">
        <v>1469</v>
      </c>
      <c r="V226" s="420">
        <v>1469</v>
      </c>
      <c r="W226" s="409">
        <v>1468.38</v>
      </c>
      <c r="X226" s="368">
        <v>1339.7624999999998</v>
      </c>
      <c r="Y226" s="305">
        <v>1071.81</v>
      </c>
      <c r="Z226" s="289">
        <v>1072.5</v>
      </c>
      <c r="AA226" s="277">
        <v>858</v>
      </c>
      <c r="AB226" s="272">
        <v>858</v>
      </c>
      <c r="AC226" s="263">
        <v>820.16000000000008</v>
      </c>
      <c r="AD226" s="208"/>
      <c r="AE226" s="208"/>
      <c r="AF226" s="208"/>
      <c r="AG226" s="208"/>
      <c r="AH226" s="208"/>
      <c r="AI226" s="190"/>
      <c r="AJ226" s="312">
        <f t="shared" si="60"/>
        <v>1</v>
      </c>
    </row>
    <row r="227" spans="1:37" ht="23.1" customHeight="1" x14ac:dyDescent="0.25">
      <c r="A227" s="449"/>
      <c r="C227" s="2" t="s">
        <v>702</v>
      </c>
      <c r="D227" s="4" t="s">
        <v>699</v>
      </c>
      <c r="E227" s="116">
        <f t="shared" si="65"/>
        <v>7500</v>
      </c>
      <c r="F227" s="117">
        <f t="shared" si="65"/>
        <v>4500</v>
      </c>
      <c r="K227" s="202">
        <f t="shared" si="66"/>
        <v>7500</v>
      </c>
      <c r="L227" s="202">
        <f t="shared" si="66"/>
        <v>4500</v>
      </c>
      <c r="M227" s="51"/>
      <c r="N227" s="13">
        <f t="shared" si="58"/>
        <v>7483.1500000000005</v>
      </c>
      <c r="O227" s="13">
        <f t="shared" si="59"/>
        <v>4489.8900000000003</v>
      </c>
      <c r="P227" s="51"/>
      <c r="Q227" s="477">
        <v>2993.26</v>
      </c>
      <c r="R227" s="477">
        <v>2993.26</v>
      </c>
      <c r="S227" s="451">
        <v>2772</v>
      </c>
      <c r="T227" s="451">
        <v>2772</v>
      </c>
      <c r="U227" s="436">
        <v>2520</v>
      </c>
      <c r="V227" s="420">
        <v>2520</v>
      </c>
      <c r="W227" s="409">
        <v>2519.58</v>
      </c>
      <c r="X227" s="368">
        <v>2298.8874999999998</v>
      </c>
      <c r="Y227" s="305">
        <v>1839.11</v>
      </c>
      <c r="Z227" s="289">
        <v>1665.8674999999998</v>
      </c>
      <c r="AA227" s="277">
        <v>1332.694</v>
      </c>
      <c r="AB227" s="263">
        <v>1332.694</v>
      </c>
      <c r="AC227" s="263">
        <v>1332.694</v>
      </c>
      <c r="AD227" s="208">
        <v>1199.4166799999998</v>
      </c>
      <c r="AE227" s="208">
        <v>1199.4166799999998</v>
      </c>
      <c r="AF227" s="208">
        <v>1199.4166799999998</v>
      </c>
      <c r="AG227" s="208">
        <v>1199.4166799999998</v>
      </c>
      <c r="AH227" s="208">
        <v>1081.7249999999999</v>
      </c>
      <c r="AI227" s="190">
        <v>865.38</v>
      </c>
      <c r="AJ227" s="312">
        <f t="shared" si="60"/>
        <v>1</v>
      </c>
    </row>
    <row r="228" spans="1:37" ht="23.1" customHeight="1" x14ac:dyDescent="0.25">
      <c r="A228" s="449"/>
      <c r="D228" s="136"/>
      <c r="E228" s="138"/>
      <c r="F228" s="139"/>
      <c r="K228" s="202"/>
      <c r="L228" s="202"/>
      <c r="M228" s="51"/>
      <c r="N228" s="13"/>
      <c r="O228" s="13"/>
      <c r="P228" s="51"/>
      <c r="Q228" s="451"/>
      <c r="R228" s="451"/>
      <c r="S228" s="451"/>
      <c r="T228" s="451"/>
      <c r="U228" s="436"/>
      <c r="V228" s="401"/>
      <c r="W228" s="401"/>
      <c r="X228" s="368"/>
      <c r="Y228" s="305"/>
      <c r="Z228" s="289"/>
      <c r="AA228" s="277"/>
      <c r="AB228" s="263"/>
      <c r="AC228" s="263"/>
      <c r="AD228" s="208"/>
      <c r="AE228" s="208"/>
      <c r="AF228" s="208"/>
      <c r="AG228" s="208"/>
      <c r="AH228" s="208"/>
      <c r="AI228" s="191"/>
      <c r="AJ228" s="312" t="e">
        <f t="shared" si="60"/>
        <v>#DIV/0!</v>
      </c>
    </row>
    <row r="229" spans="1:37" s="66" customFormat="1" ht="23.1" customHeight="1" x14ac:dyDescent="0.25">
      <c r="A229" s="449"/>
      <c r="B229" s="2">
        <v>1895</v>
      </c>
      <c r="C229" s="2" t="s">
        <v>413</v>
      </c>
      <c r="D229" s="4" t="s">
        <v>700</v>
      </c>
      <c r="E229" s="116">
        <f t="shared" ref="E229:F230" si="67">K229</f>
        <v>6800</v>
      </c>
      <c r="F229" s="117">
        <f t="shared" si="67"/>
        <v>4100</v>
      </c>
      <c r="G229" s="101"/>
      <c r="H229" s="2"/>
      <c r="I229" s="2"/>
      <c r="J229" s="33"/>
      <c r="K229" s="202">
        <f t="shared" ref="K229:L230" si="68">MROUND(N229+25,50)</f>
        <v>6800</v>
      </c>
      <c r="L229" s="202">
        <f t="shared" si="68"/>
        <v>4100</v>
      </c>
      <c r="M229" s="51"/>
      <c r="N229" s="13">
        <f t="shared" si="58"/>
        <v>6757.75</v>
      </c>
      <c r="O229" s="13">
        <f t="shared" si="59"/>
        <v>4054.6499999999996</v>
      </c>
      <c r="P229" s="63"/>
      <c r="Q229" s="477">
        <v>2703.1</v>
      </c>
      <c r="R229" s="477">
        <v>2703.1</v>
      </c>
      <c r="S229" s="451">
        <v>4280.1000000000004</v>
      </c>
      <c r="T229" s="451">
        <v>4280.1000000000004</v>
      </c>
      <c r="U229" s="436">
        <v>2275.34</v>
      </c>
      <c r="V229" s="409">
        <v>2275.34</v>
      </c>
      <c r="W229" s="409">
        <v>2275.34</v>
      </c>
      <c r="X229" s="368">
        <v>2076.0374999999999</v>
      </c>
      <c r="Y229" s="305">
        <v>1660.83</v>
      </c>
      <c r="Z229" s="289">
        <v>1588.62</v>
      </c>
      <c r="AA229" s="277">
        <v>1270.896</v>
      </c>
      <c r="AB229" s="263">
        <v>1270.896</v>
      </c>
      <c r="AC229" s="263">
        <v>1270.896</v>
      </c>
      <c r="AD229" s="208">
        <v>1143.8103599999999</v>
      </c>
      <c r="AE229" s="208">
        <v>1143.8103599999999</v>
      </c>
      <c r="AF229" s="208">
        <v>1143.8103599999999</v>
      </c>
      <c r="AG229" s="208">
        <v>1143.8103599999999</v>
      </c>
      <c r="AH229" s="208">
        <v>1031.575</v>
      </c>
      <c r="AI229" s="191">
        <v>825.26</v>
      </c>
      <c r="AJ229" s="312">
        <f t="shared" si="60"/>
        <v>1</v>
      </c>
      <c r="AK229" s="144"/>
    </row>
    <row r="230" spans="1:37" ht="23.1" customHeight="1" x14ac:dyDescent="0.25">
      <c r="A230" s="449"/>
      <c r="B230" s="2">
        <v>1896</v>
      </c>
      <c r="C230" s="2" t="s">
        <v>414</v>
      </c>
      <c r="D230" s="4" t="s">
        <v>701</v>
      </c>
      <c r="E230" s="116">
        <f t="shared" si="67"/>
        <v>11600</v>
      </c>
      <c r="F230" s="117">
        <f t="shared" si="67"/>
        <v>6950</v>
      </c>
      <c r="G230" s="101"/>
      <c r="K230" s="202">
        <f t="shared" si="68"/>
        <v>11600</v>
      </c>
      <c r="L230" s="202">
        <f t="shared" si="68"/>
        <v>6950</v>
      </c>
      <c r="M230" s="51"/>
      <c r="N230" s="13">
        <f t="shared" si="58"/>
        <v>11556.25</v>
      </c>
      <c r="O230" s="13">
        <f t="shared" si="59"/>
        <v>6933.75</v>
      </c>
      <c r="P230" s="51"/>
      <c r="Q230" s="477">
        <v>4622.5</v>
      </c>
      <c r="R230" s="477">
        <v>4622.5</v>
      </c>
      <c r="S230" s="450">
        <v>3890.99</v>
      </c>
      <c r="T230" s="450">
        <v>3890.99</v>
      </c>
      <c r="U230" s="436">
        <v>3890.99</v>
      </c>
      <c r="V230" s="409">
        <v>3890.99</v>
      </c>
      <c r="W230" s="409">
        <v>3890.99</v>
      </c>
      <c r="X230" s="368">
        <v>3550.1749999999997</v>
      </c>
      <c r="Y230" s="305">
        <v>2840.14</v>
      </c>
      <c r="Z230" s="289">
        <v>2716.67</v>
      </c>
      <c r="AA230" s="277">
        <v>2173.3360000000002</v>
      </c>
      <c r="AB230" s="263">
        <v>2173.3360000000002</v>
      </c>
      <c r="AC230" s="263">
        <v>2173.3360000000002</v>
      </c>
      <c r="AD230" s="208">
        <v>1955.9924999999998</v>
      </c>
      <c r="AE230" s="208">
        <v>1955.9924999999998</v>
      </c>
      <c r="AF230" s="208">
        <v>1955.9924999999998</v>
      </c>
      <c r="AG230" s="208">
        <v>1955.9924999999998</v>
      </c>
      <c r="AH230" s="208">
        <v>1764.0625</v>
      </c>
      <c r="AI230" s="191">
        <v>1411.25</v>
      </c>
      <c r="AJ230" s="312">
        <f t="shared" si="60"/>
        <v>1</v>
      </c>
    </row>
    <row r="231" spans="1:37" ht="23.1" customHeight="1" x14ac:dyDescent="0.25">
      <c r="D231" s="136"/>
      <c r="E231" s="138"/>
      <c r="F231" s="139"/>
      <c r="K231" s="202"/>
      <c r="L231" s="202"/>
      <c r="M231" s="51"/>
      <c r="N231" s="13"/>
      <c r="O231" s="13"/>
      <c r="P231" s="51"/>
      <c r="Q231" s="398"/>
      <c r="R231" s="398"/>
      <c r="S231" s="398"/>
      <c r="T231" s="398"/>
      <c r="U231" s="400"/>
      <c r="V231" s="401"/>
      <c r="W231" s="401"/>
      <c r="X231" s="368">
        <v>0</v>
      </c>
      <c r="Y231" s="300"/>
      <c r="Z231" s="289"/>
      <c r="AA231" s="277"/>
      <c r="AB231" s="208"/>
      <c r="AC231" s="208"/>
      <c r="AD231" s="208"/>
      <c r="AE231" s="208"/>
      <c r="AF231" s="208"/>
      <c r="AG231" s="208"/>
      <c r="AH231" s="208"/>
      <c r="AI231" s="54"/>
      <c r="AJ231" s="312" t="e">
        <f t="shared" si="60"/>
        <v>#DIV/0!</v>
      </c>
    </row>
    <row r="232" spans="1:37" ht="23.1" customHeight="1" x14ac:dyDescent="0.25">
      <c r="D232" s="615" t="s">
        <v>838</v>
      </c>
      <c r="E232" s="615"/>
      <c r="F232" s="615"/>
      <c r="G232" s="615"/>
      <c r="H232" s="615"/>
      <c r="I232" s="615"/>
      <c r="J232" s="34"/>
      <c r="K232" s="202"/>
      <c r="L232" s="202"/>
      <c r="M232" s="2"/>
      <c r="N232" s="13"/>
      <c r="O232" s="13"/>
      <c r="P232" s="2"/>
      <c r="Q232" s="476">
        <v>45425</v>
      </c>
      <c r="R232" s="476">
        <v>45394</v>
      </c>
      <c r="S232" s="473">
        <v>220324</v>
      </c>
      <c r="T232" s="398"/>
      <c r="U232" s="400"/>
      <c r="V232" s="401"/>
      <c r="W232" s="401"/>
      <c r="X232" s="329"/>
      <c r="Y232" s="333"/>
      <c r="Z232" s="330"/>
      <c r="AA232" s="277"/>
      <c r="AB232" s="208"/>
      <c r="AC232" s="208"/>
      <c r="AD232" s="208"/>
      <c r="AE232" s="208"/>
      <c r="AF232" s="208"/>
      <c r="AG232" s="208"/>
      <c r="AH232" s="208"/>
      <c r="AI232" s="54"/>
      <c r="AJ232" s="312">
        <f t="shared" si="60"/>
        <v>1.0006829096356347</v>
      </c>
    </row>
    <row r="233" spans="1:37" s="66" customFormat="1" ht="23.1" customHeight="1" x14ac:dyDescent="0.25">
      <c r="A233" s="449"/>
      <c r="B233" s="2">
        <v>2007</v>
      </c>
      <c r="C233" s="2" t="s">
        <v>466</v>
      </c>
      <c r="D233" s="4" t="s">
        <v>546</v>
      </c>
      <c r="E233" s="116">
        <f t="shared" ref="E233:F239" si="69">K233</f>
        <v>1850</v>
      </c>
      <c r="F233" s="117">
        <f t="shared" si="69"/>
        <v>1100</v>
      </c>
      <c r="G233" s="101"/>
      <c r="H233" s="2"/>
      <c r="I233" s="2"/>
      <c r="J233" s="33"/>
      <c r="K233" s="202">
        <f t="shared" ref="K233:L239" si="70">MROUND(N233+25,50)</f>
        <v>1850</v>
      </c>
      <c r="L233" s="202">
        <f t="shared" si="70"/>
        <v>1100</v>
      </c>
      <c r="M233" s="51"/>
      <c r="N233" s="13">
        <f t="shared" si="58"/>
        <v>1806.2</v>
      </c>
      <c r="O233" s="13">
        <f t="shared" si="59"/>
        <v>1083.72</v>
      </c>
      <c r="P233" s="63"/>
      <c r="Q233" s="477">
        <v>722.48</v>
      </c>
      <c r="R233" s="477">
        <v>722.48</v>
      </c>
      <c r="S233" s="450">
        <v>669</v>
      </c>
      <c r="T233" s="450">
        <v>669</v>
      </c>
      <c r="U233" s="436">
        <v>608.16</v>
      </c>
      <c r="V233" s="409">
        <v>608.16</v>
      </c>
      <c r="W233" s="409">
        <v>608.16</v>
      </c>
      <c r="X233" s="368">
        <v>554.88750000000005</v>
      </c>
      <c r="Y233" s="305">
        <v>443.91</v>
      </c>
      <c r="Z233" s="289">
        <v>424.6275</v>
      </c>
      <c r="AA233" s="277">
        <v>339.702</v>
      </c>
      <c r="AB233" s="263">
        <v>339.702</v>
      </c>
      <c r="AC233" s="263">
        <v>339.702</v>
      </c>
      <c r="AD233" s="208">
        <v>305.72388000000001</v>
      </c>
      <c r="AE233" s="208">
        <v>305.72388000000001</v>
      </c>
      <c r="AF233" s="208">
        <v>305.72388000000001</v>
      </c>
      <c r="AG233" s="208">
        <v>305.72388000000001</v>
      </c>
      <c r="AH233" s="208">
        <v>275.72500000000002</v>
      </c>
      <c r="AI233" s="191">
        <v>220.58</v>
      </c>
      <c r="AJ233" s="312">
        <f t="shared" si="60"/>
        <v>1</v>
      </c>
      <c r="AK233" s="144"/>
    </row>
    <row r="234" spans="1:37" ht="23.1" customHeight="1" x14ac:dyDescent="0.25">
      <c r="A234" s="449"/>
      <c r="C234" s="2" t="s">
        <v>467</v>
      </c>
      <c r="D234" s="4" t="s">
        <v>547</v>
      </c>
      <c r="E234" s="116">
        <f t="shared" si="69"/>
        <v>2200</v>
      </c>
      <c r="F234" s="117">
        <f t="shared" si="69"/>
        <v>1300</v>
      </c>
      <c r="G234" s="101"/>
      <c r="K234" s="202">
        <f t="shared" si="70"/>
        <v>2200</v>
      </c>
      <c r="L234" s="202">
        <f t="shared" si="70"/>
        <v>1300</v>
      </c>
      <c r="M234" s="51"/>
      <c r="N234" s="13">
        <f t="shared" si="58"/>
        <v>2155.125</v>
      </c>
      <c r="O234" s="13">
        <f t="shared" si="59"/>
        <v>1293.0749999999998</v>
      </c>
      <c r="P234" s="51"/>
      <c r="Q234" s="477">
        <v>862.05</v>
      </c>
      <c r="R234" s="477">
        <v>862.05</v>
      </c>
      <c r="S234" s="451">
        <v>799</v>
      </c>
      <c r="T234" s="451">
        <v>799</v>
      </c>
      <c r="U234" s="436">
        <v>725.63</v>
      </c>
      <c r="V234" s="409">
        <v>725.63</v>
      </c>
      <c r="W234" s="409">
        <v>725.63</v>
      </c>
      <c r="X234" s="368">
        <v>662.07499999999993</v>
      </c>
      <c r="Y234" s="305">
        <v>529.66</v>
      </c>
      <c r="Z234" s="289">
        <v>506.64625000000007</v>
      </c>
      <c r="AA234" s="277">
        <v>405.31700000000006</v>
      </c>
      <c r="AB234" s="263">
        <v>405.31700000000006</v>
      </c>
      <c r="AC234" s="263">
        <v>405.31700000000006</v>
      </c>
      <c r="AD234" s="208">
        <v>364.78133999999994</v>
      </c>
      <c r="AE234" s="208">
        <v>364.78133999999994</v>
      </c>
      <c r="AF234" s="208">
        <v>364.78133999999994</v>
      </c>
      <c r="AG234" s="208">
        <v>364.78133999999994</v>
      </c>
      <c r="AH234" s="208">
        <v>328.98750000000001</v>
      </c>
      <c r="AI234" s="191">
        <v>263.19</v>
      </c>
      <c r="AJ234" s="312">
        <f t="shared" si="60"/>
        <v>1</v>
      </c>
    </row>
    <row r="235" spans="1:37" ht="23.1" customHeight="1" x14ac:dyDescent="0.25">
      <c r="A235" s="449"/>
      <c r="C235" s="2" t="s">
        <v>468</v>
      </c>
      <c r="D235" s="4" t="s">
        <v>548</v>
      </c>
      <c r="E235" s="116">
        <f t="shared" si="69"/>
        <v>3000</v>
      </c>
      <c r="F235" s="117">
        <f t="shared" si="69"/>
        <v>1800</v>
      </c>
      <c r="G235" s="101"/>
      <c r="K235" s="202">
        <f t="shared" si="70"/>
        <v>3000</v>
      </c>
      <c r="L235" s="202">
        <f t="shared" si="70"/>
        <v>1800</v>
      </c>
      <c r="M235" s="51"/>
      <c r="N235" s="13">
        <f t="shared" si="58"/>
        <v>2992.625</v>
      </c>
      <c r="O235" s="13">
        <f t="shared" si="59"/>
        <v>1795.5749999999998</v>
      </c>
      <c r="P235" s="51"/>
      <c r="Q235" s="477">
        <v>1197.05</v>
      </c>
      <c r="R235" s="477">
        <v>1197.05</v>
      </c>
      <c r="S235" s="451">
        <v>1108.4000000000001</v>
      </c>
      <c r="T235" s="451">
        <v>1108.4000000000001</v>
      </c>
      <c r="U235" s="436">
        <v>1007.62</v>
      </c>
      <c r="V235" s="409">
        <v>1007.62</v>
      </c>
      <c r="W235" s="409">
        <v>1007.62</v>
      </c>
      <c r="X235" s="368">
        <v>919.36249999999995</v>
      </c>
      <c r="Y235" s="305">
        <v>735.49</v>
      </c>
      <c r="Z235" s="289">
        <v>703.505</v>
      </c>
      <c r="AA235" s="277">
        <v>562.80399999999997</v>
      </c>
      <c r="AB235" s="263">
        <v>562.80399999999997</v>
      </c>
      <c r="AC235" s="263">
        <v>562.80399999999997</v>
      </c>
      <c r="AD235" s="208">
        <v>506.51369999999997</v>
      </c>
      <c r="AE235" s="208">
        <v>506.51369999999997</v>
      </c>
      <c r="AF235" s="208">
        <v>506.51369999999997</v>
      </c>
      <c r="AG235" s="208">
        <v>506.51369999999997</v>
      </c>
      <c r="AH235" s="208">
        <v>456.8125</v>
      </c>
      <c r="AI235" s="191">
        <v>365.45</v>
      </c>
      <c r="AJ235" s="312">
        <f t="shared" si="60"/>
        <v>1</v>
      </c>
    </row>
    <row r="236" spans="1:37" ht="23.1" customHeight="1" x14ac:dyDescent="0.25">
      <c r="A236" s="449"/>
      <c r="C236" s="2" t="s">
        <v>469</v>
      </c>
      <c r="D236" s="4" t="s">
        <v>167</v>
      </c>
      <c r="E236" s="116">
        <f t="shared" si="69"/>
        <v>3400</v>
      </c>
      <c r="F236" s="117">
        <f t="shared" si="69"/>
        <v>2050</v>
      </c>
      <c r="G236" s="101"/>
      <c r="K236" s="202">
        <f t="shared" si="70"/>
        <v>3400</v>
      </c>
      <c r="L236" s="202">
        <f t="shared" si="70"/>
        <v>2050</v>
      </c>
      <c r="M236" s="51"/>
      <c r="N236" s="13">
        <f t="shared" si="58"/>
        <v>3366</v>
      </c>
      <c r="O236" s="13">
        <f t="shared" si="59"/>
        <v>2019.6000000000001</v>
      </c>
      <c r="P236" s="51"/>
      <c r="Q236" s="477">
        <v>1346.4</v>
      </c>
      <c r="R236" s="477">
        <v>1346.4</v>
      </c>
      <c r="S236" s="451">
        <v>1247</v>
      </c>
      <c r="T236" s="451">
        <v>1247</v>
      </c>
      <c r="U236" s="436">
        <v>1133.33</v>
      </c>
      <c r="V236" s="409">
        <v>1133.33</v>
      </c>
      <c r="W236" s="409">
        <v>1133.33</v>
      </c>
      <c r="X236" s="368">
        <v>1034.0625</v>
      </c>
      <c r="Y236" s="305">
        <v>827.25</v>
      </c>
      <c r="Z236" s="289">
        <v>791.27125000000001</v>
      </c>
      <c r="AA236" s="277">
        <v>633.01700000000005</v>
      </c>
      <c r="AB236" s="263">
        <v>633.01700000000005</v>
      </c>
      <c r="AC236" s="263">
        <v>633.01700000000005</v>
      </c>
      <c r="AD236" s="208">
        <v>569.71529999999996</v>
      </c>
      <c r="AE236" s="208">
        <v>569.71529999999996</v>
      </c>
      <c r="AF236" s="208">
        <v>569.71529999999996</v>
      </c>
      <c r="AG236" s="208">
        <v>569.71529999999996</v>
      </c>
      <c r="AH236" s="208">
        <v>513.8125</v>
      </c>
      <c r="AI236" s="191">
        <v>411.05</v>
      </c>
      <c r="AJ236" s="312">
        <f t="shared" si="60"/>
        <v>1</v>
      </c>
    </row>
    <row r="237" spans="1:37" ht="23.1" customHeight="1" x14ac:dyDescent="0.25">
      <c r="A237" s="449"/>
      <c r="C237" s="2" t="s">
        <v>470</v>
      </c>
      <c r="D237" s="4" t="s">
        <v>168</v>
      </c>
      <c r="E237" s="116">
        <f t="shared" si="69"/>
        <v>4050</v>
      </c>
      <c r="F237" s="117">
        <f t="shared" si="69"/>
        <v>2450</v>
      </c>
      <c r="G237" s="101"/>
      <c r="K237" s="202">
        <f t="shared" si="70"/>
        <v>4050</v>
      </c>
      <c r="L237" s="202">
        <f t="shared" si="70"/>
        <v>2450</v>
      </c>
      <c r="M237" s="51"/>
      <c r="N237" s="13">
        <f t="shared" si="58"/>
        <v>4047.2250000000004</v>
      </c>
      <c r="O237" s="13">
        <f t="shared" si="59"/>
        <v>2428.335</v>
      </c>
      <c r="P237" s="51"/>
      <c r="Q237" s="477">
        <v>1618.89</v>
      </c>
      <c r="R237" s="477">
        <v>1618.89</v>
      </c>
      <c r="S237" s="451">
        <v>1499</v>
      </c>
      <c r="T237" s="451">
        <v>1499</v>
      </c>
      <c r="U237" s="436">
        <v>1362.03</v>
      </c>
      <c r="V237" s="409">
        <v>1362.03</v>
      </c>
      <c r="W237" s="409">
        <v>1362.03</v>
      </c>
      <c r="X237" s="368">
        <v>1242.7249999999999</v>
      </c>
      <c r="Y237" s="305">
        <v>994.18</v>
      </c>
      <c r="Z237" s="289">
        <v>950.95000000000016</v>
      </c>
      <c r="AA237" s="277">
        <v>760.7600000000001</v>
      </c>
      <c r="AB237" s="263">
        <v>760.7600000000001</v>
      </c>
      <c r="AC237" s="263">
        <v>760.7600000000001</v>
      </c>
      <c r="AD237" s="208">
        <v>684.68399999999997</v>
      </c>
      <c r="AE237" s="208">
        <v>684.68399999999997</v>
      </c>
      <c r="AF237" s="208">
        <v>684.68399999999997</v>
      </c>
      <c r="AG237" s="208">
        <v>684.68399999999997</v>
      </c>
      <c r="AH237" s="208">
        <v>617.5</v>
      </c>
      <c r="AI237" s="191">
        <v>494</v>
      </c>
      <c r="AJ237" s="312">
        <f t="shared" si="60"/>
        <v>1</v>
      </c>
    </row>
    <row r="238" spans="1:37" ht="23.1" customHeight="1" x14ac:dyDescent="0.25">
      <c r="A238" s="449"/>
      <c r="C238" s="2" t="s">
        <v>471</v>
      </c>
      <c r="D238" s="4" t="s">
        <v>549</v>
      </c>
      <c r="E238" s="116">
        <f t="shared" si="69"/>
        <v>6150</v>
      </c>
      <c r="F238" s="117">
        <f t="shared" si="69"/>
        <v>3700</v>
      </c>
      <c r="G238" s="101"/>
      <c r="K238" s="202">
        <f t="shared" si="70"/>
        <v>6150</v>
      </c>
      <c r="L238" s="202">
        <f t="shared" si="70"/>
        <v>3700</v>
      </c>
      <c r="M238" s="51"/>
      <c r="N238" s="13">
        <f t="shared" si="58"/>
        <v>6126.0749999999998</v>
      </c>
      <c r="O238" s="13">
        <f t="shared" si="59"/>
        <v>3675.6449999999995</v>
      </c>
      <c r="P238" s="51"/>
      <c r="Q238" s="477">
        <v>2450.4299999999998</v>
      </c>
      <c r="R238" s="477">
        <v>2450.4299999999998</v>
      </c>
      <c r="S238" s="451">
        <v>2269</v>
      </c>
      <c r="T238" s="451">
        <v>2269</v>
      </c>
      <c r="U238" s="436">
        <v>2062.54</v>
      </c>
      <c r="V238" s="409">
        <v>2062.54</v>
      </c>
      <c r="W238" s="409">
        <v>2062.54</v>
      </c>
      <c r="X238" s="368">
        <v>1881.875</v>
      </c>
      <c r="Y238" s="305">
        <v>1505.5</v>
      </c>
      <c r="Z238" s="289">
        <v>1440.13375</v>
      </c>
      <c r="AA238" s="277">
        <v>1152.107</v>
      </c>
      <c r="AB238" s="263">
        <v>1152.107</v>
      </c>
      <c r="AC238" s="263">
        <v>1152.107</v>
      </c>
      <c r="AD238" s="208">
        <v>1036.8804599999999</v>
      </c>
      <c r="AE238" s="208">
        <v>1036.8804599999999</v>
      </c>
      <c r="AF238" s="208">
        <v>1036.8804599999999</v>
      </c>
      <c r="AG238" s="208">
        <v>1036.8804599999999</v>
      </c>
      <c r="AH238" s="208">
        <v>935.13750000000005</v>
      </c>
      <c r="AI238" s="191">
        <v>748.11</v>
      </c>
      <c r="AJ238" s="312">
        <f t="shared" si="60"/>
        <v>1</v>
      </c>
    </row>
    <row r="239" spans="1:37" ht="23.1" customHeight="1" x14ac:dyDescent="0.25">
      <c r="A239" s="449"/>
      <c r="C239" s="2" t="s">
        <v>472</v>
      </c>
      <c r="D239" s="4" t="s">
        <v>170</v>
      </c>
      <c r="E239" s="116">
        <f t="shared" si="69"/>
        <v>11750</v>
      </c>
      <c r="F239" s="117">
        <f t="shared" si="69"/>
        <v>7050</v>
      </c>
      <c r="G239" s="101"/>
      <c r="K239" s="202">
        <f t="shared" si="70"/>
        <v>11750</v>
      </c>
      <c r="L239" s="202">
        <f t="shared" si="70"/>
        <v>7050</v>
      </c>
      <c r="M239" s="51"/>
      <c r="N239" s="13">
        <f t="shared" si="58"/>
        <v>11704.349999999999</v>
      </c>
      <c r="O239" s="13">
        <f t="shared" si="59"/>
        <v>7022.61</v>
      </c>
      <c r="P239" s="51"/>
      <c r="Q239" s="477">
        <v>4681.74</v>
      </c>
      <c r="R239" s="477">
        <v>4681.74</v>
      </c>
      <c r="S239" s="451">
        <v>4413</v>
      </c>
      <c r="T239" s="451">
        <v>4413</v>
      </c>
      <c r="U239" s="436">
        <v>3940.86</v>
      </c>
      <c r="V239" s="409">
        <v>3940.86</v>
      </c>
      <c r="W239" s="409">
        <v>3940.86</v>
      </c>
      <c r="X239" s="368">
        <v>3595.6750000000002</v>
      </c>
      <c r="Y239" s="305">
        <v>2876.54</v>
      </c>
      <c r="Z239" s="289">
        <v>2765.51</v>
      </c>
      <c r="AA239" s="277">
        <v>2212.4080000000004</v>
      </c>
      <c r="AB239" s="263">
        <v>2212.4080000000004</v>
      </c>
      <c r="AC239" s="263">
        <v>2212.4080000000004</v>
      </c>
      <c r="AD239" s="208">
        <v>1981.0652399999997</v>
      </c>
      <c r="AE239" s="208">
        <v>1981.0652399999997</v>
      </c>
      <c r="AF239" s="208">
        <v>1981.0652399999997</v>
      </c>
      <c r="AG239" s="208">
        <v>1981.0652399999997</v>
      </c>
      <c r="AH239" s="208">
        <v>1786.675</v>
      </c>
      <c r="AI239" s="191">
        <v>1429.34</v>
      </c>
      <c r="AJ239" s="312">
        <f t="shared" si="60"/>
        <v>1</v>
      </c>
    </row>
    <row r="240" spans="1:37" ht="23.1" customHeight="1" x14ac:dyDescent="0.25">
      <c r="D240" s="136"/>
      <c r="E240" s="138"/>
      <c r="F240" s="139"/>
      <c r="K240" s="202"/>
      <c r="L240" s="202"/>
      <c r="M240" s="51"/>
      <c r="N240" s="13"/>
      <c r="O240" s="13"/>
      <c r="P240" s="51"/>
      <c r="Q240" s="398"/>
      <c r="R240" s="398"/>
      <c r="S240" s="398"/>
      <c r="T240" s="398"/>
      <c r="U240" s="400"/>
      <c r="V240" s="401"/>
      <c r="W240" s="401"/>
      <c r="X240" s="368"/>
      <c r="Y240" s="305"/>
      <c r="Z240" s="289"/>
      <c r="AA240" s="277"/>
      <c r="AB240" s="263"/>
      <c r="AC240" s="263"/>
      <c r="AD240" s="208"/>
      <c r="AE240" s="208"/>
      <c r="AF240" s="208"/>
      <c r="AG240" s="208"/>
      <c r="AH240" s="208"/>
      <c r="AI240" s="191"/>
      <c r="AJ240" s="312" t="e">
        <f t="shared" si="60"/>
        <v>#DIV/0!</v>
      </c>
    </row>
    <row r="241" spans="1:37" ht="23.1" customHeight="1" x14ac:dyDescent="0.25">
      <c r="D241" s="615" t="s">
        <v>836</v>
      </c>
      <c r="E241" s="615"/>
      <c r="F241" s="615"/>
      <c r="G241" s="615"/>
      <c r="H241" s="615"/>
      <c r="I241" s="615"/>
      <c r="J241" s="34"/>
      <c r="K241" s="202"/>
      <c r="L241" s="202"/>
      <c r="M241" s="2"/>
      <c r="N241" s="13"/>
      <c r="O241" s="13"/>
      <c r="P241" s="2"/>
      <c r="Q241" s="476">
        <v>45425</v>
      </c>
      <c r="R241" s="476">
        <v>45394</v>
      </c>
      <c r="S241" s="473">
        <v>220324</v>
      </c>
      <c r="T241" s="398"/>
      <c r="U241" s="400"/>
      <c r="V241" s="401"/>
      <c r="W241" s="401"/>
      <c r="X241" s="329"/>
      <c r="Y241" s="333"/>
      <c r="Z241" s="330"/>
      <c r="AA241" s="280"/>
      <c r="AB241" s="331"/>
      <c r="AC241" s="331"/>
      <c r="AD241" s="237"/>
      <c r="AE241" s="237"/>
      <c r="AF241" s="237"/>
      <c r="AG241" s="237"/>
      <c r="AH241" s="237"/>
      <c r="AI241" s="197"/>
      <c r="AJ241" s="312">
        <f t="shared" si="60"/>
        <v>1.0006829096356347</v>
      </c>
    </row>
    <row r="242" spans="1:37" s="66" customFormat="1" ht="23.1" customHeight="1" x14ac:dyDescent="0.25">
      <c r="A242" s="449"/>
      <c r="B242" s="2">
        <v>2030</v>
      </c>
      <c r="C242" s="2" t="s">
        <v>477</v>
      </c>
      <c r="D242" s="4" t="s">
        <v>800</v>
      </c>
      <c r="E242" s="116">
        <f t="shared" ref="E242:F256" si="71">K242</f>
        <v>1100</v>
      </c>
      <c r="F242" s="117">
        <f t="shared" si="71"/>
        <v>650</v>
      </c>
      <c r="G242" s="101"/>
      <c r="H242" s="2"/>
      <c r="I242" s="2"/>
      <c r="J242" s="33"/>
      <c r="K242" s="202">
        <f t="shared" ref="K242:L256" si="72">MROUND(N242+25,50)</f>
        <v>1100</v>
      </c>
      <c r="L242" s="202">
        <f t="shared" si="72"/>
        <v>650</v>
      </c>
      <c r="M242" s="51"/>
      <c r="N242" s="13">
        <f t="shared" si="58"/>
        <v>1060.5999999999999</v>
      </c>
      <c r="O242" s="13">
        <f t="shared" si="59"/>
        <v>636.36</v>
      </c>
      <c r="P242" s="63"/>
      <c r="Q242" s="477">
        <v>424.24</v>
      </c>
      <c r="R242" s="477">
        <v>424.24</v>
      </c>
      <c r="S242" s="450">
        <v>392.83200000000005</v>
      </c>
      <c r="T242" s="450">
        <v>392.83200000000005</v>
      </c>
      <c r="U242" s="436">
        <v>357.12</v>
      </c>
      <c r="V242" s="409">
        <v>357.12</v>
      </c>
      <c r="W242" s="409">
        <v>357.12</v>
      </c>
      <c r="X242" s="368">
        <v>325.83750000000003</v>
      </c>
      <c r="Y242" s="305">
        <v>260.67</v>
      </c>
      <c r="Z242" s="289">
        <v>249.34250000000003</v>
      </c>
      <c r="AA242" s="277">
        <v>199.47400000000002</v>
      </c>
      <c r="AB242" s="263">
        <v>199.47400000000002</v>
      </c>
      <c r="AC242" s="263">
        <v>199.47400000000002</v>
      </c>
      <c r="AD242" s="208">
        <v>179.52857999999998</v>
      </c>
      <c r="AE242" s="208">
        <v>179.52857999999998</v>
      </c>
      <c r="AF242" s="208">
        <v>179.52857999999998</v>
      </c>
      <c r="AG242" s="208">
        <v>179.52857999999998</v>
      </c>
      <c r="AH242" s="208">
        <v>161.91249999999999</v>
      </c>
      <c r="AI242" s="191">
        <v>129.53</v>
      </c>
      <c r="AJ242" s="312">
        <f t="shared" si="60"/>
        <v>1</v>
      </c>
      <c r="AK242" s="144"/>
    </row>
    <row r="243" spans="1:37" ht="23.1" customHeight="1" x14ac:dyDescent="0.25">
      <c r="A243" s="449"/>
      <c r="B243" s="2">
        <v>2031</v>
      </c>
      <c r="C243" s="2" t="s">
        <v>478</v>
      </c>
      <c r="D243" s="4" t="s">
        <v>801</v>
      </c>
      <c r="E243" s="116">
        <f t="shared" si="71"/>
        <v>600</v>
      </c>
      <c r="F243" s="117">
        <f t="shared" si="71"/>
        <v>350</v>
      </c>
      <c r="G243" s="101"/>
      <c r="K243" s="202">
        <f t="shared" si="72"/>
        <v>600</v>
      </c>
      <c r="L243" s="202">
        <f t="shared" si="72"/>
        <v>350</v>
      </c>
      <c r="M243" s="51"/>
      <c r="N243" s="13">
        <f t="shared" si="58"/>
        <v>564.52499999999998</v>
      </c>
      <c r="O243" s="13">
        <f t="shared" si="59"/>
        <v>338.71500000000003</v>
      </c>
      <c r="P243" s="51"/>
      <c r="Q243" s="477">
        <v>225.81</v>
      </c>
      <c r="R243" s="477">
        <v>225.81</v>
      </c>
      <c r="S243" s="450">
        <v>209.077</v>
      </c>
      <c r="T243" s="450">
        <v>209.077</v>
      </c>
      <c r="U243" s="436">
        <v>190.07</v>
      </c>
      <c r="V243" s="409">
        <v>190.07</v>
      </c>
      <c r="W243" s="409">
        <v>190.07</v>
      </c>
      <c r="X243" s="368">
        <v>173.42500000000001</v>
      </c>
      <c r="Y243" s="305">
        <v>138.74</v>
      </c>
      <c r="Z243" s="289">
        <v>138.22875000000002</v>
      </c>
      <c r="AA243" s="277">
        <v>110.58300000000001</v>
      </c>
      <c r="AB243" s="263">
        <v>110.58300000000001</v>
      </c>
      <c r="AC243" s="263">
        <v>110.58300000000001</v>
      </c>
      <c r="AD243" s="208">
        <v>90</v>
      </c>
      <c r="AE243" s="234">
        <v>90</v>
      </c>
      <c r="AF243" s="208">
        <v>99.514799999999994</v>
      </c>
      <c r="AG243" s="208">
        <v>99.514799999999994</v>
      </c>
      <c r="AH243" s="208">
        <v>89.75</v>
      </c>
      <c r="AI243" s="191">
        <v>71.8</v>
      </c>
      <c r="AJ243" s="312">
        <f t="shared" si="60"/>
        <v>1</v>
      </c>
    </row>
    <row r="244" spans="1:37" ht="23.1" customHeight="1" x14ac:dyDescent="0.25">
      <c r="A244" s="449"/>
      <c r="B244" s="2">
        <v>2032</v>
      </c>
      <c r="C244" s="2" t="s">
        <v>479</v>
      </c>
      <c r="D244" s="4" t="s">
        <v>802</v>
      </c>
      <c r="E244" s="116">
        <f t="shared" si="71"/>
        <v>600</v>
      </c>
      <c r="F244" s="117">
        <f t="shared" si="71"/>
        <v>350</v>
      </c>
      <c r="G244" s="101"/>
      <c r="K244" s="202">
        <f t="shared" si="72"/>
        <v>600</v>
      </c>
      <c r="L244" s="202">
        <f t="shared" si="72"/>
        <v>350</v>
      </c>
      <c r="M244" s="51"/>
      <c r="N244" s="13">
        <f t="shared" si="58"/>
        <v>578.07499999999993</v>
      </c>
      <c r="O244" s="13">
        <f t="shared" si="59"/>
        <v>346.84499999999997</v>
      </c>
      <c r="P244" s="51"/>
      <c r="Q244" s="477">
        <v>231.23</v>
      </c>
      <c r="R244" s="477">
        <v>231.23</v>
      </c>
      <c r="S244" s="450">
        <v>214.10400000000001</v>
      </c>
      <c r="T244" s="450">
        <v>214.10400000000001</v>
      </c>
      <c r="U244" s="436">
        <v>194.64</v>
      </c>
      <c r="V244" s="409">
        <v>194.64</v>
      </c>
      <c r="W244" s="409">
        <v>194.64</v>
      </c>
      <c r="X244" s="368">
        <v>177.58749999999998</v>
      </c>
      <c r="Y244" s="305">
        <v>142.07</v>
      </c>
      <c r="Z244" s="289">
        <v>141.55625000000003</v>
      </c>
      <c r="AA244" s="277">
        <v>113.24500000000002</v>
      </c>
      <c r="AB244" s="263">
        <v>113.24500000000002</v>
      </c>
      <c r="AC244" s="263">
        <v>113.24500000000002</v>
      </c>
      <c r="AD244" s="208">
        <v>101.91257999999999</v>
      </c>
      <c r="AE244" s="208">
        <v>101.91257999999999</v>
      </c>
      <c r="AF244" s="208">
        <v>101.91257999999999</v>
      </c>
      <c r="AG244" s="208">
        <v>101.91257999999999</v>
      </c>
      <c r="AH244" s="208">
        <v>91.912499999999994</v>
      </c>
      <c r="AI244" s="191">
        <v>73.53</v>
      </c>
      <c r="AJ244" s="312">
        <f t="shared" si="60"/>
        <v>1</v>
      </c>
    </row>
    <row r="245" spans="1:37" ht="23.1" customHeight="1" x14ac:dyDescent="0.25">
      <c r="A245" s="449"/>
      <c r="B245" s="2">
        <v>2033</v>
      </c>
      <c r="C245" s="2" t="s">
        <v>480</v>
      </c>
      <c r="D245" s="4" t="s">
        <v>803</v>
      </c>
      <c r="E245" s="116">
        <f t="shared" si="71"/>
        <v>650</v>
      </c>
      <c r="F245" s="117">
        <f t="shared" si="71"/>
        <v>400</v>
      </c>
      <c r="G245" s="101"/>
      <c r="K245" s="202">
        <f t="shared" si="72"/>
        <v>650</v>
      </c>
      <c r="L245" s="202">
        <f t="shared" si="72"/>
        <v>400</v>
      </c>
      <c r="M245" s="51"/>
      <c r="N245" s="13">
        <f t="shared" si="58"/>
        <v>620.82500000000005</v>
      </c>
      <c r="O245" s="13">
        <f t="shared" si="59"/>
        <v>372.495</v>
      </c>
      <c r="P245" s="51"/>
      <c r="Q245" s="477">
        <v>248.33</v>
      </c>
      <c r="R245" s="477">
        <v>248.33</v>
      </c>
      <c r="S245" s="450">
        <v>229.93300000000002</v>
      </c>
      <c r="T245" s="450">
        <v>229.93300000000002</v>
      </c>
      <c r="U245" s="436">
        <v>209.03</v>
      </c>
      <c r="V245" s="409">
        <v>209.03</v>
      </c>
      <c r="W245" s="409">
        <v>209.03</v>
      </c>
      <c r="X245" s="368">
        <v>190.72500000000002</v>
      </c>
      <c r="Y245" s="305">
        <v>152.58000000000001</v>
      </c>
      <c r="Z245" s="289">
        <v>152.03375</v>
      </c>
      <c r="AA245" s="277">
        <v>121.627</v>
      </c>
      <c r="AB245" s="263">
        <v>121.627</v>
      </c>
      <c r="AC245" s="263">
        <v>121.627</v>
      </c>
      <c r="AD245" s="208">
        <v>99</v>
      </c>
      <c r="AE245" s="234">
        <v>99</v>
      </c>
      <c r="AF245" s="208">
        <v>109.45241999999999</v>
      </c>
      <c r="AG245" s="208">
        <v>109.45241999999999</v>
      </c>
      <c r="AH245" s="208">
        <v>98.712500000000006</v>
      </c>
      <c r="AI245" s="191">
        <v>78.97</v>
      </c>
      <c r="AJ245" s="312">
        <f t="shared" si="60"/>
        <v>1</v>
      </c>
    </row>
    <row r="246" spans="1:37" ht="23.1" customHeight="1" x14ac:dyDescent="0.25">
      <c r="A246" s="449"/>
      <c r="B246" s="2">
        <v>2034</v>
      </c>
      <c r="C246" s="2" t="s">
        <v>481</v>
      </c>
      <c r="D246" s="4" t="s">
        <v>804</v>
      </c>
      <c r="E246" s="116">
        <f t="shared" si="71"/>
        <v>900</v>
      </c>
      <c r="F246" s="117">
        <f t="shared" si="71"/>
        <v>550</v>
      </c>
      <c r="G246" s="101"/>
      <c r="K246" s="202">
        <f t="shared" si="72"/>
        <v>900</v>
      </c>
      <c r="L246" s="202">
        <f t="shared" si="72"/>
        <v>550</v>
      </c>
      <c r="M246" s="51"/>
      <c r="N246" s="13">
        <f t="shared" si="58"/>
        <v>870.40000000000009</v>
      </c>
      <c r="O246" s="13">
        <f t="shared" si="59"/>
        <v>522.24</v>
      </c>
      <c r="P246" s="51"/>
      <c r="Q246" s="477">
        <v>348.16</v>
      </c>
      <c r="R246" s="477">
        <v>348.16</v>
      </c>
      <c r="S246" s="451">
        <v>323</v>
      </c>
      <c r="T246" s="451">
        <v>323</v>
      </c>
      <c r="U246" s="436">
        <v>293.07</v>
      </c>
      <c r="V246" s="409">
        <v>293.07</v>
      </c>
      <c r="W246" s="409">
        <v>293.07</v>
      </c>
      <c r="X246" s="368">
        <v>267.39999999999998</v>
      </c>
      <c r="Y246" s="305">
        <v>213.92</v>
      </c>
      <c r="Z246" s="289">
        <v>213.16625000000002</v>
      </c>
      <c r="AA246" s="277">
        <v>170.53300000000002</v>
      </c>
      <c r="AB246" s="263">
        <v>170.53300000000002</v>
      </c>
      <c r="AC246" s="263">
        <v>170.53300000000002</v>
      </c>
      <c r="AD246" s="208">
        <v>139</v>
      </c>
      <c r="AE246" s="234">
        <v>139</v>
      </c>
      <c r="AF246" s="208">
        <v>153.47178</v>
      </c>
      <c r="AG246" s="208">
        <v>153.47178</v>
      </c>
      <c r="AH246" s="208">
        <v>138.41249999999999</v>
      </c>
      <c r="AI246" s="191">
        <v>110.73</v>
      </c>
      <c r="AJ246" s="312">
        <f t="shared" si="60"/>
        <v>1</v>
      </c>
    </row>
    <row r="247" spans="1:37" ht="23.1" customHeight="1" x14ac:dyDescent="0.25">
      <c r="A247" s="449"/>
      <c r="B247" s="2">
        <v>2035</v>
      </c>
      <c r="C247" s="2" t="s">
        <v>482</v>
      </c>
      <c r="D247" s="4" t="s">
        <v>805</v>
      </c>
      <c r="E247" s="116">
        <f t="shared" si="71"/>
        <v>1050</v>
      </c>
      <c r="F247" s="117">
        <f t="shared" si="71"/>
        <v>650</v>
      </c>
      <c r="G247" s="101"/>
      <c r="K247" s="202">
        <f t="shared" si="72"/>
        <v>1050</v>
      </c>
      <c r="L247" s="202">
        <f t="shared" si="72"/>
        <v>650</v>
      </c>
      <c r="M247" s="51"/>
      <c r="N247" s="13">
        <f t="shared" si="58"/>
        <v>1005.725</v>
      </c>
      <c r="O247" s="13">
        <f t="shared" si="59"/>
        <v>603.43500000000006</v>
      </c>
      <c r="P247" s="51"/>
      <c r="Q247" s="477">
        <v>402.29</v>
      </c>
      <c r="R247" s="477">
        <v>402.29</v>
      </c>
      <c r="S247" s="451">
        <v>373</v>
      </c>
      <c r="T247" s="451">
        <v>373</v>
      </c>
      <c r="U247" s="436">
        <v>338.62</v>
      </c>
      <c r="V247" s="409">
        <v>338.62</v>
      </c>
      <c r="W247" s="409">
        <v>338.62</v>
      </c>
      <c r="X247" s="368">
        <v>308.96249999999998</v>
      </c>
      <c r="Y247" s="305">
        <v>247.17</v>
      </c>
      <c r="Z247" s="289">
        <v>246.29000000000002</v>
      </c>
      <c r="AA247" s="277">
        <v>197.03200000000001</v>
      </c>
      <c r="AB247" s="263">
        <v>197.03200000000001</v>
      </c>
      <c r="AC247" s="263">
        <v>197.03200000000001</v>
      </c>
      <c r="AD247" s="208">
        <v>177.32483999999999</v>
      </c>
      <c r="AE247" s="208">
        <v>177.32483999999999</v>
      </c>
      <c r="AF247" s="208">
        <v>177.32483999999999</v>
      </c>
      <c r="AG247" s="208">
        <v>177.32483999999999</v>
      </c>
      <c r="AH247" s="208">
        <v>159.92500000000001</v>
      </c>
      <c r="AI247" s="191">
        <v>127.94</v>
      </c>
      <c r="AJ247" s="312">
        <f t="shared" si="60"/>
        <v>1</v>
      </c>
    </row>
    <row r="248" spans="1:37" ht="23.1" customHeight="1" x14ac:dyDescent="0.25">
      <c r="A248" s="449"/>
      <c r="B248" s="2">
        <v>2036</v>
      </c>
      <c r="C248" s="2" t="s">
        <v>483</v>
      </c>
      <c r="D248" s="4" t="s">
        <v>806</v>
      </c>
      <c r="E248" s="116">
        <f t="shared" si="71"/>
        <v>1500</v>
      </c>
      <c r="F248" s="117">
        <f t="shared" si="71"/>
        <v>900</v>
      </c>
      <c r="G248" s="101"/>
      <c r="K248" s="202">
        <f t="shared" si="72"/>
        <v>1500</v>
      </c>
      <c r="L248" s="202">
        <f t="shared" si="72"/>
        <v>900</v>
      </c>
      <c r="M248" s="51"/>
      <c r="N248" s="13">
        <f t="shared" si="58"/>
        <v>1493.1999999999998</v>
      </c>
      <c r="O248" s="13">
        <f t="shared" si="59"/>
        <v>895.92</v>
      </c>
      <c r="P248" s="51"/>
      <c r="Q248" s="477">
        <v>597.28</v>
      </c>
      <c r="R248" s="477">
        <v>597.28</v>
      </c>
      <c r="S248" s="451">
        <v>553</v>
      </c>
      <c r="T248" s="451">
        <v>553</v>
      </c>
      <c r="U248" s="436">
        <v>502.75</v>
      </c>
      <c r="V248" s="409">
        <v>502.75</v>
      </c>
      <c r="W248" s="409">
        <v>502.75</v>
      </c>
      <c r="X248" s="368">
        <v>458.71250000000003</v>
      </c>
      <c r="Y248" s="305">
        <v>366.97</v>
      </c>
      <c r="Z248" s="289">
        <v>365.65375000000006</v>
      </c>
      <c r="AA248" s="277">
        <v>292.52300000000002</v>
      </c>
      <c r="AB248" s="263">
        <v>292.52300000000002</v>
      </c>
      <c r="AC248" s="263">
        <v>292.52300000000002</v>
      </c>
      <c r="AD248" s="208">
        <v>238</v>
      </c>
      <c r="AE248" s="234">
        <v>238</v>
      </c>
      <c r="AF248" s="208">
        <v>263.27069999999998</v>
      </c>
      <c r="AG248" s="208">
        <v>263.27069999999998</v>
      </c>
      <c r="AH248" s="208">
        <v>237.4375</v>
      </c>
      <c r="AI248" s="191">
        <v>189.95</v>
      </c>
      <c r="AJ248" s="312">
        <f t="shared" si="60"/>
        <v>1</v>
      </c>
    </row>
    <row r="249" spans="1:37" ht="23.1" customHeight="1" x14ac:dyDescent="0.25">
      <c r="A249" s="449"/>
      <c r="B249" s="2">
        <v>2037</v>
      </c>
      <c r="C249" s="2" t="s">
        <v>484</v>
      </c>
      <c r="D249" s="4" t="s">
        <v>807</v>
      </c>
      <c r="E249" s="116">
        <f t="shared" si="71"/>
        <v>1550</v>
      </c>
      <c r="F249" s="117">
        <f t="shared" si="71"/>
        <v>950</v>
      </c>
      <c r="G249" s="101"/>
      <c r="K249" s="202">
        <f t="shared" si="72"/>
        <v>1550</v>
      </c>
      <c r="L249" s="202">
        <f t="shared" si="72"/>
        <v>950</v>
      </c>
      <c r="M249" s="51"/>
      <c r="N249" s="13">
        <f t="shared" si="58"/>
        <v>1522.7750000000001</v>
      </c>
      <c r="O249" s="13">
        <f t="shared" si="59"/>
        <v>913.66499999999996</v>
      </c>
      <c r="P249" s="51"/>
      <c r="Q249" s="477">
        <v>609.11</v>
      </c>
      <c r="R249" s="477">
        <v>609.11</v>
      </c>
      <c r="S249" s="451">
        <v>564</v>
      </c>
      <c r="T249" s="451">
        <v>564</v>
      </c>
      <c r="U249" s="436">
        <v>512.72</v>
      </c>
      <c r="V249" s="409">
        <v>512.72</v>
      </c>
      <c r="W249" s="409">
        <v>512.72</v>
      </c>
      <c r="X249" s="368">
        <v>467.8125</v>
      </c>
      <c r="Y249" s="305">
        <v>374.25</v>
      </c>
      <c r="Z249" s="289">
        <v>372.9</v>
      </c>
      <c r="AA249" s="277">
        <v>298.32</v>
      </c>
      <c r="AB249" s="263">
        <v>298.32</v>
      </c>
      <c r="AC249" s="263">
        <v>298.32</v>
      </c>
      <c r="AD249" s="208">
        <v>243</v>
      </c>
      <c r="AE249" s="234">
        <v>243</v>
      </c>
      <c r="AF249" s="208">
        <v>268.48205999999999</v>
      </c>
      <c r="AG249" s="208">
        <v>268.48205999999999</v>
      </c>
      <c r="AH249" s="208">
        <v>242.13750000000002</v>
      </c>
      <c r="AI249" s="191">
        <v>193.71</v>
      </c>
      <c r="AJ249" s="312">
        <f t="shared" si="60"/>
        <v>1</v>
      </c>
    </row>
    <row r="250" spans="1:37" ht="23.1" customHeight="1" x14ac:dyDescent="0.25">
      <c r="A250" s="449"/>
      <c r="B250" s="2">
        <v>2038</v>
      </c>
      <c r="C250" s="2" t="s">
        <v>485</v>
      </c>
      <c r="D250" s="4" t="s">
        <v>808</v>
      </c>
      <c r="E250" s="116">
        <f t="shared" si="71"/>
        <v>2050</v>
      </c>
      <c r="F250" s="117">
        <f t="shared" si="71"/>
        <v>1250</v>
      </c>
      <c r="G250" s="101"/>
      <c r="K250" s="202">
        <f t="shared" si="72"/>
        <v>2050</v>
      </c>
      <c r="L250" s="202">
        <f t="shared" si="72"/>
        <v>1250</v>
      </c>
      <c r="M250" s="51"/>
      <c r="N250" s="13">
        <f t="shared" si="58"/>
        <v>2047.1000000000001</v>
      </c>
      <c r="O250" s="13">
        <f t="shared" si="59"/>
        <v>1228.26</v>
      </c>
      <c r="P250" s="51"/>
      <c r="Q250" s="477">
        <v>818.84</v>
      </c>
      <c r="R250" s="477">
        <v>818.84</v>
      </c>
      <c r="S250" s="450">
        <v>758.18600000000004</v>
      </c>
      <c r="T250" s="450">
        <v>758.18600000000004</v>
      </c>
      <c r="U250" s="436">
        <v>689.26</v>
      </c>
      <c r="V250" s="409">
        <v>689.26</v>
      </c>
      <c r="W250" s="409">
        <v>689.26</v>
      </c>
      <c r="X250" s="368">
        <v>628.88750000000005</v>
      </c>
      <c r="Y250" s="305">
        <v>503.11</v>
      </c>
      <c r="Z250" s="289">
        <v>503.75</v>
      </c>
      <c r="AA250" s="269">
        <v>403</v>
      </c>
      <c r="AB250" s="263">
        <v>384.98900000000003</v>
      </c>
      <c r="AC250" s="263">
        <v>384.98900000000003</v>
      </c>
      <c r="AD250" s="208">
        <v>313</v>
      </c>
      <c r="AE250" s="234">
        <v>313</v>
      </c>
      <c r="AF250" s="208">
        <v>346.48613999999998</v>
      </c>
      <c r="AG250" s="208">
        <v>346.48613999999998</v>
      </c>
      <c r="AH250" s="208">
        <v>312.48750000000001</v>
      </c>
      <c r="AI250" s="191">
        <v>249.99</v>
      </c>
      <c r="AJ250" s="312">
        <f t="shared" si="60"/>
        <v>1</v>
      </c>
    </row>
    <row r="251" spans="1:37" ht="23.1" customHeight="1" x14ac:dyDescent="0.25">
      <c r="A251" s="449"/>
      <c r="B251" s="2">
        <v>2039</v>
      </c>
      <c r="C251" s="2" t="s">
        <v>486</v>
      </c>
      <c r="D251" s="4" t="s">
        <v>809</v>
      </c>
      <c r="E251" s="116">
        <f t="shared" si="71"/>
        <v>2350</v>
      </c>
      <c r="F251" s="117">
        <f t="shared" si="71"/>
        <v>1450</v>
      </c>
      <c r="G251" s="101"/>
      <c r="K251" s="202">
        <f t="shared" si="72"/>
        <v>2350</v>
      </c>
      <c r="L251" s="202">
        <f t="shared" si="72"/>
        <v>1450</v>
      </c>
      <c r="M251" s="51"/>
      <c r="N251" s="13">
        <f t="shared" si="58"/>
        <v>2342.4499999999998</v>
      </c>
      <c r="O251" s="13">
        <f t="shared" si="59"/>
        <v>1405.47</v>
      </c>
      <c r="P251" s="51"/>
      <c r="Q251" s="477">
        <v>936.98</v>
      </c>
      <c r="R251" s="477">
        <v>936.98</v>
      </c>
      <c r="S251" s="450">
        <v>867.58100000000013</v>
      </c>
      <c r="T251" s="450">
        <v>867.58100000000013</v>
      </c>
      <c r="U251" s="436">
        <v>788.71</v>
      </c>
      <c r="V251" s="409">
        <v>788.71</v>
      </c>
      <c r="W251" s="409">
        <v>788.71</v>
      </c>
      <c r="X251" s="368">
        <v>719.625</v>
      </c>
      <c r="Y251" s="305">
        <v>575.70000000000005</v>
      </c>
      <c r="Z251" s="289">
        <v>576.25</v>
      </c>
      <c r="AA251" s="269">
        <v>461</v>
      </c>
      <c r="AB251" s="263">
        <v>440.44</v>
      </c>
      <c r="AC251" s="263">
        <v>440.44</v>
      </c>
      <c r="AD251" s="208">
        <v>358</v>
      </c>
      <c r="AE251" s="234">
        <v>358</v>
      </c>
      <c r="AF251" s="208">
        <v>396.47915999999998</v>
      </c>
      <c r="AG251" s="208">
        <v>396.47915999999998</v>
      </c>
      <c r="AH251" s="208">
        <v>357.57499999999999</v>
      </c>
      <c r="AI251" s="191">
        <v>286.06</v>
      </c>
      <c r="AJ251" s="312">
        <f t="shared" si="60"/>
        <v>1</v>
      </c>
    </row>
    <row r="252" spans="1:37" ht="23.1" customHeight="1" x14ac:dyDescent="0.25">
      <c r="A252" s="449"/>
      <c r="B252" s="2">
        <v>2040</v>
      </c>
      <c r="C252" s="2" t="s">
        <v>487</v>
      </c>
      <c r="D252" s="4" t="s">
        <v>810</v>
      </c>
      <c r="E252" s="116">
        <f t="shared" si="71"/>
        <v>2900</v>
      </c>
      <c r="F252" s="117">
        <f t="shared" si="71"/>
        <v>1750</v>
      </c>
      <c r="G252" s="101"/>
      <c r="K252" s="202">
        <f t="shared" si="72"/>
        <v>2900</v>
      </c>
      <c r="L252" s="202">
        <f t="shared" si="72"/>
        <v>1750</v>
      </c>
      <c r="M252" s="51"/>
      <c r="N252" s="13">
        <f t="shared" si="58"/>
        <v>2873.15</v>
      </c>
      <c r="O252" s="13">
        <f t="shared" si="59"/>
        <v>1723.8899999999999</v>
      </c>
      <c r="P252" s="51"/>
      <c r="Q252" s="477">
        <v>1149.26</v>
      </c>
      <c r="R252" s="477">
        <v>1149.26</v>
      </c>
      <c r="S252" s="451">
        <v>1065</v>
      </c>
      <c r="T252" s="451">
        <v>1065</v>
      </c>
      <c r="U252" s="436">
        <v>967.4</v>
      </c>
      <c r="V252" s="409">
        <v>967.4</v>
      </c>
      <c r="W252" s="409">
        <v>967.4</v>
      </c>
      <c r="X252" s="368">
        <v>882.66250000000002</v>
      </c>
      <c r="Y252" s="305">
        <v>706.13</v>
      </c>
      <c r="Z252" s="289">
        <v>706.25</v>
      </c>
      <c r="AA252" s="269">
        <v>565</v>
      </c>
      <c r="AB252" s="263">
        <v>540.3420000000001</v>
      </c>
      <c r="AC252" s="263">
        <v>540.3420000000001</v>
      </c>
      <c r="AD252" s="208">
        <v>439</v>
      </c>
      <c r="AE252" s="234">
        <v>439</v>
      </c>
      <c r="AF252" s="208">
        <v>486.30581999999998</v>
      </c>
      <c r="AG252" s="208">
        <v>486.30581999999998</v>
      </c>
      <c r="AH252" s="208">
        <v>438.58749999999998</v>
      </c>
      <c r="AI252" s="191">
        <v>350.87</v>
      </c>
      <c r="AJ252" s="312">
        <f t="shared" si="60"/>
        <v>1</v>
      </c>
    </row>
    <row r="253" spans="1:37" ht="23.1" customHeight="1" x14ac:dyDescent="0.25">
      <c r="A253" s="449"/>
      <c r="B253" s="2">
        <v>2041</v>
      </c>
      <c r="C253" s="2" t="s">
        <v>488</v>
      </c>
      <c r="D253" s="4" t="s">
        <v>811</v>
      </c>
      <c r="E253" s="116">
        <f t="shared" si="71"/>
        <v>3450</v>
      </c>
      <c r="F253" s="117">
        <f t="shared" si="71"/>
        <v>2050</v>
      </c>
      <c r="G253" s="101"/>
      <c r="K253" s="202">
        <f t="shared" si="72"/>
        <v>3450</v>
      </c>
      <c r="L253" s="202">
        <f t="shared" si="72"/>
        <v>2050</v>
      </c>
      <c r="M253" s="51"/>
      <c r="N253" s="13">
        <f t="shared" si="58"/>
        <v>3414.625</v>
      </c>
      <c r="O253" s="13">
        <f t="shared" si="59"/>
        <v>2048.7749999999996</v>
      </c>
      <c r="P253" s="51"/>
      <c r="Q253" s="477">
        <v>1365.85</v>
      </c>
      <c r="R253" s="477">
        <v>1365.85</v>
      </c>
      <c r="S253" s="450">
        <v>1264.67</v>
      </c>
      <c r="T253" s="450">
        <v>1264.67</v>
      </c>
      <c r="U253" s="436">
        <v>1149.7</v>
      </c>
      <c r="V253" s="409">
        <v>1149.7</v>
      </c>
      <c r="W253" s="409">
        <v>1149.7</v>
      </c>
      <c r="X253" s="368">
        <v>1049</v>
      </c>
      <c r="Y253" s="305">
        <v>839.2</v>
      </c>
      <c r="Z253" s="289">
        <v>802.72499999999991</v>
      </c>
      <c r="AA253" s="277">
        <v>642.17999999999995</v>
      </c>
      <c r="AB253" s="263">
        <v>642.17999999999995</v>
      </c>
      <c r="AC253" s="263">
        <v>642.17999999999995</v>
      </c>
      <c r="AD253" s="208">
        <v>522</v>
      </c>
      <c r="AE253" s="234">
        <v>522</v>
      </c>
      <c r="AF253" s="208">
        <v>577.96199999999999</v>
      </c>
      <c r="AG253" s="208">
        <v>577.96199999999999</v>
      </c>
      <c r="AH253" s="208">
        <v>521.25</v>
      </c>
      <c r="AI253" s="191">
        <v>417</v>
      </c>
      <c r="AJ253" s="312">
        <f t="shared" si="60"/>
        <v>1</v>
      </c>
    </row>
    <row r="254" spans="1:37" ht="23.1" customHeight="1" x14ac:dyDescent="0.25">
      <c r="A254" s="449"/>
      <c r="B254" s="2">
        <v>2042</v>
      </c>
      <c r="C254" s="2" t="s">
        <v>489</v>
      </c>
      <c r="D254" s="4" t="s">
        <v>812</v>
      </c>
      <c r="E254" s="116">
        <f t="shared" si="71"/>
        <v>4550</v>
      </c>
      <c r="F254" s="117">
        <f t="shared" si="71"/>
        <v>2750</v>
      </c>
      <c r="G254" s="101"/>
      <c r="K254" s="202">
        <f t="shared" si="72"/>
        <v>4550</v>
      </c>
      <c r="L254" s="202">
        <f t="shared" si="72"/>
        <v>2750</v>
      </c>
      <c r="M254" s="51"/>
      <c r="N254" s="13">
        <f t="shared" si="58"/>
        <v>4507.4750000000004</v>
      </c>
      <c r="O254" s="13">
        <f t="shared" si="59"/>
        <v>2704.4850000000001</v>
      </c>
      <c r="P254" s="51"/>
      <c r="Q254" s="477">
        <v>1802.99</v>
      </c>
      <c r="R254" s="477">
        <v>1802.99</v>
      </c>
      <c r="S254" s="451">
        <v>1670</v>
      </c>
      <c r="T254" s="451">
        <v>1670</v>
      </c>
      <c r="U254" s="436">
        <v>1517.67</v>
      </c>
      <c r="V254" s="409">
        <v>1517.67</v>
      </c>
      <c r="W254" s="409">
        <v>1517.67</v>
      </c>
      <c r="X254" s="368">
        <v>1384.7375</v>
      </c>
      <c r="Y254" s="305">
        <v>1107.79</v>
      </c>
      <c r="Z254" s="289">
        <v>1059.6300000000001</v>
      </c>
      <c r="AA254" s="277">
        <v>847.70400000000006</v>
      </c>
      <c r="AB254" s="263">
        <v>847.70400000000006</v>
      </c>
      <c r="AC254" s="263">
        <v>847.70400000000006</v>
      </c>
      <c r="AD254" s="208">
        <v>689</v>
      </c>
      <c r="AE254" s="234">
        <v>689</v>
      </c>
      <c r="AF254" s="208">
        <v>762.93755999999996</v>
      </c>
      <c r="AG254" s="208">
        <v>762.93755999999996</v>
      </c>
      <c r="AH254" s="208">
        <v>688.07500000000005</v>
      </c>
      <c r="AI254" s="191">
        <v>550.46</v>
      </c>
      <c r="AJ254" s="312">
        <f t="shared" si="60"/>
        <v>1</v>
      </c>
    </row>
    <row r="255" spans="1:37" ht="23.1" customHeight="1" x14ac:dyDescent="0.35">
      <c r="A255" s="449"/>
      <c r="B255" s="2">
        <v>2042</v>
      </c>
      <c r="C255" s="2" t="s">
        <v>671</v>
      </c>
      <c r="D255" s="4" t="s">
        <v>813</v>
      </c>
      <c r="E255" s="116">
        <f t="shared" si="71"/>
        <v>5900</v>
      </c>
      <c r="F255" s="117">
        <f t="shared" si="71"/>
        <v>3550</v>
      </c>
      <c r="G255" s="101"/>
      <c r="H255" s="456" t="s">
        <v>553</v>
      </c>
      <c r="K255" s="202">
        <f t="shared" si="72"/>
        <v>5900</v>
      </c>
      <c r="L255" s="202">
        <f t="shared" si="72"/>
        <v>3550</v>
      </c>
      <c r="M255" s="51"/>
      <c r="N255" s="13">
        <f t="shared" si="58"/>
        <v>5877.55</v>
      </c>
      <c r="O255" s="13">
        <f t="shared" si="59"/>
        <v>3526.5299999999997</v>
      </c>
      <c r="P255" s="51"/>
      <c r="Q255" s="477">
        <v>2351.02</v>
      </c>
      <c r="R255" s="477">
        <v>2351.02</v>
      </c>
      <c r="S255" s="451">
        <v>2352</v>
      </c>
      <c r="T255" s="451">
        <v>2352</v>
      </c>
      <c r="U255" s="436">
        <v>1903.38</v>
      </c>
      <c r="V255" s="409">
        <v>1903.38</v>
      </c>
      <c r="W255" s="409">
        <v>1903.38</v>
      </c>
      <c r="X255" s="368">
        <v>1762.625</v>
      </c>
      <c r="Y255" s="305">
        <v>1410.1</v>
      </c>
      <c r="Z255" s="289">
        <v>1384.9275</v>
      </c>
      <c r="AA255" s="277">
        <v>1107.942</v>
      </c>
      <c r="AB255" s="263">
        <v>1107.942</v>
      </c>
      <c r="AC255" s="263">
        <v>1107.942</v>
      </c>
      <c r="AD255" s="208">
        <v>916</v>
      </c>
      <c r="AE255" s="234">
        <v>916</v>
      </c>
      <c r="AF255" s="208">
        <v>762.93755999999996</v>
      </c>
      <c r="AG255" s="208">
        <v>762.93755999999996</v>
      </c>
      <c r="AH255" s="208">
        <v>688.07500000000005</v>
      </c>
      <c r="AI255" s="191">
        <v>550.46</v>
      </c>
      <c r="AJ255" s="312">
        <f t="shared" si="60"/>
        <v>1</v>
      </c>
    </row>
    <row r="256" spans="1:37" ht="23.1" customHeight="1" x14ac:dyDescent="0.25">
      <c r="A256" s="449"/>
      <c r="B256" s="2">
        <v>2043</v>
      </c>
      <c r="C256" s="2" t="s">
        <v>490</v>
      </c>
      <c r="D256" s="4" t="s">
        <v>814</v>
      </c>
      <c r="E256" s="116">
        <f t="shared" si="71"/>
        <v>9750</v>
      </c>
      <c r="F256" s="117">
        <f t="shared" si="71"/>
        <v>5850</v>
      </c>
      <c r="G256" s="101"/>
      <c r="K256" s="202">
        <f t="shared" si="72"/>
        <v>9750</v>
      </c>
      <c r="L256" s="202">
        <f t="shared" si="72"/>
        <v>5850</v>
      </c>
      <c r="M256" s="51"/>
      <c r="N256" s="13">
        <f t="shared" si="58"/>
        <v>9721.9500000000007</v>
      </c>
      <c r="O256" s="13">
        <f t="shared" si="59"/>
        <v>5833.17</v>
      </c>
      <c r="P256" s="51"/>
      <c r="Q256" s="477">
        <v>3888.78</v>
      </c>
      <c r="R256" s="477">
        <v>3888.78</v>
      </c>
      <c r="S256" s="451">
        <v>3600.9</v>
      </c>
      <c r="T256" s="451">
        <v>3600.9</v>
      </c>
      <c r="U256" s="436">
        <v>1931.84</v>
      </c>
      <c r="V256" s="409">
        <v>1931.84</v>
      </c>
      <c r="W256" s="409">
        <v>1931.84</v>
      </c>
      <c r="X256" s="368">
        <v>1736.6624999999999</v>
      </c>
      <c r="Y256" s="305">
        <v>1389.33</v>
      </c>
      <c r="Z256" s="289">
        <v>2116.125</v>
      </c>
      <c r="AA256" s="277">
        <v>1692.9</v>
      </c>
      <c r="AB256" s="263">
        <v>1692.9</v>
      </c>
      <c r="AC256" s="263">
        <v>1692.9</v>
      </c>
      <c r="AD256" s="208">
        <v>1524.4613999999999</v>
      </c>
      <c r="AE256" s="208">
        <v>1524.4613999999999</v>
      </c>
      <c r="AF256" s="208">
        <v>1524.4613999999999</v>
      </c>
      <c r="AG256" s="208">
        <v>1524.4613999999999</v>
      </c>
      <c r="AH256" s="208">
        <v>1374.875</v>
      </c>
      <c r="AI256" s="191">
        <v>1099.9000000000001</v>
      </c>
      <c r="AJ256" s="312">
        <f t="shared" si="60"/>
        <v>1</v>
      </c>
    </row>
    <row r="257" spans="1:37" ht="9.75" customHeight="1" x14ac:dyDescent="0.25">
      <c r="D257" s="136"/>
      <c r="E257" s="138"/>
      <c r="F257" s="139"/>
      <c r="K257" s="202"/>
      <c r="L257" s="202"/>
      <c r="M257" s="51"/>
      <c r="N257" s="13"/>
      <c r="O257" s="13"/>
      <c r="P257" s="51"/>
      <c r="Q257" s="398"/>
      <c r="R257" s="398"/>
      <c r="S257" s="398"/>
      <c r="T257" s="398"/>
      <c r="U257" s="400"/>
      <c r="V257" s="401"/>
      <c r="W257" s="401"/>
      <c r="X257" s="368"/>
      <c r="Y257" s="305"/>
      <c r="Z257" s="289"/>
      <c r="AA257" s="277"/>
      <c r="AB257" s="263"/>
      <c r="AC257" s="263"/>
      <c r="AD257" s="208"/>
      <c r="AE257" s="208"/>
      <c r="AF257" s="208"/>
      <c r="AG257" s="208"/>
      <c r="AH257" s="208"/>
      <c r="AI257" s="191"/>
      <c r="AJ257" s="312" t="e">
        <f t="shared" si="60"/>
        <v>#DIV/0!</v>
      </c>
    </row>
    <row r="258" spans="1:37" ht="23.1" customHeight="1" x14ac:dyDescent="0.25">
      <c r="D258" s="615" t="s">
        <v>835</v>
      </c>
      <c r="E258" s="615"/>
      <c r="F258" s="615"/>
      <c r="G258" s="615"/>
      <c r="H258" s="615"/>
      <c r="I258" s="615"/>
      <c r="J258" s="34"/>
      <c r="K258" s="202"/>
      <c r="L258" s="202"/>
      <c r="M258" s="2"/>
      <c r="N258" s="13"/>
      <c r="O258" s="13"/>
      <c r="P258" s="2"/>
      <c r="Q258" s="510">
        <v>45425</v>
      </c>
      <c r="R258" s="474">
        <v>220324</v>
      </c>
      <c r="S258" s="474">
        <v>220324</v>
      </c>
      <c r="T258" s="398"/>
      <c r="U258" s="400"/>
      <c r="V258" s="401"/>
      <c r="W258" s="401"/>
      <c r="X258" s="329"/>
      <c r="Y258" s="329"/>
      <c r="Z258" s="330"/>
      <c r="AA258" s="280"/>
      <c r="AB258" s="331"/>
      <c r="AC258" s="331"/>
      <c r="AD258" s="237"/>
      <c r="AE258" s="334"/>
      <c r="AF258" s="237"/>
      <c r="AG258" s="237"/>
      <c r="AH258" s="237"/>
      <c r="AI258" s="197"/>
      <c r="AJ258" s="312">
        <f t="shared" si="60"/>
        <v>0.20617363519180842</v>
      </c>
    </row>
    <row r="259" spans="1:37" s="66" customFormat="1" ht="23.1" customHeight="1" x14ac:dyDescent="0.25">
      <c r="A259" s="517" t="s">
        <v>256</v>
      </c>
      <c r="B259" s="2">
        <v>419</v>
      </c>
      <c r="C259" s="2" t="s">
        <v>356</v>
      </c>
      <c r="D259" s="4" t="s">
        <v>815</v>
      </c>
      <c r="E259" s="116">
        <f t="shared" ref="E259:F262" si="73">K259</f>
        <v>14100</v>
      </c>
      <c r="F259" s="117">
        <f t="shared" si="73"/>
        <v>8450</v>
      </c>
      <c r="G259" s="101"/>
      <c r="H259" s="45"/>
      <c r="I259" s="45"/>
      <c r="J259" s="71"/>
      <c r="K259" s="202">
        <f t="shared" ref="K259:L262" si="74">MROUND(N259+25,50)</f>
        <v>14100</v>
      </c>
      <c r="L259" s="202">
        <f t="shared" si="74"/>
        <v>8450</v>
      </c>
      <c r="M259" s="51"/>
      <c r="N259" s="13">
        <f t="shared" si="58"/>
        <v>14071.925000000001</v>
      </c>
      <c r="O259" s="13">
        <f t="shared" si="59"/>
        <v>8443.1550000000007</v>
      </c>
      <c r="P259" s="63"/>
      <c r="Q259" s="398">
        <v>5628.77</v>
      </c>
      <c r="R259" s="398">
        <v>5628.77</v>
      </c>
      <c r="S259" s="398">
        <v>5628.77</v>
      </c>
      <c r="T259" s="398">
        <v>4044.2660180999987</v>
      </c>
      <c r="U259" s="400">
        <v>4044.2660180999987</v>
      </c>
      <c r="V259" s="409">
        <v>4044.2660180999987</v>
      </c>
      <c r="W259" s="409">
        <v>4044.2660180999987</v>
      </c>
      <c r="X259" s="368">
        <v>3486.4362224999991</v>
      </c>
      <c r="Y259" s="300">
        <v>2789.1489779999993</v>
      </c>
      <c r="Z259" s="289">
        <v>2789.1489779999993</v>
      </c>
      <c r="AA259" s="277">
        <v>2231.3191823999996</v>
      </c>
      <c r="AB259" s="263">
        <v>2231.3191823999996</v>
      </c>
      <c r="AC259" s="263">
        <v>2231.3191823999996</v>
      </c>
      <c r="AD259" s="208">
        <v>1859.4326519999997</v>
      </c>
      <c r="AE259" s="208">
        <v>1859.4326519999997</v>
      </c>
      <c r="AF259" s="208">
        <v>1859.4326519999997</v>
      </c>
      <c r="AG259" s="208">
        <v>1859.4326519999997</v>
      </c>
      <c r="AH259" s="208">
        <v>1676.9775</v>
      </c>
      <c r="AI259" s="192">
        <v>1341.5819999999999</v>
      </c>
      <c r="AJ259" s="312">
        <f t="shared" si="60"/>
        <v>1</v>
      </c>
      <c r="AK259" s="144"/>
    </row>
    <row r="260" spans="1:37" ht="23.1" customHeight="1" x14ac:dyDescent="0.25">
      <c r="A260" s="517" t="s">
        <v>256</v>
      </c>
      <c r="B260" s="2">
        <v>420</v>
      </c>
      <c r="C260" s="2" t="s">
        <v>357</v>
      </c>
      <c r="D260" s="4" t="s">
        <v>816</v>
      </c>
      <c r="E260" s="116">
        <f t="shared" si="73"/>
        <v>22900</v>
      </c>
      <c r="F260" s="117">
        <f t="shared" si="73"/>
        <v>13750</v>
      </c>
      <c r="G260" s="101"/>
      <c r="H260" s="45"/>
      <c r="I260" s="45"/>
      <c r="J260" s="71"/>
      <c r="K260" s="202">
        <f t="shared" si="74"/>
        <v>22900</v>
      </c>
      <c r="L260" s="202">
        <f t="shared" si="74"/>
        <v>13750</v>
      </c>
      <c r="M260" s="51"/>
      <c r="N260" s="13">
        <f t="shared" si="58"/>
        <v>22870.65</v>
      </c>
      <c r="O260" s="13">
        <f t="shared" si="59"/>
        <v>13722.39</v>
      </c>
      <c r="P260" s="51"/>
      <c r="Q260" s="398">
        <v>9148.26</v>
      </c>
      <c r="R260" s="398">
        <v>9148.26</v>
      </c>
      <c r="S260" s="398">
        <v>9148.26</v>
      </c>
      <c r="T260" s="398">
        <v>6573.7477921499994</v>
      </c>
      <c r="U260" s="400">
        <v>6573.7477921499994</v>
      </c>
      <c r="V260" s="409">
        <v>6573.7477921499994</v>
      </c>
      <c r="W260" s="409">
        <v>6573.7477921499994</v>
      </c>
      <c r="X260" s="368">
        <v>5667.02395875</v>
      </c>
      <c r="Y260" s="300">
        <v>4533.6191669999998</v>
      </c>
      <c r="Z260" s="289">
        <v>4533.6191669999998</v>
      </c>
      <c r="AA260" s="277">
        <v>3626.8953336</v>
      </c>
      <c r="AB260" s="263">
        <v>3626.8953336</v>
      </c>
      <c r="AC260" s="263">
        <v>3626.8953336</v>
      </c>
      <c r="AD260" s="208">
        <v>3022.4127779999999</v>
      </c>
      <c r="AE260" s="208">
        <v>3022.4127779999999</v>
      </c>
      <c r="AF260" s="208">
        <v>3022.4127779999999</v>
      </c>
      <c r="AG260" s="208">
        <v>3022.4127779999999</v>
      </c>
      <c r="AH260" s="208">
        <v>2725.8412500000004</v>
      </c>
      <c r="AI260" s="190">
        <v>2180.6730000000002</v>
      </c>
      <c r="AJ260" s="312">
        <f t="shared" si="60"/>
        <v>1</v>
      </c>
    </row>
    <row r="261" spans="1:37" ht="23.1" customHeight="1" x14ac:dyDescent="0.25">
      <c r="A261" s="517" t="s">
        <v>256</v>
      </c>
      <c r="B261" s="2">
        <v>421</v>
      </c>
      <c r="C261" s="2" t="s">
        <v>358</v>
      </c>
      <c r="D261" s="4" t="s">
        <v>817</v>
      </c>
      <c r="E261" s="116">
        <f t="shared" si="73"/>
        <v>29650</v>
      </c>
      <c r="F261" s="117">
        <f t="shared" si="73"/>
        <v>17800</v>
      </c>
      <c r="G261" s="101"/>
      <c r="H261" s="45"/>
      <c r="I261" s="45"/>
      <c r="J261" s="71"/>
      <c r="K261" s="202">
        <f t="shared" si="74"/>
        <v>29650</v>
      </c>
      <c r="L261" s="202">
        <f t="shared" si="74"/>
        <v>17800</v>
      </c>
      <c r="M261" s="51"/>
      <c r="N261" s="13">
        <f t="shared" si="58"/>
        <v>29619.174999999999</v>
      </c>
      <c r="O261" s="13">
        <f t="shared" si="59"/>
        <v>17771.505000000001</v>
      </c>
      <c r="P261" s="51"/>
      <c r="Q261" s="398">
        <v>11847.67</v>
      </c>
      <c r="R261" s="398">
        <v>11847.67</v>
      </c>
      <c r="S261" s="398">
        <v>11847.67</v>
      </c>
      <c r="T261" s="398">
        <v>8512.6490756999992</v>
      </c>
      <c r="U261" s="400">
        <v>8512.6490756999992</v>
      </c>
      <c r="V261" s="409">
        <v>8512.6490756999992</v>
      </c>
      <c r="W261" s="409">
        <v>8512.6490756999992</v>
      </c>
      <c r="X261" s="368">
        <v>7338.4905825000005</v>
      </c>
      <c r="Y261" s="300">
        <v>5870.7924660000008</v>
      </c>
      <c r="Z261" s="289">
        <v>5870.7924660000008</v>
      </c>
      <c r="AA261" s="277">
        <v>4696.6339728000003</v>
      </c>
      <c r="AB261" s="263">
        <v>4696.6339728000003</v>
      </c>
      <c r="AC261" s="263">
        <v>4696.6339728000003</v>
      </c>
      <c r="AD261" s="208">
        <v>3913.8616440000001</v>
      </c>
      <c r="AE261" s="208">
        <v>3913.8616440000001</v>
      </c>
      <c r="AF261" s="208">
        <v>3913.8616440000001</v>
      </c>
      <c r="AG261" s="208">
        <v>3913.8616440000001</v>
      </c>
      <c r="AH261" s="208">
        <v>3529.8175000000001</v>
      </c>
      <c r="AI261" s="190">
        <v>2823.8540000000003</v>
      </c>
      <c r="AJ261" s="312">
        <f t="shared" si="60"/>
        <v>1</v>
      </c>
    </row>
    <row r="262" spans="1:37" ht="23.1" customHeight="1" x14ac:dyDescent="0.25">
      <c r="A262" s="516" t="s">
        <v>891</v>
      </c>
      <c r="C262" s="2" t="s">
        <v>657</v>
      </c>
      <c r="D262" s="4" t="s">
        <v>892</v>
      </c>
      <c r="E262" s="116">
        <f t="shared" si="73"/>
        <v>14600</v>
      </c>
      <c r="F262" s="117">
        <f t="shared" si="73"/>
        <v>8750</v>
      </c>
      <c r="G262" s="101"/>
      <c r="H262" s="45"/>
      <c r="I262" s="45"/>
      <c r="J262" s="71"/>
      <c r="K262" s="202">
        <f t="shared" si="74"/>
        <v>14600</v>
      </c>
      <c r="L262" s="202">
        <f t="shared" si="74"/>
        <v>8750</v>
      </c>
      <c r="M262" s="51"/>
      <c r="N262" s="13">
        <f t="shared" si="58"/>
        <v>14559.525000000001</v>
      </c>
      <c r="O262" s="13">
        <f t="shared" si="59"/>
        <v>8735.7150000000001</v>
      </c>
      <c r="P262" s="51"/>
      <c r="Q262" s="398">
        <v>5823.81</v>
      </c>
      <c r="R262" s="398">
        <v>5823.81</v>
      </c>
      <c r="S262" s="398">
        <v>5823.81</v>
      </c>
      <c r="T262" s="398">
        <v>5823.81</v>
      </c>
      <c r="U262" s="436">
        <v>5823.81</v>
      </c>
      <c r="V262" s="399">
        <v>5570.6172500000002</v>
      </c>
      <c r="W262" s="399">
        <v>5570.6172500000002</v>
      </c>
      <c r="X262" s="371">
        <v>5064.1975000000002</v>
      </c>
      <c r="Y262" s="303">
        <v>3492.55</v>
      </c>
      <c r="Z262" s="289">
        <v>0</v>
      </c>
      <c r="AA262" s="277"/>
      <c r="AB262" s="208"/>
      <c r="AC262" s="208"/>
      <c r="AD262" s="208"/>
      <c r="AE262" s="208">
        <v>0</v>
      </c>
      <c r="AF262" s="208">
        <v>0</v>
      </c>
      <c r="AG262" s="208">
        <v>0</v>
      </c>
      <c r="AH262" s="208">
        <v>0</v>
      </c>
      <c r="AI262" s="190"/>
      <c r="AJ262" s="312">
        <f t="shared" si="60"/>
        <v>1</v>
      </c>
    </row>
    <row r="263" spans="1:37" ht="15" customHeight="1" x14ac:dyDescent="0.25">
      <c r="D263" s="136"/>
      <c r="E263" s="138"/>
      <c r="F263" s="139"/>
      <c r="K263" s="202"/>
      <c r="L263" s="202"/>
      <c r="M263" s="51"/>
      <c r="N263" s="13"/>
      <c r="O263" s="13"/>
      <c r="P263" s="51"/>
      <c r="Q263" s="398"/>
      <c r="R263" s="398"/>
      <c r="S263" s="398"/>
      <c r="T263" s="398"/>
      <c r="U263" s="400"/>
      <c r="V263" s="399"/>
      <c r="W263" s="399"/>
      <c r="X263" s="371"/>
      <c r="Y263" s="300"/>
      <c r="Z263" s="289"/>
      <c r="AA263" s="277"/>
      <c r="AB263" s="208"/>
      <c r="AC263" s="208"/>
      <c r="AD263" s="208"/>
      <c r="AE263" s="208"/>
      <c r="AF263" s="208"/>
      <c r="AG263" s="208"/>
      <c r="AH263" s="208"/>
      <c r="AI263" s="190"/>
      <c r="AJ263" s="312" t="e">
        <f t="shared" si="60"/>
        <v>#DIV/0!</v>
      </c>
    </row>
    <row r="264" spans="1:37" ht="23.1" customHeight="1" x14ac:dyDescent="0.25">
      <c r="D264" s="615" t="s">
        <v>3</v>
      </c>
      <c r="E264" s="615"/>
      <c r="F264" s="615"/>
      <c r="G264" s="615"/>
      <c r="H264" s="615"/>
      <c r="I264" s="615"/>
      <c r="J264" s="34"/>
      <c r="K264" s="202"/>
      <c r="L264" s="202"/>
      <c r="M264" s="2"/>
      <c r="N264" s="13"/>
      <c r="O264" s="13"/>
      <c r="P264" s="2"/>
      <c r="Q264" s="476">
        <v>45425</v>
      </c>
      <c r="R264" s="476">
        <v>45394</v>
      </c>
      <c r="S264" s="473">
        <v>220324</v>
      </c>
      <c r="T264" s="398"/>
      <c r="U264" s="400"/>
      <c r="V264" s="399"/>
      <c r="W264" s="399"/>
      <c r="X264" s="333"/>
      <c r="Y264" s="333"/>
      <c r="Z264" s="330"/>
      <c r="AA264" s="280"/>
      <c r="AB264" s="331"/>
      <c r="AC264" s="331"/>
      <c r="AD264" s="208">
        <v>1043.5332599999999</v>
      </c>
      <c r="AE264" s="208">
        <v>1043.5332599999999</v>
      </c>
      <c r="AF264" s="208">
        <v>1043.5332599999999</v>
      </c>
      <c r="AG264" s="208">
        <v>1043.5332599999999</v>
      </c>
      <c r="AH264" s="208">
        <v>941.13749999999993</v>
      </c>
      <c r="AI264" s="191">
        <v>752.91</v>
      </c>
      <c r="AJ264" s="312">
        <f t="shared" si="60"/>
        <v>1.0006829096356347</v>
      </c>
    </row>
    <row r="265" spans="1:37" ht="23.1" customHeight="1" x14ac:dyDescent="0.25">
      <c r="A265" s="449" t="s">
        <v>251</v>
      </c>
      <c r="B265" s="2">
        <v>2003</v>
      </c>
      <c r="C265" s="2" t="s">
        <v>765</v>
      </c>
      <c r="D265" s="4" t="s">
        <v>764</v>
      </c>
      <c r="E265" s="116">
        <f t="shared" ref="E265:F266" si="75">K265</f>
        <v>5200</v>
      </c>
      <c r="F265" s="117">
        <f t="shared" si="75"/>
        <v>3150</v>
      </c>
      <c r="G265" s="101"/>
      <c r="K265" s="202">
        <f t="shared" ref="K265:L266" si="76">MROUND(N265+25,50)</f>
        <v>5200</v>
      </c>
      <c r="L265" s="202">
        <f t="shared" si="76"/>
        <v>3150</v>
      </c>
      <c r="M265" s="51"/>
      <c r="N265" s="13">
        <f t="shared" si="58"/>
        <v>5187</v>
      </c>
      <c r="O265" s="13">
        <f t="shared" si="59"/>
        <v>3112.2000000000003</v>
      </c>
      <c r="P265" s="51"/>
      <c r="Q265" s="477">
        <v>2074.8000000000002</v>
      </c>
      <c r="R265" s="477">
        <v>2074.8000000000002</v>
      </c>
      <c r="S265" s="450">
        <v>1995</v>
      </c>
      <c r="T265" s="450">
        <v>1995</v>
      </c>
      <c r="U265" s="436">
        <v>1813.81</v>
      </c>
      <c r="V265" s="399">
        <v>1734.9293500000001</v>
      </c>
      <c r="W265" s="399">
        <v>1734.9293500000001</v>
      </c>
      <c r="X265" s="371">
        <v>1577.2085</v>
      </c>
      <c r="Y265" s="305">
        <v>1087.73</v>
      </c>
      <c r="Z265" s="289">
        <v>1450</v>
      </c>
      <c r="AA265" s="277">
        <v>1160</v>
      </c>
      <c r="AB265" s="263">
        <v>1160</v>
      </c>
      <c r="AC265" s="263"/>
      <c r="AD265" s="208">
        <v>1043.5332599999999</v>
      </c>
      <c r="AE265" s="208">
        <v>1043.5332599999999</v>
      </c>
      <c r="AF265" s="208">
        <v>1043.5332599999999</v>
      </c>
      <c r="AG265" s="208">
        <v>1043.5332599999999</v>
      </c>
      <c r="AH265" s="208">
        <v>941.13749999999993</v>
      </c>
      <c r="AI265" s="191">
        <v>752.91</v>
      </c>
      <c r="AJ265" s="312">
        <f t="shared" si="60"/>
        <v>1</v>
      </c>
      <c r="AK265" s="144">
        <f>S265*1.04</f>
        <v>2074.8000000000002</v>
      </c>
    </row>
    <row r="266" spans="1:37" ht="23.1" customHeight="1" x14ac:dyDescent="0.25">
      <c r="A266" s="449" t="s">
        <v>251</v>
      </c>
      <c r="B266" s="2">
        <v>2003</v>
      </c>
      <c r="C266" s="2" t="s">
        <v>465</v>
      </c>
      <c r="D266" s="4" t="s">
        <v>163</v>
      </c>
      <c r="E266" s="116">
        <f t="shared" si="75"/>
        <v>6450</v>
      </c>
      <c r="F266" s="117">
        <f t="shared" si="75"/>
        <v>3850</v>
      </c>
      <c r="G266" s="101"/>
      <c r="K266" s="202">
        <f t="shared" si="76"/>
        <v>6450</v>
      </c>
      <c r="L266" s="202">
        <f t="shared" si="76"/>
        <v>3850</v>
      </c>
      <c r="M266" s="51"/>
      <c r="N266" s="13">
        <f t="shared" si="58"/>
        <v>6411.875</v>
      </c>
      <c r="O266" s="13">
        <f t="shared" si="59"/>
        <v>3847.125</v>
      </c>
      <c r="P266" s="51"/>
      <c r="Q266" s="477">
        <v>2564.75</v>
      </c>
      <c r="R266" s="477">
        <v>2564.75</v>
      </c>
      <c r="S266" s="450">
        <v>2475</v>
      </c>
      <c r="T266" s="450">
        <v>2475</v>
      </c>
      <c r="U266" s="436">
        <v>2250</v>
      </c>
      <c r="V266" s="399">
        <v>2166.7662500000001</v>
      </c>
      <c r="W266" s="399">
        <v>2166.7662500000001</v>
      </c>
      <c r="X266" s="368">
        <v>1969.7874999999999</v>
      </c>
      <c r="Y266" s="305">
        <v>1575.83</v>
      </c>
      <c r="Z266" s="289">
        <v>1450</v>
      </c>
      <c r="AA266" s="277">
        <v>1160</v>
      </c>
      <c r="AB266" s="263">
        <v>1160</v>
      </c>
      <c r="AC266" s="263">
        <v>1160</v>
      </c>
      <c r="AD266" s="208">
        <v>1043.5332599999999</v>
      </c>
      <c r="AE266" s="208">
        <v>1043.5332599999999</v>
      </c>
      <c r="AF266" s="208">
        <v>1043.5332599999999</v>
      </c>
      <c r="AG266" s="208">
        <v>1043.5332599999999</v>
      </c>
      <c r="AH266" s="208">
        <v>941.13749999999993</v>
      </c>
      <c r="AI266" s="191">
        <v>752.91</v>
      </c>
      <c r="AJ266" s="312">
        <f t="shared" si="60"/>
        <v>1</v>
      </c>
    </row>
    <row r="267" spans="1:37" ht="15" customHeight="1" x14ac:dyDescent="0.25">
      <c r="D267" s="136"/>
      <c r="E267" s="138"/>
      <c r="F267" s="139"/>
      <c r="G267" s="101"/>
      <c r="K267" s="202"/>
      <c r="L267" s="202"/>
      <c r="M267" s="51"/>
      <c r="N267" s="13"/>
      <c r="O267" s="13"/>
      <c r="P267" s="51"/>
      <c r="Q267" s="398"/>
      <c r="R267" s="398"/>
      <c r="S267" s="398"/>
      <c r="T267" s="398"/>
      <c r="U267" s="400"/>
      <c r="V267" s="399"/>
      <c r="W267" s="399"/>
      <c r="X267" s="371"/>
      <c r="Y267" s="300"/>
      <c r="Z267" s="289">
        <v>0</v>
      </c>
      <c r="AA267" s="277"/>
      <c r="AB267" s="208"/>
      <c r="AC267" s="208"/>
      <c r="AD267" s="208">
        <v>0</v>
      </c>
      <c r="AE267" s="208">
        <v>0</v>
      </c>
      <c r="AF267" s="208">
        <v>0</v>
      </c>
      <c r="AG267" s="208">
        <v>0</v>
      </c>
      <c r="AH267" s="208">
        <v>0</v>
      </c>
      <c r="AI267" s="54"/>
      <c r="AJ267" s="312" t="e">
        <f t="shared" si="60"/>
        <v>#DIV/0!</v>
      </c>
    </row>
    <row r="268" spans="1:37" s="66" customFormat="1" ht="23.1" customHeight="1" x14ac:dyDescent="0.25">
      <c r="A268" s="2"/>
      <c r="B268" s="2"/>
      <c r="C268" s="2"/>
      <c r="D268" s="615" t="s">
        <v>27</v>
      </c>
      <c r="E268" s="615"/>
      <c r="F268" s="615"/>
      <c r="G268" s="615"/>
      <c r="H268" s="615"/>
      <c r="I268" s="615"/>
      <c r="J268" s="71"/>
      <c r="K268" s="202"/>
      <c r="L268" s="202"/>
      <c r="M268" s="51"/>
      <c r="N268" s="13"/>
      <c r="O268" s="13"/>
      <c r="P268" s="63"/>
      <c r="Q268" s="512">
        <v>45425</v>
      </c>
      <c r="R268" s="484">
        <v>150124</v>
      </c>
      <c r="S268" s="474">
        <v>220324</v>
      </c>
      <c r="T268" s="398"/>
      <c r="U268" s="400"/>
      <c r="V268" s="399"/>
      <c r="W268" s="399"/>
      <c r="X268" s="367"/>
      <c r="Y268" s="303"/>
      <c r="Z268" s="289"/>
      <c r="AA268" s="277"/>
      <c r="AB268" s="263"/>
      <c r="AC268" s="263"/>
      <c r="AD268" s="208"/>
      <c r="AE268" s="208"/>
      <c r="AF268" s="208"/>
      <c r="AG268" s="208"/>
      <c r="AH268" s="208"/>
      <c r="AI268" s="191"/>
      <c r="AJ268" s="312">
        <f t="shared" si="60"/>
        <v>0.30258319788974447</v>
      </c>
      <c r="AK268" s="144"/>
    </row>
    <row r="269" spans="1:37" s="66" customFormat="1" ht="23.1" customHeight="1" x14ac:dyDescent="0.25">
      <c r="A269" s="516" t="s">
        <v>290</v>
      </c>
      <c r="B269" s="2">
        <v>202</v>
      </c>
      <c r="C269" s="2" t="s">
        <v>304</v>
      </c>
      <c r="D269" s="4" t="s">
        <v>766</v>
      </c>
      <c r="E269" s="116">
        <f t="shared" ref="E269:F276" si="77">K269</f>
        <v>800</v>
      </c>
      <c r="F269" s="117">
        <f t="shared" si="77"/>
        <v>500</v>
      </c>
      <c r="G269" s="101"/>
      <c r="H269" s="2"/>
      <c r="I269" s="2"/>
      <c r="J269" s="71"/>
      <c r="K269" s="202">
        <f t="shared" ref="K269:L276" si="78">MROUND(N269+25,50)</f>
        <v>800</v>
      </c>
      <c r="L269" s="202">
        <f t="shared" si="78"/>
        <v>500</v>
      </c>
      <c r="M269" s="51"/>
      <c r="N269" s="13">
        <f t="shared" ref="N269:N325" si="79">Q269*$N$7</f>
        <v>768.77499999999998</v>
      </c>
      <c r="O269" s="13">
        <f t="shared" ref="O269:O325" si="80">Q269*$O$7</f>
        <v>461.26499999999999</v>
      </c>
      <c r="P269" s="63"/>
      <c r="Q269" s="398">
        <v>307.51</v>
      </c>
      <c r="R269" s="398">
        <v>307.51</v>
      </c>
      <c r="S269" s="398">
        <v>307.51</v>
      </c>
      <c r="T269" s="398">
        <v>307.51</v>
      </c>
      <c r="U269" s="436">
        <v>307.51</v>
      </c>
      <c r="V269" s="399">
        <v>294.13395000000003</v>
      </c>
      <c r="W269" s="399">
        <v>294.13395000000003</v>
      </c>
      <c r="X269" s="371">
        <v>267.39449999999999</v>
      </c>
      <c r="Y269" s="303">
        <v>184.41</v>
      </c>
      <c r="Z269" s="289">
        <v>638.29999999999995</v>
      </c>
      <c r="AA269" s="277">
        <v>510.64</v>
      </c>
      <c r="AB269" s="263">
        <v>510.64</v>
      </c>
      <c r="AC269" s="263">
        <v>510.64</v>
      </c>
      <c r="AD269" s="208">
        <v>455.93855999999994</v>
      </c>
      <c r="AE269" s="208">
        <v>455.93855999999994</v>
      </c>
      <c r="AF269" s="208">
        <v>455.93855999999994</v>
      </c>
      <c r="AG269" s="208">
        <v>455.93855999999994</v>
      </c>
      <c r="AH269" s="208">
        <v>411.2</v>
      </c>
      <c r="AI269" s="191">
        <v>328.96</v>
      </c>
      <c r="AJ269" s="312">
        <f t="shared" si="60"/>
        <v>1</v>
      </c>
      <c r="AK269" s="144"/>
    </row>
    <row r="270" spans="1:37" ht="23.1" customHeight="1" x14ac:dyDescent="0.25">
      <c r="A270" s="516" t="s">
        <v>290</v>
      </c>
      <c r="B270" s="2">
        <v>203</v>
      </c>
      <c r="C270" s="2" t="s">
        <v>305</v>
      </c>
      <c r="D270" s="4" t="s">
        <v>65</v>
      </c>
      <c r="E270" s="116">
        <f>K270</f>
        <v>2700</v>
      </c>
      <c r="F270" s="117">
        <f t="shared" si="77"/>
        <v>1600</v>
      </c>
      <c r="G270" s="101"/>
      <c r="J270" s="71"/>
      <c r="K270" s="202">
        <f t="shared" si="78"/>
        <v>2700</v>
      </c>
      <c r="L270" s="202">
        <f t="shared" si="78"/>
        <v>1600</v>
      </c>
      <c r="M270" s="51"/>
      <c r="N270" s="13">
        <f t="shared" si="79"/>
        <v>2660.8999999999996</v>
      </c>
      <c r="O270" s="13">
        <f t="shared" si="80"/>
        <v>1596.54</v>
      </c>
      <c r="P270" s="51"/>
      <c r="Q270" s="398">
        <v>1064.3599999999999</v>
      </c>
      <c r="R270" s="398">
        <v>1064.3599999999999</v>
      </c>
      <c r="S270" s="398">
        <v>1064.3599999999999</v>
      </c>
      <c r="T270" s="398">
        <v>1064.3599999999999</v>
      </c>
      <c r="U270" s="436">
        <v>1064.3599999999999</v>
      </c>
      <c r="V270" s="399">
        <v>1018.0885</v>
      </c>
      <c r="W270" s="399">
        <v>1018.0885</v>
      </c>
      <c r="X270" s="371">
        <v>925.53499999999985</v>
      </c>
      <c r="Y270" s="303">
        <v>638.29999999999995</v>
      </c>
      <c r="Z270" s="289">
        <v>891.25</v>
      </c>
      <c r="AA270" s="277">
        <v>713</v>
      </c>
      <c r="AB270" s="263">
        <v>713</v>
      </c>
      <c r="AC270" s="263">
        <v>713</v>
      </c>
      <c r="AD270" s="208">
        <v>636.6175199999999</v>
      </c>
      <c r="AE270" s="208">
        <v>636.6175199999999</v>
      </c>
      <c r="AF270" s="208">
        <v>636.6175199999999</v>
      </c>
      <c r="AG270" s="208">
        <v>636.6175199999999</v>
      </c>
      <c r="AH270" s="208">
        <v>574.15</v>
      </c>
      <c r="AI270" s="191">
        <v>459.32</v>
      </c>
      <c r="AJ270" s="312">
        <f t="shared" ref="AJ270:AJ325" si="81">Q270/R270</f>
        <v>1</v>
      </c>
    </row>
    <row r="271" spans="1:37" ht="23.1" customHeight="1" x14ac:dyDescent="0.25">
      <c r="A271" s="516" t="s">
        <v>290</v>
      </c>
      <c r="B271" s="2">
        <v>203</v>
      </c>
      <c r="C271" s="2" t="s">
        <v>305</v>
      </c>
      <c r="D271" s="4" t="s">
        <v>66</v>
      </c>
      <c r="E271" s="116">
        <f t="shared" si="77"/>
        <v>3750</v>
      </c>
      <c r="F271" s="117">
        <f t="shared" si="77"/>
        <v>2250</v>
      </c>
      <c r="G271" s="101"/>
      <c r="J271" s="71"/>
      <c r="K271" s="202">
        <f t="shared" si="78"/>
        <v>3750</v>
      </c>
      <c r="L271" s="202">
        <f t="shared" si="78"/>
        <v>2250</v>
      </c>
      <c r="M271" s="51"/>
      <c r="N271" s="13">
        <f t="shared" si="79"/>
        <v>3715.4250000000002</v>
      </c>
      <c r="O271" s="13">
        <f t="shared" si="80"/>
        <v>2229.2550000000001</v>
      </c>
      <c r="P271" s="51"/>
      <c r="Q271" s="398">
        <v>1486.17</v>
      </c>
      <c r="R271" s="398">
        <v>1486.17</v>
      </c>
      <c r="S271" s="398">
        <v>1486.17</v>
      </c>
      <c r="T271" s="398">
        <v>1486.17</v>
      </c>
      <c r="U271" s="436">
        <v>1486.17</v>
      </c>
      <c r="V271" s="399">
        <v>1421.54375</v>
      </c>
      <c r="W271" s="399">
        <v>1421.54375</v>
      </c>
      <c r="X271" s="371">
        <v>1292.3125</v>
      </c>
      <c r="Y271" s="303">
        <v>891.25</v>
      </c>
      <c r="Z271" s="289">
        <v>891.25</v>
      </c>
      <c r="AA271" s="277">
        <v>713</v>
      </c>
      <c r="AB271" s="263">
        <v>713</v>
      </c>
      <c r="AC271" s="263">
        <v>713</v>
      </c>
      <c r="AD271" s="208">
        <v>636.6175199999999</v>
      </c>
      <c r="AE271" s="208">
        <v>636.6175199999999</v>
      </c>
      <c r="AF271" s="208">
        <v>636.6175199999999</v>
      </c>
      <c r="AG271" s="208">
        <v>636.6175199999999</v>
      </c>
      <c r="AH271" s="208">
        <v>574.15</v>
      </c>
      <c r="AI271" s="191">
        <v>459.32</v>
      </c>
      <c r="AJ271" s="312">
        <f t="shared" si="81"/>
        <v>1</v>
      </c>
    </row>
    <row r="272" spans="1:37" ht="23.1" customHeight="1" x14ac:dyDescent="0.25">
      <c r="A272" s="516" t="s">
        <v>290</v>
      </c>
      <c r="B272" s="2">
        <v>204</v>
      </c>
      <c r="C272" s="2" t="s">
        <v>306</v>
      </c>
      <c r="D272" s="4" t="s">
        <v>67</v>
      </c>
      <c r="E272" s="116">
        <f t="shared" si="77"/>
        <v>5050</v>
      </c>
      <c r="F272" s="117">
        <f t="shared" si="77"/>
        <v>3050</v>
      </c>
      <c r="G272" s="101"/>
      <c r="J272" s="71"/>
      <c r="K272" s="202">
        <f t="shared" si="78"/>
        <v>5050</v>
      </c>
      <c r="L272" s="202">
        <f t="shared" si="78"/>
        <v>3050</v>
      </c>
      <c r="M272" s="51"/>
      <c r="N272" s="13">
        <f t="shared" si="79"/>
        <v>5032.3249999999998</v>
      </c>
      <c r="O272" s="13">
        <f t="shared" si="80"/>
        <v>3019.395</v>
      </c>
      <c r="P272" s="51"/>
      <c r="Q272" s="398">
        <v>2012.93</v>
      </c>
      <c r="R272" s="398">
        <v>2012.93</v>
      </c>
      <c r="S272" s="398">
        <v>2012.93</v>
      </c>
      <c r="T272" s="398">
        <v>2012.93</v>
      </c>
      <c r="U272" s="436">
        <v>2012.93</v>
      </c>
      <c r="V272" s="399">
        <v>1923.4304374999999</v>
      </c>
      <c r="W272" s="399">
        <v>1923.4304374999999</v>
      </c>
      <c r="X272" s="371">
        <v>1748.5731249999999</v>
      </c>
      <c r="Y272" s="303">
        <v>1205.9124999999999</v>
      </c>
      <c r="Z272" s="289">
        <v>1205.9124999999999</v>
      </c>
      <c r="AA272" s="277">
        <v>964.73</v>
      </c>
      <c r="AB272" s="263">
        <v>964.73</v>
      </c>
      <c r="AC272" s="263">
        <v>964.73</v>
      </c>
      <c r="AD272" s="208">
        <v>862.24446</v>
      </c>
      <c r="AE272" s="208">
        <v>862.24446</v>
      </c>
      <c r="AF272" s="208">
        <v>862.24446</v>
      </c>
      <c r="AG272" s="208">
        <v>862.24446</v>
      </c>
      <c r="AH272" s="208">
        <v>777.63750000000005</v>
      </c>
      <c r="AI272" s="191">
        <v>622.11</v>
      </c>
      <c r="AJ272" s="312">
        <f t="shared" si="81"/>
        <v>1</v>
      </c>
    </row>
    <row r="273" spans="1:43" ht="23.1" customHeight="1" x14ac:dyDescent="0.25">
      <c r="A273" s="516" t="s">
        <v>290</v>
      </c>
      <c r="B273" s="2">
        <v>204</v>
      </c>
      <c r="C273" s="2" t="s">
        <v>725</v>
      </c>
      <c r="D273" s="4" t="s">
        <v>724</v>
      </c>
      <c r="E273" s="116">
        <f t="shared" si="77"/>
        <v>6050</v>
      </c>
      <c r="F273" s="117">
        <f t="shared" si="77"/>
        <v>3650</v>
      </c>
      <c r="G273" s="101"/>
      <c r="J273" s="71"/>
      <c r="K273" s="202">
        <f t="shared" si="78"/>
        <v>6050</v>
      </c>
      <c r="L273" s="202">
        <f t="shared" si="78"/>
        <v>3650</v>
      </c>
      <c r="M273" s="51"/>
      <c r="N273" s="13">
        <f t="shared" si="79"/>
        <v>6031.1749999999993</v>
      </c>
      <c r="O273" s="13">
        <f t="shared" si="80"/>
        <v>3618.7049999999999</v>
      </c>
      <c r="P273" s="51"/>
      <c r="Q273" s="398">
        <v>2412.4699999999998</v>
      </c>
      <c r="R273" s="398">
        <v>2412.4699999999998</v>
      </c>
      <c r="S273" s="398">
        <v>2412.4699999999998</v>
      </c>
      <c r="T273" s="398">
        <v>2412.4699999999998</v>
      </c>
      <c r="U273" s="436">
        <v>2412.4699999999998</v>
      </c>
      <c r="V273" s="399">
        <v>2307.5503000000003</v>
      </c>
      <c r="W273" s="399">
        <v>2307.5503000000003</v>
      </c>
      <c r="X273" s="371">
        <v>2097.7730000000001</v>
      </c>
      <c r="Y273" s="303">
        <v>1446.74</v>
      </c>
      <c r="Z273" s="289">
        <v>1205.9124999999999</v>
      </c>
      <c r="AA273" s="277">
        <v>964.73</v>
      </c>
      <c r="AB273" s="263">
        <v>964.73</v>
      </c>
      <c r="AC273" s="263">
        <v>964.73</v>
      </c>
      <c r="AD273" s="208">
        <v>862.24446</v>
      </c>
      <c r="AE273" s="208">
        <v>862.24446</v>
      </c>
      <c r="AF273" s="208">
        <v>862.24446</v>
      </c>
      <c r="AG273" s="208">
        <v>862.24446</v>
      </c>
      <c r="AH273" s="208">
        <v>777.63750000000005</v>
      </c>
      <c r="AI273" s="191">
        <v>622.11</v>
      </c>
      <c r="AJ273" s="312">
        <f t="shared" si="81"/>
        <v>1</v>
      </c>
    </row>
    <row r="274" spans="1:43" ht="23.1" customHeight="1" x14ac:dyDescent="0.25">
      <c r="A274" s="517" t="s">
        <v>256</v>
      </c>
      <c r="B274" s="2">
        <v>409</v>
      </c>
      <c r="C274" s="2" t="s">
        <v>353</v>
      </c>
      <c r="D274" s="4" t="s">
        <v>219</v>
      </c>
      <c r="E274" s="116">
        <f t="shared" si="77"/>
        <v>4500</v>
      </c>
      <c r="F274" s="117">
        <f t="shared" si="77"/>
        <v>2700</v>
      </c>
      <c r="G274" s="101"/>
      <c r="J274" s="71"/>
      <c r="K274" s="202">
        <f t="shared" si="78"/>
        <v>4500</v>
      </c>
      <c r="L274" s="202">
        <f t="shared" si="78"/>
        <v>2700</v>
      </c>
      <c r="M274" s="51"/>
      <c r="N274" s="13">
        <f t="shared" si="79"/>
        <v>4463.7</v>
      </c>
      <c r="O274" s="13">
        <f t="shared" si="80"/>
        <v>2678.2200000000003</v>
      </c>
      <c r="P274" s="51"/>
      <c r="Q274" s="467">
        <v>1785.48</v>
      </c>
      <c r="R274" s="467">
        <v>1785.48</v>
      </c>
      <c r="S274" s="467">
        <v>1785.48</v>
      </c>
      <c r="T274" s="398">
        <v>1233.2885795999998</v>
      </c>
      <c r="U274" s="400">
        <v>1233.2885795999998</v>
      </c>
      <c r="V274" s="409">
        <v>1233.2885795999998</v>
      </c>
      <c r="W274" s="409">
        <v>1233.2885795999998</v>
      </c>
      <c r="X274" s="370">
        <v>1063.1798099999999</v>
      </c>
      <c r="Y274" s="300">
        <v>850.54384799999991</v>
      </c>
      <c r="Z274" s="289">
        <v>850.54384799999991</v>
      </c>
      <c r="AA274" s="277">
        <v>680.43507839999995</v>
      </c>
      <c r="AB274" s="263">
        <v>680.43507839999995</v>
      </c>
      <c r="AC274" s="263">
        <v>680.43507839999995</v>
      </c>
      <c r="AD274" s="208">
        <v>567.02923199999998</v>
      </c>
      <c r="AE274" s="208">
        <v>567.02923199999998</v>
      </c>
      <c r="AF274" s="208">
        <v>567.02923199999998</v>
      </c>
      <c r="AG274" s="208">
        <v>567.02923199999998</v>
      </c>
      <c r="AH274" s="208">
        <v>511.39000000000004</v>
      </c>
      <c r="AI274" s="190">
        <v>409.11200000000002</v>
      </c>
      <c r="AJ274" s="312">
        <f t="shared" si="81"/>
        <v>1</v>
      </c>
    </row>
    <row r="275" spans="1:43" ht="23.1" customHeight="1" x14ac:dyDescent="0.25">
      <c r="A275" s="517" t="s">
        <v>256</v>
      </c>
      <c r="B275" s="2">
        <v>410</v>
      </c>
      <c r="C275" s="2" t="s">
        <v>354</v>
      </c>
      <c r="D275" s="4" t="s">
        <v>220</v>
      </c>
      <c r="E275" s="116">
        <f t="shared" si="77"/>
        <v>6650</v>
      </c>
      <c r="F275" s="117">
        <f t="shared" si="77"/>
        <v>4000</v>
      </c>
      <c r="G275" s="101"/>
      <c r="J275" s="71"/>
      <c r="K275" s="202">
        <f t="shared" si="78"/>
        <v>6650</v>
      </c>
      <c r="L275" s="202">
        <f t="shared" si="78"/>
        <v>4000</v>
      </c>
      <c r="M275" s="51"/>
      <c r="N275" s="13">
        <f t="shared" si="79"/>
        <v>6619.9</v>
      </c>
      <c r="O275" s="13">
        <f t="shared" si="80"/>
        <v>3971.94</v>
      </c>
      <c r="P275" s="51"/>
      <c r="Q275" s="467">
        <v>2647.96</v>
      </c>
      <c r="R275" s="467">
        <v>2647.96</v>
      </c>
      <c r="S275" s="467">
        <v>2647.96</v>
      </c>
      <c r="T275" s="398">
        <v>1817.5023404999997</v>
      </c>
      <c r="U275" s="400">
        <v>1817.5023404999997</v>
      </c>
      <c r="V275" s="409">
        <v>1817.5023404999997</v>
      </c>
      <c r="W275" s="409">
        <v>1817.5023404999997</v>
      </c>
      <c r="X275" s="370">
        <v>1566.8123624999998</v>
      </c>
      <c r="Y275" s="300">
        <v>1253.4498899999999</v>
      </c>
      <c r="Z275" s="289">
        <v>1253.4498899999999</v>
      </c>
      <c r="AA275" s="277">
        <v>1002.759912</v>
      </c>
      <c r="AB275" s="263">
        <v>1002.759912</v>
      </c>
      <c r="AC275" s="263">
        <v>1002.759912</v>
      </c>
      <c r="AD275" s="208">
        <v>835.63326000000006</v>
      </c>
      <c r="AE275" s="208">
        <v>835.63326000000006</v>
      </c>
      <c r="AF275" s="208">
        <v>835.63326000000006</v>
      </c>
      <c r="AG275" s="208">
        <v>835.63326000000006</v>
      </c>
      <c r="AH275" s="208">
        <v>753.63750000000005</v>
      </c>
      <c r="AI275" s="190">
        <v>602.91000000000008</v>
      </c>
      <c r="AJ275" s="312">
        <f t="shared" si="81"/>
        <v>1</v>
      </c>
    </row>
    <row r="276" spans="1:43" ht="23.1" customHeight="1" x14ac:dyDescent="0.25">
      <c r="A276" s="517" t="s">
        <v>256</v>
      </c>
      <c r="B276" s="2">
        <v>411</v>
      </c>
      <c r="C276" s="2" t="s">
        <v>355</v>
      </c>
      <c r="D276" s="4" t="s">
        <v>221</v>
      </c>
      <c r="E276" s="116">
        <f t="shared" si="77"/>
        <v>7200</v>
      </c>
      <c r="F276" s="117">
        <f t="shared" si="77"/>
        <v>4350</v>
      </c>
      <c r="G276" s="101"/>
      <c r="J276" s="71"/>
      <c r="K276" s="202">
        <f t="shared" si="78"/>
        <v>7200</v>
      </c>
      <c r="L276" s="202">
        <f t="shared" si="78"/>
        <v>4350</v>
      </c>
      <c r="M276" s="51"/>
      <c r="N276" s="13">
        <f t="shared" si="79"/>
        <v>7187.3</v>
      </c>
      <c r="O276" s="13">
        <f t="shared" si="80"/>
        <v>4312.38</v>
      </c>
      <c r="P276" s="51"/>
      <c r="Q276" s="467">
        <v>2874.92</v>
      </c>
      <c r="R276" s="467">
        <v>2874.92</v>
      </c>
      <c r="S276" s="467">
        <v>2874.92</v>
      </c>
      <c r="T276" s="398">
        <v>1985.0600731499999</v>
      </c>
      <c r="U276" s="400">
        <v>1985.0600731499999</v>
      </c>
      <c r="V276" s="409">
        <v>1985.0600731499999</v>
      </c>
      <c r="W276" s="409">
        <v>1985.0600731499999</v>
      </c>
      <c r="X276" s="370">
        <v>1711.25868375</v>
      </c>
      <c r="Y276" s="300">
        <v>1369.0069470000001</v>
      </c>
      <c r="Z276" s="289">
        <v>1369.0069470000001</v>
      </c>
      <c r="AA276" s="277">
        <v>1095.2055576</v>
      </c>
      <c r="AB276" s="263">
        <v>1095.2055576</v>
      </c>
      <c r="AC276" s="263">
        <v>1095.2055576</v>
      </c>
      <c r="AD276" s="208">
        <v>912.67129799999998</v>
      </c>
      <c r="AE276" s="208">
        <v>912.67129799999998</v>
      </c>
      <c r="AF276" s="208">
        <v>912.67129799999998</v>
      </c>
      <c r="AG276" s="208">
        <v>912.67129799999998</v>
      </c>
      <c r="AH276" s="208">
        <v>823.11625000000004</v>
      </c>
      <c r="AI276" s="190">
        <v>658.49300000000005</v>
      </c>
      <c r="AJ276" s="312">
        <f t="shared" si="81"/>
        <v>1</v>
      </c>
    </row>
    <row r="277" spans="1:43" ht="15" customHeight="1" x14ac:dyDescent="0.25">
      <c r="D277" s="136"/>
      <c r="E277" s="138"/>
      <c r="F277" s="139"/>
      <c r="J277" s="34"/>
      <c r="K277" s="202"/>
      <c r="L277" s="202"/>
      <c r="M277" s="2"/>
      <c r="N277" s="13"/>
      <c r="O277" s="13"/>
      <c r="P277" s="2"/>
      <c r="Q277" s="398"/>
      <c r="R277" s="398"/>
      <c r="S277" s="398"/>
      <c r="T277" s="398"/>
      <c r="U277" s="400"/>
      <c r="V277" s="403"/>
      <c r="W277" s="403"/>
      <c r="X277" s="340"/>
      <c r="Y277" s="333"/>
      <c r="Z277" s="330"/>
      <c r="AA277" s="280"/>
      <c r="AB277" s="331"/>
      <c r="AC277" s="331"/>
      <c r="AD277" s="237"/>
      <c r="AE277" s="237"/>
      <c r="AF277" s="237"/>
      <c r="AG277" s="237"/>
      <c r="AH277" s="237"/>
      <c r="AI277" s="197"/>
      <c r="AJ277" s="312" t="e">
        <f t="shared" si="81"/>
        <v>#DIV/0!</v>
      </c>
    </row>
    <row r="278" spans="1:43" s="66" customFormat="1" ht="23.1" customHeight="1" x14ac:dyDescent="0.25">
      <c r="A278" s="2"/>
      <c r="B278" s="2"/>
      <c r="C278" s="2"/>
      <c r="D278" s="615" t="s">
        <v>796</v>
      </c>
      <c r="E278" s="615"/>
      <c r="F278" s="615"/>
      <c r="G278" s="615"/>
      <c r="H278" s="615"/>
      <c r="I278" s="615"/>
      <c r="J278" s="71"/>
      <c r="K278" s="202"/>
      <c r="L278" s="202"/>
      <c r="M278" s="51"/>
      <c r="N278" s="13"/>
      <c r="O278" s="13"/>
      <c r="P278" s="63"/>
      <c r="Q278" s="509">
        <v>45425</v>
      </c>
      <c r="R278" s="480">
        <v>290224</v>
      </c>
      <c r="S278" s="474">
        <v>220324</v>
      </c>
      <c r="T278" s="398"/>
      <c r="U278" s="400"/>
      <c r="V278" s="403"/>
      <c r="W278" s="403"/>
      <c r="X278" s="370"/>
      <c r="Y278" s="305"/>
      <c r="Z278" s="289"/>
      <c r="AA278" s="277">
        <v>199</v>
      </c>
      <c r="AB278" s="263">
        <v>199</v>
      </c>
      <c r="AC278" s="263">
        <v>199</v>
      </c>
      <c r="AD278" s="208">
        <v>187.06841999999997</v>
      </c>
      <c r="AE278" s="208">
        <v>187.06841999999997</v>
      </c>
      <c r="AF278" s="208">
        <v>187.06841999999997</v>
      </c>
      <c r="AG278" s="208">
        <v>187.06841999999997</v>
      </c>
      <c r="AH278" s="208">
        <v>168.71250000000001</v>
      </c>
      <c r="AI278" s="191">
        <v>134.97</v>
      </c>
      <c r="AJ278" s="312">
        <f t="shared" si="81"/>
        <v>0.15651703511770218</v>
      </c>
      <c r="AK278" s="144"/>
    </row>
    <row r="279" spans="1:43" s="66" customFormat="1" ht="23.1" customHeight="1" x14ac:dyDescent="0.25">
      <c r="A279" s="517" t="s">
        <v>254</v>
      </c>
      <c r="B279" s="2">
        <v>402</v>
      </c>
      <c r="C279" s="2" t="s">
        <v>349</v>
      </c>
      <c r="D279" s="91" t="s">
        <v>197</v>
      </c>
      <c r="E279" s="116">
        <f t="shared" ref="E279:F285" si="82">K279</f>
        <v>1350</v>
      </c>
      <c r="F279" s="117">
        <f t="shared" si="82"/>
        <v>800</v>
      </c>
      <c r="G279" s="101"/>
      <c r="H279" s="45"/>
      <c r="I279" s="2"/>
      <c r="J279" s="71"/>
      <c r="K279" s="202">
        <f t="shared" ref="K279:L285" si="83">MROUND(N279+25,50)</f>
        <v>1350</v>
      </c>
      <c r="L279" s="202">
        <f t="shared" si="83"/>
        <v>800</v>
      </c>
      <c r="M279" s="51"/>
      <c r="N279" s="13">
        <f t="shared" si="79"/>
        <v>1316.55</v>
      </c>
      <c r="O279" s="13">
        <f t="shared" si="80"/>
        <v>789.93000000000006</v>
      </c>
      <c r="P279" s="63"/>
      <c r="Q279" s="478">
        <v>526.62</v>
      </c>
      <c r="R279" s="478">
        <v>526.62</v>
      </c>
      <c r="S279" s="398">
        <v>526.62</v>
      </c>
      <c r="T279" s="398">
        <v>381.61</v>
      </c>
      <c r="U279" s="436">
        <v>381.61</v>
      </c>
      <c r="V279" s="409">
        <v>381.61</v>
      </c>
      <c r="W279" s="409">
        <v>381.61</v>
      </c>
      <c r="X279" s="370">
        <v>328.97500000000002</v>
      </c>
      <c r="Y279" s="305">
        <v>263.18</v>
      </c>
      <c r="Z279" s="289">
        <v>248.75</v>
      </c>
      <c r="AA279" s="277">
        <v>199</v>
      </c>
      <c r="AB279" s="263">
        <v>199</v>
      </c>
      <c r="AC279" s="263">
        <v>199</v>
      </c>
      <c r="AD279" s="208">
        <v>187.06841999999997</v>
      </c>
      <c r="AE279" s="208">
        <v>187.06841999999997</v>
      </c>
      <c r="AF279" s="208">
        <v>187.06841999999997</v>
      </c>
      <c r="AG279" s="208">
        <v>187.06841999999997</v>
      </c>
      <c r="AH279" s="208">
        <v>168.71250000000001</v>
      </c>
      <c r="AI279" s="191">
        <v>134.97</v>
      </c>
      <c r="AJ279" s="312">
        <f t="shared" si="81"/>
        <v>1</v>
      </c>
      <c r="AK279" s="144"/>
    </row>
    <row r="280" spans="1:43" ht="23.1" customHeight="1" x14ac:dyDescent="0.25">
      <c r="A280" s="517"/>
      <c r="B280" s="2">
        <v>403</v>
      </c>
      <c r="C280" s="2" t="s">
        <v>350</v>
      </c>
      <c r="D280" s="91" t="s">
        <v>198</v>
      </c>
      <c r="E280" s="116">
        <f t="shared" si="82"/>
        <v>2350</v>
      </c>
      <c r="F280" s="117">
        <f t="shared" si="82"/>
        <v>1400</v>
      </c>
      <c r="G280" s="101"/>
      <c r="H280" s="45"/>
      <c r="J280" s="71"/>
      <c r="K280" s="202">
        <f t="shared" si="83"/>
        <v>2350</v>
      </c>
      <c r="L280" s="202">
        <f t="shared" si="83"/>
        <v>1400</v>
      </c>
      <c r="M280" s="51"/>
      <c r="N280" s="13">
        <f t="shared" si="79"/>
        <v>2308.85</v>
      </c>
      <c r="O280" s="13">
        <f t="shared" si="80"/>
        <v>1385.31</v>
      </c>
      <c r="P280" s="51"/>
      <c r="Q280" s="478">
        <v>923.54</v>
      </c>
      <c r="R280" s="478">
        <v>923.54</v>
      </c>
      <c r="S280" s="398">
        <v>923.54</v>
      </c>
      <c r="T280" s="398">
        <v>669.23</v>
      </c>
      <c r="U280" s="436">
        <v>669.23</v>
      </c>
      <c r="V280" s="409">
        <v>669.23</v>
      </c>
      <c r="W280" s="409">
        <v>669.23</v>
      </c>
      <c r="X280" s="370">
        <v>576.92500000000007</v>
      </c>
      <c r="Y280" s="305">
        <v>461.54</v>
      </c>
      <c r="Z280" s="289">
        <v>436.25</v>
      </c>
      <c r="AA280" s="277">
        <v>349</v>
      </c>
      <c r="AB280" s="263">
        <v>349</v>
      </c>
      <c r="AC280" s="263">
        <v>349</v>
      </c>
      <c r="AD280" s="208">
        <v>320.24915999999996</v>
      </c>
      <c r="AE280" s="208">
        <v>320.24915999999996</v>
      </c>
      <c r="AF280" s="208">
        <v>320.24915999999996</v>
      </c>
      <c r="AG280" s="208">
        <v>320.24915999999996</v>
      </c>
      <c r="AH280" s="208">
        <v>288.82499999999999</v>
      </c>
      <c r="AI280" s="191">
        <v>231.06</v>
      </c>
      <c r="AJ280" s="312">
        <f t="shared" si="81"/>
        <v>1</v>
      </c>
    </row>
    <row r="281" spans="1:43" ht="23.1" customHeight="1" x14ac:dyDescent="0.25">
      <c r="A281" s="517"/>
      <c r="B281" s="2">
        <v>404</v>
      </c>
      <c r="C281" s="2" t="s">
        <v>351</v>
      </c>
      <c r="D281" s="91" t="s">
        <v>199</v>
      </c>
      <c r="E281" s="116">
        <f t="shared" si="82"/>
        <v>3000</v>
      </c>
      <c r="F281" s="117">
        <f t="shared" si="82"/>
        <v>1800</v>
      </c>
      <c r="G281" s="101"/>
      <c r="H281" s="45"/>
      <c r="J281" s="71"/>
      <c r="K281" s="202">
        <f t="shared" si="83"/>
        <v>3000</v>
      </c>
      <c r="L281" s="202">
        <f t="shared" si="83"/>
        <v>1800</v>
      </c>
      <c r="M281" s="51"/>
      <c r="N281" s="13">
        <f t="shared" si="79"/>
        <v>2970.4500000000003</v>
      </c>
      <c r="O281" s="13">
        <f t="shared" si="80"/>
        <v>1782.27</v>
      </c>
      <c r="P281" s="51"/>
      <c r="Q281" s="478">
        <v>1188.18</v>
      </c>
      <c r="R281" s="478">
        <v>1188.18</v>
      </c>
      <c r="S281" s="398">
        <v>1188.18</v>
      </c>
      <c r="T281" s="398">
        <v>861.01</v>
      </c>
      <c r="U281" s="436">
        <v>861.01</v>
      </c>
      <c r="V281" s="409">
        <v>861.01</v>
      </c>
      <c r="W281" s="409">
        <v>861.01</v>
      </c>
      <c r="X281" s="370">
        <v>742.25</v>
      </c>
      <c r="Y281" s="305">
        <v>593.79999999999995</v>
      </c>
      <c r="Z281" s="289">
        <v>561.25</v>
      </c>
      <c r="AA281" s="277">
        <v>449</v>
      </c>
      <c r="AB281" s="263">
        <v>449</v>
      </c>
      <c r="AC281" s="263">
        <v>449</v>
      </c>
      <c r="AD281" s="208">
        <v>436.47911999999997</v>
      </c>
      <c r="AE281" s="208">
        <v>436.47911999999997</v>
      </c>
      <c r="AF281" s="208">
        <v>436.47911999999997</v>
      </c>
      <c r="AG281" s="208">
        <v>436.47911999999997</v>
      </c>
      <c r="AH281" s="208">
        <v>393.65000000000003</v>
      </c>
      <c r="AI281" s="191">
        <v>314.92</v>
      </c>
      <c r="AJ281" s="312">
        <f t="shared" si="81"/>
        <v>1</v>
      </c>
    </row>
    <row r="282" spans="1:43" ht="23.1" customHeight="1" x14ac:dyDescent="0.25">
      <c r="A282" s="517"/>
      <c r="B282" s="2">
        <v>405</v>
      </c>
      <c r="C282" s="2" t="s">
        <v>352</v>
      </c>
      <c r="D282" s="91" t="s">
        <v>200</v>
      </c>
      <c r="E282" s="116">
        <f t="shared" si="82"/>
        <v>4000</v>
      </c>
      <c r="F282" s="117">
        <f t="shared" si="82"/>
        <v>2400</v>
      </c>
      <c r="G282" s="101"/>
      <c r="H282" s="45"/>
      <c r="J282" s="71"/>
      <c r="K282" s="202">
        <f t="shared" si="83"/>
        <v>4000</v>
      </c>
      <c r="L282" s="202">
        <f t="shared" si="83"/>
        <v>2400</v>
      </c>
      <c r="M282" s="51"/>
      <c r="N282" s="13">
        <f t="shared" si="79"/>
        <v>3969.45</v>
      </c>
      <c r="O282" s="13">
        <f t="shared" si="80"/>
        <v>2381.67</v>
      </c>
      <c r="P282" s="51"/>
      <c r="Q282" s="478">
        <v>1587.78</v>
      </c>
      <c r="R282" s="478">
        <v>1587.78</v>
      </c>
      <c r="S282" s="398">
        <v>1587.78</v>
      </c>
      <c r="T282" s="398">
        <v>1150.57</v>
      </c>
      <c r="U282" s="436">
        <v>1150.57</v>
      </c>
      <c r="V282" s="409">
        <v>1150.57</v>
      </c>
      <c r="W282" s="409">
        <v>1150.57</v>
      </c>
      <c r="X282" s="370">
        <v>991.875</v>
      </c>
      <c r="Y282" s="305">
        <v>793.5</v>
      </c>
      <c r="Z282" s="289">
        <v>750</v>
      </c>
      <c r="AA282" s="277">
        <v>600</v>
      </c>
      <c r="AB282" s="263">
        <v>600</v>
      </c>
      <c r="AC282" s="263">
        <v>600</v>
      </c>
      <c r="AD282" s="208">
        <v>487.26215999999999</v>
      </c>
      <c r="AE282" s="208">
        <v>487.26215999999999</v>
      </c>
      <c r="AF282" s="208">
        <v>487.26215999999999</v>
      </c>
      <c r="AG282" s="208">
        <v>487.26215999999999</v>
      </c>
      <c r="AH282" s="208">
        <v>439.45</v>
      </c>
      <c r="AI282" s="191">
        <v>351.56</v>
      </c>
      <c r="AJ282" s="312">
        <f t="shared" si="81"/>
        <v>1</v>
      </c>
    </row>
    <row r="283" spans="1:43" s="144" customFormat="1" ht="23.1" customHeight="1" x14ac:dyDescent="0.25">
      <c r="A283" s="517"/>
      <c r="B283" s="2"/>
      <c r="C283" s="2"/>
      <c r="D283" s="91" t="s">
        <v>901</v>
      </c>
      <c r="E283" s="116">
        <f t="shared" si="82"/>
        <v>39050</v>
      </c>
      <c r="F283" s="117">
        <f t="shared" si="82"/>
        <v>23450</v>
      </c>
      <c r="G283" s="101"/>
      <c r="H283" s="45"/>
      <c r="I283" s="2"/>
      <c r="J283" s="71"/>
      <c r="K283" s="202">
        <f t="shared" si="83"/>
        <v>39050</v>
      </c>
      <c r="L283" s="202">
        <f t="shared" si="83"/>
        <v>23450</v>
      </c>
      <c r="M283" s="51"/>
      <c r="N283" s="13">
        <f t="shared" si="79"/>
        <v>39031</v>
      </c>
      <c r="O283" s="13">
        <f t="shared" si="80"/>
        <v>23418.6</v>
      </c>
      <c r="P283" s="51"/>
      <c r="Q283" s="478">
        <v>15612.4</v>
      </c>
      <c r="R283" s="478">
        <v>15612.4</v>
      </c>
      <c r="S283" s="398">
        <v>15613.32</v>
      </c>
      <c r="T283" s="398">
        <v>11314</v>
      </c>
      <c r="U283" s="436">
        <v>11314</v>
      </c>
      <c r="V283" s="409">
        <v>11314</v>
      </c>
      <c r="W283" s="409">
        <v>11314</v>
      </c>
      <c r="X283" s="370">
        <v>9753.4</v>
      </c>
      <c r="Y283" s="305">
        <v>7802.72</v>
      </c>
      <c r="Z283" s="294">
        <v>7375</v>
      </c>
      <c r="AA283" s="277">
        <v>5900</v>
      </c>
      <c r="AB283" s="263">
        <v>5900</v>
      </c>
      <c r="AC283" s="263">
        <v>5900</v>
      </c>
      <c r="AD283" s="208"/>
      <c r="AE283" s="208"/>
      <c r="AF283" s="208"/>
      <c r="AG283" s="208"/>
      <c r="AH283" s="208"/>
      <c r="AI283" s="191"/>
      <c r="AJ283" s="312">
        <f t="shared" si="81"/>
        <v>1</v>
      </c>
      <c r="AL283" s="34"/>
      <c r="AM283" s="34"/>
      <c r="AN283" s="34"/>
      <c r="AO283" s="34"/>
      <c r="AP283" s="34"/>
      <c r="AQ283" s="34"/>
    </row>
    <row r="284" spans="1:43" s="144" customFormat="1" ht="23.1" customHeight="1" x14ac:dyDescent="0.25">
      <c r="A284" s="517"/>
      <c r="B284" s="2">
        <v>405</v>
      </c>
      <c r="C284" s="2" t="s">
        <v>703</v>
      </c>
      <c r="D284" s="91" t="s">
        <v>900</v>
      </c>
      <c r="E284" s="116">
        <f t="shared" si="82"/>
        <v>60900</v>
      </c>
      <c r="F284" s="117">
        <f t="shared" si="82"/>
        <v>36550</v>
      </c>
      <c r="G284" s="101"/>
      <c r="H284" s="45"/>
      <c r="I284" s="2"/>
      <c r="J284" s="71"/>
      <c r="K284" s="202">
        <f t="shared" si="83"/>
        <v>60900</v>
      </c>
      <c r="L284" s="202">
        <f t="shared" si="83"/>
        <v>36550</v>
      </c>
      <c r="M284" s="51"/>
      <c r="N284" s="13">
        <f t="shared" si="79"/>
        <v>60865.4</v>
      </c>
      <c r="O284" s="13">
        <f t="shared" si="80"/>
        <v>36519.24</v>
      </c>
      <c r="P284" s="51"/>
      <c r="Q284" s="478">
        <v>24346.16</v>
      </c>
      <c r="R284" s="478">
        <v>24346.16</v>
      </c>
      <c r="S284" s="398">
        <v>24346.16</v>
      </c>
      <c r="T284" s="398">
        <v>17642.14</v>
      </c>
      <c r="U284" s="436">
        <v>17642.14</v>
      </c>
      <c r="V284" s="409">
        <v>17642.14</v>
      </c>
      <c r="W284" s="409">
        <v>17642.14</v>
      </c>
      <c r="X284" s="370">
        <v>15208.75</v>
      </c>
      <c r="Y284" s="306">
        <v>12167</v>
      </c>
      <c r="Z284" s="295">
        <v>11500</v>
      </c>
      <c r="AA284" s="278">
        <v>9200</v>
      </c>
      <c r="AB284" s="268">
        <v>9200</v>
      </c>
      <c r="AC284" s="268">
        <v>9200</v>
      </c>
      <c r="AD284" s="248">
        <v>7080</v>
      </c>
      <c r="AE284" s="249" t="s">
        <v>689</v>
      </c>
      <c r="AF284" s="208"/>
      <c r="AG284" s="208"/>
      <c r="AH284" s="208"/>
      <c r="AI284" s="191"/>
      <c r="AJ284" s="312">
        <f t="shared" si="81"/>
        <v>1</v>
      </c>
      <c r="AL284" s="34"/>
      <c r="AM284" s="34"/>
      <c r="AN284" s="34"/>
      <c r="AO284" s="34"/>
      <c r="AP284" s="34"/>
      <c r="AQ284" s="34"/>
    </row>
    <row r="285" spans="1:43" s="144" customFormat="1" ht="23.1" customHeight="1" x14ac:dyDescent="0.25">
      <c r="A285" s="517"/>
      <c r="B285" s="2">
        <v>405</v>
      </c>
      <c r="C285" s="2"/>
      <c r="D285" s="91" t="s">
        <v>902</v>
      </c>
      <c r="E285" s="116">
        <f t="shared" si="82"/>
        <v>82050</v>
      </c>
      <c r="F285" s="117">
        <f t="shared" si="82"/>
        <v>49250</v>
      </c>
      <c r="G285" s="101"/>
      <c r="H285" s="45"/>
      <c r="I285" s="2"/>
      <c r="J285" s="71"/>
      <c r="K285" s="202">
        <f t="shared" si="83"/>
        <v>82050</v>
      </c>
      <c r="L285" s="202">
        <f t="shared" si="83"/>
        <v>49250</v>
      </c>
      <c r="M285" s="51"/>
      <c r="N285" s="13">
        <f t="shared" si="79"/>
        <v>82036</v>
      </c>
      <c r="O285" s="13">
        <f t="shared" si="80"/>
        <v>49221.600000000006</v>
      </c>
      <c r="P285" s="51"/>
      <c r="Q285" s="478">
        <v>32814.400000000001</v>
      </c>
      <c r="R285" s="478">
        <v>32814.400000000001</v>
      </c>
      <c r="S285" s="398">
        <v>32814.400000000001</v>
      </c>
      <c r="T285" s="398">
        <v>23778.55</v>
      </c>
      <c r="U285" s="436">
        <v>23778.55</v>
      </c>
      <c r="V285" s="409">
        <v>23778.55</v>
      </c>
      <c r="W285" s="409">
        <v>23778.55</v>
      </c>
      <c r="X285" s="370">
        <v>20498.75</v>
      </c>
      <c r="Y285" s="306">
        <v>16399</v>
      </c>
      <c r="Z285" s="295">
        <v>15500</v>
      </c>
      <c r="AA285" s="278">
        <v>12400</v>
      </c>
      <c r="AB285" s="268">
        <v>12400</v>
      </c>
      <c r="AC285" s="268">
        <v>12400</v>
      </c>
      <c r="AD285" s="248">
        <v>12000</v>
      </c>
      <c r="AE285" s="249" t="s">
        <v>689</v>
      </c>
      <c r="AF285" s="208"/>
      <c r="AG285" s="208"/>
      <c r="AH285" s="208"/>
      <c r="AI285" s="191"/>
      <c r="AJ285" s="312">
        <f t="shared" si="81"/>
        <v>1</v>
      </c>
      <c r="AL285" s="34"/>
      <c r="AM285" s="34"/>
      <c r="AN285" s="34"/>
      <c r="AO285" s="34"/>
      <c r="AP285" s="34"/>
      <c r="AQ285" s="34"/>
    </row>
    <row r="286" spans="1:43" s="144" customFormat="1" ht="23.1" customHeight="1" x14ac:dyDescent="0.25">
      <c r="A286" s="2"/>
      <c r="B286" s="2"/>
      <c r="C286" s="2"/>
      <c r="D286" s="2"/>
      <c r="E286" s="138"/>
      <c r="F286" s="139"/>
      <c r="G286" s="99"/>
      <c r="H286" s="2"/>
      <c r="I286" s="2"/>
      <c r="J286" s="34"/>
      <c r="K286" s="202">
        <f t="shared" ref="K286:K287" si="84">N286*$K$8</f>
        <v>0</v>
      </c>
      <c r="L286" s="202">
        <f t="shared" ref="L286:L287" si="85">O286*$L$8</f>
        <v>0</v>
      </c>
      <c r="M286" s="2"/>
      <c r="N286" s="13">
        <f t="shared" si="79"/>
        <v>0</v>
      </c>
      <c r="O286" s="13">
        <f t="shared" si="80"/>
        <v>0</v>
      </c>
      <c r="P286" s="2"/>
      <c r="Q286" s="398"/>
      <c r="R286" s="398">
        <v>0</v>
      </c>
      <c r="S286" s="398">
        <v>0</v>
      </c>
      <c r="T286" s="398">
        <v>0</v>
      </c>
      <c r="U286" s="400">
        <v>0</v>
      </c>
      <c r="V286" s="403">
        <v>0</v>
      </c>
      <c r="W286" s="403">
        <v>0</v>
      </c>
      <c r="X286" s="370">
        <v>0</v>
      </c>
      <c r="Y286" s="333"/>
      <c r="Z286" s="330">
        <v>0</v>
      </c>
      <c r="AA286" s="280"/>
      <c r="AB286" s="337"/>
      <c r="AC286" s="337"/>
      <c r="AD286" s="337"/>
      <c r="AE286" s="237"/>
      <c r="AF286" s="237"/>
      <c r="AG286" s="237"/>
      <c r="AH286" s="237"/>
      <c r="AI286" s="197"/>
      <c r="AJ286" s="312" t="e">
        <f t="shared" si="81"/>
        <v>#DIV/0!</v>
      </c>
      <c r="AL286" s="34"/>
      <c r="AM286" s="34"/>
      <c r="AN286" s="34"/>
      <c r="AO286" s="34"/>
      <c r="AP286" s="34"/>
      <c r="AQ286" s="34"/>
    </row>
    <row r="287" spans="1:43" s="144" customFormat="1" ht="23.1" customHeight="1" x14ac:dyDescent="0.25">
      <c r="A287" s="2"/>
      <c r="B287" s="2"/>
      <c r="C287" s="2"/>
      <c r="D287" s="615" t="s">
        <v>34</v>
      </c>
      <c r="E287" s="615"/>
      <c r="F287" s="615"/>
      <c r="G287" s="615"/>
      <c r="H287" s="615"/>
      <c r="I287" s="615"/>
      <c r="J287" s="34"/>
      <c r="K287" s="202">
        <f t="shared" si="84"/>
        <v>0</v>
      </c>
      <c r="L287" s="202">
        <f t="shared" si="85"/>
        <v>0</v>
      </c>
      <c r="M287" s="2"/>
      <c r="N287" s="13">
        <f t="shared" si="79"/>
        <v>528057.5</v>
      </c>
      <c r="O287" s="13">
        <f t="shared" si="80"/>
        <v>316834.5</v>
      </c>
      <c r="P287" s="2"/>
      <c r="Q287" s="515">
        <v>211223</v>
      </c>
      <c r="R287" s="483">
        <v>211223</v>
      </c>
      <c r="S287" s="398"/>
      <c r="T287" s="398"/>
      <c r="U287" s="400"/>
      <c r="V287" s="403"/>
      <c r="W287" s="403"/>
      <c r="X287" s="340"/>
      <c r="Y287" s="333"/>
      <c r="Z287" s="330"/>
      <c r="AA287" s="280"/>
      <c r="AB287" s="337"/>
      <c r="AC287" s="337"/>
      <c r="AD287" s="337"/>
      <c r="AE287" s="237"/>
      <c r="AF287" s="237"/>
      <c r="AG287" s="237"/>
      <c r="AH287" s="237"/>
      <c r="AI287" s="197"/>
      <c r="AJ287" s="312">
        <f t="shared" si="81"/>
        <v>1</v>
      </c>
      <c r="AL287" s="34"/>
      <c r="AM287" s="34"/>
      <c r="AN287" s="34"/>
      <c r="AO287" s="34"/>
      <c r="AP287" s="34"/>
      <c r="AQ287" s="34"/>
    </row>
    <row r="288" spans="1:43" s="144" customFormat="1" ht="23.1" customHeight="1" x14ac:dyDescent="0.25">
      <c r="A288" s="518"/>
      <c r="B288" s="2"/>
      <c r="C288" s="2" t="s">
        <v>779</v>
      </c>
      <c r="D288" s="4" t="s">
        <v>35</v>
      </c>
      <c r="E288" s="116">
        <f t="shared" ref="E288:F293" si="86">K288</f>
        <v>200</v>
      </c>
      <c r="F288" s="117">
        <f t="shared" si="86"/>
        <v>150</v>
      </c>
      <c r="G288" s="101"/>
      <c r="H288" s="2"/>
      <c r="I288" s="2"/>
      <c r="J288" s="33"/>
      <c r="K288" s="202">
        <f t="shared" ref="K288:L293" si="87">MROUND(N288+25,50)</f>
        <v>200</v>
      </c>
      <c r="L288" s="202">
        <f t="shared" si="87"/>
        <v>150</v>
      </c>
      <c r="M288" s="51"/>
      <c r="N288" s="13">
        <f t="shared" si="79"/>
        <v>170.3</v>
      </c>
      <c r="O288" s="13">
        <f t="shared" si="80"/>
        <v>102.18</v>
      </c>
      <c r="P288" s="51"/>
      <c r="Q288" s="399">
        <v>68.12</v>
      </c>
      <c r="R288" s="399">
        <v>68.12</v>
      </c>
      <c r="S288" s="398">
        <v>68.12</v>
      </c>
      <c r="T288" s="398">
        <v>68.12</v>
      </c>
      <c r="U288" s="436">
        <v>68.12</v>
      </c>
      <c r="V288" s="409">
        <v>68.12</v>
      </c>
      <c r="W288" s="409">
        <v>68.12</v>
      </c>
      <c r="X288" s="370">
        <v>42.55</v>
      </c>
      <c r="Y288" s="305">
        <v>34.04</v>
      </c>
      <c r="Z288" s="289">
        <v>39.162499999999994</v>
      </c>
      <c r="AA288" s="277">
        <f t="shared" ref="AA288:AA290" si="88">AJ288*1.43</f>
        <v>1.43</v>
      </c>
      <c r="AB288" s="263">
        <f t="shared" ref="AB288:AB293" si="89">AJ288*1.43</f>
        <v>1.43</v>
      </c>
      <c r="AC288" s="263">
        <v>35.249499999999998</v>
      </c>
      <c r="AD288" s="205">
        <v>35.249499999999998</v>
      </c>
      <c r="AE288" s="205">
        <v>35.249499999999998</v>
      </c>
      <c r="AF288" s="205">
        <v>35.249499999999998</v>
      </c>
      <c r="AG288" s="205">
        <v>35.249499999999998</v>
      </c>
      <c r="AH288" s="208">
        <v>30.8125</v>
      </c>
      <c r="AI288" s="191">
        <v>24.65</v>
      </c>
      <c r="AJ288" s="312">
        <f t="shared" si="81"/>
        <v>1</v>
      </c>
      <c r="AL288" s="34"/>
      <c r="AM288" s="34"/>
      <c r="AN288" s="34"/>
      <c r="AO288" s="34"/>
      <c r="AP288" s="34"/>
      <c r="AQ288" s="34"/>
    </row>
    <row r="289" spans="1:43" s="144" customFormat="1" ht="23.1" customHeight="1" x14ac:dyDescent="0.25">
      <c r="A289" s="518" t="s">
        <v>303</v>
      </c>
      <c r="B289" s="2"/>
      <c r="C289" s="2" t="s">
        <v>779</v>
      </c>
      <c r="D289" s="4" t="s">
        <v>36</v>
      </c>
      <c r="E289" s="116">
        <f t="shared" si="86"/>
        <v>350</v>
      </c>
      <c r="F289" s="117">
        <f t="shared" si="86"/>
        <v>200</v>
      </c>
      <c r="G289" s="101"/>
      <c r="H289" s="2"/>
      <c r="I289" s="2"/>
      <c r="J289" s="33"/>
      <c r="K289" s="202">
        <f t="shared" si="87"/>
        <v>350</v>
      </c>
      <c r="L289" s="202">
        <f t="shared" si="87"/>
        <v>200</v>
      </c>
      <c r="M289" s="51"/>
      <c r="N289" s="13">
        <f t="shared" si="79"/>
        <v>300.10000000000002</v>
      </c>
      <c r="O289" s="13">
        <f t="shared" si="80"/>
        <v>180.06</v>
      </c>
      <c r="P289" s="51"/>
      <c r="Q289" s="399">
        <v>120.04</v>
      </c>
      <c r="R289" s="399">
        <v>120.04</v>
      </c>
      <c r="S289" s="398">
        <v>120.04</v>
      </c>
      <c r="T289" s="398">
        <v>120.04</v>
      </c>
      <c r="U289" s="436">
        <v>120.04</v>
      </c>
      <c r="V289" s="409">
        <v>120.04</v>
      </c>
      <c r="W289" s="409">
        <v>120.04</v>
      </c>
      <c r="X289" s="370">
        <v>75</v>
      </c>
      <c r="Y289" s="305">
        <v>60</v>
      </c>
      <c r="Z289" s="289">
        <v>39.162499999999994</v>
      </c>
      <c r="AA289" s="277">
        <f t="shared" si="88"/>
        <v>1.43</v>
      </c>
      <c r="AB289" s="263">
        <f t="shared" si="89"/>
        <v>1.43</v>
      </c>
      <c r="AC289" s="263">
        <v>61.847499999999997</v>
      </c>
      <c r="AD289" s="205">
        <v>61.847499999999997</v>
      </c>
      <c r="AE289" s="205">
        <v>61.847499999999997</v>
      </c>
      <c r="AF289" s="205">
        <v>61.847499999999997</v>
      </c>
      <c r="AG289" s="205">
        <v>61.847499999999997</v>
      </c>
      <c r="AH289" s="208">
        <v>54.0625</v>
      </c>
      <c r="AI289" s="191">
        <v>43.25</v>
      </c>
      <c r="AJ289" s="312">
        <f t="shared" si="81"/>
        <v>1</v>
      </c>
      <c r="AL289" s="34"/>
      <c r="AM289" s="34"/>
      <c r="AN289" s="34"/>
      <c r="AO289" s="34"/>
      <c r="AP289" s="34"/>
      <c r="AQ289" s="34"/>
    </row>
    <row r="290" spans="1:43" s="144" customFormat="1" ht="23.1" customHeight="1" x14ac:dyDescent="0.25">
      <c r="A290" s="518"/>
      <c r="B290" s="2"/>
      <c r="C290" s="2" t="s">
        <v>779</v>
      </c>
      <c r="D290" s="4" t="s">
        <v>737</v>
      </c>
      <c r="E290" s="116">
        <f t="shared" si="86"/>
        <v>350</v>
      </c>
      <c r="F290" s="117">
        <f t="shared" si="86"/>
        <v>200</v>
      </c>
      <c r="G290" s="101"/>
      <c r="H290" s="2"/>
      <c r="I290" s="2"/>
      <c r="J290" s="33"/>
      <c r="K290" s="202">
        <f t="shared" si="87"/>
        <v>350</v>
      </c>
      <c r="L290" s="202">
        <f t="shared" si="87"/>
        <v>200</v>
      </c>
      <c r="M290" s="51"/>
      <c r="N290" s="13">
        <f t="shared" si="79"/>
        <v>323.82499999999999</v>
      </c>
      <c r="O290" s="13">
        <f t="shared" si="80"/>
        <v>194.29500000000002</v>
      </c>
      <c r="P290" s="51"/>
      <c r="Q290" s="399">
        <v>129.53</v>
      </c>
      <c r="R290" s="399">
        <v>129.53</v>
      </c>
      <c r="S290" s="398">
        <v>129.53</v>
      </c>
      <c r="T290" s="398">
        <v>129.53</v>
      </c>
      <c r="U290" s="436">
        <v>129.53</v>
      </c>
      <c r="V290" s="409">
        <v>129.53</v>
      </c>
      <c r="W290" s="409">
        <v>129.53</v>
      </c>
      <c r="X290" s="370">
        <v>80.924999999999997</v>
      </c>
      <c r="Y290" s="305">
        <v>64.739999999999995</v>
      </c>
      <c r="Z290" s="289">
        <v>39.162499999999994</v>
      </c>
      <c r="AA290" s="277">
        <f t="shared" si="88"/>
        <v>1.43</v>
      </c>
      <c r="AB290" s="263">
        <f t="shared" si="89"/>
        <v>1.43</v>
      </c>
      <c r="AC290" s="263">
        <v>64.492999999999995</v>
      </c>
      <c r="AD290" s="205">
        <v>64.492999999999995</v>
      </c>
      <c r="AE290" s="205">
        <v>64.492999999999995</v>
      </c>
      <c r="AF290" s="205">
        <v>64.492999999999995</v>
      </c>
      <c r="AG290" s="205">
        <v>64.492999999999995</v>
      </c>
      <c r="AH290" s="208">
        <v>56.375</v>
      </c>
      <c r="AI290" s="191">
        <v>45.1</v>
      </c>
      <c r="AJ290" s="312">
        <f t="shared" si="81"/>
        <v>1</v>
      </c>
      <c r="AL290" s="34"/>
      <c r="AM290" s="34"/>
      <c r="AN290" s="34"/>
      <c r="AO290" s="34"/>
      <c r="AP290" s="34"/>
      <c r="AQ290" s="34"/>
    </row>
    <row r="291" spans="1:43" s="144" customFormat="1" ht="23.1" customHeight="1" x14ac:dyDescent="0.25">
      <c r="A291" s="518"/>
      <c r="B291" s="2"/>
      <c r="C291" s="2" t="s">
        <v>779</v>
      </c>
      <c r="D291" s="4" t="s">
        <v>38</v>
      </c>
      <c r="E291" s="116">
        <f t="shared" si="86"/>
        <v>450</v>
      </c>
      <c r="F291" s="117">
        <f t="shared" si="86"/>
        <v>300</v>
      </c>
      <c r="G291" s="101"/>
      <c r="H291" s="2"/>
      <c r="I291" s="2"/>
      <c r="J291" s="33"/>
      <c r="K291" s="202">
        <f t="shared" si="87"/>
        <v>450</v>
      </c>
      <c r="L291" s="202">
        <f t="shared" si="87"/>
        <v>300</v>
      </c>
      <c r="M291" s="51"/>
      <c r="N291" s="13">
        <f t="shared" si="79"/>
        <v>423.15</v>
      </c>
      <c r="O291" s="13">
        <f t="shared" si="80"/>
        <v>253.89</v>
      </c>
      <c r="P291" s="51"/>
      <c r="Q291" s="399">
        <v>169.26</v>
      </c>
      <c r="R291" s="399">
        <v>169.26</v>
      </c>
      <c r="S291" s="398">
        <v>169.26</v>
      </c>
      <c r="T291" s="398">
        <v>169.26</v>
      </c>
      <c r="U291" s="436">
        <v>169.26</v>
      </c>
      <c r="V291" s="409">
        <v>169.26</v>
      </c>
      <c r="W291" s="409">
        <v>169.26</v>
      </c>
      <c r="X291" s="370">
        <v>105.75</v>
      </c>
      <c r="Y291" s="305">
        <v>84.6</v>
      </c>
      <c r="Z291" s="289">
        <v>45.037500000000001</v>
      </c>
      <c r="AA291" s="277">
        <v>36.03</v>
      </c>
      <c r="AB291" s="263">
        <f t="shared" si="89"/>
        <v>1.43</v>
      </c>
      <c r="AC291" s="263">
        <v>83.798000000000002</v>
      </c>
      <c r="AD291" s="205">
        <v>83.798000000000002</v>
      </c>
      <c r="AE291" s="205">
        <v>83.798000000000002</v>
      </c>
      <c r="AF291" s="205">
        <v>83.798000000000002</v>
      </c>
      <c r="AG291" s="205">
        <v>83.798000000000002</v>
      </c>
      <c r="AH291" s="208">
        <v>73.25</v>
      </c>
      <c r="AI291" s="191">
        <v>58.6</v>
      </c>
      <c r="AJ291" s="312">
        <f t="shared" si="81"/>
        <v>1</v>
      </c>
      <c r="AL291" s="34"/>
      <c r="AM291" s="34"/>
      <c r="AN291" s="34"/>
      <c r="AO291" s="34"/>
      <c r="AP291" s="34"/>
      <c r="AQ291" s="34"/>
    </row>
    <row r="292" spans="1:43" s="144" customFormat="1" ht="23.1" customHeight="1" x14ac:dyDescent="0.25">
      <c r="A292" s="518"/>
      <c r="B292" s="2"/>
      <c r="C292" s="2" t="s">
        <v>779</v>
      </c>
      <c r="D292" s="4" t="s">
        <v>605</v>
      </c>
      <c r="E292" s="116">
        <f t="shared" si="86"/>
        <v>250</v>
      </c>
      <c r="F292" s="117">
        <f t="shared" si="86"/>
        <v>150</v>
      </c>
      <c r="G292" s="101"/>
      <c r="H292" s="2"/>
      <c r="I292" s="2"/>
      <c r="J292" s="33"/>
      <c r="K292" s="202">
        <f t="shared" si="87"/>
        <v>250</v>
      </c>
      <c r="L292" s="202">
        <f t="shared" si="87"/>
        <v>150</v>
      </c>
      <c r="M292" s="51"/>
      <c r="N292" s="13">
        <f t="shared" si="79"/>
        <v>205.3</v>
      </c>
      <c r="O292" s="13">
        <f t="shared" si="80"/>
        <v>123.18</v>
      </c>
      <c r="P292" s="51"/>
      <c r="Q292" s="399">
        <v>82.12</v>
      </c>
      <c r="R292" s="399">
        <v>82.12</v>
      </c>
      <c r="S292" s="398">
        <v>82.12</v>
      </c>
      <c r="T292" s="398">
        <v>82.12</v>
      </c>
      <c r="U292" s="436">
        <v>82.12</v>
      </c>
      <c r="V292" s="409">
        <v>82.12</v>
      </c>
      <c r="W292" s="409">
        <v>82.12</v>
      </c>
      <c r="X292" s="370">
        <v>51.325000000000003</v>
      </c>
      <c r="Y292" s="305">
        <v>41.06</v>
      </c>
      <c r="Z292" s="289">
        <v>22.212499999999999</v>
      </c>
      <c r="AA292" s="277">
        <v>17.77</v>
      </c>
      <c r="AB292" s="263">
        <f t="shared" si="89"/>
        <v>1.43</v>
      </c>
      <c r="AC292" s="263">
        <v>41.326999999999998</v>
      </c>
      <c r="AD292" s="205">
        <v>41.326999999999998</v>
      </c>
      <c r="AE292" s="205">
        <v>41.326999999999998</v>
      </c>
      <c r="AF292" s="205">
        <v>41.326999999999998</v>
      </c>
      <c r="AG292" s="205">
        <v>41.326999999999998</v>
      </c>
      <c r="AH292" s="208">
        <v>36.125</v>
      </c>
      <c r="AI292" s="191">
        <v>28.9</v>
      </c>
      <c r="AJ292" s="312">
        <f t="shared" si="81"/>
        <v>1</v>
      </c>
      <c r="AL292" s="34"/>
      <c r="AM292" s="34"/>
      <c r="AN292" s="34"/>
      <c r="AO292" s="34"/>
      <c r="AP292" s="34"/>
      <c r="AQ292" s="34"/>
    </row>
    <row r="293" spans="1:43" s="144" customFormat="1" ht="23.1" customHeight="1" x14ac:dyDescent="0.25">
      <c r="A293" s="518"/>
      <c r="B293" s="2"/>
      <c r="C293" s="2" t="s">
        <v>779</v>
      </c>
      <c r="D293" s="4" t="s">
        <v>606</v>
      </c>
      <c r="E293" s="116">
        <f t="shared" si="86"/>
        <v>350</v>
      </c>
      <c r="F293" s="117">
        <f t="shared" si="86"/>
        <v>200</v>
      </c>
      <c r="G293" s="101"/>
      <c r="H293" s="2"/>
      <c r="I293" s="2"/>
      <c r="J293" s="33"/>
      <c r="K293" s="202">
        <f t="shared" si="87"/>
        <v>350</v>
      </c>
      <c r="L293" s="202">
        <f t="shared" si="87"/>
        <v>200</v>
      </c>
      <c r="M293" s="51"/>
      <c r="N293" s="13">
        <f t="shared" si="79"/>
        <v>323.40000000000003</v>
      </c>
      <c r="O293" s="13">
        <f t="shared" si="80"/>
        <v>194.04000000000002</v>
      </c>
      <c r="P293" s="51"/>
      <c r="Q293" s="399">
        <v>129.36000000000001</v>
      </c>
      <c r="R293" s="399">
        <v>129.36000000000001</v>
      </c>
      <c r="S293" s="398">
        <v>129.36000000000001</v>
      </c>
      <c r="T293" s="398">
        <v>129.36000000000001</v>
      </c>
      <c r="U293" s="436">
        <v>129.36000000000001</v>
      </c>
      <c r="V293" s="409">
        <v>129.36000000000001</v>
      </c>
      <c r="W293" s="409">
        <v>129.36000000000001</v>
      </c>
      <c r="X293" s="370">
        <v>80.824999999999989</v>
      </c>
      <c r="Y293" s="305">
        <v>64.66</v>
      </c>
      <c r="Z293" s="289">
        <v>35.362499999999997</v>
      </c>
      <c r="AA293" s="277">
        <v>28.29</v>
      </c>
      <c r="AB293" s="263">
        <f t="shared" si="89"/>
        <v>1.43</v>
      </c>
      <c r="AC293" s="263">
        <v>65.78</v>
      </c>
      <c r="AD293" s="205">
        <v>65.78</v>
      </c>
      <c r="AE293" s="205">
        <v>65.78</v>
      </c>
      <c r="AF293" s="205">
        <v>65.78</v>
      </c>
      <c r="AG293" s="205">
        <v>65.78</v>
      </c>
      <c r="AH293" s="208">
        <v>57.5</v>
      </c>
      <c r="AI293" s="191">
        <v>46</v>
      </c>
      <c r="AJ293" s="312">
        <f t="shared" si="81"/>
        <v>1</v>
      </c>
      <c r="AL293" s="34"/>
      <c r="AM293" s="34"/>
      <c r="AN293" s="34"/>
      <c r="AO293" s="34"/>
      <c r="AP293" s="34"/>
      <c r="AQ293" s="34"/>
    </row>
    <row r="294" spans="1:43" s="144" customFormat="1" ht="2.1" customHeight="1" x14ac:dyDescent="0.25">
      <c r="A294" s="2"/>
      <c r="B294" s="2"/>
      <c r="C294" s="2"/>
      <c r="D294" s="136"/>
      <c r="E294" s="138"/>
      <c r="F294" s="139"/>
      <c r="G294" s="99"/>
      <c r="H294" s="2"/>
      <c r="I294" s="2"/>
      <c r="J294" s="33"/>
      <c r="K294" s="202"/>
      <c r="L294" s="202"/>
      <c r="M294" s="51"/>
      <c r="N294" s="13"/>
      <c r="O294" s="13"/>
      <c r="P294" s="51"/>
      <c r="Q294" s="398"/>
      <c r="R294" s="398"/>
      <c r="S294" s="398"/>
      <c r="T294" s="398"/>
      <c r="U294" s="400"/>
      <c r="V294" s="403"/>
      <c r="W294" s="403"/>
      <c r="X294" s="370"/>
      <c r="Y294" s="317"/>
      <c r="Z294" s="315"/>
      <c r="AA294" s="316"/>
      <c r="AB294" s="318"/>
      <c r="AC294" s="318"/>
      <c r="AD294" s="204"/>
      <c r="AE294" s="204"/>
      <c r="AF294" s="204"/>
      <c r="AG294" s="204"/>
      <c r="AH294" s="209"/>
      <c r="AI294" s="191"/>
      <c r="AJ294" s="312" t="e">
        <f t="shared" si="81"/>
        <v>#DIV/0!</v>
      </c>
      <c r="AL294" s="34"/>
      <c r="AM294" s="34"/>
      <c r="AN294" s="34"/>
      <c r="AO294" s="34"/>
      <c r="AP294" s="34"/>
      <c r="AQ294" s="34"/>
    </row>
    <row r="295" spans="1:43" s="144" customFormat="1" ht="23.1" customHeight="1" x14ac:dyDescent="0.25">
      <c r="A295" s="2"/>
      <c r="B295" s="2"/>
      <c r="C295" s="2"/>
      <c r="D295" s="615" t="s">
        <v>597</v>
      </c>
      <c r="E295" s="615"/>
      <c r="F295" s="615"/>
      <c r="G295" s="615"/>
      <c r="H295" s="615"/>
      <c r="I295" s="615"/>
      <c r="J295" s="34"/>
      <c r="K295" s="202"/>
      <c r="L295" s="202"/>
      <c r="M295" s="2"/>
      <c r="N295" s="13"/>
      <c r="O295" s="13"/>
      <c r="P295" s="2"/>
      <c r="Q295" s="475"/>
      <c r="R295" s="475"/>
      <c r="S295" s="475"/>
      <c r="T295" s="398"/>
      <c r="U295" s="400"/>
      <c r="V295" s="403"/>
      <c r="W295" s="403"/>
      <c r="X295" s="340"/>
      <c r="Y295" s="342"/>
      <c r="Z295" s="322"/>
      <c r="AA295" s="316"/>
      <c r="AB295" s="318"/>
      <c r="AC295" s="318"/>
      <c r="AD295" s="204"/>
      <c r="AE295" s="204"/>
      <c r="AF295" s="204"/>
      <c r="AG295" s="204"/>
      <c r="AH295" s="209"/>
      <c r="AI295" s="191"/>
      <c r="AJ295" s="312" t="e">
        <f t="shared" si="81"/>
        <v>#DIV/0!</v>
      </c>
      <c r="AL295" s="34"/>
      <c r="AM295" s="34"/>
      <c r="AN295" s="34"/>
      <c r="AO295" s="34"/>
      <c r="AP295" s="34"/>
      <c r="AQ295" s="34"/>
    </row>
    <row r="296" spans="1:43" s="144" customFormat="1" ht="23.1" customHeight="1" x14ac:dyDescent="0.25">
      <c r="A296" s="2"/>
      <c r="B296" s="2"/>
      <c r="C296" s="2" t="s">
        <v>779</v>
      </c>
      <c r="D296" s="120" t="s">
        <v>874</v>
      </c>
      <c r="E296" s="116">
        <f t="shared" ref="E296:F301" si="90">K296</f>
        <v>2400</v>
      </c>
      <c r="F296" s="117">
        <f t="shared" si="90"/>
        <v>1450</v>
      </c>
      <c r="G296" s="101"/>
      <c r="H296" s="2"/>
      <c r="I296" s="2"/>
      <c r="J296" s="33"/>
      <c r="K296" s="202">
        <f t="shared" ref="K296:L301" si="91">MROUND(N296+25,50)</f>
        <v>2400</v>
      </c>
      <c r="L296" s="202">
        <f t="shared" si="91"/>
        <v>1450</v>
      </c>
      <c r="M296" s="51"/>
      <c r="N296" s="13">
        <f t="shared" ref="N296:N300" si="92">Q296*$N$7</f>
        <v>2385</v>
      </c>
      <c r="O296" s="13">
        <f t="shared" ref="O296:O300" si="93">Q296*$O$7</f>
        <v>1431</v>
      </c>
      <c r="P296" s="51"/>
      <c r="Q296" s="467">
        <v>954</v>
      </c>
      <c r="R296" s="467">
        <v>954</v>
      </c>
      <c r="S296" s="467">
        <v>954</v>
      </c>
      <c r="T296" s="443">
        <v>954</v>
      </c>
      <c r="U296" s="436">
        <v>1196.25</v>
      </c>
      <c r="V296" s="409">
        <v>1196.25</v>
      </c>
      <c r="W296" s="409">
        <v>1196.25</v>
      </c>
      <c r="X296" s="370">
        <v>747.65625</v>
      </c>
      <c r="Y296" s="300">
        <v>598.125</v>
      </c>
      <c r="Z296" s="289">
        <v>598.125</v>
      </c>
      <c r="AA296" s="277">
        <v>478.5</v>
      </c>
      <c r="AB296" s="263">
        <v>478.5</v>
      </c>
      <c r="AC296" s="263">
        <v>478.5</v>
      </c>
      <c r="AD296" s="205">
        <v>478.5</v>
      </c>
      <c r="AE296" s="205">
        <v>478.5</v>
      </c>
      <c r="AF296" s="205">
        <v>478.5</v>
      </c>
      <c r="AG296" s="205">
        <v>478.5</v>
      </c>
      <c r="AH296" s="208">
        <v>745</v>
      </c>
      <c r="AI296" s="54"/>
      <c r="AJ296" s="312">
        <f t="shared" si="81"/>
        <v>1</v>
      </c>
      <c r="AL296" s="34"/>
      <c r="AM296" s="34"/>
      <c r="AN296" s="34"/>
      <c r="AO296" s="34"/>
      <c r="AP296" s="34"/>
      <c r="AQ296" s="34"/>
    </row>
    <row r="297" spans="1:43" s="144" customFormat="1" ht="23.1" customHeight="1" x14ac:dyDescent="0.25">
      <c r="A297" s="2"/>
      <c r="B297" s="2"/>
      <c r="C297" s="2" t="s">
        <v>779</v>
      </c>
      <c r="D297" s="120" t="s">
        <v>943</v>
      </c>
      <c r="E297" s="116">
        <f t="shared" si="90"/>
        <v>2400</v>
      </c>
      <c r="F297" s="117">
        <f t="shared" si="90"/>
        <v>1450</v>
      </c>
      <c r="G297" s="101"/>
      <c r="H297" s="2"/>
      <c r="I297" s="2"/>
      <c r="J297" s="33"/>
      <c r="K297" s="202">
        <f t="shared" si="91"/>
        <v>2400</v>
      </c>
      <c r="L297" s="202">
        <f t="shared" si="91"/>
        <v>1450</v>
      </c>
      <c r="M297" s="51"/>
      <c r="N297" s="13">
        <f t="shared" si="92"/>
        <v>2385</v>
      </c>
      <c r="O297" s="13">
        <f t="shared" si="93"/>
        <v>1431</v>
      </c>
      <c r="P297" s="51"/>
      <c r="Q297" s="467">
        <v>954</v>
      </c>
      <c r="R297" s="467">
        <v>954</v>
      </c>
      <c r="S297" s="467">
        <v>954</v>
      </c>
      <c r="T297" s="443">
        <v>954</v>
      </c>
      <c r="U297" s="436">
        <v>953.34</v>
      </c>
      <c r="V297" s="409">
        <v>953.34</v>
      </c>
      <c r="W297" s="409">
        <v>953.34</v>
      </c>
      <c r="X297" s="370">
        <v>566.66250000000002</v>
      </c>
      <c r="Y297" s="305">
        <v>453.33</v>
      </c>
      <c r="Z297" s="289">
        <v>1396</v>
      </c>
      <c r="AA297" s="277">
        <v>1116.8</v>
      </c>
      <c r="AB297" s="263">
        <v>1116.8</v>
      </c>
      <c r="AC297" s="263"/>
      <c r="AD297" s="205">
        <v>1116.8</v>
      </c>
      <c r="AE297" s="205">
        <v>1116.8</v>
      </c>
      <c r="AF297" s="205">
        <v>1116.8</v>
      </c>
      <c r="AG297" s="205">
        <v>1116.8</v>
      </c>
      <c r="AH297" s="208"/>
      <c r="AI297" s="54"/>
      <c r="AJ297" s="312">
        <f t="shared" si="81"/>
        <v>1</v>
      </c>
      <c r="AL297" s="34"/>
      <c r="AM297" s="34"/>
      <c r="AN297" s="34"/>
      <c r="AO297" s="34"/>
      <c r="AP297" s="34"/>
      <c r="AQ297" s="34"/>
    </row>
    <row r="298" spans="1:43" ht="23.1" customHeight="1" x14ac:dyDescent="0.25">
      <c r="C298" s="2" t="s">
        <v>779</v>
      </c>
      <c r="D298" s="145" t="s">
        <v>494</v>
      </c>
      <c r="E298" s="116">
        <f t="shared" si="90"/>
        <v>12400</v>
      </c>
      <c r="F298" s="117">
        <f t="shared" si="90"/>
        <v>7450</v>
      </c>
      <c r="G298" s="101"/>
      <c r="K298" s="202">
        <f t="shared" si="91"/>
        <v>12400</v>
      </c>
      <c r="L298" s="202">
        <f t="shared" si="91"/>
        <v>7450</v>
      </c>
      <c r="M298" s="51"/>
      <c r="N298" s="13">
        <f t="shared" si="92"/>
        <v>12375</v>
      </c>
      <c r="O298" s="13">
        <f t="shared" si="93"/>
        <v>7425</v>
      </c>
      <c r="P298" s="51"/>
      <c r="Q298" s="467">
        <v>4950</v>
      </c>
      <c r="R298" s="467">
        <v>4950</v>
      </c>
      <c r="S298" s="467">
        <v>4950</v>
      </c>
      <c r="T298" s="398">
        <v>4275</v>
      </c>
      <c r="U298" s="436">
        <v>4275</v>
      </c>
      <c r="V298" s="409">
        <v>4275</v>
      </c>
      <c r="W298" s="409">
        <v>4275</v>
      </c>
      <c r="X298" s="370">
        <v>1382.1375</v>
      </c>
      <c r="Y298" s="305">
        <v>1105.71</v>
      </c>
      <c r="Z298" s="289">
        <v>1396</v>
      </c>
      <c r="AA298" s="277">
        <v>1116.8</v>
      </c>
      <c r="AB298" s="263">
        <v>1116.8</v>
      </c>
      <c r="AC298" s="263">
        <v>1116.8</v>
      </c>
      <c r="AD298" s="205">
        <v>1116.8</v>
      </c>
      <c r="AE298" s="205">
        <v>1116.8</v>
      </c>
      <c r="AF298" s="205">
        <v>1116.8</v>
      </c>
      <c r="AG298" s="205">
        <v>1116.8</v>
      </c>
      <c r="AH298" s="208"/>
      <c r="AI298" s="54"/>
      <c r="AJ298" s="312">
        <f t="shared" si="81"/>
        <v>1</v>
      </c>
    </row>
    <row r="299" spans="1:43" ht="23.1" customHeight="1" x14ac:dyDescent="0.25">
      <c r="C299" s="2" t="s">
        <v>779</v>
      </c>
      <c r="D299" s="145" t="s">
        <v>893</v>
      </c>
      <c r="E299" s="116">
        <f t="shared" si="90"/>
        <v>5550</v>
      </c>
      <c r="F299" s="117">
        <f t="shared" si="90"/>
        <v>3350</v>
      </c>
      <c r="G299" s="101"/>
      <c r="K299" s="202">
        <f t="shared" si="91"/>
        <v>5550</v>
      </c>
      <c r="L299" s="202">
        <f t="shared" si="91"/>
        <v>3350</v>
      </c>
      <c r="M299" s="51"/>
      <c r="N299" s="13">
        <f t="shared" si="92"/>
        <v>5528.55</v>
      </c>
      <c r="O299" s="13">
        <f t="shared" si="93"/>
        <v>3317.13</v>
      </c>
      <c r="P299" s="51"/>
      <c r="Q299" s="467">
        <v>2211.42</v>
      </c>
      <c r="R299" s="467">
        <v>2211.42</v>
      </c>
      <c r="S299" s="467">
        <v>2211.42</v>
      </c>
      <c r="T299" s="398">
        <v>4275</v>
      </c>
      <c r="U299" s="436">
        <v>4275</v>
      </c>
      <c r="V299" s="409">
        <v>4275</v>
      </c>
      <c r="W299" s="409">
        <v>4275</v>
      </c>
      <c r="X299" s="370">
        <v>1382.1375</v>
      </c>
      <c r="Y299" s="305">
        <v>1105.71</v>
      </c>
      <c r="Z299" s="289">
        <v>1396</v>
      </c>
      <c r="AA299" s="277">
        <v>1116.8</v>
      </c>
      <c r="AB299" s="263">
        <v>1116.8</v>
      </c>
      <c r="AC299" s="263">
        <v>1116.8</v>
      </c>
      <c r="AD299" s="205">
        <v>1116.8</v>
      </c>
      <c r="AE299" s="205">
        <v>1116.8</v>
      </c>
      <c r="AF299" s="205">
        <v>1116.8</v>
      </c>
      <c r="AG299" s="205">
        <v>1116.8</v>
      </c>
      <c r="AH299" s="208"/>
      <c r="AI299" s="54"/>
      <c r="AJ299" s="312">
        <f t="shared" si="81"/>
        <v>1</v>
      </c>
    </row>
    <row r="300" spans="1:43" ht="23.1" customHeight="1" x14ac:dyDescent="0.25">
      <c r="C300" s="2" t="s">
        <v>779</v>
      </c>
      <c r="D300" s="145" t="s">
        <v>667</v>
      </c>
      <c r="E300" s="116">
        <f t="shared" si="90"/>
        <v>10700</v>
      </c>
      <c r="F300" s="117">
        <f t="shared" si="90"/>
        <v>6450</v>
      </c>
      <c r="G300" s="101"/>
      <c r="K300" s="202">
        <f t="shared" si="91"/>
        <v>10700</v>
      </c>
      <c r="L300" s="202">
        <f t="shared" si="91"/>
        <v>6450</v>
      </c>
      <c r="M300" s="51"/>
      <c r="N300" s="13">
        <f t="shared" si="92"/>
        <v>10687.5</v>
      </c>
      <c r="O300" s="13">
        <f t="shared" si="93"/>
        <v>6412.5</v>
      </c>
      <c r="P300" s="51"/>
      <c r="Q300" s="398">
        <v>4275</v>
      </c>
      <c r="R300" s="398">
        <v>4275</v>
      </c>
      <c r="S300" s="398">
        <v>4275</v>
      </c>
      <c r="T300" s="398">
        <v>4275</v>
      </c>
      <c r="U300" s="436">
        <v>4275</v>
      </c>
      <c r="V300" s="409">
        <v>4275</v>
      </c>
      <c r="W300" s="409">
        <v>4275</v>
      </c>
      <c r="X300" s="370">
        <v>1382.1375</v>
      </c>
      <c r="Y300" s="305">
        <v>1105.71</v>
      </c>
      <c r="Z300" s="289">
        <v>1396</v>
      </c>
      <c r="AA300" s="277">
        <v>1116.8</v>
      </c>
      <c r="AB300" s="263">
        <v>1116.8</v>
      </c>
      <c r="AC300" s="263">
        <v>1116.8</v>
      </c>
      <c r="AD300" s="205">
        <v>1116.8</v>
      </c>
      <c r="AE300" s="205">
        <v>1116.8</v>
      </c>
      <c r="AF300" s="205">
        <v>1116.8</v>
      </c>
      <c r="AG300" s="205">
        <v>1116.8</v>
      </c>
      <c r="AH300" s="208"/>
      <c r="AI300" s="54"/>
      <c r="AJ300" s="312">
        <f t="shared" si="81"/>
        <v>1</v>
      </c>
    </row>
    <row r="301" spans="1:43" ht="23.1" customHeight="1" x14ac:dyDescent="0.25">
      <c r="C301" s="2" t="s">
        <v>779</v>
      </c>
      <c r="D301" s="145" t="s">
        <v>495</v>
      </c>
      <c r="E301" s="116">
        <f t="shared" si="90"/>
        <v>4000</v>
      </c>
      <c r="F301" s="117">
        <f t="shared" si="90"/>
        <v>2400</v>
      </c>
      <c r="G301" s="101"/>
      <c r="K301" s="202">
        <f t="shared" si="91"/>
        <v>4000</v>
      </c>
      <c r="L301" s="202">
        <f t="shared" si="91"/>
        <v>2400</v>
      </c>
      <c r="M301" s="51"/>
      <c r="N301" s="13">
        <f t="shared" si="79"/>
        <v>3975.0749999999998</v>
      </c>
      <c r="O301" s="13">
        <f t="shared" si="80"/>
        <v>2385.0450000000001</v>
      </c>
      <c r="P301" s="51"/>
      <c r="Q301" s="467">
        <v>1590.03</v>
      </c>
      <c r="R301" s="467">
        <v>1590.03</v>
      </c>
      <c r="S301" s="467">
        <v>1590.03</v>
      </c>
      <c r="T301" s="398">
        <v>4275</v>
      </c>
      <c r="U301" s="436">
        <v>4275</v>
      </c>
      <c r="V301" s="409">
        <v>4275</v>
      </c>
      <c r="W301" s="409">
        <v>4275</v>
      </c>
      <c r="X301" s="370">
        <v>1382.1375</v>
      </c>
      <c r="Y301" s="305">
        <v>1105.71</v>
      </c>
      <c r="Z301" s="289">
        <v>1396</v>
      </c>
      <c r="AA301" s="277">
        <v>1116.8</v>
      </c>
      <c r="AB301" s="263">
        <v>1116.8</v>
      </c>
      <c r="AC301" s="263">
        <v>1116.8</v>
      </c>
      <c r="AD301" s="205">
        <v>1116.8</v>
      </c>
      <c r="AE301" s="205">
        <v>1116.8</v>
      </c>
      <c r="AF301" s="205">
        <v>1116.8</v>
      </c>
      <c r="AG301" s="205">
        <v>1116.8</v>
      </c>
      <c r="AH301" s="208"/>
      <c r="AI301" s="54"/>
      <c r="AJ301" s="312">
        <f t="shared" si="81"/>
        <v>1</v>
      </c>
    </row>
    <row r="302" spans="1:43" ht="2.1" customHeight="1" x14ac:dyDescent="0.25">
      <c r="D302" s="136"/>
      <c r="E302" s="138"/>
      <c r="F302" s="139"/>
      <c r="J302" s="34"/>
      <c r="K302" s="202"/>
      <c r="L302" s="202"/>
      <c r="M302" s="51"/>
      <c r="N302" s="13"/>
      <c r="O302" s="13"/>
      <c r="P302" s="2"/>
      <c r="Q302" s="398"/>
      <c r="R302" s="398"/>
      <c r="S302" s="398"/>
      <c r="T302" s="398"/>
      <c r="U302" s="400"/>
      <c r="V302" s="398"/>
      <c r="W302" s="398"/>
      <c r="X302" s="333"/>
      <c r="Y302" s="333"/>
      <c r="Z302" s="330"/>
      <c r="AA302" s="279"/>
      <c r="AB302" s="211"/>
      <c r="AC302" s="211"/>
      <c r="AD302" s="211"/>
      <c r="AE302" s="211"/>
      <c r="AF302" s="211"/>
      <c r="AG302" s="211"/>
      <c r="AH302" s="211"/>
      <c r="AI302" s="131"/>
      <c r="AJ302" s="312" t="e">
        <f t="shared" si="81"/>
        <v>#DIV/0!</v>
      </c>
    </row>
    <row r="303" spans="1:43" ht="23.1" customHeight="1" x14ac:dyDescent="0.25">
      <c r="D303" s="615" t="s">
        <v>61</v>
      </c>
      <c r="E303" s="615"/>
      <c r="F303" s="615"/>
      <c r="G303" s="615"/>
      <c r="H303" s="615"/>
      <c r="I303" s="615"/>
      <c r="J303" s="34"/>
      <c r="K303" s="202"/>
      <c r="L303" s="202"/>
      <c r="M303" s="2"/>
      <c r="N303" s="13"/>
      <c r="O303" s="13"/>
      <c r="P303" s="2"/>
      <c r="Q303" s="476">
        <v>45425</v>
      </c>
      <c r="R303" s="476">
        <v>45394</v>
      </c>
      <c r="S303" s="473">
        <v>220324</v>
      </c>
      <c r="T303" s="405"/>
      <c r="U303" s="433"/>
      <c r="V303" s="404"/>
      <c r="W303" s="404"/>
      <c r="X303" s="338"/>
      <c r="Y303" s="338"/>
      <c r="Z303" s="330"/>
      <c r="AA303" s="280"/>
      <c r="AB303" s="237"/>
      <c r="AC303" s="237"/>
      <c r="AD303" s="237"/>
      <c r="AE303" s="237"/>
      <c r="AF303" s="237"/>
      <c r="AG303" s="237"/>
      <c r="AH303" s="237"/>
      <c r="AI303" s="131"/>
      <c r="AJ303" s="312">
        <f t="shared" si="81"/>
        <v>1.0006829096356347</v>
      </c>
    </row>
    <row r="304" spans="1:43" s="66" customFormat="1" ht="23.1" customHeight="1" x14ac:dyDescent="0.25">
      <c r="A304" s="449" t="s">
        <v>238</v>
      </c>
      <c r="B304" s="2">
        <v>2045</v>
      </c>
      <c r="C304" s="2" t="s">
        <v>491</v>
      </c>
      <c r="D304" s="91" t="s">
        <v>194</v>
      </c>
      <c r="E304" s="116">
        <f t="shared" ref="E304:F308" si="94">K304</f>
        <v>22200</v>
      </c>
      <c r="F304" s="117">
        <f t="shared" si="94"/>
        <v>13300</v>
      </c>
      <c r="G304" s="101"/>
      <c r="H304" s="45"/>
      <c r="I304" s="45"/>
      <c r="J304" s="71"/>
      <c r="K304" s="202">
        <f t="shared" ref="K304:L308" si="95">MROUND(N304+25,50)</f>
        <v>22200</v>
      </c>
      <c r="L304" s="202">
        <f t="shared" si="95"/>
        <v>13300</v>
      </c>
      <c r="M304" s="51"/>
      <c r="N304" s="13">
        <f t="shared" si="79"/>
        <v>22166.474999999999</v>
      </c>
      <c r="O304" s="13">
        <f t="shared" si="80"/>
        <v>13299.885</v>
      </c>
      <c r="P304" s="63"/>
      <c r="Q304" s="477">
        <v>8866.59</v>
      </c>
      <c r="R304" s="477">
        <v>8866.59</v>
      </c>
      <c r="S304" s="451">
        <v>8210</v>
      </c>
      <c r="T304" s="451">
        <v>8210</v>
      </c>
      <c r="U304" s="436">
        <v>7463.54</v>
      </c>
      <c r="V304" s="409">
        <v>7490.7800000000007</v>
      </c>
      <c r="W304" s="409">
        <v>7490.7800000000007</v>
      </c>
      <c r="X304" s="368">
        <v>6809.8</v>
      </c>
      <c r="Y304" s="305">
        <v>5447.84</v>
      </c>
      <c r="Z304" s="289">
        <v>4824.9450000674997</v>
      </c>
      <c r="AA304" s="277">
        <v>3859.9560000539996</v>
      </c>
      <c r="AB304" s="263">
        <v>3859.9560000539996</v>
      </c>
      <c r="AC304" s="263">
        <v>3859.9560000539996</v>
      </c>
      <c r="AD304" s="208">
        <v>3473.9951399999995</v>
      </c>
      <c r="AE304" s="208">
        <v>3473.9951399999995</v>
      </c>
      <c r="AF304" s="208">
        <v>3473.9951399999995</v>
      </c>
      <c r="AG304" s="208">
        <v>3473.9951399999995</v>
      </c>
      <c r="AH304" s="208">
        <v>3133.1124999999997</v>
      </c>
      <c r="AI304" s="191">
        <v>2506.4899999999998</v>
      </c>
      <c r="AJ304" s="312">
        <f t="shared" si="81"/>
        <v>1</v>
      </c>
      <c r="AK304" s="144"/>
    </row>
    <row r="305" spans="1:37" ht="23.1" customHeight="1" x14ac:dyDescent="0.25">
      <c r="A305" s="449"/>
      <c r="B305" s="2">
        <v>2046</v>
      </c>
      <c r="C305" s="2" t="s">
        <v>493</v>
      </c>
      <c r="D305" s="91" t="s">
        <v>196</v>
      </c>
      <c r="E305" s="116">
        <f t="shared" si="94"/>
        <v>11750</v>
      </c>
      <c r="F305" s="117">
        <f t="shared" si="94"/>
        <v>7050</v>
      </c>
      <c r="G305" s="101"/>
      <c r="H305" s="45"/>
      <c r="I305" s="45"/>
      <c r="J305" s="71"/>
      <c r="K305" s="202">
        <f t="shared" si="95"/>
        <v>11750</v>
      </c>
      <c r="L305" s="202">
        <f t="shared" si="95"/>
        <v>7050</v>
      </c>
      <c r="M305" s="51"/>
      <c r="N305" s="13">
        <f t="shared" si="79"/>
        <v>11728.575000000001</v>
      </c>
      <c r="O305" s="13">
        <f t="shared" si="80"/>
        <v>7037.1450000000004</v>
      </c>
      <c r="P305" s="51"/>
      <c r="Q305" s="477">
        <v>4691.43</v>
      </c>
      <c r="R305" s="477">
        <v>4691.43</v>
      </c>
      <c r="S305" s="451">
        <v>4344</v>
      </c>
      <c r="T305" s="451">
        <v>4344</v>
      </c>
      <c r="U305" s="436">
        <v>3949.01</v>
      </c>
      <c r="V305" s="409">
        <v>3963.4237499999999</v>
      </c>
      <c r="W305" s="409">
        <v>3963.4237499999999</v>
      </c>
      <c r="X305" s="368">
        <v>3603.1124999999997</v>
      </c>
      <c r="Y305" s="305">
        <v>2882.49</v>
      </c>
      <c r="Z305" s="289">
        <v>2487.4751249999999</v>
      </c>
      <c r="AA305" s="277">
        <v>1989.9801</v>
      </c>
      <c r="AB305" s="263">
        <v>1989.9801</v>
      </c>
      <c r="AC305" s="263">
        <v>1989.9801</v>
      </c>
      <c r="AD305" s="208">
        <v>1791</v>
      </c>
      <c r="AE305" s="234">
        <v>1791</v>
      </c>
      <c r="AF305" s="208">
        <v>1985.1400799999999</v>
      </c>
      <c r="AG305" s="208">
        <v>1985.1400799999999</v>
      </c>
      <c r="AH305" s="208">
        <v>1790.35</v>
      </c>
      <c r="AI305" s="191">
        <v>1432.28</v>
      </c>
      <c r="AJ305" s="312">
        <f t="shared" si="81"/>
        <v>1</v>
      </c>
    </row>
    <row r="306" spans="1:37" ht="23.1" customHeight="1" thickBot="1" x14ac:dyDescent="0.3">
      <c r="A306" s="449"/>
      <c r="B306" s="2">
        <v>2047</v>
      </c>
      <c r="C306" s="2" t="s">
        <v>492</v>
      </c>
      <c r="D306" s="217" t="s">
        <v>195</v>
      </c>
      <c r="E306" s="116">
        <f t="shared" si="94"/>
        <v>6700</v>
      </c>
      <c r="F306" s="117">
        <f t="shared" si="94"/>
        <v>4050</v>
      </c>
      <c r="G306" s="101"/>
      <c r="H306" s="45"/>
      <c r="I306" s="45"/>
      <c r="J306" s="71"/>
      <c r="K306" s="202">
        <f t="shared" si="95"/>
        <v>6700</v>
      </c>
      <c r="L306" s="202">
        <f t="shared" si="95"/>
        <v>4050</v>
      </c>
      <c r="M306" s="51"/>
      <c r="N306" s="13">
        <f t="shared" si="79"/>
        <v>6687.45</v>
      </c>
      <c r="O306" s="13">
        <f t="shared" si="80"/>
        <v>4012.4700000000003</v>
      </c>
      <c r="P306" s="51"/>
      <c r="Q306" s="477">
        <v>2674.98</v>
      </c>
      <c r="R306" s="477">
        <v>2674.98</v>
      </c>
      <c r="S306" s="450">
        <v>2477</v>
      </c>
      <c r="T306" s="450">
        <v>2477</v>
      </c>
      <c r="U306" s="436">
        <v>2251.66</v>
      </c>
      <c r="V306" s="409">
        <v>2259.8812500000004</v>
      </c>
      <c r="W306" s="409">
        <v>2259.8812500000004</v>
      </c>
      <c r="X306" s="368">
        <v>2054.4375</v>
      </c>
      <c r="Y306" s="305">
        <v>1643.55</v>
      </c>
      <c r="Z306" s="289">
        <v>1418.041375</v>
      </c>
      <c r="AA306" s="277">
        <v>1134.4331</v>
      </c>
      <c r="AB306" s="263">
        <v>1134.4331</v>
      </c>
      <c r="AC306" s="263">
        <v>1134.4331</v>
      </c>
      <c r="AD306" s="208">
        <v>1021</v>
      </c>
      <c r="AE306" s="234">
        <v>1021</v>
      </c>
      <c r="AF306" s="208">
        <v>1131.8907599999998</v>
      </c>
      <c r="AG306" s="208">
        <v>1131.8907599999998</v>
      </c>
      <c r="AH306" s="208">
        <v>1020.8249999999999</v>
      </c>
      <c r="AI306" s="191">
        <v>816.66</v>
      </c>
      <c r="AJ306" s="312">
        <f t="shared" si="81"/>
        <v>1</v>
      </c>
    </row>
    <row r="307" spans="1:37" ht="23.1" customHeight="1" x14ac:dyDescent="0.25">
      <c r="A307" s="449"/>
      <c r="D307" s="80" t="s">
        <v>552</v>
      </c>
      <c r="E307" s="116">
        <f t="shared" si="94"/>
        <v>2600</v>
      </c>
      <c r="F307" s="117">
        <f t="shared" si="94"/>
        <v>1550</v>
      </c>
      <c r="G307" s="101"/>
      <c r="H307" s="45"/>
      <c r="I307" s="45"/>
      <c r="J307" s="71"/>
      <c r="K307" s="202">
        <f t="shared" si="95"/>
        <v>2600</v>
      </c>
      <c r="L307" s="202">
        <f t="shared" si="95"/>
        <v>1550</v>
      </c>
      <c r="M307" s="51"/>
      <c r="N307" s="13">
        <f t="shared" si="79"/>
        <v>2556.5250000000001</v>
      </c>
      <c r="O307" s="13">
        <f t="shared" si="80"/>
        <v>1533.915</v>
      </c>
      <c r="P307" s="51"/>
      <c r="Q307" s="477">
        <v>1022.61</v>
      </c>
      <c r="R307" s="477">
        <v>1022.61</v>
      </c>
      <c r="S307" s="450">
        <v>947</v>
      </c>
      <c r="T307" s="450">
        <v>947</v>
      </c>
      <c r="U307" s="436">
        <v>860.77</v>
      </c>
      <c r="V307" s="409">
        <v>860.77</v>
      </c>
      <c r="W307" s="409">
        <v>860.77</v>
      </c>
      <c r="X307" s="368">
        <v>785.375</v>
      </c>
      <c r="Y307" s="305">
        <v>628.29999999999995</v>
      </c>
      <c r="Z307" s="289">
        <v>673.97426019</v>
      </c>
      <c r="AA307" s="277">
        <v>539.17940815199995</v>
      </c>
      <c r="AB307" s="263">
        <v>539.17940815199995</v>
      </c>
      <c r="AC307" s="263">
        <v>539.17940815199995</v>
      </c>
      <c r="AD307" s="208">
        <v>485.26631999999995</v>
      </c>
      <c r="AE307" s="208">
        <v>485.26631999999995</v>
      </c>
      <c r="AF307" s="208">
        <v>485.26631999999995</v>
      </c>
      <c r="AG307" s="208">
        <v>485.26631999999995</v>
      </c>
      <c r="AH307" s="208">
        <v>437.65</v>
      </c>
      <c r="AI307" s="191">
        <v>350.12</v>
      </c>
      <c r="AJ307" s="312">
        <f t="shared" si="81"/>
        <v>1</v>
      </c>
    </row>
    <row r="308" spans="1:37" ht="23.1" customHeight="1" x14ac:dyDescent="0.25">
      <c r="A308" s="449"/>
      <c r="D308" s="91" t="s">
        <v>551</v>
      </c>
      <c r="E308" s="116">
        <f t="shared" si="94"/>
        <v>950</v>
      </c>
      <c r="F308" s="117">
        <f t="shared" si="94"/>
        <v>600</v>
      </c>
      <c r="G308" s="101"/>
      <c r="H308" s="45"/>
      <c r="I308" s="45"/>
      <c r="J308" s="71"/>
      <c r="K308" s="202">
        <f t="shared" si="95"/>
        <v>950</v>
      </c>
      <c r="L308" s="202">
        <f t="shared" si="95"/>
        <v>600</v>
      </c>
      <c r="M308" s="51"/>
      <c r="N308" s="13">
        <f t="shared" si="79"/>
        <v>917.90000000000009</v>
      </c>
      <c r="O308" s="13">
        <f t="shared" si="80"/>
        <v>550.74</v>
      </c>
      <c r="P308" s="51"/>
      <c r="Q308" s="477">
        <v>367.16</v>
      </c>
      <c r="R308" s="477">
        <v>367.16</v>
      </c>
      <c r="S308" s="450">
        <v>340</v>
      </c>
      <c r="T308" s="450">
        <v>340</v>
      </c>
      <c r="U308" s="436">
        <v>309.04000000000002</v>
      </c>
      <c r="V308" s="409">
        <v>309.04000000000002</v>
      </c>
      <c r="W308" s="409">
        <v>309.04000000000002</v>
      </c>
      <c r="X308" s="368">
        <v>281.97500000000002</v>
      </c>
      <c r="Y308" s="305">
        <v>225.58</v>
      </c>
      <c r="Z308" s="289">
        <v>269.59355403749998</v>
      </c>
      <c r="AA308" s="277">
        <v>215.67484322999999</v>
      </c>
      <c r="AB308" s="263">
        <v>215.67484322999999</v>
      </c>
      <c r="AC308" s="263">
        <v>215.67484322999999</v>
      </c>
      <c r="AD308" s="208">
        <v>194.10929999999999</v>
      </c>
      <c r="AE308" s="208">
        <v>194.10929999999999</v>
      </c>
      <c r="AF308" s="208">
        <v>194.10929999999999</v>
      </c>
      <c r="AG308" s="208">
        <v>194.10929999999999</v>
      </c>
      <c r="AH308" s="208">
        <v>175.0625</v>
      </c>
      <c r="AI308" s="191">
        <v>140.05000000000001</v>
      </c>
      <c r="AJ308" s="312">
        <f t="shared" si="81"/>
        <v>1</v>
      </c>
    </row>
    <row r="309" spans="1:37" ht="23.1" hidden="1" customHeight="1" x14ac:dyDescent="0.25">
      <c r="B309" s="2">
        <v>2046</v>
      </c>
      <c r="C309" s="2" t="s">
        <v>657</v>
      </c>
      <c r="D309" s="91" t="s">
        <v>732</v>
      </c>
      <c r="E309" s="116">
        <f t="shared" ref="E309:F310" si="96">MROUND(K309+4.7,10)</f>
        <v>0</v>
      </c>
      <c r="F309" s="117">
        <f t="shared" si="96"/>
        <v>0</v>
      </c>
      <c r="K309" s="202">
        <f t="shared" ref="K309:K310" si="97">N309*$K$8</f>
        <v>0</v>
      </c>
      <c r="L309" s="202">
        <f t="shared" ref="L309:L310" si="98">O309*$L$8</f>
        <v>0</v>
      </c>
      <c r="M309" s="51"/>
      <c r="N309" s="13">
        <f t="shared" si="79"/>
        <v>6449.2749999999996</v>
      </c>
      <c r="O309" s="13">
        <f t="shared" si="80"/>
        <v>3869.5650000000001</v>
      </c>
      <c r="P309" s="51"/>
      <c r="Q309" s="398">
        <v>2579.71</v>
      </c>
      <c r="R309" s="398">
        <v>2579.71</v>
      </c>
      <c r="S309" s="398">
        <v>2579.71</v>
      </c>
      <c r="T309" s="398">
        <v>2579.71</v>
      </c>
      <c r="U309" s="400">
        <v>2579.71</v>
      </c>
      <c r="V309" s="400">
        <v>2579.71</v>
      </c>
      <c r="W309" s="400">
        <v>2579.71</v>
      </c>
      <c r="X309" s="367">
        <v>2579.71</v>
      </c>
      <c r="Y309" s="303">
        <v>2579.71</v>
      </c>
      <c r="Z309" s="289">
        <v>2487.4751249999999</v>
      </c>
      <c r="AA309" s="277">
        <v>1989.9801</v>
      </c>
      <c r="AB309" s="263">
        <v>1989.9801</v>
      </c>
      <c r="AC309" s="263">
        <v>1989.9801</v>
      </c>
      <c r="AD309" s="208">
        <v>1791</v>
      </c>
      <c r="AE309" s="234">
        <v>1791</v>
      </c>
      <c r="AF309" s="208">
        <v>1985.1400799999999</v>
      </c>
      <c r="AG309" s="208">
        <v>1985.1400799999999</v>
      </c>
      <c r="AH309" s="208">
        <v>1790.35</v>
      </c>
      <c r="AI309" s="191">
        <v>1432.28</v>
      </c>
      <c r="AJ309" s="312">
        <f t="shared" si="81"/>
        <v>1</v>
      </c>
      <c r="AK309" s="144">
        <f t="shared" ref="AK309:AK310" si="99">U309*1.1</f>
        <v>2837.6810000000005</v>
      </c>
    </row>
    <row r="310" spans="1:37" ht="23.1" hidden="1" customHeight="1" x14ac:dyDescent="0.25">
      <c r="B310" s="2">
        <v>2047</v>
      </c>
      <c r="C310" s="2" t="s">
        <v>657</v>
      </c>
      <c r="D310" s="91" t="s">
        <v>733</v>
      </c>
      <c r="E310" s="116">
        <f t="shared" si="96"/>
        <v>0</v>
      </c>
      <c r="F310" s="117">
        <f t="shared" si="96"/>
        <v>0</v>
      </c>
      <c r="K310" s="202">
        <f t="shared" si="97"/>
        <v>0</v>
      </c>
      <c r="L310" s="202">
        <f t="shared" si="98"/>
        <v>0</v>
      </c>
      <c r="M310" s="51"/>
      <c r="N310" s="13">
        <f t="shared" si="79"/>
        <v>3550.3500000000004</v>
      </c>
      <c r="O310" s="13">
        <f t="shared" si="80"/>
        <v>2130.21</v>
      </c>
      <c r="P310" s="51"/>
      <c r="Q310" s="398">
        <v>1420.14</v>
      </c>
      <c r="R310" s="398">
        <v>1420.14</v>
      </c>
      <c r="S310" s="398">
        <v>1420.14</v>
      </c>
      <c r="T310" s="398">
        <v>1420.14</v>
      </c>
      <c r="U310" s="400">
        <v>1420.14</v>
      </c>
      <c r="V310" s="400">
        <v>1420.14</v>
      </c>
      <c r="W310" s="400">
        <v>1420.14</v>
      </c>
      <c r="X310" s="367">
        <v>1420.14</v>
      </c>
      <c r="Y310" s="303">
        <v>1420.14</v>
      </c>
      <c r="Z310" s="289">
        <v>1418.041375</v>
      </c>
      <c r="AA310" s="277">
        <v>1134.4331</v>
      </c>
      <c r="AB310" s="263">
        <v>1134.4331</v>
      </c>
      <c r="AC310" s="263">
        <v>1134.4331</v>
      </c>
      <c r="AD310" s="208">
        <v>1021</v>
      </c>
      <c r="AE310" s="234">
        <v>1021</v>
      </c>
      <c r="AF310" s="208">
        <v>1131.8907599999998</v>
      </c>
      <c r="AG310" s="208">
        <v>1131.8907599999998</v>
      </c>
      <c r="AH310" s="208">
        <v>1020.8249999999999</v>
      </c>
      <c r="AI310" s="191">
        <v>816.66</v>
      </c>
      <c r="AJ310" s="312">
        <f t="shared" si="81"/>
        <v>1</v>
      </c>
      <c r="AK310" s="144">
        <f t="shared" si="99"/>
        <v>1562.1540000000002</v>
      </c>
    </row>
    <row r="311" spans="1:37" ht="2.1" customHeight="1" x14ac:dyDescent="0.25">
      <c r="E311" s="138"/>
      <c r="F311" s="139"/>
      <c r="K311" s="202"/>
      <c r="L311" s="202"/>
      <c r="M311" s="51"/>
      <c r="N311" s="13"/>
      <c r="O311" s="13"/>
      <c r="P311" s="51"/>
      <c r="Q311" s="398"/>
      <c r="R311" s="398"/>
      <c r="S311" s="398"/>
      <c r="T311" s="398"/>
      <c r="U311" s="400"/>
      <c r="V311" s="400"/>
      <c r="W311" s="400"/>
      <c r="X311" s="367"/>
      <c r="Y311" s="303"/>
      <c r="Z311" s="289"/>
      <c r="AA311" s="277"/>
      <c r="AB311" s="263"/>
      <c r="AC311" s="263"/>
      <c r="AD311" s="208"/>
      <c r="AE311" s="234"/>
      <c r="AF311" s="208"/>
      <c r="AG311" s="208"/>
      <c r="AH311" s="208"/>
      <c r="AI311" s="191"/>
      <c r="AJ311" s="312" t="e">
        <f t="shared" si="81"/>
        <v>#DIV/0!</v>
      </c>
    </row>
    <row r="312" spans="1:37" ht="23.1" customHeight="1" x14ac:dyDescent="0.25">
      <c r="D312" s="615" t="s">
        <v>525</v>
      </c>
      <c r="E312" s="615"/>
      <c r="F312" s="615"/>
      <c r="G312" s="615"/>
      <c r="H312" s="615"/>
      <c r="I312" s="615"/>
      <c r="J312" s="34"/>
      <c r="K312" s="202"/>
      <c r="L312" s="202"/>
      <c r="M312" s="2"/>
      <c r="N312" s="13"/>
      <c r="O312" s="13"/>
      <c r="P312" s="2"/>
      <c r="Q312" s="514"/>
      <c r="R312" s="398"/>
      <c r="S312" s="398"/>
      <c r="T312" s="398"/>
      <c r="U312" s="400"/>
      <c r="V312" s="398"/>
      <c r="W312" s="398"/>
      <c r="X312" s="333"/>
      <c r="Y312" s="333"/>
      <c r="Z312" s="330"/>
      <c r="AA312" s="277"/>
      <c r="AB312" s="208"/>
      <c r="AC312" s="208"/>
      <c r="AD312" s="208"/>
      <c r="AE312" s="208"/>
      <c r="AF312" s="208"/>
      <c r="AG312" s="208"/>
      <c r="AH312" s="208"/>
      <c r="AI312" s="53"/>
      <c r="AJ312" s="312" t="e">
        <f t="shared" si="81"/>
        <v>#DIV/0!</v>
      </c>
    </row>
    <row r="313" spans="1:37" ht="23.1" customHeight="1" x14ac:dyDescent="0.25">
      <c r="B313" s="2">
        <v>1859</v>
      </c>
      <c r="C313" s="2" t="s">
        <v>400</v>
      </c>
      <c r="D313" s="4" t="s">
        <v>526</v>
      </c>
      <c r="E313" s="116">
        <f t="shared" ref="E313:F316" si="100">K313</f>
        <v>600</v>
      </c>
      <c r="F313" s="117">
        <f t="shared" si="100"/>
        <v>350</v>
      </c>
      <c r="G313" s="101"/>
      <c r="K313" s="202">
        <f t="shared" ref="K313:L315" si="101">MROUND(N313+25,50)</f>
        <v>600</v>
      </c>
      <c r="L313" s="202">
        <f t="shared" si="101"/>
        <v>350</v>
      </c>
      <c r="M313" s="51"/>
      <c r="N313" s="13">
        <f t="shared" si="79"/>
        <v>569.55937500000005</v>
      </c>
      <c r="O313" s="13">
        <f t="shared" si="80"/>
        <v>341.73562500000003</v>
      </c>
      <c r="P313" s="51"/>
      <c r="Q313" s="398">
        <v>227.82375000000002</v>
      </c>
      <c r="R313" s="398">
        <v>227.82375000000002</v>
      </c>
      <c r="S313" s="398">
        <v>227.82375000000002</v>
      </c>
      <c r="T313" s="398">
        <v>227.82375000000002</v>
      </c>
      <c r="U313" s="400">
        <v>227.82375000000002</v>
      </c>
      <c r="V313" s="409">
        <v>227.82375000000002</v>
      </c>
      <c r="W313" s="409">
        <v>227.82375000000002</v>
      </c>
      <c r="X313" s="367">
        <v>207.11250000000001</v>
      </c>
      <c r="Y313" s="303">
        <v>165.69</v>
      </c>
      <c r="Z313" s="289">
        <v>149.51325485249998</v>
      </c>
      <c r="AA313" s="277">
        <v>119.61060388199999</v>
      </c>
      <c r="AB313" s="263">
        <v>119.61060388199999</v>
      </c>
      <c r="AC313" s="263">
        <v>119.61060388199999</v>
      </c>
      <c r="AD313" s="208">
        <v>107.65061999999999</v>
      </c>
      <c r="AE313" s="208">
        <v>107.65061999999999</v>
      </c>
      <c r="AF313" s="208">
        <v>107.65061999999999</v>
      </c>
      <c r="AG313" s="208">
        <v>107.65061999999999</v>
      </c>
      <c r="AH313" s="208">
        <v>97.087500000000006</v>
      </c>
      <c r="AI313" s="53">
        <v>77.67</v>
      </c>
      <c r="AJ313" s="312">
        <f t="shared" si="81"/>
        <v>1</v>
      </c>
    </row>
    <row r="314" spans="1:37" ht="23.1" customHeight="1" x14ac:dyDescent="0.25">
      <c r="B314" s="2">
        <v>1860</v>
      </c>
      <c r="C314" s="2" t="s">
        <v>401</v>
      </c>
      <c r="D314" s="4" t="s">
        <v>527</v>
      </c>
      <c r="E314" s="116">
        <f t="shared" si="100"/>
        <v>350</v>
      </c>
      <c r="F314" s="117">
        <f t="shared" si="100"/>
        <v>200</v>
      </c>
      <c r="G314" s="101"/>
      <c r="K314" s="202">
        <f t="shared" si="101"/>
        <v>350</v>
      </c>
      <c r="L314" s="202">
        <f t="shared" si="101"/>
        <v>200</v>
      </c>
      <c r="M314" s="51"/>
      <c r="N314" s="13">
        <f t="shared" si="79"/>
        <v>321.47500000000002</v>
      </c>
      <c r="O314" s="13">
        <f t="shared" si="80"/>
        <v>192.88499999999999</v>
      </c>
      <c r="P314" s="51"/>
      <c r="Q314" s="398">
        <v>128.59</v>
      </c>
      <c r="R314" s="398">
        <v>128.59</v>
      </c>
      <c r="S314" s="398">
        <v>128.59</v>
      </c>
      <c r="T314" s="398">
        <v>128.59</v>
      </c>
      <c r="U314" s="400">
        <v>128.59</v>
      </c>
      <c r="V314" s="409">
        <v>128.59</v>
      </c>
      <c r="W314" s="409">
        <v>128.59</v>
      </c>
      <c r="X314" s="367">
        <v>116.89999999999999</v>
      </c>
      <c r="Y314" s="303">
        <v>93.52</v>
      </c>
      <c r="Z314" s="289">
        <v>84.391156080000002</v>
      </c>
      <c r="AA314" s="277">
        <v>67.512924863999999</v>
      </c>
      <c r="AB314" s="263">
        <v>67.512924863999999</v>
      </c>
      <c r="AC314" s="263">
        <v>67.512924863999999</v>
      </c>
      <c r="AD314" s="208">
        <v>60.762239999999998</v>
      </c>
      <c r="AE314" s="208">
        <v>60.762239999999998</v>
      </c>
      <c r="AF314" s="208">
        <v>60.762239999999998</v>
      </c>
      <c r="AG314" s="208">
        <v>60.762239999999998</v>
      </c>
      <c r="AH314" s="208">
        <v>54.800000000000004</v>
      </c>
      <c r="AI314" s="53">
        <v>43.84</v>
      </c>
      <c r="AJ314" s="312">
        <f t="shared" si="81"/>
        <v>1</v>
      </c>
    </row>
    <row r="315" spans="1:37" ht="23.1" customHeight="1" x14ac:dyDescent="0.25">
      <c r="D315" s="4" t="s">
        <v>528</v>
      </c>
      <c r="E315" s="116">
        <f t="shared" si="100"/>
        <v>200</v>
      </c>
      <c r="F315" s="117">
        <f t="shared" si="100"/>
        <v>150</v>
      </c>
      <c r="G315" s="101"/>
      <c r="K315" s="202">
        <f t="shared" si="101"/>
        <v>200</v>
      </c>
      <c r="L315" s="202">
        <f t="shared" si="101"/>
        <v>150</v>
      </c>
      <c r="M315" s="51"/>
      <c r="N315" s="13">
        <f t="shared" si="79"/>
        <v>178.26875000000001</v>
      </c>
      <c r="O315" s="13">
        <f t="shared" si="80"/>
        <v>106.96125000000001</v>
      </c>
      <c r="P315" s="51"/>
      <c r="Q315" s="398">
        <v>71.307500000000005</v>
      </c>
      <c r="R315" s="398">
        <v>71.307500000000005</v>
      </c>
      <c r="S315" s="398">
        <v>71.307500000000005</v>
      </c>
      <c r="T315" s="398">
        <v>71.307500000000005</v>
      </c>
      <c r="U315" s="400">
        <v>71.307500000000005</v>
      </c>
      <c r="V315" s="409">
        <v>71.307500000000005</v>
      </c>
      <c r="W315" s="409">
        <v>71.307500000000005</v>
      </c>
      <c r="X315" s="367">
        <v>64.825000000000003</v>
      </c>
      <c r="Y315" s="303">
        <v>51.86</v>
      </c>
      <c r="Z315" s="289">
        <v>46.757782417499996</v>
      </c>
      <c r="AA315" s="277">
        <v>37.406225933999998</v>
      </c>
      <c r="AB315" s="263">
        <v>37.406225933999998</v>
      </c>
      <c r="AC315" s="263">
        <v>37.406225933999998</v>
      </c>
      <c r="AD315" s="208">
        <v>33.665939999999999</v>
      </c>
      <c r="AE315" s="208">
        <v>33.665939999999999</v>
      </c>
      <c r="AF315" s="208">
        <v>33.665939999999999</v>
      </c>
      <c r="AG315" s="208">
        <v>33.665939999999999</v>
      </c>
      <c r="AH315" s="208">
        <v>30.362499999999997</v>
      </c>
      <c r="AI315" s="53">
        <v>24.29</v>
      </c>
      <c r="AJ315" s="312">
        <f t="shared" si="81"/>
        <v>1</v>
      </c>
    </row>
    <row r="316" spans="1:37" ht="23.1" customHeight="1" x14ac:dyDescent="0.25">
      <c r="D316" s="4" t="s">
        <v>781</v>
      </c>
      <c r="E316" s="116">
        <f t="shared" si="100"/>
        <v>40</v>
      </c>
      <c r="F316" s="117">
        <f t="shared" si="100"/>
        <v>30</v>
      </c>
      <c r="K316" s="202">
        <f>MROUND(N316+5,10)</f>
        <v>40</v>
      </c>
      <c r="L316" s="202">
        <f>MROUND(O316+5,10)</f>
        <v>30</v>
      </c>
      <c r="M316" s="51"/>
      <c r="N316" s="13">
        <f t="shared" si="79"/>
        <v>34.03125</v>
      </c>
      <c r="O316" s="13">
        <f t="shared" si="80"/>
        <v>20.418750000000003</v>
      </c>
      <c r="P316" s="51"/>
      <c r="Q316" s="398">
        <v>13.612500000000001</v>
      </c>
      <c r="R316" s="398">
        <v>13.612500000000001</v>
      </c>
      <c r="S316" s="398">
        <v>13.612500000000001</v>
      </c>
      <c r="T316" s="398">
        <v>13.612500000000001</v>
      </c>
      <c r="U316" s="400">
        <v>13.612500000000001</v>
      </c>
      <c r="V316" s="409">
        <v>13.612500000000001</v>
      </c>
      <c r="W316" s="409">
        <v>13.612500000000001</v>
      </c>
      <c r="X316" s="367">
        <v>12.375</v>
      </c>
      <c r="Y316" s="303">
        <v>9.9</v>
      </c>
      <c r="Z316" s="289">
        <v>7.6999230000000001</v>
      </c>
      <c r="AA316" s="277">
        <v>6.1599383999999997</v>
      </c>
      <c r="AB316" s="263">
        <v>6.1599383999999997</v>
      </c>
      <c r="AC316" s="263">
        <v>6.1599383999999997</v>
      </c>
      <c r="AD316" s="208">
        <v>5.5439999999999996</v>
      </c>
      <c r="AE316" s="208">
        <v>5.5439999999999996</v>
      </c>
      <c r="AF316" s="208">
        <v>5.5439999999999996</v>
      </c>
      <c r="AG316" s="208">
        <v>5.5439999999999996</v>
      </c>
      <c r="AH316" s="208">
        <v>5</v>
      </c>
      <c r="AI316" s="53">
        <v>4</v>
      </c>
      <c r="AJ316" s="312">
        <f t="shared" si="81"/>
        <v>1</v>
      </c>
    </row>
    <row r="317" spans="1:37" ht="2.1" customHeight="1" x14ac:dyDescent="0.25">
      <c r="D317" s="136"/>
      <c r="E317" s="138"/>
      <c r="F317" s="139"/>
      <c r="K317" s="202"/>
      <c r="L317" s="202"/>
      <c r="M317" s="51"/>
      <c r="N317" s="13"/>
      <c r="O317" s="13"/>
      <c r="P317" s="51"/>
      <c r="Q317" s="398"/>
      <c r="R317" s="398"/>
      <c r="S317" s="398"/>
      <c r="T317" s="398"/>
      <c r="U317" s="400"/>
      <c r="V317" s="400"/>
      <c r="W317" s="400"/>
      <c r="X317" s="367"/>
      <c r="Y317" s="303"/>
      <c r="Z317" s="289"/>
      <c r="AA317" s="277"/>
      <c r="AB317" s="263"/>
      <c r="AC317" s="263"/>
      <c r="AD317" s="208"/>
      <c r="AE317" s="208"/>
      <c r="AF317" s="208"/>
      <c r="AG317" s="208"/>
      <c r="AH317" s="208"/>
      <c r="AI317" s="53"/>
      <c r="AJ317" s="312" t="e">
        <f t="shared" si="81"/>
        <v>#DIV/0!</v>
      </c>
    </row>
    <row r="318" spans="1:37" ht="23.1" customHeight="1" x14ac:dyDescent="0.25">
      <c r="D318" s="615" t="s">
        <v>13</v>
      </c>
      <c r="E318" s="615"/>
      <c r="F318" s="615"/>
      <c r="G318" s="615"/>
      <c r="H318" s="615"/>
      <c r="I318" s="615"/>
      <c r="J318" s="34"/>
      <c r="K318" s="202"/>
      <c r="L318" s="202"/>
      <c r="M318" s="2"/>
      <c r="N318" s="13"/>
      <c r="O318" s="13"/>
      <c r="P318" s="2"/>
      <c r="Q318" s="513">
        <v>45425</v>
      </c>
      <c r="R318" s="472">
        <v>280224</v>
      </c>
      <c r="S318" s="472">
        <v>230324</v>
      </c>
      <c r="T318" s="398"/>
      <c r="U318" s="400"/>
      <c r="V318" s="400"/>
      <c r="W318" s="400"/>
      <c r="X318" s="332"/>
      <c r="Y318" s="338"/>
      <c r="Z318" s="330"/>
      <c r="AA318" s="277"/>
      <c r="AB318" s="272"/>
      <c r="AC318" s="263"/>
      <c r="AD318" s="208"/>
      <c r="AE318" s="208"/>
      <c r="AF318" s="208"/>
      <c r="AG318" s="208"/>
      <c r="AH318" s="208"/>
      <c r="AI318" s="190"/>
      <c r="AJ318" s="312">
        <f t="shared" si="81"/>
        <v>0.16210246088843211</v>
      </c>
    </row>
    <row r="319" spans="1:37" ht="23.1" customHeight="1" x14ac:dyDescent="0.25">
      <c r="A319" s="2" t="s">
        <v>301</v>
      </c>
      <c r="B319" s="2">
        <v>450</v>
      </c>
      <c r="C319" s="2" t="s">
        <v>368</v>
      </c>
      <c r="D319" s="4" t="s">
        <v>739</v>
      </c>
      <c r="E319" s="116">
        <f t="shared" ref="E319:F321" si="102">K319</f>
        <v>6150</v>
      </c>
      <c r="F319" s="117">
        <f t="shared" si="102"/>
        <v>3700</v>
      </c>
      <c r="G319" s="101"/>
      <c r="K319" s="202">
        <f t="shared" ref="K319:L321" si="103">MROUND(N319+25,50)</f>
        <v>6150</v>
      </c>
      <c r="L319" s="202">
        <f t="shared" si="103"/>
        <v>3700</v>
      </c>
      <c r="M319" s="51"/>
      <c r="N319" s="13">
        <f t="shared" si="79"/>
        <v>6139.4500000000007</v>
      </c>
      <c r="O319" s="13">
        <f t="shared" si="80"/>
        <v>3683.67</v>
      </c>
      <c r="P319" s="51"/>
      <c r="Q319" s="468">
        <v>2455.7800000000002</v>
      </c>
      <c r="R319" s="468">
        <v>2455.7800000000002</v>
      </c>
      <c r="S319" s="468">
        <v>2455.7800000000002</v>
      </c>
      <c r="T319" s="398">
        <v>2135.46</v>
      </c>
      <c r="U319" s="436">
        <v>2135.46</v>
      </c>
      <c r="V319" s="409">
        <v>2126.66</v>
      </c>
      <c r="W319" s="409">
        <v>2126.66</v>
      </c>
      <c r="X319" s="367">
        <v>1432.2874999999999</v>
      </c>
      <c r="Y319" s="306">
        <v>1145.83</v>
      </c>
      <c r="Z319" s="289">
        <v>987.5</v>
      </c>
      <c r="AA319" s="277">
        <v>790</v>
      </c>
      <c r="AB319" s="272">
        <v>790</v>
      </c>
      <c r="AC319" s="263">
        <v>859.77737999999999</v>
      </c>
      <c r="AD319" s="208">
        <v>859.77737999999999</v>
      </c>
      <c r="AE319" s="208">
        <v>859.77737999999999</v>
      </c>
      <c r="AF319" s="208">
        <v>859.77737999999999</v>
      </c>
      <c r="AG319" s="208">
        <v>859.77737999999999</v>
      </c>
      <c r="AH319" s="208">
        <v>775.41250000000002</v>
      </c>
      <c r="AI319" s="190">
        <v>620.33000000000004</v>
      </c>
      <c r="AJ319" s="312">
        <f t="shared" si="81"/>
        <v>1</v>
      </c>
    </row>
    <row r="320" spans="1:37" ht="23.1" customHeight="1" x14ac:dyDescent="0.25">
      <c r="B320" s="2">
        <v>451</v>
      </c>
      <c r="C320" s="2" t="s">
        <v>369</v>
      </c>
      <c r="D320" s="4" t="s">
        <v>740</v>
      </c>
      <c r="E320" s="116">
        <f t="shared" si="102"/>
        <v>59600</v>
      </c>
      <c r="F320" s="117">
        <f t="shared" si="102"/>
        <v>35800</v>
      </c>
      <c r="G320" s="101"/>
      <c r="K320" s="202">
        <f t="shared" si="103"/>
        <v>59600</v>
      </c>
      <c r="L320" s="202">
        <f t="shared" si="103"/>
        <v>35800</v>
      </c>
      <c r="M320" s="51"/>
      <c r="N320" s="13">
        <f t="shared" si="79"/>
        <v>59593.149999999994</v>
      </c>
      <c r="O320" s="13">
        <f t="shared" si="80"/>
        <v>35755.89</v>
      </c>
      <c r="P320" s="51"/>
      <c r="Q320" s="468">
        <v>23837.26</v>
      </c>
      <c r="R320" s="468">
        <v>23837.26</v>
      </c>
      <c r="S320" s="468">
        <v>23837.26</v>
      </c>
      <c r="T320" s="398">
        <v>20728.05</v>
      </c>
      <c r="U320" s="436">
        <v>20728.05</v>
      </c>
      <c r="V320" s="409">
        <v>20642.64</v>
      </c>
      <c r="W320" s="409">
        <v>20642.64</v>
      </c>
      <c r="X320" s="367">
        <v>13902.637500000001</v>
      </c>
      <c r="Y320" s="306">
        <v>11122.11</v>
      </c>
      <c r="Z320" s="289"/>
      <c r="AA320" s="277"/>
      <c r="AB320" s="263">
        <f t="shared" ref="AB320" si="104">AJ320*$Q$6</f>
        <v>45401</v>
      </c>
      <c r="AC320" s="263">
        <v>8265.4525799999992</v>
      </c>
      <c r="AD320" s="208">
        <v>8265.4525799999992</v>
      </c>
      <c r="AE320" s="208">
        <v>8265.4525799999992</v>
      </c>
      <c r="AF320" s="208">
        <v>8265.4525799999992</v>
      </c>
      <c r="AG320" s="208">
        <v>8265.4525799999992</v>
      </c>
      <c r="AH320" s="208">
        <v>7454.4124999999995</v>
      </c>
      <c r="AI320" s="190">
        <v>5963.53</v>
      </c>
      <c r="AJ320" s="312">
        <f t="shared" si="81"/>
        <v>1</v>
      </c>
    </row>
    <row r="321" spans="1:37" ht="23.1" customHeight="1" x14ac:dyDescent="0.25">
      <c r="D321" s="4" t="s">
        <v>741</v>
      </c>
      <c r="E321" s="116">
        <f t="shared" si="102"/>
        <v>39400</v>
      </c>
      <c r="F321" s="117">
        <f t="shared" si="102"/>
        <v>23650</v>
      </c>
      <c r="G321" s="101"/>
      <c r="K321" s="202">
        <f t="shared" si="103"/>
        <v>39400</v>
      </c>
      <c r="L321" s="202">
        <f t="shared" si="103"/>
        <v>23650</v>
      </c>
      <c r="M321" s="51"/>
      <c r="N321" s="13">
        <f t="shared" si="79"/>
        <v>39386.025000000001</v>
      </c>
      <c r="O321" s="13">
        <f t="shared" si="80"/>
        <v>23631.614999999998</v>
      </c>
      <c r="P321" s="51"/>
      <c r="Q321" s="468">
        <v>15754.41</v>
      </c>
      <c r="R321" s="468">
        <v>15754.41</v>
      </c>
      <c r="S321" s="468">
        <v>15754.41</v>
      </c>
      <c r="T321" s="398">
        <v>13699.49</v>
      </c>
      <c r="U321" s="436">
        <v>13699.49</v>
      </c>
      <c r="V321" s="409">
        <v>13643.03</v>
      </c>
      <c r="W321" s="409">
        <v>13643.03</v>
      </c>
      <c r="X321" s="367">
        <v>9188.4625000000015</v>
      </c>
      <c r="Y321" s="306">
        <v>7350.77</v>
      </c>
      <c r="Z321" s="289">
        <v>0</v>
      </c>
      <c r="AA321" s="277"/>
      <c r="AB321" s="208"/>
      <c r="AC321" s="208"/>
      <c r="AD321" s="208">
        <v>0</v>
      </c>
      <c r="AE321" s="208">
        <v>0</v>
      </c>
      <c r="AF321" s="208">
        <v>0</v>
      </c>
      <c r="AG321" s="208">
        <v>0</v>
      </c>
      <c r="AH321" s="208">
        <v>0</v>
      </c>
      <c r="AI321" s="54"/>
      <c r="AJ321" s="312">
        <f t="shared" si="81"/>
        <v>1</v>
      </c>
    </row>
    <row r="322" spans="1:37" ht="2.1" customHeight="1" x14ac:dyDescent="0.25">
      <c r="D322" s="136"/>
      <c r="E322" s="138"/>
      <c r="F322" s="139"/>
      <c r="J322" s="34"/>
      <c r="K322" s="202"/>
      <c r="L322" s="202"/>
      <c r="M322" s="2"/>
      <c r="N322" s="13"/>
      <c r="O322" s="13"/>
      <c r="P322" s="2"/>
      <c r="Q322" s="398"/>
      <c r="R322" s="398"/>
      <c r="S322" s="398"/>
      <c r="T322" s="398"/>
      <c r="U322" s="400"/>
      <c r="V322" s="400"/>
      <c r="W322" s="400"/>
      <c r="X322" s="332"/>
      <c r="Y322" s="338"/>
      <c r="Z322" s="330"/>
      <c r="AA322" s="280"/>
      <c r="AB322" s="237"/>
      <c r="AC322" s="237"/>
      <c r="AD322" s="237"/>
      <c r="AE322" s="237"/>
      <c r="AF322" s="237"/>
      <c r="AG322" s="237"/>
      <c r="AH322" s="237"/>
      <c r="AI322" s="131"/>
      <c r="AJ322" s="312" t="e">
        <f t="shared" si="81"/>
        <v>#DIV/0!</v>
      </c>
    </row>
    <row r="323" spans="1:37" ht="23.1" customHeight="1" x14ac:dyDescent="0.25">
      <c r="D323" s="615" t="s">
        <v>11</v>
      </c>
      <c r="E323" s="615"/>
      <c r="F323" s="615"/>
      <c r="G323" s="615"/>
      <c r="H323" s="615"/>
      <c r="I323" s="615"/>
      <c r="K323" s="202"/>
      <c r="L323" s="202"/>
      <c r="M323" s="51"/>
      <c r="N323" s="13"/>
      <c r="O323" s="13"/>
      <c r="P323" s="51"/>
      <c r="Q323" s="513">
        <v>45425</v>
      </c>
      <c r="R323" s="472">
        <v>150124</v>
      </c>
      <c r="S323" s="472">
        <v>230324</v>
      </c>
      <c r="T323" s="398"/>
      <c r="U323" s="400"/>
      <c r="V323" s="400"/>
      <c r="W323" s="400"/>
      <c r="X323" s="367"/>
      <c r="Y323" s="305"/>
      <c r="Z323" s="289"/>
      <c r="AA323" s="277"/>
      <c r="AB323" s="263"/>
      <c r="AC323" s="263"/>
      <c r="AD323" s="208"/>
      <c r="AE323" s="208"/>
      <c r="AF323" s="208"/>
      <c r="AG323" s="208"/>
      <c r="AH323" s="208"/>
      <c r="AI323" s="191"/>
      <c r="AJ323" s="312">
        <f t="shared" si="81"/>
        <v>0.30258319788974447</v>
      </c>
    </row>
    <row r="324" spans="1:37" ht="23.1" customHeight="1" x14ac:dyDescent="0.25">
      <c r="A324" s="2" t="s">
        <v>895</v>
      </c>
      <c r="B324" s="2">
        <v>1946</v>
      </c>
      <c r="C324" s="2" t="s">
        <v>445</v>
      </c>
      <c r="D324" s="4" t="s">
        <v>896</v>
      </c>
      <c r="E324" s="116">
        <f t="shared" ref="E324:F325" si="105">K324</f>
        <v>950</v>
      </c>
      <c r="F324" s="117">
        <f t="shared" si="105"/>
        <v>550</v>
      </c>
      <c r="G324" s="101"/>
      <c r="I324" s="2" t="s">
        <v>553</v>
      </c>
      <c r="K324" s="202">
        <f t="shared" ref="K324:L325" si="106">MROUND(N324+25,50)</f>
        <v>950</v>
      </c>
      <c r="L324" s="202">
        <f t="shared" si="106"/>
        <v>550</v>
      </c>
      <c r="M324" s="51"/>
      <c r="N324" s="13">
        <f t="shared" si="79"/>
        <v>900</v>
      </c>
      <c r="O324" s="13">
        <f t="shared" si="80"/>
        <v>540</v>
      </c>
      <c r="P324" s="51"/>
      <c r="Q324" s="467">
        <v>360</v>
      </c>
      <c r="R324" s="467">
        <v>360</v>
      </c>
      <c r="S324" s="467">
        <v>372.88</v>
      </c>
      <c r="T324" s="443">
        <v>344.08</v>
      </c>
      <c r="U324" s="436">
        <v>344.08</v>
      </c>
      <c r="V324" s="409">
        <v>344.08</v>
      </c>
      <c r="W324" s="409">
        <v>344.08</v>
      </c>
      <c r="X324" s="367">
        <v>332.875</v>
      </c>
      <c r="Y324" s="305">
        <v>266.3</v>
      </c>
      <c r="Z324" s="289">
        <v>218.38750000000002</v>
      </c>
      <c r="AA324" s="277">
        <v>174.71</v>
      </c>
      <c r="AB324" s="263">
        <v>174.71</v>
      </c>
      <c r="AC324" s="263">
        <v>174.71</v>
      </c>
      <c r="AD324" s="208">
        <v>172.95893999999998</v>
      </c>
      <c r="AE324" s="208">
        <v>172.95893999999998</v>
      </c>
      <c r="AF324" s="208">
        <v>172.95893999999998</v>
      </c>
      <c r="AG324" s="208">
        <v>172.95893999999998</v>
      </c>
      <c r="AH324" s="208">
        <v>155.98750000000001</v>
      </c>
      <c r="AI324" s="191">
        <v>124.79</v>
      </c>
      <c r="AJ324" s="312">
        <f t="shared" si="81"/>
        <v>1</v>
      </c>
    </row>
    <row r="325" spans="1:37" s="66" customFormat="1" ht="23.1" customHeight="1" x14ac:dyDescent="0.25">
      <c r="A325" s="2" t="s">
        <v>894</v>
      </c>
      <c r="B325" s="2">
        <v>1946</v>
      </c>
      <c r="C325" s="2" t="s">
        <v>445</v>
      </c>
      <c r="D325" s="4" t="s">
        <v>897</v>
      </c>
      <c r="E325" s="116">
        <f t="shared" si="105"/>
        <v>850</v>
      </c>
      <c r="F325" s="117">
        <f t="shared" si="105"/>
        <v>500</v>
      </c>
      <c r="G325" s="101"/>
      <c r="H325" s="2"/>
      <c r="I325" s="2"/>
      <c r="J325" s="33"/>
      <c r="K325" s="202">
        <f t="shared" si="106"/>
        <v>850</v>
      </c>
      <c r="L325" s="202">
        <f t="shared" si="106"/>
        <v>500</v>
      </c>
      <c r="M325" s="51"/>
      <c r="N325" s="13">
        <f t="shared" si="79"/>
        <v>825</v>
      </c>
      <c r="O325" s="13">
        <f t="shared" si="80"/>
        <v>495</v>
      </c>
      <c r="P325" s="63"/>
      <c r="Q325" s="467">
        <v>330</v>
      </c>
      <c r="R325" s="467">
        <v>330</v>
      </c>
      <c r="S325" s="398">
        <v>287</v>
      </c>
      <c r="T325" s="398">
        <v>287</v>
      </c>
      <c r="U325" s="436">
        <v>287</v>
      </c>
      <c r="V325" s="409">
        <v>250</v>
      </c>
      <c r="W325" s="409">
        <v>250</v>
      </c>
      <c r="X325" s="367">
        <v>215.625</v>
      </c>
      <c r="Y325" s="305">
        <v>172.5</v>
      </c>
      <c r="Z325" s="289">
        <v>141.16250000000002</v>
      </c>
      <c r="AA325" s="277">
        <v>112.93</v>
      </c>
      <c r="AB325" s="263">
        <v>112.93</v>
      </c>
      <c r="AC325" s="263">
        <v>112.93</v>
      </c>
      <c r="AD325" s="208">
        <v>102.56399999999999</v>
      </c>
      <c r="AE325" s="208">
        <v>102.56399999999999</v>
      </c>
      <c r="AF325" s="208">
        <v>102.56399999999999</v>
      </c>
      <c r="AG325" s="208">
        <v>102.56399999999999</v>
      </c>
      <c r="AH325" s="208">
        <v>92.5</v>
      </c>
      <c r="AI325" s="191">
        <v>74</v>
      </c>
      <c r="AJ325" s="312">
        <f t="shared" si="81"/>
        <v>1</v>
      </c>
      <c r="AK325" s="144"/>
    </row>
    <row r="326" spans="1:37" ht="23.1" hidden="1" customHeight="1" x14ac:dyDescent="0.25">
      <c r="D326" s="179"/>
      <c r="E326" s="452"/>
      <c r="F326" s="453"/>
      <c r="G326" s="101"/>
      <c r="K326" s="202"/>
      <c r="L326" s="202"/>
      <c r="M326" s="51"/>
      <c r="N326" s="13"/>
      <c r="O326" s="13"/>
      <c r="P326" s="2"/>
      <c r="Q326" s="333"/>
      <c r="R326" s="333"/>
      <c r="S326" s="333"/>
      <c r="T326" s="333"/>
      <c r="U326" s="454"/>
      <c r="V326" s="455"/>
      <c r="W326" s="455"/>
      <c r="X326" s="332"/>
      <c r="Y326" s="329"/>
      <c r="Z326" s="330"/>
      <c r="AA326" s="280"/>
      <c r="AB326" s="331"/>
      <c r="AC326" s="331"/>
      <c r="AD326" s="237"/>
      <c r="AE326" s="237"/>
      <c r="AF326" s="237"/>
      <c r="AG326" s="237"/>
      <c r="AH326" s="237"/>
      <c r="AI326" s="197"/>
      <c r="AJ326" s="312"/>
    </row>
    <row r="327" spans="1:37" ht="23.1" customHeight="1" x14ac:dyDescent="0.25">
      <c r="D327" s="136"/>
      <c r="E327" s="138"/>
      <c r="F327" s="139"/>
      <c r="J327" s="34"/>
      <c r="K327" s="202"/>
      <c r="L327" s="202"/>
      <c r="M327" s="2"/>
      <c r="N327" s="13"/>
      <c r="O327" s="13"/>
      <c r="P327" s="2"/>
      <c r="Q327" s="398"/>
      <c r="R327" s="398"/>
      <c r="S327" s="398"/>
      <c r="T327" s="398"/>
      <c r="U327" s="400"/>
      <c r="V327" s="398"/>
      <c r="W327" s="398"/>
      <c r="X327" s="333"/>
      <c r="Y327" s="333"/>
      <c r="Z327" s="330"/>
      <c r="AA327" s="277"/>
      <c r="AB327" s="208"/>
      <c r="AC327" s="208"/>
      <c r="AD327" s="208">
        <v>0</v>
      </c>
      <c r="AE327" s="208">
        <v>0</v>
      </c>
      <c r="AF327" s="208">
        <v>0</v>
      </c>
      <c r="AG327" s="208">
        <v>0</v>
      </c>
      <c r="AH327" s="208">
        <v>0</v>
      </c>
      <c r="AI327" s="197"/>
      <c r="AJ327" s="312"/>
    </row>
  </sheetData>
  <mergeCells count="34">
    <mergeCell ref="D123:I123"/>
    <mergeCell ref="D28:I28"/>
    <mergeCell ref="D43:I43"/>
    <mergeCell ref="D55:I55"/>
    <mergeCell ref="D66:I66"/>
    <mergeCell ref="D78:I78"/>
    <mergeCell ref="D83:I83"/>
    <mergeCell ref="D88:I88"/>
    <mergeCell ref="D96:I96"/>
    <mergeCell ref="D105:I105"/>
    <mergeCell ref="D111:I111"/>
    <mergeCell ref="D117:I117"/>
    <mergeCell ref="D241:I241"/>
    <mergeCell ref="D133:I133"/>
    <mergeCell ref="D139:I139"/>
    <mergeCell ref="D145:I145"/>
    <mergeCell ref="D154:I154"/>
    <mergeCell ref="D162:I162"/>
    <mergeCell ref="D168:I168"/>
    <mergeCell ref="D179:I179"/>
    <mergeCell ref="D185:I185"/>
    <mergeCell ref="D196:I196"/>
    <mergeCell ref="D219:I219"/>
    <mergeCell ref="D232:I232"/>
    <mergeCell ref="D303:I303"/>
    <mergeCell ref="D312:I312"/>
    <mergeCell ref="D318:I318"/>
    <mergeCell ref="D323:I323"/>
    <mergeCell ref="D258:I258"/>
    <mergeCell ref="D264:I264"/>
    <mergeCell ref="D268:I268"/>
    <mergeCell ref="D278:I278"/>
    <mergeCell ref="D287:I287"/>
    <mergeCell ref="D295:I295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  <pageSetUpPr fitToPage="1"/>
  </sheetPr>
  <dimension ref="A1:AR333"/>
  <sheetViews>
    <sheetView zoomScaleNormal="100" workbookViewId="0">
      <selection activeCell="A334" sqref="A334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21" width="14.85546875" style="392" customWidth="1"/>
    <col min="22" max="22" width="14.85546875" style="429" customWidth="1"/>
    <col min="23" max="24" width="14.85546875" style="392" customWidth="1"/>
    <col min="25" max="25" width="14.85546875" style="363" customWidth="1"/>
    <col min="26" max="26" width="14.85546875" style="297" customWidth="1"/>
    <col min="27" max="27" width="14.85546875" style="286" customWidth="1"/>
    <col min="28" max="28" width="14.85546875" style="273" customWidth="1"/>
    <col min="29" max="35" width="14.85546875" style="199" customWidth="1"/>
    <col min="36" max="36" width="14.85546875" style="11" customWidth="1"/>
    <col min="37" max="37" width="11.42578125" style="285" customWidth="1"/>
    <col min="38" max="38" width="14.7109375" style="144" customWidth="1"/>
    <col min="39" max="40" width="11.42578125" style="34" customWidth="1"/>
    <col min="41" max="16384" width="11.42578125" style="34"/>
  </cols>
  <sheetData>
    <row r="1" spans="1:44" ht="23.1" customHeight="1" x14ac:dyDescent="0.25">
      <c r="N1" s="11">
        <v>2.2000000000000002</v>
      </c>
      <c r="O1" s="11">
        <v>1.2</v>
      </c>
      <c r="Q1" s="525">
        <v>45472</v>
      </c>
      <c r="R1" s="466" t="s">
        <v>942</v>
      </c>
      <c r="S1" s="466" t="s">
        <v>899</v>
      </c>
      <c r="T1" s="466" t="s">
        <v>888</v>
      </c>
      <c r="U1" s="466" t="s">
        <v>888</v>
      </c>
      <c r="X1" s="392" t="s">
        <v>853</v>
      </c>
    </row>
    <row r="2" spans="1:44" ht="23.1" customHeight="1" x14ac:dyDescent="0.25">
      <c r="N2" s="11">
        <v>2.2999999999999998</v>
      </c>
      <c r="O2" s="11">
        <v>1.3</v>
      </c>
      <c r="Q2" s="544" t="s">
        <v>669</v>
      </c>
      <c r="R2" s="444"/>
      <c r="S2" s="444"/>
      <c r="T2" s="444"/>
      <c r="U2" s="444" t="s">
        <v>871</v>
      </c>
      <c r="V2" s="442" t="s">
        <v>870</v>
      </c>
      <c r="X2" s="392" t="s">
        <v>848</v>
      </c>
    </row>
    <row r="3" spans="1:44" ht="23.1" customHeight="1" thickBot="1" x14ac:dyDescent="0.3">
      <c r="N3" s="11">
        <v>2.4</v>
      </c>
      <c r="O3" s="11">
        <v>1.4</v>
      </c>
      <c r="Q3" s="545">
        <v>45476</v>
      </c>
      <c r="R3" s="444"/>
      <c r="S3" s="444"/>
      <c r="T3" s="444"/>
      <c r="U3" s="444">
        <v>2.5</v>
      </c>
      <c r="V3" s="442">
        <v>2.5</v>
      </c>
      <c r="X3" s="392" t="s">
        <v>852</v>
      </c>
    </row>
    <row r="4" spans="1:44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444"/>
      <c r="R4" s="444"/>
      <c r="S4" s="444"/>
      <c r="T4" s="444"/>
      <c r="U4" s="444">
        <v>1.5</v>
      </c>
      <c r="V4" s="442">
        <v>1.5</v>
      </c>
      <c r="W4" s="392"/>
      <c r="X4" s="392" t="s">
        <v>854</v>
      </c>
      <c r="Y4" s="363" t="s">
        <v>839</v>
      </c>
      <c r="Z4" s="297" t="s">
        <v>691</v>
      </c>
      <c r="AA4" s="286" t="s">
        <v>659</v>
      </c>
      <c r="AB4" s="273" t="s">
        <v>706</v>
      </c>
      <c r="AC4" s="270" t="s">
        <v>705</v>
      </c>
      <c r="AD4" s="264" t="s">
        <v>691</v>
      </c>
      <c r="AE4" s="243" t="s">
        <v>669</v>
      </c>
      <c r="AF4" s="235" t="s">
        <v>669</v>
      </c>
      <c r="AG4" s="222" t="s">
        <v>669</v>
      </c>
      <c r="AH4" s="218" t="s">
        <v>668</v>
      </c>
      <c r="AI4" s="199" t="s">
        <v>659</v>
      </c>
      <c r="AJ4" s="245" t="s">
        <v>675</v>
      </c>
      <c r="AK4" s="285"/>
      <c r="AM4" s="34"/>
      <c r="AN4" s="34"/>
      <c r="AO4" s="34"/>
      <c r="AP4" s="34"/>
      <c r="AQ4" s="34"/>
      <c r="AR4" s="34"/>
    </row>
    <row r="5" spans="1:44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445" t="s">
        <v>944</v>
      </c>
      <c r="R5" s="445" t="s">
        <v>898</v>
      </c>
      <c r="S5" s="445" t="s">
        <v>898</v>
      </c>
      <c r="T5" s="445" t="s">
        <v>872</v>
      </c>
      <c r="U5" s="445" t="s">
        <v>872</v>
      </c>
      <c r="V5" s="437" t="s">
        <v>864</v>
      </c>
      <c r="W5" s="421" t="s">
        <v>639</v>
      </c>
      <c r="X5" s="393"/>
      <c r="Y5" s="364">
        <v>45274</v>
      </c>
      <c r="Z5" s="298">
        <v>45253</v>
      </c>
      <c r="AA5" s="287">
        <v>45254</v>
      </c>
      <c r="AB5" s="274">
        <v>45246</v>
      </c>
      <c r="AC5" s="265">
        <v>45233</v>
      </c>
      <c r="AD5" s="265">
        <v>45225</v>
      </c>
      <c r="AE5" s="244">
        <v>45218</v>
      </c>
      <c r="AF5" s="236">
        <v>45195</v>
      </c>
      <c r="AG5" s="223">
        <v>45183</v>
      </c>
      <c r="AH5" s="219">
        <v>45166</v>
      </c>
      <c r="AI5" s="203">
        <v>45155</v>
      </c>
      <c r="AJ5" s="11"/>
      <c r="AK5" s="285"/>
      <c r="AM5" s="34"/>
      <c r="AN5" s="34"/>
      <c r="AO5" s="34"/>
      <c r="AP5" s="34"/>
      <c r="AQ5" s="34"/>
      <c r="AR5" s="34"/>
    </row>
    <row r="6" spans="1:44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394">
        <v>45455</v>
      </c>
      <c r="R6" s="394">
        <v>45401</v>
      </c>
      <c r="S6" s="394">
        <v>45401</v>
      </c>
      <c r="T6" s="394">
        <v>45373</v>
      </c>
      <c r="U6" s="394">
        <v>45348</v>
      </c>
      <c r="V6" s="438">
        <v>45326</v>
      </c>
      <c r="W6" s="422">
        <v>45317</v>
      </c>
      <c r="X6" s="394">
        <v>45295</v>
      </c>
      <c r="Y6" s="365">
        <v>45274</v>
      </c>
      <c r="Z6" s="304">
        <v>45267</v>
      </c>
      <c r="AA6" s="288"/>
      <c r="AB6" s="275"/>
      <c r="AC6" s="266"/>
      <c r="AD6" s="266">
        <v>1.3859999999999999</v>
      </c>
      <c r="AE6" s="220"/>
      <c r="AF6" s="220"/>
      <c r="AG6" s="220"/>
      <c r="AH6" s="220">
        <v>1.3859999999999999</v>
      </c>
      <c r="AI6" s="206"/>
      <c r="AJ6" s="36"/>
      <c r="AK6" s="285"/>
      <c r="AM6" s="34"/>
      <c r="AN6" s="34"/>
      <c r="AO6" s="34"/>
      <c r="AP6" s="34"/>
      <c r="AQ6" s="34"/>
      <c r="AR6" s="34"/>
    </row>
    <row r="7" spans="1:44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2.5</v>
      </c>
      <c r="O7" s="12">
        <v>1.5</v>
      </c>
      <c r="P7" s="41"/>
      <c r="Q7" s="395" t="s">
        <v>235</v>
      </c>
      <c r="R7" s="395" t="s">
        <v>235</v>
      </c>
      <c r="S7" s="395" t="s">
        <v>235</v>
      </c>
      <c r="T7" s="395" t="s">
        <v>235</v>
      </c>
      <c r="U7" s="395" t="s">
        <v>235</v>
      </c>
      <c r="V7" s="439" t="s">
        <v>235</v>
      </c>
      <c r="W7" s="423" t="s">
        <v>235</v>
      </c>
      <c r="X7" s="395" t="s">
        <v>235</v>
      </c>
      <c r="Y7" s="366" t="s">
        <v>235</v>
      </c>
      <c r="Z7" s="299" t="s">
        <v>235</v>
      </c>
      <c r="AA7" s="296" t="s">
        <v>235</v>
      </c>
      <c r="AB7" s="276" t="s">
        <v>235</v>
      </c>
      <c r="AC7" s="271" t="s">
        <v>235</v>
      </c>
      <c r="AD7" s="267" t="s">
        <v>235</v>
      </c>
      <c r="AE7" s="221" t="s">
        <v>235</v>
      </c>
      <c r="AF7" s="221" t="s">
        <v>235</v>
      </c>
      <c r="AG7" s="221" t="s">
        <v>235</v>
      </c>
      <c r="AH7" s="221" t="s">
        <v>235</v>
      </c>
      <c r="AI7" s="207" t="s">
        <v>235</v>
      </c>
      <c r="AJ7" s="42" t="s">
        <v>235</v>
      </c>
      <c r="AK7" s="285"/>
      <c r="AM7" s="34"/>
      <c r="AN7" s="34"/>
      <c r="AO7" s="34"/>
      <c r="AP7" s="34"/>
      <c r="AQ7" s="34"/>
      <c r="AR7" s="34"/>
    </row>
    <row r="8" spans="1:44" s="144" customFormat="1" ht="12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395"/>
      <c r="R8" s="395"/>
      <c r="S8" s="395"/>
      <c r="T8" s="395"/>
      <c r="U8" s="395"/>
      <c r="V8" s="430"/>
      <c r="W8" s="423"/>
      <c r="X8" s="396" t="s">
        <v>840</v>
      </c>
      <c r="Y8" s="377" t="s">
        <v>840</v>
      </c>
      <c r="Z8" s="348"/>
      <c r="AA8" s="349"/>
      <c r="AB8" s="350"/>
      <c r="AC8" s="351"/>
      <c r="AD8" s="351"/>
      <c r="AE8" s="207"/>
      <c r="AF8" s="207"/>
      <c r="AG8" s="207"/>
      <c r="AH8" s="207"/>
      <c r="AI8" s="207"/>
      <c r="AJ8" s="10"/>
      <c r="AK8" s="285"/>
      <c r="AM8" s="34"/>
      <c r="AN8" s="34"/>
      <c r="AO8" s="34"/>
      <c r="AP8" s="34"/>
      <c r="AQ8" s="34"/>
      <c r="AR8" s="34"/>
    </row>
    <row r="9" spans="1:44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528">
        <v>45455</v>
      </c>
      <c r="R9" s="513">
        <v>45425</v>
      </c>
      <c r="S9" s="472">
        <v>290224</v>
      </c>
      <c r="T9" s="472">
        <v>220324</v>
      </c>
      <c r="U9" s="471"/>
      <c r="V9" s="431"/>
      <c r="W9" s="397"/>
      <c r="X9" s="397">
        <v>1.1000000000000001</v>
      </c>
      <c r="Y9" s="375">
        <v>1.45</v>
      </c>
      <c r="Z9" s="321"/>
      <c r="AA9" s="322"/>
      <c r="AB9" s="279"/>
      <c r="AC9" s="323"/>
      <c r="AD9" s="323"/>
      <c r="AE9" s="211"/>
      <c r="AF9" s="211"/>
      <c r="AG9" s="211"/>
      <c r="AH9" s="211"/>
      <c r="AI9" s="211"/>
      <c r="AJ9" s="197"/>
      <c r="AK9" s="312"/>
      <c r="AM9" s="34"/>
      <c r="AN9" s="34"/>
      <c r="AO9" s="34"/>
      <c r="AP9" s="34"/>
      <c r="AQ9" s="34"/>
      <c r="AR9" s="34"/>
    </row>
    <row r="10" spans="1:44" s="144" customFormat="1" ht="23.1" customHeight="1" x14ac:dyDescent="0.25">
      <c r="A10" s="516" t="s">
        <v>236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120</v>
      </c>
      <c r="G10" s="101"/>
      <c r="H10" s="2"/>
      <c r="I10" s="2"/>
      <c r="J10" s="47"/>
      <c r="K10" s="202">
        <f>MROUND(N10+5,10)</f>
        <v>200</v>
      </c>
      <c r="L10" s="202">
        <f>MROUND(O10+5,10)</f>
        <v>120</v>
      </c>
      <c r="M10" s="51"/>
      <c r="N10" s="13">
        <f>Q10*$N$7</f>
        <v>199.02500000000001</v>
      </c>
      <c r="O10" s="13">
        <f>Q10*$O$7</f>
        <v>119.41499999999999</v>
      </c>
      <c r="P10" s="51"/>
      <c r="Q10" s="529">
        <v>79.61</v>
      </c>
      <c r="R10" s="467">
        <v>79.61</v>
      </c>
      <c r="S10" s="467">
        <v>79.61</v>
      </c>
      <c r="T10" s="467">
        <v>79.61</v>
      </c>
      <c r="U10" s="398">
        <v>52.24</v>
      </c>
      <c r="V10" s="436">
        <v>52.24</v>
      </c>
      <c r="W10" s="399">
        <v>62.464187499999994</v>
      </c>
      <c r="X10" s="399">
        <v>62.464187499999994</v>
      </c>
      <c r="Y10" s="371">
        <v>56.785624999999989</v>
      </c>
      <c r="Z10" s="303">
        <v>39.162499999999994</v>
      </c>
      <c r="AA10" s="289">
        <v>39.162499999999994</v>
      </c>
      <c r="AB10" s="277">
        <v>31.33</v>
      </c>
      <c r="AC10" s="263">
        <v>31.33</v>
      </c>
      <c r="AD10" s="263">
        <v>31.33</v>
      </c>
      <c r="AE10" s="208">
        <v>27.983339999999998</v>
      </c>
      <c r="AF10" s="208">
        <v>27.983339999999998</v>
      </c>
      <c r="AG10" s="208">
        <v>27.983339999999998</v>
      </c>
      <c r="AH10" s="208">
        <v>27.983339999999998</v>
      </c>
      <c r="AI10" s="208">
        <v>25.237500000000001</v>
      </c>
      <c r="AJ10" s="190">
        <v>20.190000000000001</v>
      </c>
      <c r="AK10" s="312">
        <f t="shared" ref="AK10:AK33" si="0">Q10/S10</f>
        <v>1</v>
      </c>
      <c r="AM10" s="34"/>
      <c r="AN10" s="34"/>
      <c r="AO10" s="34"/>
      <c r="AP10" s="34"/>
      <c r="AQ10" s="34"/>
      <c r="AR10" s="34"/>
    </row>
    <row r="11" spans="1:44" s="144" customFormat="1" ht="23.1" customHeight="1" x14ac:dyDescent="0.25">
      <c r="A11" s="517" t="s">
        <v>256</v>
      </c>
      <c r="B11" s="2">
        <v>4756</v>
      </c>
      <c r="C11" s="2" t="s">
        <v>505</v>
      </c>
      <c r="D11" s="3" t="s">
        <v>856</v>
      </c>
      <c r="E11" s="116">
        <f t="shared" ref="E11:F26" si="1">K11</f>
        <v>250</v>
      </c>
      <c r="F11" s="117">
        <f t="shared" si="1"/>
        <v>150</v>
      </c>
      <c r="G11" s="101"/>
      <c r="H11" s="2"/>
      <c r="I11" s="2"/>
      <c r="J11" s="47"/>
      <c r="K11" s="202">
        <f t="shared" ref="K11:L26" si="2">MROUND(N11+25,50)</f>
        <v>250</v>
      </c>
      <c r="L11" s="202">
        <f t="shared" si="2"/>
        <v>150</v>
      </c>
      <c r="M11" s="51"/>
      <c r="N11" s="13">
        <f t="shared" ref="N11:N75" si="3">Q11*$N$7</f>
        <v>208.6</v>
      </c>
      <c r="O11" s="13">
        <f t="shared" ref="O11:O75" si="4">Q11*$O$7</f>
        <v>125.16</v>
      </c>
      <c r="P11" s="51"/>
      <c r="Q11" s="530">
        <v>83.44</v>
      </c>
      <c r="R11" s="478">
        <v>83.44</v>
      </c>
      <c r="S11" s="478">
        <v>83.44</v>
      </c>
      <c r="T11" s="399">
        <v>86.27</v>
      </c>
      <c r="U11" s="398">
        <v>63.9</v>
      </c>
      <c r="V11" s="400">
        <v>63.9</v>
      </c>
      <c r="W11" s="411">
        <v>63.9</v>
      </c>
      <c r="X11" s="411">
        <v>63.9</v>
      </c>
      <c r="Y11" s="371">
        <v>56.785624999999989</v>
      </c>
      <c r="Z11" s="303">
        <v>39.162499999999994</v>
      </c>
      <c r="AA11" s="289">
        <v>39.162499999999994</v>
      </c>
      <c r="AB11" s="277">
        <v>31.33</v>
      </c>
      <c r="AC11" s="263">
        <v>31.33</v>
      </c>
      <c r="AD11" s="263">
        <v>31.33</v>
      </c>
      <c r="AE11" s="208">
        <v>27.983339999999998</v>
      </c>
      <c r="AF11" s="208">
        <v>27.983339999999998</v>
      </c>
      <c r="AG11" s="208">
        <v>27.983339999999998</v>
      </c>
      <c r="AH11" s="208">
        <v>27.983339999999998</v>
      </c>
      <c r="AI11" s="208">
        <v>25.237500000000001</v>
      </c>
      <c r="AJ11" s="190">
        <v>20.190000000000001</v>
      </c>
      <c r="AK11" s="312">
        <f t="shared" si="0"/>
        <v>1</v>
      </c>
      <c r="AM11" s="34"/>
      <c r="AN11" s="34"/>
      <c r="AO11" s="34"/>
      <c r="AP11" s="34"/>
      <c r="AQ11" s="34"/>
      <c r="AR11" s="34"/>
    </row>
    <row r="12" spans="1:44" s="144" customFormat="1" ht="23.1" hidden="1" customHeight="1" x14ac:dyDescent="0.25">
      <c r="A12" s="517" t="s">
        <v>236</v>
      </c>
      <c r="B12" s="2">
        <v>4757</v>
      </c>
      <c r="C12" s="2" t="s">
        <v>506</v>
      </c>
      <c r="D12" s="3" t="s">
        <v>96</v>
      </c>
      <c r="E12" s="116">
        <f t="shared" si="1"/>
        <v>350</v>
      </c>
      <c r="F12" s="117">
        <f t="shared" si="1"/>
        <v>200</v>
      </c>
      <c r="G12" s="101"/>
      <c r="H12" s="2"/>
      <c r="I12" s="2"/>
      <c r="J12" s="47"/>
      <c r="K12" s="202">
        <f t="shared" si="2"/>
        <v>350</v>
      </c>
      <c r="L12" s="202">
        <f t="shared" si="2"/>
        <v>200</v>
      </c>
      <c r="M12" s="51"/>
      <c r="N12" s="13">
        <f t="shared" si="3"/>
        <v>314.5</v>
      </c>
      <c r="O12" s="13">
        <f t="shared" si="4"/>
        <v>188.7</v>
      </c>
      <c r="P12" s="51"/>
      <c r="Q12" s="529">
        <v>125.8</v>
      </c>
      <c r="R12" s="467">
        <v>125.8</v>
      </c>
      <c r="S12" s="467">
        <v>125.8</v>
      </c>
      <c r="T12" s="467">
        <v>125.8</v>
      </c>
      <c r="U12" s="398">
        <v>84.37</v>
      </c>
      <c r="V12" s="436">
        <v>84.37</v>
      </c>
      <c r="W12" s="399">
        <v>100.88374999999999</v>
      </c>
      <c r="X12" s="399">
        <v>100.88374999999999</v>
      </c>
      <c r="Y12" s="371">
        <v>91.712499999999991</v>
      </c>
      <c r="Z12" s="303">
        <v>63.25</v>
      </c>
      <c r="AA12" s="289">
        <v>63.25</v>
      </c>
      <c r="AB12" s="277">
        <v>50.6</v>
      </c>
      <c r="AC12" s="263">
        <v>50.6</v>
      </c>
      <c r="AD12" s="263">
        <v>50.6</v>
      </c>
      <c r="AE12" s="208">
        <v>42.397739999999999</v>
      </c>
      <c r="AF12" s="208">
        <v>42.397739999999999</v>
      </c>
      <c r="AG12" s="208">
        <v>42.397739999999999</v>
      </c>
      <c r="AH12" s="208">
        <v>42.397739999999999</v>
      </c>
      <c r="AI12" s="208">
        <v>38.237499999999997</v>
      </c>
      <c r="AJ12" s="190">
        <v>30.59</v>
      </c>
      <c r="AK12" s="312">
        <f t="shared" si="0"/>
        <v>1</v>
      </c>
      <c r="AM12" s="34"/>
      <c r="AN12" s="34"/>
      <c r="AO12" s="34"/>
      <c r="AP12" s="34"/>
      <c r="AQ12" s="34"/>
      <c r="AR12" s="34"/>
    </row>
    <row r="13" spans="1:44" s="144" customFormat="1" ht="23.1" customHeight="1" x14ac:dyDescent="0.25">
      <c r="A13" s="517" t="s">
        <v>256</v>
      </c>
      <c r="B13" s="2">
        <v>4756</v>
      </c>
      <c r="C13" s="2" t="s">
        <v>505</v>
      </c>
      <c r="D13" s="3" t="s">
        <v>903</v>
      </c>
      <c r="E13" s="116">
        <f t="shared" si="1"/>
        <v>350</v>
      </c>
      <c r="F13" s="117">
        <f t="shared" si="1"/>
        <v>200</v>
      </c>
      <c r="G13" s="101"/>
      <c r="H13" s="2"/>
      <c r="I13" s="2"/>
      <c r="J13" s="47"/>
      <c r="K13" s="202">
        <f t="shared" si="2"/>
        <v>350</v>
      </c>
      <c r="L13" s="202">
        <f t="shared" si="2"/>
        <v>200</v>
      </c>
      <c r="M13" s="51"/>
      <c r="N13" s="13">
        <f t="shared" si="3"/>
        <v>325.875</v>
      </c>
      <c r="O13" s="13">
        <f t="shared" si="4"/>
        <v>195.52499999999998</v>
      </c>
      <c r="P13" s="51"/>
      <c r="Q13" s="531">
        <v>130.35</v>
      </c>
      <c r="R13" s="478">
        <v>130.35</v>
      </c>
      <c r="S13" s="478">
        <v>130.35</v>
      </c>
      <c r="T13" s="399"/>
      <c r="U13" s="398"/>
      <c r="V13" s="400"/>
      <c r="W13" s="411">
        <v>63.9</v>
      </c>
      <c r="X13" s="411">
        <v>63.9</v>
      </c>
      <c r="Y13" s="371">
        <v>56.785624999999989</v>
      </c>
      <c r="Z13" s="303">
        <v>39.162499999999994</v>
      </c>
      <c r="AA13" s="289">
        <v>39.162499999999994</v>
      </c>
      <c r="AB13" s="277">
        <v>31.33</v>
      </c>
      <c r="AC13" s="263">
        <v>31.33</v>
      </c>
      <c r="AD13" s="263">
        <v>31.33</v>
      </c>
      <c r="AE13" s="208">
        <v>27.983339999999998</v>
      </c>
      <c r="AF13" s="208">
        <v>27.983339999999998</v>
      </c>
      <c r="AG13" s="208">
        <v>27.983339999999998</v>
      </c>
      <c r="AH13" s="208">
        <v>27.983339999999998</v>
      </c>
      <c r="AI13" s="208">
        <v>25.237500000000001</v>
      </c>
      <c r="AJ13" s="190">
        <v>20.190000000000001</v>
      </c>
      <c r="AK13" s="312">
        <f t="shared" si="0"/>
        <v>1</v>
      </c>
      <c r="AM13" s="34"/>
      <c r="AN13" s="34"/>
      <c r="AO13" s="34"/>
      <c r="AP13" s="34"/>
      <c r="AQ13" s="34"/>
      <c r="AR13" s="34"/>
    </row>
    <row r="14" spans="1:44" s="144" customFormat="1" ht="23.1" customHeight="1" x14ac:dyDescent="0.25">
      <c r="A14" s="516" t="s">
        <v>236</v>
      </c>
      <c r="B14" s="2">
        <v>4758</v>
      </c>
      <c r="C14" s="2" t="s">
        <v>507</v>
      </c>
      <c r="D14" s="3" t="s">
        <v>97</v>
      </c>
      <c r="E14" s="116">
        <f t="shared" si="1"/>
        <v>450</v>
      </c>
      <c r="F14" s="117">
        <f t="shared" si="1"/>
        <v>300</v>
      </c>
      <c r="G14" s="101"/>
      <c r="H14" s="2"/>
      <c r="I14" s="2"/>
      <c r="J14" s="47"/>
      <c r="K14" s="202">
        <f t="shared" si="2"/>
        <v>450</v>
      </c>
      <c r="L14" s="202">
        <f t="shared" si="2"/>
        <v>300</v>
      </c>
      <c r="M14" s="51"/>
      <c r="N14" s="13">
        <f t="shared" si="3"/>
        <v>436.55</v>
      </c>
      <c r="O14" s="13">
        <f t="shared" si="4"/>
        <v>261.93</v>
      </c>
      <c r="P14" s="51"/>
      <c r="Q14" s="529">
        <v>174.62</v>
      </c>
      <c r="R14" s="467">
        <v>174.62</v>
      </c>
      <c r="S14" s="467">
        <v>174.62</v>
      </c>
      <c r="T14" s="467">
        <v>174.62</v>
      </c>
      <c r="U14" s="398">
        <v>116.51</v>
      </c>
      <c r="V14" s="436">
        <v>116.51</v>
      </c>
      <c r="W14" s="399">
        <v>139.3431875</v>
      </c>
      <c r="X14" s="399">
        <v>139.3431875</v>
      </c>
      <c r="Y14" s="371">
        <v>126.675625</v>
      </c>
      <c r="Z14" s="303">
        <v>87.362499999999997</v>
      </c>
      <c r="AA14" s="289">
        <v>87.362499999999997</v>
      </c>
      <c r="AB14" s="277">
        <v>69.89</v>
      </c>
      <c r="AC14" s="263">
        <v>69.89</v>
      </c>
      <c r="AD14" s="263">
        <v>69.89</v>
      </c>
      <c r="AE14" s="208">
        <v>62.39772</v>
      </c>
      <c r="AF14" s="208">
        <v>62.39772</v>
      </c>
      <c r="AG14" s="208">
        <v>62.39772</v>
      </c>
      <c r="AH14" s="208">
        <v>62.39772</v>
      </c>
      <c r="AI14" s="208">
        <v>56.275000000000006</v>
      </c>
      <c r="AJ14" s="190">
        <v>45.02</v>
      </c>
      <c r="AK14" s="312">
        <f t="shared" si="0"/>
        <v>1</v>
      </c>
      <c r="AM14" s="34"/>
      <c r="AN14" s="34"/>
      <c r="AO14" s="34"/>
      <c r="AP14" s="34"/>
      <c r="AQ14" s="34"/>
      <c r="AR14" s="34"/>
    </row>
    <row r="15" spans="1:44" s="144" customFormat="1" ht="23.1" customHeight="1" x14ac:dyDescent="0.25">
      <c r="A15" s="517" t="s">
        <v>256</v>
      </c>
      <c r="B15" s="2">
        <v>4758</v>
      </c>
      <c r="C15" s="2" t="s">
        <v>507</v>
      </c>
      <c r="D15" s="3" t="s">
        <v>857</v>
      </c>
      <c r="E15" s="116">
        <f t="shared" si="1"/>
        <v>650</v>
      </c>
      <c r="F15" s="117">
        <f t="shared" si="1"/>
        <v>400</v>
      </c>
      <c r="G15" s="101"/>
      <c r="H15" s="2"/>
      <c r="I15" s="2"/>
      <c r="J15" s="47"/>
      <c r="K15" s="202">
        <f t="shared" si="2"/>
        <v>650</v>
      </c>
      <c r="L15" s="202">
        <f t="shared" si="2"/>
        <v>400</v>
      </c>
      <c r="M15" s="51"/>
      <c r="N15" s="13">
        <f t="shared" si="3"/>
        <v>610</v>
      </c>
      <c r="O15" s="13">
        <f t="shared" si="4"/>
        <v>366</v>
      </c>
      <c r="P15" s="51"/>
      <c r="Q15" s="546">
        <v>244</v>
      </c>
      <c r="R15" s="478">
        <v>225.79</v>
      </c>
      <c r="S15" s="478">
        <v>225.79</v>
      </c>
      <c r="T15" s="399">
        <v>230.85</v>
      </c>
      <c r="U15" s="398">
        <v>171</v>
      </c>
      <c r="V15" s="400">
        <v>171</v>
      </c>
      <c r="W15" s="411">
        <v>171</v>
      </c>
      <c r="X15" s="411">
        <v>171</v>
      </c>
      <c r="Y15" s="371">
        <v>126.675625</v>
      </c>
      <c r="Z15" s="303">
        <v>87.362499999999997</v>
      </c>
      <c r="AA15" s="289">
        <v>87.362499999999997</v>
      </c>
      <c r="AB15" s="277">
        <v>69.89</v>
      </c>
      <c r="AC15" s="263">
        <v>69.89</v>
      </c>
      <c r="AD15" s="263">
        <v>69.89</v>
      </c>
      <c r="AE15" s="208">
        <v>62.39772</v>
      </c>
      <c r="AF15" s="208">
        <v>62.39772</v>
      </c>
      <c r="AG15" s="208">
        <v>62.39772</v>
      </c>
      <c r="AH15" s="208">
        <v>62.39772</v>
      </c>
      <c r="AI15" s="208">
        <v>56.275000000000006</v>
      </c>
      <c r="AJ15" s="190">
        <v>45.02</v>
      </c>
      <c r="AK15" s="312">
        <f t="shared" si="0"/>
        <v>1.0806501616546349</v>
      </c>
      <c r="AM15" s="34"/>
      <c r="AN15" s="34"/>
      <c r="AO15" s="34"/>
      <c r="AP15" s="34"/>
      <c r="AQ15" s="34"/>
      <c r="AR15" s="34"/>
    </row>
    <row r="16" spans="1:44" s="144" customFormat="1" ht="23.1" customHeight="1" x14ac:dyDescent="0.25">
      <c r="A16" s="516" t="s">
        <v>236</v>
      </c>
      <c r="B16" s="2">
        <v>4759</v>
      </c>
      <c r="C16" s="2" t="s">
        <v>508</v>
      </c>
      <c r="D16" s="3" t="s">
        <v>98</v>
      </c>
      <c r="E16" s="116">
        <f t="shared" si="1"/>
        <v>600</v>
      </c>
      <c r="F16" s="117">
        <f t="shared" si="1"/>
        <v>400</v>
      </c>
      <c r="G16" s="101"/>
      <c r="H16" s="2"/>
      <c r="I16" s="2"/>
      <c r="J16" s="47"/>
      <c r="K16" s="202">
        <f t="shared" si="2"/>
        <v>600</v>
      </c>
      <c r="L16" s="202">
        <f t="shared" si="2"/>
        <v>400</v>
      </c>
      <c r="M16" s="51"/>
      <c r="N16" s="13">
        <f t="shared" si="3"/>
        <v>590.625</v>
      </c>
      <c r="O16" s="13">
        <f t="shared" si="4"/>
        <v>354.375</v>
      </c>
      <c r="P16" s="51"/>
      <c r="Q16" s="531">
        <v>236.25</v>
      </c>
      <c r="R16" s="478">
        <v>236.25</v>
      </c>
      <c r="S16" s="478">
        <v>236.25</v>
      </c>
      <c r="T16" s="467">
        <v>236.25</v>
      </c>
      <c r="U16" s="398">
        <v>156.51</v>
      </c>
      <c r="V16" s="436">
        <v>156.51</v>
      </c>
      <c r="W16" s="399">
        <v>187.09350000000003</v>
      </c>
      <c r="X16" s="399">
        <v>187.09350000000003</v>
      </c>
      <c r="Y16" s="371">
        <v>170.08500000000001</v>
      </c>
      <c r="Z16" s="303">
        <v>117.30000000000001</v>
      </c>
      <c r="AA16" s="289">
        <v>117.30000000000001</v>
      </c>
      <c r="AB16" s="277">
        <v>93.84</v>
      </c>
      <c r="AC16" s="263">
        <v>93.84</v>
      </c>
      <c r="AD16" s="263">
        <v>93.84</v>
      </c>
      <c r="AE16" s="208">
        <v>83.783699999999996</v>
      </c>
      <c r="AF16" s="208">
        <v>83.783699999999996</v>
      </c>
      <c r="AG16" s="208">
        <v>83.783699999999996</v>
      </c>
      <c r="AH16" s="208">
        <v>83.783699999999996</v>
      </c>
      <c r="AI16" s="208">
        <v>75.5625</v>
      </c>
      <c r="AJ16" s="190">
        <v>60.45</v>
      </c>
      <c r="AK16" s="312">
        <f t="shared" si="0"/>
        <v>1</v>
      </c>
      <c r="AM16" s="34"/>
      <c r="AN16" s="34"/>
      <c r="AO16" s="34"/>
      <c r="AP16" s="34"/>
      <c r="AQ16" s="34"/>
      <c r="AR16" s="34"/>
    </row>
    <row r="17" spans="1:44" s="144" customFormat="1" ht="23.1" customHeight="1" x14ac:dyDescent="0.25">
      <c r="A17" s="516" t="s">
        <v>236</v>
      </c>
      <c r="B17" s="2">
        <v>4760</v>
      </c>
      <c r="C17" s="2" t="s">
        <v>509</v>
      </c>
      <c r="D17" s="3" t="s">
        <v>99</v>
      </c>
      <c r="E17" s="116">
        <f t="shared" si="1"/>
        <v>650</v>
      </c>
      <c r="F17" s="117">
        <f t="shared" si="1"/>
        <v>400</v>
      </c>
      <c r="G17" s="101"/>
      <c r="H17" s="2"/>
      <c r="I17" s="2"/>
      <c r="J17" s="47"/>
      <c r="K17" s="202">
        <f t="shared" si="2"/>
        <v>650</v>
      </c>
      <c r="L17" s="202">
        <f t="shared" si="2"/>
        <v>400</v>
      </c>
      <c r="M17" s="51"/>
      <c r="N17" s="13">
        <f t="shared" si="3"/>
        <v>629.25</v>
      </c>
      <c r="O17" s="13">
        <f t="shared" si="4"/>
        <v>377.54999999999995</v>
      </c>
      <c r="P17" s="51"/>
      <c r="Q17" s="531">
        <v>251.7</v>
      </c>
      <c r="R17" s="478">
        <v>251.7</v>
      </c>
      <c r="S17" s="478">
        <v>251.7</v>
      </c>
      <c r="T17" s="409">
        <v>251.7</v>
      </c>
      <c r="U17" s="409">
        <v>251.7</v>
      </c>
      <c r="V17" s="436">
        <v>168.22</v>
      </c>
      <c r="W17" s="399">
        <v>201.17735000000002</v>
      </c>
      <c r="X17" s="399">
        <v>201.17735000000002</v>
      </c>
      <c r="Y17" s="371">
        <v>182.88849999999999</v>
      </c>
      <c r="Z17" s="303">
        <v>126.13</v>
      </c>
      <c r="AA17" s="289">
        <v>175</v>
      </c>
      <c r="AB17" s="277">
        <v>140</v>
      </c>
      <c r="AC17" s="269">
        <v>140</v>
      </c>
      <c r="AD17" s="263">
        <v>100.9</v>
      </c>
      <c r="AE17" s="208">
        <v>90.076139999999981</v>
      </c>
      <c r="AF17" s="208">
        <v>90.076139999999981</v>
      </c>
      <c r="AG17" s="208">
        <v>90.076139999999981</v>
      </c>
      <c r="AH17" s="208">
        <v>90.076139999999981</v>
      </c>
      <c r="AI17" s="208">
        <v>81.237499999999997</v>
      </c>
      <c r="AJ17" s="190">
        <v>64.989999999999995</v>
      </c>
      <c r="AK17" s="312">
        <f t="shared" si="0"/>
        <v>1</v>
      </c>
      <c r="AM17" s="34"/>
      <c r="AN17" s="34"/>
      <c r="AO17" s="34"/>
      <c r="AP17" s="34"/>
      <c r="AQ17" s="34"/>
      <c r="AR17" s="34"/>
    </row>
    <row r="18" spans="1:44" s="144" customFormat="1" ht="23.1" customHeight="1" x14ac:dyDescent="0.25">
      <c r="A18" s="516" t="s">
        <v>236</v>
      </c>
      <c r="B18" s="2">
        <v>4761</v>
      </c>
      <c r="C18" s="2" t="s">
        <v>510</v>
      </c>
      <c r="D18" s="3" t="s">
        <v>100</v>
      </c>
      <c r="E18" s="116">
        <f t="shared" si="1"/>
        <v>850</v>
      </c>
      <c r="F18" s="117">
        <f t="shared" si="1"/>
        <v>500</v>
      </c>
      <c r="G18" s="101"/>
      <c r="H18" s="2"/>
      <c r="I18" s="2"/>
      <c r="J18" s="47"/>
      <c r="K18" s="202">
        <f t="shared" si="2"/>
        <v>850</v>
      </c>
      <c r="L18" s="202">
        <f t="shared" si="2"/>
        <v>500</v>
      </c>
      <c r="M18" s="51"/>
      <c r="N18" s="13">
        <f t="shared" si="3"/>
        <v>802.47500000000002</v>
      </c>
      <c r="O18" s="13">
        <f t="shared" si="4"/>
        <v>481.48500000000001</v>
      </c>
      <c r="P18" s="51"/>
      <c r="Q18" s="531">
        <v>320.99</v>
      </c>
      <c r="R18" s="478">
        <v>320.99</v>
      </c>
      <c r="S18" s="478">
        <v>320.99</v>
      </c>
      <c r="T18" s="467">
        <v>320.99</v>
      </c>
      <c r="U18" s="398">
        <v>266.16000000000003</v>
      </c>
      <c r="V18" s="436">
        <v>266.16000000000003</v>
      </c>
      <c r="W18" s="399">
        <v>254.58193750000004</v>
      </c>
      <c r="X18" s="399">
        <v>254.58193750000004</v>
      </c>
      <c r="Y18" s="371">
        <v>231.43812500000001</v>
      </c>
      <c r="Z18" s="303">
        <v>159.61250000000001</v>
      </c>
      <c r="AA18" s="289">
        <v>159.61250000000001</v>
      </c>
      <c r="AB18" s="277">
        <v>127.69</v>
      </c>
      <c r="AC18" s="263">
        <v>127.69</v>
      </c>
      <c r="AD18" s="263">
        <v>127.69</v>
      </c>
      <c r="AE18" s="208">
        <v>114.01236</v>
      </c>
      <c r="AF18" s="208">
        <v>114.01236</v>
      </c>
      <c r="AG18" s="208">
        <v>114.01236</v>
      </c>
      <c r="AH18" s="208">
        <v>114.01236</v>
      </c>
      <c r="AI18" s="208">
        <v>102.825</v>
      </c>
      <c r="AJ18" s="190">
        <v>82.26</v>
      </c>
      <c r="AK18" s="312">
        <f t="shared" si="0"/>
        <v>1</v>
      </c>
      <c r="AM18" s="34"/>
      <c r="AN18" s="34"/>
      <c r="AO18" s="34"/>
      <c r="AP18" s="34"/>
      <c r="AQ18" s="34"/>
      <c r="AR18" s="34"/>
    </row>
    <row r="19" spans="1:44" s="144" customFormat="1" ht="23.1" customHeight="1" x14ac:dyDescent="0.25">
      <c r="A19" s="516" t="s">
        <v>236</v>
      </c>
      <c r="B19" s="2">
        <v>4762</v>
      </c>
      <c r="C19" s="2" t="s">
        <v>511</v>
      </c>
      <c r="D19" s="3" t="s">
        <v>101</v>
      </c>
      <c r="E19" s="116">
        <f t="shared" si="1"/>
        <v>900</v>
      </c>
      <c r="F19" s="117">
        <f t="shared" si="1"/>
        <v>550</v>
      </c>
      <c r="G19" s="101"/>
      <c r="H19" s="2"/>
      <c r="I19" s="2"/>
      <c r="J19" s="47"/>
      <c r="K19" s="202">
        <f t="shared" si="2"/>
        <v>900</v>
      </c>
      <c r="L19" s="202">
        <f t="shared" si="2"/>
        <v>550</v>
      </c>
      <c r="M19" s="51"/>
      <c r="N19" s="13">
        <f t="shared" si="3"/>
        <v>898.8</v>
      </c>
      <c r="O19" s="13">
        <f t="shared" si="4"/>
        <v>539.28</v>
      </c>
      <c r="P19" s="51"/>
      <c r="Q19" s="531">
        <v>359.52</v>
      </c>
      <c r="R19" s="478">
        <v>359.52</v>
      </c>
      <c r="S19" s="478">
        <v>359.52</v>
      </c>
      <c r="T19" s="467">
        <v>359.52</v>
      </c>
      <c r="U19" s="398">
        <v>298.61</v>
      </c>
      <c r="V19" s="436">
        <v>298.61</v>
      </c>
      <c r="W19" s="399">
        <v>285.62462500000004</v>
      </c>
      <c r="X19" s="399">
        <v>285.62462500000004</v>
      </c>
      <c r="Y19" s="371">
        <v>259.65875</v>
      </c>
      <c r="Z19" s="303">
        <v>179.07499999999999</v>
      </c>
      <c r="AA19" s="289">
        <v>179.07499999999999</v>
      </c>
      <c r="AB19" s="277">
        <v>143.26</v>
      </c>
      <c r="AC19" s="263">
        <v>143.26</v>
      </c>
      <c r="AD19" s="263">
        <v>143.26</v>
      </c>
      <c r="AE19" s="208">
        <v>140</v>
      </c>
      <c r="AF19" s="234">
        <v>140</v>
      </c>
      <c r="AG19" s="208">
        <v>127.90007999999999</v>
      </c>
      <c r="AH19" s="208">
        <v>127.90007999999999</v>
      </c>
      <c r="AI19" s="208">
        <v>115.35</v>
      </c>
      <c r="AJ19" s="190">
        <v>92.28</v>
      </c>
      <c r="AK19" s="312">
        <f t="shared" si="0"/>
        <v>1</v>
      </c>
      <c r="AM19" s="34"/>
      <c r="AN19" s="34"/>
      <c r="AO19" s="34"/>
      <c r="AP19" s="34"/>
      <c r="AQ19" s="34"/>
      <c r="AR19" s="34"/>
    </row>
    <row r="20" spans="1:44" s="144" customFormat="1" ht="23.1" customHeight="1" x14ac:dyDescent="0.25">
      <c r="A20" s="516" t="s">
        <v>236</v>
      </c>
      <c r="B20" s="2">
        <v>4763</v>
      </c>
      <c r="C20" s="2" t="s">
        <v>512</v>
      </c>
      <c r="D20" s="3" t="s">
        <v>102</v>
      </c>
      <c r="E20" s="116">
        <f t="shared" si="1"/>
        <v>1050</v>
      </c>
      <c r="F20" s="117">
        <f t="shared" si="1"/>
        <v>650</v>
      </c>
      <c r="G20" s="101"/>
      <c r="H20" s="2"/>
      <c r="I20" s="2"/>
      <c r="J20" s="47"/>
      <c r="K20" s="202">
        <f t="shared" si="2"/>
        <v>1050</v>
      </c>
      <c r="L20" s="202">
        <f t="shared" si="2"/>
        <v>650</v>
      </c>
      <c r="M20" s="51"/>
      <c r="N20" s="13">
        <f t="shared" si="3"/>
        <v>1033.5999999999999</v>
      </c>
      <c r="O20" s="13">
        <f t="shared" si="4"/>
        <v>620.16</v>
      </c>
      <c r="P20" s="51"/>
      <c r="Q20" s="531">
        <v>413.44</v>
      </c>
      <c r="R20" s="478">
        <v>413.44</v>
      </c>
      <c r="S20" s="478">
        <v>413.44</v>
      </c>
      <c r="T20" s="467">
        <v>413.44</v>
      </c>
      <c r="U20" s="398">
        <v>344.32</v>
      </c>
      <c r="V20" s="436">
        <v>344.32</v>
      </c>
      <c r="W20" s="399">
        <v>329.36750000000006</v>
      </c>
      <c r="X20" s="399">
        <v>329.36750000000006</v>
      </c>
      <c r="Y20" s="371">
        <v>299.42500000000001</v>
      </c>
      <c r="Z20" s="303">
        <v>206.5</v>
      </c>
      <c r="AA20" s="289">
        <v>206.5</v>
      </c>
      <c r="AB20" s="277">
        <v>165.2</v>
      </c>
      <c r="AC20" s="263">
        <v>165.2</v>
      </c>
      <c r="AD20" s="263">
        <v>165.2</v>
      </c>
      <c r="AE20" s="208">
        <v>147.49812</v>
      </c>
      <c r="AF20" s="208">
        <v>147.49812</v>
      </c>
      <c r="AG20" s="208">
        <v>147.49812</v>
      </c>
      <c r="AH20" s="208">
        <v>147.49812</v>
      </c>
      <c r="AI20" s="208">
        <v>133.02500000000001</v>
      </c>
      <c r="AJ20" s="190">
        <v>106.42</v>
      </c>
      <c r="AK20" s="312">
        <f t="shared" si="0"/>
        <v>1</v>
      </c>
      <c r="AM20" s="34"/>
      <c r="AN20" s="34"/>
      <c r="AO20" s="34"/>
      <c r="AP20" s="34"/>
      <c r="AQ20" s="34"/>
      <c r="AR20" s="34"/>
    </row>
    <row r="21" spans="1:44" s="144" customFormat="1" ht="23.1" customHeight="1" x14ac:dyDescent="0.25">
      <c r="A21" s="516" t="s">
        <v>236</v>
      </c>
      <c r="B21" s="2">
        <v>4764</v>
      </c>
      <c r="C21" s="2" t="s">
        <v>513</v>
      </c>
      <c r="D21" s="3" t="s">
        <v>103</v>
      </c>
      <c r="E21" s="116">
        <f t="shared" si="1"/>
        <v>1600</v>
      </c>
      <c r="F21" s="117">
        <f t="shared" si="1"/>
        <v>950</v>
      </c>
      <c r="G21" s="101"/>
      <c r="H21" s="2"/>
      <c r="I21" s="2"/>
      <c r="J21" s="47"/>
      <c r="K21" s="202">
        <f t="shared" si="2"/>
        <v>1600</v>
      </c>
      <c r="L21" s="202">
        <f t="shared" si="2"/>
        <v>950</v>
      </c>
      <c r="M21" s="51"/>
      <c r="N21" s="13">
        <f t="shared" si="3"/>
        <v>1553.6000000000001</v>
      </c>
      <c r="O21" s="13">
        <f t="shared" si="4"/>
        <v>932.16000000000008</v>
      </c>
      <c r="P21" s="51"/>
      <c r="Q21" s="531">
        <v>621.44000000000005</v>
      </c>
      <c r="R21" s="478">
        <v>621.44000000000005</v>
      </c>
      <c r="S21" s="478">
        <v>621.44000000000005</v>
      </c>
      <c r="T21" s="467">
        <v>621.44000000000005</v>
      </c>
      <c r="U21" s="398">
        <v>518.55999999999995</v>
      </c>
      <c r="V21" s="436">
        <v>518.55999999999995</v>
      </c>
      <c r="W21" s="399">
        <v>495.98518750000011</v>
      </c>
      <c r="X21" s="399">
        <v>495.98518750000011</v>
      </c>
      <c r="Y21" s="371">
        <v>450.89562500000005</v>
      </c>
      <c r="Z21" s="303">
        <v>310.96250000000003</v>
      </c>
      <c r="AA21" s="289">
        <v>310.96250000000003</v>
      </c>
      <c r="AB21" s="277">
        <v>248.77</v>
      </c>
      <c r="AC21" s="263">
        <v>248.77</v>
      </c>
      <c r="AD21" s="263">
        <v>248.77</v>
      </c>
      <c r="AE21" s="208">
        <v>222.13422</v>
      </c>
      <c r="AF21" s="208">
        <v>222.13422</v>
      </c>
      <c r="AG21" s="208">
        <v>222.13422</v>
      </c>
      <c r="AH21" s="208">
        <v>222.13422</v>
      </c>
      <c r="AI21" s="208">
        <v>200.33750000000001</v>
      </c>
      <c r="AJ21" s="190">
        <v>160.27000000000001</v>
      </c>
      <c r="AK21" s="312">
        <f t="shared" si="0"/>
        <v>1</v>
      </c>
      <c r="AM21" s="34"/>
      <c r="AN21" s="34"/>
      <c r="AO21" s="34"/>
      <c r="AP21" s="34"/>
      <c r="AQ21" s="34"/>
      <c r="AR21" s="34"/>
    </row>
    <row r="22" spans="1:44" s="144" customFormat="1" ht="23.1" customHeight="1" x14ac:dyDescent="0.25">
      <c r="A22" s="516" t="s">
        <v>236</v>
      </c>
      <c r="B22" s="2">
        <v>4765</v>
      </c>
      <c r="C22" s="2" t="s">
        <v>514</v>
      </c>
      <c r="D22" s="3" t="s">
        <v>104</v>
      </c>
      <c r="E22" s="116">
        <f t="shared" si="1"/>
        <v>2050</v>
      </c>
      <c r="F22" s="117">
        <f t="shared" si="1"/>
        <v>1250</v>
      </c>
      <c r="G22" s="101"/>
      <c r="H22" s="2"/>
      <c r="I22" s="2"/>
      <c r="J22" s="47"/>
      <c r="K22" s="202">
        <f t="shared" si="2"/>
        <v>2050</v>
      </c>
      <c r="L22" s="202">
        <f t="shared" si="2"/>
        <v>1250</v>
      </c>
      <c r="M22" s="51"/>
      <c r="N22" s="13">
        <f t="shared" si="3"/>
        <v>2047.925</v>
      </c>
      <c r="O22" s="13">
        <f t="shared" si="4"/>
        <v>1228.7549999999999</v>
      </c>
      <c r="P22" s="51"/>
      <c r="Q22" s="531">
        <v>819.17</v>
      </c>
      <c r="R22" s="478">
        <v>819.17</v>
      </c>
      <c r="S22" s="478">
        <v>819.17</v>
      </c>
      <c r="T22" s="467">
        <v>819.17</v>
      </c>
      <c r="U22" s="398">
        <v>682.73</v>
      </c>
      <c r="V22" s="436">
        <v>682.73</v>
      </c>
      <c r="W22" s="399">
        <v>653.03287499999999</v>
      </c>
      <c r="X22" s="399">
        <v>653.03287499999999</v>
      </c>
      <c r="Y22" s="371">
        <v>593.66624999999999</v>
      </c>
      <c r="Z22" s="303">
        <v>409.42500000000001</v>
      </c>
      <c r="AA22" s="289">
        <v>409.42500000000001</v>
      </c>
      <c r="AB22" s="277">
        <v>327.54000000000002</v>
      </c>
      <c r="AC22" s="263">
        <v>327.54000000000002</v>
      </c>
      <c r="AD22" s="263">
        <v>327.54000000000002</v>
      </c>
      <c r="AE22" s="208">
        <v>292.44599999999997</v>
      </c>
      <c r="AF22" s="208">
        <v>292.44599999999997</v>
      </c>
      <c r="AG22" s="208">
        <v>292.44599999999997</v>
      </c>
      <c r="AH22" s="208">
        <v>292.44599999999997</v>
      </c>
      <c r="AI22" s="208">
        <v>263.75</v>
      </c>
      <c r="AJ22" s="190">
        <v>211</v>
      </c>
      <c r="AK22" s="312">
        <f t="shared" si="0"/>
        <v>1</v>
      </c>
      <c r="AM22" s="34"/>
      <c r="AN22" s="34"/>
      <c r="AO22" s="34"/>
      <c r="AP22" s="34"/>
      <c r="AQ22" s="34"/>
      <c r="AR22" s="34"/>
    </row>
    <row r="23" spans="1:44" s="144" customFormat="1" ht="23.1" customHeight="1" x14ac:dyDescent="0.25">
      <c r="A23" s="516" t="s">
        <v>236</v>
      </c>
      <c r="B23" s="2">
        <v>4766</v>
      </c>
      <c r="C23" s="2" t="s">
        <v>515</v>
      </c>
      <c r="D23" s="3" t="s">
        <v>105</v>
      </c>
      <c r="E23" s="116">
        <f t="shared" si="1"/>
        <v>2400</v>
      </c>
      <c r="F23" s="117">
        <f t="shared" si="1"/>
        <v>1450</v>
      </c>
      <c r="G23" s="101"/>
      <c r="H23" s="2"/>
      <c r="I23" s="2"/>
      <c r="J23" s="47"/>
      <c r="K23" s="202">
        <f t="shared" si="2"/>
        <v>2400</v>
      </c>
      <c r="L23" s="202">
        <f t="shared" si="2"/>
        <v>1450</v>
      </c>
      <c r="M23" s="51"/>
      <c r="N23" s="13">
        <f t="shared" si="3"/>
        <v>2375.4</v>
      </c>
      <c r="O23" s="13">
        <f t="shared" si="4"/>
        <v>1425.24</v>
      </c>
      <c r="P23" s="51"/>
      <c r="Q23" s="531">
        <v>950.16</v>
      </c>
      <c r="R23" s="478">
        <v>950.16</v>
      </c>
      <c r="S23" s="478">
        <v>950.16</v>
      </c>
      <c r="T23" s="467">
        <v>950.16</v>
      </c>
      <c r="U23" s="398">
        <v>790.73</v>
      </c>
      <c r="V23" s="436">
        <v>790.73</v>
      </c>
      <c r="W23" s="399">
        <v>756.34900000000005</v>
      </c>
      <c r="X23" s="399">
        <v>756.34900000000005</v>
      </c>
      <c r="Y23" s="371">
        <v>687.59</v>
      </c>
      <c r="Z23" s="303">
        <v>474.20000000000005</v>
      </c>
      <c r="AA23" s="289">
        <v>474.20000000000005</v>
      </c>
      <c r="AB23" s="277">
        <v>379.36</v>
      </c>
      <c r="AC23" s="263">
        <v>379.36</v>
      </c>
      <c r="AD23" s="263">
        <v>379.36</v>
      </c>
      <c r="AE23" s="208">
        <v>338.71067999999997</v>
      </c>
      <c r="AF23" s="208">
        <v>338.71067999999997</v>
      </c>
      <c r="AG23" s="208">
        <v>338.71067999999997</v>
      </c>
      <c r="AH23" s="208">
        <v>338.71067999999997</v>
      </c>
      <c r="AI23" s="208">
        <v>305.47500000000002</v>
      </c>
      <c r="AJ23" s="190">
        <v>244.38</v>
      </c>
      <c r="AK23" s="312">
        <f t="shared" si="0"/>
        <v>1</v>
      </c>
      <c r="AM23" s="34"/>
      <c r="AN23" s="34"/>
      <c r="AO23" s="34"/>
      <c r="AP23" s="34"/>
      <c r="AQ23" s="34"/>
      <c r="AR23" s="34"/>
    </row>
    <row r="24" spans="1:44" s="144" customFormat="1" ht="23.1" customHeight="1" x14ac:dyDescent="0.25">
      <c r="A24" s="516" t="s">
        <v>236</v>
      </c>
      <c r="B24" s="2">
        <v>4767</v>
      </c>
      <c r="C24" s="2" t="s">
        <v>516</v>
      </c>
      <c r="D24" s="3" t="s">
        <v>106</v>
      </c>
      <c r="E24" s="116">
        <f t="shared" si="1"/>
        <v>3200</v>
      </c>
      <c r="F24" s="117">
        <f t="shared" si="1"/>
        <v>1950</v>
      </c>
      <c r="G24" s="101"/>
      <c r="H24" s="2"/>
      <c r="I24" s="2"/>
      <c r="J24" s="47"/>
      <c r="K24" s="202">
        <f t="shared" si="2"/>
        <v>3200</v>
      </c>
      <c r="L24" s="202">
        <f t="shared" si="2"/>
        <v>1950</v>
      </c>
      <c r="M24" s="51"/>
      <c r="N24" s="13">
        <f t="shared" si="3"/>
        <v>3177.875</v>
      </c>
      <c r="O24" s="13">
        <f t="shared" si="4"/>
        <v>1906.7250000000001</v>
      </c>
      <c r="P24" s="51"/>
      <c r="Q24" s="531">
        <v>1271.1500000000001</v>
      </c>
      <c r="R24" s="478">
        <v>1271.1500000000001</v>
      </c>
      <c r="S24" s="478">
        <v>1271.1500000000001</v>
      </c>
      <c r="T24" s="467">
        <v>1271.1500000000001</v>
      </c>
      <c r="U24" s="398">
        <v>1060.24</v>
      </c>
      <c r="V24" s="436">
        <v>1060.24</v>
      </c>
      <c r="W24" s="399">
        <v>1014.1408750000002</v>
      </c>
      <c r="X24" s="399">
        <v>1014.1408750000002</v>
      </c>
      <c r="Y24" s="371">
        <v>921.94625000000008</v>
      </c>
      <c r="Z24" s="303">
        <v>635.82500000000005</v>
      </c>
      <c r="AA24" s="289">
        <v>635.82500000000005</v>
      </c>
      <c r="AB24" s="277">
        <v>508.66</v>
      </c>
      <c r="AC24" s="263">
        <v>508.66</v>
      </c>
      <c r="AD24" s="263">
        <v>508.66</v>
      </c>
      <c r="AE24" s="208">
        <v>454.15062</v>
      </c>
      <c r="AF24" s="208">
        <v>454.15062</v>
      </c>
      <c r="AG24" s="208">
        <v>454.15062</v>
      </c>
      <c r="AH24" s="208">
        <v>454.15062</v>
      </c>
      <c r="AI24" s="208">
        <v>409.58750000000003</v>
      </c>
      <c r="AJ24" s="190">
        <v>327.67</v>
      </c>
      <c r="AK24" s="312">
        <f t="shared" si="0"/>
        <v>1</v>
      </c>
      <c r="AM24" s="34"/>
      <c r="AN24" s="34"/>
      <c r="AO24" s="34"/>
      <c r="AP24" s="34"/>
      <c r="AQ24" s="34"/>
      <c r="AR24" s="34"/>
    </row>
    <row r="25" spans="1:44" s="144" customFormat="1" ht="23.1" customHeight="1" x14ac:dyDescent="0.25">
      <c r="A25" s="516" t="s">
        <v>236</v>
      </c>
      <c r="B25" s="2">
        <v>4768</v>
      </c>
      <c r="C25" s="2" t="s">
        <v>517</v>
      </c>
      <c r="D25" s="3" t="s">
        <v>107</v>
      </c>
      <c r="E25" s="116">
        <f t="shared" si="1"/>
        <v>6200</v>
      </c>
      <c r="F25" s="117">
        <f t="shared" si="1"/>
        <v>3750</v>
      </c>
      <c r="G25" s="101"/>
      <c r="H25" s="2"/>
      <c r="I25" s="2"/>
      <c r="J25" s="47"/>
      <c r="K25" s="202">
        <f t="shared" si="2"/>
        <v>6200</v>
      </c>
      <c r="L25" s="202">
        <f t="shared" si="2"/>
        <v>3750</v>
      </c>
      <c r="M25" s="51"/>
      <c r="N25" s="13">
        <f t="shared" si="3"/>
        <v>6175.9000000000005</v>
      </c>
      <c r="O25" s="13">
        <f t="shared" si="4"/>
        <v>3705.54</v>
      </c>
      <c r="P25" s="51"/>
      <c r="Q25" s="531">
        <v>2470.36</v>
      </c>
      <c r="R25" s="478">
        <v>2470.36</v>
      </c>
      <c r="S25" s="478">
        <v>2470.36</v>
      </c>
      <c r="T25" s="467">
        <v>2470.36</v>
      </c>
      <c r="U25" s="398">
        <v>2059.1999999999998</v>
      </c>
      <c r="V25" s="436">
        <v>2059.1999999999998</v>
      </c>
      <c r="W25" s="399">
        <v>1969.6854375</v>
      </c>
      <c r="X25" s="399">
        <v>1969.6854375</v>
      </c>
      <c r="Y25" s="371">
        <v>1790.6231249999998</v>
      </c>
      <c r="Z25" s="303">
        <v>1234.9124999999999</v>
      </c>
      <c r="AA25" s="289">
        <v>1234.9124999999999</v>
      </c>
      <c r="AB25" s="277">
        <v>987.93</v>
      </c>
      <c r="AC25" s="263">
        <v>987.93</v>
      </c>
      <c r="AD25" s="263">
        <v>987.93</v>
      </c>
      <c r="AE25" s="208">
        <v>882.0781199999999</v>
      </c>
      <c r="AF25" s="208">
        <v>882.0781199999999</v>
      </c>
      <c r="AG25" s="208">
        <v>882.0781199999999</v>
      </c>
      <c r="AH25" s="208">
        <v>882.0781199999999</v>
      </c>
      <c r="AI25" s="208">
        <v>795.52499999999998</v>
      </c>
      <c r="AJ25" s="190">
        <v>636.41999999999996</v>
      </c>
      <c r="AK25" s="312">
        <f t="shared" si="0"/>
        <v>1</v>
      </c>
      <c r="AM25" s="34"/>
      <c r="AN25" s="34"/>
      <c r="AO25" s="34"/>
      <c r="AP25" s="34"/>
      <c r="AQ25" s="34"/>
      <c r="AR25" s="34"/>
    </row>
    <row r="26" spans="1:44" s="144" customFormat="1" ht="23.1" customHeight="1" x14ac:dyDescent="0.25">
      <c r="A26" s="516" t="s">
        <v>236</v>
      </c>
      <c r="B26" s="2">
        <v>4769</v>
      </c>
      <c r="C26" s="2" t="s">
        <v>518</v>
      </c>
      <c r="D26" s="3" t="s">
        <v>108</v>
      </c>
      <c r="E26" s="116">
        <f t="shared" si="1"/>
        <v>9650</v>
      </c>
      <c r="F26" s="117">
        <f t="shared" si="1"/>
        <v>5800</v>
      </c>
      <c r="G26" s="101"/>
      <c r="H26" s="2"/>
      <c r="I26" s="2"/>
      <c r="J26" s="47"/>
      <c r="K26" s="202">
        <f t="shared" si="2"/>
        <v>9650</v>
      </c>
      <c r="L26" s="202">
        <f t="shared" si="2"/>
        <v>5800</v>
      </c>
      <c r="M26" s="51"/>
      <c r="N26" s="13">
        <f t="shared" si="3"/>
        <v>9610.5750000000007</v>
      </c>
      <c r="O26" s="13">
        <f t="shared" si="4"/>
        <v>5766.3450000000003</v>
      </c>
      <c r="P26" s="51"/>
      <c r="Q26" s="531">
        <v>3844.23</v>
      </c>
      <c r="R26" s="478">
        <v>3844.23</v>
      </c>
      <c r="S26" s="478">
        <v>3844.23</v>
      </c>
      <c r="T26" s="467">
        <v>3844.23</v>
      </c>
      <c r="U26" s="398">
        <v>3203.31</v>
      </c>
      <c r="V26" s="436">
        <v>3203.31</v>
      </c>
      <c r="W26" s="399">
        <v>3064.0548125</v>
      </c>
      <c r="X26" s="399">
        <v>3064.0548125</v>
      </c>
      <c r="Y26" s="371">
        <v>2785.504375</v>
      </c>
      <c r="Z26" s="303">
        <v>1921.0374999999999</v>
      </c>
      <c r="AA26" s="289">
        <v>1921.0374999999999</v>
      </c>
      <c r="AB26" s="277">
        <v>1536.83</v>
      </c>
      <c r="AC26" s="263">
        <v>1536.83</v>
      </c>
      <c r="AD26" s="263">
        <v>1536.83</v>
      </c>
      <c r="AE26" s="208">
        <v>1372.1677199999999</v>
      </c>
      <c r="AF26" s="208">
        <v>1372.1677199999999</v>
      </c>
      <c r="AG26" s="208">
        <v>1372.1677199999999</v>
      </c>
      <c r="AH26" s="208">
        <v>1372.1677199999999</v>
      </c>
      <c r="AI26" s="208">
        <v>1237.5250000000001</v>
      </c>
      <c r="AJ26" s="190">
        <v>990.02</v>
      </c>
      <c r="AK26" s="312">
        <f t="shared" si="0"/>
        <v>1</v>
      </c>
      <c r="AM26" s="34"/>
      <c r="AN26" s="34"/>
      <c r="AO26" s="34"/>
      <c r="AP26" s="34"/>
      <c r="AQ26" s="34"/>
      <c r="AR26" s="34"/>
    </row>
    <row r="27" spans="1:44" s="144" customFormat="1" ht="12" customHeight="1" x14ac:dyDescent="0.25">
      <c r="A27" s="516"/>
      <c r="B27" s="2"/>
      <c r="C27" s="2"/>
      <c r="D27" s="320"/>
      <c r="E27" s="138"/>
      <c r="F27" s="139"/>
      <c r="G27" s="103"/>
      <c r="H27" s="67"/>
      <c r="I27" s="67"/>
      <c r="J27" s="2"/>
      <c r="K27" s="202"/>
      <c r="L27" s="202"/>
      <c r="M27" s="2"/>
      <c r="N27" s="13"/>
      <c r="O27" s="13"/>
      <c r="P27" s="2"/>
      <c r="Q27" s="398"/>
      <c r="R27" s="398"/>
      <c r="S27" s="398"/>
      <c r="T27" s="398"/>
      <c r="U27" s="398"/>
      <c r="V27" s="400"/>
      <c r="W27" s="399"/>
      <c r="X27" s="399"/>
      <c r="Y27" s="333"/>
      <c r="Z27" s="332"/>
      <c r="AA27" s="330"/>
      <c r="AB27" s="280"/>
      <c r="AC27" s="331"/>
      <c r="AD27" s="331"/>
      <c r="AE27" s="208"/>
      <c r="AF27" s="208"/>
      <c r="AG27" s="208"/>
      <c r="AH27" s="208"/>
      <c r="AI27" s="208"/>
      <c r="AJ27" s="190"/>
      <c r="AK27" s="312" t="e">
        <f t="shared" si="0"/>
        <v>#DIV/0!</v>
      </c>
      <c r="AM27" s="34"/>
      <c r="AN27" s="34"/>
      <c r="AO27" s="34"/>
      <c r="AP27" s="34"/>
      <c r="AQ27" s="34"/>
      <c r="AR27" s="34"/>
    </row>
    <row r="28" spans="1:44" s="144" customFormat="1" ht="23.1" customHeight="1" x14ac:dyDescent="0.25">
      <c r="A28" s="2"/>
      <c r="B28" s="2"/>
      <c r="C28" s="2"/>
      <c r="D28" s="615" t="s">
        <v>293</v>
      </c>
      <c r="E28" s="615"/>
      <c r="F28" s="615"/>
      <c r="G28" s="615"/>
      <c r="H28" s="615"/>
      <c r="I28" s="615"/>
      <c r="J28" s="2"/>
      <c r="K28" s="202"/>
      <c r="L28" s="202"/>
      <c r="M28" s="2"/>
      <c r="N28" s="13"/>
      <c r="O28" s="13"/>
      <c r="P28" s="2"/>
      <c r="Q28" s="528">
        <v>45455</v>
      </c>
      <c r="R28" s="513">
        <v>45425</v>
      </c>
      <c r="S28" s="484">
        <v>150124</v>
      </c>
      <c r="T28" s="472">
        <v>220324</v>
      </c>
      <c r="U28" s="398"/>
      <c r="V28" s="400"/>
      <c r="W28" s="399"/>
      <c r="X28" s="399"/>
      <c r="Y28" s="333"/>
      <c r="Z28" s="332"/>
      <c r="AA28" s="330"/>
      <c r="AB28" s="280"/>
      <c r="AC28" s="331"/>
      <c r="AD28" s="331"/>
      <c r="AE28" s="208"/>
      <c r="AF28" s="208"/>
      <c r="AG28" s="208"/>
      <c r="AH28" s="208"/>
      <c r="AI28" s="208"/>
      <c r="AJ28" s="190"/>
      <c r="AK28" s="312">
        <f t="shared" si="0"/>
        <v>0.3027830326929738</v>
      </c>
      <c r="AM28" s="34"/>
      <c r="AN28" s="34"/>
      <c r="AO28" s="34"/>
      <c r="AP28" s="34"/>
      <c r="AQ28" s="34"/>
      <c r="AR28" s="34"/>
    </row>
    <row r="29" spans="1:44" s="144" customFormat="1" ht="23.1" customHeight="1" x14ac:dyDescent="0.25">
      <c r="A29" s="516" t="s">
        <v>290</v>
      </c>
      <c r="B29" s="2">
        <v>226</v>
      </c>
      <c r="C29" s="2" t="s">
        <v>310</v>
      </c>
      <c r="D29" s="3" t="s">
        <v>71</v>
      </c>
      <c r="E29" s="116">
        <f t="shared" ref="E29:F41" si="5">K29</f>
        <v>900</v>
      </c>
      <c r="F29" s="117">
        <f t="shared" si="5"/>
        <v>550</v>
      </c>
      <c r="G29" s="101"/>
      <c r="H29" s="2"/>
      <c r="I29" s="2"/>
      <c r="J29" s="47"/>
      <c r="K29" s="202">
        <f t="shared" ref="K29:L41" si="6">MROUND(N29+25,50)</f>
        <v>900</v>
      </c>
      <c r="L29" s="202">
        <f t="shared" si="6"/>
        <v>550</v>
      </c>
      <c r="M29" s="51"/>
      <c r="N29" s="13">
        <f t="shared" si="3"/>
        <v>866.35</v>
      </c>
      <c r="O29" s="13">
        <f t="shared" si="4"/>
        <v>519.81000000000006</v>
      </c>
      <c r="P29" s="51"/>
      <c r="Q29" s="529">
        <v>346.54</v>
      </c>
      <c r="R29" s="467">
        <v>346.54</v>
      </c>
      <c r="S29" s="467">
        <v>346.54</v>
      </c>
      <c r="T29" s="467">
        <v>346.54</v>
      </c>
      <c r="U29" s="398">
        <v>346.54</v>
      </c>
      <c r="V29" s="436">
        <v>346.54</v>
      </c>
      <c r="W29" s="399">
        <v>331.44100000000003</v>
      </c>
      <c r="X29" s="399">
        <v>331.44100000000003</v>
      </c>
      <c r="Y29" s="371">
        <v>301.31</v>
      </c>
      <c r="Z29" s="303">
        <v>207.8</v>
      </c>
      <c r="AA29" s="289">
        <v>207.8</v>
      </c>
      <c r="AB29" s="277">
        <v>166.24</v>
      </c>
      <c r="AC29" s="263">
        <v>166.24</v>
      </c>
      <c r="AD29" s="263">
        <v>166.24</v>
      </c>
      <c r="AE29" s="208">
        <v>148.44059999999999</v>
      </c>
      <c r="AF29" s="208">
        <v>148.44059999999999</v>
      </c>
      <c r="AG29" s="208">
        <v>148.44059999999999</v>
      </c>
      <c r="AH29" s="208">
        <v>148.44059999999999</v>
      </c>
      <c r="AI29" s="208">
        <v>133.875</v>
      </c>
      <c r="AJ29" s="190">
        <v>107.1</v>
      </c>
      <c r="AK29" s="312">
        <f t="shared" si="0"/>
        <v>1</v>
      </c>
      <c r="AM29" s="34"/>
      <c r="AN29" s="34"/>
      <c r="AO29" s="34"/>
      <c r="AP29" s="34"/>
      <c r="AQ29" s="34"/>
      <c r="AR29" s="34"/>
    </row>
    <row r="30" spans="1:44" s="144" customFormat="1" ht="23.1" customHeight="1" x14ac:dyDescent="0.25">
      <c r="A30" s="516" t="s">
        <v>290</v>
      </c>
      <c r="B30" s="2">
        <v>226</v>
      </c>
      <c r="C30" s="2" t="s">
        <v>311</v>
      </c>
      <c r="D30" s="3" t="s">
        <v>72</v>
      </c>
      <c r="E30" s="116">
        <f t="shared" si="5"/>
        <v>1250</v>
      </c>
      <c r="F30" s="117">
        <f t="shared" si="5"/>
        <v>750</v>
      </c>
      <c r="G30" s="101"/>
      <c r="H30" s="2"/>
      <c r="I30" s="2"/>
      <c r="J30" s="47"/>
      <c r="K30" s="202">
        <f t="shared" si="6"/>
        <v>1250</v>
      </c>
      <c r="L30" s="202">
        <f t="shared" si="6"/>
        <v>750</v>
      </c>
      <c r="M30" s="51"/>
      <c r="N30" s="13">
        <f t="shared" si="3"/>
        <v>1230</v>
      </c>
      <c r="O30" s="13">
        <f t="shared" si="4"/>
        <v>738</v>
      </c>
      <c r="P30" s="51"/>
      <c r="Q30" s="529">
        <v>492</v>
      </c>
      <c r="R30" s="467">
        <v>492</v>
      </c>
      <c r="S30" s="467">
        <v>492</v>
      </c>
      <c r="T30" s="467">
        <v>492</v>
      </c>
      <c r="U30" s="398">
        <v>491</v>
      </c>
      <c r="V30" s="436">
        <v>491</v>
      </c>
      <c r="W30" s="399">
        <v>470.40537500000005</v>
      </c>
      <c r="X30" s="399">
        <v>470.40537500000005</v>
      </c>
      <c r="Y30" s="371">
        <v>427.64125000000001</v>
      </c>
      <c r="Z30" s="303">
        <v>294.92500000000001</v>
      </c>
      <c r="AA30" s="289">
        <v>294.92500000000001</v>
      </c>
      <c r="AB30" s="277">
        <v>235.94</v>
      </c>
      <c r="AC30" s="263">
        <v>235.94</v>
      </c>
      <c r="AD30" s="263">
        <v>235.94</v>
      </c>
      <c r="AE30" s="208">
        <v>210.65814</v>
      </c>
      <c r="AF30" s="208">
        <v>210.65814</v>
      </c>
      <c r="AG30" s="208">
        <v>210.65814</v>
      </c>
      <c r="AH30" s="208">
        <v>210.65814</v>
      </c>
      <c r="AI30" s="208">
        <v>189.98750000000001</v>
      </c>
      <c r="AJ30" s="190">
        <v>151.99</v>
      </c>
      <c r="AK30" s="312">
        <f t="shared" si="0"/>
        <v>1</v>
      </c>
      <c r="AM30" s="34"/>
      <c r="AN30" s="34"/>
      <c r="AO30" s="34"/>
      <c r="AP30" s="34"/>
      <c r="AQ30" s="34"/>
      <c r="AR30" s="34"/>
    </row>
    <row r="31" spans="1:44" s="144" customFormat="1" ht="23.1" customHeight="1" x14ac:dyDescent="0.25">
      <c r="A31" s="516" t="s">
        <v>290</v>
      </c>
      <c r="B31" s="2">
        <v>226</v>
      </c>
      <c r="C31" s="2" t="s">
        <v>312</v>
      </c>
      <c r="D31" s="3" t="s">
        <v>73</v>
      </c>
      <c r="E31" s="116">
        <f t="shared" si="5"/>
        <v>1650</v>
      </c>
      <c r="F31" s="117">
        <f t="shared" si="5"/>
        <v>1000</v>
      </c>
      <c r="G31" s="101"/>
      <c r="H31" s="2"/>
      <c r="I31" s="2"/>
      <c r="J31" s="47"/>
      <c r="K31" s="202">
        <f t="shared" si="6"/>
        <v>1650</v>
      </c>
      <c r="L31" s="202">
        <f t="shared" si="6"/>
        <v>1000</v>
      </c>
      <c r="M31" s="51"/>
      <c r="N31" s="13">
        <f t="shared" si="3"/>
        <v>1627.5</v>
      </c>
      <c r="O31" s="13">
        <f t="shared" si="4"/>
        <v>976.5</v>
      </c>
      <c r="P31" s="51"/>
      <c r="Q31" s="529">
        <v>651</v>
      </c>
      <c r="R31" s="467">
        <v>651</v>
      </c>
      <c r="S31" s="467">
        <v>651</v>
      </c>
      <c r="T31" s="467">
        <v>651</v>
      </c>
      <c r="U31" s="443">
        <v>651</v>
      </c>
      <c r="V31" s="436">
        <v>650.62</v>
      </c>
      <c r="W31" s="399">
        <v>622.32912499999998</v>
      </c>
      <c r="X31" s="399">
        <v>622.32912499999998</v>
      </c>
      <c r="Y31" s="371">
        <v>565.75374999999997</v>
      </c>
      <c r="Z31" s="303">
        <v>390.17499999999995</v>
      </c>
      <c r="AA31" s="289">
        <v>390.17499999999995</v>
      </c>
      <c r="AB31" s="277">
        <v>312.14</v>
      </c>
      <c r="AC31" s="263">
        <v>312.14</v>
      </c>
      <c r="AD31" s="263">
        <v>312.14</v>
      </c>
      <c r="AE31" s="208">
        <v>278.69688000000002</v>
      </c>
      <c r="AF31" s="208">
        <v>278.69688000000002</v>
      </c>
      <c r="AG31" s="208">
        <v>278.69688000000002</v>
      </c>
      <c r="AH31" s="208">
        <v>278.69688000000002</v>
      </c>
      <c r="AI31" s="208">
        <v>251.35000000000002</v>
      </c>
      <c r="AJ31" s="190">
        <v>201.08</v>
      </c>
      <c r="AK31" s="312">
        <f t="shared" si="0"/>
        <v>1</v>
      </c>
      <c r="AM31" s="34"/>
      <c r="AN31" s="34"/>
      <c r="AO31" s="34"/>
      <c r="AP31" s="34"/>
      <c r="AQ31" s="34"/>
      <c r="AR31" s="34"/>
    </row>
    <row r="32" spans="1:44" s="144" customFormat="1" ht="23.1" customHeight="1" x14ac:dyDescent="0.25">
      <c r="A32" s="516" t="s">
        <v>290</v>
      </c>
      <c r="B32" s="2">
        <v>226</v>
      </c>
      <c r="C32" s="2" t="s">
        <v>313</v>
      </c>
      <c r="D32" s="3" t="s">
        <v>74</v>
      </c>
      <c r="E32" s="116">
        <f t="shared" si="5"/>
        <v>2150</v>
      </c>
      <c r="F32" s="117">
        <f t="shared" si="5"/>
        <v>1300</v>
      </c>
      <c r="G32" s="101"/>
      <c r="H32" s="2"/>
      <c r="I32" s="2"/>
      <c r="J32" s="47"/>
      <c r="K32" s="202">
        <f t="shared" si="6"/>
        <v>2150</v>
      </c>
      <c r="L32" s="202">
        <f t="shared" si="6"/>
        <v>1300</v>
      </c>
      <c r="M32" s="51"/>
      <c r="N32" s="13">
        <f t="shared" si="3"/>
        <v>2117.5</v>
      </c>
      <c r="O32" s="13">
        <f t="shared" si="4"/>
        <v>1270.5</v>
      </c>
      <c r="P32" s="51"/>
      <c r="Q32" s="529">
        <v>847</v>
      </c>
      <c r="R32" s="467">
        <v>847</v>
      </c>
      <c r="S32" s="467">
        <v>847</v>
      </c>
      <c r="T32" s="467">
        <v>847</v>
      </c>
      <c r="U32" s="443">
        <v>847</v>
      </c>
      <c r="V32" s="436">
        <v>846.18</v>
      </c>
      <c r="W32" s="399">
        <v>809.3827500000001</v>
      </c>
      <c r="X32" s="399">
        <v>809.3827500000001</v>
      </c>
      <c r="Y32" s="371">
        <v>735.80250000000001</v>
      </c>
      <c r="Z32" s="303">
        <v>507.45</v>
      </c>
      <c r="AA32" s="289">
        <v>579.75</v>
      </c>
      <c r="AB32" s="277">
        <v>463.8</v>
      </c>
      <c r="AC32" s="263">
        <v>463.8</v>
      </c>
      <c r="AD32" s="263">
        <v>463.8</v>
      </c>
      <c r="AE32" s="208">
        <v>362.46671999999995</v>
      </c>
      <c r="AF32" s="208">
        <v>362.46671999999995</v>
      </c>
      <c r="AG32" s="208">
        <v>362.46671999999995</v>
      </c>
      <c r="AH32" s="208">
        <v>362.46671999999995</v>
      </c>
      <c r="AI32" s="208">
        <v>326.89999999999998</v>
      </c>
      <c r="AJ32" s="190">
        <v>261.52</v>
      </c>
      <c r="AK32" s="312">
        <f t="shared" si="0"/>
        <v>1</v>
      </c>
      <c r="AM32" s="34"/>
      <c r="AN32" s="34"/>
      <c r="AO32" s="34"/>
      <c r="AP32" s="34"/>
      <c r="AQ32" s="34"/>
      <c r="AR32" s="34"/>
    </row>
    <row r="33" spans="1:44" s="144" customFormat="1" ht="23.1" customHeight="1" x14ac:dyDescent="0.25">
      <c r="A33" s="516" t="s">
        <v>290</v>
      </c>
      <c r="B33" s="2">
        <v>226</v>
      </c>
      <c r="C33" s="2" t="s">
        <v>314</v>
      </c>
      <c r="D33" s="3" t="s">
        <v>75</v>
      </c>
      <c r="E33" s="116">
        <f t="shared" si="5"/>
        <v>2450</v>
      </c>
      <c r="F33" s="117">
        <f t="shared" si="5"/>
        <v>1500</v>
      </c>
      <c r="G33" s="101"/>
      <c r="H33" s="2"/>
      <c r="I33" s="2"/>
      <c r="J33" s="47"/>
      <c r="K33" s="202">
        <f t="shared" si="6"/>
        <v>2450</v>
      </c>
      <c r="L33" s="202">
        <f t="shared" si="6"/>
        <v>1500</v>
      </c>
      <c r="M33" s="51"/>
      <c r="N33" s="13">
        <f t="shared" si="3"/>
        <v>2417.5</v>
      </c>
      <c r="O33" s="13">
        <f t="shared" si="4"/>
        <v>1450.5</v>
      </c>
      <c r="P33" s="51"/>
      <c r="Q33" s="529">
        <v>967</v>
      </c>
      <c r="R33" s="467">
        <v>967</v>
      </c>
      <c r="S33" s="467">
        <v>967</v>
      </c>
      <c r="T33" s="467">
        <v>967</v>
      </c>
      <c r="U33" s="443">
        <v>967</v>
      </c>
      <c r="V33" s="436">
        <v>966.72</v>
      </c>
      <c r="W33" s="399">
        <v>924.70124999999996</v>
      </c>
      <c r="X33" s="399">
        <v>924.70124999999996</v>
      </c>
      <c r="Y33" s="371">
        <v>840.63749999999993</v>
      </c>
      <c r="Z33" s="303">
        <v>579.75</v>
      </c>
      <c r="AA33" s="289">
        <v>579.75</v>
      </c>
      <c r="AB33" s="277">
        <v>463.8</v>
      </c>
      <c r="AC33" s="263">
        <v>463.8</v>
      </c>
      <c r="AD33" s="263">
        <v>463.8</v>
      </c>
      <c r="AE33" s="208">
        <v>414.10907999999995</v>
      </c>
      <c r="AF33" s="208">
        <v>414.10907999999995</v>
      </c>
      <c r="AG33" s="208">
        <v>414.10907999999995</v>
      </c>
      <c r="AH33" s="208">
        <v>414.10907999999995</v>
      </c>
      <c r="AI33" s="208">
        <v>373.47499999999997</v>
      </c>
      <c r="AJ33" s="190">
        <v>298.77999999999997</v>
      </c>
      <c r="AK33" s="312">
        <f t="shared" si="0"/>
        <v>1</v>
      </c>
      <c r="AM33" s="34"/>
      <c r="AN33" s="34"/>
      <c r="AO33" s="34"/>
      <c r="AP33" s="34"/>
      <c r="AQ33" s="34"/>
      <c r="AR33" s="34"/>
    </row>
    <row r="34" spans="1:44" s="144" customFormat="1" ht="23.1" customHeight="1" x14ac:dyDescent="0.25">
      <c r="A34" s="516" t="s">
        <v>290</v>
      </c>
      <c r="B34" s="2">
        <v>226</v>
      </c>
      <c r="C34" s="2" t="s">
        <v>315</v>
      </c>
      <c r="D34" s="3" t="s">
        <v>76</v>
      </c>
      <c r="E34" s="116">
        <f t="shared" si="5"/>
        <v>2850</v>
      </c>
      <c r="F34" s="117">
        <f t="shared" si="5"/>
        <v>1750</v>
      </c>
      <c r="G34" s="101"/>
      <c r="H34" s="2"/>
      <c r="I34" s="2"/>
      <c r="J34" s="47"/>
      <c r="K34" s="202">
        <f t="shared" si="6"/>
        <v>2850</v>
      </c>
      <c r="L34" s="202">
        <f t="shared" si="6"/>
        <v>1750</v>
      </c>
      <c r="M34" s="51"/>
      <c r="N34" s="13">
        <f t="shared" si="3"/>
        <v>2845.5250000000001</v>
      </c>
      <c r="O34" s="13">
        <f t="shared" si="4"/>
        <v>1707.3150000000001</v>
      </c>
      <c r="P34" s="51"/>
      <c r="Q34" s="529">
        <v>1138.21</v>
      </c>
      <c r="R34" s="467">
        <v>1138.21</v>
      </c>
      <c r="S34" s="467">
        <v>1138.21</v>
      </c>
      <c r="T34" s="467">
        <v>1138.21</v>
      </c>
      <c r="U34" s="443">
        <v>1138.21</v>
      </c>
      <c r="V34" s="436">
        <v>1138.21</v>
      </c>
      <c r="W34" s="399">
        <v>1088.7270625000003</v>
      </c>
      <c r="X34" s="399">
        <v>1088.7270625000003</v>
      </c>
      <c r="Y34" s="371">
        <v>989.75187500000015</v>
      </c>
      <c r="Z34" s="303">
        <v>682.58750000000009</v>
      </c>
      <c r="AA34" s="289">
        <v>682.58750000000009</v>
      </c>
      <c r="AB34" s="277">
        <v>546.07000000000005</v>
      </c>
      <c r="AC34" s="263">
        <v>546.07000000000005</v>
      </c>
      <c r="AD34" s="263">
        <v>546.07000000000005</v>
      </c>
      <c r="AE34" s="208">
        <v>487.56707999999992</v>
      </c>
      <c r="AF34" s="208">
        <v>487.56707999999992</v>
      </c>
      <c r="AG34" s="208">
        <v>487.56707999999992</v>
      </c>
      <c r="AH34" s="208">
        <v>487.56707999999992</v>
      </c>
      <c r="AI34" s="208">
        <v>439.72499999999997</v>
      </c>
      <c r="AJ34" s="190">
        <v>351.78</v>
      </c>
      <c r="AK34" s="312">
        <f>Q34/S34</f>
        <v>1</v>
      </c>
      <c r="AM34" s="34"/>
      <c r="AN34" s="34"/>
      <c r="AO34" s="34"/>
      <c r="AP34" s="34"/>
      <c r="AQ34" s="34"/>
      <c r="AR34" s="34"/>
    </row>
    <row r="35" spans="1:44" s="144" customFormat="1" ht="23.1" customHeight="1" x14ac:dyDescent="0.25">
      <c r="A35" s="516" t="s">
        <v>290</v>
      </c>
      <c r="B35" s="2">
        <v>226</v>
      </c>
      <c r="C35" s="2" t="s">
        <v>316</v>
      </c>
      <c r="D35" s="3" t="s">
        <v>77</v>
      </c>
      <c r="E35" s="116">
        <f t="shared" si="5"/>
        <v>5300</v>
      </c>
      <c r="F35" s="117">
        <f t="shared" si="5"/>
        <v>3200</v>
      </c>
      <c r="G35" s="101"/>
      <c r="H35" s="2"/>
      <c r="I35" s="2"/>
      <c r="J35" s="47"/>
      <c r="K35" s="202">
        <f t="shared" si="6"/>
        <v>5300</v>
      </c>
      <c r="L35" s="202">
        <f t="shared" si="6"/>
        <v>3200</v>
      </c>
      <c r="M35" s="51"/>
      <c r="N35" s="13">
        <f t="shared" si="3"/>
        <v>5291.8499999999995</v>
      </c>
      <c r="O35" s="13">
        <f t="shared" si="4"/>
        <v>3175.1099999999997</v>
      </c>
      <c r="P35" s="51"/>
      <c r="Q35" s="529">
        <v>2116.7399999999998</v>
      </c>
      <c r="R35" s="467">
        <v>2116.7399999999998</v>
      </c>
      <c r="S35" s="467">
        <v>2116.7399999999998</v>
      </c>
      <c r="T35" s="467">
        <v>2116.7399999999998</v>
      </c>
      <c r="U35" s="443">
        <v>2116.7399999999998</v>
      </c>
      <c r="V35" s="436">
        <v>2116.7399999999998</v>
      </c>
      <c r="W35" s="399">
        <v>2024.7328750000001</v>
      </c>
      <c r="X35" s="399">
        <v>2024.7328750000001</v>
      </c>
      <c r="Y35" s="371">
        <v>1840.66625</v>
      </c>
      <c r="Z35" s="303">
        <v>1269.425</v>
      </c>
      <c r="AA35" s="289">
        <v>1269.425</v>
      </c>
      <c r="AB35" s="277">
        <v>1015.54</v>
      </c>
      <c r="AC35" s="263">
        <v>1015.54</v>
      </c>
      <c r="AD35" s="263">
        <v>1015.54</v>
      </c>
      <c r="AE35" s="208">
        <v>906.73505999999998</v>
      </c>
      <c r="AF35" s="208">
        <v>906.73505999999998</v>
      </c>
      <c r="AG35" s="208">
        <v>906.73505999999998</v>
      </c>
      <c r="AH35" s="208">
        <v>906.73505999999998</v>
      </c>
      <c r="AI35" s="208">
        <v>817.76250000000005</v>
      </c>
      <c r="AJ35" s="190">
        <v>654.21</v>
      </c>
      <c r="AK35" s="312">
        <f t="shared" ref="AK35:AK99" si="7">Q35/S35</f>
        <v>1</v>
      </c>
      <c r="AM35" s="34"/>
      <c r="AN35" s="34"/>
      <c r="AO35" s="34"/>
      <c r="AP35" s="34"/>
      <c r="AQ35" s="34"/>
      <c r="AR35" s="34"/>
    </row>
    <row r="36" spans="1:44" s="144" customFormat="1" ht="23.1" customHeight="1" x14ac:dyDescent="0.25">
      <c r="A36" s="516" t="s">
        <v>290</v>
      </c>
      <c r="B36" s="2">
        <v>226</v>
      </c>
      <c r="C36" s="2" t="s">
        <v>317</v>
      </c>
      <c r="D36" s="3" t="s">
        <v>78</v>
      </c>
      <c r="E36" s="116">
        <f t="shared" si="5"/>
        <v>6700</v>
      </c>
      <c r="F36" s="117">
        <f t="shared" si="5"/>
        <v>4050</v>
      </c>
      <c r="G36" s="101"/>
      <c r="H36" s="2"/>
      <c r="I36" s="2"/>
      <c r="J36" s="47"/>
      <c r="K36" s="202">
        <f t="shared" si="6"/>
        <v>6700</v>
      </c>
      <c r="L36" s="202">
        <f t="shared" si="6"/>
        <v>4050</v>
      </c>
      <c r="M36" s="51"/>
      <c r="N36" s="13">
        <f t="shared" si="3"/>
        <v>6667.5</v>
      </c>
      <c r="O36" s="13">
        <f t="shared" si="4"/>
        <v>4000.5</v>
      </c>
      <c r="P36" s="51"/>
      <c r="Q36" s="529">
        <v>2667</v>
      </c>
      <c r="R36" s="467">
        <v>2667</v>
      </c>
      <c r="S36" s="467">
        <v>2667</v>
      </c>
      <c r="T36" s="467">
        <v>2667</v>
      </c>
      <c r="U36" s="443">
        <v>2667</v>
      </c>
      <c r="V36" s="436">
        <v>2666.54</v>
      </c>
      <c r="W36" s="399">
        <v>2550.6123500000003</v>
      </c>
      <c r="X36" s="399">
        <v>2550.6123500000003</v>
      </c>
      <c r="Y36" s="371">
        <v>2318.7384999999999</v>
      </c>
      <c r="Z36" s="303">
        <v>1599.13</v>
      </c>
      <c r="AA36" s="289">
        <v>1612.5</v>
      </c>
      <c r="AB36" s="269">
        <v>1290</v>
      </c>
      <c r="AC36" s="263">
        <v>1279.3</v>
      </c>
      <c r="AD36" s="263">
        <v>1279.3</v>
      </c>
      <c r="AE36" s="208">
        <v>1142.2303199999999</v>
      </c>
      <c r="AF36" s="208">
        <v>1142.2303199999999</v>
      </c>
      <c r="AG36" s="208">
        <v>1142.2303199999999</v>
      </c>
      <c r="AH36" s="208">
        <v>1142.2303199999999</v>
      </c>
      <c r="AI36" s="208">
        <v>1030.1500000000001</v>
      </c>
      <c r="AJ36" s="190">
        <v>824.12</v>
      </c>
      <c r="AK36" s="312">
        <f t="shared" si="7"/>
        <v>1</v>
      </c>
      <c r="AM36" s="34"/>
      <c r="AN36" s="34"/>
      <c r="AO36" s="34"/>
      <c r="AP36" s="34"/>
      <c r="AQ36" s="34"/>
      <c r="AR36" s="34"/>
    </row>
    <row r="37" spans="1:44" s="144" customFormat="1" ht="23.1" customHeight="1" x14ac:dyDescent="0.25">
      <c r="A37" s="516" t="s">
        <v>290</v>
      </c>
      <c r="B37" s="2">
        <v>226</v>
      </c>
      <c r="C37" s="2" t="s">
        <v>318</v>
      </c>
      <c r="D37" s="3" t="s">
        <v>79</v>
      </c>
      <c r="E37" s="116">
        <f t="shared" si="5"/>
        <v>10800</v>
      </c>
      <c r="F37" s="117">
        <f t="shared" si="5"/>
        <v>6500</v>
      </c>
      <c r="G37" s="101"/>
      <c r="H37" s="2"/>
      <c r="I37" s="2"/>
      <c r="J37" s="47"/>
      <c r="K37" s="202">
        <f t="shared" si="6"/>
        <v>10800</v>
      </c>
      <c r="L37" s="202">
        <f t="shared" si="6"/>
        <v>6500</v>
      </c>
      <c r="M37" s="51"/>
      <c r="N37" s="13">
        <f t="shared" si="3"/>
        <v>10757.5</v>
      </c>
      <c r="O37" s="13">
        <f t="shared" si="4"/>
        <v>6454.5</v>
      </c>
      <c r="P37" s="51"/>
      <c r="Q37" s="529">
        <v>4303</v>
      </c>
      <c r="R37" s="467">
        <v>4303</v>
      </c>
      <c r="S37" s="467">
        <v>4303</v>
      </c>
      <c r="T37" s="467">
        <v>4303</v>
      </c>
      <c r="U37" s="409">
        <v>4303</v>
      </c>
      <c r="V37" s="436">
        <v>4302.3900000000003</v>
      </c>
      <c r="W37" s="399">
        <v>4115.2435500000001</v>
      </c>
      <c r="X37" s="399">
        <v>4115.2435500000001</v>
      </c>
      <c r="Y37" s="371">
        <v>3741.1305000000002</v>
      </c>
      <c r="Z37" s="303">
        <v>2580.09</v>
      </c>
      <c r="AA37" s="289">
        <v>2582.5</v>
      </c>
      <c r="AB37" s="269">
        <v>2066</v>
      </c>
      <c r="AC37" s="263">
        <v>2064.0700000000002</v>
      </c>
      <c r="AD37" s="263">
        <v>2064.0700000000002</v>
      </c>
      <c r="AE37" s="208">
        <v>1842.9226200000001</v>
      </c>
      <c r="AF37" s="208">
        <v>1842.9226200000001</v>
      </c>
      <c r="AG37" s="208">
        <v>1842.9226200000001</v>
      </c>
      <c r="AH37" s="208">
        <v>1842.9226200000001</v>
      </c>
      <c r="AI37" s="208">
        <v>1662.0875000000001</v>
      </c>
      <c r="AJ37" s="190">
        <v>1329.67</v>
      </c>
      <c r="AK37" s="312">
        <f t="shared" si="7"/>
        <v>1</v>
      </c>
      <c r="AM37" s="34"/>
      <c r="AN37" s="34"/>
      <c r="AO37" s="34"/>
      <c r="AP37" s="34"/>
      <c r="AQ37" s="34"/>
      <c r="AR37" s="34"/>
    </row>
    <row r="38" spans="1:44" s="144" customFormat="1" ht="23.1" customHeight="1" x14ac:dyDescent="0.25">
      <c r="A38" s="516" t="s">
        <v>290</v>
      </c>
      <c r="B38" s="2">
        <v>226</v>
      </c>
      <c r="C38" s="2" t="s">
        <v>319</v>
      </c>
      <c r="D38" s="3" t="s">
        <v>80</v>
      </c>
      <c r="E38" s="116">
        <f t="shared" si="5"/>
        <v>13300</v>
      </c>
      <c r="F38" s="117">
        <f t="shared" si="5"/>
        <v>8000</v>
      </c>
      <c r="G38" s="101"/>
      <c r="H38" s="2"/>
      <c r="I38" s="2"/>
      <c r="J38" s="47"/>
      <c r="K38" s="202">
        <f t="shared" si="6"/>
        <v>13300</v>
      </c>
      <c r="L38" s="202">
        <f t="shared" si="6"/>
        <v>8000</v>
      </c>
      <c r="M38" s="51"/>
      <c r="N38" s="13">
        <f t="shared" si="3"/>
        <v>13257.5</v>
      </c>
      <c r="O38" s="13">
        <f t="shared" si="4"/>
        <v>7954.5</v>
      </c>
      <c r="P38" s="51"/>
      <c r="Q38" s="529">
        <v>5303</v>
      </c>
      <c r="R38" s="467">
        <v>5303</v>
      </c>
      <c r="S38" s="467">
        <v>5303</v>
      </c>
      <c r="T38" s="467">
        <v>5303</v>
      </c>
      <c r="U38" s="443">
        <v>5303</v>
      </c>
      <c r="V38" s="436">
        <v>5302.03</v>
      </c>
      <c r="W38" s="399">
        <v>5071.5098500000004</v>
      </c>
      <c r="X38" s="399">
        <v>5071.5098500000004</v>
      </c>
      <c r="Y38" s="371">
        <v>4610.4634999999998</v>
      </c>
      <c r="Z38" s="303">
        <v>3179.63</v>
      </c>
      <c r="AA38" s="289">
        <v>3187.5</v>
      </c>
      <c r="AB38" s="269">
        <v>2550</v>
      </c>
      <c r="AC38" s="263">
        <v>2543.6999999999998</v>
      </c>
      <c r="AD38" s="263">
        <v>2543.6999999999998</v>
      </c>
      <c r="AE38" s="208">
        <v>2271.1689000000001</v>
      </c>
      <c r="AF38" s="208">
        <v>2271.1689000000001</v>
      </c>
      <c r="AG38" s="208">
        <v>2271.1689000000001</v>
      </c>
      <c r="AH38" s="208">
        <v>2271.1689000000001</v>
      </c>
      <c r="AI38" s="208">
        <v>2048.3125</v>
      </c>
      <c r="AJ38" s="190">
        <v>1638.65</v>
      </c>
      <c r="AK38" s="312">
        <f t="shared" si="7"/>
        <v>1</v>
      </c>
      <c r="AM38" s="34"/>
      <c r="AN38" s="34"/>
      <c r="AO38" s="34"/>
      <c r="AP38" s="34"/>
      <c r="AQ38" s="34"/>
      <c r="AR38" s="34"/>
    </row>
    <row r="39" spans="1:44" ht="23.1" customHeight="1" x14ac:dyDescent="0.25">
      <c r="A39" s="516" t="s">
        <v>290</v>
      </c>
      <c r="B39" s="2">
        <v>226</v>
      </c>
      <c r="C39" s="2" t="s">
        <v>320</v>
      </c>
      <c r="D39" s="3" t="s">
        <v>81</v>
      </c>
      <c r="E39" s="116">
        <f t="shared" si="5"/>
        <v>19150</v>
      </c>
      <c r="F39" s="117">
        <f t="shared" si="5"/>
        <v>11500</v>
      </c>
      <c r="G39" s="101"/>
      <c r="J39" s="47"/>
      <c r="K39" s="202">
        <f t="shared" si="6"/>
        <v>19150</v>
      </c>
      <c r="L39" s="202">
        <f t="shared" si="6"/>
        <v>11500</v>
      </c>
      <c r="M39" s="51"/>
      <c r="N39" s="13">
        <f t="shared" si="3"/>
        <v>19100.899999999998</v>
      </c>
      <c r="O39" s="13">
        <f t="shared" si="4"/>
        <v>11460.539999999999</v>
      </c>
      <c r="P39" s="51"/>
      <c r="Q39" s="529">
        <v>7640.36</v>
      </c>
      <c r="R39" s="467">
        <v>7640.36</v>
      </c>
      <c r="S39" s="467">
        <v>7640.36</v>
      </c>
      <c r="T39" s="467">
        <v>7640.36</v>
      </c>
      <c r="U39" s="398">
        <v>7640.36</v>
      </c>
      <c r="V39" s="436">
        <v>7640.36</v>
      </c>
      <c r="W39" s="399">
        <v>7308.1783500000001</v>
      </c>
      <c r="X39" s="399">
        <v>7308.1783500000001</v>
      </c>
      <c r="Y39" s="371">
        <v>6643.7984999999999</v>
      </c>
      <c r="Z39" s="303">
        <v>4581.93</v>
      </c>
      <c r="AA39" s="289">
        <v>4587.5</v>
      </c>
      <c r="AB39" s="269">
        <v>3670</v>
      </c>
      <c r="AC39" s="263">
        <v>3665.54</v>
      </c>
      <c r="AD39" s="263">
        <v>3665.54</v>
      </c>
      <c r="AE39" s="208">
        <v>3272.8033799999998</v>
      </c>
      <c r="AF39" s="208">
        <v>3272.8033799999998</v>
      </c>
      <c r="AG39" s="208">
        <v>3272.8033799999998</v>
      </c>
      <c r="AH39" s="208">
        <v>3272.8033799999998</v>
      </c>
      <c r="AI39" s="208">
        <v>2951.6624999999999</v>
      </c>
      <c r="AJ39" s="190">
        <v>2361.33</v>
      </c>
      <c r="AK39" s="312">
        <f t="shared" si="7"/>
        <v>1</v>
      </c>
    </row>
    <row r="40" spans="1:44" ht="23.1" customHeight="1" x14ac:dyDescent="0.25">
      <c r="A40" s="516" t="s">
        <v>290</v>
      </c>
      <c r="B40" s="2">
        <v>226</v>
      </c>
      <c r="C40" s="2" t="s">
        <v>321</v>
      </c>
      <c r="D40" s="3" t="s">
        <v>82</v>
      </c>
      <c r="E40" s="116">
        <f t="shared" si="5"/>
        <v>29650</v>
      </c>
      <c r="F40" s="117">
        <f t="shared" si="5"/>
        <v>17800</v>
      </c>
      <c r="G40" s="101"/>
      <c r="J40" s="47"/>
      <c r="K40" s="202">
        <f t="shared" si="6"/>
        <v>29650</v>
      </c>
      <c r="L40" s="202">
        <f t="shared" si="6"/>
        <v>17800</v>
      </c>
      <c r="M40" s="51"/>
      <c r="N40" s="13">
        <f t="shared" si="3"/>
        <v>29640.5</v>
      </c>
      <c r="O40" s="13">
        <f t="shared" si="4"/>
        <v>17784.300000000003</v>
      </c>
      <c r="P40" s="51"/>
      <c r="Q40" s="529">
        <v>11856.2</v>
      </c>
      <c r="R40" s="467">
        <v>11856.2</v>
      </c>
      <c r="S40" s="467">
        <v>11856.2</v>
      </c>
      <c r="T40" s="467">
        <v>11856.2</v>
      </c>
      <c r="U40" s="398">
        <v>11856.2</v>
      </c>
      <c r="V40" s="436">
        <v>11856.2</v>
      </c>
      <c r="W40" s="399">
        <v>11340.729125000002</v>
      </c>
      <c r="X40" s="399">
        <v>11340.729125000002</v>
      </c>
      <c r="Y40" s="371">
        <v>10309.75375</v>
      </c>
      <c r="Z40" s="303">
        <v>7110.1750000000002</v>
      </c>
      <c r="AA40" s="289">
        <v>7110.1750000000002</v>
      </c>
      <c r="AB40" s="277">
        <v>5688.14</v>
      </c>
      <c r="AC40" s="263">
        <v>5688.14</v>
      </c>
      <c r="AD40" s="263">
        <v>5688.14</v>
      </c>
      <c r="AE40" s="208">
        <v>5078.6920799999998</v>
      </c>
      <c r="AF40" s="208">
        <v>5078.6920799999998</v>
      </c>
      <c r="AG40" s="208">
        <v>5078.6920799999998</v>
      </c>
      <c r="AH40" s="208">
        <v>5078.6920799999998</v>
      </c>
      <c r="AI40" s="208">
        <v>4580.3500000000004</v>
      </c>
      <c r="AJ40" s="190">
        <v>3664.28</v>
      </c>
      <c r="AK40" s="312">
        <f t="shared" si="7"/>
        <v>1</v>
      </c>
    </row>
    <row r="41" spans="1:44" ht="23.1" customHeight="1" x14ac:dyDescent="0.25">
      <c r="A41" s="516" t="s">
        <v>290</v>
      </c>
      <c r="B41" s="2">
        <v>226</v>
      </c>
      <c r="C41" s="2" t="s">
        <v>322</v>
      </c>
      <c r="D41" s="3" t="s">
        <v>83</v>
      </c>
      <c r="E41" s="116">
        <f t="shared" si="5"/>
        <v>33500</v>
      </c>
      <c r="F41" s="117">
        <f t="shared" si="5"/>
        <v>20100</v>
      </c>
      <c r="G41" s="101"/>
      <c r="J41" s="47"/>
      <c r="K41" s="202">
        <f t="shared" si="6"/>
        <v>33500</v>
      </c>
      <c r="L41" s="202">
        <f t="shared" si="6"/>
        <v>20100</v>
      </c>
      <c r="M41" s="51"/>
      <c r="N41" s="13">
        <f t="shared" si="3"/>
        <v>33491.300000000003</v>
      </c>
      <c r="O41" s="13">
        <f t="shared" si="4"/>
        <v>20094.78</v>
      </c>
      <c r="P41" s="51"/>
      <c r="Q41" s="529">
        <v>13396.52</v>
      </c>
      <c r="R41" s="467">
        <v>13396.52</v>
      </c>
      <c r="S41" s="467">
        <v>13396.52</v>
      </c>
      <c r="T41" s="467">
        <v>13396.52</v>
      </c>
      <c r="U41" s="398">
        <v>13396.52</v>
      </c>
      <c r="V41" s="436">
        <v>13396.52</v>
      </c>
      <c r="W41" s="399">
        <v>12814.050562500001</v>
      </c>
      <c r="X41" s="399">
        <v>12814.050562500001</v>
      </c>
      <c r="Y41" s="371">
        <v>11649.136875</v>
      </c>
      <c r="Z41" s="303">
        <v>8033.8874999999998</v>
      </c>
      <c r="AA41" s="289">
        <v>8033.8874999999998</v>
      </c>
      <c r="AB41" s="277">
        <v>6427.11</v>
      </c>
      <c r="AC41" s="263">
        <v>6427.11</v>
      </c>
      <c r="AD41" s="263">
        <v>6427.11</v>
      </c>
      <c r="AE41" s="208">
        <v>5738.4973799999998</v>
      </c>
      <c r="AF41" s="208">
        <v>5738.4973799999998</v>
      </c>
      <c r="AG41" s="208">
        <v>5738.4973799999998</v>
      </c>
      <c r="AH41" s="208">
        <v>5738.4973799999998</v>
      </c>
      <c r="AI41" s="208">
        <v>5175.4125000000004</v>
      </c>
      <c r="AJ41" s="190">
        <v>4140.33</v>
      </c>
      <c r="AK41" s="312">
        <f t="shared" si="7"/>
        <v>1</v>
      </c>
    </row>
    <row r="42" spans="1:44" ht="21.95" hidden="1" customHeight="1" x14ac:dyDescent="0.25">
      <c r="D42" s="320"/>
      <c r="E42" s="138"/>
      <c r="F42" s="139"/>
      <c r="G42" s="103"/>
      <c r="H42" s="67"/>
      <c r="I42" s="67"/>
      <c r="J42" s="2"/>
      <c r="K42" s="202"/>
      <c r="L42" s="202"/>
      <c r="M42" s="2"/>
      <c r="N42" s="13"/>
      <c r="O42" s="13"/>
      <c r="P42" s="2"/>
      <c r="Q42" s="398" t="s">
        <v>851</v>
      </c>
      <c r="R42" s="398" t="s">
        <v>851</v>
      </c>
      <c r="S42" s="398" t="s">
        <v>851</v>
      </c>
      <c r="T42" s="398" t="s">
        <v>851</v>
      </c>
      <c r="U42" s="398" t="s">
        <v>851</v>
      </c>
      <c r="V42" s="436" t="s">
        <v>851</v>
      </c>
      <c r="W42" s="409" t="s">
        <v>851</v>
      </c>
      <c r="X42" s="409" t="s">
        <v>851</v>
      </c>
      <c r="Y42" s="237" t="s">
        <v>841</v>
      </c>
      <c r="Z42" s="332"/>
      <c r="AA42" s="330"/>
      <c r="AB42" s="280"/>
      <c r="AC42" s="331"/>
      <c r="AD42" s="331"/>
      <c r="AE42" s="208"/>
      <c r="AF42" s="208"/>
      <c r="AG42" s="208"/>
      <c r="AH42" s="208"/>
      <c r="AI42" s="208"/>
      <c r="AJ42" s="190"/>
      <c r="AK42" s="312" t="e">
        <f t="shared" si="7"/>
        <v>#VALUE!</v>
      </c>
    </row>
    <row r="43" spans="1:44" s="66" customFormat="1" ht="23.1" customHeight="1" x14ac:dyDescent="0.25">
      <c r="A43" s="60"/>
      <c r="B43" s="60"/>
      <c r="C43" s="2"/>
      <c r="D43" s="615" t="s">
        <v>54</v>
      </c>
      <c r="E43" s="615"/>
      <c r="F43" s="615"/>
      <c r="G43" s="615"/>
      <c r="H43" s="615"/>
      <c r="I43" s="615"/>
      <c r="J43" s="60"/>
      <c r="K43" s="202">
        <f t="shared" ref="K43" si="8">N43*$K$8</f>
        <v>0</v>
      </c>
      <c r="L43" s="202">
        <f t="shared" ref="L43" si="9">O43*$L$8</f>
        <v>0</v>
      </c>
      <c r="M43" s="2"/>
      <c r="N43" s="13"/>
      <c r="O43" s="13"/>
      <c r="P43" s="60"/>
      <c r="Q43" s="476">
        <v>45455</v>
      </c>
      <c r="R43" s="476">
        <v>45425</v>
      </c>
      <c r="S43" s="476">
        <v>45394</v>
      </c>
      <c r="T43" s="473">
        <v>220324</v>
      </c>
      <c r="U43" s="398"/>
      <c r="V43" s="436"/>
      <c r="W43" s="409">
        <v>1.1000000000000001</v>
      </c>
      <c r="X43" s="409">
        <v>1.1000000000000001</v>
      </c>
      <c r="Y43" s="237">
        <v>1.25</v>
      </c>
      <c r="Z43" s="332"/>
      <c r="AA43" s="330"/>
      <c r="AB43" s="280"/>
      <c r="AC43" s="331"/>
      <c r="AD43" s="331"/>
      <c r="AE43" s="208">
        <v>190.21464</v>
      </c>
      <c r="AF43" s="208">
        <v>190.21464</v>
      </c>
      <c r="AG43" s="208">
        <v>190.21464</v>
      </c>
      <c r="AH43" s="208">
        <v>190.21464</v>
      </c>
      <c r="AI43" s="208">
        <v>171.55</v>
      </c>
      <c r="AJ43" s="192">
        <v>137.24</v>
      </c>
      <c r="AK43" s="312">
        <f t="shared" si="7"/>
        <v>1.0013437899281843</v>
      </c>
      <c r="AL43" s="144"/>
      <c r="AN43" s="34"/>
    </row>
    <row r="44" spans="1:44" s="66" customFormat="1" ht="23.1" customHeight="1" x14ac:dyDescent="0.25">
      <c r="A44" s="448" t="s">
        <v>238</v>
      </c>
      <c r="B44" s="60">
        <v>161</v>
      </c>
      <c r="C44" s="2" t="s">
        <v>422</v>
      </c>
      <c r="D44" s="3" t="s">
        <v>129</v>
      </c>
      <c r="E44" s="116">
        <f t="shared" ref="E44:F53" si="10">K44</f>
        <v>1200</v>
      </c>
      <c r="F44" s="117">
        <f t="shared" si="10"/>
        <v>750</v>
      </c>
      <c r="G44" s="101"/>
      <c r="H44" s="45"/>
      <c r="I44" s="45"/>
      <c r="J44" s="62"/>
      <c r="K44" s="202">
        <f t="shared" ref="K44:L53" si="11">MROUND(N44+25,50)</f>
        <v>1200</v>
      </c>
      <c r="L44" s="202">
        <f t="shared" si="11"/>
        <v>750</v>
      </c>
      <c r="M44" s="51"/>
      <c r="N44" s="13">
        <f t="shared" si="3"/>
        <v>1168.749</v>
      </c>
      <c r="O44" s="13">
        <f t="shared" si="4"/>
        <v>701.24940000000004</v>
      </c>
      <c r="P44" s="63"/>
      <c r="Q44" s="477">
        <v>467.49960000000004</v>
      </c>
      <c r="R44" s="477">
        <v>467.49960000000004</v>
      </c>
      <c r="S44" s="477">
        <v>467.49960000000004</v>
      </c>
      <c r="T44" s="450">
        <v>432.87</v>
      </c>
      <c r="U44" s="450">
        <v>417.76203450851102</v>
      </c>
      <c r="V44" s="436">
        <v>379.78366773501</v>
      </c>
      <c r="W44" s="409">
        <v>379.78366773501</v>
      </c>
      <c r="X44" s="409">
        <v>379.78366773501</v>
      </c>
      <c r="Y44" s="367">
        <v>345.25787975909998</v>
      </c>
      <c r="Z44" s="303">
        <v>276.20630380727999</v>
      </c>
      <c r="AA44" s="289">
        <v>264.16058129999999</v>
      </c>
      <c r="AB44" s="277">
        <v>211.32846504</v>
      </c>
      <c r="AC44" s="263">
        <v>211.32846504</v>
      </c>
      <c r="AD44" s="263">
        <v>211.32846504</v>
      </c>
      <c r="AE44" s="208">
        <v>190.21464</v>
      </c>
      <c r="AF44" s="208">
        <v>190.21464</v>
      </c>
      <c r="AG44" s="208">
        <v>190.21464</v>
      </c>
      <c r="AH44" s="208">
        <v>190.21464</v>
      </c>
      <c r="AI44" s="208">
        <v>171.55</v>
      </c>
      <c r="AJ44" s="192">
        <v>137.24</v>
      </c>
      <c r="AK44" s="312">
        <f t="shared" si="7"/>
        <v>1</v>
      </c>
      <c r="AL44" s="144">
        <f t="shared" ref="AL44:AL48" si="12">T44*1.08</f>
        <v>467.49960000000004</v>
      </c>
      <c r="AN44" s="34"/>
    </row>
    <row r="45" spans="1:44" ht="23.1" customHeight="1" x14ac:dyDescent="0.25">
      <c r="A45" s="449" t="s">
        <v>238</v>
      </c>
      <c r="B45" s="2">
        <v>162</v>
      </c>
      <c r="C45" s="2" t="s">
        <v>423</v>
      </c>
      <c r="D45" s="3" t="s">
        <v>130</v>
      </c>
      <c r="E45" s="116">
        <f t="shared" si="10"/>
        <v>1700</v>
      </c>
      <c r="F45" s="117">
        <f t="shared" si="10"/>
        <v>1000</v>
      </c>
      <c r="G45" s="101"/>
      <c r="H45" s="45"/>
      <c r="I45" s="45"/>
      <c r="J45" s="62"/>
      <c r="K45" s="202">
        <f t="shared" si="11"/>
        <v>1700</v>
      </c>
      <c r="L45" s="202">
        <f t="shared" si="11"/>
        <v>1000</v>
      </c>
      <c r="M45" s="51"/>
      <c r="N45" s="13">
        <f t="shared" si="3"/>
        <v>1661.2559999999999</v>
      </c>
      <c r="O45" s="13">
        <f t="shared" si="4"/>
        <v>996.75360000000001</v>
      </c>
      <c r="P45" s="51"/>
      <c r="Q45" s="477">
        <v>664.50239999999997</v>
      </c>
      <c r="R45" s="477">
        <v>664.50239999999997</v>
      </c>
      <c r="S45" s="477">
        <v>664.50239999999997</v>
      </c>
      <c r="T45" s="450">
        <v>615.28</v>
      </c>
      <c r="U45" s="450">
        <v>593.7980185920668</v>
      </c>
      <c r="V45" s="436">
        <v>539.81638053824247</v>
      </c>
      <c r="W45" s="409">
        <v>539.81638053824247</v>
      </c>
      <c r="X45" s="409">
        <v>539.81638053824247</v>
      </c>
      <c r="Y45" s="367">
        <v>490.74216412567495</v>
      </c>
      <c r="Z45" s="303">
        <v>392.59373130053996</v>
      </c>
      <c r="AA45" s="289">
        <v>375.47219902499995</v>
      </c>
      <c r="AB45" s="277">
        <v>300.37775921999997</v>
      </c>
      <c r="AC45" s="263">
        <v>300.37775921999997</v>
      </c>
      <c r="AD45" s="263">
        <v>300.37775921999997</v>
      </c>
      <c r="AE45" s="208">
        <v>270.36701999999997</v>
      </c>
      <c r="AF45" s="208">
        <v>270.36701999999997</v>
      </c>
      <c r="AG45" s="208">
        <v>270.36701999999997</v>
      </c>
      <c r="AH45" s="208">
        <v>270.36701999999997</v>
      </c>
      <c r="AI45" s="208">
        <v>243.83749999999998</v>
      </c>
      <c r="AJ45" s="190">
        <v>195.07</v>
      </c>
      <c r="AK45" s="312">
        <f t="shared" si="7"/>
        <v>1</v>
      </c>
      <c r="AL45" s="144">
        <f t="shared" si="12"/>
        <v>664.50239999999997</v>
      </c>
    </row>
    <row r="46" spans="1:44" ht="23.1" customHeight="1" x14ac:dyDescent="0.25">
      <c r="A46" s="449" t="s">
        <v>238</v>
      </c>
      <c r="B46" s="2">
        <v>163</v>
      </c>
      <c r="C46" s="2" t="s">
        <v>424</v>
      </c>
      <c r="D46" s="3" t="s">
        <v>640</v>
      </c>
      <c r="E46" s="116">
        <f t="shared" si="10"/>
        <v>1650</v>
      </c>
      <c r="F46" s="117">
        <f t="shared" si="10"/>
        <v>1000</v>
      </c>
      <c r="G46" s="101"/>
      <c r="H46" s="45"/>
      <c r="I46" s="45"/>
      <c r="J46" s="62"/>
      <c r="K46" s="202">
        <f t="shared" si="11"/>
        <v>1650</v>
      </c>
      <c r="L46" s="202">
        <f t="shared" si="11"/>
        <v>1000</v>
      </c>
      <c r="M46" s="51"/>
      <c r="N46" s="13">
        <f t="shared" si="3"/>
        <v>1600.884</v>
      </c>
      <c r="O46" s="13">
        <f t="shared" si="4"/>
        <v>960.5304000000001</v>
      </c>
      <c r="P46" s="51"/>
      <c r="Q46" s="477">
        <v>640.35360000000003</v>
      </c>
      <c r="R46" s="477">
        <v>640.35360000000003</v>
      </c>
      <c r="S46" s="477">
        <v>640.35360000000003</v>
      </c>
      <c r="T46" s="450">
        <v>592.91999999999996</v>
      </c>
      <c r="U46" s="450">
        <v>595.10694947838749</v>
      </c>
      <c r="V46" s="436">
        <v>541.00631770762493</v>
      </c>
      <c r="W46" s="420">
        <v>541.00631770762493</v>
      </c>
      <c r="X46" s="409">
        <v>541.00631770762493</v>
      </c>
      <c r="Y46" s="367">
        <v>491.82392518874991</v>
      </c>
      <c r="Z46" s="303">
        <v>393.45914015099993</v>
      </c>
      <c r="AA46" s="289">
        <v>376.29986624999992</v>
      </c>
      <c r="AB46" s="277">
        <v>301.03989299999995</v>
      </c>
      <c r="AC46" s="263">
        <v>301.03989299999995</v>
      </c>
      <c r="AD46" s="263">
        <v>301.03989299999995</v>
      </c>
      <c r="AE46" s="208">
        <v>270.96299999999997</v>
      </c>
      <c r="AF46" s="208">
        <v>270.96299999999997</v>
      </c>
      <c r="AG46" s="208">
        <v>270.96299999999997</v>
      </c>
      <c r="AH46" s="208">
        <v>270.96299999999997</v>
      </c>
      <c r="AI46" s="208">
        <v>244.375</v>
      </c>
      <c r="AJ46" s="190">
        <v>195.5</v>
      </c>
      <c r="AK46" s="312">
        <f t="shared" si="7"/>
        <v>1</v>
      </c>
      <c r="AL46" s="144">
        <f t="shared" si="12"/>
        <v>640.35360000000003</v>
      </c>
    </row>
    <row r="47" spans="1:44" ht="23.1" customHeight="1" x14ac:dyDescent="0.25">
      <c r="A47" s="449" t="s">
        <v>238</v>
      </c>
      <c r="B47" s="2">
        <v>164</v>
      </c>
      <c r="C47" s="2" t="s">
        <v>425</v>
      </c>
      <c r="D47" s="3" t="s">
        <v>226</v>
      </c>
      <c r="E47" s="116">
        <f t="shared" si="10"/>
        <v>2250</v>
      </c>
      <c r="F47" s="117">
        <f t="shared" si="10"/>
        <v>1350</v>
      </c>
      <c r="G47" s="101"/>
      <c r="H47" s="45"/>
      <c r="I47" s="45"/>
      <c r="J47" s="62"/>
      <c r="K47" s="202">
        <f t="shared" si="11"/>
        <v>2250</v>
      </c>
      <c r="L47" s="202">
        <f t="shared" si="11"/>
        <v>1350</v>
      </c>
      <c r="M47" s="51"/>
      <c r="N47" s="13">
        <f t="shared" si="3"/>
        <v>2228.337</v>
      </c>
      <c r="O47" s="13">
        <f t="shared" si="4"/>
        <v>1337.0021999999999</v>
      </c>
      <c r="P47" s="51"/>
      <c r="Q47" s="477">
        <v>891.33479999999997</v>
      </c>
      <c r="R47" s="477">
        <v>891.33479999999997</v>
      </c>
      <c r="S47" s="477">
        <v>891.33479999999997</v>
      </c>
      <c r="T47" s="450">
        <v>825.31</v>
      </c>
      <c r="U47" s="450">
        <v>808.94972799939387</v>
      </c>
      <c r="V47" s="436">
        <v>735.40884363581256</v>
      </c>
      <c r="W47" s="409">
        <v>735.40884363581256</v>
      </c>
      <c r="X47" s="409">
        <v>735.40884363581256</v>
      </c>
      <c r="Y47" s="367">
        <v>668.55349421437495</v>
      </c>
      <c r="Z47" s="303">
        <v>534.84279537149996</v>
      </c>
      <c r="AA47" s="289">
        <v>511.51759312499996</v>
      </c>
      <c r="AB47" s="277">
        <v>409.21407449999998</v>
      </c>
      <c r="AC47" s="263">
        <v>409.21407449999998</v>
      </c>
      <c r="AD47" s="263">
        <v>409.21407449999998</v>
      </c>
      <c r="AE47" s="208">
        <v>368.3295</v>
      </c>
      <c r="AF47" s="208">
        <v>368.3295</v>
      </c>
      <c r="AG47" s="208">
        <v>368.3295</v>
      </c>
      <c r="AH47" s="208">
        <v>368.3295</v>
      </c>
      <c r="AI47" s="208">
        <v>332.1875</v>
      </c>
      <c r="AJ47" s="190">
        <v>265.75</v>
      </c>
      <c r="AK47" s="312">
        <f t="shared" si="7"/>
        <v>1</v>
      </c>
      <c r="AL47" s="144">
        <f t="shared" si="12"/>
        <v>891.33479999999997</v>
      </c>
    </row>
    <row r="48" spans="1:44" ht="23.1" customHeight="1" x14ac:dyDescent="0.25">
      <c r="A48" s="449" t="s">
        <v>238</v>
      </c>
      <c r="B48" s="2">
        <v>165</v>
      </c>
      <c r="C48" s="2" t="s">
        <v>426</v>
      </c>
      <c r="D48" s="3" t="s">
        <v>227</v>
      </c>
      <c r="E48" s="116">
        <f t="shared" si="10"/>
        <v>2400</v>
      </c>
      <c r="F48" s="117">
        <f t="shared" si="10"/>
        <v>1450</v>
      </c>
      <c r="G48" s="101"/>
      <c r="H48" s="45"/>
      <c r="I48" s="45"/>
      <c r="J48" s="62"/>
      <c r="K48" s="202">
        <f t="shared" si="11"/>
        <v>2400</v>
      </c>
      <c r="L48" s="202">
        <f t="shared" si="11"/>
        <v>1450</v>
      </c>
      <c r="M48" s="51"/>
      <c r="N48" s="13">
        <f t="shared" si="3"/>
        <v>2383.4790000000003</v>
      </c>
      <c r="O48" s="13">
        <f t="shared" si="4"/>
        <v>1430.0874000000001</v>
      </c>
      <c r="P48" s="51"/>
      <c r="Q48" s="477">
        <v>953.39160000000004</v>
      </c>
      <c r="R48" s="477">
        <v>953.39160000000004</v>
      </c>
      <c r="S48" s="477">
        <v>953.39160000000004</v>
      </c>
      <c r="T48" s="450">
        <v>882.77</v>
      </c>
      <c r="U48" s="450">
        <v>886.02444902646675</v>
      </c>
      <c r="V48" s="436">
        <v>805.47677184224244</v>
      </c>
      <c r="W48" s="409">
        <v>805.47677184224244</v>
      </c>
      <c r="X48" s="409">
        <v>805.47677184224244</v>
      </c>
      <c r="Y48" s="367">
        <v>732.25161076567485</v>
      </c>
      <c r="Z48" s="303">
        <v>585.80128861253991</v>
      </c>
      <c r="AA48" s="289">
        <v>560.2537190249999</v>
      </c>
      <c r="AB48" s="277">
        <v>448.20297521999993</v>
      </c>
      <c r="AC48" s="263">
        <v>448.20297521999993</v>
      </c>
      <c r="AD48" s="263">
        <v>448.20297521999993</v>
      </c>
      <c r="AE48" s="208">
        <v>403.42301999999995</v>
      </c>
      <c r="AF48" s="208">
        <v>403.42301999999995</v>
      </c>
      <c r="AG48" s="208">
        <v>403.42301999999995</v>
      </c>
      <c r="AH48" s="208">
        <v>403.42301999999995</v>
      </c>
      <c r="AI48" s="208">
        <v>363.83749999999998</v>
      </c>
      <c r="AJ48" s="190">
        <v>291.07</v>
      </c>
      <c r="AK48" s="312">
        <f t="shared" si="7"/>
        <v>1</v>
      </c>
      <c r="AL48" s="144">
        <f t="shared" si="12"/>
        <v>953.39160000000004</v>
      </c>
    </row>
    <row r="49" spans="1:38" ht="23.1" customHeight="1" x14ac:dyDescent="0.25">
      <c r="A49" s="449" t="s">
        <v>238</v>
      </c>
      <c r="B49" s="2">
        <v>166</v>
      </c>
      <c r="C49" s="2" t="s">
        <v>427</v>
      </c>
      <c r="D49" s="3" t="s">
        <v>228</v>
      </c>
      <c r="E49" s="116">
        <f t="shared" si="10"/>
        <v>2700</v>
      </c>
      <c r="F49" s="117">
        <f t="shared" si="10"/>
        <v>1650</v>
      </c>
      <c r="G49" s="101"/>
      <c r="H49" s="45"/>
      <c r="I49" s="45"/>
      <c r="J49" s="62"/>
      <c r="K49" s="202">
        <f t="shared" si="11"/>
        <v>2700</v>
      </c>
      <c r="L49" s="202">
        <f t="shared" si="11"/>
        <v>1650</v>
      </c>
      <c r="M49" s="51"/>
      <c r="N49" s="13">
        <f t="shared" si="3"/>
        <v>2687.4450000000002</v>
      </c>
      <c r="O49" s="13">
        <f t="shared" si="4"/>
        <v>1612.4670000000001</v>
      </c>
      <c r="P49" s="51"/>
      <c r="Q49" s="477">
        <v>1074.9780000000001</v>
      </c>
      <c r="R49" s="477">
        <v>1074.9780000000001</v>
      </c>
      <c r="S49" s="477">
        <v>1074.9780000000001</v>
      </c>
      <c r="T49" s="450">
        <v>995.35</v>
      </c>
      <c r="U49" s="450">
        <v>975.57967385334246</v>
      </c>
      <c r="V49" s="436">
        <v>886.89061259394759</v>
      </c>
      <c r="W49" s="409">
        <v>886.89061259394759</v>
      </c>
      <c r="X49" s="409">
        <v>886.89061259394759</v>
      </c>
      <c r="Y49" s="367">
        <v>806.26419326722498</v>
      </c>
      <c r="Z49" s="303">
        <v>645.01135461377999</v>
      </c>
      <c r="AA49" s="289">
        <v>616.88155567499996</v>
      </c>
      <c r="AB49" s="277">
        <v>493.50524453999998</v>
      </c>
      <c r="AC49" s="263">
        <v>493.50524453999998</v>
      </c>
      <c r="AD49" s="263">
        <v>493.50524453999998</v>
      </c>
      <c r="AE49" s="208">
        <v>444.19914</v>
      </c>
      <c r="AF49" s="208">
        <v>444.19914</v>
      </c>
      <c r="AG49" s="208">
        <v>444.19914</v>
      </c>
      <c r="AH49" s="208">
        <v>444.19914</v>
      </c>
      <c r="AI49" s="208">
        <v>400.61250000000001</v>
      </c>
      <c r="AJ49" s="190">
        <v>320.49</v>
      </c>
      <c r="AK49" s="312">
        <f t="shared" si="7"/>
        <v>1</v>
      </c>
      <c r="AL49" s="144">
        <f>T49*1.08</f>
        <v>1074.9780000000001</v>
      </c>
    </row>
    <row r="50" spans="1:38" ht="23.1" customHeight="1" x14ac:dyDescent="0.25">
      <c r="A50" s="449" t="s">
        <v>238</v>
      </c>
      <c r="B50" s="2">
        <v>167</v>
      </c>
      <c r="C50" s="2" t="s">
        <v>428</v>
      </c>
      <c r="D50" s="3" t="s">
        <v>131</v>
      </c>
      <c r="E50" s="116">
        <f t="shared" si="10"/>
        <v>4800</v>
      </c>
      <c r="F50" s="117">
        <f t="shared" si="10"/>
        <v>2900</v>
      </c>
      <c r="G50" s="101"/>
      <c r="H50" s="45"/>
      <c r="I50" s="45"/>
      <c r="J50" s="62"/>
      <c r="K50" s="202">
        <f t="shared" si="11"/>
        <v>4800</v>
      </c>
      <c r="L50" s="202">
        <f t="shared" si="11"/>
        <v>2900</v>
      </c>
      <c r="M50" s="51"/>
      <c r="N50" s="13">
        <f t="shared" si="3"/>
        <v>4791.2</v>
      </c>
      <c r="O50" s="13">
        <f t="shared" si="4"/>
        <v>2874.7200000000003</v>
      </c>
      <c r="P50" s="51"/>
      <c r="Q50" s="477">
        <v>1916.48</v>
      </c>
      <c r="R50" s="477">
        <v>1916.48</v>
      </c>
      <c r="S50" s="477">
        <v>1916.48</v>
      </c>
      <c r="T50" s="450">
        <v>1774.52</v>
      </c>
      <c r="U50" s="450">
        <v>1774.5200000000002</v>
      </c>
      <c r="V50" s="436">
        <v>1613.2</v>
      </c>
      <c r="W50" s="420">
        <v>1614</v>
      </c>
      <c r="X50" s="409">
        <v>1613.2</v>
      </c>
      <c r="Y50" s="367">
        <v>1472.1329149999999</v>
      </c>
      <c r="Z50" s="303">
        <v>1177.706332</v>
      </c>
      <c r="AA50" s="289">
        <v>1126.345</v>
      </c>
      <c r="AB50" s="277">
        <v>901.07600000000002</v>
      </c>
      <c r="AC50" s="263">
        <v>901.07600000000002</v>
      </c>
      <c r="AD50" s="263">
        <v>901.07600000000002</v>
      </c>
      <c r="AE50" s="208">
        <v>810.96245999999996</v>
      </c>
      <c r="AF50" s="208">
        <v>810.96245999999996</v>
      </c>
      <c r="AG50" s="208">
        <v>810.96245999999996</v>
      </c>
      <c r="AH50" s="208">
        <v>810.96245999999996</v>
      </c>
      <c r="AI50" s="208">
        <v>731.38750000000005</v>
      </c>
      <c r="AJ50" s="190">
        <v>585.11</v>
      </c>
      <c r="AK50" s="312">
        <f t="shared" si="7"/>
        <v>1</v>
      </c>
    </row>
    <row r="51" spans="1:38" ht="23.1" customHeight="1" x14ac:dyDescent="0.25">
      <c r="A51" s="449" t="s">
        <v>238</v>
      </c>
      <c r="B51" s="2">
        <v>168</v>
      </c>
      <c r="C51" s="2" t="s">
        <v>429</v>
      </c>
      <c r="D51" s="3" t="s">
        <v>132</v>
      </c>
      <c r="E51" s="116">
        <f t="shared" si="10"/>
        <v>8200</v>
      </c>
      <c r="F51" s="117">
        <f t="shared" si="10"/>
        <v>4900</v>
      </c>
      <c r="G51" s="101"/>
      <c r="H51" s="45"/>
      <c r="I51" s="45"/>
      <c r="J51" s="62"/>
      <c r="K51" s="202">
        <f t="shared" si="11"/>
        <v>8200</v>
      </c>
      <c r="L51" s="202">
        <f t="shared" si="11"/>
        <v>4900</v>
      </c>
      <c r="M51" s="51"/>
      <c r="N51" s="13">
        <f t="shared" si="3"/>
        <v>8165.25</v>
      </c>
      <c r="O51" s="13">
        <f t="shared" si="4"/>
        <v>4899.1499999999996</v>
      </c>
      <c r="P51" s="51"/>
      <c r="Q51" s="477">
        <v>3266.1</v>
      </c>
      <c r="R51" s="477">
        <v>3266.1</v>
      </c>
      <c r="S51" s="477">
        <v>3266.1</v>
      </c>
      <c r="T51" s="450">
        <v>3024.16</v>
      </c>
      <c r="U51" s="450">
        <v>3024.1640000000002</v>
      </c>
      <c r="V51" s="436">
        <v>2749.24</v>
      </c>
      <c r="W51" s="409">
        <v>2749.24</v>
      </c>
      <c r="X51" s="409">
        <v>2749.24</v>
      </c>
      <c r="Y51" s="367">
        <v>2508.4250000000002</v>
      </c>
      <c r="Z51" s="303">
        <v>2006.74</v>
      </c>
      <c r="AA51" s="289">
        <v>3187.5</v>
      </c>
      <c r="AB51" s="277">
        <v>2550</v>
      </c>
      <c r="AC51" s="272">
        <v>2550</v>
      </c>
      <c r="AD51" s="263">
        <v>1535.6000000000001</v>
      </c>
      <c r="AE51" s="208">
        <v>1382.03604</v>
      </c>
      <c r="AF51" s="208">
        <v>1382.03604</v>
      </c>
      <c r="AG51" s="208">
        <v>1382.03604</v>
      </c>
      <c r="AH51" s="208">
        <v>1382.03604</v>
      </c>
      <c r="AI51" s="208">
        <v>1246.425</v>
      </c>
      <c r="AJ51" s="190">
        <v>997.14</v>
      </c>
      <c r="AK51" s="312">
        <f t="shared" si="7"/>
        <v>1</v>
      </c>
    </row>
    <row r="52" spans="1:38" ht="23.1" customHeight="1" x14ac:dyDescent="0.25">
      <c r="A52" s="449" t="s">
        <v>238</v>
      </c>
      <c r="B52" s="2">
        <v>169</v>
      </c>
      <c r="C52" s="2" t="s">
        <v>430</v>
      </c>
      <c r="D52" s="3" t="s">
        <v>133</v>
      </c>
      <c r="E52" s="116">
        <f t="shared" si="10"/>
        <v>11100</v>
      </c>
      <c r="F52" s="117">
        <f t="shared" si="10"/>
        <v>6700</v>
      </c>
      <c r="G52" s="101"/>
      <c r="H52" s="45"/>
      <c r="I52" s="45"/>
      <c r="J52" s="62"/>
      <c r="K52" s="202">
        <f t="shared" si="11"/>
        <v>11100</v>
      </c>
      <c r="L52" s="202">
        <f t="shared" si="11"/>
        <v>6700</v>
      </c>
      <c r="M52" s="51"/>
      <c r="N52" s="13">
        <f t="shared" si="3"/>
        <v>11093.724999999999</v>
      </c>
      <c r="O52" s="13">
        <f t="shared" si="4"/>
        <v>6656.2349999999997</v>
      </c>
      <c r="P52" s="51"/>
      <c r="Q52" s="477">
        <v>4437.49</v>
      </c>
      <c r="R52" s="477">
        <v>4437.49</v>
      </c>
      <c r="S52" s="477">
        <v>4437.49</v>
      </c>
      <c r="T52" s="450">
        <v>4108.78</v>
      </c>
      <c r="U52" s="450">
        <v>4108.7750000000005</v>
      </c>
      <c r="V52" s="436">
        <v>3735.25</v>
      </c>
      <c r="W52" s="409">
        <v>3735.25</v>
      </c>
      <c r="X52" s="409">
        <v>3735.25</v>
      </c>
      <c r="Y52" s="367">
        <v>3408.5890162500004</v>
      </c>
      <c r="Z52" s="303">
        <v>2726.8712130000004</v>
      </c>
      <c r="AA52" s="289">
        <v>4186.25</v>
      </c>
      <c r="AB52" s="277">
        <v>3349</v>
      </c>
      <c r="AC52" s="272">
        <v>3349</v>
      </c>
      <c r="AD52" s="263">
        <v>2086.3590000000004</v>
      </c>
      <c r="AE52" s="208">
        <v>1877.7112199999999</v>
      </c>
      <c r="AF52" s="208">
        <v>1877.7112199999999</v>
      </c>
      <c r="AG52" s="208">
        <v>1877.7112199999999</v>
      </c>
      <c r="AH52" s="208">
        <v>1877.7112199999999</v>
      </c>
      <c r="AI52" s="208">
        <v>1693.4625000000001</v>
      </c>
      <c r="AJ52" s="190">
        <v>1354.77</v>
      </c>
      <c r="AK52" s="312">
        <f t="shared" si="7"/>
        <v>1</v>
      </c>
    </row>
    <row r="53" spans="1:38" ht="23.1" customHeight="1" x14ac:dyDescent="0.25">
      <c r="A53" s="449" t="s">
        <v>238</v>
      </c>
      <c r="B53" s="2">
        <v>170</v>
      </c>
      <c r="C53" s="2" t="s">
        <v>431</v>
      </c>
      <c r="D53" s="3" t="s">
        <v>134</v>
      </c>
      <c r="E53" s="116">
        <f t="shared" si="10"/>
        <v>14450</v>
      </c>
      <c r="F53" s="117">
        <f t="shared" si="10"/>
        <v>8700</v>
      </c>
      <c r="G53" s="101"/>
      <c r="H53" s="45"/>
      <c r="I53" s="45"/>
      <c r="J53" s="62"/>
      <c r="K53" s="202">
        <f t="shared" si="11"/>
        <v>14450</v>
      </c>
      <c r="L53" s="202">
        <f t="shared" si="11"/>
        <v>8700</v>
      </c>
      <c r="M53" s="51"/>
      <c r="N53" s="13">
        <f t="shared" si="3"/>
        <v>14437.3</v>
      </c>
      <c r="O53" s="13">
        <f t="shared" si="4"/>
        <v>8662.380000000001</v>
      </c>
      <c r="P53" s="51"/>
      <c r="Q53" s="477">
        <v>5774.92</v>
      </c>
      <c r="R53" s="477">
        <v>5774.92</v>
      </c>
      <c r="S53" s="477">
        <v>5774.92</v>
      </c>
      <c r="T53" s="450">
        <v>5347.14</v>
      </c>
      <c r="U53" s="450">
        <v>5347.1329999999998</v>
      </c>
      <c r="V53" s="436">
        <v>4861.03</v>
      </c>
      <c r="W53" s="409">
        <v>4861.03</v>
      </c>
      <c r="X53" s="409">
        <v>4861.03</v>
      </c>
      <c r="Y53" s="367">
        <v>4435.25</v>
      </c>
      <c r="Z53" s="305">
        <v>3548.2</v>
      </c>
      <c r="AA53" s="289">
        <v>6570</v>
      </c>
      <c r="AB53" s="277">
        <v>5256</v>
      </c>
      <c r="AC53" s="272">
        <v>5256</v>
      </c>
      <c r="AD53" s="263">
        <v>2571.1620000000003</v>
      </c>
      <c r="AE53" s="208">
        <v>2313.9269999999997</v>
      </c>
      <c r="AF53" s="208">
        <v>2313.9269999999997</v>
      </c>
      <c r="AG53" s="208">
        <v>2313.9269999999997</v>
      </c>
      <c r="AH53" s="208">
        <v>2313.9269999999997</v>
      </c>
      <c r="AI53" s="208">
        <v>2086.875</v>
      </c>
      <c r="AJ53" s="190">
        <v>1669.5</v>
      </c>
      <c r="AK53" s="312">
        <f t="shared" si="7"/>
        <v>1</v>
      </c>
    </row>
    <row r="54" spans="1:38" ht="15" customHeight="1" x14ac:dyDescent="0.25">
      <c r="D54" s="320"/>
      <c r="E54" s="138"/>
      <c r="F54" s="139"/>
      <c r="G54" s="103"/>
      <c r="H54" s="67"/>
      <c r="I54" s="67"/>
      <c r="J54" s="2"/>
      <c r="K54" s="202"/>
      <c r="L54" s="202"/>
      <c r="M54" s="2"/>
      <c r="N54" s="13"/>
      <c r="O54" s="13"/>
      <c r="P54" s="2"/>
      <c r="Q54" s="398"/>
      <c r="R54" s="398"/>
      <c r="S54" s="398"/>
      <c r="T54" s="398"/>
      <c r="U54" s="398"/>
      <c r="V54" s="400"/>
      <c r="W54" s="400"/>
      <c r="X54" s="400"/>
      <c r="Y54" s="332"/>
      <c r="Z54" s="342"/>
      <c r="AA54" s="322"/>
      <c r="AB54" s="279"/>
      <c r="AC54" s="343"/>
      <c r="AD54" s="323"/>
      <c r="AE54" s="209"/>
      <c r="AF54" s="209"/>
      <c r="AG54" s="209"/>
      <c r="AH54" s="209"/>
      <c r="AI54" s="209"/>
      <c r="AJ54" s="191"/>
      <c r="AK54" s="312" t="e">
        <f t="shared" si="7"/>
        <v>#DIV/0!</v>
      </c>
    </row>
    <row r="55" spans="1:38" ht="23.1" customHeight="1" x14ac:dyDescent="0.25">
      <c r="D55" s="615" t="s">
        <v>44</v>
      </c>
      <c r="E55" s="615"/>
      <c r="F55" s="615"/>
      <c r="G55" s="615"/>
      <c r="H55" s="615"/>
      <c r="I55" s="615"/>
      <c r="J55" s="2"/>
      <c r="K55" s="202"/>
      <c r="L55" s="202"/>
      <c r="M55" s="2"/>
      <c r="N55" s="13"/>
      <c r="O55" s="13"/>
      <c r="P55" s="2"/>
      <c r="Q55" s="509">
        <v>45455</v>
      </c>
      <c r="R55" s="509">
        <v>45425</v>
      </c>
      <c r="S55" s="480">
        <v>290224</v>
      </c>
      <c r="T55" s="474">
        <v>220324</v>
      </c>
      <c r="U55" s="398"/>
      <c r="V55" s="400"/>
      <c r="W55" s="400"/>
      <c r="X55" s="400"/>
      <c r="Y55" s="332"/>
      <c r="Z55" s="342"/>
      <c r="AA55" s="322"/>
      <c r="AB55" s="279"/>
      <c r="AC55" s="343"/>
      <c r="AD55" s="323"/>
      <c r="AE55" s="209"/>
      <c r="AF55" s="209"/>
      <c r="AG55" s="209"/>
      <c r="AH55" s="209"/>
      <c r="AI55" s="209"/>
      <c r="AJ55" s="191"/>
      <c r="AK55" s="312">
        <f t="shared" si="7"/>
        <v>0.15662040355036111</v>
      </c>
    </row>
    <row r="56" spans="1:38" ht="23.1" customHeight="1" x14ac:dyDescent="0.25">
      <c r="A56" s="517" t="s">
        <v>254</v>
      </c>
      <c r="B56" s="2">
        <v>422</v>
      </c>
      <c r="C56" s="2" t="s">
        <v>359</v>
      </c>
      <c r="D56" s="4" t="s">
        <v>562</v>
      </c>
      <c r="E56" s="116">
        <f t="shared" ref="E56:F64" si="13">K56</f>
        <v>1550</v>
      </c>
      <c r="F56" s="117">
        <f t="shared" si="13"/>
        <v>950</v>
      </c>
      <c r="G56" s="101"/>
      <c r="K56" s="202">
        <f t="shared" ref="K56:L64" si="14">MROUND(N56+25,50)</f>
        <v>1550</v>
      </c>
      <c r="L56" s="202">
        <f t="shared" si="14"/>
        <v>950</v>
      </c>
      <c r="M56" s="51"/>
      <c r="N56" s="13">
        <f t="shared" si="3"/>
        <v>1513.65</v>
      </c>
      <c r="O56" s="13">
        <f t="shared" si="4"/>
        <v>908.19</v>
      </c>
      <c r="P56" s="51"/>
      <c r="Q56" s="478">
        <v>605.46</v>
      </c>
      <c r="R56" s="478">
        <v>560.63</v>
      </c>
      <c r="S56" s="478">
        <v>560.63</v>
      </c>
      <c r="T56" s="398">
        <v>560.63</v>
      </c>
      <c r="U56" s="398">
        <v>345.17</v>
      </c>
      <c r="V56" s="436">
        <v>345.17</v>
      </c>
      <c r="W56" s="409">
        <v>345.17</v>
      </c>
      <c r="X56" s="409">
        <v>345.17</v>
      </c>
      <c r="Y56" s="367">
        <v>297.5625</v>
      </c>
      <c r="Z56" s="311">
        <v>257.08999999999997</v>
      </c>
      <c r="AA56" s="289">
        <v>243</v>
      </c>
      <c r="AB56" s="277">
        <v>194.4</v>
      </c>
      <c r="AC56" s="263">
        <v>194.4</v>
      </c>
      <c r="AD56" s="263">
        <v>194.4</v>
      </c>
      <c r="AE56" s="208">
        <v>186.19523999999998</v>
      </c>
      <c r="AF56" s="208">
        <v>186.19523999999998</v>
      </c>
      <c r="AG56" s="208">
        <v>186.19523999999998</v>
      </c>
      <c r="AH56" s="208">
        <v>186.19523999999998</v>
      </c>
      <c r="AI56" s="208">
        <v>167.92500000000001</v>
      </c>
      <c r="AJ56" s="191">
        <v>134.34</v>
      </c>
      <c r="AK56" s="312">
        <f t="shared" si="7"/>
        <v>1.0799636123646612</v>
      </c>
    </row>
    <row r="57" spans="1:38" ht="23.1" customHeight="1" x14ac:dyDescent="0.25">
      <c r="A57" s="517" t="s">
        <v>254</v>
      </c>
      <c r="B57" s="2">
        <v>423</v>
      </c>
      <c r="C57" s="2" t="s">
        <v>360</v>
      </c>
      <c r="D57" s="4" t="s">
        <v>561</v>
      </c>
      <c r="E57" s="116">
        <f t="shared" si="13"/>
        <v>1300</v>
      </c>
      <c r="F57" s="117">
        <f t="shared" si="13"/>
        <v>800</v>
      </c>
      <c r="G57" s="101"/>
      <c r="K57" s="202">
        <f t="shared" si="14"/>
        <v>1300</v>
      </c>
      <c r="L57" s="202">
        <f t="shared" si="14"/>
        <v>800</v>
      </c>
      <c r="M57" s="51"/>
      <c r="N57" s="13">
        <f t="shared" si="3"/>
        <v>1286.1000000000001</v>
      </c>
      <c r="O57" s="13">
        <f t="shared" si="4"/>
        <v>771.66000000000008</v>
      </c>
      <c r="P57" s="51"/>
      <c r="Q57" s="478">
        <v>514.44000000000005</v>
      </c>
      <c r="R57" s="478">
        <v>476.34</v>
      </c>
      <c r="S57" s="478">
        <v>476.34</v>
      </c>
      <c r="T57" s="398">
        <v>476.34</v>
      </c>
      <c r="U57" s="398">
        <v>406.25</v>
      </c>
      <c r="V57" s="436">
        <v>406.25</v>
      </c>
      <c r="W57" s="409">
        <v>406.25</v>
      </c>
      <c r="X57" s="409">
        <v>406.25</v>
      </c>
      <c r="Y57" s="367">
        <v>321.36249999999995</v>
      </c>
      <c r="Z57" s="311">
        <v>238.05</v>
      </c>
      <c r="AA57" s="289">
        <v>225</v>
      </c>
      <c r="AB57" s="277">
        <v>180</v>
      </c>
      <c r="AC57" s="263">
        <v>180</v>
      </c>
      <c r="AD57" s="263">
        <v>180</v>
      </c>
      <c r="AE57" s="208">
        <v>169.27217999999999</v>
      </c>
      <c r="AF57" s="208">
        <v>169.27217999999999</v>
      </c>
      <c r="AG57" s="208">
        <v>169.27217999999999</v>
      </c>
      <c r="AH57" s="208">
        <v>169.27217999999999</v>
      </c>
      <c r="AI57" s="208">
        <v>152.66249999999999</v>
      </c>
      <c r="AJ57" s="191">
        <v>122.13</v>
      </c>
      <c r="AK57" s="312">
        <f t="shared" si="7"/>
        <v>1.0799848847461899</v>
      </c>
    </row>
    <row r="58" spans="1:38" ht="23.1" customHeight="1" x14ac:dyDescent="0.25">
      <c r="A58" s="517" t="s">
        <v>254</v>
      </c>
      <c r="B58" s="2">
        <v>424</v>
      </c>
      <c r="C58" s="2" t="s">
        <v>362</v>
      </c>
      <c r="D58" s="4" t="s">
        <v>560</v>
      </c>
      <c r="E58" s="116">
        <f t="shared" si="13"/>
        <v>1750</v>
      </c>
      <c r="F58" s="117">
        <f t="shared" si="13"/>
        <v>1050</v>
      </c>
      <c r="G58" s="101"/>
      <c r="K58" s="202">
        <f t="shared" si="14"/>
        <v>1750</v>
      </c>
      <c r="L58" s="202">
        <f t="shared" si="14"/>
        <v>1050</v>
      </c>
      <c r="M58" s="51"/>
      <c r="N58" s="13">
        <f t="shared" si="3"/>
        <v>1714.8</v>
      </c>
      <c r="O58" s="13">
        <f t="shared" si="4"/>
        <v>1028.8799999999999</v>
      </c>
      <c r="P58" s="51"/>
      <c r="Q58" s="478">
        <v>685.92</v>
      </c>
      <c r="R58" s="478">
        <v>635.12</v>
      </c>
      <c r="S58" s="478">
        <v>635.12</v>
      </c>
      <c r="T58" s="398">
        <v>635.12</v>
      </c>
      <c r="U58" s="398">
        <v>460.23</v>
      </c>
      <c r="V58" s="436">
        <v>460.23</v>
      </c>
      <c r="W58" s="409">
        <v>460.23</v>
      </c>
      <c r="X58" s="409">
        <v>460.23</v>
      </c>
      <c r="Y58" s="367">
        <v>396.75</v>
      </c>
      <c r="Z58" s="311">
        <v>317.39999999999998</v>
      </c>
      <c r="AA58" s="289">
        <v>300</v>
      </c>
      <c r="AB58" s="277">
        <v>240</v>
      </c>
      <c r="AC58" s="263">
        <v>240</v>
      </c>
      <c r="AD58" s="263">
        <v>240</v>
      </c>
      <c r="AE58" s="208">
        <v>207.05453999999997</v>
      </c>
      <c r="AF58" s="208">
        <v>207.05453999999997</v>
      </c>
      <c r="AG58" s="208">
        <v>207.05453999999997</v>
      </c>
      <c r="AH58" s="208">
        <v>207.05453999999997</v>
      </c>
      <c r="AI58" s="208">
        <v>186.73749999999998</v>
      </c>
      <c r="AJ58" s="191">
        <v>149.38999999999999</v>
      </c>
      <c r="AK58" s="312">
        <f t="shared" si="7"/>
        <v>1.0799848847461897</v>
      </c>
    </row>
    <row r="59" spans="1:38" ht="23.1" customHeight="1" x14ac:dyDescent="0.25">
      <c r="A59" s="517" t="s">
        <v>254</v>
      </c>
      <c r="B59" s="2">
        <v>425</v>
      </c>
      <c r="C59" s="2" t="s">
        <v>364</v>
      </c>
      <c r="D59" s="4" t="s">
        <v>559</v>
      </c>
      <c r="E59" s="116">
        <f t="shared" si="13"/>
        <v>2300</v>
      </c>
      <c r="F59" s="117">
        <f t="shared" si="13"/>
        <v>1400</v>
      </c>
      <c r="G59" s="101"/>
      <c r="K59" s="202">
        <f t="shared" si="14"/>
        <v>2300</v>
      </c>
      <c r="L59" s="202">
        <f t="shared" si="14"/>
        <v>1400</v>
      </c>
      <c r="M59" s="51"/>
      <c r="N59" s="13">
        <f t="shared" si="3"/>
        <v>2286.35</v>
      </c>
      <c r="O59" s="13">
        <f t="shared" si="4"/>
        <v>1371.81</v>
      </c>
      <c r="P59" s="51"/>
      <c r="Q59" s="478">
        <v>914.54</v>
      </c>
      <c r="R59" s="478">
        <v>846.8</v>
      </c>
      <c r="S59" s="478">
        <v>846.8</v>
      </c>
      <c r="T59" s="398">
        <v>846.8</v>
      </c>
      <c r="U59" s="398">
        <v>613.63</v>
      </c>
      <c r="V59" s="436">
        <v>613.63</v>
      </c>
      <c r="W59" s="409">
        <v>613.63</v>
      </c>
      <c r="X59" s="409">
        <v>613.63</v>
      </c>
      <c r="Y59" s="367">
        <v>529</v>
      </c>
      <c r="Z59" s="311">
        <v>423.2</v>
      </c>
      <c r="AA59" s="289">
        <v>400</v>
      </c>
      <c r="AB59" s="277">
        <v>320</v>
      </c>
      <c r="AC59" s="263">
        <v>320</v>
      </c>
      <c r="AD59" s="263">
        <v>320</v>
      </c>
      <c r="AE59" s="208">
        <v>266.07041999999996</v>
      </c>
      <c r="AF59" s="208">
        <v>266.07041999999996</v>
      </c>
      <c r="AG59" s="208">
        <v>266.07041999999996</v>
      </c>
      <c r="AH59" s="208">
        <v>266.07041999999996</v>
      </c>
      <c r="AI59" s="208">
        <v>239.96250000000001</v>
      </c>
      <c r="AJ59" s="191">
        <v>191.97</v>
      </c>
      <c r="AK59" s="312">
        <f t="shared" si="7"/>
        <v>1.0799952763344356</v>
      </c>
    </row>
    <row r="60" spans="1:38" ht="23.1" customHeight="1" x14ac:dyDescent="0.25">
      <c r="A60" s="517" t="s">
        <v>254</v>
      </c>
      <c r="B60" s="2">
        <v>426</v>
      </c>
      <c r="C60" s="2" t="s">
        <v>365</v>
      </c>
      <c r="D60" s="4" t="s">
        <v>558</v>
      </c>
      <c r="E60" s="116">
        <f t="shared" si="13"/>
        <v>3100</v>
      </c>
      <c r="F60" s="117">
        <f t="shared" si="13"/>
        <v>1850</v>
      </c>
      <c r="G60" s="101"/>
      <c r="K60" s="202">
        <f t="shared" si="14"/>
        <v>3100</v>
      </c>
      <c r="L60" s="202">
        <f t="shared" si="14"/>
        <v>1850</v>
      </c>
      <c r="M60" s="51"/>
      <c r="N60" s="13">
        <f t="shared" si="3"/>
        <v>3072.3500000000004</v>
      </c>
      <c r="O60" s="13">
        <f t="shared" si="4"/>
        <v>1843.41</v>
      </c>
      <c r="P60" s="51"/>
      <c r="Q60" s="478">
        <v>1228.94</v>
      </c>
      <c r="R60" s="478">
        <v>1137.9000000000001</v>
      </c>
      <c r="S60" s="478">
        <v>1137.9000000000001</v>
      </c>
      <c r="T60" s="398">
        <v>1137.9000000000001</v>
      </c>
      <c r="U60" s="398">
        <v>824.57</v>
      </c>
      <c r="V60" s="436">
        <v>824.57</v>
      </c>
      <c r="W60" s="409">
        <v>824.57</v>
      </c>
      <c r="X60" s="409">
        <v>824.57</v>
      </c>
      <c r="Y60" s="367">
        <v>710.84999999999991</v>
      </c>
      <c r="Z60" s="311">
        <v>568.67999999999995</v>
      </c>
      <c r="AA60" s="289">
        <v>537.5</v>
      </c>
      <c r="AB60" s="277">
        <v>430</v>
      </c>
      <c r="AC60" s="263">
        <v>430</v>
      </c>
      <c r="AD60" s="263">
        <v>430</v>
      </c>
      <c r="AE60" s="208">
        <v>341.37180000000001</v>
      </c>
      <c r="AF60" s="208">
        <v>341.37180000000001</v>
      </c>
      <c r="AG60" s="208">
        <v>341.37180000000001</v>
      </c>
      <c r="AH60" s="208">
        <v>341.37180000000001</v>
      </c>
      <c r="AI60" s="208">
        <v>307.875</v>
      </c>
      <c r="AJ60" s="191">
        <v>246.3</v>
      </c>
      <c r="AK60" s="312">
        <f t="shared" si="7"/>
        <v>1.0800070304947711</v>
      </c>
    </row>
    <row r="61" spans="1:38" ht="23.1" customHeight="1" x14ac:dyDescent="0.25">
      <c r="A61" s="517" t="s">
        <v>254</v>
      </c>
      <c r="B61" s="2">
        <v>427</v>
      </c>
      <c r="C61" s="2" t="s">
        <v>366</v>
      </c>
      <c r="D61" s="4" t="s">
        <v>557</v>
      </c>
      <c r="E61" s="116">
        <f t="shared" si="13"/>
        <v>3750</v>
      </c>
      <c r="F61" s="117">
        <f t="shared" si="13"/>
        <v>2250</v>
      </c>
      <c r="G61" s="101"/>
      <c r="K61" s="202">
        <f t="shared" si="14"/>
        <v>3750</v>
      </c>
      <c r="L61" s="202">
        <f t="shared" si="14"/>
        <v>2250</v>
      </c>
      <c r="M61" s="51"/>
      <c r="N61" s="13">
        <f t="shared" si="3"/>
        <v>3715.375</v>
      </c>
      <c r="O61" s="13">
        <f t="shared" si="4"/>
        <v>2229.2250000000004</v>
      </c>
      <c r="P61" s="51"/>
      <c r="Q61" s="478">
        <v>1486.15</v>
      </c>
      <c r="R61" s="478">
        <v>1376.08</v>
      </c>
      <c r="S61" s="478">
        <v>1376.08</v>
      </c>
      <c r="T61" s="398">
        <v>1376.08</v>
      </c>
      <c r="U61" s="398">
        <v>997.16</v>
      </c>
      <c r="V61" s="436">
        <v>997.16</v>
      </c>
      <c r="W61" s="409">
        <v>997.16</v>
      </c>
      <c r="X61" s="409">
        <v>997.16</v>
      </c>
      <c r="Y61" s="367">
        <v>859.625</v>
      </c>
      <c r="Z61" s="311">
        <v>687.7</v>
      </c>
      <c r="AA61" s="289">
        <v>650</v>
      </c>
      <c r="AB61" s="277">
        <v>520</v>
      </c>
      <c r="AC61" s="263">
        <v>520</v>
      </c>
      <c r="AD61" s="263">
        <v>520</v>
      </c>
      <c r="AE61" s="208">
        <v>422.72999999999996</v>
      </c>
      <c r="AF61" s="208">
        <v>422.72999999999996</v>
      </c>
      <c r="AG61" s="208">
        <v>422.72999999999996</v>
      </c>
      <c r="AH61" s="208">
        <v>422.72999999999996</v>
      </c>
      <c r="AI61" s="208">
        <v>381.25</v>
      </c>
      <c r="AJ61" s="191">
        <v>305</v>
      </c>
      <c r="AK61" s="312">
        <f t="shared" si="7"/>
        <v>1.0799880820882508</v>
      </c>
    </row>
    <row r="62" spans="1:38" ht="23.1" customHeight="1" x14ac:dyDescent="0.25">
      <c r="A62" s="517" t="s">
        <v>254</v>
      </c>
      <c r="B62" s="2">
        <v>428</v>
      </c>
      <c r="C62" s="2" t="s">
        <v>367</v>
      </c>
      <c r="D62" s="4" t="s">
        <v>556</v>
      </c>
      <c r="E62" s="116">
        <f t="shared" si="13"/>
        <v>4450</v>
      </c>
      <c r="F62" s="117">
        <f t="shared" si="13"/>
        <v>2700</v>
      </c>
      <c r="G62" s="101"/>
      <c r="K62" s="202">
        <f t="shared" si="14"/>
        <v>4450</v>
      </c>
      <c r="L62" s="202">
        <f t="shared" si="14"/>
        <v>2700</v>
      </c>
      <c r="M62" s="51"/>
      <c r="N62" s="13">
        <f t="shared" si="3"/>
        <v>4429.9750000000004</v>
      </c>
      <c r="O62" s="13">
        <f t="shared" si="4"/>
        <v>2657.9850000000001</v>
      </c>
      <c r="P62" s="51"/>
      <c r="Q62" s="478">
        <v>1771.99</v>
      </c>
      <c r="R62" s="478">
        <v>1640.73</v>
      </c>
      <c r="S62" s="478">
        <v>1640.73</v>
      </c>
      <c r="T62" s="398">
        <v>1640.73</v>
      </c>
      <c r="U62" s="398">
        <v>1188.93</v>
      </c>
      <c r="V62" s="436">
        <v>1188.93</v>
      </c>
      <c r="W62" s="409">
        <v>1188.93</v>
      </c>
      <c r="X62" s="409">
        <v>1188.93</v>
      </c>
      <c r="Y62" s="367">
        <v>1024.9375</v>
      </c>
      <c r="Z62" s="311">
        <v>819.95</v>
      </c>
      <c r="AA62" s="289">
        <v>775</v>
      </c>
      <c r="AB62" s="277">
        <v>620</v>
      </c>
      <c r="AC62" s="263">
        <v>620</v>
      </c>
      <c r="AD62" s="263">
        <v>620</v>
      </c>
      <c r="AE62" s="208">
        <v>480.52619999999996</v>
      </c>
      <c r="AF62" s="208">
        <v>480.52619999999996</v>
      </c>
      <c r="AG62" s="208">
        <v>480.52619999999996</v>
      </c>
      <c r="AH62" s="208">
        <v>480.52619999999996</v>
      </c>
      <c r="AI62" s="208">
        <v>433.375</v>
      </c>
      <c r="AJ62" s="191">
        <v>346.7</v>
      </c>
      <c r="AK62" s="312">
        <f t="shared" si="7"/>
        <v>1.0800009751756841</v>
      </c>
    </row>
    <row r="63" spans="1:38" ht="23.1" customHeight="1" x14ac:dyDescent="0.25">
      <c r="A63" s="517" t="s">
        <v>254</v>
      </c>
      <c r="B63" s="2">
        <v>429</v>
      </c>
      <c r="C63" s="2" t="s">
        <v>361</v>
      </c>
      <c r="D63" s="4" t="s">
        <v>203</v>
      </c>
      <c r="E63" s="116">
        <f t="shared" si="13"/>
        <v>1950</v>
      </c>
      <c r="F63" s="117">
        <f t="shared" si="13"/>
        <v>1150</v>
      </c>
      <c r="G63" s="101"/>
      <c r="K63" s="202">
        <f t="shared" si="14"/>
        <v>1950</v>
      </c>
      <c r="L63" s="202">
        <f t="shared" si="14"/>
        <v>1150</v>
      </c>
      <c r="M63" s="51"/>
      <c r="N63" s="13">
        <f t="shared" si="3"/>
        <v>1908.5</v>
      </c>
      <c r="O63" s="13">
        <f t="shared" si="4"/>
        <v>1145.0999999999999</v>
      </c>
      <c r="P63" s="51"/>
      <c r="Q63" s="478">
        <v>763.4</v>
      </c>
      <c r="R63" s="478">
        <v>706.86</v>
      </c>
      <c r="S63" s="478">
        <v>706.86</v>
      </c>
      <c r="T63" s="398">
        <v>706.86</v>
      </c>
      <c r="U63" s="398">
        <v>512.21</v>
      </c>
      <c r="V63" s="436">
        <v>512.21</v>
      </c>
      <c r="W63" s="409">
        <v>512.21</v>
      </c>
      <c r="X63" s="409">
        <v>512.21</v>
      </c>
      <c r="Y63" s="367">
        <v>405.08749999999998</v>
      </c>
      <c r="Z63" s="311">
        <v>324.07</v>
      </c>
      <c r="AA63" s="289">
        <v>321.625</v>
      </c>
      <c r="AB63" s="277">
        <v>257.3</v>
      </c>
      <c r="AC63" s="263">
        <v>257.3</v>
      </c>
      <c r="AD63" s="263">
        <v>257.3</v>
      </c>
      <c r="AE63" s="208">
        <v>247.49801999999997</v>
      </c>
      <c r="AF63" s="208">
        <v>247.49801999999997</v>
      </c>
      <c r="AG63" s="208">
        <v>247.49801999999997</v>
      </c>
      <c r="AH63" s="208">
        <v>247.49801999999997</v>
      </c>
      <c r="AI63" s="208">
        <v>223.21249999999998</v>
      </c>
      <c r="AJ63" s="191">
        <v>178.57</v>
      </c>
      <c r="AK63" s="312">
        <f t="shared" si="7"/>
        <v>1.0799875505757859</v>
      </c>
    </row>
    <row r="64" spans="1:38" ht="23.1" customHeight="1" x14ac:dyDescent="0.25">
      <c r="A64" s="517" t="s">
        <v>254</v>
      </c>
      <c r="B64" s="2">
        <v>430</v>
      </c>
      <c r="C64" s="2" t="s">
        <v>363</v>
      </c>
      <c r="D64" s="4" t="s">
        <v>205</v>
      </c>
      <c r="E64" s="116">
        <f t="shared" si="13"/>
        <v>3050</v>
      </c>
      <c r="F64" s="117">
        <f t="shared" si="13"/>
        <v>1850</v>
      </c>
      <c r="G64" s="101"/>
      <c r="K64" s="202">
        <f t="shared" si="14"/>
        <v>3050</v>
      </c>
      <c r="L64" s="202">
        <f t="shared" si="14"/>
        <v>1850</v>
      </c>
      <c r="M64" s="51"/>
      <c r="N64" s="13">
        <f t="shared" si="3"/>
        <v>3046.7250000000004</v>
      </c>
      <c r="O64" s="13">
        <f t="shared" si="4"/>
        <v>1828.0350000000001</v>
      </c>
      <c r="P64" s="51"/>
      <c r="Q64" s="478">
        <v>1218.69</v>
      </c>
      <c r="R64" s="478">
        <v>1128.4100000000001</v>
      </c>
      <c r="S64" s="478">
        <v>1128.4100000000001</v>
      </c>
      <c r="T64" s="398">
        <v>1128.4100000000001</v>
      </c>
      <c r="U64" s="398">
        <v>817.69</v>
      </c>
      <c r="V64" s="436">
        <v>817.69</v>
      </c>
      <c r="W64" s="409">
        <v>817.69</v>
      </c>
      <c r="X64" s="409">
        <v>817.69</v>
      </c>
      <c r="Y64" s="367">
        <v>590.45000000000005</v>
      </c>
      <c r="Z64" s="311">
        <v>472.36</v>
      </c>
      <c r="AA64" s="289">
        <v>513.4375</v>
      </c>
      <c r="AB64" s="277">
        <v>410.75</v>
      </c>
      <c r="AC64" s="263">
        <v>410.75</v>
      </c>
      <c r="AD64" s="263">
        <v>410.75</v>
      </c>
      <c r="AE64" s="208">
        <v>395.09315999999995</v>
      </c>
      <c r="AF64" s="208">
        <v>395.09315999999995</v>
      </c>
      <c r="AG64" s="208">
        <v>395.09315999999995</v>
      </c>
      <c r="AH64" s="208">
        <v>395.09315999999995</v>
      </c>
      <c r="AI64" s="208">
        <v>356.32499999999999</v>
      </c>
      <c r="AJ64" s="191">
        <v>285.06</v>
      </c>
      <c r="AK64" s="312">
        <f t="shared" si="7"/>
        <v>1.0800063806595119</v>
      </c>
    </row>
    <row r="65" spans="1:44" ht="15" customHeight="1" x14ac:dyDescent="0.25">
      <c r="D65" s="136"/>
      <c r="E65" s="138"/>
      <c r="F65" s="139"/>
      <c r="J65" s="34"/>
      <c r="K65" s="202"/>
      <c r="L65" s="202"/>
      <c r="M65" s="2"/>
      <c r="N65" s="13"/>
      <c r="O65" s="13"/>
      <c r="P65" s="2"/>
      <c r="Q65" s="398"/>
      <c r="R65" s="398"/>
      <c r="S65" s="398"/>
      <c r="T65" s="398"/>
      <c r="U65" s="398"/>
      <c r="V65" s="400"/>
      <c r="W65" s="400"/>
      <c r="X65" s="400"/>
      <c r="Y65" s="332"/>
      <c r="Z65" s="340"/>
      <c r="AA65" s="330"/>
      <c r="AB65" s="280"/>
      <c r="AC65" s="331"/>
      <c r="AD65" s="331"/>
      <c r="AE65" s="208"/>
      <c r="AF65" s="208"/>
      <c r="AG65" s="208"/>
      <c r="AH65" s="208"/>
      <c r="AI65" s="208"/>
      <c r="AJ65" s="191"/>
      <c r="AK65" s="312" t="e">
        <f t="shared" si="7"/>
        <v>#DIV/0!</v>
      </c>
    </row>
    <row r="66" spans="1:44" ht="23.1" customHeight="1" x14ac:dyDescent="0.25">
      <c r="D66" s="615" t="s">
        <v>945</v>
      </c>
      <c r="E66" s="615"/>
      <c r="F66" s="615"/>
      <c r="G66" s="615"/>
      <c r="H66" s="615"/>
      <c r="I66" s="615"/>
      <c r="J66" s="34"/>
      <c r="K66" s="202"/>
      <c r="L66" s="202"/>
      <c r="M66" s="2"/>
      <c r="N66" s="13"/>
      <c r="O66" s="13"/>
      <c r="P66" s="2"/>
      <c r="Q66" s="528">
        <v>45455</v>
      </c>
      <c r="R66" s="523">
        <v>45426</v>
      </c>
      <c r="S66" s="481">
        <v>220324</v>
      </c>
      <c r="T66" s="472">
        <v>220324</v>
      </c>
      <c r="U66" s="398"/>
      <c r="V66" s="400"/>
      <c r="W66" s="400"/>
      <c r="X66" s="400"/>
      <c r="Y66" s="332"/>
      <c r="Z66" s="340"/>
      <c r="AA66" s="330"/>
      <c r="AB66" s="280"/>
      <c r="AC66" s="331"/>
      <c r="AD66" s="331"/>
      <c r="AE66" s="208"/>
      <c r="AF66" s="208"/>
      <c r="AG66" s="208"/>
      <c r="AH66" s="208"/>
      <c r="AI66" s="208"/>
      <c r="AJ66" s="191"/>
      <c r="AK66" s="312">
        <f t="shared" si="7"/>
        <v>0.20630979829705343</v>
      </c>
    </row>
    <row r="67" spans="1:44" s="66" customFormat="1" ht="23.1" customHeight="1" x14ac:dyDescent="0.25">
      <c r="A67" s="519" t="s">
        <v>255</v>
      </c>
      <c r="B67" s="2">
        <v>1618</v>
      </c>
      <c r="C67" s="2" t="s">
        <v>388</v>
      </c>
      <c r="D67" s="4" t="s">
        <v>210</v>
      </c>
      <c r="E67" s="116">
        <f t="shared" ref="E67:F75" si="15">K67</f>
        <v>600</v>
      </c>
      <c r="F67" s="117">
        <f t="shared" si="15"/>
        <v>350</v>
      </c>
      <c r="G67" s="101"/>
      <c r="H67" s="2"/>
      <c r="I67" s="2"/>
      <c r="J67" s="71"/>
      <c r="K67" s="202">
        <f t="shared" ref="K67:L75" si="16">MROUND(N67+25,50)</f>
        <v>600</v>
      </c>
      <c r="L67" s="202">
        <f t="shared" si="16"/>
        <v>350</v>
      </c>
      <c r="M67" s="51"/>
      <c r="N67" s="13">
        <f t="shared" si="3"/>
        <v>568.20000000000005</v>
      </c>
      <c r="O67" s="13">
        <f t="shared" si="4"/>
        <v>340.92</v>
      </c>
      <c r="P67" s="63"/>
      <c r="Q67" s="529">
        <v>227.28</v>
      </c>
      <c r="R67" s="520">
        <v>210.44</v>
      </c>
      <c r="S67" s="482">
        <v>194.86</v>
      </c>
      <c r="T67" s="467">
        <v>194.86</v>
      </c>
      <c r="U67" s="398">
        <v>158.50575365625002</v>
      </c>
      <c r="V67" s="400">
        <v>158.50575365625002</v>
      </c>
      <c r="W67" s="410">
        <v>158.50575365625002</v>
      </c>
      <c r="X67" s="410">
        <v>158.50575365625002</v>
      </c>
      <c r="Y67" s="367">
        <v>144.0961396875</v>
      </c>
      <c r="Z67" s="300">
        <v>115.27691175000001</v>
      </c>
      <c r="AA67" s="289">
        <v>115.27691175000001</v>
      </c>
      <c r="AB67" s="277">
        <v>92.221529400000009</v>
      </c>
      <c r="AC67" s="263">
        <v>92.221529400000009</v>
      </c>
      <c r="AD67" s="263">
        <v>92.221529400000009</v>
      </c>
      <c r="AE67" s="208">
        <v>83.837754000000004</v>
      </c>
      <c r="AF67" s="208">
        <v>83.837754000000004</v>
      </c>
      <c r="AG67" s="208">
        <v>83.837754000000004</v>
      </c>
      <c r="AH67" s="208">
        <v>83.837754000000004</v>
      </c>
      <c r="AI67" s="208">
        <v>75.611250000000013</v>
      </c>
      <c r="AJ67" s="192">
        <v>60.489000000000004</v>
      </c>
      <c r="AK67" s="312">
        <f t="shared" si="7"/>
        <v>1.1663758595915015</v>
      </c>
      <c r="AL67" s="144"/>
    </row>
    <row r="68" spans="1:44" ht="23.1" customHeight="1" x14ac:dyDescent="0.25">
      <c r="A68" s="519" t="s">
        <v>255</v>
      </c>
      <c r="B68" s="2">
        <v>1619</v>
      </c>
      <c r="C68" s="2" t="s">
        <v>389</v>
      </c>
      <c r="D68" s="4" t="s">
        <v>211</v>
      </c>
      <c r="E68" s="116">
        <f t="shared" si="15"/>
        <v>950</v>
      </c>
      <c r="F68" s="117">
        <f t="shared" si="15"/>
        <v>600</v>
      </c>
      <c r="G68" s="101"/>
      <c r="J68" s="71"/>
      <c r="K68" s="202">
        <f t="shared" si="16"/>
        <v>950</v>
      </c>
      <c r="L68" s="202">
        <f t="shared" si="16"/>
        <v>600</v>
      </c>
      <c r="M68" s="51"/>
      <c r="N68" s="13">
        <f t="shared" si="3"/>
        <v>938.82499999999993</v>
      </c>
      <c r="O68" s="13">
        <f t="shared" si="4"/>
        <v>563.29499999999996</v>
      </c>
      <c r="P68" s="51"/>
      <c r="Q68" s="529">
        <v>375.53</v>
      </c>
      <c r="R68" s="520">
        <v>347.71</v>
      </c>
      <c r="S68" s="482">
        <v>321.95</v>
      </c>
      <c r="T68" s="467">
        <v>321.95</v>
      </c>
      <c r="U68" s="398">
        <v>261.84147412500005</v>
      </c>
      <c r="V68" s="400">
        <v>261.84147412500005</v>
      </c>
      <c r="W68" s="410">
        <v>261.84147412500005</v>
      </c>
      <c r="X68" s="410">
        <v>261.84147412500005</v>
      </c>
      <c r="Y68" s="367">
        <v>238.03770375000002</v>
      </c>
      <c r="Z68" s="300">
        <v>190.43016300000002</v>
      </c>
      <c r="AA68" s="289">
        <v>190.43016300000002</v>
      </c>
      <c r="AB68" s="277">
        <v>152.34413040000001</v>
      </c>
      <c r="AC68" s="263">
        <v>152.34413040000001</v>
      </c>
      <c r="AD68" s="263">
        <v>152.34413040000001</v>
      </c>
      <c r="AE68" s="208">
        <v>138.494664</v>
      </c>
      <c r="AF68" s="208">
        <v>138.494664</v>
      </c>
      <c r="AG68" s="208">
        <v>138.494664</v>
      </c>
      <c r="AH68" s="208">
        <v>138.494664</v>
      </c>
      <c r="AI68" s="208">
        <v>124.905</v>
      </c>
      <c r="AJ68" s="190">
        <v>99.924000000000007</v>
      </c>
      <c r="AK68" s="312">
        <f t="shared" si="7"/>
        <v>1.1664233576642336</v>
      </c>
    </row>
    <row r="69" spans="1:44" ht="23.1" customHeight="1" x14ac:dyDescent="0.25">
      <c r="A69" s="519" t="s">
        <v>255</v>
      </c>
      <c r="B69" s="2">
        <v>1620</v>
      </c>
      <c r="C69" s="2" t="s">
        <v>390</v>
      </c>
      <c r="D69" s="4" t="s">
        <v>212</v>
      </c>
      <c r="E69" s="116">
        <f t="shared" si="15"/>
        <v>1300</v>
      </c>
      <c r="F69" s="117">
        <f t="shared" si="15"/>
        <v>800</v>
      </c>
      <c r="G69" s="101"/>
      <c r="J69" s="71"/>
      <c r="K69" s="202">
        <f t="shared" si="16"/>
        <v>1300</v>
      </c>
      <c r="L69" s="202">
        <f t="shared" si="16"/>
        <v>800</v>
      </c>
      <c r="M69" s="51"/>
      <c r="N69" s="13">
        <f t="shared" si="3"/>
        <v>1250.2249999999999</v>
      </c>
      <c r="O69" s="13">
        <f t="shared" si="4"/>
        <v>750.13499999999999</v>
      </c>
      <c r="P69" s="51"/>
      <c r="Q69" s="529">
        <v>500.09</v>
      </c>
      <c r="R69" s="520">
        <v>463.05</v>
      </c>
      <c r="S69" s="482">
        <v>428.75</v>
      </c>
      <c r="T69" s="467">
        <v>428.75</v>
      </c>
      <c r="U69" s="398">
        <v>348.74724740624998</v>
      </c>
      <c r="V69" s="400">
        <v>348.74724740624998</v>
      </c>
      <c r="W69" s="410">
        <v>348.74724740624998</v>
      </c>
      <c r="X69" s="410">
        <v>348.74724740624998</v>
      </c>
      <c r="Y69" s="367">
        <v>317.04295218749996</v>
      </c>
      <c r="Z69" s="300">
        <v>253.63436174999998</v>
      </c>
      <c r="AA69" s="289">
        <v>253.63436174999998</v>
      </c>
      <c r="AB69" s="277">
        <v>202.90748939999997</v>
      </c>
      <c r="AC69" s="263">
        <v>202.90748939999997</v>
      </c>
      <c r="AD69" s="263">
        <v>202.90748939999997</v>
      </c>
      <c r="AE69" s="208">
        <v>184.46135399999997</v>
      </c>
      <c r="AF69" s="208">
        <v>184.46135399999997</v>
      </c>
      <c r="AG69" s="208">
        <v>184.46135399999997</v>
      </c>
      <c r="AH69" s="208">
        <v>184.46135399999997</v>
      </c>
      <c r="AI69" s="208">
        <v>166.36124999999998</v>
      </c>
      <c r="AJ69" s="190">
        <v>133.089</v>
      </c>
      <c r="AK69" s="312">
        <f t="shared" si="7"/>
        <v>1.1663906705539357</v>
      </c>
    </row>
    <row r="70" spans="1:44" ht="23.1" customHeight="1" x14ac:dyDescent="0.25">
      <c r="A70" s="519" t="s">
        <v>255</v>
      </c>
      <c r="B70" s="2">
        <v>1621</v>
      </c>
      <c r="C70" s="2" t="s">
        <v>391</v>
      </c>
      <c r="D70" s="4" t="s">
        <v>213</v>
      </c>
      <c r="E70" s="116">
        <f t="shared" si="15"/>
        <v>1800</v>
      </c>
      <c r="F70" s="117">
        <f t="shared" si="15"/>
        <v>1100</v>
      </c>
      <c r="G70" s="101"/>
      <c r="J70" s="71"/>
      <c r="K70" s="202">
        <f t="shared" si="16"/>
        <v>1800</v>
      </c>
      <c r="L70" s="202">
        <f t="shared" si="16"/>
        <v>1100</v>
      </c>
      <c r="M70" s="51"/>
      <c r="N70" s="13">
        <f t="shared" si="3"/>
        <v>1750.9749999999999</v>
      </c>
      <c r="O70" s="13">
        <f t="shared" si="4"/>
        <v>1050.585</v>
      </c>
      <c r="P70" s="51"/>
      <c r="Q70" s="529">
        <v>700.39</v>
      </c>
      <c r="R70" s="520">
        <v>648.51</v>
      </c>
      <c r="S70" s="482">
        <v>600.47</v>
      </c>
      <c r="T70" s="467">
        <v>600.47</v>
      </c>
      <c r="U70" s="398">
        <v>488.43062296875001</v>
      </c>
      <c r="V70" s="400">
        <v>488.43062296875001</v>
      </c>
      <c r="W70" s="410">
        <v>488.43062296875001</v>
      </c>
      <c r="X70" s="410">
        <v>488.43062296875001</v>
      </c>
      <c r="Y70" s="367">
        <v>444.02783906249999</v>
      </c>
      <c r="Z70" s="300">
        <v>355.22227125000001</v>
      </c>
      <c r="AA70" s="289">
        <v>355.22227125000001</v>
      </c>
      <c r="AB70" s="277">
        <v>284.177817</v>
      </c>
      <c r="AC70" s="263">
        <v>284.177817</v>
      </c>
      <c r="AD70" s="263">
        <v>284.177817</v>
      </c>
      <c r="AE70" s="208">
        <v>258.34346999999997</v>
      </c>
      <c r="AF70" s="208">
        <v>258.34346999999997</v>
      </c>
      <c r="AG70" s="208">
        <v>258.34346999999997</v>
      </c>
      <c r="AH70" s="208">
        <v>258.34346999999997</v>
      </c>
      <c r="AI70" s="208">
        <v>232.99375000000001</v>
      </c>
      <c r="AJ70" s="190">
        <v>186.39500000000001</v>
      </c>
      <c r="AK70" s="312">
        <f t="shared" si="7"/>
        <v>1.1664029843289423</v>
      </c>
    </row>
    <row r="71" spans="1:44" s="144" customFormat="1" ht="23.1" customHeight="1" x14ac:dyDescent="0.25">
      <c r="A71" s="519" t="s">
        <v>255</v>
      </c>
      <c r="B71" s="2">
        <v>1622</v>
      </c>
      <c r="C71" s="2" t="s">
        <v>392</v>
      </c>
      <c r="D71" s="4" t="s">
        <v>214</v>
      </c>
      <c r="E71" s="116">
        <f t="shared" si="15"/>
        <v>2450</v>
      </c>
      <c r="F71" s="117">
        <f t="shared" si="15"/>
        <v>1500</v>
      </c>
      <c r="G71" s="101"/>
      <c r="H71" s="2"/>
      <c r="I71" s="2"/>
      <c r="J71" s="71"/>
      <c r="K71" s="202">
        <f t="shared" si="16"/>
        <v>2450</v>
      </c>
      <c r="L71" s="202">
        <f t="shared" si="16"/>
        <v>1500</v>
      </c>
      <c r="M71" s="51"/>
      <c r="N71" s="13">
        <f t="shared" si="3"/>
        <v>2438.1750000000002</v>
      </c>
      <c r="O71" s="13">
        <f t="shared" si="4"/>
        <v>1462.905</v>
      </c>
      <c r="P71" s="51"/>
      <c r="Q71" s="529">
        <v>975.27</v>
      </c>
      <c r="R71" s="520">
        <v>903.02</v>
      </c>
      <c r="S71" s="482">
        <v>836.13</v>
      </c>
      <c r="T71" s="467">
        <v>836.13</v>
      </c>
      <c r="U71" s="398">
        <v>680.11334015625016</v>
      </c>
      <c r="V71" s="400">
        <v>680.11334015625016</v>
      </c>
      <c r="W71" s="410">
        <v>680.11334015625016</v>
      </c>
      <c r="X71" s="410">
        <v>680.11334015625016</v>
      </c>
      <c r="Y71" s="367">
        <v>618.28485468750011</v>
      </c>
      <c r="Z71" s="300">
        <v>494.62788375000008</v>
      </c>
      <c r="AA71" s="289">
        <v>494.62788375000008</v>
      </c>
      <c r="AB71" s="277">
        <v>395.70230700000008</v>
      </c>
      <c r="AC71" s="263">
        <v>395.70230700000008</v>
      </c>
      <c r="AD71" s="263">
        <v>395.70230700000008</v>
      </c>
      <c r="AE71" s="208">
        <v>359.72937000000002</v>
      </c>
      <c r="AF71" s="208">
        <v>359.72937000000002</v>
      </c>
      <c r="AG71" s="208">
        <v>359.72937000000002</v>
      </c>
      <c r="AH71" s="208">
        <v>359.72937000000002</v>
      </c>
      <c r="AI71" s="208">
        <v>324.43125000000003</v>
      </c>
      <c r="AJ71" s="190">
        <v>259.54500000000002</v>
      </c>
      <c r="AK71" s="312">
        <f t="shared" si="7"/>
        <v>1.1664095296185999</v>
      </c>
      <c r="AM71" s="34"/>
      <c r="AN71" s="34"/>
      <c r="AO71" s="34"/>
      <c r="AP71" s="34"/>
      <c r="AQ71" s="34"/>
      <c r="AR71" s="34"/>
    </row>
    <row r="72" spans="1:44" s="144" customFormat="1" ht="23.1" customHeight="1" x14ac:dyDescent="0.25">
      <c r="A72" s="519" t="s">
        <v>255</v>
      </c>
      <c r="B72" s="2">
        <v>1623</v>
      </c>
      <c r="C72" s="2" t="s">
        <v>393</v>
      </c>
      <c r="D72" s="4" t="s">
        <v>215</v>
      </c>
      <c r="E72" s="116">
        <f t="shared" si="15"/>
        <v>3100</v>
      </c>
      <c r="F72" s="117">
        <f t="shared" si="15"/>
        <v>1850</v>
      </c>
      <c r="G72" s="101"/>
      <c r="H72" s="2"/>
      <c r="I72" s="2"/>
      <c r="J72" s="71"/>
      <c r="K72" s="202">
        <f t="shared" si="16"/>
        <v>3100</v>
      </c>
      <c r="L72" s="202">
        <f t="shared" si="16"/>
        <v>1850</v>
      </c>
      <c r="M72" s="51"/>
      <c r="N72" s="13">
        <f t="shared" si="3"/>
        <v>3063.3999999999996</v>
      </c>
      <c r="O72" s="13">
        <f t="shared" si="4"/>
        <v>1838.04</v>
      </c>
      <c r="P72" s="51"/>
      <c r="Q72" s="529">
        <v>1225.3599999999999</v>
      </c>
      <c r="R72" s="520">
        <v>1134.5899999999999</v>
      </c>
      <c r="S72" s="482">
        <v>1050.55</v>
      </c>
      <c r="T72" s="467">
        <v>1050.55</v>
      </c>
      <c r="U72" s="398">
        <v>854.50137609375008</v>
      </c>
      <c r="V72" s="400">
        <v>854.50137609375008</v>
      </c>
      <c r="W72" s="410">
        <v>854.50137609375008</v>
      </c>
      <c r="X72" s="410">
        <v>854.50137609375008</v>
      </c>
      <c r="Y72" s="367">
        <v>776.81943281250005</v>
      </c>
      <c r="Z72" s="300">
        <v>621.45554625</v>
      </c>
      <c r="AA72" s="289">
        <v>621.45554625</v>
      </c>
      <c r="AB72" s="277">
        <v>497.16443700000002</v>
      </c>
      <c r="AC72" s="263">
        <v>497.16443700000002</v>
      </c>
      <c r="AD72" s="263">
        <v>497.16443700000002</v>
      </c>
      <c r="AE72" s="208">
        <v>451.96767</v>
      </c>
      <c r="AF72" s="208">
        <v>451.96767</v>
      </c>
      <c r="AG72" s="208">
        <v>451.96767</v>
      </c>
      <c r="AH72" s="208">
        <v>451.96767</v>
      </c>
      <c r="AI72" s="208">
        <v>407.61875000000003</v>
      </c>
      <c r="AJ72" s="190">
        <v>326.09500000000003</v>
      </c>
      <c r="AK72" s="312">
        <f t="shared" si="7"/>
        <v>1.1663985531388319</v>
      </c>
      <c r="AM72" s="34"/>
      <c r="AN72" s="34"/>
      <c r="AO72" s="34"/>
      <c r="AP72" s="34"/>
      <c r="AQ72" s="34"/>
      <c r="AR72" s="34"/>
    </row>
    <row r="73" spans="1:44" s="144" customFormat="1" ht="23.1" customHeight="1" x14ac:dyDescent="0.25">
      <c r="A73" s="519" t="s">
        <v>255</v>
      </c>
      <c r="B73" s="2">
        <v>1624</v>
      </c>
      <c r="C73" s="2" t="s">
        <v>394</v>
      </c>
      <c r="D73" s="4" t="s">
        <v>216</v>
      </c>
      <c r="E73" s="116">
        <f t="shared" si="15"/>
        <v>5300</v>
      </c>
      <c r="F73" s="117">
        <f t="shared" si="15"/>
        <v>3200</v>
      </c>
      <c r="G73" s="101"/>
      <c r="H73" s="2"/>
      <c r="I73" s="2"/>
      <c r="J73" s="71"/>
      <c r="K73" s="202">
        <f t="shared" si="16"/>
        <v>5300</v>
      </c>
      <c r="L73" s="202">
        <f t="shared" si="16"/>
        <v>3200</v>
      </c>
      <c r="M73" s="51"/>
      <c r="N73" s="13">
        <f t="shared" si="3"/>
        <v>5252.55</v>
      </c>
      <c r="O73" s="13">
        <f t="shared" si="4"/>
        <v>3151.5299999999997</v>
      </c>
      <c r="P73" s="51"/>
      <c r="Q73" s="529">
        <v>2101.02</v>
      </c>
      <c r="R73" s="520">
        <v>1945.39</v>
      </c>
      <c r="S73" s="482">
        <v>1801.28</v>
      </c>
      <c r="T73" s="467">
        <v>1801.28</v>
      </c>
      <c r="U73" s="398">
        <v>1465.1189220937504</v>
      </c>
      <c r="V73" s="400">
        <v>1465.1189220937504</v>
      </c>
      <c r="W73" s="410">
        <v>1465.1189220937504</v>
      </c>
      <c r="X73" s="410">
        <v>1465.1189220937504</v>
      </c>
      <c r="Y73" s="367">
        <v>1331.9262928125002</v>
      </c>
      <c r="Z73" s="300">
        <v>1065.5410342500002</v>
      </c>
      <c r="AA73" s="289">
        <v>1065.5410342500002</v>
      </c>
      <c r="AB73" s="277">
        <v>852.43282740000006</v>
      </c>
      <c r="AC73" s="263">
        <v>852.43282740000006</v>
      </c>
      <c r="AD73" s="263">
        <v>852.43282740000006</v>
      </c>
      <c r="AE73" s="208">
        <v>774.93893400000002</v>
      </c>
      <c r="AF73" s="208">
        <v>774.93893400000002</v>
      </c>
      <c r="AG73" s="208">
        <v>774.93893400000002</v>
      </c>
      <c r="AH73" s="208">
        <v>774.93893400000002</v>
      </c>
      <c r="AI73" s="208">
        <v>698.89875000000006</v>
      </c>
      <c r="AJ73" s="190">
        <v>559.11900000000003</v>
      </c>
      <c r="AK73" s="312">
        <f t="shared" si="7"/>
        <v>1.1664038905667082</v>
      </c>
      <c r="AM73" s="34"/>
      <c r="AN73" s="34"/>
      <c r="AO73" s="34"/>
      <c r="AP73" s="34"/>
      <c r="AQ73" s="34"/>
      <c r="AR73" s="34"/>
    </row>
    <row r="74" spans="1:44" s="144" customFormat="1" ht="23.1" customHeight="1" x14ac:dyDescent="0.25">
      <c r="A74" s="519" t="s">
        <v>255</v>
      </c>
      <c r="B74" s="2">
        <v>1625</v>
      </c>
      <c r="C74" s="2" t="s">
        <v>395</v>
      </c>
      <c r="D74" s="4" t="s">
        <v>217</v>
      </c>
      <c r="E74" s="116">
        <f t="shared" si="15"/>
        <v>8150</v>
      </c>
      <c r="F74" s="117">
        <f t="shared" si="15"/>
        <v>4900</v>
      </c>
      <c r="G74" s="101"/>
      <c r="H74" s="2"/>
      <c r="I74" s="233"/>
      <c r="J74" s="71"/>
      <c r="K74" s="202">
        <f t="shared" si="16"/>
        <v>8150</v>
      </c>
      <c r="L74" s="202">
        <f t="shared" si="16"/>
        <v>4900</v>
      </c>
      <c r="M74" s="51"/>
      <c r="N74" s="13">
        <f t="shared" si="3"/>
        <v>8128.9</v>
      </c>
      <c r="O74" s="13">
        <f t="shared" si="4"/>
        <v>4877.34</v>
      </c>
      <c r="P74" s="51"/>
      <c r="Q74" s="529">
        <v>3251.56</v>
      </c>
      <c r="R74" s="520">
        <v>3010.71</v>
      </c>
      <c r="S74" s="482">
        <v>2787.69</v>
      </c>
      <c r="T74" s="467">
        <v>2787.69</v>
      </c>
      <c r="U74" s="398">
        <v>2267.44800975</v>
      </c>
      <c r="V74" s="400">
        <v>2267.44800975</v>
      </c>
      <c r="W74" s="410">
        <v>2267.44800975</v>
      </c>
      <c r="X74" s="410">
        <v>2267.44800975</v>
      </c>
      <c r="Y74" s="367">
        <v>2061.3163724999999</v>
      </c>
      <c r="Z74" s="300">
        <v>1649.0530979999999</v>
      </c>
      <c r="AA74" s="289">
        <v>1649.0530979999999</v>
      </c>
      <c r="AB74" s="277">
        <v>1319.2424784</v>
      </c>
      <c r="AC74" s="263">
        <v>1319.2424784</v>
      </c>
      <c r="AD74" s="263">
        <v>1319.2424784</v>
      </c>
      <c r="AE74" s="208">
        <v>1199.311344</v>
      </c>
      <c r="AF74" s="208">
        <v>1199.311344</v>
      </c>
      <c r="AG74" s="208">
        <v>1199.311344</v>
      </c>
      <c r="AH74" s="208">
        <v>1199.311344</v>
      </c>
      <c r="AI74" s="208">
        <v>1081.6300000000001</v>
      </c>
      <c r="AJ74" s="190">
        <v>865.30400000000009</v>
      </c>
      <c r="AK74" s="312">
        <f t="shared" si="7"/>
        <v>1.1663994203085708</v>
      </c>
      <c r="AM74" s="34"/>
      <c r="AN74" s="34"/>
      <c r="AO74" s="34"/>
      <c r="AP74" s="34"/>
      <c r="AQ74" s="34"/>
      <c r="AR74" s="34"/>
    </row>
    <row r="75" spans="1:44" s="144" customFormat="1" ht="23.1" customHeight="1" x14ac:dyDescent="0.25">
      <c r="A75" s="519" t="s">
        <v>255</v>
      </c>
      <c r="B75" s="2">
        <v>1626</v>
      </c>
      <c r="C75" s="2" t="s">
        <v>396</v>
      </c>
      <c r="D75" s="4" t="s">
        <v>218</v>
      </c>
      <c r="E75" s="116">
        <f t="shared" si="15"/>
        <v>11900</v>
      </c>
      <c r="F75" s="117">
        <f t="shared" si="15"/>
        <v>7150</v>
      </c>
      <c r="G75" s="101"/>
      <c r="H75" s="2"/>
      <c r="I75" s="2"/>
      <c r="J75" s="71"/>
      <c r="K75" s="202">
        <f t="shared" si="16"/>
        <v>11900</v>
      </c>
      <c r="L75" s="202">
        <f t="shared" si="16"/>
        <v>7150</v>
      </c>
      <c r="M75" s="51"/>
      <c r="N75" s="13">
        <f t="shared" si="3"/>
        <v>11880.1</v>
      </c>
      <c r="O75" s="13">
        <f t="shared" si="4"/>
        <v>7128.0599999999995</v>
      </c>
      <c r="P75" s="51"/>
      <c r="Q75" s="529">
        <v>4752.04</v>
      </c>
      <c r="R75" s="520">
        <v>4400.03</v>
      </c>
      <c r="S75" s="482">
        <v>4074.11</v>
      </c>
      <c r="T75" s="467">
        <v>4074.11</v>
      </c>
      <c r="U75" s="398">
        <v>3313.805049843751</v>
      </c>
      <c r="V75" s="400">
        <v>3313.805049843751</v>
      </c>
      <c r="W75" s="410">
        <v>3313.805049843751</v>
      </c>
      <c r="X75" s="410">
        <v>3313.805049843751</v>
      </c>
      <c r="Y75" s="367">
        <v>3012.5500453125005</v>
      </c>
      <c r="Z75" s="300">
        <v>2410.0400362500004</v>
      </c>
      <c r="AA75" s="289">
        <v>2410.0400362500004</v>
      </c>
      <c r="AB75" s="277">
        <v>1928.0320290000004</v>
      </c>
      <c r="AC75" s="263">
        <v>1928.0320290000004</v>
      </c>
      <c r="AD75" s="263">
        <v>1928.0320290000004</v>
      </c>
      <c r="AE75" s="208">
        <v>1752.7563900000002</v>
      </c>
      <c r="AF75" s="208">
        <v>1752.7563900000002</v>
      </c>
      <c r="AG75" s="208">
        <v>1752.7563900000002</v>
      </c>
      <c r="AH75" s="208">
        <v>1752.7563900000002</v>
      </c>
      <c r="AI75" s="208">
        <v>1580.7687500000002</v>
      </c>
      <c r="AJ75" s="190">
        <v>1264.6150000000002</v>
      </c>
      <c r="AK75" s="312">
        <f t="shared" si="7"/>
        <v>1.1663995326586665</v>
      </c>
      <c r="AM75" s="34"/>
      <c r="AN75" s="34"/>
      <c r="AO75" s="34"/>
      <c r="AP75" s="34"/>
      <c r="AQ75" s="34"/>
      <c r="AR75" s="34"/>
    </row>
    <row r="76" spans="1:44" s="144" customFormat="1" ht="20.100000000000001" customHeight="1" x14ac:dyDescent="0.25">
      <c r="A76" s="2"/>
      <c r="B76" s="2"/>
      <c r="C76" s="2"/>
      <c r="D76" s="136"/>
      <c r="E76" s="138"/>
      <c r="F76" s="139"/>
      <c r="G76" s="99"/>
      <c r="H76" s="2"/>
      <c r="I76" s="2"/>
      <c r="J76" s="34"/>
      <c r="K76" s="202"/>
      <c r="L76" s="202"/>
      <c r="M76" s="2"/>
      <c r="N76" s="13"/>
      <c r="O76" s="13"/>
      <c r="P76" s="2"/>
      <c r="Q76" s="398"/>
      <c r="R76" s="398"/>
      <c r="S76" s="398"/>
      <c r="T76" s="398"/>
      <c r="U76" s="398"/>
      <c r="V76" s="400"/>
      <c r="W76" s="400"/>
      <c r="X76" s="400"/>
      <c r="Y76" s="332"/>
      <c r="Z76" s="341"/>
      <c r="AA76" s="322">
        <v>0</v>
      </c>
      <c r="AB76" s="279"/>
      <c r="AC76" s="211"/>
      <c r="AD76" s="211"/>
      <c r="AE76" s="209"/>
      <c r="AF76" s="209"/>
      <c r="AG76" s="209"/>
      <c r="AH76" s="209"/>
      <c r="AI76" s="209"/>
      <c r="AJ76" s="191"/>
      <c r="AK76" s="312" t="e">
        <f t="shared" si="7"/>
        <v>#DIV/0!</v>
      </c>
      <c r="AM76" s="34"/>
      <c r="AN76" s="34"/>
      <c r="AO76" s="34"/>
      <c r="AP76" s="34"/>
      <c r="AQ76" s="34"/>
      <c r="AR76" s="34"/>
    </row>
    <row r="77" spans="1:44" s="144" customFormat="1" ht="20.100000000000001" customHeight="1" x14ac:dyDescent="0.25">
      <c r="A77" s="2"/>
      <c r="B77" s="2"/>
      <c r="C77" s="2"/>
      <c r="D77" s="136"/>
      <c r="E77" s="138"/>
      <c r="F77" s="139"/>
      <c r="G77" s="99"/>
      <c r="H77" s="2"/>
      <c r="I77" s="2"/>
      <c r="J77" s="34"/>
      <c r="K77" s="202"/>
      <c r="L77" s="202"/>
      <c r="M77" s="2"/>
      <c r="N77" s="13"/>
      <c r="O77" s="13"/>
      <c r="P77" s="2"/>
      <c r="Q77" s="398"/>
      <c r="R77" s="398"/>
      <c r="S77" s="398"/>
      <c r="T77" s="398"/>
      <c r="U77" s="398"/>
      <c r="V77" s="400"/>
      <c r="W77" s="400"/>
      <c r="X77" s="400"/>
      <c r="Y77" s="332"/>
      <c r="Z77" s="341"/>
      <c r="AA77" s="322"/>
      <c r="AB77" s="279"/>
      <c r="AC77" s="211"/>
      <c r="AD77" s="211"/>
      <c r="AE77" s="209"/>
      <c r="AF77" s="209"/>
      <c r="AG77" s="209"/>
      <c r="AH77" s="209"/>
      <c r="AI77" s="209"/>
      <c r="AJ77" s="191"/>
      <c r="AK77" s="312"/>
      <c r="AM77" s="34"/>
      <c r="AN77" s="34"/>
      <c r="AO77" s="34"/>
      <c r="AP77" s="34"/>
      <c r="AQ77" s="34"/>
      <c r="AR77" s="34"/>
    </row>
    <row r="78" spans="1:44" s="144" customFormat="1" ht="23.1" customHeight="1" x14ac:dyDescent="0.25">
      <c r="A78" s="2"/>
      <c r="B78" s="2"/>
      <c r="C78" s="2"/>
      <c r="D78" s="615" t="s">
        <v>57</v>
      </c>
      <c r="E78" s="615"/>
      <c r="F78" s="615"/>
      <c r="G78" s="615"/>
      <c r="H78" s="615"/>
      <c r="I78" s="615"/>
      <c r="J78" s="34"/>
      <c r="K78" s="202"/>
      <c r="L78" s="202"/>
      <c r="M78" s="2"/>
      <c r="N78" s="13"/>
      <c r="O78" s="13"/>
      <c r="P78" s="2"/>
      <c r="Q78" s="476">
        <v>45455</v>
      </c>
      <c r="R78" s="476">
        <v>45425</v>
      </c>
      <c r="S78" s="476">
        <v>45394</v>
      </c>
      <c r="T78" s="473">
        <v>220324</v>
      </c>
      <c r="U78" s="398"/>
      <c r="V78" s="400"/>
      <c r="W78" s="400"/>
      <c r="X78" s="400"/>
      <c r="Y78" s="332"/>
      <c r="Z78" s="341"/>
      <c r="AA78" s="322"/>
      <c r="AB78" s="279"/>
      <c r="AC78" s="211"/>
      <c r="AD78" s="211"/>
      <c r="AE78" s="209"/>
      <c r="AF78" s="209"/>
      <c r="AG78" s="209"/>
      <c r="AH78" s="209"/>
      <c r="AI78" s="209"/>
      <c r="AJ78" s="191"/>
      <c r="AK78" s="312">
        <f t="shared" si="7"/>
        <v>1.0013437899281843</v>
      </c>
      <c r="AM78" s="34"/>
      <c r="AN78" s="34"/>
      <c r="AO78" s="34"/>
      <c r="AP78" s="34"/>
      <c r="AQ78" s="34"/>
      <c r="AR78" s="34"/>
    </row>
    <row r="79" spans="1:44" s="144" customFormat="1" ht="23.1" customHeight="1" x14ac:dyDescent="0.25">
      <c r="A79" s="449"/>
      <c r="B79" s="2">
        <v>1903</v>
      </c>
      <c r="C79" s="2" t="s">
        <v>419</v>
      </c>
      <c r="D79" s="4" t="s">
        <v>126</v>
      </c>
      <c r="E79" s="116">
        <f t="shared" ref="E79:F81" si="17">K79</f>
        <v>3850</v>
      </c>
      <c r="F79" s="117">
        <f t="shared" si="17"/>
        <v>2300</v>
      </c>
      <c r="G79" s="101"/>
      <c r="H79" s="2"/>
      <c r="I79" s="2"/>
      <c r="J79" s="33"/>
      <c r="K79" s="202">
        <f t="shared" ref="K79:L81" si="18">MROUND(N79+25,50)</f>
        <v>3850</v>
      </c>
      <c r="L79" s="202">
        <f t="shared" si="18"/>
        <v>2300</v>
      </c>
      <c r="M79" s="51"/>
      <c r="N79" s="13">
        <f t="shared" ref="N79:N142" si="19">Q79*$N$7</f>
        <v>3821.1000000000004</v>
      </c>
      <c r="O79" s="13">
        <f t="shared" ref="O79:O142" si="20">Q79*$O$7</f>
        <v>2292.66</v>
      </c>
      <c r="P79" s="51"/>
      <c r="Q79" s="477">
        <v>1528.44</v>
      </c>
      <c r="R79" s="477">
        <v>1528.44</v>
      </c>
      <c r="S79" s="477">
        <v>1528.44</v>
      </c>
      <c r="T79" s="450">
        <v>1415.2270000000001</v>
      </c>
      <c r="U79" s="450">
        <v>1415.2270000000001</v>
      </c>
      <c r="V79" s="436">
        <v>1286.57</v>
      </c>
      <c r="W79" s="409">
        <v>1286.57</v>
      </c>
      <c r="X79" s="409">
        <v>1286.57</v>
      </c>
      <c r="Y79" s="367">
        <v>1173.875</v>
      </c>
      <c r="Z79" s="305">
        <v>939.1</v>
      </c>
      <c r="AA79" s="289">
        <v>898.27375000000006</v>
      </c>
      <c r="AB79" s="277">
        <v>718.61900000000003</v>
      </c>
      <c r="AC79" s="263">
        <v>718.61900000000003</v>
      </c>
      <c r="AD79" s="263">
        <v>718.61900000000003</v>
      </c>
      <c r="AE79" s="208">
        <v>646.76303999999993</v>
      </c>
      <c r="AF79" s="208">
        <v>646.76303999999993</v>
      </c>
      <c r="AG79" s="208">
        <v>646.76303999999993</v>
      </c>
      <c r="AH79" s="208">
        <v>646.76303999999993</v>
      </c>
      <c r="AI79" s="208">
        <v>583.29999999999995</v>
      </c>
      <c r="AJ79" s="191">
        <v>466.64</v>
      </c>
      <c r="AK79" s="312">
        <f t="shared" si="7"/>
        <v>1</v>
      </c>
      <c r="AM79" s="34"/>
      <c r="AN79" s="34"/>
      <c r="AO79" s="34"/>
      <c r="AP79" s="34"/>
      <c r="AQ79" s="34"/>
      <c r="AR79" s="34"/>
    </row>
    <row r="80" spans="1:44" s="144" customFormat="1" ht="23.1" customHeight="1" x14ac:dyDescent="0.25">
      <c r="A80" s="449"/>
      <c r="B80" s="2">
        <v>1904</v>
      </c>
      <c r="C80" s="2" t="s">
        <v>420</v>
      </c>
      <c r="D80" s="4" t="s">
        <v>127</v>
      </c>
      <c r="E80" s="116">
        <f t="shared" si="17"/>
        <v>3950</v>
      </c>
      <c r="F80" s="117">
        <f t="shared" si="17"/>
        <v>2400</v>
      </c>
      <c r="G80" s="101"/>
      <c r="H80" s="2"/>
      <c r="I80" s="2"/>
      <c r="J80" s="33"/>
      <c r="K80" s="202">
        <f t="shared" si="18"/>
        <v>3950</v>
      </c>
      <c r="L80" s="202">
        <f t="shared" si="18"/>
        <v>2400</v>
      </c>
      <c r="M80" s="51"/>
      <c r="N80" s="13">
        <f t="shared" si="19"/>
        <v>3922.9250000000002</v>
      </c>
      <c r="O80" s="13">
        <f t="shared" si="20"/>
        <v>2353.7550000000001</v>
      </c>
      <c r="P80" s="51"/>
      <c r="Q80" s="477">
        <v>1569.17</v>
      </c>
      <c r="R80" s="477">
        <v>1569.17</v>
      </c>
      <c r="S80" s="477">
        <v>1569.17</v>
      </c>
      <c r="T80" s="450">
        <v>1452.9459999999999</v>
      </c>
      <c r="U80" s="450">
        <v>1452.9459999999999</v>
      </c>
      <c r="V80" s="436">
        <v>1320.86</v>
      </c>
      <c r="W80" s="409">
        <v>1320.86</v>
      </c>
      <c r="X80" s="409">
        <v>1320.86</v>
      </c>
      <c r="Y80" s="367">
        <v>1205.1624999999999</v>
      </c>
      <c r="Z80" s="305">
        <v>964.13</v>
      </c>
      <c r="AA80" s="289">
        <v>922.21250000000009</v>
      </c>
      <c r="AB80" s="277">
        <v>737.7700000000001</v>
      </c>
      <c r="AC80" s="263">
        <v>737.7700000000001</v>
      </c>
      <c r="AD80" s="263">
        <v>737.7700000000001</v>
      </c>
      <c r="AE80" s="208">
        <v>663.99101999999993</v>
      </c>
      <c r="AF80" s="208">
        <v>663.99101999999993</v>
      </c>
      <c r="AG80" s="208">
        <v>663.99101999999993</v>
      </c>
      <c r="AH80" s="208">
        <v>663.99101999999993</v>
      </c>
      <c r="AI80" s="208">
        <v>598.83749999999998</v>
      </c>
      <c r="AJ80" s="191">
        <v>479.07</v>
      </c>
      <c r="AK80" s="312">
        <f t="shared" si="7"/>
        <v>1</v>
      </c>
      <c r="AM80" s="34"/>
      <c r="AN80" s="34"/>
      <c r="AO80" s="34"/>
      <c r="AP80" s="34"/>
      <c r="AQ80" s="34"/>
      <c r="AR80" s="34"/>
    </row>
    <row r="81" spans="1:44" s="144" customFormat="1" ht="23.1" customHeight="1" x14ac:dyDescent="0.25">
      <c r="A81" s="449"/>
      <c r="B81" s="2">
        <v>1905</v>
      </c>
      <c r="C81" s="2" t="s">
        <v>421</v>
      </c>
      <c r="D81" s="4" t="s">
        <v>128</v>
      </c>
      <c r="E81" s="116">
        <f t="shared" si="17"/>
        <v>6000</v>
      </c>
      <c r="F81" s="117">
        <f t="shared" si="17"/>
        <v>3600</v>
      </c>
      <c r="G81" s="101"/>
      <c r="H81" s="2"/>
      <c r="I81" s="2"/>
      <c r="J81" s="33"/>
      <c r="K81" s="202">
        <f t="shared" si="18"/>
        <v>6000</v>
      </c>
      <c r="L81" s="202">
        <f t="shared" si="18"/>
        <v>3600</v>
      </c>
      <c r="M81" s="51"/>
      <c r="N81" s="13">
        <f t="shared" si="19"/>
        <v>5962.5750000000007</v>
      </c>
      <c r="O81" s="13">
        <f t="shared" si="20"/>
        <v>3577.5450000000001</v>
      </c>
      <c r="P81" s="51"/>
      <c r="Q81" s="477">
        <v>2385.0300000000002</v>
      </c>
      <c r="R81" s="477">
        <v>2385.0300000000002</v>
      </c>
      <c r="S81" s="477">
        <v>2385.0300000000002</v>
      </c>
      <c r="T81" s="450">
        <v>2208.3490000000002</v>
      </c>
      <c r="U81" s="450">
        <v>2208.3490000000002</v>
      </c>
      <c r="V81" s="436">
        <v>2007.59</v>
      </c>
      <c r="W81" s="409">
        <v>2007.59</v>
      </c>
      <c r="X81" s="409">
        <v>2007.59</v>
      </c>
      <c r="Y81" s="367">
        <v>1831.75</v>
      </c>
      <c r="Z81" s="305">
        <v>1465.4</v>
      </c>
      <c r="AA81" s="289">
        <v>1401.7025000000001</v>
      </c>
      <c r="AB81" s="277">
        <v>1121.3620000000001</v>
      </c>
      <c r="AC81" s="263">
        <v>1121.3620000000001</v>
      </c>
      <c r="AD81" s="263">
        <v>1121.3620000000001</v>
      </c>
      <c r="AE81" s="208">
        <v>1009.2158999999999</v>
      </c>
      <c r="AF81" s="208">
        <v>1009.2158999999999</v>
      </c>
      <c r="AG81" s="208">
        <v>1009.2158999999999</v>
      </c>
      <c r="AH81" s="208">
        <v>1009.2158999999999</v>
      </c>
      <c r="AI81" s="208">
        <v>910.1875</v>
      </c>
      <c r="AJ81" s="191">
        <v>728.15</v>
      </c>
      <c r="AK81" s="312">
        <f t="shared" si="7"/>
        <v>1</v>
      </c>
      <c r="AM81" s="34"/>
      <c r="AN81" s="34"/>
      <c r="AO81" s="34"/>
      <c r="AP81" s="34"/>
      <c r="AQ81" s="34"/>
      <c r="AR81" s="34"/>
    </row>
    <row r="82" spans="1:44" s="144" customFormat="1" ht="20.100000000000001" customHeight="1" x14ac:dyDescent="0.25">
      <c r="A82" s="2"/>
      <c r="B82" s="2"/>
      <c r="C82" s="2"/>
      <c r="D82" s="136"/>
      <c r="E82" s="138"/>
      <c r="F82" s="139"/>
      <c r="G82" s="99"/>
      <c r="H82" s="2"/>
      <c r="I82" s="2"/>
      <c r="J82" s="34"/>
      <c r="K82" s="202"/>
      <c r="L82" s="202"/>
      <c r="M82" s="2"/>
      <c r="N82" s="13"/>
      <c r="O82" s="13"/>
      <c r="P82" s="2"/>
      <c r="Q82" s="398"/>
      <c r="R82" s="398"/>
      <c r="S82" s="398"/>
      <c r="T82" s="398"/>
      <c r="U82" s="398"/>
      <c r="V82" s="400"/>
      <c r="W82" s="401"/>
      <c r="X82" s="401"/>
      <c r="Y82" s="329"/>
      <c r="Z82" s="329"/>
      <c r="AA82" s="330"/>
      <c r="AB82" s="280"/>
      <c r="AC82" s="331"/>
      <c r="AD82" s="331"/>
      <c r="AE82" s="208"/>
      <c r="AF82" s="208"/>
      <c r="AG82" s="208"/>
      <c r="AH82" s="208"/>
      <c r="AI82" s="208"/>
      <c r="AJ82" s="191"/>
      <c r="AK82" s="312" t="e">
        <f t="shared" si="7"/>
        <v>#DIV/0!</v>
      </c>
      <c r="AM82" s="34"/>
      <c r="AN82" s="34"/>
      <c r="AO82" s="34"/>
      <c r="AP82" s="34"/>
      <c r="AQ82" s="34"/>
      <c r="AR82" s="34"/>
    </row>
    <row r="83" spans="1:44" s="144" customFormat="1" ht="23.1" customHeight="1" x14ac:dyDescent="0.25">
      <c r="A83" s="2"/>
      <c r="B83" s="2"/>
      <c r="C83" s="2"/>
      <c r="D83" s="615" t="s">
        <v>275</v>
      </c>
      <c r="E83" s="615"/>
      <c r="F83" s="615"/>
      <c r="G83" s="615"/>
      <c r="H83" s="615"/>
      <c r="I83" s="615"/>
      <c r="J83" s="34"/>
      <c r="K83" s="202"/>
      <c r="L83" s="202"/>
      <c r="M83" s="2"/>
      <c r="N83" s="13"/>
      <c r="O83" s="13"/>
      <c r="P83" s="2"/>
      <c r="Q83" s="521">
        <v>45455</v>
      </c>
      <c r="R83" s="521">
        <v>45425</v>
      </c>
      <c r="S83" s="474">
        <v>220324</v>
      </c>
      <c r="T83" s="474">
        <v>220324</v>
      </c>
      <c r="U83" s="398"/>
      <c r="V83" s="400"/>
      <c r="W83" s="401"/>
      <c r="X83" s="401"/>
      <c r="Y83" s="329"/>
      <c r="Z83" s="329"/>
      <c r="AA83" s="330"/>
      <c r="AB83" s="280"/>
      <c r="AC83" s="331"/>
      <c r="AD83" s="331"/>
      <c r="AE83" s="208"/>
      <c r="AF83" s="234"/>
      <c r="AG83" s="208"/>
      <c r="AH83" s="208"/>
      <c r="AI83" s="208"/>
      <c r="AJ83" s="191"/>
      <c r="AK83" s="312">
        <f t="shared" si="7"/>
        <v>0.20630979829705343</v>
      </c>
      <c r="AM83" s="34"/>
      <c r="AN83" s="34"/>
      <c r="AO83" s="34"/>
      <c r="AP83" s="34"/>
      <c r="AQ83" s="34"/>
      <c r="AR83" s="34"/>
    </row>
    <row r="84" spans="1:44" s="144" customFormat="1" ht="23.1" customHeight="1" x14ac:dyDescent="0.25">
      <c r="A84" s="516" t="s">
        <v>889</v>
      </c>
      <c r="B84" s="2">
        <v>211</v>
      </c>
      <c r="C84" s="2" t="s">
        <v>307</v>
      </c>
      <c r="D84" s="4" t="s">
        <v>68</v>
      </c>
      <c r="E84" s="116">
        <f t="shared" ref="E84:F86" si="21">K84</f>
        <v>5700</v>
      </c>
      <c r="F84" s="117">
        <f t="shared" si="21"/>
        <v>3450</v>
      </c>
      <c r="G84" s="101"/>
      <c r="H84" s="2"/>
      <c r="I84" s="2"/>
      <c r="J84" s="33"/>
      <c r="K84" s="202">
        <f t="shared" ref="K84:L86" si="22">MROUND(N84+25,50)</f>
        <v>5700</v>
      </c>
      <c r="L84" s="202">
        <f t="shared" si="22"/>
        <v>3450</v>
      </c>
      <c r="M84" s="51"/>
      <c r="N84" s="13">
        <f t="shared" si="19"/>
        <v>5674.5</v>
      </c>
      <c r="O84" s="13">
        <f t="shared" si="20"/>
        <v>3404.7000000000003</v>
      </c>
      <c r="P84" s="51"/>
      <c r="Q84" s="522">
        <v>2269.8000000000002</v>
      </c>
      <c r="R84" s="522">
        <v>2269.8000000000002</v>
      </c>
      <c r="S84" s="398">
        <v>2269.8000000000002</v>
      </c>
      <c r="T84" s="398">
        <v>2269.8000000000002</v>
      </c>
      <c r="U84" s="398">
        <v>2269.8000000000002</v>
      </c>
      <c r="V84" s="436">
        <v>2269.8000000000002</v>
      </c>
      <c r="W84" s="399">
        <v>2171.114</v>
      </c>
      <c r="X84" s="399">
        <v>2171.114</v>
      </c>
      <c r="Y84" s="371">
        <v>1973.74</v>
      </c>
      <c r="Z84" s="303">
        <v>1361.2</v>
      </c>
      <c r="AA84" s="289">
        <v>1361.2</v>
      </c>
      <c r="AB84" s="277">
        <v>1088.96</v>
      </c>
      <c r="AC84" s="263">
        <v>1088.96</v>
      </c>
      <c r="AD84" s="263">
        <v>1088.96</v>
      </c>
      <c r="AE84" s="208">
        <v>972.29285999999991</v>
      </c>
      <c r="AF84" s="208">
        <v>972.29285999999991</v>
      </c>
      <c r="AG84" s="208">
        <v>972.29285999999991</v>
      </c>
      <c r="AH84" s="208">
        <v>972.29285999999991</v>
      </c>
      <c r="AI84" s="208">
        <v>876.88750000000005</v>
      </c>
      <c r="AJ84" s="191">
        <v>701.51</v>
      </c>
      <c r="AK84" s="312">
        <f t="shared" si="7"/>
        <v>1</v>
      </c>
      <c r="AM84" s="34"/>
      <c r="AN84" s="34"/>
      <c r="AO84" s="34"/>
      <c r="AP84" s="34"/>
      <c r="AQ84" s="34"/>
      <c r="AR84" s="34"/>
    </row>
    <row r="85" spans="1:44" s="144" customFormat="1" ht="23.1" customHeight="1" x14ac:dyDescent="0.25">
      <c r="A85" s="516" t="s">
        <v>889</v>
      </c>
      <c r="B85" s="2">
        <v>212</v>
      </c>
      <c r="C85" s="2" t="s">
        <v>308</v>
      </c>
      <c r="D85" s="4" t="s">
        <v>69</v>
      </c>
      <c r="E85" s="116">
        <f t="shared" si="21"/>
        <v>8550</v>
      </c>
      <c r="F85" s="117">
        <f t="shared" si="21"/>
        <v>5150</v>
      </c>
      <c r="G85" s="101"/>
      <c r="H85" s="2"/>
      <c r="I85" s="2"/>
      <c r="J85" s="33"/>
      <c r="K85" s="202">
        <f t="shared" si="22"/>
        <v>8550</v>
      </c>
      <c r="L85" s="202">
        <f t="shared" si="22"/>
        <v>5150</v>
      </c>
      <c r="M85" s="51"/>
      <c r="N85" s="13">
        <f t="shared" si="19"/>
        <v>8509.375</v>
      </c>
      <c r="O85" s="13">
        <f t="shared" si="20"/>
        <v>5105.625</v>
      </c>
      <c r="P85" s="51"/>
      <c r="Q85" s="522">
        <v>3403.75</v>
      </c>
      <c r="R85" s="522">
        <v>3403.75</v>
      </c>
      <c r="S85" s="398">
        <v>3403.75</v>
      </c>
      <c r="T85" s="398">
        <v>3403.75</v>
      </c>
      <c r="U85" s="398">
        <v>3403.75</v>
      </c>
      <c r="V85" s="436">
        <v>3403.75</v>
      </c>
      <c r="W85" s="399">
        <v>3255.7339375000001</v>
      </c>
      <c r="X85" s="399">
        <v>3255.7339375000001</v>
      </c>
      <c r="Y85" s="371">
        <v>2959.7581249999998</v>
      </c>
      <c r="Z85" s="303">
        <v>2041.2125000000001</v>
      </c>
      <c r="AA85" s="289">
        <v>2041.2125000000001</v>
      </c>
      <c r="AB85" s="277">
        <v>1632.97</v>
      </c>
      <c r="AC85" s="263">
        <v>1632.97</v>
      </c>
      <c r="AD85" s="263">
        <v>1632.97</v>
      </c>
      <c r="AE85" s="208">
        <v>1458.01656</v>
      </c>
      <c r="AF85" s="208">
        <v>1458.01656</v>
      </c>
      <c r="AG85" s="208">
        <v>1458.01656</v>
      </c>
      <c r="AH85" s="208">
        <v>1458.01656</v>
      </c>
      <c r="AI85" s="208">
        <v>1314.95</v>
      </c>
      <c r="AJ85" s="191">
        <v>1051.96</v>
      </c>
      <c r="AK85" s="312">
        <f t="shared" si="7"/>
        <v>1</v>
      </c>
      <c r="AM85" s="34"/>
      <c r="AN85" s="34"/>
      <c r="AO85" s="34"/>
      <c r="AP85" s="34"/>
      <c r="AQ85" s="34"/>
      <c r="AR85" s="34"/>
    </row>
    <row r="86" spans="1:44" s="144" customFormat="1" ht="23.1" customHeight="1" x14ac:dyDescent="0.25">
      <c r="A86" s="516" t="s">
        <v>889</v>
      </c>
      <c r="B86" s="2">
        <v>213</v>
      </c>
      <c r="C86" s="2" t="s">
        <v>309</v>
      </c>
      <c r="D86" s="4" t="s">
        <v>70</v>
      </c>
      <c r="E86" s="116">
        <f t="shared" si="21"/>
        <v>10750</v>
      </c>
      <c r="F86" s="117">
        <f t="shared" si="21"/>
        <v>6450</v>
      </c>
      <c r="G86" s="101"/>
      <c r="H86" s="2"/>
      <c r="I86" s="2"/>
      <c r="J86" s="33"/>
      <c r="K86" s="202">
        <f t="shared" si="22"/>
        <v>10750</v>
      </c>
      <c r="L86" s="202">
        <f t="shared" si="22"/>
        <v>6450</v>
      </c>
      <c r="M86" s="51"/>
      <c r="N86" s="13">
        <f t="shared" si="19"/>
        <v>10723.125</v>
      </c>
      <c r="O86" s="13">
        <f t="shared" si="20"/>
        <v>6433.875</v>
      </c>
      <c r="P86" s="51"/>
      <c r="Q86" s="522">
        <v>4289.25</v>
      </c>
      <c r="R86" s="522">
        <v>4289.25</v>
      </c>
      <c r="S86" s="398">
        <v>4289.25</v>
      </c>
      <c r="T86" s="398">
        <v>4289.25</v>
      </c>
      <c r="U86" s="398">
        <v>4289.25</v>
      </c>
      <c r="V86" s="436">
        <v>4289.25</v>
      </c>
      <c r="W86" s="399">
        <v>4102.7586874999997</v>
      </c>
      <c r="X86" s="399">
        <v>4102.7586874999997</v>
      </c>
      <c r="Y86" s="371">
        <v>3729.7806249999994</v>
      </c>
      <c r="Z86" s="303">
        <v>2572.2624999999998</v>
      </c>
      <c r="AA86" s="289">
        <v>2572.2624999999998</v>
      </c>
      <c r="AB86" s="277">
        <v>2057.81</v>
      </c>
      <c r="AC86" s="263">
        <v>2057.81</v>
      </c>
      <c r="AD86" s="263">
        <v>2057.81</v>
      </c>
      <c r="AE86" s="208">
        <v>1837.3231800000001</v>
      </c>
      <c r="AF86" s="208">
        <v>1837.3231800000001</v>
      </c>
      <c r="AG86" s="208">
        <v>1837.3231800000001</v>
      </c>
      <c r="AH86" s="208">
        <v>1837.3231800000001</v>
      </c>
      <c r="AI86" s="208">
        <v>1657.0375000000001</v>
      </c>
      <c r="AJ86" s="191">
        <v>1325.63</v>
      </c>
      <c r="AK86" s="312">
        <f t="shared" si="7"/>
        <v>1</v>
      </c>
      <c r="AM86" s="34"/>
      <c r="AN86" s="34"/>
      <c r="AO86" s="34"/>
      <c r="AP86" s="34"/>
      <c r="AQ86" s="34"/>
      <c r="AR86" s="34"/>
    </row>
    <row r="87" spans="1:44" s="144" customFormat="1" ht="20.10000000000000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/>
      <c r="L87" s="202"/>
      <c r="M87" s="2"/>
      <c r="N87" s="13"/>
      <c r="O87" s="13"/>
      <c r="P87" s="2"/>
      <c r="Q87" s="398"/>
      <c r="R87" s="398"/>
      <c r="S87" s="398"/>
      <c r="T87" s="398"/>
      <c r="U87" s="398"/>
      <c r="V87" s="400"/>
      <c r="W87" s="400"/>
      <c r="X87" s="400"/>
      <c r="Y87" s="332"/>
      <c r="Z87" s="332"/>
      <c r="AA87" s="330"/>
      <c r="AB87" s="280"/>
      <c r="AC87" s="331"/>
      <c r="AD87" s="331"/>
      <c r="AE87" s="208"/>
      <c r="AF87" s="208"/>
      <c r="AG87" s="208"/>
      <c r="AH87" s="208"/>
      <c r="AI87" s="208"/>
      <c r="AJ87" s="191"/>
      <c r="AK87" s="312" t="e">
        <f t="shared" si="7"/>
        <v>#DIV/0!</v>
      </c>
      <c r="AM87" s="34"/>
      <c r="AN87" s="34"/>
      <c r="AO87" s="34"/>
      <c r="AP87" s="34"/>
      <c r="AQ87" s="34"/>
      <c r="AR87" s="34"/>
    </row>
    <row r="88" spans="1:44" s="144" customFormat="1" ht="23.1" customHeight="1" x14ac:dyDescent="0.25">
      <c r="A88" s="2"/>
      <c r="B88" s="2"/>
      <c r="C88" s="2"/>
      <c r="D88" s="615" t="s">
        <v>277</v>
      </c>
      <c r="E88" s="615"/>
      <c r="F88" s="615"/>
      <c r="G88" s="615"/>
      <c r="H88" s="615"/>
      <c r="I88" s="615"/>
      <c r="J88" s="34"/>
      <c r="K88" s="202"/>
      <c r="L88" s="202"/>
      <c r="M88" s="2"/>
      <c r="N88" s="13"/>
      <c r="O88" s="13"/>
      <c r="P88" s="2"/>
      <c r="Q88" s="476">
        <v>45455</v>
      </c>
      <c r="R88" s="476">
        <v>45425</v>
      </c>
      <c r="S88" s="476">
        <v>45394</v>
      </c>
      <c r="T88" s="473">
        <v>220324</v>
      </c>
      <c r="U88" s="398"/>
      <c r="V88" s="400"/>
      <c r="W88" s="400"/>
      <c r="X88" s="400"/>
      <c r="Y88" s="332"/>
      <c r="Z88" s="332"/>
      <c r="AA88" s="330"/>
      <c r="AB88" s="280"/>
      <c r="AC88" s="331"/>
      <c r="AD88" s="331"/>
      <c r="AE88" s="208"/>
      <c r="AF88" s="208"/>
      <c r="AG88" s="208"/>
      <c r="AH88" s="208"/>
      <c r="AI88" s="208"/>
      <c r="AJ88" s="191"/>
      <c r="AK88" s="312">
        <f t="shared" si="7"/>
        <v>1.0013437899281843</v>
      </c>
      <c r="AM88" s="34"/>
      <c r="AN88" s="34"/>
      <c r="AO88" s="34"/>
      <c r="AP88" s="34"/>
      <c r="AQ88" s="34"/>
      <c r="AR88" s="34"/>
    </row>
    <row r="89" spans="1:44" s="144" customFormat="1" ht="23.1" customHeight="1" x14ac:dyDescent="0.25">
      <c r="A89" s="449"/>
      <c r="B89" s="2">
        <v>1921</v>
      </c>
      <c r="C89" s="2" t="s">
        <v>436</v>
      </c>
      <c r="D89" s="4" t="s">
        <v>138</v>
      </c>
      <c r="E89" s="116">
        <f t="shared" ref="E89:F94" si="23">K89</f>
        <v>3250</v>
      </c>
      <c r="F89" s="117">
        <f t="shared" si="23"/>
        <v>1950</v>
      </c>
      <c r="G89" s="101"/>
      <c r="H89" s="2"/>
      <c r="I89" s="2"/>
      <c r="J89" s="33"/>
      <c r="K89" s="202">
        <f t="shared" ref="K89:L94" si="24">MROUND(N89+25,50)</f>
        <v>3250</v>
      </c>
      <c r="L89" s="202">
        <f t="shared" si="24"/>
        <v>1950</v>
      </c>
      <c r="M89" s="51"/>
      <c r="N89" s="13">
        <f t="shared" si="19"/>
        <v>3211.6000000000004</v>
      </c>
      <c r="O89" s="13">
        <f t="shared" si="20"/>
        <v>1926.96</v>
      </c>
      <c r="P89" s="51"/>
      <c r="Q89" s="477">
        <v>1284.6400000000001</v>
      </c>
      <c r="R89" s="477">
        <v>1284.6400000000001</v>
      </c>
      <c r="S89" s="477">
        <v>1284.6400000000001</v>
      </c>
      <c r="T89" s="450">
        <v>1189.1990000000001</v>
      </c>
      <c r="U89" s="450">
        <v>1189.1990000000001</v>
      </c>
      <c r="V89" s="436">
        <v>1081.0899999999999</v>
      </c>
      <c r="W89" s="409">
        <v>1081.0899999999999</v>
      </c>
      <c r="X89" s="409">
        <v>1081.0899999999999</v>
      </c>
      <c r="Y89" s="368">
        <v>986.4</v>
      </c>
      <c r="Z89" s="305">
        <v>789.12</v>
      </c>
      <c r="AA89" s="289">
        <v>754.8062500000002</v>
      </c>
      <c r="AB89" s="277">
        <v>603.84500000000014</v>
      </c>
      <c r="AC89" s="263">
        <v>603.84500000000014</v>
      </c>
      <c r="AD89" s="263">
        <v>603.84500000000014</v>
      </c>
      <c r="AE89" s="208">
        <v>543.46446000000003</v>
      </c>
      <c r="AF89" s="208">
        <v>543.46446000000003</v>
      </c>
      <c r="AG89" s="208">
        <v>543.46446000000003</v>
      </c>
      <c r="AH89" s="208">
        <v>543.46446000000003</v>
      </c>
      <c r="AI89" s="208">
        <v>490.13750000000005</v>
      </c>
      <c r="AJ89" s="191">
        <v>392.11</v>
      </c>
      <c r="AK89" s="312">
        <f t="shared" si="7"/>
        <v>1</v>
      </c>
      <c r="AM89" s="34"/>
      <c r="AN89" s="34"/>
      <c r="AO89" s="34"/>
      <c r="AP89" s="34"/>
      <c r="AQ89" s="34"/>
      <c r="AR89" s="34"/>
    </row>
    <row r="90" spans="1:44" s="144" customFormat="1" ht="23.1" customHeight="1" x14ac:dyDescent="0.25">
      <c r="A90" s="449"/>
      <c r="B90" s="2">
        <v>1922</v>
      </c>
      <c r="C90" s="2" t="s">
        <v>437</v>
      </c>
      <c r="D90" s="4" t="s">
        <v>139</v>
      </c>
      <c r="E90" s="116">
        <f t="shared" si="23"/>
        <v>5800</v>
      </c>
      <c r="F90" s="117">
        <f t="shared" si="23"/>
        <v>3500</v>
      </c>
      <c r="G90" s="101"/>
      <c r="H90" s="2"/>
      <c r="I90" s="2"/>
      <c r="J90" s="33"/>
      <c r="K90" s="202">
        <f t="shared" si="24"/>
        <v>5800</v>
      </c>
      <c r="L90" s="202">
        <f t="shared" si="24"/>
        <v>3500</v>
      </c>
      <c r="M90" s="51"/>
      <c r="N90" s="13">
        <f t="shared" si="19"/>
        <v>5766.0249999999996</v>
      </c>
      <c r="O90" s="13">
        <f t="shared" si="20"/>
        <v>3459.6149999999998</v>
      </c>
      <c r="P90" s="51"/>
      <c r="Q90" s="477">
        <v>2306.41</v>
      </c>
      <c r="R90" s="477">
        <v>2306.41</v>
      </c>
      <c r="S90" s="477">
        <v>2306.41</v>
      </c>
      <c r="T90" s="450">
        <v>2135.5730000000003</v>
      </c>
      <c r="U90" s="450">
        <v>2135.5730000000003</v>
      </c>
      <c r="V90" s="436">
        <v>1941.43</v>
      </c>
      <c r="W90" s="409">
        <v>1941.43</v>
      </c>
      <c r="X90" s="409">
        <v>1941.43</v>
      </c>
      <c r="Y90" s="368">
        <v>1771.375</v>
      </c>
      <c r="Z90" s="305">
        <v>1417.1</v>
      </c>
      <c r="AA90" s="289">
        <v>1355.48875</v>
      </c>
      <c r="AB90" s="277">
        <v>1084.3910000000001</v>
      </c>
      <c r="AC90" s="263">
        <v>1084.3910000000001</v>
      </c>
      <c r="AD90" s="263">
        <v>1084.3910000000001</v>
      </c>
      <c r="AE90" s="208">
        <v>975.95189999999991</v>
      </c>
      <c r="AF90" s="208">
        <v>975.95189999999991</v>
      </c>
      <c r="AG90" s="208">
        <v>975.95189999999991</v>
      </c>
      <c r="AH90" s="208">
        <v>975.95189999999991</v>
      </c>
      <c r="AI90" s="208">
        <v>880.1875</v>
      </c>
      <c r="AJ90" s="191">
        <v>704.15</v>
      </c>
      <c r="AK90" s="312">
        <f t="shared" si="7"/>
        <v>1</v>
      </c>
      <c r="AM90" s="34"/>
      <c r="AN90" s="34"/>
      <c r="AO90" s="34"/>
      <c r="AP90" s="34"/>
      <c r="AQ90" s="34"/>
      <c r="AR90" s="34"/>
    </row>
    <row r="91" spans="1:44" s="144" customFormat="1" ht="23.1" customHeight="1" x14ac:dyDescent="0.25">
      <c r="A91" s="449"/>
      <c r="B91" s="2">
        <v>1923</v>
      </c>
      <c r="C91" s="2" t="s">
        <v>438</v>
      </c>
      <c r="D91" s="4" t="s">
        <v>140</v>
      </c>
      <c r="E91" s="116">
        <f t="shared" si="23"/>
        <v>12300</v>
      </c>
      <c r="F91" s="117">
        <f t="shared" si="23"/>
        <v>7400</v>
      </c>
      <c r="G91" s="101"/>
      <c r="H91" s="2"/>
      <c r="I91" s="2"/>
      <c r="J91" s="33"/>
      <c r="K91" s="202">
        <f t="shared" si="24"/>
        <v>12300</v>
      </c>
      <c r="L91" s="202">
        <f t="shared" si="24"/>
        <v>7400</v>
      </c>
      <c r="M91" s="51"/>
      <c r="N91" s="13">
        <f t="shared" si="19"/>
        <v>12276.25</v>
      </c>
      <c r="O91" s="13">
        <f t="shared" si="20"/>
        <v>7365.75</v>
      </c>
      <c r="P91" s="51"/>
      <c r="Q91" s="477">
        <v>4910.5</v>
      </c>
      <c r="R91" s="477">
        <v>4910.5</v>
      </c>
      <c r="S91" s="477">
        <v>4910.5</v>
      </c>
      <c r="T91" s="450">
        <v>4546.7510000000002</v>
      </c>
      <c r="U91" s="450">
        <v>4546.7510000000002</v>
      </c>
      <c r="V91" s="436">
        <v>4133.41</v>
      </c>
      <c r="W91" s="409">
        <v>4133.41</v>
      </c>
      <c r="X91" s="409">
        <v>4133.41</v>
      </c>
      <c r="Y91" s="368">
        <v>3771.3625000000002</v>
      </c>
      <c r="Z91" s="305">
        <v>3017.09</v>
      </c>
      <c r="AA91" s="289">
        <v>2774.9150000000004</v>
      </c>
      <c r="AB91" s="277">
        <v>2219.9320000000002</v>
      </c>
      <c r="AC91" s="263">
        <v>2219.9320000000002</v>
      </c>
      <c r="AD91" s="263">
        <v>2219.9320000000002</v>
      </c>
      <c r="AE91" s="208">
        <v>1997.9328599999999</v>
      </c>
      <c r="AF91" s="208">
        <v>1997.9328599999999</v>
      </c>
      <c r="AG91" s="208">
        <v>1997.9328599999999</v>
      </c>
      <c r="AH91" s="208">
        <v>1997.9328599999999</v>
      </c>
      <c r="AI91" s="208">
        <v>1801.8875</v>
      </c>
      <c r="AJ91" s="191">
        <v>1441.51</v>
      </c>
      <c r="AK91" s="312">
        <f t="shared" si="7"/>
        <v>1</v>
      </c>
      <c r="AM91" s="34"/>
      <c r="AN91" s="34"/>
      <c r="AO91" s="34"/>
      <c r="AP91" s="34"/>
      <c r="AQ91" s="34"/>
      <c r="AR91" s="34"/>
    </row>
    <row r="92" spans="1:44" s="144" customFormat="1" ht="23.1" customHeight="1" x14ac:dyDescent="0.25">
      <c r="A92" s="449"/>
      <c r="B92" s="2">
        <v>1924</v>
      </c>
      <c r="C92" s="2" t="s">
        <v>439</v>
      </c>
      <c r="D92" s="4" t="s">
        <v>141</v>
      </c>
      <c r="E92" s="116">
        <f t="shared" si="23"/>
        <v>12950</v>
      </c>
      <c r="F92" s="117">
        <f t="shared" si="23"/>
        <v>7800</v>
      </c>
      <c r="G92" s="101"/>
      <c r="H92" s="2"/>
      <c r="I92" s="2"/>
      <c r="J92" s="33"/>
      <c r="K92" s="202">
        <f t="shared" si="24"/>
        <v>12950</v>
      </c>
      <c r="L92" s="202">
        <f t="shared" si="24"/>
        <v>7800</v>
      </c>
      <c r="M92" s="51"/>
      <c r="N92" s="13">
        <f t="shared" si="19"/>
        <v>12931.6</v>
      </c>
      <c r="O92" s="13">
        <f t="shared" si="20"/>
        <v>7758.9600000000009</v>
      </c>
      <c r="P92" s="51"/>
      <c r="Q92" s="477">
        <v>5172.6400000000003</v>
      </c>
      <c r="R92" s="477">
        <v>5172.6400000000003</v>
      </c>
      <c r="S92" s="477">
        <v>5172.6400000000003</v>
      </c>
      <c r="T92" s="450">
        <v>4789.4880000000003</v>
      </c>
      <c r="U92" s="450">
        <v>4789.4880000000003</v>
      </c>
      <c r="V92" s="436">
        <v>4354.08</v>
      </c>
      <c r="W92" s="409">
        <v>4354.08</v>
      </c>
      <c r="X92" s="409">
        <v>4354.08</v>
      </c>
      <c r="Y92" s="368">
        <v>3972.7</v>
      </c>
      <c r="Z92" s="305">
        <v>3178.16</v>
      </c>
      <c r="AA92" s="289">
        <v>2923.0575000000003</v>
      </c>
      <c r="AB92" s="277">
        <v>2338.4460000000004</v>
      </c>
      <c r="AC92" s="263">
        <v>2338.4460000000004</v>
      </c>
      <c r="AD92" s="263">
        <v>2338.4460000000004</v>
      </c>
      <c r="AE92" s="208">
        <v>2104.59942</v>
      </c>
      <c r="AF92" s="208">
        <v>2104.59942</v>
      </c>
      <c r="AG92" s="208">
        <v>2104.59942</v>
      </c>
      <c r="AH92" s="208">
        <v>2104.59942</v>
      </c>
      <c r="AI92" s="208">
        <v>1898.0875000000001</v>
      </c>
      <c r="AJ92" s="191">
        <v>1518.47</v>
      </c>
      <c r="AK92" s="312">
        <f t="shared" si="7"/>
        <v>1</v>
      </c>
      <c r="AM92" s="34"/>
      <c r="AN92" s="34"/>
      <c r="AO92" s="34"/>
      <c r="AP92" s="34"/>
      <c r="AQ92" s="34"/>
      <c r="AR92" s="34"/>
    </row>
    <row r="93" spans="1:44" s="144" customFormat="1" ht="23.1" customHeight="1" x14ac:dyDescent="0.25">
      <c r="A93" s="449"/>
      <c r="B93" s="2">
        <v>1925</v>
      </c>
      <c r="C93" s="2" t="s">
        <v>441</v>
      </c>
      <c r="D93" s="4" t="s">
        <v>142</v>
      </c>
      <c r="E93" s="116">
        <f t="shared" si="23"/>
        <v>15650</v>
      </c>
      <c r="F93" s="117">
        <f t="shared" si="23"/>
        <v>9400</v>
      </c>
      <c r="G93" s="101"/>
      <c r="H93" s="2"/>
      <c r="I93" s="2"/>
      <c r="J93" s="33"/>
      <c r="K93" s="202">
        <f t="shared" si="24"/>
        <v>15650</v>
      </c>
      <c r="L93" s="202">
        <f t="shared" si="24"/>
        <v>9400</v>
      </c>
      <c r="M93" s="51"/>
      <c r="N93" s="13">
        <f t="shared" si="19"/>
        <v>15615.474999999999</v>
      </c>
      <c r="O93" s="13">
        <f t="shared" si="20"/>
        <v>9369.2849999999999</v>
      </c>
      <c r="P93" s="51"/>
      <c r="Q93" s="477">
        <v>6246.19</v>
      </c>
      <c r="R93" s="477">
        <v>6246.19</v>
      </c>
      <c r="S93" s="477">
        <v>6246.19</v>
      </c>
      <c r="T93" s="450">
        <v>5783.5029999999997</v>
      </c>
      <c r="U93" s="450">
        <v>5783.5029999999997</v>
      </c>
      <c r="V93" s="436">
        <v>5257.73</v>
      </c>
      <c r="W93" s="409">
        <v>5257.73</v>
      </c>
      <c r="X93" s="409">
        <v>5257.73</v>
      </c>
      <c r="Y93" s="368">
        <v>4797.2000000000007</v>
      </c>
      <c r="Z93" s="305">
        <v>3837.76</v>
      </c>
      <c r="AA93" s="289">
        <v>3529.7075</v>
      </c>
      <c r="AB93" s="277">
        <v>2823.7660000000001</v>
      </c>
      <c r="AC93" s="263">
        <v>2823.7660000000001</v>
      </c>
      <c r="AD93" s="263">
        <v>2823.7660000000001</v>
      </c>
      <c r="AE93" s="208">
        <v>2541.3973199999996</v>
      </c>
      <c r="AF93" s="208">
        <v>2541.3973199999996</v>
      </c>
      <c r="AG93" s="208">
        <v>2541.3973199999996</v>
      </c>
      <c r="AH93" s="208">
        <v>2541.3973199999996</v>
      </c>
      <c r="AI93" s="208">
        <v>2292.0249999999996</v>
      </c>
      <c r="AJ93" s="191">
        <v>1833.62</v>
      </c>
      <c r="AK93" s="312">
        <f t="shared" si="7"/>
        <v>1</v>
      </c>
      <c r="AM93" s="34"/>
      <c r="AN93" s="34"/>
      <c r="AO93" s="34"/>
      <c r="AP93" s="34"/>
      <c r="AQ93" s="34"/>
      <c r="AR93" s="34"/>
    </row>
    <row r="94" spans="1:44" s="144" customFormat="1" ht="23.1" customHeight="1" x14ac:dyDescent="0.25">
      <c r="A94" s="449"/>
      <c r="B94" s="2">
        <v>1926</v>
      </c>
      <c r="C94" s="2" t="s">
        <v>440</v>
      </c>
      <c r="D94" s="91" t="s">
        <v>55</v>
      </c>
      <c r="E94" s="116">
        <f t="shared" si="23"/>
        <v>26500</v>
      </c>
      <c r="F94" s="117">
        <f t="shared" si="23"/>
        <v>15900</v>
      </c>
      <c r="G94" s="101"/>
      <c r="H94" s="2"/>
      <c r="I94" s="2"/>
      <c r="J94" s="33"/>
      <c r="K94" s="202">
        <f t="shared" si="24"/>
        <v>26500</v>
      </c>
      <c r="L94" s="202">
        <f t="shared" si="24"/>
        <v>15900</v>
      </c>
      <c r="M94" s="51"/>
      <c r="N94" s="13">
        <f t="shared" si="19"/>
        <v>26493.15</v>
      </c>
      <c r="O94" s="13">
        <f t="shared" si="20"/>
        <v>15895.89</v>
      </c>
      <c r="P94" s="51"/>
      <c r="Q94" s="477">
        <v>10597.26</v>
      </c>
      <c r="R94" s="477">
        <v>10597.26</v>
      </c>
      <c r="S94" s="477">
        <v>10597.26</v>
      </c>
      <c r="T94" s="450">
        <v>9812.2750000000015</v>
      </c>
      <c r="U94" s="450">
        <v>9812.2750000000015</v>
      </c>
      <c r="V94" s="436">
        <v>8920.25</v>
      </c>
      <c r="W94" s="409">
        <v>8920.25</v>
      </c>
      <c r="X94" s="409">
        <v>8920.25</v>
      </c>
      <c r="Y94" s="368">
        <v>8138.9125000000004</v>
      </c>
      <c r="Z94" s="305">
        <v>6511.13</v>
      </c>
      <c r="AA94" s="289">
        <v>5988.4962500000001</v>
      </c>
      <c r="AB94" s="277">
        <v>4790.7970000000005</v>
      </c>
      <c r="AC94" s="263">
        <v>4790.7970000000005</v>
      </c>
      <c r="AD94" s="263">
        <v>4790.7970000000005</v>
      </c>
      <c r="AE94" s="208">
        <v>4311.7212599999993</v>
      </c>
      <c r="AF94" s="208">
        <v>4311.7212599999993</v>
      </c>
      <c r="AG94" s="208">
        <v>4311.7212599999993</v>
      </c>
      <c r="AH94" s="208">
        <v>4311.7212599999993</v>
      </c>
      <c r="AI94" s="208">
        <v>3888.6374999999998</v>
      </c>
      <c r="AJ94" s="191">
        <v>3110.91</v>
      </c>
      <c r="AK94" s="312">
        <f t="shared" si="7"/>
        <v>1</v>
      </c>
      <c r="AM94" s="34"/>
      <c r="AN94" s="34"/>
      <c r="AO94" s="34"/>
      <c r="AP94" s="34"/>
      <c r="AQ94" s="34"/>
      <c r="AR94" s="34"/>
    </row>
    <row r="95" spans="1:44" s="144" customFormat="1" ht="20.100000000000001" customHeight="1" x14ac:dyDescent="0.25">
      <c r="A95" s="2"/>
      <c r="B95" s="2"/>
      <c r="C95" s="2"/>
      <c r="D95" s="2"/>
      <c r="E95" s="138"/>
      <c r="F95" s="139"/>
      <c r="G95" s="99"/>
      <c r="H95" s="2"/>
      <c r="I95" s="2"/>
      <c r="J95" s="34"/>
      <c r="K95" s="202"/>
      <c r="L95" s="202"/>
      <c r="M95" s="2"/>
      <c r="N95" s="13"/>
      <c r="O95" s="13"/>
      <c r="P95" s="2"/>
      <c r="Q95" s="398"/>
      <c r="R95" s="398"/>
      <c r="S95" s="398"/>
      <c r="T95" s="398"/>
      <c r="U95" s="398"/>
      <c r="V95" s="400"/>
      <c r="W95" s="401"/>
      <c r="X95" s="401"/>
      <c r="Y95" s="329"/>
      <c r="Z95" s="329"/>
      <c r="AA95" s="330"/>
      <c r="AB95" s="280"/>
      <c r="AC95" s="331"/>
      <c r="AD95" s="331"/>
      <c r="AE95" s="208"/>
      <c r="AF95" s="208"/>
      <c r="AG95" s="208"/>
      <c r="AH95" s="208"/>
      <c r="AI95" s="208"/>
      <c r="AJ95" s="191"/>
      <c r="AK95" s="312" t="e">
        <f t="shared" si="7"/>
        <v>#DIV/0!</v>
      </c>
      <c r="AM95" s="34"/>
      <c r="AN95" s="34"/>
      <c r="AO95" s="34"/>
      <c r="AP95" s="34"/>
      <c r="AQ95" s="34"/>
      <c r="AR95" s="34"/>
    </row>
    <row r="96" spans="1:44" s="144" customFormat="1" ht="23.1" customHeight="1" x14ac:dyDescent="0.25">
      <c r="A96" s="2"/>
      <c r="B96" s="2"/>
      <c r="C96" s="2"/>
      <c r="D96" s="615" t="s">
        <v>272</v>
      </c>
      <c r="E96" s="615"/>
      <c r="F96" s="615"/>
      <c r="G96" s="615"/>
      <c r="H96" s="615"/>
      <c r="I96" s="615"/>
      <c r="J96" s="34"/>
      <c r="K96" s="202"/>
      <c r="L96" s="202"/>
      <c r="M96" s="2"/>
      <c r="N96" s="13"/>
      <c r="O96" s="13"/>
      <c r="P96" s="2"/>
      <c r="Q96" s="521">
        <v>45455</v>
      </c>
      <c r="R96" s="510">
        <v>45425</v>
      </c>
      <c r="S96" s="480">
        <v>290224</v>
      </c>
      <c r="T96" s="474">
        <v>220324</v>
      </c>
      <c r="U96" s="398"/>
      <c r="V96" s="400"/>
      <c r="W96" s="401"/>
      <c r="X96" s="401"/>
      <c r="Y96" s="329"/>
      <c r="Z96" s="329"/>
      <c r="AA96" s="330"/>
      <c r="AB96" s="280"/>
      <c r="AC96" s="331"/>
      <c r="AD96" s="331"/>
      <c r="AE96" s="208"/>
      <c r="AF96" s="208"/>
      <c r="AG96" s="208"/>
      <c r="AH96" s="208"/>
      <c r="AI96" s="208"/>
      <c r="AJ96" s="191"/>
      <c r="AK96" s="312">
        <f t="shared" si="7"/>
        <v>0.15662040355036111</v>
      </c>
      <c r="AM96" s="34"/>
      <c r="AN96" s="34"/>
      <c r="AO96" s="34"/>
      <c r="AP96" s="34"/>
      <c r="AQ96" s="34"/>
      <c r="AR96" s="34"/>
    </row>
    <row r="97" spans="1:44" s="144" customFormat="1" ht="23.1" customHeight="1" x14ac:dyDescent="0.25">
      <c r="A97" s="516" t="s">
        <v>890</v>
      </c>
      <c r="B97" s="2">
        <v>4744</v>
      </c>
      <c r="C97" s="2" t="s">
        <v>496</v>
      </c>
      <c r="D97" s="91" t="s">
        <v>90</v>
      </c>
      <c r="E97" s="116">
        <f t="shared" ref="E97:F103" si="25">K97</f>
        <v>700</v>
      </c>
      <c r="F97" s="117">
        <f t="shared" si="25"/>
        <v>450</v>
      </c>
      <c r="G97" s="101"/>
      <c r="H97" s="45"/>
      <c r="I97" s="45"/>
      <c r="J97" s="33"/>
      <c r="K97" s="202">
        <f t="shared" ref="K97:L103" si="26">MROUND(N97+25,50)</f>
        <v>700</v>
      </c>
      <c r="L97" s="202">
        <f t="shared" si="26"/>
        <v>450</v>
      </c>
      <c r="M97" s="51"/>
      <c r="N97" s="13">
        <f t="shared" si="19"/>
        <v>699.72499999999991</v>
      </c>
      <c r="O97" s="13">
        <f t="shared" si="20"/>
        <v>419.83499999999998</v>
      </c>
      <c r="P97" s="51"/>
      <c r="Q97" s="522">
        <v>279.89</v>
      </c>
      <c r="R97" s="522">
        <v>279.89</v>
      </c>
      <c r="S97" s="398">
        <v>232.33</v>
      </c>
      <c r="T97" s="398">
        <v>232.33</v>
      </c>
      <c r="U97" s="398">
        <v>232.33</v>
      </c>
      <c r="V97" s="436">
        <v>232.33</v>
      </c>
      <c r="W97" s="399">
        <v>222.24331250000003</v>
      </c>
      <c r="X97" s="399">
        <v>222.24331250000003</v>
      </c>
      <c r="Y97" s="371">
        <v>202.03937500000001</v>
      </c>
      <c r="Z97" s="303">
        <v>139.33750000000001</v>
      </c>
      <c r="AA97" s="289">
        <v>139.33750000000001</v>
      </c>
      <c r="AB97" s="277">
        <v>111.47</v>
      </c>
      <c r="AC97" s="263">
        <v>111.47</v>
      </c>
      <c r="AD97" s="263">
        <v>111.47</v>
      </c>
      <c r="AE97" s="208">
        <v>99.528660000000002</v>
      </c>
      <c r="AF97" s="208">
        <v>99.528660000000002</v>
      </c>
      <c r="AG97" s="208">
        <v>99.528660000000002</v>
      </c>
      <c r="AH97" s="208">
        <v>99.528660000000002</v>
      </c>
      <c r="AI97" s="208">
        <v>89.762500000000003</v>
      </c>
      <c r="AJ97" s="191">
        <v>71.81</v>
      </c>
      <c r="AK97" s="312">
        <f t="shared" si="7"/>
        <v>1.2047088193517839</v>
      </c>
      <c r="AM97" s="34"/>
      <c r="AN97" s="34"/>
      <c r="AO97" s="34"/>
      <c r="AP97" s="34"/>
      <c r="AQ97" s="34"/>
      <c r="AR97" s="34"/>
    </row>
    <row r="98" spans="1:44" s="144" customFormat="1" ht="23.1" customHeight="1" x14ac:dyDescent="0.25">
      <c r="A98" s="516" t="s">
        <v>890</v>
      </c>
      <c r="B98" s="2">
        <v>4744</v>
      </c>
      <c r="C98" s="2" t="s">
        <v>497</v>
      </c>
      <c r="D98" s="4" t="s">
        <v>91</v>
      </c>
      <c r="E98" s="116">
        <f t="shared" si="25"/>
        <v>850</v>
      </c>
      <c r="F98" s="117">
        <f t="shared" si="25"/>
        <v>500</v>
      </c>
      <c r="G98" s="101"/>
      <c r="H98" s="45"/>
      <c r="I98" s="45"/>
      <c r="J98" s="33"/>
      <c r="K98" s="202">
        <f t="shared" si="26"/>
        <v>850</v>
      </c>
      <c r="L98" s="202">
        <f t="shared" si="26"/>
        <v>500</v>
      </c>
      <c r="M98" s="51"/>
      <c r="N98" s="13">
        <f t="shared" si="19"/>
        <v>815.34999999999991</v>
      </c>
      <c r="O98" s="13">
        <f t="shared" si="20"/>
        <v>489.21</v>
      </c>
      <c r="P98" s="51"/>
      <c r="Q98" s="546">
        <v>326.14</v>
      </c>
      <c r="R98" s="522">
        <v>326.14</v>
      </c>
      <c r="S98" s="398">
        <v>271.18</v>
      </c>
      <c r="T98" s="398">
        <v>271.18</v>
      </c>
      <c r="U98" s="398">
        <v>271.18</v>
      </c>
      <c r="V98" s="436">
        <v>271.18</v>
      </c>
      <c r="W98" s="399">
        <v>235.78812500000001</v>
      </c>
      <c r="X98" s="399">
        <v>235.78812500000001</v>
      </c>
      <c r="Y98" s="371">
        <v>235.78812500000001</v>
      </c>
      <c r="Z98" s="303">
        <v>162.61250000000001</v>
      </c>
      <c r="AA98" s="289">
        <v>162.61250000000001</v>
      </c>
      <c r="AB98" s="277">
        <v>130.09</v>
      </c>
      <c r="AC98" s="263">
        <v>130.09</v>
      </c>
      <c r="AD98" s="263">
        <v>130.09</v>
      </c>
      <c r="AE98" s="208">
        <v>116.16065999999999</v>
      </c>
      <c r="AF98" s="208">
        <v>116.16065999999999</v>
      </c>
      <c r="AG98" s="208">
        <v>116.16065999999999</v>
      </c>
      <c r="AH98" s="208">
        <v>116.16065999999999</v>
      </c>
      <c r="AI98" s="208">
        <v>104.7625</v>
      </c>
      <c r="AJ98" s="191">
        <v>83.81</v>
      </c>
      <c r="AK98" s="312">
        <f t="shared" si="7"/>
        <v>1.2026698134080684</v>
      </c>
      <c r="AM98" s="34"/>
      <c r="AN98" s="34"/>
      <c r="AO98" s="34"/>
      <c r="AP98" s="34"/>
      <c r="AQ98" s="34"/>
      <c r="AR98" s="34"/>
    </row>
    <row r="99" spans="1:44" s="144" customFormat="1" ht="23.1" customHeight="1" x14ac:dyDescent="0.25">
      <c r="A99" s="516" t="s">
        <v>890</v>
      </c>
      <c r="B99" s="2">
        <v>4744</v>
      </c>
      <c r="C99" s="2" t="s">
        <v>498</v>
      </c>
      <c r="D99" s="4" t="s">
        <v>92</v>
      </c>
      <c r="E99" s="116">
        <f t="shared" si="25"/>
        <v>950</v>
      </c>
      <c r="F99" s="117">
        <f t="shared" si="25"/>
        <v>600</v>
      </c>
      <c r="G99" s="101"/>
      <c r="H99" s="45"/>
      <c r="I99" s="45"/>
      <c r="J99" s="33"/>
      <c r="K99" s="202">
        <f t="shared" si="26"/>
        <v>950</v>
      </c>
      <c r="L99" s="202">
        <f t="shared" si="26"/>
        <v>600</v>
      </c>
      <c r="M99" s="51"/>
      <c r="N99" s="13">
        <f t="shared" si="19"/>
        <v>943.75</v>
      </c>
      <c r="O99" s="13">
        <f t="shared" si="20"/>
        <v>566.25</v>
      </c>
      <c r="P99" s="51"/>
      <c r="Q99" s="548">
        <v>377.5</v>
      </c>
      <c r="R99" s="522">
        <v>377.5</v>
      </c>
      <c r="S99" s="398">
        <v>314.93</v>
      </c>
      <c r="T99" s="398">
        <v>314.93</v>
      </c>
      <c r="U99" s="398">
        <v>314.93</v>
      </c>
      <c r="V99" s="436">
        <v>314.93</v>
      </c>
      <c r="W99" s="420">
        <v>314.93</v>
      </c>
      <c r="X99" s="399">
        <v>273.85062500000004</v>
      </c>
      <c r="Y99" s="371">
        <v>273.85062500000004</v>
      </c>
      <c r="Z99" s="303">
        <v>188.86250000000001</v>
      </c>
      <c r="AA99" s="289">
        <v>188.86250000000001</v>
      </c>
      <c r="AB99" s="277">
        <v>151.09</v>
      </c>
      <c r="AC99" s="263">
        <v>151.09</v>
      </c>
      <c r="AD99" s="263">
        <v>151.09</v>
      </c>
      <c r="AE99" s="208">
        <v>134.91324</v>
      </c>
      <c r="AF99" s="208">
        <v>134.91324</v>
      </c>
      <c r="AG99" s="208">
        <v>134.91324</v>
      </c>
      <c r="AH99" s="208">
        <v>134.91324</v>
      </c>
      <c r="AI99" s="208">
        <v>121.67500000000001</v>
      </c>
      <c r="AJ99" s="191">
        <v>97.34</v>
      </c>
      <c r="AK99" s="312">
        <f t="shared" si="7"/>
        <v>1.1986790715397073</v>
      </c>
      <c r="AM99" s="34"/>
      <c r="AN99" s="34"/>
      <c r="AO99" s="34"/>
      <c r="AP99" s="34"/>
      <c r="AQ99" s="34"/>
      <c r="AR99" s="34"/>
    </row>
    <row r="100" spans="1:44" s="144" customFormat="1" ht="23.1" customHeight="1" x14ac:dyDescent="0.25">
      <c r="A100" s="516" t="s">
        <v>890</v>
      </c>
      <c r="B100" s="2">
        <v>4744</v>
      </c>
      <c r="C100" s="2" t="s">
        <v>499</v>
      </c>
      <c r="D100" s="4" t="s">
        <v>93</v>
      </c>
      <c r="E100" s="116">
        <f t="shared" si="25"/>
        <v>1700</v>
      </c>
      <c r="F100" s="117">
        <f t="shared" si="25"/>
        <v>1050</v>
      </c>
      <c r="G100" s="101"/>
      <c r="H100" s="45"/>
      <c r="I100" s="45"/>
      <c r="J100" s="33"/>
      <c r="K100" s="202">
        <f t="shared" si="26"/>
        <v>1700</v>
      </c>
      <c r="L100" s="202">
        <f t="shared" si="26"/>
        <v>1050</v>
      </c>
      <c r="M100" s="51"/>
      <c r="N100" s="13">
        <f t="shared" si="19"/>
        <v>1681.9499999999998</v>
      </c>
      <c r="O100" s="13">
        <f t="shared" si="20"/>
        <v>1009.17</v>
      </c>
      <c r="P100" s="51"/>
      <c r="Q100" s="522">
        <v>672.78</v>
      </c>
      <c r="R100" s="522">
        <v>672.78</v>
      </c>
      <c r="S100" s="398">
        <v>559.97</v>
      </c>
      <c r="T100" s="398">
        <v>559.97</v>
      </c>
      <c r="U100" s="398">
        <v>559.97</v>
      </c>
      <c r="V100" s="436">
        <v>559.97</v>
      </c>
      <c r="W100" s="399">
        <v>486.96437500000002</v>
      </c>
      <c r="X100" s="399">
        <v>486.96437500000002</v>
      </c>
      <c r="Y100" s="371">
        <v>486.96437500000002</v>
      </c>
      <c r="Z100" s="303">
        <v>335.83750000000003</v>
      </c>
      <c r="AA100" s="289">
        <v>335.83750000000003</v>
      </c>
      <c r="AB100" s="277">
        <v>268.67</v>
      </c>
      <c r="AC100" s="263">
        <v>268.67</v>
      </c>
      <c r="AD100" s="263">
        <v>268.67</v>
      </c>
      <c r="AE100" s="208">
        <v>239.87501999999998</v>
      </c>
      <c r="AF100" s="208">
        <v>239.87501999999998</v>
      </c>
      <c r="AG100" s="208">
        <v>239.87501999999998</v>
      </c>
      <c r="AH100" s="208">
        <v>239.87501999999998</v>
      </c>
      <c r="AI100" s="208">
        <v>216.33749999999998</v>
      </c>
      <c r="AJ100" s="191">
        <v>173.07</v>
      </c>
      <c r="AK100" s="312">
        <f t="shared" ref="AK100:AK163" si="27">Q100/S100</f>
        <v>1.2014572209225494</v>
      </c>
      <c r="AM100" s="34"/>
      <c r="AN100" s="34"/>
      <c r="AO100" s="34"/>
      <c r="AP100" s="34"/>
      <c r="AQ100" s="34"/>
      <c r="AR100" s="34"/>
    </row>
    <row r="101" spans="1:44" s="144" customFormat="1" ht="23.1" customHeight="1" x14ac:dyDescent="0.25">
      <c r="A101" s="516" t="s">
        <v>890</v>
      </c>
      <c r="B101" s="2">
        <v>4744</v>
      </c>
      <c r="C101" s="2" t="s">
        <v>500</v>
      </c>
      <c r="D101" s="4" t="s">
        <v>94</v>
      </c>
      <c r="E101" s="116">
        <f t="shared" si="25"/>
        <v>3150</v>
      </c>
      <c r="F101" s="117">
        <f t="shared" si="25"/>
        <v>1900</v>
      </c>
      <c r="G101" s="101"/>
      <c r="H101" s="45"/>
      <c r="I101" s="45"/>
      <c r="J101" s="33"/>
      <c r="K101" s="202">
        <f t="shared" si="26"/>
        <v>3150</v>
      </c>
      <c r="L101" s="202">
        <f t="shared" si="26"/>
        <v>1900</v>
      </c>
      <c r="M101" s="51"/>
      <c r="N101" s="13">
        <f t="shared" si="19"/>
        <v>3145.6750000000002</v>
      </c>
      <c r="O101" s="13">
        <f t="shared" si="20"/>
        <v>1887.405</v>
      </c>
      <c r="P101" s="51"/>
      <c r="Q101" s="522">
        <v>1258.27</v>
      </c>
      <c r="R101" s="522">
        <v>1258.27</v>
      </c>
      <c r="S101" s="398">
        <v>1050.2</v>
      </c>
      <c r="T101" s="398">
        <v>1050.2</v>
      </c>
      <c r="U101" s="398">
        <v>1050.2</v>
      </c>
      <c r="V101" s="436">
        <v>1050.2</v>
      </c>
      <c r="W101" s="399">
        <v>913.19187499999998</v>
      </c>
      <c r="X101" s="399">
        <v>913.19187499999998</v>
      </c>
      <c r="Y101" s="371">
        <v>913.19187499999998</v>
      </c>
      <c r="Z101" s="303">
        <v>629.78750000000002</v>
      </c>
      <c r="AA101" s="289">
        <v>629.78750000000002</v>
      </c>
      <c r="AB101" s="277">
        <v>503.83</v>
      </c>
      <c r="AC101" s="263">
        <v>503.83</v>
      </c>
      <c r="AD101" s="263">
        <v>503.83</v>
      </c>
      <c r="AE101" s="208">
        <v>449.85401999999993</v>
      </c>
      <c r="AF101" s="208">
        <v>449.85401999999993</v>
      </c>
      <c r="AG101" s="208">
        <v>449.85401999999993</v>
      </c>
      <c r="AH101" s="208">
        <v>449.85401999999993</v>
      </c>
      <c r="AI101" s="208">
        <v>405.71249999999998</v>
      </c>
      <c r="AJ101" s="191">
        <v>324.57</v>
      </c>
      <c r="AK101" s="312">
        <f t="shared" si="27"/>
        <v>1.1981241668253666</v>
      </c>
      <c r="AM101" s="34"/>
      <c r="AN101" s="34"/>
      <c r="AO101" s="34"/>
      <c r="AP101" s="34"/>
      <c r="AQ101" s="34"/>
      <c r="AR101" s="34"/>
    </row>
    <row r="102" spans="1:44" s="144" customFormat="1" ht="23.1" customHeight="1" x14ac:dyDescent="0.25">
      <c r="A102" s="517"/>
      <c r="B102" s="2">
        <v>403</v>
      </c>
      <c r="C102" s="2" t="s">
        <v>350</v>
      </c>
      <c r="D102" s="91" t="s">
        <v>790</v>
      </c>
      <c r="E102" s="116">
        <f t="shared" si="25"/>
        <v>2900</v>
      </c>
      <c r="F102" s="117">
        <f t="shared" si="25"/>
        <v>1750</v>
      </c>
      <c r="G102" s="101"/>
      <c r="H102" s="45"/>
      <c r="I102" s="45"/>
      <c r="J102" s="33"/>
      <c r="K102" s="202">
        <f t="shared" si="26"/>
        <v>2900</v>
      </c>
      <c r="L102" s="202">
        <f t="shared" si="26"/>
        <v>1750</v>
      </c>
      <c r="M102" s="51"/>
      <c r="N102" s="13">
        <f t="shared" si="19"/>
        <v>2859.4</v>
      </c>
      <c r="O102" s="13">
        <f t="shared" si="20"/>
        <v>1715.6399999999999</v>
      </c>
      <c r="P102" s="51"/>
      <c r="Q102" s="524">
        <v>1143.76</v>
      </c>
      <c r="R102" s="524">
        <v>1143.76</v>
      </c>
      <c r="S102" s="478">
        <v>1143.76</v>
      </c>
      <c r="T102" s="398">
        <v>864.84</v>
      </c>
      <c r="U102" s="398">
        <v>864.84</v>
      </c>
      <c r="V102" s="436">
        <v>864.84</v>
      </c>
      <c r="W102" s="409">
        <v>864.84</v>
      </c>
      <c r="X102" s="409">
        <v>864.84</v>
      </c>
      <c r="Y102" s="376">
        <v>745.55000000000007</v>
      </c>
      <c r="Z102" s="305">
        <v>596.44000000000005</v>
      </c>
      <c r="AA102" s="289">
        <v>436.25</v>
      </c>
      <c r="AB102" s="277">
        <v>349</v>
      </c>
      <c r="AC102" s="263">
        <v>349</v>
      </c>
      <c r="AD102" s="263"/>
      <c r="AE102" s="208">
        <v>320.24915999999996</v>
      </c>
      <c r="AF102" s="208">
        <v>320.24915999999996</v>
      </c>
      <c r="AG102" s="208">
        <v>320.24915999999996</v>
      </c>
      <c r="AH102" s="208">
        <v>320.24915999999996</v>
      </c>
      <c r="AI102" s="208">
        <v>288.82499999999999</v>
      </c>
      <c r="AJ102" s="191">
        <v>231.06</v>
      </c>
      <c r="AK102" s="312">
        <f t="shared" si="27"/>
        <v>1</v>
      </c>
      <c r="AM102" s="34"/>
      <c r="AN102" s="34"/>
      <c r="AO102" s="34"/>
      <c r="AP102" s="34"/>
      <c r="AQ102" s="34"/>
      <c r="AR102" s="34"/>
    </row>
    <row r="103" spans="1:44" s="144" customFormat="1" ht="23.1" customHeight="1" x14ac:dyDescent="0.25">
      <c r="A103" s="517"/>
      <c r="B103" s="2">
        <v>404</v>
      </c>
      <c r="C103" s="2" t="s">
        <v>351</v>
      </c>
      <c r="D103" s="91" t="s">
        <v>791</v>
      </c>
      <c r="E103" s="116">
        <f t="shared" si="25"/>
        <v>3300</v>
      </c>
      <c r="F103" s="117">
        <f t="shared" si="25"/>
        <v>2000</v>
      </c>
      <c r="G103" s="101"/>
      <c r="H103" s="45"/>
      <c r="I103" s="45"/>
      <c r="J103" s="33"/>
      <c r="K103" s="202">
        <f t="shared" si="26"/>
        <v>3300</v>
      </c>
      <c r="L103" s="202">
        <f t="shared" si="26"/>
        <v>2000</v>
      </c>
      <c r="M103" s="51"/>
      <c r="N103" s="13">
        <f t="shared" si="19"/>
        <v>3296.875</v>
      </c>
      <c r="O103" s="13">
        <f t="shared" si="20"/>
        <v>1978.125</v>
      </c>
      <c r="P103" s="51"/>
      <c r="Q103" s="524">
        <v>1318.75</v>
      </c>
      <c r="R103" s="524">
        <v>1318.75</v>
      </c>
      <c r="S103" s="478">
        <v>1318.75</v>
      </c>
      <c r="T103" s="398">
        <v>997.16</v>
      </c>
      <c r="U103" s="398">
        <v>997.16</v>
      </c>
      <c r="V103" s="436">
        <v>997.16</v>
      </c>
      <c r="W103" s="409">
        <v>997.16</v>
      </c>
      <c r="X103" s="409">
        <v>997.16</v>
      </c>
      <c r="Y103" s="376">
        <v>859.625</v>
      </c>
      <c r="Z103" s="305">
        <v>687.7</v>
      </c>
      <c r="AA103" s="289">
        <v>561.25</v>
      </c>
      <c r="AB103" s="277">
        <v>449</v>
      </c>
      <c r="AC103" s="263">
        <v>449</v>
      </c>
      <c r="AD103" s="263"/>
      <c r="AE103" s="208">
        <v>436.47911999999997</v>
      </c>
      <c r="AF103" s="208">
        <v>436.47911999999997</v>
      </c>
      <c r="AG103" s="208">
        <v>436.47911999999997</v>
      </c>
      <c r="AH103" s="208">
        <v>436.47911999999997</v>
      </c>
      <c r="AI103" s="208">
        <v>393.65000000000003</v>
      </c>
      <c r="AJ103" s="191">
        <v>314.92</v>
      </c>
      <c r="AK103" s="312">
        <f t="shared" si="27"/>
        <v>1</v>
      </c>
      <c r="AM103" s="34"/>
      <c r="AN103" s="34"/>
      <c r="AO103" s="34"/>
      <c r="AP103" s="34"/>
      <c r="AQ103" s="34"/>
      <c r="AR103" s="34"/>
    </row>
    <row r="104" spans="1:44" ht="20.100000000000001" customHeight="1" x14ac:dyDescent="0.25">
      <c r="D104" s="136"/>
      <c r="E104" s="138"/>
      <c r="F104" s="139"/>
      <c r="J104" s="34"/>
      <c r="K104" s="202"/>
      <c r="L104" s="202"/>
      <c r="M104" s="2"/>
      <c r="N104" s="13"/>
      <c r="O104" s="13"/>
      <c r="P104" s="2"/>
      <c r="Q104" s="398"/>
      <c r="R104" s="398"/>
      <c r="S104" s="398"/>
      <c r="T104" s="398"/>
      <c r="U104" s="398"/>
      <c r="V104" s="400"/>
      <c r="W104" s="401"/>
      <c r="X104" s="401"/>
      <c r="Y104" s="329"/>
      <c r="Z104" s="332"/>
      <c r="AA104" s="330"/>
      <c r="AB104" s="280"/>
      <c r="AC104" s="331"/>
      <c r="AD104" s="331"/>
      <c r="AE104" s="208"/>
      <c r="AF104" s="208"/>
      <c r="AG104" s="208"/>
      <c r="AH104" s="208"/>
      <c r="AI104" s="208"/>
      <c r="AJ104" s="191"/>
      <c r="AK104" s="312" t="e">
        <f t="shared" si="27"/>
        <v>#DIV/0!</v>
      </c>
    </row>
    <row r="105" spans="1:44" ht="23.1" customHeight="1" x14ac:dyDescent="0.25">
      <c r="D105" s="615" t="s">
        <v>734</v>
      </c>
      <c r="E105" s="615"/>
      <c r="F105" s="615"/>
      <c r="G105" s="615"/>
      <c r="H105" s="615"/>
      <c r="I105" s="615"/>
      <c r="J105" s="34"/>
      <c r="K105" s="202"/>
      <c r="L105" s="202"/>
      <c r="M105" s="2"/>
      <c r="N105" s="13"/>
      <c r="O105" s="13"/>
      <c r="P105" s="2"/>
      <c r="Q105" s="476">
        <v>45455</v>
      </c>
      <c r="R105" s="476">
        <v>45425</v>
      </c>
      <c r="S105" s="476">
        <v>45394</v>
      </c>
      <c r="T105" s="473">
        <v>220324</v>
      </c>
      <c r="U105" s="398"/>
      <c r="V105" s="400"/>
      <c r="W105" s="401"/>
      <c r="X105" s="401"/>
      <c r="Y105" s="329"/>
      <c r="Z105" s="332"/>
      <c r="AA105" s="330"/>
      <c r="AB105" s="280"/>
      <c r="AC105" s="331"/>
      <c r="AD105" s="331"/>
      <c r="AE105" s="208"/>
      <c r="AF105" s="208"/>
      <c r="AG105" s="208"/>
      <c r="AH105" s="208"/>
      <c r="AI105" s="208"/>
      <c r="AJ105" s="191"/>
      <c r="AK105" s="312">
        <f t="shared" si="27"/>
        <v>1.0013437899281843</v>
      </c>
    </row>
    <row r="106" spans="1:44" ht="23.1" customHeight="1" x14ac:dyDescent="0.25">
      <c r="A106" s="449" t="s">
        <v>251</v>
      </c>
      <c r="B106" s="2">
        <v>1887</v>
      </c>
      <c r="C106" s="2" t="s">
        <v>405</v>
      </c>
      <c r="D106" s="4" t="s">
        <v>792</v>
      </c>
      <c r="E106" s="116">
        <f t="shared" ref="E106:F109" si="28">K106</f>
        <v>2450</v>
      </c>
      <c r="F106" s="117">
        <f t="shared" si="28"/>
        <v>1450</v>
      </c>
      <c r="G106" s="101"/>
      <c r="I106" s="45"/>
      <c r="K106" s="202">
        <f t="shared" ref="K106:L109" si="29">MROUND(N106+25,50)</f>
        <v>2450</v>
      </c>
      <c r="L106" s="202">
        <f t="shared" si="29"/>
        <v>1450</v>
      </c>
      <c r="M106" s="51"/>
      <c r="N106" s="13">
        <f t="shared" si="19"/>
        <v>2415.8000000000002</v>
      </c>
      <c r="O106" s="13">
        <f t="shared" si="20"/>
        <v>1449.48</v>
      </c>
      <c r="P106" s="51"/>
      <c r="Q106" s="477">
        <v>966.32</v>
      </c>
      <c r="R106" s="477">
        <v>966.32</v>
      </c>
      <c r="S106" s="477">
        <v>966.32</v>
      </c>
      <c r="T106" s="450">
        <v>894.73</v>
      </c>
      <c r="U106" s="450">
        <v>858.41800000000012</v>
      </c>
      <c r="V106" s="436">
        <v>780.38</v>
      </c>
      <c r="W106" s="409">
        <v>780.38</v>
      </c>
      <c r="X106" s="409">
        <v>780.38</v>
      </c>
      <c r="Y106" s="376">
        <v>711.71249999999998</v>
      </c>
      <c r="Z106" s="305">
        <v>569.37</v>
      </c>
      <c r="AA106" s="289">
        <v>567.88875000000007</v>
      </c>
      <c r="AB106" s="277">
        <v>454.31100000000004</v>
      </c>
      <c r="AC106" s="263">
        <v>454.31100000000004</v>
      </c>
      <c r="AD106" s="263">
        <v>454.31100000000004</v>
      </c>
      <c r="AE106" s="208">
        <v>408.86999999999995</v>
      </c>
      <c r="AF106" s="208">
        <v>408.86999999999995</v>
      </c>
      <c r="AG106" s="208">
        <v>408.86999999999995</v>
      </c>
      <c r="AH106" s="208">
        <v>408.86999999999995</v>
      </c>
      <c r="AI106" s="208">
        <v>368.75</v>
      </c>
      <c r="AJ106" s="191">
        <v>295</v>
      </c>
      <c r="AK106" s="312">
        <f t="shared" si="27"/>
        <v>1</v>
      </c>
    </row>
    <row r="107" spans="1:44" ht="23.1" customHeight="1" x14ac:dyDescent="0.25">
      <c r="A107" s="449" t="s">
        <v>251</v>
      </c>
      <c r="B107" s="2">
        <v>1888</v>
      </c>
      <c r="C107" s="2" t="s">
        <v>406</v>
      </c>
      <c r="D107" s="4" t="s">
        <v>793</v>
      </c>
      <c r="E107" s="116">
        <f t="shared" si="28"/>
        <v>2950</v>
      </c>
      <c r="F107" s="117">
        <f t="shared" si="28"/>
        <v>1750</v>
      </c>
      <c r="G107" s="101"/>
      <c r="I107" s="45"/>
      <c r="K107" s="202">
        <f t="shared" si="29"/>
        <v>2950</v>
      </c>
      <c r="L107" s="202">
        <f t="shared" si="29"/>
        <v>1750</v>
      </c>
      <c r="M107" s="51"/>
      <c r="N107" s="13">
        <f t="shared" si="19"/>
        <v>2904.1000000000004</v>
      </c>
      <c r="O107" s="13">
        <f t="shared" si="20"/>
        <v>1742.46</v>
      </c>
      <c r="P107" s="51"/>
      <c r="Q107" s="477">
        <v>1161.6400000000001</v>
      </c>
      <c r="R107" s="477">
        <v>1161.6400000000001</v>
      </c>
      <c r="S107" s="477">
        <v>1161.6400000000001</v>
      </c>
      <c r="T107" s="450">
        <v>1075.5899999999999</v>
      </c>
      <c r="U107" s="450">
        <v>1075.58</v>
      </c>
      <c r="V107" s="436">
        <v>977.8</v>
      </c>
      <c r="W107" s="409">
        <v>977.8</v>
      </c>
      <c r="X107" s="409">
        <v>977.8</v>
      </c>
      <c r="Y107" s="376">
        <v>892.15000000000009</v>
      </c>
      <c r="Z107" s="305">
        <v>713.72</v>
      </c>
      <c r="AA107" s="289">
        <v>682.68750000000011</v>
      </c>
      <c r="AB107" s="277">
        <v>546.15000000000009</v>
      </c>
      <c r="AC107" s="263">
        <v>546.15000000000009</v>
      </c>
      <c r="AD107" s="263">
        <v>546.15000000000009</v>
      </c>
      <c r="AE107" s="208">
        <v>491.53103999999996</v>
      </c>
      <c r="AF107" s="208">
        <v>491.53103999999996</v>
      </c>
      <c r="AG107" s="208">
        <v>491.53103999999996</v>
      </c>
      <c r="AH107" s="208">
        <v>491.53103999999996</v>
      </c>
      <c r="AI107" s="208">
        <v>443.29999999999995</v>
      </c>
      <c r="AJ107" s="191">
        <v>354.64</v>
      </c>
      <c r="AK107" s="312">
        <f t="shared" si="27"/>
        <v>1</v>
      </c>
    </row>
    <row r="108" spans="1:44" ht="23.1" customHeight="1" x14ac:dyDescent="0.25">
      <c r="A108" s="449" t="s">
        <v>251</v>
      </c>
      <c r="B108" s="2">
        <v>1890</v>
      </c>
      <c r="C108" s="2" t="s">
        <v>408</v>
      </c>
      <c r="D108" s="4" t="s">
        <v>794</v>
      </c>
      <c r="E108" s="116">
        <f t="shared" si="28"/>
        <v>3700</v>
      </c>
      <c r="F108" s="117">
        <f t="shared" si="28"/>
        <v>2200</v>
      </c>
      <c r="G108" s="101"/>
      <c r="I108" s="45"/>
      <c r="K108" s="202">
        <f t="shared" si="29"/>
        <v>3700</v>
      </c>
      <c r="L108" s="202">
        <f t="shared" si="29"/>
        <v>2200</v>
      </c>
      <c r="M108" s="51"/>
      <c r="N108" s="13">
        <f t="shared" si="19"/>
        <v>3660.8249999999998</v>
      </c>
      <c r="O108" s="13">
        <f t="shared" si="20"/>
        <v>2196.4949999999999</v>
      </c>
      <c r="P108" s="51"/>
      <c r="Q108" s="477">
        <v>1464.33</v>
      </c>
      <c r="R108" s="477">
        <v>1464.33</v>
      </c>
      <c r="S108" s="477">
        <v>1464.33</v>
      </c>
      <c r="T108" s="450">
        <v>1355.8489999999999</v>
      </c>
      <c r="U108" s="450">
        <v>1355.8489999999999</v>
      </c>
      <c r="V108" s="436">
        <v>1232.5899999999999</v>
      </c>
      <c r="W108" s="409">
        <v>1232.5899999999999</v>
      </c>
      <c r="X108" s="409">
        <v>1232.5899999999999</v>
      </c>
      <c r="Y108" s="376">
        <v>1124.625</v>
      </c>
      <c r="Z108" s="305">
        <v>899.7</v>
      </c>
      <c r="AA108" s="289">
        <v>860.58500000000004</v>
      </c>
      <c r="AB108" s="277">
        <v>688.46800000000007</v>
      </c>
      <c r="AC108" s="263">
        <v>688.46800000000007</v>
      </c>
      <c r="AD108" s="263">
        <v>688.46800000000007</v>
      </c>
      <c r="AE108" s="208">
        <v>619.61129999999991</v>
      </c>
      <c r="AF108" s="208">
        <v>619.61129999999991</v>
      </c>
      <c r="AG108" s="208">
        <v>619.61129999999991</v>
      </c>
      <c r="AH108" s="208">
        <v>619.61129999999991</v>
      </c>
      <c r="AI108" s="208">
        <v>558.8125</v>
      </c>
      <c r="AJ108" s="191">
        <v>447.05</v>
      </c>
      <c r="AK108" s="312">
        <f t="shared" si="27"/>
        <v>1</v>
      </c>
    </row>
    <row r="109" spans="1:44" ht="23.1" customHeight="1" x14ac:dyDescent="0.25">
      <c r="A109" s="449" t="s">
        <v>251</v>
      </c>
      <c r="B109" s="2">
        <v>1891</v>
      </c>
      <c r="C109" s="2" t="s">
        <v>409</v>
      </c>
      <c r="D109" s="4" t="s">
        <v>795</v>
      </c>
      <c r="E109" s="116">
        <f t="shared" si="28"/>
        <v>4200</v>
      </c>
      <c r="F109" s="117">
        <f t="shared" si="28"/>
        <v>2500</v>
      </c>
      <c r="G109" s="101"/>
      <c r="I109" s="45"/>
      <c r="K109" s="202">
        <f t="shared" si="29"/>
        <v>4200</v>
      </c>
      <c r="L109" s="202">
        <f t="shared" si="29"/>
        <v>2500</v>
      </c>
      <c r="M109" s="51"/>
      <c r="N109" s="13">
        <f t="shared" si="19"/>
        <v>4152.7999999999993</v>
      </c>
      <c r="O109" s="13">
        <f t="shared" si="20"/>
        <v>2491.6799999999998</v>
      </c>
      <c r="P109" s="51"/>
      <c r="Q109" s="477">
        <v>1661.12</v>
      </c>
      <c r="R109" s="477">
        <v>1661.12</v>
      </c>
      <c r="S109" s="477">
        <v>1661.12</v>
      </c>
      <c r="T109" s="450">
        <v>1538.075</v>
      </c>
      <c r="U109" s="450">
        <v>1538.075</v>
      </c>
      <c r="V109" s="436">
        <v>1398.25</v>
      </c>
      <c r="W109" s="409">
        <v>1398.25</v>
      </c>
      <c r="X109" s="409">
        <v>1398.25</v>
      </c>
      <c r="Y109" s="376">
        <v>1275.7750000000001</v>
      </c>
      <c r="Z109" s="305">
        <v>1020.62</v>
      </c>
      <c r="AA109" s="289">
        <v>976.23625000000004</v>
      </c>
      <c r="AB109" s="277">
        <v>780.98900000000003</v>
      </c>
      <c r="AC109" s="263">
        <v>780.98900000000003</v>
      </c>
      <c r="AD109" s="263">
        <v>780.98900000000003</v>
      </c>
      <c r="AE109" s="208">
        <v>702.89603999999997</v>
      </c>
      <c r="AF109" s="208">
        <v>702.89603999999997</v>
      </c>
      <c r="AG109" s="208">
        <v>702.89603999999997</v>
      </c>
      <c r="AH109" s="208">
        <v>702.89603999999997</v>
      </c>
      <c r="AI109" s="208">
        <v>633.92499999999995</v>
      </c>
      <c r="AJ109" s="191">
        <v>507.14</v>
      </c>
      <c r="AK109" s="312">
        <f t="shared" si="27"/>
        <v>1</v>
      </c>
    </row>
    <row r="110" spans="1:44" ht="23.1" customHeight="1" x14ac:dyDescent="0.25">
      <c r="E110" s="138"/>
      <c r="F110" s="139"/>
      <c r="J110" s="34"/>
      <c r="K110" s="202"/>
      <c r="L110" s="202"/>
      <c r="M110" s="2"/>
      <c r="N110" s="13"/>
      <c r="O110" s="13"/>
      <c r="P110" s="2"/>
      <c r="Q110" s="398"/>
      <c r="R110" s="398"/>
      <c r="S110" s="398"/>
      <c r="T110" s="398"/>
      <c r="U110" s="398"/>
      <c r="V110" s="400"/>
      <c r="W110" s="401"/>
      <c r="X110" s="401"/>
      <c r="Y110" s="329"/>
      <c r="Z110" s="329"/>
      <c r="AA110" s="330"/>
      <c r="AB110" s="280"/>
      <c r="AC110" s="331"/>
      <c r="AD110" s="331"/>
      <c r="AE110" s="237"/>
      <c r="AF110" s="237"/>
      <c r="AG110" s="237"/>
      <c r="AH110" s="237"/>
      <c r="AI110" s="237"/>
      <c r="AJ110" s="197"/>
      <c r="AK110" s="312" t="e">
        <f t="shared" si="27"/>
        <v>#DIV/0!</v>
      </c>
    </row>
    <row r="111" spans="1:44" ht="23.1" customHeight="1" x14ac:dyDescent="0.25">
      <c r="D111" s="615" t="s">
        <v>280</v>
      </c>
      <c r="E111" s="615"/>
      <c r="F111" s="615"/>
      <c r="G111" s="615"/>
      <c r="H111" s="615"/>
      <c r="I111" s="615"/>
      <c r="K111" s="202"/>
      <c r="L111" s="202"/>
      <c r="M111" s="51"/>
      <c r="N111" s="13"/>
      <c r="O111" s="13"/>
      <c r="P111" s="51"/>
      <c r="Q111" s="476">
        <v>45455</v>
      </c>
      <c r="R111" s="476">
        <v>45425</v>
      </c>
      <c r="S111" s="476">
        <v>45394</v>
      </c>
      <c r="T111" s="473">
        <v>220324</v>
      </c>
      <c r="U111" s="398"/>
      <c r="V111" s="400"/>
      <c r="W111" s="401"/>
      <c r="X111" s="401"/>
      <c r="Y111" s="329"/>
      <c r="Z111" s="300"/>
      <c r="AA111" s="289"/>
      <c r="AB111" s="277"/>
      <c r="AC111" s="208"/>
      <c r="AD111" s="208"/>
      <c r="AE111" s="208"/>
      <c r="AF111" s="208"/>
      <c r="AG111" s="208"/>
      <c r="AH111" s="208"/>
      <c r="AI111" s="208"/>
      <c r="AJ111" s="191"/>
      <c r="AK111" s="312">
        <f t="shared" si="27"/>
        <v>1.0013437899281843</v>
      </c>
    </row>
    <row r="112" spans="1:44" s="66" customFormat="1" ht="23.1" customHeight="1" x14ac:dyDescent="0.25">
      <c r="A112" s="448" t="s">
        <v>238</v>
      </c>
      <c r="B112" s="60">
        <v>1938</v>
      </c>
      <c r="C112" s="2" t="s">
        <v>442</v>
      </c>
      <c r="D112" s="91" t="s">
        <v>143</v>
      </c>
      <c r="E112" s="116">
        <f t="shared" ref="E112:F115" si="30">K112</f>
        <v>2350</v>
      </c>
      <c r="F112" s="117">
        <f t="shared" si="30"/>
        <v>1450</v>
      </c>
      <c r="G112" s="101"/>
      <c r="H112" s="2"/>
      <c r="I112" s="45"/>
      <c r="J112" s="33"/>
      <c r="K112" s="202">
        <f t="shared" ref="K112:L115" si="31">MROUND(N112+25,50)</f>
        <v>2350</v>
      </c>
      <c r="L112" s="202">
        <f t="shared" si="31"/>
        <v>1450</v>
      </c>
      <c r="M112" s="51"/>
      <c r="N112" s="13">
        <f t="shared" si="19"/>
        <v>2348.125</v>
      </c>
      <c r="O112" s="13">
        <f t="shared" si="20"/>
        <v>1408.875</v>
      </c>
      <c r="P112" s="63"/>
      <c r="Q112" s="477">
        <v>939.25</v>
      </c>
      <c r="R112" s="477">
        <v>939.25</v>
      </c>
      <c r="S112" s="477">
        <v>939.25</v>
      </c>
      <c r="T112" s="450">
        <v>869.6930000000001</v>
      </c>
      <c r="U112" s="450">
        <v>869.6930000000001</v>
      </c>
      <c r="V112" s="436">
        <v>790.63</v>
      </c>
      <c r="W112" s="409">
        <v>790.63</v>
      </c>
      <c r="X112" s="409">
        <v>790.63</v>
      </c>
      <c r="Y112" s="376">
        <v>721.375</v>
      </c>
      <c r="Z112" s="305">
        <v>577.1</v>
      </c>
      <c r="AA112" s="289">
        <v>530.77750000000003</v>
      </c>
      <c r="AB112" s="277">
        <v>424.62200000000001</v>
      </c>
      <c r="AC112" s="263">
        <v>424.62200000000001</v>
      </c>
      <c r="AD112" s="263">
        <v>424.62200000000001</v>
      </c>
      <c r="AE112" s="208">
        <v>382.16178000000002</v>
      </c>
      <c r="AF112" s="208">
        <v>382.16178000000002</v>
      </c>
      <c r="AG112" s="208">
        <v>382.16178000000002</v>
      </c>
      <c r="AH112" s="208">
        <v>382.16178000000002</v>
      </c>
      <c r="AI112" s="208">
        <v>344.66250000000002</v>
      </c>
      <c r="AJ112" s="192">
        <v>275.73</v>
      </c>
      <c r="AK112" s="312">
        <f t="shared" si="27"/>
        <v>1</v>
      </c>
      <c r="AL112" s="144"/>
    </row>
    <row r="113" spans="1:37" ht="23.1" customHeight="1" x14ac:dyDescent="0.25">
      <c r="A113" s="449"/>
      <c r="B113" s="2">
        <v>1939</v>
      </c>
      <c r="C113" s="2" t="s">
        <v>443</v>
      </c>
      <c r="D113" s="91" t="s">
        <v>43</v>
      </c>
      <c r="E113" s="116">
        <f t="shared" si="30"/>
        <v>3100</v>
      </c>
      <c r="F113" s="117">
        <f t="shared" si="30"/>
        <v>1850</v>
      </c>
      <c r="G113" s="101"/>
      <c r="I113" s="45"/>
      <c r="K113" s="202">
        <f t="shared" si="31"/>
        <v>3100</v>
      </c>
      <c r="L113" s="202">
        <f t="shared" si="31"/>
        <v>1850</v>
      </c>
      <c r="M113" s="51"/>
      <c r="N113" s="13">
        <f t="shared" si="19"/>
        <v>3055.3250000000003</v>
      </c>
      <c r="O113" s="13">
        <f t="shared" si="20"/>
        <v>1833.1950000000002</v>
      </c>
      <c r="P113" s="51"/>
      <c r="Q113" s="477">
        <v>1222.1300000000001</v>
      </c>
      <c r="R113" s="477">
        <v>1222.1300000000001</v>
      </c>
      <c r="S113" s="477">
        <v>1222.1300000000001</v>
      </c>
      <c r="T113" s="450">
        <v>1131.5920000000001</v>
      </c>
      <c r="U113" s="450">
        <v>1131.5920000000001</v>
      </c>
      <c r="V113" s="436">
        <v>1028.72</v>
      </c>
      <c r="W113" s="409">
        <v>1028.72</v>
      </c>
      <c r="X113" s="409">
        <v>1028.72</v>
      </c>
      <c r="Y113" s="376">
        <v>938.61249999999995</v>
      </c>
      <c r="Z113" s="305">
        <v>750.89</v>
      </c>
      <c r="AA113" s="289">
        <v>690.62125000000015</v>
      </c>
      <c r="AB113" s="277">
        <v>552.49700000000007</v>
      </c>
      <c r="AC113" s="263">
        <v>552.49700000000007</v>
      </c>
      <c r="AD113" s="263">
        <v>552.49700000000007</v>
      </c>
      <c r="AE113" s="208">
        <v>497.24135999999993</v>
      </c>
      <c r="AF113" s="208">
        <v>497.24135999999993</v>
      </c>
      <c r="AG113" s="208">
        <v>497.24135999999993</v>
      </c>
      <c r="AH113" s="208">
        <v>497.24135999999993</v>
      </c>
      <c r="AI113" s="208">
        <v>448.45</v>
      </c>
      <c r="AJ113" s="191">
        <v>358.76</v>
      </c>
      <c r="AK113" s="312">
        <f t="shared" si="27"/>
        <v>1</v>
      </c>
    </row>
    <row r="114" spans="1:37" ht="23.1" customHeight="1" x14ac:dyDescent="0.25">
      <c r="A114" s="449"/>
      <c r="B114" s="2">
        <v>1940</v>
      </c>
      <c r="C114" s="2" t="s">
        <v>444</v>
      </c>
      <c r="D114" s="91" t="s">
        <v>41</v>
      </c>
      <c r="E114" s="116">
        <f t="shared" si="30"/>
        <v>4500</v>
      </c>
      <c r="F114" s="117">
        <f t="shared" si="30"/>
        <v>2700</v>
      </c>
      <c r="G114" s="101"/>
      <c r="I114" s="45"/>
      <c r="K114" s="202">
        <f t="shared" si="31"/>
        <v>4500</v>
      </c>
      <c r="L114" s="202">
        <f t="shared" si="31"/>
        <v>2700</v>
      </c>
      <c r="M114" s="51"/>
      <c r="N114" s="13">
        <f t="shared" si="19"/>
        <v>4498.8</v>
      </c>
      <c r="O114" s="13">
        <f t="shared" si="20"/>
        <v>2699.2799999999997</v>
      </c>
      <c r="P114" s="51"/>
      <c r="Q114" s="477">
        <v>1799.52</v>
      </c>
      <c r="R114" s="477">
        <v>1799.52</v>
      </c>
      <c r="S114" s="477">
        <v>1799.52</v>
      </c>
      <c r="T114" s="450">
        <v>1666.2250000000001</v>
      </c>
      <c r="U114" s="450">
        <v>1666.2250000000001</v>
      </c>
      <c r="V114" s="436">
        <v>1514.75</v>
      </c>
      <c r="W114" s="409">
        <v>1514.75</v>
      </c>
      <c r="X114" s="409">
        <v>1514.75</v>
      </c>
      <c r="Y114" s="376">
        <v>1382.075</v>
      </c>
      <c r="Z114" s="305">
        <v>1105.6600000000001</v>
      </c>
      <c r="AA114" s="289">
        <v>1016.9087500000002</v>
      </c>
      <c r="AB114" s="277">
        <v>813.52700000000016</v>
      </c>
      <c r="AC114" s="263">
        <v>813.52700000000016</v>
      </c>
      <c r="AD114" s="263">
        <v>813.52700000000016</v>
      </c>
      <c r="AE114" s="208">
        <v>661</v>
      </c>
      <c r="AF114" s="234">
        <v>661</v>
      </c>
      <c r="AG114" s="208">
        <v>732.18221999999992</v>
      </c>
      <c r="AH114" s="208">
        <v>732.18221999999992</v>
      </c>
      <c r="AI114" s="208">
        <v>660.33749999999998</v>
      </c>
      <c r="AJ114" s="191">
        <v>528.27</v>
      </c>
      <c r="AK114" s="312">
        <f t="shared" si="27"/>
        <v>1</v>
      </c>
    </row>
    <row r="115" spans="1:37" ht="23.1" customHeight="1" x14ac:dyDescent="0.25">
      <c r="A115" s="449"/>
      <c r="B115" s="2">
        <v>1940</v>
      </c>
      <c r="C115" s="2" t="s">
        <v>849</v>
      </c>
      <c r="D115" s="91" t="s">
        <v>850</v>
      </c>
      <c r="E115" s="116">
        <f t="shared" si="30"/>
        <v>7000</v>
      </c>
      <c r="F115" s="117">
        <f t="shared" si="30"/>
        <v>4200</v>
      </c>
      <c r="G115" s="101"/>
      <c r="I115" s="45"/>
      <c r="K115" s="202">
        <f t="shared" si="31"/>
        <v>7000</v>
      </c>
      <c r="L115" s="202">
        <f t="shared" si="31"/>
        <v>4200</v>
      </c>
      <c r="M115" s="51"/>
      <c r="N115" s="13">
        <f t="shared" si="19"/>
        <v>6996.9250000000002</v>
      </c>
      <c r="O115" s="13">
        <f t="shared" si="20"/>
        <v>4198.1549999999997</v>
      </c>
      <c r="P115" s="51"/>
      <c r="Q115" s="477">
        <v>2798.77</v>
      </c>
      <c r="R115" s="477">
        <v>2798.77</v>
      </c>
      <c r="S115" s="477">
        <v>2798.77</v>
      </c>
      <c r="T115" s="450">
        <v>2591.4569999999999</v>
      </c>
      <c r="U115" s="450">
        <v>2591.4569999999999</v>
      </c>
      <c r="V115" s="436">
        <v>2355.87</v>
      </c>
      <c r="W115" s="409">
        <v>2355.87</v>
      </c>
      <c r="X115" s="409">
        <v>2355.87</v>
      </c>
      <c r="Y115" s="376">
        <v>1382.075</v>
      </c>
      <c r="Z115" s="305">
        <v>1105.6600000000001</v>
      </c>
      <c r="AA115" s="289">
        <v>1016.9087500000002</v>
      </c>
      <c r="AB115" s="277">
        <v>813.52700000000016</v>
      </c>
      <c r="AC115" s="263">
        <v>813.52700000000016</v>
      </c>
      <c r="AD115" s="263">
        <v>813.52700000000016</v>
      </c>
      <c r="AE115" s="208">
        <v>661</v>
      </c>
      <c r="AF115" s="234">
        <v>661</v>
      </c>
      <c r="AG115" s="208">
        <v>732.18221999999992</v>
      </c>
      <c r="AH115" s="208">
        <v>732.18221999999992</v>
      </c>
      <c r="AI115" s="208">
        <v>660.33749999999998</v>
      </c>
      <c r="AJ115" s="191">
        <v>528.27</v>
      </c>
      <c r="AK115" s="312">
        <f t="shared" si="27"/>
        <v>1</v>
      </c>
    </row>
    <row r="116" spans="1:37" ht="20.100000000000001" customHeight="1" x14ac:dyDescent="0.25">
      <c r="E116" s="138"/>
      <c r="F116" s="139"/>
      <c r="J116" s="34"/>
      <c r="K116" s="202"/>
      <c r="L116" s="202"/>
      <c r="M116" s="2"/>
      <c r="N116" s="13"/>
      <c r="O116" s="13"/>
      <c r="P116" s="2"/>
      <c r="Q116" s="398"/>
      <c r="R116" s="398"/>
      <c r="S116" s="398"/>
      <c r="T116" s="398"/>
      <c r="U116" s="398"/>
      <c r="V116" s="400"/>
      <c r="W116" s="401"/>
      <c r="X116" s="401"/>
      <c r="Y116" s="329"/>
      <c r="Z116" s="329"/>
      <c r="AA116" s="330"/>
      <c r="AB116" s="280"/>
      <c r="AC116" s="331"/>
      <c r="AD116" s="331"/>
      <c r="AE116" s="237"/>
      <c r="AF116" s="334"/>
      <c r="AG116" s="237"/>
      <c r="AH116" s="237"/>
      <c r="AI116" s="237"/>
      <c r="AJ116" s="197"/>
      <c r="AK116" s="312" t="e">
        <f t="shared" si="27"/>
        <v>#DIV/0!</v>
      </c>
    </row>
    <row r="117" spans="1:37" ht="23.1" customHeight="1" x14ac:dyDescent="0.25">
      <c r="D117" s="615" t="s">
        <v>273</v>
      </c>
      <c r="E117" s="615"/>
      <c r="F117" s="615"/>
      <c r="G117" s="615"/>
      <c r="H117" s="615"/>
      <c r="I117" s="615"/>
      <c r="K117" s="202"/>
      <c r="L117" s="202"/>
      <c r="M117" s="51"/>
      <c r="N117" s="13"/>
      <c r="O117" s="13"/>
      <c r="P117" s="51"/>
      <c r="Q117" s="476">
        <v>45455</v>
      </c>
      <c r="R117" s="476">
        <v>45425</v>
      </c>
      <c r="S117" s="476">
        <v>45394</v>
      </c>
      <c r="T117" s="473">
        <v>220324</v>
      </c>
      <c r="U117" s="398"/>
      <c r="V117" s="400"/>
      <c r="W117" s="401"/>
      <c r="X117" s="401"/>
      <c r="Y117" s="376"/>
      <c r="Z117" s="305"/>
      <c r="AA117" s="289"/>
      <c r="AB117" s="277"/>
      <c r="AC117" s="263"/>
      <c r="AD117" s="263"/>
      <c r="AE117" s="208"/>
      <c r="AF117" s="208"/>
      <c r="AG117" s="208"/>
      <c r="AH117" s="208"/>
      <c r="AI117" s="208"/>
      <c r="AJ117" s="191"/>
      <c r="AK117" s="312">
        <f t="shared" si="27"/>
        <v>1.0013437899281843</v>
      </c>
    </row>
    <row r="118" spans="1:37" ht="23.1" customHeight="1" x14ac:dyDescent="0.25">
      <c r="A118" s="449"/>
      <c r="B118" s="2">
        <v>1917</v>
      </c>
      <c r="C118" s="2" t="s">
        <v>432</v>
      </c>
      <c r="D118" s="4" t="s">
        <v>135</v>
      </c>
      <c r="E118" s="116">
        <f t="shared" ref="E118:F121" si="32">K118</f>
        <v>3250</v>
      </c>
      <c r="F118" s="117">
        <f t="shared" si="32"/>
        <v>1950</v>
      </c>
      <c r="G118" s="101"/>
      <c r="H118" s="45"/>
      <c r="K118" s="202">
        <f t="shared" ref="K118:L121" si="33">MROUND(N118+25,50)</f>
        <v>3250</v>
      </c>
      <c r="L118" s="202">
        <f t="shared" si="33"/>
        <v>1950</v>
      </c>
      <c r="M118" s="51"/>
      <c r="N118" s="13">
        <f t="shared" si="19"/>
        <v>3207.2750000000001</v>
      </c>
      <c r="O118" s="13">
        <f t="shared" si="20"/>
        <v>1924.3650000000002</v>
      </c>
      <c r="P118" s="51"/>
      <c r="Q118" s="477">
        <v>1282.9100000000001</v>
      </c>
      <c r="R118" s="477">
        <v>1282.9100000000001</v>
      </c>
      <c r="S118" s="477">
        <v>1282.9100000000001</v>
      </c>
      <c r="T118" s="450">
        <v>1187.8790000000001</v>
      </c>
      <c r="U118" s="450">
        <v>1187.8790000000001</v>
      </c>
      <c r="V118" s="436">
        <v>1079.8900000000001</v>
      </c>
      <c r="W118" s="409">
        <v>1079.8900000000001</v>
      </c>
      <c r="X118" s="409">
        <v>1079.8900000000001</v>
      </c>
      <c r="Y118" s="376">
        <v>985.3</v>
      </c>
      <c r="Z118" s="305">
        <v>788.24</v>
      </c>
      <c r="AA118" s="289">
        <v>724.96875</v>
      </c>
      <c r="AB118" s="277">
        <v>579.97500000000002</v>
      </c>
      <c r="AC118" s="263">
        <v>579.97500000000002</v>
      </c>
      <c r="AD118" s="263">
        <v>579.97500000000002</v>
      </c>
      <c r="AE118" s="208">
        <v>521.98145999999997</v>
      </c>
      <c r="AF118" s="208">
        <v>521.98145999999997</v>
      </c>
      <c r="AG118" s="208">
        <v>521.98145999999997</v>
      </c>
      <c r="AH118" s="208">
        <v>521.98145999999997</v>
      </c>
      <c r="AI118" s="208">
        <v>470.76250000000005</v>
      </c>
      <c r="AJ118" s="191">
        <v>376.61</v>
      </c>
      <c r="AK118" s="312">
        <f t="shared" si="27"/>
        <v>1</v>
      </c>
    </row>
    <row r="119" spans="1:37" ht="23.1" customHeight="1" x14ac:dyDescent="0.25">
      <c r="A119" s="449"/>
      <c r="B119" s="2">
        <v>1918</v>
      </c>
      <c r="C119" s="2" t="s">
        <v>433</v>
      </c>
      <c r="D119" s="4" t="s">
        <v>136</v>
      </c>
      <c r="E119" s="116">
        <f t="shared" si="32"/>
        <v>5850</v>
      </c>
      <c r="F119" s="117">
        <f t="shared" si="32"/>
        <v>3500</v>
      </c>
      <c r="G119" s="101"/>
      <c r="H119" s="45"/>
      <c r="K119" s="202">
        <f t="shared" si="33"/>
        <v>5850</v>
      </c>
      <c r="L119" s="202">
        <f t="shared" si="33"/>
        <v>3500</v>
      </c>
      <c r="M119" s="51"/>
      <c r="N119" s="13">
        <f t="shared" si="19"/>
        <v>5831.8499999999995</v>
      </c>
      <c r="O119" s="13">
        <f t="shared" si="20"/>
        <v>3499.1099999999997</v>
      </c>
      <c r="P119" s="51"/>
      <c r="Q119" s="477">
        <v>2332.7399999999998</v>
      </c>
      <c r="R119" s="477">
        <v>2332.7399999999998</v>
      </c>
      <c r="S119" s="477">
        <v>2332.7399999999998</v>
      </c>
      <c r="T119" s="450">
        <v>2159.9380000000001</v>
      </c>
      <c r="U119" s="450">
        <v>2159.9380000000001</v>
      </c>
      <c r="V119" s="436">
        <v>1963.58</v>
      </c>
      <c r="W119" s="409">
        <v>1963.58</v>
      </c>
      <c r="X119" s="409">
        <v>1963.58</v>
      </c>
      <c r="Y119" s="376">
        <v>1791.5875000000001</v>
      </c>
      <c r="Z119" s="305">
        <v>1433.27</v>
      </c>
      <c r="AA119" s="289">
        <v>1318.2125000000001</v>
      </c>
      <c r="AB119" s="277">
        <v>1054.5700000000002</v>
      </c>
      <c r="AC119" s="263">
        <v>1054.5700000000002</v>
      </c>
      <c r="AD119" s="263">
        <v>1054.5700000000002</v>
      </c>
      <c r="AE119" s="208">
        <v>949.11893999999984</v>
      </c>
      <c r="AF119" s="208">
        <v>949.11893999999984</v>
      </c>
      <c r="AG119" s="208">
        <v>949.11893999999984</v>
      </c>
      <c r="AH119" s="208">
        <v>949.11893999999984</v>
      </c>
      <c r="AI119" s="208">
        <v>855.98749999999995</v>
      </c>
      <c r="AJ119" s="191">
        <v>684.79</v>
      </c>
      <c r="AK119" s="312">
        <f t="shared" si="27"/>
        <v>1</v>
      </c>
    </row>
    <row r="120" spans="1:37" ht="23.1" customHeight="1" x14ac:dyDescent="0.25">
      <c r="A120" s="449"/>
      <c r="B120" s="2">
        <v>1919</v>
      </c>
      <c r="C120" s="2" t="s">
        <v>434</v>
      </c>
      <c r="D120" s="4" t="s">
        <v>253</v>
      </c>
      <c r="E120" s="116">
        <f t="shared" si="32"/>
        <v>12200</v>
      </c>
      <c r="F120" s="117">
        <f t="shared" si="32"/>
        <v>7350</v>
      </c>
      <c r="G120" s="101"/>
      <c r="H120" s="45"/>
      <c r="K120" s="202">
        <f t="shared" si="33"/>
        <v>12200</v>
      </c>
      <c r="L120" s="202">
        <f t="shared" si="33"/>
        <v>7350</v>
      </c>
      <c r="M120" s="51"/>
      <c r="N120" s="13">
        <f t="shared" si="19"/>
        <v>12195.45</v>
      </c>
      <c r="O120" s="13">
        <f t="shared" si="20"/>
        <v>7317.27</v>
      </c>
      <c r="P120" s="51"/>
      <c r="Q120" s="477">
        <v>4878.18</v>
      </c>
      <c r="R120" s="477">
        <v>4878.18</v>
      </c>
      <c r="S120" s="477">
        <v>4878.18</v>
      </c>
      <c r="T120" s="450">
        <v>4516.8420000000006</v>
      </c>
      <c r="U120" s="450">
        <v>4516.8420000000006</v>
      </c>
      <c r="V120" s="436">
        <v>4106.22</v>
      </c>
      <c r="W120" s="409">
        <v>4106.22</v>
      </c>
      <c r="X120" s="409">
        <v>4106.22</v>
      </c>
      <c r="Y120" s="376">
        <v>3746.5499999999997</v>
      </c>
      <c r="Z120" s="305">
        <v>2997.24</v>
      </c>
      <c r="AA120" s="289">
        <v>2866.9162500000002</v>
      </c>
      <c r="AB120" s="277">
        <v>2293.5330000000004</v>
      </c>
      <c r="AC120" s="263">
        <v>2293.5330000000004</v>
      </c>
      <c r="AD120" s="263">
        <v>2293.5330000000004</v>
      </c>
      <c r="AE120" s="208">
        <v>2064.1836599999997</v>
      </c>
      <c r="AF120" s="208">
        <v>2064.1836599999997</v>
      </c>
      <c r="AG120" s="208">
        <v>2064.1836599999997</v>
      </c>
      <c r="AH120" s="208">
        <v>2064.1836599999997</v>
      </c>
      <c r="AI120" s="208">
        <v>1861.6374999999998</v>
      </c>
      <c r="AJ120" s="191">
        <v>1489.31</v>
      </c>
      <c r="AK120" s="312">
        <f t="shared" si="27"/>
        <v>1</v>
      </c>
    </row>
    <row r="121" spans="1:37" ht="23.1" customHeight="1" x14ac:dyDescent="0.25">
      <c r="A121" s="449"/>
      <c r="B121" s="2">
        <v>1920</v>
      </c>
      <c r="C121" s="2" t="s">
        <v>435</v>
      </c>
      <c r="D121" s="4" t="s">
        <v>137</v>
      </c>
      <c r="E121" s="116">
        <f t="shared" si="32"/>
        <v>16350</v>
      </c>
      <c r="F121" s="117">
        <f t="shared" si="32"/>
        <v>9850</v>
      </c>
      <c r="G121" s="101"/>
      <c r="H121" s="45"/>
      <c r="K121" s="202">
        <f t="shared" si="33"/>
        <v>16350</v>
      </c>
      <c r="L121" s="202">
        <f t="shared" si="33"/>
        <v>9850</v>
      </c>
      <c r="M121" s="51"/>
      <c r="N121" s="13">
        <f t="shared" si="19"/>
        <v>16348.150000000001</v>
      </c>
      <c r="O121" s="13">
        <f t="shared" si="20"/>
        <v>9808.89</v>
      </c>
      <c r="P121" s="51"/>
      <c r="Q121" s="477">
        <v>6539.26</v>
      </c>
      <c r="R121" s="477">
        <v>6539.26</v>
      </c>
      <c r="S121" s="477">
        <v>6539.26</v>
      </c>
      <c r="T121" s="450">
        <v>6054.8730000000005</v>
      </c>
      <c r="U121" s="450">
        <v>6054.8730000000005</v>
      </c>
      <c r="V121" s="436">
        <v>5504.43</v>
      </c>
      <c r="W121" s="409">
        <v>5504.43</v>
      </c>
      <c r="X121" s="409">
        <v>5504.43</v>
      </c>
      <c r="Y121" s="376">
        <v>5022.2875000000004</v>
      </c>
      <c r="Z121" s="305">
        <v>4017.83</v>
      </c>
      <c r="AA121" s="289">
        <v>3695.3262500000005</v>
      </c>
      <c r="AB121" s="277">
        <v>2956.2610000000004</v>
      </c>
      <c r="AC121" s="263">
        <v>2956.2610000000004</v>
      </c>
      <c r="AD121" s="263">
        <v>2956.2610000000004</v>
      </c>
      <c r="AE121" s="208">
        <v>2361.9519</v>
      </c>
      <c r="AF121" s="208">
        <v>2361.9519</v>
      </c>
      <c r="AG121" s="208">
        <v>2361.9519</v>
      </c>
      <c r="AH121" s="208">
        <v>2361.9519</v>
      </c>
      <c r="AI121" s="208">
        <v>2130.1875</v>
      </c>
      <c r="AJ121" s="191">
        <v>1704.15</v>
      </c>
      <c r="AK121" s="312">
        <f t="shared" si="27"/>
        <v>1</v>
      </c>
    </row>
    <row r="122" spans="1:37" ht="20.100000000000001" customHeight="1" x14ac:dyDescent="0.25">
      <c r="D122" s="136"/>
      <c r="E122" s="138"/>
      <c r="F122" s="139"/>
      <c r="J122" s="34"/>
      <c r="K122" s="202"/>
      <c r="L122" s="202"/>
      <c r="M122" s="2"/>
      <c r="N122" s="13"/>
      <c r="O122" s="13"/>
      <c r="P122" s="2"/>
      <c r="Q122" s="398"/>
      <c r="R122" s="398"/>
      <c r="S122" s="398"/>
      <c r="T122" s="398"/>
      <c r="U122" s="398"/>
      <c r="V122" s="400"/>
      <c r="W122" s="401"/>
      <c r="X122" s="401"/>
      <c r="Y122" s="329"/>
      <c r="Z122" s="329"/>
      <c r="AA122" s="330"/>
      <c r="AB122" s="280"/>
      <c r="AC122" s="331"/>
      <c r="AD122" s="331"/>
      <c r="AE122" s="237"/>
      <c r="AF122" s="237"/>
      <c r="AG122" s="237"/>
      <c r="AH122" s="237"/>
      <c r="AI122" s="237"/>
      <c r="AJ122" s="197"/>
      <c r="AK122" s="312" t="e">
        <f t="shared" si="27"/>
        <v>#DIV/0!</v>
      </c>
    </row>
    <row r="123" spans="1:37" ht="23.1" customHeight="1" x14ac:dyDescent="0.25">
      <c r="D123" s="615" t="s">
        <v>276</v>
      </c>
      <c r="E123" s="615"/>
      <c r="F123" s="615"/>
      <c r="G123" s="615"/>
      <c r="H123" s="615"/>
      <c r="I123" s="615"/>
      <c r="J123" s="34"/>
      <c r="K123" s="202"/>
      <c r="L123" s="202"/>
      <c r="M123" s="2"/>
      <c r="N123" s="13"/>
      <c r="O123" s="13"/>
      <c r="P123" s="2"/>
      <c r="Q123" s="476">
        <v>45455</v>
      </c>
      <c r="R123" s="476">
        <v>45425</v>
      </c>
      <c r="S123" s="476">
        <v>45394</v>
      </c>
      <c r="T123" s="473">
        <v>220324</v>
      </c>
      <c r="U123" s="398"/>
      <c r="V123" s="400"/>
      <c r="W123" s="401"/>
      <c r="X123" s="401"/>
      <c r="Y123" s="329"/>
      <c r="Z123" s="329"/>
      <c r="AA123" s="330"/>
      <c r="AB123" s="280"/>
      <c r="AC123" s="331"/>
      <c r="AD123" s="331"/>
      <c r="AE123" s="237"/>
      <c r="AF123" s="237"/>
      <c r="AG123" s="237"/>
      <c r="AH123" s="237"/>
      <c r="AI123" s="237"/>
      <c r="AJ123" s="197"/>
      <c r="AK123" s="312">
        <f t="shared" si="27"/>
        <v>1.0013437899281843</v>
      </c>
    </row>
    <row r="124" spans="1:37" ht="23.1" customHeight="1" x14ac:dyDescent="0.25">
      <c r="A124" s="449"/>
      <c r="B124" s="2">
        <v>1980</v>
      </c>
      <c r="C124" s="2" t="s">
        <v>453</v>
      </c>
      <c r="D124" s="4" t="s">
        <v>151</v>
      </c>
      <c r="E124" s="116">
        <f t="shared" ref="E124:F131" si="34">K124</f>
        <v>700</v>
      </c>
      <c r="F124" s="117">
        <f t="shared" si="34"/>
        <v>400</v>
      </c>
      <c r="G124" s="101"/>
      <c r="H124" s="45"/>
      <c r="K124" s="202">
        <f t="shared" ref="K124:L131" si="35">MROUND(N124+25,50)</f>
        <v>700</v>
      </c>
      <c r="L124" s="202">
        <f t="shared" si="35"/>
        <v>400</v>
      </c>
      <c r="M124" s="51"/>
      <c r="N124" s="13">
        <f t="shared" si="19"/>
        <v>651.54999999999995</v>
      </c>
      <c r="O124" s="13">
        <f t="shared" si="20"/>
        <v>390.93</v>
      </c>
      <c r="P124" s="51"/>
      <c r="Q124" s="477">
        <v>260.62</v>
      </c>
      <c r="R124" s="477">
        <v>260.62</v>
      </c>
      <c r="S124" s="477">
        <v>260.62</v>
      </c>
      <c r="T124" s="450">
        <v>241.31800000000001</v>
      </c>
      <c r="U124" s="450">
        <v>241.31800000000001</v>
      </c>
      <c r="V124" s="436">
        <v>219.38</v>
      </c>
      <c r="W124" s="409">
        <v>219.38</v>
      </c>
      <c r="X124" s="409">
        <v>219.38</v>
      </c>
      <c r="Y124" s="376">
        <v>200.16249999999999</v>
      </c>
      <c r="Z124" s="305">
        <v>160.13</v>
      </c>
      <c r="AA124" s="289">
        <v>153.13768469999997</v>
      </c>
      <c r="AB124" s="277">
        <v>122.51014775999998</v>
      </c>
      <c r="AC124" s="263">
        <v>122.51014775999998</v>
      </c>
      <c r="AD124" s="263">
        <v>122.51014775999998</v>
      </c>
      <c r="AE124" s="208">
        <v>110.27015999999999</v>
      </c>
      <c r="AF124" s="208">
        <v>110.27015999999999</v>
      </c>
      <c r="AG124" s="208">
        <v>110.27015999999999</v>
      </c>
      <c r="AH124" s="208">
        <v>110.27015999999999</v>
      </c>
      <c r="AI124" s="208">
        <v>99.45</v>
      </c>
      <c r="AJ124" s="190">
        <v>79.56</v>
      </c>
      <c r="AK124" s="312">
        <f t="shared" si="27"/>
        <v>1</v>
      </c>
    </row>
    <row r="125" spans="1:37" ht="23.1" customHeight="1" x14ac:dyDescent="0.25">
      <c r="A125" s="449"/>
      <c r="B125" s="2">
        <v>1981</v>
      </c>
      <c r="C125" s="2" t="s">
        <v>454</v>
      </c>
      <c r="D125" s="4" t="s">
        <v>152</v>
      </c>
      <c r="E125" s="116">
        <f t="shared" si="34"/>
        <v>700</v>
      </c>
      <c r="F125" s="117">
        <f t="shared" si="34"/>
        <v>450</v>
      </c>
      <c r="G125" s="101"/>
      <c r="H125" s="45"/>
      <c r="K125" s="202">
        <f t="shared" si="35"/>
        <v>700</v>
      </c>
      <c r="L125" s="202">
        <f t="shared" si="35"/>
        <v>450</v>
      </c>
      <c r="M125" s="51"/>
      <c r="N125" s="13">
        <f t="shared" si="19"/>
        <v>674.625</v>
      </c>
      <c r="O125" s="13">
        <f t="shared" si="20"/>
        <v>404.77500000000003</v>
      </c>
      <c r="P125" s="51"/>
      <c r="Q125" s="477">
        <v>269.85000000000002</v>
      </c>
      <c r="R125" s="477">
        <v>269.85000000000002</v>
      </c>
      <c r="S125" s="477">
        <v>269.85000000000002</v>
      </c>
      <c r="T125" s="450">
        <v>249.876</v>
      </c>
      <c r="U125" s="450">
        <v>249.876</v>
      </c>
      <c r="V125" s="436">
        <v>227.16</v>
      </c>
      <c r="W125" s="409">
        <v>227.16</v>
      </c>
      <c r="X125" s="409">
        <v>227.16</v>
      </c>
      <c r="Y125" s="376">
        <v>207.26249999999999</v>
      </c>
      <c r="Z125" s="305">
        <v>165.81</v>
      </c>
      <c r="AA125" s="289">
        <v>158.58488992499997</v>
      </c>
      <c r="AB125" s="277">
        <v>126.86791193999998</v>
      </c>
      <c r="AC125" s="263">
        <v>126.86791193999998</v>
      </c>
      <c r="AD125" s="263">
        <v>126.86791193999998</v>
      </c>
      <c r="AE125" s="208">
        <v>114.19253999999999</v>
      </c>
      <c r="AF125" s="208">
        <v>114.19253999999999</v>
      </c>
      <c r="AG125" s="208">
        <v>114.19253999999999</v>
      </c>
      <c r="AH125" s="208">
        <v>114.19253999999999</v>
      </c>
      <c r="AI125" s="208">
        <v>102.9875</v>
      </c>
      <c r="AJ125" s="190">
        <v>82.39</v>
      </c>
      <c r="AK125" s="312">
        <f t="shared" si="27"/>
        <v>1</v>
      </c>
    </row>
    <row r="126" spans="1:37" ht="23.1" customHeight="1" x14ac:dyDescent="0.25">
      <c r="A126" s="449"/>
      <c r="C126" s="2" t="s">
        <v>455</v>
      </c>
      <c r="D126" s="4" t="s">
        <v>153</v>
      </c>
      <c r="E126" s="116">
        <f t="shared" si="34"/>
        <v>1100</v>
      </c>
      <c r="F126" s="117">
        <f t="shared" si="34"/>
        <v>700</v>
      </c>
      <c r="G126" s="101"/>
      <c r="H126" s="45"/>
      <c r="K126" s="202">
        <f t="shared" si="35"/>
        <v>1100</v>
      </c>
      <c r="L126" s="202">
        <f t="shared" si="35"/>
        <v>700</v>
      </c>
      <c r="M126" s="51"/>
      <c r="N126" s="13">
        <f t="shared" si="19"/>
        <v>1092.075</v>
      </c>
      <c r="O126" s="13">
        <f t="shared" si="20"/>
        <v>655.245</v>
      </c>
      <c r="P126" s="51"/>
      <c r="Q126" s="477">
        <v>436.83</v>
      </c>
      <c r="R126" s="477">
        <v>436.83</v>
      </c>
      <c r="S126" s="477">
        <v>436.83</v>
      </c>
      <c r="T126" s="450">
        <v>404.459</v>
      </c>
      <c r="U126" s="450">
        <v>404.459</v>
      </c>
      <c r="V126" s="436">
        <v>367.69</v>
      </c>
      <c r="W126" s="409">
        <v>367.69</v>
      </c>
      <c r="X126" s="409">
        <v>367.69</v>
      </c>
      <c r="Y126" s="376">
        <v>335.48749999999995</v>
      </c>
      <c r="Z126" s="305">
        <v>268.39</v>
      </c>
      <c r="AA126" s="289">
        <v>256.71249999999998</v>
      </c>
      <c r="AB126" s="277">
        <v>205.37</v>
      </c>
      <c r="AC126" s="263">
        <v>205.37</v>
      </c>
      <c r="AD126" s="263">
        <v>205.37</v>
      </c>
      <c r="AE126" s="208">
        <v>184.82309999999998</v>
      </c>
      <c r="AF126" s="208">
        <v>184.82309999999998</v>
      </c>
      <c r="AG126" s="208">
        <v>184.82309999999998</v>
      </c>
      <c r="AH126" s="208">
        <v>184.82309999999998</v>
      </c>
      <c r="AI126" s="208">
        <v>166.6875</v>
      </c>
      <c r="AJ126" s="191">
        <v>133.35</v>
      </c>
      <c r="AK126" s="312">
        <f t="shared" si="27"/>
        <v>1</v>
      </c>
    </row>
    <row r="127" spans="1:37" ht="23.1" customHeight="1" x14ac:dyDescent="0.25">
      <c r="A127" s="449"/>
      <c r="C127" s="2" t="s">
        <v>456</v>
      </c>
      <c r="D127" s="4" t="s">
        <v>154</v>
      </c>
      <c r="E127" s="116">
        <f t="shared" si="34"/>
        <v>1700</v>
      </c>
      <c r="F127" s="117">
        <f t="shared" si="34"/>
        <v>1000</v>
      </c>
      <c r="G127" s="101"/>
      <c r="H127" s="45"/>
      <c r="K127" s="202">
        <f t="shared" si="35"/>
        <v>1700</v>
      </c>
      <c r="L127" s="202">
        <f t="shared" si="35"/>
        <v>1000</v>
      </c>
      <c r="M127" s="51"/>
      <c r="N127" s="13">
        <f t="shared" si="19"/>
        <v>1656.575</v>
      </c>
      <c r="O127" s="13">
        <f t="shared" si="20"/>
        <v>993.94499999999994</v>
      </c>
      <c r="P127" s="51"/>
      <c r="Q127" s="477">
        <v>662.63</v>
      </c>
      <c r="R127" s="477">
        <v>662.63</v>
      </c>
      <c r="S127" s="477">
        <v>662.63</v>
      </c>
      <c r="T127" s="450">
        <v>613.54700000000003</v>
      </c>
      <c r="U127" s="450">
        <v>613.54700000000003</v>
      </c>
      <c r="V127" s="436">
        <v>557.77</v>
      </c>
      <c r="W127" s="409">
        <v>557.77</v>
      </c>
      <c r="X127" s="409">
        <v>557.77</v>
      </c>
      <c r="Y127" s="376">
        <v>508.91250000000002</v>
      </c>
      <c r="Z127" s="305">
        <v>407.13</v>
      </c>
      <c r="AA127" s="289">
        <v>389.44125000000008</v>
      </c>
      <c r="AB127" s="277">
        <v>311.55300000000005</v>
      </c>
      <c r="AC127" s="263">
        <v>311.55300000000005</v>
      </c>
      <c r="AD127" s="263">
        <v>311.55300000000005</v>
      </c>
      <c r="AE127" s="208">
        <v>280.38779999999997</v>
      </c>
      <c r="AF127" s="208">
        <v>280.38779999999997</v>
      </c>
      <c r="AG127" s="208">
        <v>280.38779999999997</v>
      </c>
      <c r="AH127" s="208">
        <v>280.38779999999997</v>
      </c>
      <c r="AI127" s="208">
        <v>252.875</v>
      </c>
      <c r="AJ127" s="191">
        <v>202.3</v>
      </c>
      <c r="AK127" s="312">
        <f t="shared" si="27"/>
        <v>1</v>
      </c>
    </row>
    <row r="128" spans="1:37" ht="23.1" customHeight="1" x14ac:dyDescent="0.25">
      <c r="A128" s="449"/>
      <c r="C128" s="2" t="s">
        <v>457</v>
      </c>
      <c r="D128" s="4" t="s">
        <v>155</v>
      </c>
      <c r="E128" s="116">
        <f t="shared" si="34"/>
        <v>2650</v>
      </c>
      <c r="F128" s="117">
        <f t="shared" si="34"/>
        <v>1600</v>
      </c>
      <c r="G128" s="101"/>
      <c r="H128" s="45"/>
      <c r="K128" s="202">
        <f t="shared" si="35"/>
        <v>2650</v>
      </c>
      <c r="L128" s="202">
        <f t="shared" si="35"/>
        <v>1600</v>
      </c>
      <c r="M128" s="51"/>
      <c r="N128" s="13">
        <f t="shared" si="19"/>
        <v>2646.1000000000004</v>
      </c>
      <c r="O128" s="13">
        <f t="shared" si="20"/>
        <v>1587.66</v>
      </c>
      <c r="P128" s="51"/>
      <c r="Q128" s="477">
        <v>1058.44</v>
      </c>
      <c r="R128" s="477">
        <v>1058.44</v>
      </c>
      <c r="S128" s="477">
        <v>1058.44</v>
      </c>
      <c r="T128" s="450">
        <v>980.03400000000011</v>
      </c>
      <c r="U128" s="450">
        <v>980.03400000000011</v>
      </c>
      <c r="V128" s="436">
        <v>890.94</v>
      </c>
      <c r="W128" s="409">
        <v>890.94</v>
      </c>
      <c r="X128" s="409">
        <v>890.94</v>
      </c>
      <c r="Y128" s="376">
        <v>812.90000000000009</v>
      </c>
      <c r="Z128" s="305">
        <v>650.32000000000005</v>
      </c>
      <c r="AA128" s="289">
        <v>598.12500000000011</v>
      </c>
      <c r="AB128" s="277">
        <v>478.50000000000006</v>
      </c>
      <c r="AC128" s="263">
        <v>478.50000000000006</v>
      </c>
      <c r="AD128" s="263">
        <v>478.50000000000006</v>
      </c>
      <c r="AE128" s="208">
        <v>430.64405999999997</v>
      </c>
      <c r="AF128" s="208">
        <v>430.64405999999997</v>
      </c>
      <c r="AG128" s="208">
        <v>430.64405999999997</v>
      </c>
      <c r="AH128" s="208">
        <v>430.64405999999997</v>
      </c>
      <c r="AI128" s="208">
        <v>388.38749999999999</v>
      </c>
      <c r="AJ128" s="191">
        <v>310.70999999999998</v>
      </c>
      <c r="AK128" s="312">
        <f t="shared" si="27"/>
        <v>1</v>
      </c>
    </row>
    <row r="129" spans="1:40" ht="23.1" customHeight="1" x14ac:dyDescent="0.25">
      <c r="A129" s="449"/>
      <c r="C129" s="2" t="s">
        <v>458</v>
      </c>
      <c r="D129" s="4" t="s">
        <v>156</v>
      </c>
      <c r="E129" s="116">
        <f t="shared" si="34"/>
        <v>2900</v>
      </c>
      <c r="F129" s="117">
        <f t="shared" si="34"/>
        <v>1750</v>
      </c>
      <c r="G129" s="101"/>
      <c r="H129" s="45"/>
      <c r="K129" s="202">
        <f t="shared" si="35"/>
        <v>2900</v>
      </c>
      <c r="L129" s="202">
        <f t="shared" si="35"/>
        <v>1750</v>
      </c>
      <c r="M129" s="51"/>
      <c r="N129" s="13">
        <f t="shared" si="19"/>
        <v>2889.1000000000004</v>
      </c>
      <c r="O129" s="13">
        <f t="shared" si="20"/>
        <v>1733.46</v>
      </c>
      <c r="P129" s="51"/>
      <c r="Q129" s="477">
        <v>1155.6400000000001</v>
      </c>
      <c r="R129" s="477">
        <v>1155.6400000000001</v>
      </c>
      <c r="S129" s="477">
        <v>1155.6400000000001</v>
      </c>
      <c r="T129" s="450">
        <v>1070.047</v>
      </c>
      <c r="U129" s="450">
        <v>1070.047</v>
      </c>
      <c r="V129" s="436">
        <v>972.77</v>
      </c>
      <c r="W129" s="409">
        <v>972.77</v>
      </c>
      <c r="X129" s="409">
        <v>972.77</v>
      </c>
      <c r="Y129" s="376">
        <v>887.5625</v>
      </c>
      <c r="Z129" s="305">
        <v>710.05</v>
      </c>
      <c r="AA129" s="289">
        <v>653.05625000000009</v>
      </c>
      <c r="AB129" s="277">
        <v>522.44500000000005</v>
      </c>
      <c r="AC129" s="263">
        <v>522.44500000000005</v>
      </c>
      <c r="AD129" s="263">
        <v>522.44500000000005</v>
      </c>
      <c r="AE129" s="208">
        <v>470.20049999999998</v>
      </c>
      <c r="AF129" s="208">
        <v>470.20049999999998</v>
      </c>
      <c r="AG129" s="208">
        <v>470.20049999999998</v>
      </c>
      <c r="AH129" s="208">
        <v>470.20049999999998</v>
      </c>
      <c r="AI129" s="208">
        <v>424.0625</v>
      </c>
      <c r="AJ129" s="191">
        <v>339.25</v>
      </c>
      <c r="AK129" s="312">
        <f t="shared" si="27"/>
        <v>1</v>
      </c>
    </row>
    <row r="130" spans="1:40" ht="23.1" customHeight="1" x14ac:dyDescent="0.25">
      <c r="A130" s="449"/>
      <c r="C130" s="2" t="s">
        <v>459</v>
      </c>
      <c r="D130" s="4" t="s">
        <v>157</v>
      </c>
      <c r="E130" s="116">
        <f t="shared" si="34"/>
        <v>3950</v>
      </c>
      <c r="F130" s="117">
        <f t="shared" si="34"/>
        <v>2400</v>
      </c>
      <c r="G130" s="101"/>
      <c r="H130" s="45"/>
      <c r="K130" s="202">
        <f t="shared" si="35"/>
        <v>3950</v>
      </c>
      <c r="L130" s="202">
        <f t="shared" si="35"/>
        <v>2400</v>
      </c>
      <c r="M130" s="51"/>
      <c r="N130" s="13">
        <f t="shared" si="19"/>
        <v>3938.5</v>
      </c>
      <c r="O130" s="13">
        <f t="shared" si="20"/>
        <v>2363.1000000000004</v>
      </c>
      <c r="P130" s="51"/>
      <c r="Q130" s="477">
        <v>1575.4</v>
      </c>
      <c r="R130" s="477">
        <v>1575.4</v>
      </c>
      <c r="S130" s="477">
        <v>1575.4</v>
      </c>
      <c r="T130" s="450">
        <v>1458.6990000000001</v>
      </c>
      <c r="U130" s="450">
        <v>1458.6990000000001</v>
      </c>
      <c r="V130" s="436">
        <v>1326.09</v>
      </c>
      <c r="W130" s="409">
        <v>1326.09</v>
      </c>
      <c r="X130" s="409">
        <v>1326.09</v>
      </c>
      <c r="Y130" s="376">
        <v>1209.9375</v>
      </c>
      <c r="Z130" s="305">
        <v>967.95</v>
      </c>
      <c r="AA130" s="289">
        <v>927.10750000000007</v>
      </c>
      <c r="AB130" s="277">
        <v>741.68600000000004</v>
      </c>
      <c r="AC130" s="263">
        <v>741.68600000000004</v>
      </c>
      <c r="AD130" s="263">
        <v>741.68600000000004</v>
      </c>
      <c r="AE130" s="208">
        <v>640.98342000000002</v>
      </c>
      <c r="AF130" s="208">
        <v>640.98342000000002</v>
      </c>
      <c r="AG130" s="208">
        <v>640.98342000000002</v>
      </c>
      <c r="AH130" s="208">
        <v>640.98342000000002</v>
      </c>
      <c r="AI130" s="208">
        <v>578.08750000000009</v>
      </c>
      <c r="AJ130" s="191">
        <v>462.47</v>
      </c>
      <c r="AK130" s="312">
        <f t="shared" si="27"/>
        <v>1</v>
      </c>
    </row>
    <row r="131" spans="1:40" ht="23.1" customHeight="1" x14ac:dyDescent="0.25">
      <c r="A131" s="449"/>
      <c r="C131" s="2" t="s">
        <v>460</v>
      </c>
      <c r="D131" s="91" t="s">
        <v>158</v>
      </c>
      <c r="E131" s="116">
        <f t="shared" si="34"/>
        <v>9900</v>
      </c>
      <c r="F131" s="117">
        <f t="shared" si="34"/>
        <v>5950</v>
      </c>
      <c r="G131" s="101"/>
      <c r="H131" s="45"/>
      <c r="K131" s="202">
        <f t="shared" si="35"/>
        <v>9900</v>
      </c>
      <c r="L131" s="202">
        <f t="shared" si="35"/>
        <v>5950</v>
      </c>
      <c r="M131" s="51"/>
      <c r="N131" s="13">
        <f t="shared" si="19"/>
        <v>9895.9500000000007</v>
      </c>
      <c r="O131" s="13">
        <f t="shared" si="20"/>
        <v>5937.57</v>
      </c>
      <c r="P131" s="51"/>
      <c r="Q131" s="477">
        <v>3958.38</v>
      </c>
      <c r="R131" s="477">
        <v>3958.38</v>
      </c>
      <c r="S131" s="477">
        <v>3958.38</v>
      </c>
      <c r="T131" s="450">
        <v>3665.1560000000004</v>
      </c>
      <c r="U131" s="450">
        <v>3665.1560000000004</v>
      </c>
      <c r="V131" s="436">
        <v>3331.96</v>
      </c>
      <c r="W131" s="409">
        <v>3331.96</v>
      </c>
      <c r="X131" s="409">
        <v>3331.96</v>
      </c>
      <c r="Y131" s="376">
        <v>3040.1125000000002</v>
      </c>
      <c r="Z131" s="305">
        <v>2432.09</v>
      </c>
      <c r="AA131" s="289">
        <v>2154.02</v>
      </c>
      <c r="AB131" s="277">
        <v>1723.2160000000001</v>
      </c>
      <c r="AC131" s="263">
        <v>1723.2160000000001</v>
      </c>
      <c r="AD131" s="263">
        <v>1723.2160000000001</v>
      </c>
      <c r="AE131" s="208">
        <v>1550.8924199999999</v>
      </c>
      <c r="AF131" s="208">
        <v>1550.8924199999999</v>
      </c>
      <c r="AG131" s="208">
        <v>1550.8924199999999</v>
      </c>
      <c r="AH131" s="208">
        <v>1550.8924199999999</v>
      </c>
      <c r="AI131" s="208">
        <v>1398.7125000000001</v>
      </c>
      <c r="AJ131" s="191">
        <v>1118.97</v>
      </c>
      <c r="AK131" s="312">
        <f t="shared" si="27"/>
        <v>1</v>
      </c>
    </row>
    <row r="132" spans="1:40" ht="20.100000000000001" customHeight="1" x14ac:dyDescent="0.25">
      <c r="E132" s="138"/>
      <c r="F132" s="139"/>
      <c r="J132" s="34"/>
      <c r="K132" s="202"/>
      <c r="L132" s="202"/>
      <c r="M132" s="2"/>
      <c r="N132" s="13"/>
      <c r="O132" s="13"/>
      <c r="P132" s="2"/>
      <c r="Q132" s="398"/>
      <c r="R132" s="398"/>
      <c r="S132" s="398"/>
      <c r="T132" s="398"/>
      <c r="U132" s="398"/>
      <c r="V132" s="400"/>
      <c r="W132" s="401"/>
      <c r="X132" s="401"/>
      <c r="Y132" s="329"/>
      <c r="Z132" s="329"/>
      <c r="AA132" s="330"/>
      <c r="AB132" s="280"/>
      <c r="AC132" s="331"/>
      <c r="AD132" s="331"/>
      <c r="AE132" s="237"/>
      <c r="AF132" s="237"/>
      <c r="AG132" s="237"/>
      <c r="AH132" s="237"/>
      <c r="AI132" s="237"/>
      <c r="AJ132" s="197"/>
      <c r="AK132" s="312" t="e">
        <f t="shared" si="27"/>
        <v>#DIV/0!</v>
      </c>
    </row>
    <row r="133" spans="1:40" ht="23.1" customHeight="1" x14ac:dyDescent="0.25">
      <c r="D133" s="616" t="s">
        <v>278</v>
      </c>
      <c r="E133" s="616"/>
      <c r="F133" s="616"/>
      <c r="G133" s="616"/>
      <c r="H133" s="616"/>
      <c r="I133" s="616"/>
      <c r="J133" s="34"/>
      <c r="K133" s="202"/>
      <c r="L133" s="202"/>
      <c r="M133" s="2"/>
      <c r="N133" s="13"/>
      <c r="O133" s="13"/>
      <c r="P133" s="2"/>
      <c r="Q133" s="476">
        <v>45455</v>
      </c>
      <c r="R133" s="476">
        <v>45425</v>
      </c>
      <c r="S133" s="476">
        <v>45394</v>
      </c>
      <c r="T133" s="473">
        <v>220324</v>
      </c>
      <c r="U133" s="398"/>
      <c r="V133" s="400"/>
      <c r="W133" s="401"/>
      <c r="X133" s="401"/>
      <c r="Y133" s="329"/>
      <c r="Z133" s="329"/>
      <c r="AA133" s="330"/>
      <c r="AB133" s="280"/>
      <c r="AC133" s="331"/>
      <c r="AD133" s="331"/>
      <c r="AE133" s="237"/>
      <c r="AF133" s="237"/>
      <c r="AG133" s="237"/>
      <c r="AH133" s="237"/>
      <c r="AI133" s="237"/>
      <c r="AJ133" s="197"/>
      <c r="AK133" s="312">
        <f t="shared" si="27"/>
        <v>1.0013437899281843</v>
      </c>
    </row>
    <row r="134" spans="1:40" s="66" customFormat="1" ht="23.1" customHeight="1" x14ac:dyDescent="0.25">
      <c r="A134" s="449"/>
      <c r="B134" s="2">
        <v>153</v>
      </c>
      <c r="C134" s="2" t="s">
        <v>415</v>
      </c>
      <c r="D134" s="4" t="s">
        <v>122</v>
      </c>
      <c r="E134" s="116">
        <f t="shared" ref="E134:F137" si="36">K134</f>
        <v>700</v>
      </c>
      <c r="F134" s="117">
        <f t="shared" si="36"/>
        <v>450</v>
      </c>
      <c r="G134" s="101"/>
      <c r="H134" s="45"/>
      <c r="I134" s="2"/>
      <c r="J134" s="33"/>
      <c r="K134" s="202">
        <f t="shared" ref="K134:L137" si="37">MROUND(N134+25,50)</f>
        <v>700</v>
      </c>
      <c r="L134" s="202">
        <f t="shared" si="37"/>
        <v>450</v>
      </c>
      <c r="M134" s="51"/>
      <c r="N134" s="13">
        <f t="shared" si="19"/>
        <v>687.5</v>
      </c>
      <c r="O134" s="13">
        <f t="shared" si="20"/>
        <v>412.5</v>
      </c>
      <c r="P134" s="63"/>
      <c r="Q134" s="547">
        <v>275</v>
      </c>
      <c r="R134" s="477">
        <v>274.98</v>
      </c>
      <c r="S134" s="477">
        <v>274.98</v>
      </c>
      <c r="T134" s="450">
        <v>254.60600000000002</v>
      </c>
      <c r="U134" s="450">
        <v>254.60600000000002</v>
      </c>
      <c r="V134" s="436">
        <v>231.46</v>
      </c>
      <c r="W134" s="409">
        <v>231.46</v>
      </c>
      <c r="X134" s="409">
        <v>231.46</v>
      </c>
      <c r="Y134" s="376">
        <v>211.1875</v>
      </c>
      <c r="Z134" s="305">
        <v>168.95</v>
      </c>
      <c r="AA134" s="289">
        <v>161.60375000000002</v>
      </c>
      <c r="AB134" s="277">
        <v>129.28300000000002</v>
      </c>
      <c r="AC134" s="263">
        <v>129.28300000000002</v>
      </c>
      <c r="AD134" s="263">
        <v>129.28300000000002</v>
      </c>
      <c r="AE134" s="208">
        <v>116.35469999999999</v>
      </c>
      <c r="AF134" s="208">
        <v>116.35469999999999</v>
      </c>
      <c r="AG134" s="208">
        <v>116.35469999999999</v>
      </c>
      <c r="AH134" s="208">
        <v>116.35469999999999</v>
      </c>
      <c r="AI134" s="208">
        <v>104.9375</v>
      </c>
      <c r="AJ134" s="191">
        <v>83.95</v>
      </c>
      <c r="AK134" s="312">
        <f t="shared" si="27"/>
        <v>1.0000727325623682</v>
      </c>
      <c r="AL134" s="144"/>
      <c r="AN134" s="34"/>
    </row>
    <row r="135" spans="1:40" ht="23.1" customHeight="1" x14ac:dyDescent="0.25">
      <c r="A135" s="449"/>
      <c r="C135" s="2" t="s">
        <v>416</v>
      </c>
      <c r="D135" s="4" t="s">
        <v>123</v>
      </c>
      <c r="E135" s="116">
        <f t="shared" si="36"/>
        <v>950</v>
      </c>
      <c r="F135" s="117">
        <f t="shared" si="36"/>
        <v>600</v>
      </c>
      <c r="G135" s="101"/>
      <c r="H135" s="45"/>
      <c r="K135" s="202">
        <f t="shared" si="37"/>
        <v>950</v>
      </c>
      <c r="L135" s="202">
        <f t="shared" si="37"/>
        <v>600</v>
      </c>
      <c r="M135" s="51"/>
      <c r="N135" s="13">
        <f t="shared" si="19"/>
        <v>937.5</v>
      </c>
      <c r="O135" s="13">
        <f t="shared" si="20"/>
        <v>562.5</v>
      </c>
      <c r="P135" s="51"/>
      <c r="Q135" s="547">
        <v>375</v>
      </c>
      <c r="R135" s="477">
        <v>375</v>
      </c>
      <c r="S135" s="477">
        <v>375</v>
      </c>
      <c r="T135" s="450">
        <v>347.22600000000006</v>
      </c>
      <c r="U135" s="450">
        <v>347.22600000000006</v>
      </c>
      <c r="V135" s="436">
        <v>315.66000000000003</v>
      </c>
      <c r="W135" s="409">
        <v>315.66000000000003</v>
      </c>
      <c r="X135" s="409">
        <v>315.66000000000003</v>
      </c>
      <c r="Y135" s="376">
        <v>288.01249999999999</v>
      </c>
      <c r="Z135" s="305">
        <v>230.41</v>
      </c>
      <c r="AA135" s="289">
        <v>220.39875000000001</v>
      </c>
      <c r="AB135" s="277">
        <v>176.31900000000002</v>
      </c>
      <c r="AC135" s="263">
        <v>176.31900000000002</v>
      </c>
      <c r="AD135" s="263">
        <v>176.31900000000002</v>
      </c>
      <c r="AE135" s="208">
        <v>159.30683999999999</v>
      </c>
      <c r="AF135" s="208">
        <v>159.30683999999999</v>
      </c>
      <c r="AG135" s="208">
        <v>159.30683999999999</v>
      </c>
      <c r="AH135" s="208">
        <v>159.30683999999999</v>
      </c>
      <c r="AI135" s="208">
        <v>143.67500000000001</v>
      </c>
      <c r="AJ135" s="191">
        <v>114.94</v>
      </c>
      <c r="AK135" s="312">
        <f t="shared" si="27"/>
        <v>1</v>
      </c>
    </row>
    <row r="136" spans="1:40" ht="23.1" customHeight="1" x14ac:dyDescent="0.25">
      <c r="A136" s="449"/>
      <c r="C136" s="2" t="s">
        <v>417</v>
      </c>
      <c r="D136" s="4" t="s">
        <v>124</v>
      </c>
      <c r="E136" s="116">
        <f t="shared" si="36"/>
        <v>1750</v>
      </c>
      <c r="F136" s="117">
        <f t="shared" si="36"/>
        <v>1050</v>
      </c>
      <c r="G136" s="101"/>
      <c r="H136" s="45"/>
      <c r="K136" s="202">
        <f t="shared" si="37"/>
        <v>1750</v>
      </c>
      <c r="L136" s="202">
        <f t="shared" si="37"/>
        <v>1050</v>
      </c>
      <c r="M136" s="51"/>
      <c r="N136" s="13">
        <f t="shared" si="19"/>
        <v>1730</v>
      </c>
      <c r="O136" s="13">
        <f t="shared" si="20"/>
        <v>1038</v>
      </c>
      <c r="P136" s="51"/>
      <c r="Q136" s="547">
        <v>692</v>
      </c>
      <c r="R136" s="477">
        <v>691.69</v>
      </c>
      <c r="S136" s="477">
        <v>691.69</v>
      </c>
      <c r="T136" s="450">
        <v>640.46400000000006</v>
      </c>
      <c r="U136" s="450">
        <v>640.46400000000006</v>
      </c>
      <c r="V136" s="436">
        <v>582.24</v>
      </c>
      <c r="W136" s="409">
        <v>582.24</v>
      </c>
      <c r="X136" s="409">
        <v>582.24</v>
      </c>
      <c r="Y136" s="376">
        <v>531.23749999999995</v>
      </c>
      <c r="Z136" s="305">
        <v>424.99</v>
      </c>
      <c r="AA136" s="289">
        <v>406.51874999999995</v>
      </c>
      <c r="AB136" s="277">
        <v>325.21499999999997</v>
      </c>
      <c r="AC136" s="263">
        <v>325.21499999999997</v>
      </c>
      <c r="AD136" s="263">
        <v>325.21499999999997</v>
      </c>
      <c r="AE136" s="208">
        <v>292.69547999999998</v>
      </c>
      <c r="AF136" s="208">
        <v>292.69547999999998</v>
      </c>
      <c r="AG136" s="208">
        <v>292.69547999999998</v>
      </c>
      <c r="AH136" s="208">
        <v>292.69547999999998</v>
      </c>
      <c r="AI136" s="208">
        <v>263.97500000000002</v>
      </c>
      <c r="AJ136" s="191">
        <v>211.18</v>
      </c>
      <c r="AK136" s="312">
        <f t="shared" si="27"/>
        <v>1.0004481776518381</v>
      </c>
    </row>
    <row r="137" spans="1:40" ht="23.1" customHeight="1" x14ac:dyDescent="0.25">
      <c r="A137" s="449"/>
      <c r="C137" s="2" t="s">
        <v>418</v>
      </c>
      <c r="D137" s="4" t="s">
        <v>125</v>
      </c>
      <c r="E137" s="116">
        <f t="shared" si="36"/>
        <v>2250</v>
      </c>
      <c r="F137" s="117">
        <f t="shared" si="36"/>
        <v>1350</v>
      </c>
      <c r="G137" s="101"/>
      <c r="H137" s="45"/>
      <c r="K137" s="202">
        <f t="shared" si="37"/>
        <v>2250</v>
      </c>
      <c r="L137" s="202">
        <f t="shared" si="37"/>
        <v>1350</v>
      </c>
      <c r="M137" s="51"/>
      <c r="N137" s="13">
        <f t="shared" si="19"/>
        <v>2210</v>
      </c>
      <c r="O137" s="13">
        <f t="shared" si="20"/>
        <v>1326</v>
      </c>
      <c r="P137" s="51"/>
      <c r="Q137" s="547">
        <v>884</v>
      </c>
      <c r="R137" s="477">
        <v>883.73</v>
      </c>
      <c r="S137" s="477">
        <v>883.73</v>
      </c>
      <c r="T137" s="450">
        <v>818.26800000000003</v>
      </c>
      <c r="U137" s="450">
        <v>818.26800000000003</v>
      </c>
      <c r="V137" s="436">
        <v>743.88</v>
      </c>
      <c r="W137" s="409">
        <v>743.88</v>
      </c>
      <c r="X137" s="409">
        <v>743.88</v>
      </c>
      <c r="Y137" s="376">
        <v>678.72500000000002</v>
      </c>
      <c r="Z137" s="305">
        <v>542.98</v>
      </c>
      <c r="AA137" s="289">
        <v>519.36500000000012</v>
      </c>
      <c r="AB137" s="277">
        <v>415.49200000000008</v>
      </c>
      <c r="AC137" s="263">
        <v>415.49200000000008</v>
      </c>
      <c r="AD137" s="263">
        <v>415.49200000000008</v>
      </c>
      <c r="AE137" s="208">
        <v>372.83399999999995</v>
      </c>
      <c r="AF137" s="208">
        <v>372.83399999999995</v>
      </c>
      <c r="AG137" s="208">
        <v>372.83399999999995</v>
      </c>
      <c r="AH137" s="208">
        <v>372.83399999999995</v>
      </c>
      <c r="AI137" s="208">
        <v>336.25</v>
      </c>
      <c r="AJ137" s="191">
        <v>269</v>
      </c>
      <c r="AK137" s="312">
        <f t="shared" si="27"/>
        <v>1.0003055231801568</v>
      </c>
    </row>
    <row r="138" spans="1:40" ht="20.100000000000001" customHeight="1" x14ac:dyDescent="0.25">
      <c r="D138" s="136"/>
      <c r="E138" s="138"/>
      <c r="F138" s="139"/>
      <c r="J138" s="34"/>
      <c r="K138" s="202"/>
      <c r="L138" s="202"/>
      <c r="M138" s="2"/>
      <c r="N138" s="13"/>
      <c r="O138" s="13"/>
      <c r="P138" s="2"/>
      <c r="Q138" s="398"/>
      <c r="R138" s="398"/>
      <c r="S138" s="398"/>
      <c r="T138" s="398"/>
      <c r="U138" s="398"/>
      <c r="V138" s="400"/>
      <c r="W138" s="401"/>
      <c r="X138" s="401"/>
      <c r="Y138" s="329"/>
      <c r="Z138" s="329"/>
      <c r="AA138" s="330"/>
      <c r="AB138" s="280"/>
      <c r="AC138" s="331"/>
      <c r="AD138" s="331"/>
      <c r="AE138" s="208"/>
      <c r="AF138" s="208"/>
      <c r="AG138" s="208"/>
      <c r="AH138" s="208"/>
      <c r="AI138" s="208"/>
      <c r="AJ138" s="191"/>
      <c r="AK138" s="312" t="e">
        <f t="shared" si="27"/>
        <v>#DIV/0!</v>
      </c>
    </row>
    <row r="139" spans="1:40" ht="23.1" customHeight="1" x14ac:dyDescent="0.25">
      <c r="D139" s="615" t="s">
        <v>285</v>
      </c>
      <c r="E139" s="615"/>
      <c r="F139" s="615"/>
      <c r="G139" s="615"/>
      <c r="H139" s="615"/>
      <c r="I139" s="615"/>
      <c r="J139" s="34"/>
      <c r="K139" s="202"/>
      <c r="L139" s="202"/>
      <c r="M139" s="2"/>
      <c r="N139" s="13"/>
      <c r="O139" s="13"/>
      <c r="P139" s="2"/>
      <c r="Q139" s="521">
        <v>45455</v>
      </c>
      <c r="R139" s="510">
        <v>45425</v>
      </c>
      <c r="S139" s="474">
        <v>220324</v>
      </c>
      <c r="T139" s="474">
        <v>220324</v>
      </c>
      <c r="U139" s="398"/>
      <c r="V139" s="400"/>
      <c r="W139" s="400"/>
      <c r="X139" s="400"/>
      <c r="Y139" s="332"/>
      <c r="Z139" s="332"/>
      <c r="AA139" s="330"/>
      <c r="AB139" s="280"/>
      <c r="AC139" s="331"/>
      <c r="AD139" s="331"/>
      <c r="AE139" s="237"/>
      <c r="AF139" s="237"/>
      <c r="AG139" s="237"/>
      <c r="AH139" s="237"/>
      <c r="AI139" s="237"/>
      <c r="AJ139" s="197"/>
      <c r="AK139" s="312">
        <f t="shared" si="27"/>
        <v>0.20630979829705343</v>
      </c>
    </row>
    <row r="140" spans="1:40" s="66" customFormat="1" ht="23.1" customHeight="1" x14ac:dyDescent="0.25">
      <c r="A140" s="516" t="s">
        <v>290</v>
      </c>
      <c r="B140" s="2">
        <v>227</v>
      </c>
      <c r="C140" s="2" t="s">
        <v>323</v>
      </c>
      <c r="D140" s="4" t="s">
        <v>22</v>
      </c>
      <c r="E140" s="116">
        <f t="shared" ref="E140:F143" si="38">K140</f>
        <v>1250</v>
      </c>
      <c r="F140" s="117">
        <f t="shared" si="38"/>
        <v>750</v>
      </c>
      <c r="G140" s="101"/>
      <c r="H140" s="2"/>
      <c r="I140" s="2"/>
      <c r="J140" s="71"/>
      <c r="K140" s="202">
        <f t="shared" ref="K140:L143" si="39">MROUND(N140+25,50)</f>
        <v>1250</v>
      </c>
      <c r="L140" s="202">
        <f t="shared" si="39"/>
        <v>750</v>
      </c>
      <c r="M140" s="51"/>
      <c r="N140" s="13">
        <f t="shared" si="19"/>
        <v>1206.0250000000001</v>
      </c>
      <c r="O140" s="13">
        <f t="shared" si="20"/>
        <v>723.61500000000001</v>
      </c>
      <c r="P140" s="63"/>
      <c r="Q140" s="522">
        <v>482.41</v>
      </c>
      <c r="R140" s="398">
        <v>482.41</v>
      </c>
      <c r="S140" s="398">
        <v>482.41</v>
      </c>
      <c r="T140" s="398">
        <v>482.41</v>
      </c>
      <c r="U140" s="398">
        <v>482.41</v>
      </c>
      <c r="V140" s="436">
        <v>482.41</v>
      </c>
      <c r="W140" s="399">
        <v>461.44945000000007</v>
      </c>
      <c r="X140" s="399">
        <v>461.44945000000007</v>
      </c>
      <c r="Y140" s="371">
        <v>419.49950000000001</v>
      </c>
      <c r="Z140" s="303">
        <v>289.31</v>
      </c>
      <c r="AA140" s="289">
        <v>327.69982000000005</v>
      </c>
      <c r="AB140" s="277">
        <v>262.15985600000005</v>
      </c>
      <c r="AC140" s="263">
        <v>262.15985600000005</v>
      </c>
      <c r="AD140" s="263">
        <v>262.15985600000005</v>
      </c>
      <c r="AE140" s="208">
        <v>234.07130000000001</v>
      </c>
      <c r="AF140" s="210">
        <v>234.07130000000001</v>
      </c>
      <c r="AG140" s="210">
        <v>234.07130000000001</v>
      </c>
      <c r="AH140" s="210">
        <v>234.07130000000001</v>
      </c>
      <c r="AI140" s="208">
        <v>186.36250000000001</v>
      </c>
      <c r="AJ140" s="191">
        <v>149.09</v>
      </c>
      <c r="AK140" s="312">
        <f t="shared" si="27"/>
        <v>1</v>
      </c>
      <c r="AL140" s="144"/>
    </row>
    <row r="141" spans="1:40" ht="23.1" customHeight="1" x14ac:dyDescent="0.25">
      <c r="A141" s="516"/>
      <c r="B141" s="2">
        <v>228</v>
      </c>
      <c r="C141" s="2" t="s">
        <v>324</v>
      </c>
      <c r="D141" s="4" t="s">
        <v>23</v>
      </c>
      <c r="E141" s="116">
        <f t="shared" si="38"/>
        <v>1950</v>
      </c>
      <c r="F141" s="117">
        <f t="shared" si="38"/>
        <v>1200</v>
      </c>
      <c r="G141" s="101"/>
      <c r="J141" s="71"/>
      <c r="K141" s="202">
        <f t="shared" si="39"/>
        <v>1950</v>
      </c>
      <c r="L141" s="202">
        <f t="shared" si="39"/>
        <v>1200</v>
      </c>
      <c r="M141" s="51"/>
      <c r="N141" s="13">
        <f t="shared" si="19"/>
        <v>1930.2750000000001</v>
      </c>
      <c r="O141" s="13">
        <f t="shared" si="20"/>
        <v>1158.165</v>
      </c>
      <c r="P141" s="51"/>
      <c r="Q141" s="522">
        <v>772.11</v>
      </c>
      <c r="R141" s="398">
        <v>772.11</v>
      </c>
      <c r="S141" s="398">
        <v>772.11</v>
      </c>
      <c r="T141" s="398">
        <v>772.11</v>
      </c>
      <c r="U141" s="398">
        <v>772.11</v>
      </c>
      <c r="V141" s="436">
        <v>772.11</v>
      </c>
      <c r="W141" s="399">
        <v>738.53284999999994</v>
      </c>
      <c r="X141" s="399">
        <v>738.53284999999994</v>
      </c>
      <c r="Y141" s="371">
        <v>671.3934999999999</v>
      </c>
      <c r="Z141" s="303">
        <v>463.03</v>
      </c>
      <c r="AA141" s="289">
        <v>524.5087400000001</v>
      </c>
      <c r="AB141" s="277">
        <v>419.6069920000001</v>
      </c>
      <c r="AC141" s="263">
        <v>419.6069920000001</v>
      </c>
      <c r="AD141" s="263">
        <v>419.6069920000001</v>
      </c>
      <c r="AE141" s="208">
        <v>374.64910000000003</v>
      </c>
      <c r="AF141" s="210">
        <v>374.64910000000003</v>
      </c>
      <c r="AG141" s="210">
        <v>374.64910000000003</v>
      </c>
      <c r="AH141" s="210">
        <v>374.64910000000003</v>
      </c>
      <c r="AI141" s="208">
        <v>298.28750000000002</v>
      </c>
      <c r="AJ141" s="191">
        <v>238.63</v>
      </c>
      <c r="AK141" s="312">
        <f t="shared" si="27"/>
        <v>1</v>
      </c>
    </row>
    <row r="142" spans="1:40" ht="23.1" customHeight="1" x14ac:dyDescent="0.25">
      <c r="A142" s="516"/>
      <c r="B142" s="2">
        <v>229</v>
      </c>
      <c r="C142" s="2" t="s">
        <v>325</v>
      </c>
      <c r="D142" s="4" t="s">
        <v>24</v>
      </c>
      <c r="E142" s="116">
        <f t="shared" si="38"/>
        <v>3450</v>
      </c>
      <c r="F142" s="117">
        <f t="shared" si="38"/>
        <v>2100</v>
      </c>
      <c r="G142" s="101"/>
      <c r="J142" s="71"/>
      <c r="K142" s="202">
        <f t="shared" si="39"/>
        <v>3450</v>
      </c>
      <c r="L142" s="202">
        <f t="shared" si="39"/>
        <v>2100</v>
      </c>
      <c r="M142" s="51"/>
      <c r="N142" s="13">
        <f t="shared" si="19"/>
        <v>3436.7250000000004</v>
      </c>
      <c r="O142" s="13">
        <f t="shared" si="20"/>
        <v>2062.0349999999999</v>
      </c>
      <c r="P142" s="51"/>
      <c r="Q142" s="522">
        <v>1374.69</v>
      </c>
      <c r="R142" s="398">
        <v>1374.69</v>
      </c>
      <c r="S142" s="398">
        <v>1374.69</v>
      </c>
      <c r="T142" s="398">
        <v>1374.69</v>
      </c>
      <c r="U142" s="398">
        <v>1374.69</v>
      </c>
      <c r="V142" s="436">
        <v>1374.69</v>
      </c>
      <c r="W142" s="399">
        <v>1314.9339499999999</v>
      </c>
      <c r="X142" s="399">
        <v>1314.9339499999999</v>
      </c>
      <c r="Y142" s="371">
        <v>1195.3944999999999</v>
      </c>
      <c r="Z142" s="303">
        <v>824.41</v>
      </c>
      <c r="AA142" s="289">
        <v>824.46</v>
      </c>
      <c r="AB142" s="277">
        <v>659.56799999999998</v>
      </c>
      <c r="AC142" s="263">
        <v>659.56799999999998</v>
      </c>
      <c r="AD142" s="263">
        <v>659.56799999999998</v>
      </c>
      <c r="AE142" s="208">
        <v>588.9</v>
      </c>
      <c r="AF142" s="205">
        <v>588.9</v>
      </c>
      <c r="AG142" s="205">
        <v>588.9</v>
      </c>
      <c r="AH142" s="205">
        <v>588.9</v>
      </c>
      <c r="AI142" s="208">
        <v>470.61250000000001</v>
      </c>
      <c r="AJ142" s="191">
        <v>376.49</v>
      </c>
      <c r="AK142" s="312">
        <f t="shared" si="27"/>
        <v>1</v>
      </c>
    </row>
    <row r="143" spans="1:40" ht="23.1" customHeight="1" x14ac:dyDescent="0.25">
      <c r="A143" s="516"/>
      <c r="B143" s="2">
        <v>230</v>
      </c>
      <c r="C143" s="2" t="s">
        <v>326</v>
      </c>
      <c r="D143" s="4" t="s">
        <v>25</v>
      </c>
      <c r="E143" s="116">
        <f t="shared" si="38"/>
        <v>6300</v>
      </c>
      <c r="F143" s="117">
        <f t="shared" si="38"/>
        <v>3800</v>
      </c>
      <c r="G143" s="101"/>
      <c r="J143" s="71"/>
      <c r="K143" s="202">
        <f t="shared" si="39"/>
        <v>6300</v>
      </c>
      <c r="L143" s="202">
        <f t="shared" si="39"/>
        <v>3800</v>
      </c>
      <c r="M143" s="51"/>
      <c r="N143" s="13">
        <f t="shared" ref="N143:N204" si="40">Q143*$N$7</f>
        <v>6272.6750000000002</v>
      </c>
      <c r="O143" s="13">
        <f t="shared" ref="O143:O204" si="41">Q143*$O$7</f>
        <v>3763.6050000000005</v>
      </c>
      <c r="P143" s="51"/>
      <c r="Q143" s="522">
        <v>2509.0700000000002</v>
      </c>
      <c r="R143" s="398">
        <v>2509.0700000000002</v>
      </c>
      <c r="S143" s="398">
        <v>2509.0700000000002</v>
      </c>
      <c r="T143" s="398">
        <v>2509.0700000000002</v>
      </c>
      <c r="U143" s="398">
        <v>2509.0700000000002</v>
      </c>
      <c r="V143" s="436">
        <v>2509.0700000000002</v>
      </c>
      <c r="W143" s="399">
        <v>2399.9805500000002</v>
      </c>
      <c r="X143" s="399">
        <v>2399.9805500000002</v>
      </c>
      <c r="Y143" s="371">
        <v>2181.8004999999998</v>
      </c>
      <c r="Z143" s="303">
        <v>1504.69</v>
      </c>
      <c r="AA143" s="289">
        <v>1504.5800000000004</v>
      </c>
      <c r="AB143" s="277">
        <v>1203.6640000000002</v>
      </c>
      <c r="AC143" s="263">
        <v>1203.6640000000002</v>
      </c>
      <c r="AD143" s="263">
        <v>1203.6640000000002</v>
      </c>
      <c r="AE143" s="208">
        <v>1074.7</v>
      </c>
      <c r="AF143" s="205">
        <v>1074.7</v>
      </c>
      <c r="AG143" s="205">
        <v>1074.7</v>
      </c>
      <c r="AH143" s="205">
        <v>1074.7</v>
      </c>
      <c r="AI143" s="208">
        <v>840.38749999999993</v>
      </c>
      <c r="AJ143" s="191">
        <v>672.31</v>
      </c>
      <c r="AK143" s="312">
        <f t="shared" si="27"/>
        <v>1</v>
      </c>
    </row>
    <row r="144" spans="1:40" ht="23.1" customHeight="1" x14ac:dyDescent="0.25">
      <c r="D144" s="136"/>
      <c r="E144" s="138"/>
      <c r="F144" s="139"/>
      <c r="G144" s="101"/>
      <c r="K144" s="202"/>
      <c r="L144" s="202"/>
      <c r="M144" s="51"/>
      <c r="N144" s="13"/>
      <c r="O144" s="13"/>
      <c r="P144" s="51"/>
      <c r="Q144" s="398"/>
      <c r="R144" s="398"/>
      <c r="S144" s="398"/>
      <c r="T144" s="398"/>
      <c r="U144" s="398"/>
      <c r="V144" s="436"/>
      <c r="W144" s="399"/>
      <c r="X144" s="399"/>
      <c r="Y144" s="371"/>
      <c r="Z144" s="303"/>
      <c r="AA144" s="289"/>
      <c r="AB144" s="277"/>
      <c r="AC144" s="263"/>
      <c r="AD144" s="263"/>
      <c r="AE144" s="208"/>
      <c r="AF144" s="205"/>
      <c r="AG144" s="205"/>
      <c r="AH144" s="205"/>
      <c r="AI144" s="208"/>
      <c r="AJ144" s="191"/>
      <c r="AK144" s="312" t="e">
        <f t="shared" si="27"/>
        <v>#DIV/0!</v>
      </c>
    </row>
    <row r="145" spans="1:40" ht="23.1" customHeight="1" x14ac:dyDescent="0.25">
      <c r="D145" s="615" t="s">
        <v>538</v>
      </c>
      <c r="E145" s="615"/>
      <c r="F145" s="615"/>
      <c r="G145" s="615"/>
      <c r="H145" s="615"/>
      <c r="I145" s="615"/>
      <c r="J145" s="34"/>
      <c r="K145" s="202"/>
      <c r="L145" s="202"/>
      <c r="M145" s="2"/>
      <c r="N145" s="13"/>
      <c r="O145" s="13"/>
      <c r="P145" s="2"/>
      <c r="Q145" s="521">
        <v>45455</v>
      </c>
      <c r="R145" s="510">
        <v>45425</v>
      </c>
      <c r="S145" s="474">
        <v>220324</v>
      </c>
      <c r="T145" s="474">
        <v>220324</v>
      </c>
      <c r="U145" s="398"/>
      <c r="V145" s="400"/>
      <c r="W145" s="399"/>
      <c r="X145" s="399"/>
      <c r="Y145" s="333"/>
      <c r="Z145" s="329"/>
      <c r="AA145" s="330"/>
      <c r="AB145" s="280"/>
      <c r="AC145" s="331"/>
      <c r="AD145" s="331"/>
      <c r="AE145" s="237"/>
      <c r="AF145" s="237"/>
      <c r="AG145" s="237"/>
      <c r="AH145" s="237"/>
      <c r="AI145" s="237"/>
      <c r="AJ145" s="197"/>
      <c r="AK145" s="312">
        <f t="shared" si="27"/>
        <v>0.20630979829705343</v>
      </c>
    </row>
    <row r="146" spans="1:40" s="66" customFormat="1" ht="23.1" customHeight="1" x14ac:dyDescent="0.25">
      <c r="A146" s="516" t="s">
        <v>290</v>
      </c>
      <c r="B146" s="2">
        <v>283</v>
      </c>
      <c r="C146" s="2" t="s">
        <v>342</v>
      </c>
      <c r="D146" s="4" t="s">
        <v>531</v>
      </c>
      <c r="E146" s="116">
        <f t="shared" ref="E146:F152" si="42">K146</f>
        <v>1250</v>
      </c>
      <c r="F146" s="117">
        <f t="shared" si="42"/>
        <v>750</v>
      </c>
      <c r="G146" s="101"/>
      <c r="H146" s="2"/>
      <c r="I146" s="2"/>
      <c r="J146" s="71"/>
      <c r="K146" s="202">
        <f t="shared" ref="K146:L152" si="43">MROUND(N146+25,50)</f>
        <v>1250</v>
      </c>
      <c r="L146" s="202">
        <f t="shared" si="43"/>
        <v>750</v>
      </c>
      <c r="M146" s="51"/>
      <c r="N146" s="13">
        <f t="shared" si="40"/>
        <v>1248.25</v>
      </c>
      <c r="O146" s="13">
        <f t="shared" si="41"/>
        <v>748.95</v>
      </c>
      <c r="P146" s="63"/>
      <c r="Q146" s="522">
        <v>499.3</v>
      </c>
      <c r="R146" s="398">
        <v>499.3</v>
      </c>
      <c r="S146" s="398">
        <v>499.3</v>
      </c>
      <c r="T146" s="398">
        <v>499.3</v>
      </c>
      <c r="U146" s="398">
        <v>499.3</v>
      </c>
      <c r="V146" s="436">
        <v>499.3</v>
      </c>
      <c r="W146" s="399">
        <v>477.60281250000003</v>
      </c>
      <c r="X146" s="399">
        <v>477.60281250000003</v>
      </c>
      <c r="Y146" s="371">
        <v>434.18437499999999</v>
      </c>
      <c r="Z146" s="303">
        <v>299.4375</v>
      </c>
      <c r="AA146" s="289">
        <v>299.4375</v>
      </c>
      <c r="AB146" s="277">
        <v>239.55</v>
      </c>
      <c r="AC146" s="263">
        <v>239.55</v>
      </c>
      <c r="AD146" s="263">
        <v>239.55</v>
      </c>
      <c r="AE146" s="208">
        <v>213.88751999999997</v>
      </c>
      <c r="AF146" s="208">
        <v>213.88751999999997</v>
      </c>
      <c r="AG146" s="208">
        <v>213.88751999999997</v>
      </c>
      <c r="AH146" s="208">
        <v>213.88751999999997</v>
      </c>
      <c r="AI146" s="208">
        <v>192.89999999999998</v>
      </c>
      <c r="AJ146" s="191">
        <v>154.32</v>
      </c>
      <c r="AK146" s="312">
        <f t="shared" si="27"/>
        <v>1</v>
      </c>
      <c r="AL146" s="144"/>
      <c r="AN146" s="34"/>
    </row>
    <row r="147" spans="1:40" ht="23.1" customHeight="1" x14ac:dyDescent="0.25">
      <c r="A147" s="516"/>
      <c r="C147" s="2" t="s">
        <v>343</v>
      </c>
      <c r="D147" s="4" t="s">
        <v>532</v>
      </c>
      <c r="E147" s="116">
        <f t="shared" si="42"/>
        <v>2050</v>
      </c>
      <c r="F147" s="117">
        <f t="shared" si="42"/>
        <v>1250</v>
      </c>
      <c r="G147" s="101"/>
      <c r="J147" s="71"/>
      <c r="K147" s="202">
        <f t="shared" si="43"/>
        <v>2050</v>
      </c>
      <c r="L147" s="202">
        <f t="shared" si="43"/>
        <v>1250</v>
      </c>
      <c r="M147" s="51"/>
      <c r="N147" s="13">
        <f t="shared" si="40"/>
        <v>2035</v>
      </c>
      <c r="O147" s="13">
        <f t="shared" si="41"/>
        <v>1221</v>
      </c>
      <c r="P147" s="51"/>
      <c r="Q147" s="522">
        <v>814</v>
      </c>
      <c r="R147" s="398">
        <v>814</v>
      </c>
      <c r="S147" s="398">
        <v>814</v>
      </c>
      <c r="T147" s="398">
        <v>814</v>
      </c>
      <c r="U147" s="443">
        <v>814</v>
      </c>
      <c r="V147" s="436">
        <v>813.94</v>
      </c>
      <c r="W147" s="399">
        <v>778.56735000000003</v>
      </c>
      <c r="X147" s="399">
        <v>778.56735000000003</v>
      </c>
      <c r="Y147" s="371">
        <v>707.7885</v>
      </c>
      <c r="Z147" s="303">
        <v>488.13</v>
      </c>
      <c r="AA147" s="289">
        <v>488.75</v>
      </c>
      <c r="AB147" s="269">
        <v>391</v>
      </c>
      <c r="AC147" s="263">
        <v>390.5</v>
      </c>
      <c r="AD147" s="263">
        <v>390.5</v>
      </c>
      <c r="AE147" s="205">
        <v>348.66215999999997</v>
      </c>
      <c r="AF147" s="205">
        <v>348.66215999999997</v>
      </c>
      <c r="AG147" s="205">
        <v>348.66215999999997</v>
      </c>
      <c r="AH147" s="205">
        <v>348.66215999999997</v>
      </c>
      <c r="AI147" s="208">
        <v>314.45</v>
      </c>
      <c r="AJ147" s="191">
        <v>251.56</v>
      </c>
      <c r="AK147" s="312">
        <f t="shared" si="27"/>
        <v>1</v>
      </c>
    </row>
    <row r="148" spans="1:40" ht="23.1" customHeight="1" x14ac:dyDescent="0.25">
      <c r="A148" s="516"/>
      <c r="C148" s="2" t="s">
        <v>344</v>
      </c>
      <c r="D148" s="4" t="s">
        <v>533</v>
      </c>
      <c r="E148" s="116">
        <f t="shared" si="42"/>
        <v>3250</v>
      </c>
      <c r="F148" s="117">
        <f t="shared" si="42"/>
        <v>1950</v>
      </c>
      <c r="G148" s="101"/>
      <c r="J148" s="71"/>
      <c r="K148" s="202">
        <f t="shared" si="43"/>
        <v>3250</v>
      </c>
      <c r="L148" s="202">
        <f t="shared" si="43"/>
        <v>1950</v>
      </c>
      <c r="M148" s="51"/>
      <c r="N148" s="13">
        <f t="shared" si="40"/>
        <v>3237.5</v>
      </c>
      <c r="O148" s="13">
        <f t="shared" si="41"/>
        <v>1942.5</v>
      </c>
      <c r="P148" s="51"/>
      <c r="Q148" s="522">
        <v>1295</v>
      </c>
      <c r="R148" s="398">
        <v>1295</v>
      </c>
      <c r="S148" s="398">
        <v>1295</v>
      </c>
      <c r="T148" s="398">
        <v>1295</v>
      </c>
      <c r="U148" s="443">
        <v>1295</v>
      </c>
      <c r="V148" s="436">
        <v>1294.8</v>
      </c>
      <c r="W148" s="399">
        <v>1238.5175000000002</v>
      </c>
      <c r="X148" s="399">
        <v>1238.5175000000002</v>
      </c>
      <c r="Y148" s="371">
        <v>1125.925</v>
      </c>
      <c r="Z148" s="303">
        <v>776.5</v>
      </c>
      <c r="AA148" s="289">
        <v>776.5</v>
      </c>
      <c r="AB148" s="277">
        <v>621.20000000000005</v>
      </c>
      <c r="AC148" s="263">
        <v>621.20000000000005</v>
      </c>
      <c r="AD148" s="263">
        <v>621.20000000000005</v>
      </c>
      <c r="AE148" s="205">
        <v>554.63562000000002</v>
      </c>
      <c r="AF148" s="205">
        <v>554.63562000000002</v>
      </c>
      <c r="AG148" s="205">
        <v>554.63562000000002</v>
      </c>
      <c r="AH148" s="205">
        <v>554.63562000000002</v>
      </c>
      <c r="AI148" s="208">
        <v>500.21250000000003</v>
      </c>
      <c r="AJ148" s="191">
        <v>400.17</v>
      </c>
      <c r="AK148" s="312">
        <f t="shared" si="27"/>
        <v>1</v>
      </c>
    </row>
    <row r="149" spans="1:40" ht="23.1" customHeight="1" x14ac:dyDescent="0.25">
      <c r="A149" s="516"/>
      <c r="C149" s="2" t="s">
        <v>345</v>
      </c>
      <c r="D149" s="4" t="s">
        <v>534</v>
      </c>
      <c r="E149" s="116">
        <f t="shared" si="42"/>
        <v>4450</v>
      </c>
      <c r="F149" s="117">
        <f t="shared" si="42"/>
        <v>2700</v>
      </c>
      <c r="G149" s="101"/>
      <c r="J149" s="71"/>
      <c r="K149" s="202">
        <f t="shared" si="43"/>
        <v>4450</v>
      </c>
      <c r="L149" s="202">
        <f t="shared" si="43"/>
        <v>2700</v>
      </c>
      <c r="M149" s="51"/>
      <c r="N149" s="13">
        <f t="shared" si="40"/>
        <v>4440</v>
      </c>
      <c r="O149" s="13">
        <f t="shared" si="41"/>
        <v>2664</v>
      </c>
      <c r="P149" s="51"/>
      <c r="Q149" s="522">
        <v>1776</v>
      </c>
      <c r="R149" s="398">
        <v>1776</v>
      </c>
      <c r="S149" s="398">
        <v>1776</v>
      </c>
      <c r="T149" s="398">
        <v>1776</v>
      </c>
      <c r="U149" s="443">
        <v>1776</v>
      </c>
      <c r="V149" s="436">
        <v>1775.86</v>
      </c>
      <c r="W149" s="399">
        <v>1698.6431000000002</v>
      </c>
      <c r="X149" s="399">
        <v>1698.6431000000002</v>
      </c>
      <c r="Y149" s="371">
        <v>1544.221</v>
      </c>
      <c r="Z149" s="303">
        <v>1064.98</v>
      </c>
      <c r="AA149" s="289">
        <v>1730.3999999999999</v>
      </c>
      <c r="AB149" s="277">
        <v>1384.32</v>
      </c>
      <c r="AC149" s="263">
        <v>1384.32</v>
      </c>
      <c r="AD149" s="263">
        <v>1384.32</v>
      </c>
      <c r="AE149" s="205">
        <v>760.69223999999997</v>
      </c>
      <c r="AF149" s="205">
        <v>760.69223999999997</v>
      </c>
      <c r="AG149" s="205">
        <v>760.69223999999997</v>
      </c>
      <c r="AH149" s="205">
        <v>760.69223999999997</v>
      </c>
      <c r="AI149" s="208">
        <v>686.05000000000007</v>
      </c>
      <c r="AJ149" s="191">
        <v>548.84</v>
      </c>
      <c r="AK149" s="312">
        <f t="shared" si="27"/>
        <v>1</v>
      </c>
    </row>
    <row r="150" spans="1:40" ht="23.1" customHeight="1" x14ac:dyDescent="0.25">
      <c r="A150" s="516"/>
      <c r="C150" s="2" t="s">
        <v>346</v>
      </c>
      <c r="D150" s="4" t="s">
        <v>535</v>
      </c>
      <c r="E150" s="116">
        <f t="shared" si="42"/>
        <v>7250</v>
      </c>
      <c r="F150" s="117">
        <f t="shared" si="42"/>
        <v>4350</v>
      </c>
      <c r="G150" s="101"/>
      <c r="J150" s="71"/>
      <c r="K150" s="202">
        <f t="shared" si="43"/>
        <v>7250</v>
      </c>
      <c r="L150" s="202">
        <f t="shared" si="43"/>
        <v>4350</v>
      </c>
      <c r="M150" s="51"/>
      <c r="N150" s="13">
        <f t="shared" si="40"/>
        <v>7215</v>
      </c>
      <c r="O150" s="13">
        <f t="shared" si="41"/>
        <v>4329</v>
      </c>
      <c r="P150" s="51"/>
      <c r="Q150" s="522">
        <v>2886</v>
      </c>
      <c r="R150" s="398">
        <v>2886</v>
      </c>
      <c r="S150" s="398">
        <v>2886</v>
      </c>
      <c r="T150" s="398">
        <v>2886</v>
      </c>
      <c r="U150" s="443">
        <v>2886</v>
      </c>
      <c r="V150" s="436">
        <v>2885.44</v>
      </c>
      <c r="W150" s="399">
        <v>2759.9880000000003</v>
      </c>
      <c r="X150" s="399">
        <v>2759.9880000000003</v>
      </c>
      <c r="Y150" s="371">
        <v>2509.08</v>
      </c>
      <c r="Z150" s="303">
        <v>1730.4</v>
      </c>
      <c r="AA150" s="289">
        <v>1743.75</v>
      </c>
      <c r="AB150" s="269">
        <v>1395</v>
      </c>
      <c r="AC150" s="263">
        <v>1384.32</v>
      </c>
      <c r="AD150" s="263">
        <v>1384.32</v>
      </c>
      <c r="AE150" s="205">
        <v>1236.0070799999999</v>
      </c>
      <c r="AF150" s="205">
        <v>1236.0070799999999</v>
      </c>
      <c r="AG150" s="205">
        <v>1236.0070799999999</v>
      </c>
      <c r="AH150" s="205">
        <v>1236.0070799999999</v>
      </c>
      <c r="AI150" s="208">
        <v>1114.7249999999999</v>
      </c>
      <c r="AJ150" s="191">
        <v>891.78</v>
      </c>
      <c r="AK150" s="312">
        <f t="shared" si="27"/>
        <v>1</v>
      </c>
    </row>
    <row r="151" spans="1:40" ht="23.1" customHeight="1" x14ac:dyDescent="0.25">
      <c r="A151" s="516"/>
      <c r="C151" s="2" t="s">
        <v>347</v>
      </c>
      <c r="D151" s="4" t="s">
        <v>536</v>
      </c>
      <c r="E151" s="116">
        <f t="shared" si="42"/>
        <v>13150</v>
      </c>
      <c r="F151" s="117">
        <f t="shared" si="42"/>
        <v>7900</v>
      </c>
      <c r="G151" s="101"/>
      <c r="J151" s="71"/>
      <c r="K151" s="202">
        <f t="shared" si="43"/>
        <v>13150</v>
      </c>
      <c r="L151" s="202">
        <f t="shared" si="43"/>
        <v>7900</v>
      </c>
      <c r="M151" s="51"/>
      <c r="N151" s="13">
        <f t="shared" si="40"/>
        <v>13135</v>
      </c>
      <c r="O151" s="13">
        <f t="shared" si="41"/>
        <v>7881</v>
      </c>
      <c r="P151" s="51"/>
      <c r="Q151" s="522">
        <v>5254</v>
      </c>
      <c r="R151" s="398">
        <v>5254</v>
      </c>
      <c r="S151" s="398">
        <v>5254</v>
      </c>
      <c r="T151" s="398">
        <v>5254</v>
      </c>
      <c r="U151" s="443">
        <v>5254</v>
      </c>
      <c r="V151" s="436">
        <v>5253.37</v>
      </c>
      <c r="W151" s="399">
        <v>5024.9518000000007</v>
      </c>
      <c r="X151" s="399">
        <v>5024.9518000000007</v>
      </c>
      <c r="Y151" s="371">
        <v>4568.1379999999999</v>
      </c>
      <c r="Z151" s="303">
        <v>3150.44</v>
      </c>
      <c r="AA151" s="289">
        <v>3151.25</v>
      </c>
      <c r="AB151" s="269">
        <v>2521</v>
      </c>
      <c r="AC151" s="263">
        <v>2520.35</v>
      </c>
      <c r="AD151" s="263">
        <v>2520.35</v>
      </c>
      <c r="AE151" s="205">
        <v>2250.3095999999996</v>
      </c>
      <c r="AF151" s="205">
        <v>2250.3095999999996</v>
      </c>
      <c r="AG151" s="205">
        <v>2250.3095999999996</v>
      </c>
      <c r="AH151" s="205">
        <v>2250.3095999999996</v>
      </c>
      <c r="AI151" s="208">
        <v>2029.5</v>
      </c>
      <c r="AJ151" s="191">
        <v>1623.6</v>
      </c>
      <c r="AK151" s="312">
        <f t="shared" si="27"/>
        <v>1</v>
      </c>
    </row>
    <row r="152" spans="1:40" ht="23.1" customHeight="1" x14ac:dyDescent="0.25">
      <c r="A152" s="516"/>
      <c r="B152" s="2">
        <v>289</v>
      </c>
      <c r="C152" s="2" t="s">
        <v>348</v>
      </c>
      <c r="D152" s="4" t="s">
        <v>537</v>
      </c>
      <c r="E152" s="116">
        <f t="shared" si="42"/>
        <v>23750</v>
      </c>
      <c r="F152" s="117">
        <f t="shared" si="42"/>
        <v>14250</v>
      </c>
      <c r="G152" s="101"/>
      <c r="J152" s="71"/>
      <c r="K152" s="202">
        <f t="shared" si="43"/>
        <v>23750</v>
      </c>
      <c r="L152" s="202">
        <f t="shared" si="43"/>
        <v>14250</v>
      </c>
      <c r="M152" s="51"/>
      <c r="N152" s="13">
        <f t="shared" si="40"/>
        <v>23730.9</v>
      </c>
      <c r="O152" s="13">
        <f t="shared" si="41"/>
        <v>14238.54</v>
      </c>
      <c r="P152" s="51"/>
      <c r="Q152" s="522">
        <v>9492.36</v>
      </c>
      <c r="R152" s="398">
        <v>9492.36</v>
      </c>
      <c r="S152" s="398">
        <v>9492.36</v>
      </c>
      <c r="T152" s="398">
        <v>9492.36</v>
      </c>
      <c r="U152" s="398">
        <v>9492.36</v>
      </c>
      <c r="V152" s="436">
        <v>9492.36</v>
      </c>
      <c r="W152" s="399">
        <v>9079.6371875000004</v>
      </c>
      <c r="X152" s="399">
        <v>9079.6371875000004</v>
      </c>
      <c r="Y152" s="371">
        <v>8254.2156249999989</v>
      </c>
      <c r="Z152" s="303">
        <v>5692.5625</v>
      </c>
      <c r="AA152" s="289">
        <v>5692.5625</v>
      </c>
      <c r="AB152" s="277">
        <v>4554.05</v>
      </c>
      <c r="AC152" s="263">
        <v>4554.05</v>
      </c>
      <c r="AD152" s="263">
        <v>4554.05</v>
      </c>
      <c r="AE152" s="208">
        <v>4066.1220599999997</v>
      </c>
      <c r="AF152" s="208">
        <v>4066.1220599999997</v>
      </c>
      <c r="AG152" s="208">
        <v>4066.1220599999997</v>
      </c>
      <c r="AH152" s="208">
        <v>4066.1220599999997</v>
      </c>
      <c r="AI152" s="208">
        <v>3667.1374999999998</v>
      </c>
      <c r="AJ152" s="191">
        <v>2933.71</v>
      </c>
      <c r="AK152" s="312">
        <f t="shared" si="27"/>
        <v>1</v>
      </c>
    </row>
    <row r="153" spans="1:40" ht="14.1" customHeight="1" x14ac:dyDescent="0.25">
      <c r="D153" s="136"/>
      <c r="E153" s="138"/>
      <c r="F153" s="139"/>
      <c r="J153" s="34"/>
      <c r="K153" s="202"/>
      <c r="L153" s="202"/>
      <c r="M153" s="2"/>
      <c r="N153" s="13"/>
      <c r="O153" s="13"/>
      <c r="P153" s="2"/>
      <c r="Q153" s="398"/>
      <c r="R153" s="398"/>
      <c r="S153" s="398"/>
      <c r="T153" s="398"/>
      <c r="U153" s="398"/>
      <c r="V153" s="400"/>
      <c r="W153" s="399"/>
      <c r="X153" s="399"/>
      <c r="Y153" s="332"/>
      <c r="Z153" s="332"/>
      <c r="AA153" s="330"/>
      <c r="AB153" s="280"/>
      <c r="AC153" s="331"/>
      <c r="AD153" s="331"/>
      <c r="AE153" s="237"/>
      <c r="AF153" s="237"/>
      <c r="AG153" s="237"/>
      <c r="AH153" s="237"/>
      <c r="AI153" s="237"/>
      <c r="AJ153" s="197"/>
      <c r="AK153" s="312" t="e">
        <f t="shared" si="27"/>
        <v>#DIV/0!</v>
      </c>
    </row>
    <row r="154" spans="1:40" ht="23.1" customHeight="1" x14ac:dyDescent="0.25">
      <c r="A154" s="543"/>
      <c r="D154" s="615" t="s">
        <v>286</v>
      </c>
      <c r="E154" s="615"/>
      <c r="F154" s="615"/>
      <c r="G154" s="615"/>
      <c r="H154" s="615"/>
      <c r="I154" s="615"/>
      <c r="J154" s="34"/>
      <c r="K154" s="202"/>
      <c r="L154" s="202"/>
      <c r="M154" s="2"/>
      <c r="N154" s="13"/>
      <c r="O154" s="13"/>
      <c r="P154" s="2"/>
      <c r="Q154" s="511">
        <v>220324</v>
      </c>
      <c r="R154" s="511">
        <v>220324</v>
      </c>
      <c r="S154" s="474">
        <v>220324</v>
      </c>
      <c r="T154" s="474">
        <v>220324</v>
      </c>
      <c r="U154" s="398"/>
      <c r="V154" s="400"/>
      <c r="W154" s="399"/>
      <c r="X154" s="399"/>
      <c r="Y154" s="332"/>
      <c r="Z154" s="332"/>
      <c r="AA154" s="330"/>
      <c r="AB154" s="280"/>
      <c r="AC154" s="331"/>
      <c r="AD154" s="331"/>
      <c r="AE154" s="237"/>
      <c r="AF154" s="237"/>
      <c r="AG154" s="237"/>
      <c r="AH154" s="237"/>
      <c r="AI154" s="237"/>
      <c r="AJ154" s="197"/>
      <c r="AK154" s="312">
        <f t="shared" si="27"/>
        <v>1</v>
      </c>
    </row>
    <row r="155" spans="1:40" s="66" customFormat="1" ht="23.1" customHeight="1" x14ac:dyDescent="0.25">
      <c r="A155" s="543"/>
      <c r="B155" s="2">
        <v>231</v>
      </c>
      <c r="C155" s="2" t="s">
        <v>327</v>
      </c>
      <c r="D155" s="4" t="s">
        <v>19</v>
      </c>
      <c r="E155" s="116">
        <f t="shared" ref="E155:F160" si="44">K155</f>
        <v>2000</v>
      </c>
      <c r="F155" s="117">
        <f t="shared" si="44"/>
        <v>1200</v>
      </c>
      <c r="G155" s="101"/>
      <c r="H155" s="2"/>
      <c r="I155" s="2"/>
      <c r="J155" s="71"/>
      <c r="K155" s="202">
        <f t="shared" ref="K155:L160" si="45">MROUND(N155+25,50)</f>
        <v>2000</v>
      </c>
      <c r="L155" s="202">
        <f t="shared" si="45"/>
        <v>1200</v>
      </c>
      <c r="M155" s="51"/>
      <c r="N155" s="13">
        <f t="shared" si="40"/>
        <v>1957.825</v>
      </c>
      <c r="O155" s="13">
        <f t="shared" si="41"/>
        <v>1174.6949999999999</v>
      </c>
      <c r="P155" s="63"/>
      <c r="Q155" s="398">
        <v>783.13</v>
      </c>
      <c r="R155" s="398">
        <v>783.13</v>
      </c>
      <c r="S155" s="398">
        <v>783.13</v>
      </c>
      <c r="T155" s="398">
        <v>783.13</v>
      </c>
      <c r="U155" s="398">
        <v>783.13</v>
      </c>
      <c r="V155" s="436">
        <v>783.13</v>
      </c>
      <c r="W155" s="399">
        <v>749.09175000000016</v>
      </c>
      <c r="X155" s="399">
        <v>749.09175000000016</v>
      </c>
      <c r="Y155" s="371">
        <v>680.99250000000006</v>
      </c>
      <c r="Z155" s="303">
        <v>469.65000000000003</v>
      </c>
      <c r="AA155" s="289">
        <v>469.65000000000003</v>
      </c>
      <c r="AB155" s="277">
        <v>375.72</v>
      </c>
      <c r="AC155" s="263">
        <v>375.72</v>
      </c>
      <c r="AD155" s="263">
        <v>375.72</v>
      </c>
      <c r="AE155" s="208">
        <v>335.45357999999999</v>
      </c>
      <c r="AF155" s="208">
        <v>335.45357999999999</v>
      </c>
      <c r="AG155" s="208">
        <v>335.45357999999999</v>
      </c>
      <c r="AH155" s="208">
        <v>335.45357999999999</v>
      </c>
      <c r="AI155" s="208">
        <v>302.53750000000002</v>
      </c>
      <c r="AJ155" s="191">
        <v>242.03</v>
      </c>
      <c r="AK155" s="312">
        <f t="shared" si="27"/>
        <v>1</v>
      </c>
      <c r="AL155" s="144"/>
      <c r="AN155" s="34"/>
    </row>
    <row r="156" spans="1:40" ht="23.1" customHeight="1" x14ac:dyDescent="0.25">
      <c r="A156" s="543"/>
      <c r="B156" s="2">
        <v>232</v>
      </c>
      <c r="C156" s="2" t="s">
        <v>328</v>
      </c>
      <c r="D156" s="4" t="s">
        <v>20</v>
      </c>
      <c r="E156" s="116">
        <f t="shared" si="44"/>
        <v>3050</v>
      </c>
      <c r="F156" s="117">
        <f t="shared" si="44"/>
        <v>1850</v>
      </c>
      <c r="G156" s="101"/>
      <c r="J156" s="71"/>
      <c r="K156" s="202">
        <f t="shared" si="45"/>
        <v>3050</v>
      </c>
      <c r="L156" s="202">
        <f t="shared" si="45"/>
        <v>1850</v>
      </c>
      <c r="M156" s="51"/>
      <c r="N156" s="13">
        <f t="shared" si="40"/>
        <v>3045.4750000000004</v>
      </c>
      <c r="O156" s="13">
        <f t="shared" si="41"/>
        <v>1827.2850000000001</v>
      </c>
      <c r="P156" s="51"/>
      <c r="Q156" s="398">
        <v>1218.19</v>
      </c>
      <c r="R156" s="398">
        <v>1218.19</v>
      </c>
      <c r="S156" s="398">
        <v>1218.19</v>
      </c>
      <c r="T156" s="398">
        <v>1218.19</v>
      </c>
      <c r="U156" s="398">
        <v>1218.19</v>
      </c>
      <c r="V156" s="436">
        <v>1218.19</v>
      </c>
      <c r="W156" s="399">
        <v>1165.2272500000001</v>
      </c>
      <c r="X156" s="399">
        <v>1165.2272500000001</v>
      </c>
      <c r="Y156" s="371">
        <v>1059.2975000000001</v>
      </c>
      <c r="Z156" s="303">
        <v>730.55000000000007</v>
      </c>
      <c r="AA156" s="289">
        <v>730.55000000000007</v>
      </c>
      <c r="AB156" s="277">
        <v>584.44000000000005</v>
      </c>
      <c r="AC156" s="263">
        <v>584.44000000000005</v>
      </c>
      <c r="AD156" s="263">
        <v>584.44000000000005</v>
      </c>
      <c r="AE156" s="208">
        <v>521.81513999999993</v>
      </c>
      <c r="AF156" s="208">
        <v>521.81513999999993</v>
      </c>
      <c r="AG156" s="208">
        <v>521.81513999999993</v>
      </c>
      <c r="AH156" s="208">
        <v>521.81513999999993</v>
      </c>
      <c r="AI156" s="208">
        <v>470.61250000000001</v>
      </c>
      <c r="AJ156" s="191">
        <v>376.49</v>
      </c>
      <c r="AK156" s="312">
        <f t="shared" si="27"/>
        <v>1</v>
      </c>
    </row>
    <row r="157" spans="1:40" ht="23.1" customHeight="1" x14ac:dyDescent="0.25">
      <c r="A157" s="543"/>
      <c r="B157" s="2">
        <v>233</v>
      </c>
      <c r="C157" s="2" t="s">
        <v>638</v>
      </c>
      <c r="D157" s="4" t="s">
        <v>637</v>
      </c>
      <c r="E157" s="116">
        <f t="shared" si="44"/>
        <v>5050</v>
      </c>
      <c r="F157" s="117">
        <f t="shared" si="44"/>
        <v>3050</v>
      </c>
      <c r="G157" s="101"/>
      <c r="J157" s="71"/>
      <c r="K157" s="202">
        <f t="shared" si="45"/>
        <v>5050</v>
      </c>
      <c r="L157" s="202">
        <f t="shared" si="45"/>
        <v>3050</v>
      </c>
      <c r="M157" s="51"/>
      <c r="N157" s="13">
        <f t="shared" si="40"/>
        <v>5003.6750000000002</v>
      </c>
      <c r="O157" s="13">
        <f t="shared" si="41"/>
        <v>3002.2049999999999</v>
      </c>
      <c r="P157" s="51"/>
      <c r="Q157" s="398">
        <v>2001.47</v>
      </c>
      <c r="R157" s="398">
        <v>2001.47</v>
      </c>
      <c r="S157" s="398">
        <v>2001.47</v>
      </c>
      <c r="T157" s="398">
        <v>2001.47</v>
      </c>
      <c r="U157" s="398">
        <v>2001.47</v>
      </c>
      <c r="V157" s="436">
        <v>2001.47</v>
      </c>
      <c r="W157" s="399">
        <v>1906.1645625000003</v>
      </c>
      <c r="X157" s="399">
        <v>1906.1645625000003</v>
      </c>
      <c r="Y157" s="371">
        <v>1732.8768750000002</v>
      </c>
      <c r="Z157" s="303">
        <v>1195.0875000000001</v>
      </c>
      <c r="AA157" s="289">
        <v>1195.0875000000001</v>
      </c>
      <c r="AB157" s="277">
        <v>956.07</v>
      </c>
      <c r="AC157" s="263">
        <v>956.07</v>
      </c>
      <c r="AD157" s="263">
        <v>956.07</v>
      </c>
      <c r="AE157" s="208">
        <v>931.82165999999984</v>
      </c>
      <c r="AF157" s="208">
        <v>931.82165999999984</v>
      </c>
      <c r="AG157" s="208">
        <v>931.82165999999984</v>
      </c>
      <c r="AH157" s="208">
        <v>931.82165999999984</v>
      </c>
      <c r="AI157" s="208">
        <v>840.38749999999993</v>
      </c>
      <c r="AJ157" s="191">
        <v>672.31</v>
      </c>
      <c r="AK157" s="312">
        <f t="shared" si="27"/>
        <v>1</v>
      </c>
    </row>
    <row r="158" spans="1:40" ht="23.1" customHeight="1" x14ac:dyDescent="0.25">
      <c r="A158" s="543"/>
      <c r="B158" s="2">
        <v>233</v>
      </c>
      <c r="C158" s="2" t="s">
        <v>329</v>
      </c>
      <c r="D158" s="4" t="s">
        <v>21</v>
      </c>
      <c r="E158" s="116">
        <f t="shared" si="44"/>
        <v>5450</v>
      </c>
      <c r="F158" s="117">
        <f t="shared" si="44"/>
        <v>3300</v>
      </c>
      <c r="G158" s="101"/>
      <c r="J158" s="71"/>
      <c r="K158" s="202">
        <f t="shared" si="45"/>
        <v>5450</v>
      </c>
      <c r="L158" s="202">
        <f t="shared" si="45"/>
        <v>3300</v>
      </c>
      <c r="M158" s="51"/>
      <c r="N158" s="13">
        <f t="shared" si="40"/>
        <v>5438.35</v>
      </c>
      <c r="O158" s="13">
        <f t="shared" si="41"/>
        <v>3263.01</v>
      </c>
      <c r="P158" s="51"/>
      <c r="Q158" s="398">
        <v>2175.34</v>
      </c>
      <c r="R158" s="398">
        <v>2175.34</v>
      </c>
      <c r="S158" s="398">
        <v>2175.34</v>
      </c>
      <c r="T158" s="398">
        <v>2175.34</v>
      </c>
      <c r="U158" s="398">
        <v>2175.34</v>
      </c>
      <c r="V158" s="436">
        <v>2175.34</v>
      </c>
      <c r="W158" s="399">
        <v>2080.7572500000006</v>
      </c>
      <c r="X158" s="399">
        <v>2080.7572500000006</v>
      </c>
      <c r="Y158" s="371">
        <v>1891.5975000000003</v>
      </c>
      <c r="Z158" s="303">
        <v>1304.5500000000002</v>
      </c>
      <c r="AA158" s="289">
        <v>1304.5500000000002</v>
      </c>
      <c r="AB158" s="277">
        <v>1043.6400000000001</v>
      </c>
      <c r="AC158" s="263">
        <v>1043.6400000000001</v>
      </c>
      <c r="AD158" s="263">
        <v>1043.6400000000001</v>
      </c>
      <c r="AE158" s="208">
        <v>853.63739999999996</v>
      </c>
      <c r="AF158" s="208">
        <v>853.63739999999996</v>
      </c>
      <c r="AG158" s="208">
        <v>853.63739999999996</v>
      </c>
      <c r="AH158" s="208">
        <v>853.63739999999996</v>
      </c>
      <c r="AI158" s="208">
        <v>769.875</v>
      </c>
      <c r="AJ158" s="191">
        <v>615.9</v>
      </c>
      <c r="AK158" s="312">
        <f t="shared" si="27"/>
        <v>1</v>
      </c>
    </row>
    <row r="159" spans="1:40" ht="23.1" customHeight="1" x14ac:dyDescent="0.25">
      <c r="A159" s="543"/>
      <c r="B159" s="2">
        <v>234</v>
      </c>
      <c r="C159" s="2" t="s">
        <v>330</v>
      </c>
      <c r="D159" s="4" t="s">
        <v>636</v>
      </c>
      <c r="E159" s="116">
        <f t="shared" si="44"/>
        <v>6600</v>
      </c>
      <c r="F159" s="117">
        <f t="shared" si="44"/>
        <v>4000</v>
      </c>
      <c r="G159" s="101"/>
      <c r="J159" s="71"/>
      <c r="K159" s="202">
        <f t="shared" si="45"/>
        <v>6600</v>
      </c>
      <c r="L159" s="202">
        <f t="shared" si="45"/>
        <v>4000</v>
      </c>
      <c r="M159" s="51"/>
      <c r="N159" s="13">
        <f t="shared" si="40"/>
        <v>6588.4749999999995</v>
      </c>
      <c r="O159" s="13">
        <f t="shared" si="41"/>
        <v>3953.085</v>
      </c>
      <c r="P159" s="51"/>
      <c r="Q159" s="398">
        <v>2635.39</v>
      </c>
      <c r="R159" s="398">
        <v>2635.39</v>
      </c>
      <c r="S159" s="398">
        <v>2635.39</v>
      </c>
      <c r="T159" s="398">
        <v>2635.39</v>
      </c>
      <c r="U159" s="398">
        <v>2635.39</v>
      </c>
      <c r="V159" s="436">
        <v>2635.39</v>
      </c>
      <c r="W159" s="399">
        <v>2509.8920000000003</v>
      </c>
      <c r="X159" s="399">
        <v>2509.8920000000003</v>
      </c>
      <c r="Y159" s="371">
        <v>2281.7200000000003</v>
      </c>
      <c r="Z159" s="303">
        <v>1573.6000000000001</v>
      </c>
      <c r="AA159" s="289">
        <v>1573.6000000000001</v>
      </c>
      <c r="AB159" s="277">
        <v>1258.8800000000001</v>
      </c>
      <c r="AC159" s="263">
        <v>1258.8800000000001</v>
      </c>
      <c r="AD159" s="263">
        <v>1258.8800000000001</v>
      </c>
      <c r="AE159" s="208">
        <v>1124</v>
      </c>
      <c r="AF159" s="224">
        <v>1124</v>
      </c>
      <c r="AG159" s="224">
        <v>1124</v>
      </c>
      <c r="AH159" s="208">
        <v>1384.6139999999998</v>
      </c>
      <c r="AI159" s="208">
        <v>1248.75</v>
      </c>
      <c r="AJ159" s="54">
        <v>999</v>
      </c>
      <c r="AK159" s="312">
        <f t="shared" si="27"/>
        <v>1</v>
      </c>
    </row>
    <row r="160" spans="1:40" ht="23.1" customHeight="1" x14ac:dyDescent="0.25">
      <c r="A160" s="543"/>
      <c r="B160" s="2">
        <v>234</v>
      </c>
      <c r="C160" s="2" t="s">
        <v>331</v>
      </c>
      <c r="D160" s="4" t="s">
        <v>18</v>
      </c>
      <c r="E160" s="116">
        <f t="shared" si="44"/>
        <v>8300</v>
      </c>
      <c r="F160" s="117">
        <f t="shared" si="44"/>
        <v>5000</v>
      </c>
      <c r="G160" s="101"/>
      <c r="J160" s="71"/>
      <c r="K160" s="202">
        <f t="shared" si="45"/>
        <v>8300</v>
      </c>
      <c r="L160" s="202">
        <f t="shared" si="45"/>
        <v>5000</v>
      </c>
      <c r="M160" s="51"/>
      <c r="N160" s="13">
        <f t="shared" si="40"/>
        <v>8266.25</v>
      </c>
      <c r="O160" s="13">
        <f t="shared" si="41"/>
        <v>4959.75</v>
      </c>
      <c r="P160" s="51"/>
      <c r="Q160" s="398">
        <v>3306.5</v>
      </c>
      <c r="R160" s="398">
        <v>3306.5</v>
      </c>
      <c r="S160" s="398">
        <v>3306.5</v>
      </c>
      <c r="T160" s="398">
        <v>3306.5</v>
      </c>
      <c r="U160" s="398">
        <v>3306.5</v>
      </c>
      <c r="V160" s="436">
        <v>3306.5</v>
      </c>
      <c r="W160" s="399">
        <v>3162.7255</v>
      </c>
      <c r="X160" s="399">
        <v>3162.7255</v>
      </c>
      <c r="Y160" s="371">
        <v>2875.2049999999999</v>
      </c>
      <c r="Z160" s="303">
        <v>1982.8999999999999</v>
      </c>
      <c r="AA160" s="289">
        <v>1982.8999999999999</v>
      </c>
      <c r="AB160" s="277">
        <v>1586.32</v>
      </c>
      <c r="AC160" s="263">
        <v>1586.32</v>
      </c>
      <c r="AD160" s="263">
        <v>1586.32</v>
      </c>
      <c r="AE160" s="208">
        <v>1416.3534</v>
      </c>
      <c r="AF160" s="208">
        <v>1416.3534</v>
      </c>
      <c r="AG160" s="208">
        <v>1416.3534</v>
      </c>
      <c r="AH160" s="208">
        <v>1416.3534</v>
      </c>
      <c r="AI160" s="208">
        <v>1277.375</v>
      </c>
      <c r="AJ160" s="191">
        <v>1021.9</v>
      </c>
      <c r="AK160" s="312">
        <f t="shared" si="27"/>
        <v>1</v>
      </c>
    </row>
    <row r="161" spans="1:44" ht="14.1" customHeight="1" x14ac:dyDescent="0.25">
      <c r="D161" s="136"/>
      <c r="E161" s="138"/>
      <c r="F161" s="139"/>
      <c r="J161" s="34"/>
      <c r="K161" s="202"/>
      <c r="L161" s="202"/>
      <c r="M161" s="2"/>
      <c r="N161" s="13"/>
      <c r="O161" s="13"/>
      <c r="P161" s="2"/>
      <c r="Q161" s="398"/>
      <c r="R161" s="398"/>
      <c r="S161" s="398"/>
      <c r="T161" s="398"/>
      <c r="U161" s="398"/>
      <c r="V161" s="400"/>
      <c r="W161" s="399"/>
      <c r="X161" s="399"/>
      <c r="Y161" s="332"/>
      <c r="Z161" s="332"/>
      <c r="AA161" s="330"/>
      <c r="AB161" s="280"/>
      <c r="AC161" s="331"/>
      <c r="AD161" s="331"/>
      <c r="AE161" s="237"/>
      <c r="AF161" s="237"/>
      <c r="AG161" s="237"/>
      <c r="AH161" s="237"/>
      <c r="AI161" s="237"/>
      <c r="AJ161" s="197"/>
      <c r="AK161" s="312" t="e">
        <f t="shared" si="27"/>
        <v>#DIV/0!</v>
      </c>
    </row>
    <row r="162" spans="1:44" ht="23.1" customHeight="1" x14ac:dyDescent="0.25">
      <c r="D162" s="615" t="s">
        <v>10</v>
      </c>
      <c r="E162" s="615"/>
      <c r="F162" s="615"/>
      <c r="G162" s="615"/>
      <c r="H162" s="615"/>
      <c r="I162" s="615"/>
      <c r="J162" s="34"/>
      <c r="K162" s="202"/>
      <c r="L162" s="202"/>
      <c r="M162" s="2"/>
      <c r="N162" s="13"/>
      <c r="O162" s="13"/>
      <c r="P162" s="2"/>
      <c r="Q162" s="521">
        <v>45455</v>
      </c>
      <c r="R162" s="510">
        <v>45425</v>
      </c>
      <c r="S162" s="474">
        <v>220324</v>
      </c>
      <c r="T162" s="474">
        <v>220324</v>
      </c>
      <c r="U162" s="398"/>
      <c r="V162" s="400"/>
      <c r="W162" s="399"/>
      <c r="X162" s="399"/>
      <c r="Y162" s="332"/>
      <c r="Z162" s="332"/>
      <c r="AA162" s="330"/>
      <c r="AB162" s="280"/>
      <c r="AC162" s="331"/>
      <c r="AD162" s="331"/>
      <c r="AE162" s="237"/>
      <c r="AF162" s="237"/>
      <c r="AG162" s="237"/>
      <c r="AH162" s="237"/>
      <c r="AI162" s="237"/>
      <c r="AJ162" s="197"/>
      <c r="AK162" s="312">
        <f t="shared" si="27"/>
        <v>0.20630979829705343</v>
      </c>
    </row>
    <row r="163" spans="1:44" s="66" customFormat="1" ht="23.1" customHeight="1" x14ac:dyDescent="0.25">
      <c r="A163" s="516" t="s">
        <v>290</v>
      </c>
      <c r="B163" s="2">
        <v>236</v>
      </c>
      <c r="C163" s="2" t="s">
        <v>332</v>
      </c>
      <c r="D163" s="4" t="s">
        <v>84</v>
      </c>
      <c r="E163" s="116">
        <f t="shared" ref="E163:F166" si="46">K163</f>
        <v>1400</v>
      </c>
      <c r="F163" s="117">
        <f t="shared" si="46"/>
        <v>850</v>
      </c>
      <c r="G163" s="101"/>
      <c r="H163" s="2"/>
      <c r="I163" s="2"/>
      <c r="J163" s="71"/>
      <c r="K163" s="202">
        <f t="shared" ref="K163:L166" si="47">MROUND(N163+25,50)</f>
        <v>1400</v>
      </c>
      <c r="L163" s="202">
        <f t="shared" si="47"/>
        <v>850</v>
      </c>
      <c r="M163" s="51"/>
      <c r="N163" s="13">
        <f t="shared" si="40"/>
        <v>1387.55</v>
      </c>
      <c r="O163" s="13">
        <f t="shared" si="41"/>
        <v>832.53</v>
      </c>
      <c r="P163" s="63"/>
      <c r="Q163" s="522">
        <v>555.02</v>
      </c>
      <c r="R163" s="398">
        <v>555.02</v>
      </c>
      <c r="S163" s="398">
        <v>555.02</v>
      </c>
      <c r="T163" s="398">
        <v>555.02</v>
      </c>
      <c r="U163" s="398">
        <v>555.02</v>
      </c>
      <c r="V163" s="436">
        <v>555.02</v>
      </c>
      <c r="W163" s="399">
        <v>530.87581249999994</v>
      </c>
      <c r="X163" s="399">
        <v>530.87581249999994</v>
      </c>
      <c r="Y163" s="371">
        <v>482.61437499999994</v>
      </c>
      <c r="Z163" s="303">
        <v>332.83749999999998</v>
      </c>
      <c r="AA163" s="289">
        <v>332.83749999999998</v>
      </c>
      <c r="AB163" s="277">
        <v>266.27</v>
      </c>
      <c r="AC163" s="263">
        <v>266.27</v>
      </c>
      <c r="AD163" s="263">
        <v>266.27</v>
      </c>
      <c r="AE163" s="208">
        <v>237.74057999999999</v>
      </c>
      <c r="AF163" s="208">
        <v>237.74057999999999</v>
      </c>
      <c r="AG163" s="208">
        <v>237.74057999999999</v>
      </c>
      <c r="AH163" s="208">
        <v>237.74057999999999</v>
      </c>
      <c r="AI163" s="208">
        <v>214.41249999999999</v>
      </c>
      <c r="AJ163" s="191">
        <v>171.53</v>
      </c>
      <c r="AK163" s="312">
        <f t="shared" si="27"/>
        <v>1</v>
      </c>
      <c r="AL163" s="144"/>
      <c r="AN163" s="34"/>
    </row>
    <row r="164" spans="1:44" ht="23.1" customHeight="1" x14ac:dyDescent="0.25">
      <c r="A164" s="516"/>
      <c r="B164" s="2">
        <v>237</v>
      </c>
      <c r="C164" s="2" t="s">
        <v>333</v>
      </c>
      <c r="D164" s="4" t="s">
        <v>85</v>
      </c>
      <c r="E164" s="116">
        <f t="shared" si="46"/>
        <v>2250</v>
      </c>
      <c r="F164" s="117">
        <f t="shared" si="46"/>
        <v>1350</v>
      </c>
      <c r="G164" s="101"/>
      <c r="J164" s="71"/>
      <c r="K164" s="202">
        <f t="shared" si="47"/>
        <v>2250</v>
      </c>
      <c r="L164" s="202">
        <f t="shared" si="47"/>
        <v>1350</v>
      </c>
      <c r="M164" s="51"/>
      <c r="N164" s="13">
        <f t="shared" si="40"/>
        <v>2219.875</v>
      </c>
      <c r="O164" s="13">
        <f t="shared" si="41"/>
        <v>1331.9250000000002</v>
      </c>
      <c r="P164" s="51"/>
      <c r="Q164" s="522">
        <v>887.95</v>
      </c>
      <c r="R164" s="398">
        <v>887.95</v>
      </c>
      <c r="S164" s="398">
        <v>887.95</v>
      </c>
      <c r="T164" s="398">
        <v>887.95</v>
      </c>
      <c r="U164" s="398">
        <v>887.95</v>
      </c>
      <c r="V164" s="436">
        <v>887.95</v>
      </c>
      <c r="W164" s="399">
        <v>849.31756250000001</v>
      </c>
      <c r="X164" s="399">
        <v>849.31756250000001</v>
      </c>
      <c r="Y164" s="371">
        <v>772.10687499999995</v>
      </c>
      <c r="Z164" s="303">
        <v>532.48749999999995</v>
      </c>
      <c r="AA164" s="289">
        <v>532.48749999999995</v>
      </c>
      <c r="AB164" s="277">
        <v>425.99</v>
      </c>
      <c r="AC164" s="263">
        <v>425.99</v>
      </c>
      <c r="AD164" s="263">
        <v>425.99</v>
      </c>
      <c r="AE164" s="208">
        <v>380.34611999999998</v>
      </c>
      <c r="AF164" s="208">
        <v>380.34611999999998</v>
      </c>
      <c r="AG164" s="208">
        <v>380.34611999999998</v>
      </c>
      <c r="AH164" s="208">
        <v>380.34611999999998</v>
      </c>
      <c r="AI164" s="208">
        <v>343.02500000000003</v>
      </c>
      <c r="AJ164" s="191">
        <v>274.42</v>
      </c>
      <c r="AK164" s="312">
        <f t="shared" ref="AK164:AK229" si="48">Q164/S164</f>
        <v>1</v>
      </c>
    </row>
    <row r="165" spans="1:44" ht="23.1" customHeight="1" x14ac:dyDescent="0.25">
      <c r="A165" s="516"/>
      <c r="B165" s="2">
        <v>238</v>
      </c>
      <c r="C165" s="2" t="s">
        <v>334</v>
      </c>
      <c r="D165" s="4" t="s">
        <v>86</v>
      </c>
      <c r="E165" s="116">
        <f t="shared" si="46"/>
        <v>3900</v>
      </c>
      <c r="F165" s="117">
        <f t="shared" si="46"/>
        <v>2350</v>
      </c>
      <c r="G165" s="101"/>
      <c r="J165" s="71"/>
      <c r="K165" s="202">
        <f t="shared" si="47"/>
        <v>3900</v>
      </c>
      <c r="L165" s="202">
        <f t="shared" si="47"/>
        <v>2350</v>
      </c>
      <c r="M165" s="51"/>
      <c r="N165" s="13">
        <f t="shared" si="40"/>
        <v>3884.0499999999997</v>
      </c>
      <c r="O165" s="13">
        <f t="shared" si="41"/>
        <v>2330.4299999999998</v>
      </c>
      <c r="P165" s="51"/>
      <c r="Q165" s="522">
        <v>1553.62</v>
      </c>
      <c r="R165" s="398">
        <v>1553.62</v>
      </c>
      <c r="S165" s="398">
        <v>1553.62</v>
      </c>
      <c r="T165" s="398">
        <v>1553.62</v>
      </c>
      <c r="U165" s="398">
        <v>1553.62</v>
      </c>
      <c r="V165" s="436">
        <v>1553.62</v>
      </c>
      <c r="W165" s="399">
        <v>1486.0615</v>
      </c>
      <c r="X165" s="399">
        <v>1486.0615</v>
      </c>
      <c r="Y165" s="371">
        <v>1350.9649999999999</v>
      </c>
      <c r="Z165" s="303">
        <v>931.7</v>
      </c>
      <c r="AA165" s="289">
        <v>932.5</v>
      </c>
      <c r="AB165" s="269">
        <v>746</v>
      </c>
      <c r="AC165" s="263">
        <v>745.36</v>
      </c>
      <c r="AD165" s="263">
        <v>745.36</v>
      </c>
      <c r="AE165" s="208">
        <v>665.50175999999999</v>
      </c>
      <c r="AF165" s="208">
        <v>665.50175999999999</v>
      </c>
      <c r="AG165" s="208">
        <v>665.50175999999999</v>
      </c>
      <c r="AH165" s="208">
        <v>665.50175999999999</v>
      </c>
      <c r="AI165" s="208">
        <v>600.20000000000005</v>
      </c>
      <c r="AJ165" s="191">
        <v>480.16</v>
      </c>
      <c r="AK165" s="312">
        <f t="shared" si="48"/>
        <v>1</v>
      </c>
    </row>
    <row r="166" spans="1:44" ht="23.1" customHeight="1" x14ac:dyDescent="0.25">
      <c r="A166" s="516"/>
      <c r="B166" s="2">
        <v>239</v>
      </c>
      <c r="C166" s="2" t="s">
        <v>335</v>
      </c>
      <c r="D166" s="4" t="s">
        <v>87</v>
      </c>
      <c r="E166" s="116">
        <f t="shared" si="46"/>
        <v>7250</v>
      </c>
      <c r="F166" s="117">
        <f t="shared" si="46"/>
        <v>4350</v>
      </c>
      <c r="G166" s="101"/>
      <c r="J166" s="71"/>
      <c r="K166" s="202">
        <f t="shared" si="47"/>
        <v>7250</v>
      </c>
      <c r="L166" s="202">
        <f t="shared" si="47"/>
        <v>4350</v>
      </c>
      <c r="M166" s="51"/>
      <c r="N166" s="13">
        <f t="shared" si="40"/>
        <v>7213.6</v>
      </c>
      <c r="O166" s="13">
        <f t="shared" si="41"/>
        <v>4328.16</v>
      </c>
      <c r="P166" s="51"/>
      <c r="Q166" s="522">
        <v>2885.44</v>
      </c>
      <c r="R166" s="398">
        <v>2885.44</v>
      </c>
      <c r="S166" s="398">
        <v>2885.44</v>
      </c>
      <c r="T166" s="398">
        <v>2885.44</v>
      </c>
      <c r="U166" s="398">
        <v>2885.44</v>
      </c>
      <c r="V166" s="436">
        <v>2885.44</v>
      </c>
      <c r="W166" s="399">
        <v>2759.9880000000003</v>
      </c>
      <c r="X166" s="399">
        <v>2759.9880000000003</v>
      </c>
      <c r="Y166" s="371">
        <v>2509.08</v>
      </c>
      <c r="Z166" s="303">
        <v>1730.3999999999999</v>
      </c>
      <c r="AA166" s="289">
        <v>1730.3999999999999</v>
      </c>
      <c r="AB166" s="277">
        <v>1384.32</v>
      </c>
      <c r="AC166" s="263">
        <v>1384.32</v>
      </c>
      <c r="AD166" s="263">
        <v>1384.32</v>
      </c>
      <c r="AE166" s="208">
        <v>1236.0070799999999</v>
      </c>
      <c r="AF166" s="208">
        <v>1236.0070799999999</v>
      </c>
      <c r="AG166" s="208">
        <v>1236.0070799999999</v>
      </c>
      <c r="AH166" s="208">
        <v>1236.0070799999999</v>
      </c>
      <c r="AI166" s="208">
        <v>1114.7249999999999</v>
      </c>
      <c r="AJ166" s="191">
        <v>891.78</v>
      </c>
      <c r="AK166" s="312">
        <f t="shared" si="48"/>
        <v>1</v>
      </c>
    </row>
    <row r="167" spans="1:44" ht="14.1" customHeight="1" x14ac:dyDescent="0.25">
      <c r="D167" s="136"/>
      <c r="E167" s="138"/>
      <c r="F167" s="139"/>
      <c r="J167" s="34"/>
      <c r="K167" s="202"/>
      <c r="L167" s="202"/>
      <c r="M167" s="2"/>
      <c r="N167" s="13"/>
      <c r="O167" s="13"/>
      <c r="P167" s="2"/>
      <c r="Q167" s="398"/>
      <c r="R167" s="398"/>
      <c r="S167" s="398"/>
      <c r="T167" s="398"/>
      <c r="U167" s="398"/>
      <c r="V167" s="400"/>
      <c r="W167" s="399"/>
      <c r="X167" s="399"/>
      <c r="Y167" s="332"/>
      <c r="Z167" s="332"/>
      <c r="AA167" s="330"/>
      <c r="AB167" s="280"/>
      <c r="AC167" s="331"/>
      <c r="AD167" s="331"/>
      <c r="AE167" s="237"/>
      <c r="AF167" s="237"/>
      <c r="AG167" s="237"/>
      <c r="AH167" s="237"/>
      <c r="AI167" s="237"/>
      <c r="AJ167" s="197"/>
      <c r="AK167" s="312" t="e">
        <f t="shared" si="48"/>
        <v>#DIV/0!</v>
      </c>
    </row>
    <row r="168" spans="1:44" ht="23.1" customHeight="1" x14ac:dyDescent="0.25">
      <c r="D168" s="615" t="s">
        <v>274</v>
      </c>
      <c r="E168" s="615"/>
      <c r="F168" s="615"/>
      <c r="G168" s="615"/>
      <c r="H168" s="615"/>
      <c r="I168" s="615"/>
      <c r="J168" s="34"/>
      <c r="K168" s="202"/>
      <c r="L168" s="202"/>
      <c r="M168" s="2"/>
      <c r="N168" s="13"/>
      <c r="O168" s="13"/>
      <c r="P168" s="2"/>
      <c r="Q168" s="476">
        <v>45455</v>
      </c>
      <c r="R168" s="476">
        <v>45425</v>
      </c>
      <c r="S168" s="476">
        <v>45394</v>
      </c>
      <c r="T168" s="473">
        <v>220324</v>
      </c>
      <c r="U168" s="398"/>
      <c r="V168" s="400"/>
      <c r="W168" s="401"/>
      <c r="X168" s="401"/>
      <c r="Y168" s="329"/>
      <c r="Z168" s="329"/>
      <c r="AA168" s="330"/>
      <c r="AB168" s="280"/>
      <c r="AC168" s="331"/>
      <c r="AD168" s="331"/>
      <c r="AE168" s="208"/>
      <c r="AF168" s="208"/>
      <c r="AG168" s="208"/>
      <c r="AH168" s="208"/>
      <c r="AI168" s="208"/>
      <c r="AJ168" s="191"/>
      <c r="AK168" s="312">
        <f t="shared" si="48"/>
        <v>1.0013437899281843</v>
      </c>
    </row>
    <row r="169" spans="1:44" s="144" customFormat="1" ht="23.1" customHeight="1" x14ac:dyDescent="0.25">
      <c r="A169" s="449"/>
      <c r="B169" s="2">
        <v>1995</v>
      </c>
      <c r="C169" s="2" t="s">
        <v>461</v>
      </c>
      <c r="D169" s="4" t="s">
        <v>159</v>
      </c>
      <c r="E169" s="116">
        <f t="shared" ref="E169:F172" si="49">K169</f>
        <v>3700</v>
      </c>
      <c r="F169" s="117">
        <f t="shared" si="49"/>
        <v>2200</v>
      </c>
      <c r="G169" s="101"/>
      <c r="H169" s="45"/>
      <c r="I169" s="2"/>
      <c r="J169" s="33"/>
      <c r="K169" s="202">
        <f t="shared" ref="K169:L172" si="50">MROUND(N169+25,50)</f>
        <v>3700</v>
      </c>
      <c r="L169" s="202">
        <f t="shared" si="50"/>
        <v>2200</v>
      </c>
      <c r="M169" s="51"/>
      <c r="N169" s="13">
        <f t="shared" si="40"/>
        <v>3653.625</v>
      </c>
      <c r="O169" s="13">
        <f t="shared" si="41"/>
        <v>2192.1750000000002</v>
      </c>
      <c r="P169" s="51"/>
      <c r="Q169" s="477">
        <v>1461.45</v>
      </c>
      <c r="R169" s="477">
        <v>1461.45</v>
      </c>
      <c r="S169" s="477">
        <v>1461.45</v>
      </c>
      <c r="T169" s="450">
        <v>1353.1980000000001</v>
      </c>
      <c r="U169" s="450">
        <v>1353.1980000000001</v>
      </c>
      <c r="V169" s="436">
        <v>1230.18</v>
      </c>
      <c r="W169" s="409">
        <v>1230.18</v>
      </c>
      <c r="X169" s="409">
        <v>1230.18</v>
      </c>
      <c r="Y169" s="368">
        <v>1122.4250000000002</v>
      </c>
      <c r="Z169" s="305">
        <v>897.94</v>
      </c>
      <c r="AA169" s="289">
        <v>825.85249999999996</v>
      </c>
      <c r="AB169" s="277">
        <v>660.68200000000002</v>
      </c>
      <c r="AC169" s="263">
        <v>660.68200000000002</v>
      </c>
      <c r="AD169" s="263">
        <v>660.68200000000002</v>
      </c>
      <c r="AE169" s="208">
        <v>594.60785999999996</v>
      </c>
      <c r="AF169" s="208">
        <v>594.60785999999996</v>
      </c>
      <c r="AG169" s="208">
        <v>594.60785999999996</v>
      </c>
      <c r="AH169" s="208">
        <v>594.60785999999996</v>
      </c>
      <c r="AI169" s="208">
        <v>536.26250000000005</v>
      </c>
      <c r="AJ169" s="191">
        <v>429.01</v>
      </c>
      <c r="AK169" s="312">
        <f t="shared" si="48"/>
        <v>1</v>
      </c>
      <c r="AM169" s="34"/>
      <c r="AN169" s="34"/>
      <c r="AO169" s="34"/>
      <c r="AP169" s="34"/>
      <c r="AQ169" s="34"/>
      <c r="AR169" s="34"/>
    </row>
    <row r="170" spans="1:44" s="144" customFormat="1" ht="23.1" customHeight="1" x14ac:dyDescent="0.25">
      <c r="A170" s="449"/>
      <c r="B170" s="2">
        <v>1996</v>
      </c>
      <c r="C170" s="2" t="s">
        <v>462</v>
      </c>
      <c r="D170" s="4" t="s">
        <v>160</v>
      </c>
      <c r="E170" s="116">
        <f t="shared" si="49"/>
        <v>5700</v>
      </c>
      <c r="F170" s="117">
        <f t="shared" si="49"/>
        <v>3400</v>
      </c>
      <c r="G170" s="101"/>
      <c r="H170" s="45"/>
      <c r="I170" s="2"/>
      <c r="J170" s="33"/>
      <c r="K170" s="202">
        <f t="shared" si="50"/>
        <v>5700</v>
      </c>
      <c r="L170" s="202">
        <f t="shared" si="50"/>
        <v>3400</v>
      </c>
      <c r="M170" s="51"/>
      <c r="N170" s="13">
        <f t="shared" si="40"/>
        <v>5665</v>
      </c>
      <c r="O170" s="13">
        <f t="shared" si="41"/>
        <v>3399</v>
      </c>
      <c r="P170" s="51"/>
      <c r="Q170" s="477">
        <v>2266</v>
      </c>
      <c r="R170" s="477">
        <v>2266</v>
      </c>
      <c r="S170" s="477">
        <v>2266</v>
      </c>
      <c r="T170" s="450">
        <v>2098.1620000000003</v>
      </c>
      <c r="U170" s="450">
        <v>2098.1620000000003</v>
      </c>
      <c r="V170" s="436">
        <v>1907.42</v>
      </c>
      <c r="W170" s="409">
        <v>1907.42</v>
      </c>
      <c r="X170" s="409">
        <v>1907.42</v>
      </c>
      <c r="Y170" s="368">
        <v>1740.35</v>
      </c>
      <c r="Z170" s="305">
        <v>1392.28</v>
      </c>
      <c r="AA170" s="289">
        <v>1280.5237500000001</v>
      </c>
      <c r="AB170" s="277">
        <v>1024.4190000000001</v>
      </c>
      <c r="AC170" s="263">
        <v>1024.4190000000001</v>
      </c>
      <c r="AD170" s="263">
        <v>1024.4190000000001</v>
      </c>
      <c r="AE170" s="208">
        <v>921.98105999999996</v>
      </c>
      <c r="AF170" s="208">
        <v>921.98105999999996</v>
      </c>
      <c r="AG170" s="208">
        <v>921.98105999999996</v>
      </c>
      <c r="AH170" s="208">
        <v>921.98105999999996</v>
      </c>
      <c r="AI170" s="208">
        <v>831.51250000000005</v>
      </c>
      <c r="AJ170" s="191">
        <v>665.21</v>
      </c>
      <c r="AK170" s="312">
        <f t="shared" si="48"/>
        <v>1</v>
      </c>
      <c r="AM170" s="34"/>
      <c r="AN170" s="34"/>
      <c r="AO170" s="34"/>
      <c r="AP170" s="34"/>
      <c r="AQ170" s="34"/>
      <c r="AR170" s="34"/>
    </row>
    <row r="171" spans="1:44" s="144" customFormat="1" ht="23.1" customHeight="1" x14ac:dyDescent="0.25">
      <c r="A171" s="449"/>
      <c r="B171" s="2">
        <v>1997</v>
      </c>
      <c r="C171" s="2" t="s">
        <v>463</v>
      </c>
      <c r="D171" s="4" t="s">
        <v>161</v>
      </c>
      <c r="E171" s="116">
        <f t="shared" si="49"/>
        <v>7800</v>
      </c>
      <c r="F171" s="117">
        <f t="shared" si="49"/>
        <v>4700</v>
      </c>
      <c r="G171" s="101"/>
      <c r="H171" s="45"/>
      <c r="I171" s="2"/>
      <c r="J171" s="33"/>
      <c r="K171" s="202">
        <f t="shared" si="50"/>
        <v>7800</v>
      </c>
      <c r="L171" s="202">
        <f t="shared" si="50"/>
        <v>4700</v>
      </c>
      <c r="M171" s="51"/>
      <c r="N171" s="13">
        <f t="shared" si="40"/>
        <v>7758.95</v>
      </c>
      <c r="O171" s="13">
        <f t="shared" si="41"/>
        <v>4655.37</v>
      </c>
      <c r="P171" s="51"/>
      <c r="Q171" s="477">
        <v>3103.58</v>
      </c>
      <c r="R171" s="477">
        <v>3103.58</v>
      </c>
      <c r="S171" s="477">
        <v>3103.58</v>
      </c>
      <c r="T171" s="450">
        <v>2873.6840000000002</v>
      </c>
      <c r="U171" s="450">
        <v>2873.6840000000002</v>
      </c>
      <c r="V171" s="436">
        <v>2612.44</v>
      </c>
      <c r="W171" s="409">
        <v>2612.44</v>
      </c>
      <c r="X171" s="409">
        <v>2612.44</v>
      </c>
      <c r="Y171" s="368">
        <v>2383.6125000000002</v>
      </c>
      <c r="Z171" s="305">
        <v>1906.89</v>
      </c>
      <c r="AA171" s="289">
        <v>1753.8262500000001</v>
      </c>
      <c r="AB171" s="277">
        <v>1403.0610000000001</v>
      </c>
      <c r="AC171" s="263">
        <v>1403.0610000000001</v>
      </c>
      <c r="AD171" s="263">
        <v>1403.0610000000001</v>
      </c>
      <c r="AE171" s="208">
        <v>1262.7568799999999</v>
      </c>
      <c r="AF171" s="208">
        <v>1262.7568799999999</v>
      </c>
      <c r="AG171" s="208">
        <v>1262.7568799999999</v>
      </c>
      <c r="AH171" s="208">
        <v>1262.7568799999999</v>
      </c>
      <c r="AI171" s="208">
        <v>1138.8500000000001</v>
      </c>
      <c r="AJ171" s="191">
        <v>911.08</v>
      </c>
      <c r="AK171" s="312">
        <f t="shared" si="48"/>
        <v>1</v>
      </c>
      <c r="AM171" s="34"/>
      <c r="AN171" s="34"/>
      <c r="AO171" s="34"/>
      <c r="AP171" s="34"/>
      <c r="AQ171" s="34"/>
      <c r="AR171" s="34"/>
    </row>
    <row r="172" spans="1:44" s="144" customFormat="1" ht="23.1" customHeight="1" x14ac:dyDescent="0.25">
      <c r="A172" s="449"/>
      <c r="B172" s="2">
        <v>1998</v>
      </c>
      <c r="C172" s="2" t="s">
        <v>464</v>
      </c>
      <c r="D172" s="4" t="s">
        <v>162</v>
      </c>
      <c r="E172" s="116">
        <f t="shared" si="49"/>
        <v>21650</v>
      </c>
      <c r="F172" s="117">
        <f t="shared" si="49"/>
        <v>13000</v>
      </c>
      <c r="G172" s="101"/>
      <c r="H172" s="45"/>
      <c r="I172" s="2"/>
      <c r="J172" s="33"/>
      <c r="K172" s="202">
        <f t="shared" si="50"/>
        <v>21650</v>
      </c>
      <c r="L172" s="202">
        <f t="shared" si="50"/>
        <v>13000</v>
      </c>
      <c r="M172" s="51"/>
      <c r="N172" s="13">
        <f t="shared" si="40"/>
        <v>21645.224999999999</v>
      </c>
      <c r="O172" s="13">
        <f t="shared" si="41"/>
        <v>12987.135</v>
      </c>
      <c r="P172" s="51"/>
      <c r="Q172" s="477">
        <v>8658.09</v>
      </c>
      <c r="R172" s="477">
        <v>8658.09</v>
      </c>
      <c r="S172" s="477">
        <v>8658.09</v>
      </c>
      <c r="T172" s="450">
        <v>8017.4930000000004</v>
      </c>
      <c r="U172" s="450">
        <v>8017.4930000000004</v>
      </c>
      <c r="V172" s="436">
        <v>7288.63</v>
      </c>
      <c r="W172" s="409">
        <v>7288.63</v>
      </c>
      <c r="X172" s="409">
        <v>7288.63</v>
      </c>
      <c r="Y172" s="368">
        <v>6650.2124999999996</v>
      </c>
      <c r="Z172" s="305">
        <v>5320.17</v>
      </c>
      <c r="AA172" s="289">
        <v>4893.1162500000009</v>
      </c>
      <c r="AB172" s="277">
        <v>3914.4930000000004</v>
      </c>
      <c r="AC172" s="263">
        <v>3914.4930000000004</v>
      </c>
      <c r="AD172" s="263">
        <v>3914.4930000000004</v>
      </c>
      <c r="AE172" s="208">
        <v>3523.0456799999997</v>
      </c>
      <c r="AF172" s="208">
        <v>3523.0456799999997</v>
      </c>
      <c r="AG172" s="208">
        <v>3523.0456799999997</v>
      </c>
      <c r="AH172" s="208">
        <v>3523.0456799999997</v>
      </c>
      <c r="AI172" s="208">
        <v>3177.3500000000004</v>
      </c>
      <c r="AJ172" s="191">
        <v>2541.88</v>
      </c>
      <c r="AK172" s="312">
        <f t="shared" si="48"/>
        <v>1</v>
      </c>
      <c r="AM172" s="34"/>
      <c r="AN172" s="34"/>
      <c r="AO172" s="34"/>
      <c r="AP172" s="34"/>
      <c r="AQ172" s="34"/>
      <c r="AR172" s="34"/>
    </row>
    <row r="173" spans="1:44" s="144" customFormat="1" ht="14.1" customHeight="1" x14ac:dyDescent="0.25">
      <c r="A173" s="2"/>
      <c r="B173" s="2"/>
      <c r="C173" s="2"/>
      <c r="D173" s="136"/>
      <c r="E173" s="138"/>
      <c r="F173" s="139"/>
      <c r="G173" s="99"/>
      <c r="H173" s="2"/>
      <c r="I173" s="2"/>
      <c r="J173" s="34"/>
      <c r="K173" s="202"/>
      <c r="L173" s="202"/>
      <c r="M173" s="2"/>
      <c r="N173" s="13"/>
      <c r="O173" s="13"/>
      <c r="P173" s="2"/>
      <c r="Q173" s="398"/>
      <c r="R173" s="398"/>
      <c r="S173" s="398"/>
      <c r="T173" s="398"/>
      <c r="U173" s="398"/>
      <c r="V173" s="400"/>
      <c r="W173" s="401"/>
      <c r="X173" s="401"/>
      <c r="Y173" s="329"/>
      <c r="Z173" s="329"/>
      <c r="AA173" s="330"/>
      <c r="AB173" s="280"/>
      <c r="AC173" s="331"/>
      <c r="AD173" s="331"/>
      <c r="AE173" s="237"/>
      <c r="AF173" s="237"/>
      <c r="AG173" s="237"/>
      <c r="AH173" s="237"/>
      <c r="AI173" s="237"/>
      <c r="AJ173" s="197"/>
      <c r="AK173" s="312" t="e">
        <f t="shared" si="48"/>
        <v>#DIV/0!</v>
      </c>
      <c r="AM173" s="34"/>
      <c r="AN173" s="34"/>
      <c r="AO173" s="34"/>
      <c r="AP173" s="34"/>
      <c r="AQ173" s="34"/>
      <c r="AR173" s="34"/>
    </row>
    <row r="174" spans="1:44" s="144" customFormat="1" ht="23.1" hidden="1" customHeight="1" x14ac:dyDescent="0.25">
      <c r="A174" s="2"/>
      <c r="B174" s="2"/>
      <c r="C174" s="2"/>
      <c r="D174" s="136"/>
      <c r="E174" s="138"/>
      <c r="F174" s="139"/>
      <c r="G174" s="194" t="s">
        <v>780</v>
      </c>
      <c r="H174" s="182"/>
      <c r="I174" s="182"/>
      <c r="J174" s="33"/>
      <c r="K174" s="202">
        <f>N174*$K$8</f>
        <v>0</v>
      </c>
      <c r="L174" s="202">
        <f>O174*$L$8</f>
        <v>0</v>
      </c>
      <c r="M174" s="51"/>
      <c r="N174" s="13"/>
      <c r="O174" s="13"/>
      <c r="P174" s="51"/>
      <c r="Q174" s="398"/>
      <c r="R174" s="398"/>
      <c r="S174" s="398"/>
      <c r="T174" s="398"/>
      <c r="U174" s="398"/>
      <c r="V174" s="400"/>
      <c r="W174" s="401"/>
      <c r="X174" s="401"/>
      <c r="Y174" s="329"/>
      <c r="Z174" s="300"/>
      <c r="AA174" s="289"/>
      <c r="AB174" s="277"/>
      <c r="AC174" s="263"/>
      <c r="AD174" s="263"/>
      <c r="AE174" s="208"/>
      <c r="AF174" s="208"/>
      <c r="AG174" s="208"/>
      <c r="AH174" s="208"/>
      <c r="AI174" s="208"/>
      <c r="AJ174" s="191"/>
      <c r="AK174" s="312" t="e">
        <f t="shared" si="48"/>
        <v>#DIV/0!</v>
      </c>
      <c r="AM174" s="34"/>
      <c r="AN174" s="34"/>
      <c r="AO174" s="34"/>
      <c r="AP174" s="34"/>
      <c r="AQ174" s="34"/>
      <c r="AR174" s="34"/>
    </row>
    <row r="175" spans="1:44" s="144" customFormat="1" ht="23.1" hidden="1" customHeight="1" x14ac:dyDescent="0.25">
      <c r="A175" s="2"/>
      <c r="B175" s="2">
        <v>2018</v>
      </c>
      <c r="C175" s="2" t="s">
        <v>730</v>
      </c>
      <c r="D175" s="4" t="s">
        <v>727</v>
      </c>
      <c r="E175" s="116">
        <f t="shared" ref="E175:F177" si="51">MROUND(K175+4.7,10)</f>
        <v>0</v>
      </c>
      <c r="F175" s="117">
        <f t="shared" si="51"/>
        <v>0</v>
      </c>
      <c r="G175" s="99"/>
      <c r="H175" s="2"/>
      <c r="I175" s="2"/>
      <c r="J175" s="33"/>
      <c r="K175" s="202">
        <f>N175*$K$8</f>
        <v>0</v>
      </c>
      <c r="L175" s="202">
        <f>O175*$L$8</f>
        <v>0</v>
      </c>
      <c r="M175" s="51"/>
      <c r="N175" s="13"/>
      <c r="O175" s="13"/>
      <c r="P175" s="51"/>
      <c r="Q175" s="398"/>
      <c r="R175" s="398"/>
      <c r="S175" s="398"/>
      <c r="T175" s="398"/>
      <c r="U175" s="398"/>
      <c r="V175" s="400"/>
      <c r="W175" s="401"/>
      <c r="X175" s="401"/>
      <c r="Y175" s="329"/>
      <c r="Z175" s="303"/>
      <c r="AA175" s="289"/>
      <c r="AB175" s="277"/>
      <c r="AC175" s="263"/>
      <c r="AD175" s="263"/>
      <c r="AE175" s="208"/>
      <c r="AF175" s="208"/>
      <c r="AG175" s="208"/>
      <c r="AH175" s="208"/>
      <c r="AI175" s="208"/>
      <c r="AJ175" s="191"/>
      <c r="AK175" s="312" t="e">
        <f t="shared" si="48"/>
        <v>#DIV/0!</v>
      </c>
      <c r="AM175" s="34"/>
      <c r="AN175" s="34"/>
      <c r="AO175" s="34"/>
      <c r="AP175" s="34"/>
      <c r="AQ175" s="34"/>
      <c r="AR175" s="34"/>
    </row>
    <row r="176" spans="1:44" s="144" customFormat="1" ht="23.1" hidden="1" customHeight="1" x14ac:dyDescent="0.25">
      <c r="A176" s="2"/>
      <c r="B176" s="2">
        <v>2018</v>
      </c>
      <c r="C176" s="2" t="s">
        <v>730</v>
      </c>
      <c r="D176" s="4" t="s">
        <v>728</v>
      </c>
      <c r="E176" s="116">
        <f t="shared" si="51"/>
        <v>0</v>
      </c>
      <c r="F176" s="117">
        <f t="shared" si="51"/>
        <v>0</v>
      </c>
      <c r="G176" s="99"/>
      <c r="H176" s="2"/>
      <c r="I176" s="2"/>
      <c r="J176" s="33"/>
      <c r="K176" s="202">
        <f>N176*$K$8</f>
        <v>0</v>
      </c>
      <c r="L176" s="202">
        <f>O176*$L$8</f>
        <v>0</v>
      </c>
      <c r="M176" s="51"/>
      <c r="N176" s="13"/>
      <c r="O176" s="13"/>
      <c r="P176" s="51"/>
      <c r="Q176" s="398"/>
      <c r="R176" s="398"/>
      <c r="S176" s="398"/>
      <c r="T176" s="398"/>
      <c r="U176" s="398"/>
      <c r="V176" s="400"/>
      <c r="W176" s="401"/>
      <c r="X176" s="401"/>
      <c r="Y176" s="329"/>
      <c r="Z176" s="303"/>
      <c r="AA176" s="289"/>
      <c r="AB176" s="277"/>
      <c r="AC176" s="263"/>
      <c r="AD176" s="263"/>
      <c r="AE176" s="208"/>
      <c r="AF176" s="208"/>
      <c r="AG176" s="208"/>
      <c r="AH176" s="208"/>
      <c r="AI176" s="208"/>
      <c r="AJ176" s="191"/>
      <c r="AK176" s="312" t="e">
        <f t="shared" si="48"/>
        <v>#DIV/0!</v>
      </c>
      <c r="AM176" s="34"/>
      <c r="AN176" s="34"/>
      <c r="AO176" s="34"/>
      <c r="AP176" s="34"/>
      <c r="AQ176" s="34"/>
      <c r="AR176" s="34"/>
    </row>
    <row r="177" spans="1:44" s="144" customFormat="1" ht="23.1" hidden="1" customHeight="1" x14ac:dyDescent="0.25">
      <c r="A177" s="2"/>
      <c r="B177" s="2">
        <v>2018</v>
      </c>
      <c r="C177" s="2" t="s">
        <v>730</v>
      </c>
      <c r="D177" s="4" t="s">
        <v>729</v>
      </c>
      <c r="E177" s="116">
        <f t="shared" si="51"/>
        <v>0</v>
      </c>
      <c r="F177" s="117">
        <f t="shared" si="51"/>
        <v>0</v>
      </c>
      <c r="G177" s="99"/>
      <c r="H177" s="2"/>
      <c r="I177" s="2"/>
      <c r="J177" s="33"/>
      <c r="K177" s="202">
        <f>N177*$K$8</f>
        <v>0</v>
      </c>
      <c r="L177" s="202">
        <f>O177*$L$8</f>
        <v>0</v>
      </c>
      <c r="M177" s="51"/>
      <c r="N177" s="13"/>
      <c r="O177" s="13"/>
      <c r="P177" s="51"/>
      <c r="Q177" s="398"/>
      <c r="R177" s="398"/>
      <c r="S177" s="398"/>
      <c r="T177" s="398"/>
      <c r="U177" s="398"/>
      <c r="V177" s="400"/>
      <c r="W177" s="401"/>
      <c r="X177" s="401"/>
      <c r="Y177" s="329"/>
      <c r="Z177" s="303"/>
      <c r="AA177" s="289"/>
      <c r="AB177" s="277"/>
      <c r="AC177" s="263"/>
      <c r="AD177" s="263"/>
      <c r="AE177" s="208"/>
      <c r="AF177" s="208"/>
      <c r="AG177" s="208"/>
      <c r="AH177" s="208"/>
      <c r="AI177" s="208"/>
      <c r="AJ177" s="191"/>
      <c r="AK177" s="312" t="e">
        <f t="shared" si="48"/>
        <v>#DIV/0!</v>
      </c>
      <c r="AM177" s="34"/>
      <c r="AN177" s="34"/>
      <c r="AO177" s="34"/>
      <c r="AP177" s="34"/>
      <c r="AQ177" s="34"/>
      <c r="AR177" s="34"/>
    </row>
    <row r="178" spans="1:44" s="144" customFormat="1" ht="23.1" hidden="1" customHeight="1" x14ac:dyDescent="0.25">
      <c r="A178" s="2"/>
      <c r="B178" s="2"/>
      <c r="C178" s="2"/>
      <c r="D178" s="136"/>
      <c r="E178" s="138"/>
      <c r="F178" s="139"/>
      <c r="G178" s="99"/>
      <c r="H178" s="2"/>
      <c r="I178" s="2"/>
      <c r="J178" s="34"/>
      <c r="K178" s="202"/>
      <c r="L178" s="202"/>
      <c r="M178" s="2"/>
      <c r="N178" s="13"/>
      <c r="O178" s="13"/>
      <c r="P178" s="2"/>
      <c r="Q178" s="398"/>
      <c r="R178" s="398"/>
      <c r="S178" s="398"/>
      <c r="T178" s="398"/>
      <c r="U178" s="398"/>
      <c r="V178" s="400"/>
      <c r="W178" s="401"/>
      <c r="X178" s="401"/>
      <c r="Y178" s="329"/>
      <c r="Z178" s="332"/>
      <c r="AA178" s="330"/>
      <c r="AB178" s="280"/>
      <c r="AC178" s="331"/>
      <c r="AD178" s="331"/>
      <c r="AE178" s="237"/>
      <c r="AF178" s="237"/>
      <c r="AG178" s="237"/>
      <c r="AH178" s="237"/>
      <c r="AI178" s="237"/>
      <c r="AJ178" s="197"/>
      <c r="AK178" s="312" t="e">
        <f t="shared" si="48"/>
        <v>#DIV/0!</v>
      </c>
      <c r="AM178" s="34"/>
      <c r="AN178" s="34"/>
      <c r="AO178" s="34"/>
      <c r="AP178" s="34"/>
      <c r="AQ178" s="34"/>
      <c r="AR178" s="34"/>
    </row>
    <row r="179" spans="1:44" s="144" customFormat="1" ht="23.1" customHeight="1" x14ac:dyDescent="0.25">
      <c r="A179" s="2"/>
      <c r="B179" s="2"/>
      <c r="C179" s="2"/>
      <c r="D179" s="615" t="s">
        <v>56</v>
      </c>
      <c r="E179" s="615"/>
      <c r="F179" s="615"/>
      <c r="G179" s="615"/>
      <c r="H179" s="615"/>
      <c r="I179" s="615"/>
      <c r="J179" s="34"/>
      <c r="K179" s="202"/>
      <c r="L179" s="202"/>
      <c r="M179" s="2"/>
      <c r="N179" s="13"/>
      <c r="O179" s="13"/>
      <c r="P179" s="2"/>
      <c r="Q179" s="476">
        <v>45455</v>
      </c>
      <c r="R179" s="476">
        <v>45425</v>
      </c>
      <c r="S179" s="476">
        <v>45394</v>
      </c>
      <c r="T179" s="473">
        <v>220324</v>
      </c>
      <c r="U179" s="398"/>
      <c r="V179" s="400"/>
      <c r="W179" s="401"/>
      <c r="X179" s="401"/>
      <c r="Y179" s="329"/>
      <c r="Z179" s="332"/>
      <c r="AA179" s="330"/>
      <c r="AB179" s="280"/>
      <c r="AC179" s="331"/>
      <c r="AD179" s="331"/>
      <c r="AE179" s="237"/>
      <c r="AF179" s="237"/>
      <c r="AG179" s="237"/>
      <c r="AH179" s="237"/>
      <c r="AI179" s="237"/>
      <c r="AJ179" s="197"/>
      <c r="AK179" s="312">
        <f t="shared" si="48"/>
        <v>1.0013437899281843</v>
      </c>
      <c r="AM179" s="34"/>
      <c r="AN179" s="34"/>
      <c r="AO179" s="34"/>
      <c r="AP179" s="34"/>
      <c r="AQ179" s="34"/>
      <c r="AR179" s="34"/>
    </row>
    <row r="180" spans="1:44" s="144" customFormat="1" ht="23.1" customHeight="1" x14ac:dyDescent="0.25">
      <c r="A180" s="449"/>
      <c r="B180" s="2">
        <v>2018</v>
      </c>
      <c r="C180" s="2" t="s">
        <v>473</v>
      </c>
      <c r="D180" s="4" t="s">
        <v>171</v>
      </c>
      <c r="E180" s="116">
        <f t="shared" ref="E180:F183" si="52">K180</f>
        <v>2300</v>
      </c>
      <c r="F180" s="117">
        <f t="shared" si="52"/>
        <v>1400</v>
      </c>
      <c r="G180" s="101"/>
      <c r="H180" s="2"/>
      <c r="I180" s="2"/>
      <c r="J180" s="33"/>
      <c r="K180" s="202">
        <f t="shared" ref="K180:L183" si="53">MROUND(N180+25,50)</f>
        <v>2300</v>
      </c>
      <c r="L180" s="202">
        <f t="shared" si="53"/>
        <v>1400</v>
      </c>
      <c r="M180" s="51"/>
      <c r="N180" s="13">
        <f t="shared" si="40"/>
        <v>2282.9750000000004</v>
      </c>
      <c r="O180" s="13">
        <f t="shared" si="41"/>
        <v>1369.7850000000001</v>
      </c>
      <c r="P180" s="51"/>
      <c r="Q180" s="477">
        <v>913.19</v>
      </c>
      <c r="R180" s="477">
        <v>913.19</v>
      </c>
      <c r="S180" s="477">
        <v>913.19</v>
      </c>
      <c r="T180" s="450">
        <v>845.68000000000006</v>
      </c>
      <c r="U180" s="450">
        <v>845.68000000000006</v>
      </c>
      <c r="V180" s="436">
        <v>768.8</v>
      </c>
      <c r="W180" s="409">
        <v>768.8</v>
      </c>
      <c r="X180" s="409">
        <v>768.8</v>
      </c>
      <c r="Y180" s="368">
        <v>701.35</v>
      </c>
      <c r="Z180" s="305">
        <v>561.08000000000004</v>
      </c>
      <c r="AA180" s="289">
        <v>536.70000000000005</v>
      </c>
      <c r="AB180" s="277">
        <v>429.36</v>
      </c>
      <c r="AC180" s="263">
        <v>429.36</v>
      </c>
      <c r="AD180" s="263">
        <v>429.36</v>
      </c>
      <c r="AE180" s="208">
        <v>386.41679999999997</v>
      </c>
      <c r="AF180" s="208">
        <v>386.41679999999997</v>
      </c>
      <c r="AG180" s="208">
        <v>386.41679999999997</v>
      </c>
      <c r="AH180" s="208">
        <v>386.41679999999997</v>
      </c>
      <c r="AI180" s="208">
        <v>348.5</v>
      </c>
      <c r="AJ180" s="191">
        <v>278.8</v>
      </c>
      <c r="AK180" s="312">
        <f t="shared" si="48"/>
        <v>1</v>
      </c>
      <c r="AM180" s="34"/>
      <c r="AN180" s="34"/>
      <c r="AO180" s="34"/>
      <c r="AP180" s="34"/>
      <c r="AQ180" s="34"/>
      <c r="AR180" s="34"/>
    </row>
    <row r="181" spans="1:44" s="144" customFormat="1" ht="23.1" customHeight="1" x14ac:dyDescent="0.25">
      <c r="A181" s="449"/>
      <c r="B181" s="2">
        <v>2019</v>
      </c>
      <c r="C181" s="2" t="s">
        <v>474</v>
      </c>
      <c r="D181" s="4" t="s">
        <v>172</v>
      </c>
      <c r="E181" s="116">
        <f t="shared" si="52"/>
        <v>3850</v>
      </c>
      <c r="F181" s="117">
        <f t="shared" si="52"/>
        <v>2350</v>
      </c>
      <c r="G181" s="101"/>
      <c r="H181" s="2"/>
      <c r="I181" s="2"/>
      <c r="J181" s="33"/>
      <c r="K181" s="202">
        <f t="shared" si="53"/>
        <v>3850</v>
      </c>
      <c r="L181" s="202">
        <f t="shared" si="53"/>
        <v>2350</v>
      </c>
      <c r="M181" s="51"/>
      <c r="N181" s="13">
        <f t="shared" si="40"/>
        <v>3848.25</v>
      </c>
      <c r="O181" s="13">
        <f t="shared" si="41"/>
        <v>2308.9499999999998</v>
      </c>
      <c r="P181" s="51"/>
      <c r="Q181" s="477">
        <v>1539.3</v>
      </c>
      <c r="R181" s="477">
        <v>1539.3</v>
      </c>
      <c r="S181" s="477">
        <v>1539.3</v>
      </c>
      <c r="T181" s="450">
        <v>1425.2700000000002</v>
      </c>
      <c r="U181" s="450">
        <v>1425.2700000000002</v>
      </c>
      <c r="V181" s="436">
        <v>1295.7</v>
      </c>
      <c r="W181" s="409">
        <v>1295.7</v>
      </c>
      <c r="X181" s="409">
        <v>1295.7</v>
      </c>
      <c r="Y181" s="368">
        <v>1182.2125000000001</v>
      </c>
      <c r="Z181" s="305">
        <v>945.77</v>
      </c>
      <c r="AA181" s="289">
        <v>869.85</v>
      </c>
      <c r="AB181" s="277">
        <v>695.88</v>
      </c>
      <c r="AC181" s="263">
        <v>695.88</v>
      </c>
      <c r="AD181" s="263">
        <v>695.88</v>
      </c>
      <c r="AE181" s="208">
        <v>626.29181999999992</v>
      </c>
      <c r="AF181" s="208">
        <v>626.29181999999992</v>
      </c>
      <c r="AG181" s="208">
        <v>626.29181999999992</v>
      </c>
      <c r="AH181" s="208">
        <v>626.29181999999992</v>
      </c>
      <c r="AI181" s="208">
        <v>564.83749999999998</v>
      </c>
      <c r="AJ181" s="191">
        <v>451.87</v>
      </c>
      <c r="AK181" s="312">
        <f t="shared" si="48"/>
        <v>1</v>
      </c>
      <c r="AM181" s="34"/>
      <c r="AN181" s="34"/>
      <c r="AO181" s="34"/>
      <c r="AP181" s="34"/>
      <c r="AQ181" s="34"/>
      <c r="AR181" s="34"/>
    </row>
    <row r="182" spans="1:44" s="144" customFormat="1" ht="23.1" customHeight="1" x14ac:dyDescent="0.25">
      <c r="A182" s="449"/>
      <c r="B182" s="2">
        <v>2020</v>
      </c>
      <c r="C182" s="2" t="s">
        <v>475</v>
      </c>
      <c r="D182" s="4" t="s">
        <v>735</v>
      </c>
      <c r="E182" s="116">
        <f t="shared" si="52"/>
        <v>10200</v>
      </c>
      <c r="F182" s="117">
        <f t="shared" si="52"/>
        <v>6100</v>
      </c>
      <c r="G182" s="101"/>
      <c r="H182" s="2"/>
      <c r="I182" s="2"/>
      <c r="J182" s="33"/>
      <c r="K182" s="202">
        <f t="shared" si="53"/>
        <v>10200</v>
      </c>
      <c r="L182" s="202">
        <f t="shared" si="53"/>
        <v>6100</v>
      </c>
      <c r="M182" s="51"/>
      <c r="N182" s="13">
        <f t="shared" si="40"/>
        <v>10150</v>
      </c>
      <c r="O182" s="13">
        <f t="shared" si="41"/>
        <v>6090</v>
      </c>
      <c r="P182" s="51"/>
      <c r="Q182" s="547">
        <v>4060</v>
      </c>
      <c r="R182" s="477">
        <v>4059.52</v>
      </c>
      <c r="S182" s="477">
        <v>4059.52</v>
      </c>
      <c r="T182" s="450">
        <v>3758.8100000000004</v>
      </c>
      <c r="U182" s="450">
        <v>3758.8100000000004</v>
      </c>
      <c r="V182" s="436">
        <v>3417.1</v>
      </c>
      <c r="W182" s="409">
        <v>3417.1</v>
      </c>
      <c r="X182" s="409">
        <v>3417.1</v>
      </c>
      <c r="Y182" s="368">
        <v>3117.7874999999999</v>
      </c>
      <c r="Z182" s="305">
        <v>2494.23</v>
      </c>
      <c r="AA182" s="289">
        <v>2294.0250000000001</v>
      </c>
      <c r="AB182" s="277">
        <v>1835.22</v>
      </c>
      <c r="AC182" s="263">
        <v>1835.22</v>
      </c>
      <c r="AD182" s="263">
        <v>1835.22</v>
      </c>
      <c r="AE182" s="208">
        <v>1651.6961999999999</v>
      </c>
      <c r="AF182" s="208">
        <v>1651.6961999999999</v>
      </c>
      <c r="AG182" s="208">
        <v>1651.6961999999999</v>
      </c>
      <c r="AH182" s="208">
        <v>1651.6961999999999</v>
      </c>
      <c r="AI182" s="208">
        <v>1489.625</v>
      </c>
      <c r="AJ182" s="191">
        <v>1191.7</v>
      </c>
      <c r="AK182" s="312">
        <f t="shared" si="48"/>
        <v>1.0001182405801672</v>
      </c>
      <c r="AM182" s="34"/>
      <c r="AN182" s="34"/>
      <c r="AO182" s="34"/>
      <c r="AP182" s="34"/>
      <c r="AQ182" s="34"/>
      <c r="AR182" s="34"/>
    </row>
    <row r="183" spans="1:44" s="144" customFormat="1" ht="23.1" customHeight="1" x14ac:dyDescent="0.25">
      <c r="A183" s="449"/>
      <c r="B183" s="2">
        <v>2021</v>
      </c>
      <c r="C183" s="2" t="s">
        <v>476</v>
      </c>
      <c r="D183" s="4" t="s">
        <v>736</v>
      </c>
      <c r="E183" s="116">
        <f t="shared" si="52"/>
        <v>20350</v>
      </c>
      <c r="F183" s="117">
        <f t="shared" si="52"/>
        <v>12200</v>
      </c>
      <c r="G183" s="101"/>
      <c r="H183" s="2"/>
      <c r="I183" s="2"/>
      <c r="J183" s="33"/>
      <c r="K183" s="202">
        <f t="shared" si="53"/>
        <v>20350</v>
      </c>
      <c r="L183" s="202">
        <f t="shared" si="53"/>
        <v>12200</v>
      </c>
      <c r="M183" s="51"/>
      <c r="N183" s="13">
        <f t="shared" si="40"/>
        <v>20320.45</v>
      </c>
      <c r="O183" s="13">
        <f t="shared" si="41"/>
        <v>12192.27</v>
      </c>
      <c r="P183" s="51"/>
      <c r="Q183" s="477">
        <v>8128.18</v>
      </c>
      <c r="R183" s="477">
        <v>8128.18</v>
      </c>
      <c r="S183" s="477">
        <v>8128.18</v>
      </c>
      <c r="T183" s="450">
        <v>7527.3</v>
      </c>
      <c r="U183" s="450">
        <v>7527.3</v>
      </c>
      <c r="V183" s="436">
        <v>6843</v>
      </c>
      <c r="W183" s="409">
        <v>6843</v>
      </c>
      <c r="X183" s="409">
        <v>6843</v>
      </c>
      <c r="Y183" s="368">
        <v>6243.6125000000002</v>
      </c>
      <c r="Z183" s="305">
        <v>4994.8900000000003</v>
      </c>
      <c r="AA183" s="289">
        <v>4593.2375000000002</v>
      </c>
      <c r="AB183" s="277">
        <v>3674.59</v>
      </c>
      <c r="AC183" s="263">
        <v>3674.59</v>
      </c>
      <c r="AD183" s="263">
        <v>3674.59</v>
      </c>
      <c r="AE183" s="208">
        <v>3307.6751399999994</v>
      </c>
      <c r="AF183" s="208">
        <v>3307.6751399999994</v>
      </c>
      <c r="AG183" s="208">
        <v>3307.6751399999994</v>
      </c>
      <c r="AH183" s="208">
        <v>3307.6751399999994</v>
      </c>
      <c r="AI183" s="208">
        <v>2983.1124999999997</v>
      </c>
      <c r="AJ183" s="191">
        <v>2386.4899999999998</v>
      </c>
      <c r="AK183" s="312">
        <f t="shared" si="48"/>
        <v>1</v>
      </c>
      <c r="AM183" s="34"/>
      <c r="AN183" s="34"/>
      <c r="AO183" s="34"/>
      <c r="AP183" s="34"/>
      <c r="AQ183" s="34"/>
      <c r="AR183" s="34"/>
    </row>
    <row r="184" spans="1:44" s="144" customFormat="1" ht="18" customHeight="1" x14ac:dyDescent="0.25">
      <c r="A184" s="2"/>
      <c r="B184" s="2"/>
      <c r="C184" s="2"/>
      <c r="D184" s="136"/>
      <c r="E184" s="138"/>
      <c r="F184" s="139"/>
      <c r="G184" s="99"/>
      <c r="H184" s="2"/>
      <c r="I184" s="2"/>
      <c r="J184" s="34"/>
      <c r="K184" s="202"/>
      <c r="L184" s="202"/>
      <c r="M184" s="2"/>
      <c r="N184" s="13">
        <f t="shared" si="40"/>
        <v>0</v>
      </c>
      <c r="O184" s="13">
        <f t="shared" si="41"/>
        <v>0</v>
      </c>
      <c r="P184" s="2"/>
      <c r="Q184" s="398"/>
      <c r="R184" s="398">
        <v>0</v>
      </c>
      <c r="S184" s="398">
        <v>0</v>
      </c>
      <c r="T184" s="398">
        <v>0</v>
      </c>
      <c r="U184" s="398">
        <v>0</v>
      </c>
      <c r="V184" s="400"/>
      <c r="W184" s="401"/>
      <c r="X184" s="401"/>
      <c r="Y184" s="329"/>
      <c r="Z184" s="329"/>
      <c r="AA184" s="330"/>
      <c r="AB184" s="280"/>
      <c r="AC184" s="331"/>
      <c r="AD184" s="331"/>
      <c r="AE184" s="208"/>
      <c r="AF184" s="208"/>
      <c r="AG184" s="208"/>
      <c r="AH184" s="208"/>
      <c r="AI184" s="208"/>
      <c r="AJ184" s="191"/>
      <c r="AK184" s="312" t="e">
        <f t="shared" si="48"/>
        <v>#DIV/0!</v>
      </c>
      <c r="AM184" s="34"/>
      <c r="AN184" s="34"/>
      <c r="AO184" s="34"/>
      <c r="AP184" s="34"/>
      <c r="AQ184" s="34"/>
      <c r="AR184" s="34"/>
    </row>
    <row r="185" spans="1:44" s="144" customFormat="1" ht="23.1" customHeight="1" x14ac:dyDescent="0.25">
      <c r="A185" s="2"/>
      <c r="B185" s="2"/>
      <c r="C185" s="2"/>
      <c r="D185" s="615" t="s">
        <v>284</v>
      </c>
      <c r="E185" s="615"/>
      <c r="F185" s="615"/>
      <c r="G185" s="615"/>
      <c r="H185" s="615"/>
      <c r="I185" s="615"/>
      <c r="J185" s="34"/>
      <c r="K185" s="202"/>
      <c r="L185" s="202"/>
      <c r="M185" s="2"/>
      <c r="N185" s="13">
        <f t="shared" si="40"/>
        <v>113637.5</v>
      </c>
      <c r="O185" s="13">
        <f t="shared" si="41"/>
        <v>68182.5</v>
      </c>
      <c r="P185" s="2"/>
      <c r="Q185" s="476">
        <v>45455</v>
      </c>
      <c r="R185" s="476">
        <v>45425</v>
      </c>
      <c r="S185" s="476">
        <v>45394</v>
      </c>
      <c r="T185" s="473">
        <v>220324</v>
      </c>
      <c r="U185" s="398"/>
      <c r="V185" s="400"/>
      <c r="W185" s="401"/>
      <c r="X185" s="401"/>
      <c r="Y185" s="329"/>
      <c r="Z185" s="329"/>
      <c r="AA185" s="330"/>
      <c r="AB185" s="280"/>
      <c r="AC185" s="331"/>
      <c r="AD185" s="331"/>
      <c r="AE185" s="208"/>
      <c r="AF185" s="208"/>
      <c r="AG185" s="208"/>
      <c r="AH185" s="208"/>
      <c r="AI185" s="208"/>
      <c r="AJ185" s="191"/>
      <c r="AK185" s="312">
        <f t="shared" si="48"/>
        <v>1.0013437899281843</v>
      </c>
      <c r="AM185" s="34"/>
      <c r="AN185" s="34"/>
      <c r="AO185" s="34"/>
      <c r="AP185" s="34"/>
      <c r="AQ185" s="34"/>
      <c r="AR185" s="34"/>
    </row>
    <row r="186" spans="1:44" s="144" customFormat="1" ht="11.1" customHeight="1" x14ac:dyDescent="0.25">
      <c r="A186" s="2"/>
      <c r="B186" s="2"/>
      <c r="C186" s="2"/>
      <c r="D186" s="45"/>
      <c r="E186" s="45"/>
      <c r="F186" s="45"/>
      <c r="G186" s="45"/>
      <c r="H186" s="45"/>
      <c r="I186" s="45"/>
      <c r="J186" s="34"/>
      <c r="K186" s="202"/>
      <c r="L186" s="202"/>
      <c r="M186" s="2"/>
      <c r="N186" s="13"/>
      <c r="O186" s="13"/>
      <c r="P186" s="2"/>
      <c r="Q186" s="470"/>
      <c r="R186" s="470"/>
      <c r="S186" s="470"/>
      <c r="T186" s="470"/>
      <c r="U186" s="333"/>
      <c r="V186" s="332"/>
      <c r="W186" s="329"/>
      <c r="X186" s="329"/>
      <c r="Y186" s="329"/>
      <c r="Z186" s="329"/>
      <c r="AA186" s="330"/>
      <c r="AB186" s="280"/>
      <c r="AC186" s="331"/>
      <c r="AD186" s="331"/>
      <c r="AE186" s="237"/>
      <c r="AF186" s="237"/>
      <c r="AG186" s="237"/>
      <c r="AH186" s="237"/>
      <c r="AI186" s="237"/>
      <c r="AJ186" s="197"/>
      <c r="AK186" s="312" t="e">
        <f t="shared" si="48"/>
        <v>#DIV/0!</v>
      </c>
      <c r="AM186" s="34"/>
      <c r="AN186" s="34"/>
      <c r="AO186" s="34"/>
      <c r="AP186" s="34"/>
      <c r="AQ186" s="34"/>
      <c r="AR186" s="34"/>
    </row>
    <row r="187" spans="1:44" s="144" customFormat="1" ht="23.1" customHeight="1" x14ac:dyDescent="0.25">
      <c r="A187" s="449" t="s">
        <v>251</v>
      </c>
      <c r="B187" s="2">
        <v>1884</v>
      </c>
      <c r="C187" s="2" t="s">
        <v>402</v>
      </c>
      <c r="D187" s="4" t="s">
        <v>109</v>
      </c>
      <c r="E187" s="116">
        <f t="shared" ref="E187:F194" si="54">K187</f>
        <v>1750</v>
      </c>
      <c r="F187" s="117">
        <f t="shared" si="54"/>
        <v>1050</v>
      </c>
      <c r="G187" s="101"/>
      <c r="H187" s="2"/>
      <c r="I187" s="2"/>
      <c r="J187" s="33"/>
      <c r="K187" s="202">
        <f t="shared" ref="K187:L194" si="55">MROUND(N187+25,50)</f>
        <v>1750</v>
      </c>
      <c r="L187" s="202">
        <f t="shared" si="55"/>
        <v>1050</v>
      </c>
      <c r="M187" s="51"/>
      <c r="N187" s="13">
        <f t="shared" si="40"/>
        <v>1740.925</v>
      </c>
      <c r="O187" s="13">
        <f t="shared" si="41"/>
        <v>1044.5550000000001</v>
      </c>
      <c r="P187" s="51"/>
      <c r="Q187" s="477">
        <v>696.37</v>
      </c>
      <c r="R187" s="477">
        <v>696.37</v>
      </c>
      <c r="S187" s="477">
        <v>696.37</v>
      </c>
      <c r="T187" s="450">
        <v>644.76499999999999</v>
      </c>
      <c r="U187" s="450">
        <v>644.76499999999999</v>
      </c>
      <c r="V187" s="436">
        <v>586.15</v>
      </c>
      <c r="W187" s="409">
        <v>586.15</v>
      </c>
      <c r="X187" s="409">
        <v>586.15</v>
      </c>
      <c r="Y187" s="368">
        <v>534.8125</v>
      </c>
      <c r="Z187" s="305">
        <v>427.85</v>
      </c>
      <c r="AA187" s="289">
        <v>409.22750000000002</v>
      </c>
      <c r="AB187" s="277">
        <v>327.38200000000001</v>
      </c>
      <c r="AC187" s="263">
        <v>327.38200000000001</v>
      </c>
      <c r="AD187" s="263">
        <v>327.38200000000001</v>
      </c>
      <c r="AE187" s="208">
        <v>294.64974000000001</v>
      </c>
      <c r="AF187" s="208">
        <v>294.64974000000001</v>
      </c>
      <c r="AG187" s="208">
        <v>294.64974000000001</v>
      </c>
      <c r="AH187" s="208">
        <v>294.64974000000001</v>
      </c>
      <c r="AI187" s="208">
        <v>265.73750000000001</v>
      </c>
      <c r="AJ187" s="190">
        <v>212.59</v>
      </c>
      <c r="AK187" s="312">
        <f t="shared" si="48"/>
        <v>1</v>
      </c>
      <c r="AM187" s="34"/>
      <c r="AN187" s="34"/>
      <c r="AO187" s="34"/>
      <c r="AP187" s="34"/>
      <c r="AQ187" s="34"/>
      <c r="AR187" s="34"/>
    </row>
    <row r="188" spans="1:44" s="144" customFormat="1" ht="23.1" customHeight="1" x14ac:dyDescent="0.25">
      <c r="A188" s="449" t="s">
        <v>251</v>
      </c>
      <c r="B188" s="2">
        <v>1885</v>
      </c>
      <c r="C188" s="2" t="s">
        <v>403</v>
      </c>
      <c r="D188" s="4" t="s">
        <v>110</v>
      </c>
      <c r="E188" s="116">
        <f t="shared" si="54"/>
        <v>1800</v>
      </c>
      <c r="F188" s="117">
        <f t="shared" si="54"/>
        <v>1100</v>
      </c>
      <c r="G188" s="101"/>
      <c r="H188" s="2"/>
      <c r="I188" s="2"/>
      <c r="J188" s="33"/>
      <c r="K188" s="202">
        <f t="shared" si="55"/>
        <v>1800</v>
      </c>
      <c r="L188" s="202">
        <f t="shared" si="55"/>
        <v>1100</v>
      </c>
      <c r="M188" s="51"/>
      <c r="N188" s="13">
        <f t="shared" si="40"/>
        <v>1753.0250000000001</v>
      </c>
      <c r="O188" s="13">
        <f t="shared" si="41"/>
        <v>1051.8150000000001</v>
      </c>
      <c r="P188" s="51"/>
      <c r="Q188" s="477">
        <v>701.21</v>
      </c>
      <c r="R188" s="477">
        <v>701.21</v>
      </c>
      <c r="S188" s="477">
        <v>701.21</v>
      </c>
      <c r="T188" s="450">
        <v>649.26400000000001</v>
      </c>
      <c r="U188" s="450">
        <v>649.26400000000001</v>
      </c>
      <c r="V188" s="436">
        <v>590.24</v>
      </c>
      <c r="W188" s="409">
        <v>590.24</v>
      </c>
      <c r="X188" s="409">
        <v>590.24</v>
      </c>
      <c r="Y188" s="368">
        <v>538.53750000000002</v>
      </c>
      <c r="Z188" s="305">
        <v>430.83</v>
      </c>
      <c r="AA188" s="289">
        <v>412.11500000000007</v>
      </c>
      <c r="AB188" s="277">
        <v>329.69200000000006</v>
      </c>
      <c r="AC188" s="263">
        <v>329.69200000000006</v>
      </c>
      <c r="AD188" s="263">
        <v>329.69200000000006</v>
      </c>
      <c r="AE188" s="208">
        <v>296.70101999999997</v>
      </c>
      <c r="AF188" s="208">
        <v>296.70101999999997</v>
      </c>
      <c r="AG188" s="208">
        <v>296.70101999999997</v>
      </c>
      <c r="AH188" s="208">
        <v>296.70101999999997</v>
      </c>
      <c r="AI188" s="208">
        <v>267.58749999999998</v>
      </c>
      <c r="AJ188" s="190">
        <v>214.07</v>
      </c>
      <c r="AK188" s="312">
        <f t="shared" si="48"/>
        <v>1</v>
      </c>
      <c r="AM188" s="34"/>
      <c r="AN188" s="34"/>
      <c r="AO188" s="34"/>
      <c r="AP188" s="34"/>
      <c r="AQ188" s="34"/>
      <c r="AR188" s="34"/>
    </row>
    <row r="189" spans="1:44" s="144" customFormat="1" ht="23.1" customHeight="1" x14ac:dyDescent="0.25">
      <c r="A189" s="449" t="s">
        <v>251</v>
      </c>
      <c r="B189" s="2">
        <v>1886</v>
      </c>
      <c r="C189" s="2" t="s">
        <v>404</v>
      </c>
      <c r="D189" s="4" t="s">
        <v>544</v>
      </c>
      <c r="E189" s="116">
        <f t="shared" si="54"/>
        <v>4300</v>
      </c>
      <c r="F189" s="117">
        <f t="shared" si="54"/>
        <v>2600</v>
      </c>
      <c r="G189" s="101"/>
      <c r="H189" s="2"/>
      <c r="I189" s="2"/>
      <c r="J189" s="33"/>
      <c r="K189" s="202">
        <f t="shared" si="55"/>
        <v>4300</v>
      </c>
      <c r="L189" s="202">
        <f t="shared" si="55"/>
        <v>2600</v>
      </c>
      <c r="M189" s="51"/>
      <c r="N189" s="13">
        <f t="shared" si="40"/>
        <v>4276.5249999999996</v>
      </c>
      <c r="O189" s="13">
        <f t="shared" si="41"/>
        <v>2565.915</v>
      </c>
      <c r="P189" s="51"/>
      <c r="Q189" s="477">
        <v>1710.61</v>
      </c>
      <c r="R189" s="477">
        <v>1710.61</v>
      </c>
      <c r="S189" s="477">
        <v>1710.61</v>
      </c>
      <c r="T189" s="450">
        <v>1583.9010000000003</v>
      </c>
      <c r="U189" s="450">
        <v>1583.9010000000003</v>
      </c>
      <c r="V189" s="436">
        <v>1439.91</v>
      </c>
      <c r="W189" s="409">
        <v>1439.91</v>
      </c>
      <c r="X189" s="409">
        <v>1439.91</v>
      </c>
      <c r="Y189" s="368">
        <v>1313.7874999999999</v>
      </c>
      <c r="Z189" s="305">
        <v>1051.03</v>
      </c>
      <c r="AA189" s="289">
        <v>966.65250000000003</v>
      </c>
      <c r="AB189" s="277">
        <v>773.322</v>
      </c>
      <c r="AC189" s="263">
        <v>773.322</v>
      </c>
      <c r="AD189" s="263">
        <v>773.322</v>
      </c>
      <c r="AE189" s="208">
        <v>696.00761999999997</v>
      </c>
      <c r="AF189" s="208">
        <v>696.00761999999997</v>
      </c>
      <c r="AG189" s="208">
        <v>696.00761999999997</v>
      </c>
      <c r="AH189" s="208">
        <v>696.00761999999997</v>
      </c>
      <c r="AI189" s="208">
        <v>627.71249999999998</v>
      </c>
      <c r="AJ189" s="190">
        <v>502.17</v>
      </c>
      <c r="AK189" s="312">
        <f t="shared" si="48"/>
        <v>1</v>
      </c>
      <c r="AM189" s="34"/>
      <c r="AN189" s="34"/>
      <c r="AO189" s="34"/>
      <c r="AP189" s="34"/>
      <c r="AQ189" s="34"/>
      <c r="AR189" s="34"/>
    </row>
    <row r="190" spans="1:44" s="144" customFormat="1" ht="23.1" customHeight="1" x14ac:dyDescent="0.25">
      <c r="A190" s="449" t="s">
        <v>251</v>
      </c>
      <c r="B190" s="2">
        <v>1887</v>
      </c>
      <c r="C190" s="2" t="s">
        <v>407</v>
      </c>
      <c r="D190" s="4" t="s">
        <v>114</v>
      </c>
      <c r="E190" s="116">
        <f t="shared" si="54"/>
        <v>5850</v>
      </c>
      <c r="F190" s="117">
        <f t="shared" si="54"/>
        <v>3500</v>
      </c>
      <c r="G190" s="101"/>
      <c r="H190" s="2"/>
      <c r="I190" s="2"/>
      <c r="J190" s="33"/>
      <c r="K190" s="202">
        <f t="shared" si="55"/>
        <v>5850</v>
      </c>
      <c r="L190" s="202">
        <f t="shared" si="55"/>
        <v>3500</v>
      </c>
      <c r="M190" s="51"/>
      <c r="N190" s="13">
        <f t="shared" si="40"/>
        <v>5820</v>
      </c>
      <c r="O190" s="13">
        <f t="shared" si="41"/>
        <v>3492</v>
      </c>
      <c r="P190" s="51"/>
      <c r="Q190" s="477">
        <v>2328</v>
      </c>
      <c r="R190" s="477">
        <v>2328</v>
      </c>
      <c r="S190" s="477">
        <v>2328</v>
      </c>
      <c r="T190" s="450">
        <v>2156.308</v>
      </c>
      <c r="U190" s="450">
        <v>2156.308</v>
      </c>
      <c r="V190" s="436">
        <v>1960.28</v>
      </c>
      <c r="W190" s="409">
        <v>1960.28</v>
      </c>
      <c r="X190" s="409">
        <v>1960.28</v>
      </c>
      <c r="Y190" s="368">
        <v>1788.5749999999998</v>
      </c>
      <c r="Z190" s="305">
        <v>1430.86</v>
      </c>
      <c r="AA190" s="289">
        <v>1315.9987500000002</v>
      </c>
      <c r="AB190" s="277">
        <v>1052.7990000000002</v>
      </c>
      <c r="AC190" s="263">
        <v>1052.7990000000002</v>
      </c>
      <c r="AD190" s="263">
        <v>1052.7990000000002</v>
      </c>
      <c r="AE190" s="208">
        <v>947.52503999999988</v>
      </c>
      <c r="AF190" s="208">
        <v>947.52503999999988</v>
      </c>
      <c r="AG190" s="208">
        <v>947.52503999999988</v>
      </c>
      <c r="AH190" s="208">
        <v>947.52503999999988</v>
      </c>
      <c r="AI190" s="208">
        <v>854.55</v>
      </c>
      <c r="AJ190" s="190">
        <v>683.64</v>
      </c>
      <c r="AK190" s="312">
        <f t="shared" si="48"/>
        <v>1</v>
      </c>
      <c r="AM190" s="34"/>
      <c r="AN190" s="34"/>
      <c r="AO190" s="34"/>
      <c r="AP190" s="34"/>
      <c r="AQ190" s="34"/>
      <c r="AR190" s="34"/>
    </row>
    <row r="191" spans="1:44" s="144" customFormat="1" ht="23.1" customHeight="1" x14ac:dyDescent="0.25">
      <c r="A191" s="449" t="s">
        <v>251</v>
      </c>
      <c r="B191" s="2">
        <v>1892</v>
      </c>
      <c r="C191" s="2" t="s">
        <v>410</v>
      </c>
      <c r="D191" s="4" t="s">
        <v>117</v>
      </c>
      <c r="E191" s="116">
        <f t="shared" si="54"/>
        <v>9300</v>
      </c>
      <c r="F191" s="117">
        <f t="shared" si="54"/>
        <v>5600</v>
      </c>
      <c r="G191" s="101"/>
      <c r="H191" s="2"/>
      <c r="I191" s="2"/>
      <c r="J191" s="33"/>
      <c r="K191" s="202">
        <f t="shared" si="55"/>
        <v>9300</v>
      </c>
      <c r="L191" s="202">
        <f t="shared" si="55"/>
        <v>5600</v>
      </c>
      <c r="M191" s="51"/>
      <c r="N191" s="13">
        <f t="shared" si="40"/>
        <v>9261.7999999999993</v>
      </c>
      <c r="O191" s="13">
        <f t="shared" si="41"/>
        <v>5557.08</v>
      </c>
      <c r="P191" s="51"/>
      <c r="Q191" s="477">
        <v>3704.72</v>
      </c>
      <c r="R191" s="477">
        <v>3704.72</v>
      </c>
      <c r="S191" s="477">
        <v>3704.72</v>
      </c>
      <c r="T191" s="450">
        <v>3430.2950000000001</v>
      </c>
      <c r="U191" s="450">
        <v>3430.2950000000001</v>
      </c>
      <c r="V191" s="436">
        <v>3118.45</v>
      </c>
      <c r="W191" s="409">
        <v>3118.45</v>
      </c>
      <c r="X191" s="409">
        <v>3118.45</v>
      </c>
      <c r="Y191" s="368">
        <v>2845.2999999999997</v>
      </c>
      <c r="Z191" s="305">
        <v>2276.2399999999998</v>
      </c>
      <c r="AA191" s="289">
        <v>2093.52</v>
      </c>
      <c r="AB191" s="277">
        <v>1674.816</v>
      </c>
      <c r="AC191" s="263">
        <v>1674.816</v>
      </c>
      <c r="AD191" s="263">
        <v>1674.816</v>
      </c>
      <c r="AE191" s="208">
        <v>1507.3442999999997</v>
      </c>
      <c r="AF191" s="208">
        <v>1507.3442999999997</v>
      </c>
      <c r="AG191" s="208">
        <v>1507.3442999999997</v>
      </c>
      <c r="AH191" s="208">
        <v>1507.3442999999997</v>
      </c>
      <c r="AI191" s="208">
        <v>1359.4375</v>
      </c>
      <c r="AJ191" s="190">
        <v>1087.55</v>
      </c>
      <c r="AK191" s="312">
        <f t="shared" si="48"/>
        <v>1</v>
      </c>
      <c r="AM191" s="34"/>
      <c r="AN191" s="34"/>
      <c r="AO191" s="34"/>
      <c r="AP191" s="34"/>
      <c r="AQ191" s="34"/>
      <c r="AR191" s="34"/>
    </row>
    <row r="192" spans="1:44" s="144" customFormat="1" ht="23.1" customHeight="1" x14ac:dyDescent="0.25">
      <c r="A192" s="449" t="s">
        <v>251</v>
      </c>
      <c r="B192" s="2">
        <v>1893</v>
      </c>
      <c r="C192" s="2" t="s">
        <v>411</v>
      </c>
      <c r="D192" s="4" t="s">
        <v>118</v>
      </c>
      <c r="E192" s="116">
        <f t="shared" si="54"/>
        <v>15450</v>
      </c>
      <c r="F192" s="117">
        <f t="shared" si="54"/>
        <v>9300</v>
      </c>
      <c r="G192" s="101"/>
      <c r="H192" s="2"/>
      <c r="I192" s="2"/>
      <c r="J192" s="33"/>
      <c r="K192" s="202">
        <f t="shared" si="55"/>
        <v>15450</v>
      </c>
      <c r="L192" s="202">
        <f t="shared" si="55"/>
        <v>9300</v>
      </c>
      <c r="M192" s="51"/>
      <c r="N192" s="13">
        <f t="shared" si="40"/>
        <v>15447.4</v>
      </c>
      <c r="O192" s="13">
        <f t="shared" si="41"/>
        <v>9268.44</v>
      </c>
      <c r="P192" s="51"/>
      <c r="Q192" s="477">
        <v>6178.96</v>
      </c>
      <c r="R192" s="477">
        <v>6178.96</v>
      </c>
      <c r="S192" s="477">
        <v>6178.96</v>
      </c>
      <c r="T192" s="450">
        <v>5721.5070000000005</v>
      </c>
      <c r="U192" s="450">
        <v>5721.5070000000005</v>
      </c>
      <c r="V192" s="436">
        <v>5201.37</v>
      </c>
      <c r="W192" s="409">
        <v>5201.37</v>
      </c>
      <c r="X192" s="409">
        <v>5201.37</v>
      </c>
      <c r="Y192" s="368">
        <v>4745.5625</v>
      </c>
      <c r="Z192" s="305">
        <v>3796.45</v>
      </c>
      <c r="AA192" s="289">
        <v>3491.7300000000005</v>
      </c>
      <c r="AB192" s="277">
        <v>2793.3840000000005</v>
      </c>
      <c r="AC192" s="263">
        <v>2793.3840000000005</v>
      </c>
      <c r="AD192" s="263">
        <v>2793.3840000000005</v>
      </c>
      <c r="AE192" s="208">
        <v>2514.0376799999999</v>
      </c>
      <c r="AF192" s="208">
        <v>2514.0376799999999</v>
      </c>
      <c r="AG192" s="208">
        <v>2514.0376799999999</v>
      </c>
      <c r="AH192" s="208">
        <v>2514.0376799999999</v>
      </c>
      <c r="AI192" s="208">
        <v>2267.3500000000004</v>
      </c>
      <c r="AJ192" s="190">
        <v>1813.88</v>
      </c>
      <c r="AK192" s="312">
        <f t="shared" si="48"/>
        <v>1</v>
      </c>
      <c r="AM192" s="34"/>
      <c r="AN192" s="34"/>
      <c r="AO192" s="34"/>
      <c r="AP192" s="34"/>
      <c r="AQ192" s="34"/>
      <c r="AR192" s="34"/>
    </row>
    <row r="193" spans="1:44" s="144" customFormat="1" ht="23.1" customHeight="1" x14ac:dyDescent="0.25">
      <c r="A193" s="449" t="s">
        <v>251</v>
      </c>
      <c r="B193" s="2"/>
      <c r="C193" s="2"/>
      <c r="D193" s="4" t="s">
        <v>252</v>
      </c>
      <c r="E193" s="116"/>
      <c r="F193" s="117"/>
      <c r="G193" s="101"/>
      <c r="H193" s="2"/>
      <c r="I193" s="2"/>
      <c r="J193" s="33"/>
      <c r="K193" s="202">
        <f t="shared" si="55"/>
        <v>50</v>
      </c>
      <c r="L193" s="202">
        <f t="shared" si="55"/>
        <v>50</v>
      </c>
      <c r="M193" s="51"/>
      <c r="N193" s="13">
        <f t="shared" si="40"/>
        <v>0</v>
      </c>
      <c r="O193" s="13">
        <f t="shared" si="41"/>
        <v>0</v>
      </c>
      <c r="P193" s="51"/>
      <c r="Q193" s="477"/>
      <c r="R193" s="477"/>
      <c r="S193" s="477"/>
      <c r="T193" s="450">
        <v>0</v>
      </c>
      <c r="U193" s="450">
        <v>0</v>
      </c>
      <c r="V193" s="436"/>
      <c r="W193" s="409">
        <v>0</v>
      </c>
      <c r="X193" s="409">
        <v>0</v>
      </c>
      <c r="Y193" s="368">
        <v>0</v>
      </c>
      <c r="Z193" s="300">
        <v>0</v>
      </c>
      <c r="AA193" s="289">
        <v>0</v>
      </c>
      <c r="AB193" s="277"/>
      <c r="AC193" s="263"/>
      <c r="AD193" s="263">
        <v>0</v>
      </c>
      <c r="AE193" s="208">
        <v>0</v>
      </c>
      <c r="AF193" s="208">
        <v>0</v>
      </c>
      <c r="AG193" s="208">
        <v>0</v>
      </c>
      <c r="AH193" s="208">
        <v>0</v>
      </c>
      <c r="AI193" s="208">
        <v>0</v>
      </c>
      <c r="AJ193" s="190"/>
      <c r="AK193" s="312" t="e">
        <f t="shared" si="48"/>
        <v>#DIV/0!</v>
      </c>
      <c r="AM193" s="34"/>
      <c r="AN193" s="34"/>
      <c r="AO193" s="34"/>
      <c r="AP193" s="34"/>
      <c r="AQ193" s="34"/>
      <c r="AR193" s="34"/>
    </row>
    <row r="194" spans="1:44" s="144" customFormat="1" ht="23.1" customHeight="1" x14ac:dyDescent="0.25">
      <c r="A194" s="449" t="s">
        <v>251</v>
      </c>
      <c r="B194" s="2">
        <v>1894</v>
      </c>
      <c r="C194" s="2" t="s">
        <v>412</v>
      </c>
      <c r="D194" s="4" t="s">
        <v>119</v>
      </c>
      <c r="E194" s="116">
        <f t="shared" si="54"/>
        <v>33300</v>
      </c>
      <c r="F194" s="117">
        <f t="shared" si="54"/>
        <v>20000</v>
      </c>
      <c r="G194" s="101"/>
      <c r="H194" s="2"/>
      <c r="I194" s="2"/>
      <c r="J194" s="33"/>
      <c r="K194" s="202">
        <f t="shared" si="55"/>
        <v>33300</v>
      </c>
      <c r="L194" s="202">
        <f t="shared" si="55"/>
        <v>20000</v>
      </c>
      <c r="M194" s="51"/>
      <c r="N194" s="13">
        <f t="shared" si="40"/>
        <v>33283.674999999996</v>
      </c>
      <c r="O194" s="13">
        <f t="shared" si="41"/>
        <v>19970.204999999998</v>
      </c>
      <c r="P194" s="51"/>
      <c r="Q194" s="479">
        <v>13313.47</v>
      </c>
      <c r="R194" s="479">
        <v>13313.47</v>
      </c>
      <c r="S194" s="479">
        <v>13313.47</v>
      </c>
      <c r="T194" s="450">
        <v>12327.271000000002</v>
      </c>
      <c r="U194" s="450">
        <v>12327.271000000002</v>
      </c>
      <c r="V194" s="436">
        <v>11206.61</v>
      </c>
      <c r="W194" s="409">
        <v>11206.61</v>
      </c>
      <c r="X194" s="409">
        <v>11206.61</v>
      </c>
      <c r="Y194" s="368">
        <v>10225.012500000001</v>
      </c>
      <c r="Z194" s="305">
        <v>8180.01</v>
      </c>
      <c r="AA194" s="289">
        <v>7523.4225000000006</v>
      </c>
      <c r="AB194" s="277">
        <v>6018.7380000000003</v>
      </c>
      <c r="AC194" s="263">
        <v>6018.7380000000003</v>
      </c>
      <c r="AD194" s="263">
        <v>6018.7380000000003</v>
      </c>
      <c r="AE194" s="208">
        <v>5416.86222</v>
      </c>
      <c r="AF194" s="208">
        <v>5416.86222</v>
      </c>
      <c r="AG194" s="208">
        <v>5416.86222</v>
      </c>
      <c r="AH194" s="208">
        <v>5416.86222</v>
      </c>
      <c r="AI194" s="208">
        <v>4885.3374999999996</v>
      </c>
      <c r="AJ194" s="191">
        <v>3908.27</v>
      </c>
      <c r="AK194" s="312">
        <f t="shared" si="48"/>
        <v>1</v>
      </c>
      <c r="AM194" s="34"/>
      <c r="AN194" s="34"/>
      <c r="AO194" s="34"/>
      <c r="AP194" s="34"/>
      <c r="AQ194" s="34"/>
      <c r="AR194" s="34"/>
    </row>
    <row r="195" spans="1:44" s="144" customFormat="1" ht="23.1" customHeight="1" x14ac:dyDescent="0.25">
      <c r="A195" s="2"/>
      <c r="B195" s="2"/>
      <c r="C195" s="2"/>
      <c r="D195" s="136"/>
      <c r="E195" s="138"/>
      <c r="F195" s="139"/>
      <c r="G195" s="99"/>
      <c r="H195" s="2"/>
      <c r="I195" s="2"/>
      <c r="J195" s="34"/>
      <c r="K195" s="202"/>
      <c r="L195" s="202"/>
      <c r="M195" s="2"/>
      <c r="N195" s="13"/>
      <c r="O195" s="13"/>
      <c r="P195" s="2"/>
      <c r="Q195" s="398"/>
      <c r="R195" s="398"/>
      <c r="S195" s="398"/>
      <c r="T195" s="398"/>
      <c r="U195" s="398"/>
      <c r="V195" s="400"/>
      <c r="W195" s="401"/>
      <c r="X195" s="401"/>
      <c r="Y195" s="329"/>
      <c r="Z195" s="329"/>
      <c r="AA195" s="330"/>
      <c r="AB195" s="280"/>
      <c r="AC195" s="331"/>
      <c r="AD195" s="331"/>
      <c r="AE195" s="237"/>
      <c r="AF195" s="237"/>
      <c r="AG195" s="237"/>
      <c r="AH195" s="237"/>
      <c r="AI195" s="237"/>
      <c r="AJ195" s="197"/>
      <c r="AK195" s="312" t="e">
        <f t="shared" si="48"/>
        <v>#DIV/0!</v>
      </c>
      <c r="AM195" s="34"/>
      <c r="AN195" s="34"/>
      <c r="AO195" s="34"/>
      <c r="AP195" s="34"/>
      <c r="AQ195" s="34"/>
      <c r="AR195" s="34"/>
    </row>
    <row r="196" spans="1:44" s="144" customFormat="1" ht="23.1" customHeight="1" x14ac:dyDescent="0.25">
      <c r="A196" s="2"/>
      <c r="B196" s="2"/>
      <c r="C196" s="2"/>
      <c r="D196" s="615" t="s">
        <v>789</v>
      </c>
      <c r="E196" s="615"/>
      <c r="F196" s="615"/>
      <c r="G196" s="615"/>
      <c r="H196" s="615"/>
      <c r="I196" s="615"/>
      <c r="J196" s="47"/>
      <c r="K196" s="202"/>
      <c r="L196" s="202"/>
      <c r="M196" s="51"/>
      <c r="N196" s="13"/>
      <c r="O196" s="13"/>
      <c r="P196" s="51"/>
      <c r="Q196" s="521">
        <v>45455</v>
      </c>
      <c r="R196" s="510">
        <v>45425</v>
      </c>
      <c r="S196" s="474">
        <v>220324</v>
      </c>
      <c r="T196" s="474">
        <v>220324</v>
      </c>
      <c r="U196" s="446"/>
      <c r="V196" s="432"/>
      <c r="W196" s="402"/>
      <c r="X196" s="402"/>
      <c r="Y196" s="369"/>
      <c r="Z196" s="317"/>
      <c r="AA196" s="315"/>
      <c r="AB196" s="316"/>
      <c r="AC196" s="319"/>
      <c r="AD196" s="318"/>
      <c r="AE196" s="209"/>
      <c r="AF196" s="209"/>
      <c r="AG196" s="209"/>
      <c r="AH196" s="209"/>
      <c r="AI196" s="209"/>
      <c r="AJ196" s="191"/>
      <c r="AK196" s="312">
        <f t="shared" si="48"/>
        <v>0.20630979829705343</v>
      </c>
      <c r="AM196" s="34"/>
      <c r="AN196" s="34"/>
      <c r="AO196" s="34"/>
      <c r="AP196" s="34"/>
      <c r="AQ196" s="34"/>
      <c r="AR196" s="34"/>
    </row>
    <row r="197" spans="1:44" s="144" customFormat="1" ht="11.1" customHeight="1" x14ac:dyDescent="0.25">
      <c r="A197" s="2"/>
      <c r="B197" s="2"/>
      <c r="C197" s="2"/>
      <c r="D197" s="45"/>
      <c r="E197" s="45"/>
      <c r="F197" s="45"/>
      <c r="G197" s="45"/>
      <c r="H197" s="45"/>
      <c r="I197" s="45"/>
      <c r="J197" s="2"/>
      <c r="K197" s="202"/>
      <c r="L197" s="202"/>
      <c r="M197" s="2"/>
      <c r="N197" s="13"/>
      <c r="O197" s="13"/>
      <c r="P197" s="2"/>
      <c r="Q197" s="526"/>
      <c r="R197" s="341"/>
      <c r="S197" s="341"/>
      <c r="T197" s="341"/>
      <c r="U197" s="341"/>
      <c r="V197" s="321"/>
      <c r="W197" s="342"/>
      <c r="X197" s="342"/>
      <c r="Y197" s="342"/>
      <c r="Z197" s="342"/>
      <c r="AA197" s="322"/>
      <c r="AB197" s="279"/>
      <c r="AC197" s="343"/>
      <c r="AD197" s="323"/>
      <c r="AE197" s="211"/>
      <c r="AF197" s="211"/>
      <c r="AG197" s="211"/>
      <c r="AH197" s="211"/>
      <c r="AI197" s="211"/>
      <c r="AJ197" s="197"/>
      <c r="AK197" s="312" t="e">
        <f t="shared" si="48"/>
        <v>#DIV/0!</v>
      </c>
      <c r="AM197" s="34"/>
      <c r="AN197" s="34"/>
      <c r="AO197" s="34"/>
      <c r="AP197" s="34"/>
      <c r="AQ197" s="34"/>
      <c r="AR197" s="34"/>
    </row>
    <row r="198" spans="1:44" s="144" customFormat="1" ht="23.1" customHeight="1" x14ac:dyDescent="0.25">
      <c r="A198" s="516" t="s">
        <v>290</v>
      </c>
      <c r="B198" s="2">
        <v>266</v>
      </c>
      <c r="C198" s="2" t="s">
        <v>336</v>
      </c>
      <c r="D198" s="5" t="s">
        <v>658</v>
      </c>
      <c r="E198" s="292">
        <f t="shared" ref="E198:F212" si="56">K198</f>
        <v>1850</v>
      </c>
      <c r="F198" s="293">
        <f t="shared" si="56"/>
        <v>1150</v>
      </c>
      <c r="G198" s="101"/>
      <c r="H198" s="2"/>
      <c r="I198" s="45"/>
      <c r="J198" s="33"/>
      <c r="K198" s="202">
        <f t="shared" ref="K198:L213" si="57">MROUND(N198+25,50)</f>
        <v>1850</v>
      </c>
      <c r="L198" s="202">
        <f t="shared" si="57"/>
        <v>1150</v>
      </c>
      <c r="M198" s="51"/>
      <c r="N198" s="13">
        <f t="shared" si="40"/>
        <v>1846.4250000000002</v>
      </c>
      <c r="O198" s="13">
        <f t="shared" si="41"/>
        <v>1107.855</v>
      </c>
      <c r="P198" s="51"/>
      <c r="Q198" s="522">
        <v>738.57</v>
      </c>
      <c r="R198" s="398">
        <v>738.57</v>
      </c>
      <c r="S198" s="398">
        <v>738.57</v>
      </c>
      <c r="T198" s="398">
        <v>738.57</v>
      </c>
      <c r="U198" s="398">
        <v>738.57</v>
      </c>
      <c r="V198" s="436">
        <v>738.57</v>
      </c>
      <c r="W198" s="399">
        <v>706.48531250000008</v>
      </c>
      <c r="X198" s="399">
        <v>706.48531250000008</v>
      </c>
      <c r="Y198" s="371">
        <v>642.25937499999998</v>
      </c>
      <c r="Z198" s="303">
        <v>442.9375</v>
      </c>
      <c r="AA198" s="289">
        <v>442.9375</v>
      </c>
      <c r="AB198" s="277">
        <v>354.35</v>
      </c>
      <c r="AC198" s="263">
        <v>354.35</v>
      </c>
      <c r="AD198" s="263">
        <v>354.35</v>
      </c>
      <c r="AE198" s="208">
        <v>316.38222000000002</v>
      </c>
      <c r="AF198" s="208">
        <v>316.38222000000002</v>
      </c>
      <c r="AG198" s="208">
        <v>316.38222000000002</v>
      </c>
      <c r="AH198" s="208">
        <v>316.38222000000002</v>
      </c>
      <c r="AI198" s="208">
        <v>285.33750000000003</v>
      </c>
      <c r="AJ198" s="190">
        <v>228.27</v>
      </c>
      <c r="AK198" s="312">
        <f t="shared" si="48"/>
        <v>1</v>
      </c>
      <c r="AM198" s="34"/>
      <c r="AN198" s="34"/>
      <c r="AO198" s="34"/>
      <c r="AP198" s="34"/>
      <c r="AQ198" s="34"/>
      <c r="AR198" s="34"/>
    </row>
    <row r="199" spans="1:44" s="144" customFormat="1" ht="23.1" customHeight="1" x14ac:dyDescent="0.25">
      <c r="A199" s="516" t="s">
        <v>290</v>
      </c>
      <c r="B199" s="2">
        <v>267</v>
      </c>
      <c r="C199" s="2" t="s">
        <v>337</v>
      </c>
      <c r="D199" s="4" t="s">
        <v>692</v>
      </c>
      <c r="E199" s="116">
        <f t="shared" si="56"/>
        <v>3100</v>
      </c>
      <c r="F199" s="117">
        <f t="shared" si="56"/>
        <v>1850</v>
      </c>
      <c r="G199" s="101"/>
      <c r="H199" s="2"/>
      <c r="I199" s="45"/>
      <c r="J199" s="33"/>
      <c r="K199" s="202">
        <f t="shared" si="57"/>
        <v>3100</v>
      </c>
      <c r="L199" s="202">
        <f t="shared" si="57"/>
        <v>1850</v>
      </c>
      <c r="M199" s="51"/>
      <c r="N199" s="13">
        <f t="shared" si="40"/>
        <v>3082.5250000000001</v>
      </c>
      <c r="O199" s="13">
        <f t="shared" si="41"/>
        <v>1849.5149999999999</v>
      </c>
      <c r="P199" s="51"/>
      <c r="Q199" s="522">
        <v>1233.01</v>
      </c>
      <c r="R199" s="398">
        <v>1233.01</v>
      </c>
      <c r="S199" s="398">
        <v>1233.01</v>
      </c>
      <c r="T199" s="398">
        <v>1233.01</v>
      </c>
      <c r="U199" s="398">
        <v>1233.01</v>
      </c>
      <c r="V199" s="436">
        <v>1233.01</v>
      </c>
      <c r="W199" s="399">
        <v>1179.42275</v>
      </c>
      <c r="X199" s="399">
        <v>1179.42275</v>
      </c>
      <c r="Y199" s="371">
        <v>1072.2024999999999</v>
      </c>
      <c r="Z199" s="303">
        <v>739.44999999999993</v>
      </c>
      <c r="AA199" s="289">
        <v>739.44999999999993</v>
      </c>
      <c r="AB199" s="277">
        <v>591.55999999999995</v>
      </c>
      <c r="AC199" s="263">
        <v>591.55999999999995</v>
      </c>
      <c r="AD199" s="263">
        <v>591.55999999999995</v>
      </c>
      <c r="AE199" s="208">
        <v>528.17687999999998</v>
      </c>
      <c r="AF199" s="208">
        <v>528.17687999999998</v>
      </c>
      <c r="AG199" s="208">
        <v>528.17687999999998</v>
      </c>
      <c r="AH199" s="208">
        <v>528.17687999999998</v>
      </c>
      <c r="AI199" s="208">
        <v>476.34999999999997</v>
      </c>
      <c r="AJ199" s="190">
        <v>381.08</v>
      </c>
      <c r="AK199" s="312">
        <f t="shared" si="48"/>
        <v>1</v>
      </c>
      <c r="AM199" s="34"/>
      <c r="AN199" s="34"/>
      <c r="AO199" s="34"/>
      <c r="AP199" s="34"/>
      <c r="AQ199" s="34"/>
      <c r="AR199" s="34"/>
    </row>
    <row r="200" spans="1:44" s="144" customFormat="1" ht="15" customHeight="1" x14ac:dyDescent="0.25">
      <c r="A200" s="2"/>
      <c r="B200" s="2"/>
      <c r="C200" s="2"/>
      <c r="D200" s="136"/>
      <c r="E200" s="138"/>
      <c r="F200" s="139"/>
      <c r="G200" s="101"/>
      <c r="H200" s="2"/>
      <c r="I200" s="45"/>
      <c r="J200" s="33"/>
      <c r="K200" s="202">
        <f t="shared" si="57"/>
        <v>50</v>
      </c>
      <c r="L200" s="202">
        <f t="shared" si="57"/>
        <v>50</v>
      </c>
      <c r="M200" s="51"/>
      <c r="N200" s="13"/>
      <c r="O200" s="13"/>
      <c r="P200" s="51"/>
      <c r="Q200" s="522"/>
      <c r="R200" s="398"/>
      <c r="S200" s="398"/>
      <c r="T200" s="398"/>
      <c r="U200" s="398"/>
      <c r="V200" s="400"/>
      <c r="W200" s="399"/>
      <c r="X200" s="399"/>
      <c r="Y200" s="371"/>
      <c r="Z200" s="303"/>
      <c r="AA200" s="289"/>
      <c r="AB200" s="277"/>
      <c r="AC200" s="263"/>
      <c r="AD200" s="263"/>
      <c r="AE200" s="208"/>
      <c r="AF200" s="208"/>
      <c r="AG200" s="208"/>
      <c r="AH200" s="208"/>
      <c r="AI200" s="208"/>
      <c r="AJ200" s="190"/>
      <c r="AK200" s="312" t="e">
        <f t="shared" si="48"/>
        <v>#DIV/0!</v>
      </c>
      <c r="AM200" s="34"/>
      <c r="AN200" s="34"/>
      <c r="AO200" s="34"/>
      <c r="AP200" s="34"/>
      <c r="AQ200" s="34"/>
      <c r="AR200" s="34"/>
    </row>
    <row r="201" spans="1:44" s="144" customFormat="1" ht="23.1" customHeight="1" x14ac:dyDescent="0.25">
      <c r="A201" s="516" t="s">
        <v>245</v>
      </c>
      <c r="B201" s="2">
        <v>4752</v>
      </c>
      <c r="C201" s="2" t="s">
        <v>501</v>
      </c>
      <c r="D201" s="4" t="s">
        <v>249</v>
      </c>
      <c r="E201" s="116">
        <f t="shared" si="56"/>
        <v>3450</v>
      </c>
      <c r="F201" s="117">
        <f t="shared" si="56"/>
        <v>2100</v>
      </c>
      <c r="G201" s="101"/>
      <c r="H201" s="2"/>
      <c r="I201" s="45"/>
      <c r="J201" s="33"/>
      <c r="K201" s="202">
        <f t="shared" si="57"/>
        <v>3450</v>
      </c>
      <c r="L201" s="202">
        <f t="shared" si="57"/>
        <v>2100</v>
      </c>
      <c r="M201" s="51"/>
      <c r="N201" s="13">
        <f t="shared" si="40"/>
        <v>3447.5</v>
      </c>
      <c r="O201" s="13">
        <f t="shared" si="41"/>
        <v>2068.5</v>
      </c>
      <c r="P201" s="51"/>
      <c r="Q201" s="522">
        <v>1379</v>
      </c>
      <c r="R201" s="398">
        <v>1379</v>
      </c>
      <c r="S201" s="398">
        <v>1149.47</v>
      </c>
      <c r="T201" s="398">
        <v>1149.47</v>
      </c>
      <c r="U201" s="398">
        <v>1149.47</v>
      </c>
      <c r="V201" s="436">
        <v>1149.47</v>
      </c>
      <c r="W201" s="399">
        <v>1099.4973</v>
      </c>
      <c r="X201" s="399">
        <v>1099.4973</v>
      </c>
      <c r="Y201" s="371">
        <v>999.54300000000001</v>
      </c>
      <c r="Z201" s="303">
        <v>689.34</v>
      </c>
      <c r="AA201" s="289">
        <v>692.5</v>
      </c>
      <c r="AB201" s="277">
        <v>554</v>
      </c>
      <c r="AC201" s="272">
        <v>554</v>
      </c>
      <c r="AD201" s="263">
        <v>551.47</v>
      </c>
      <c r="AE201" s="208">
        <v>492.37649999999996</v>
      </c>
      <c r="AF201" s="208">
        <v>492.37649999999996</v>
      </c>
      <c r="AG201" s="208">
        <v>492.37649999999996</v>
      </c>
      <c r="AH201" s="208">
        <v>492.37649999999996</v>
      </c>
      <c r="AI201" s="208">
        <v>444.0625</v>
      </c>
      <c r="AJ201" s="190">
        <v>355.25</v>
      </c>
      <c r="AK201" s="312">
        <f t="shared" si="48"/>
        <v>1.1996833323183729</v>
      </c>
      <c r="AM201" s="34"/>
      <c r="AN201" s="34"/>
      <c r="AO201" s="34"/>
      <c r="AP201" s="34"/>
      <c r="AQ201" s="34"/>
      <c r="AR201" s="34"/>
    </row>
    <row r="202" spans="1:44" s="144" customFormat="1" ht="23.1" customHeight="1" x14ac:dyDescent="0.25">
      <c r="A202" s="516" t="s">
        <v>245</v>
      </c>
      <c r="B202" s="2">
        <v>4753</v>
      </c>
      <c r="C202" s="2" t="s">
        <v>502</v>
      </c>
      <c r="D202" s="4" t="s">
        <v>248</v>
      </c>
      <c r="E202" s="116">
        <f t="shared" si="56"/>
        <v>5250</v>
      </c>
      <c r="F202" s="117">
        <f t="shared" si="56"/>
        <v>3150</v>
      </c>
      <c r="G202" s="101"/>
      <c r="H202" s="2"/>
      <c r="I202" s="45"/>
      <c r="J202" s="33"/>
      <c r="K202" s="202">
        <f t="shared" si="57"/>
        <v>5250</v>
      </c>
      <c r="L202" s="202">
        <f t="shared" si="57"/>
        <v>3150</v>
      </c>
      <c r="M202" s="51"/>
      <c r="N202" s="13">
        <f t="shared" si="40"/>
        <v>5238.625</v>
      </c>
      <c r="O202" s="13">
        <f t="shared" si="41"/>
        <v>3143.1749999999997</v>
      </c>
      <c r="P202" s="51"/>
      <c r="Q202" s="522">
        <v>2095.4499999999998</v>
      </c>
      <c r="R202" s="398">
        <v>2095.4499999999998</v>
      </c>
      <c r="S202" s="398">
        <v>1746.93</v>
      </c>
      <c r="T202" s="398">
        <v>1746.93</v>
      </c>
      <c r="U202" s="398">
        <v>1746.93</v>
      </c>
      <c r="V202" s="436">
        <v>1746.93</v>
      </c>
      <c r="W202" s="399">
        <v>1670.9858000000004</v>
      </c>
      <c r="X202" s="399">
        <v>1670.9858000000004</v>
      </c>
      <c r="Y202" s="371">
        <v>1519.0780000000002</v>
      </c>
      <c r="Z202" s="303">
        <v>1047.6400000000001</v>
      </c>
      <c r="AA202" s="289">
        <v>1048.75</v>
      </c>
      <c r="AB202" s="277">
        <v>839</v>
      </c>
      <c r="AC202" s="272">
        <v>839</v>
      </c>
      <c r="AD202" s="263">
        <v>838.11</v>
      </c>
      <c r="AE202" s="208">
        <v>748.30139999999994</v>
      </c>
      <c r="AF202" s="208">
        <v>748.30139999999994</v>
      </c>
      <c r="AG202" s="208">
        <v>748.30139999999994</v>
      </c>
      <c r="AH202" s="208">
        <v>748.30139999999994</v>
      </c>
      <c r="AI202" s="208">
        <v>674.875</v>
      </c>
      <c r="AJ202" s="190">
        <v>539.9</v>
      </c>
      <c r="AK202" s="312">
        <f t="shared" si="48"/>
        <v>1.1995042732107182</v>
      </c>
      <c r="AM202" s="34"/>
      <c r="AN202" s="34"/>
      <c r="AO202" s="34"/>
      <c r="AP202" s="34"/>
      <c r="AQ202" s="34"/>
      <c r="AR202" s="34"/>
    </row>
    <row r="203" spans="1:44" s="144" customFormat="1" ht="23.1" customHeight="1" x14ac:dyDescent="0.25">
      <c r="A203" s="516" t="s">
        <v>245</v>
      </c>
      <c r="B203" s="2">
        <v>4754</v>
      </c>
      <c r="C203" s="2" t="s">
        <v>503</v>
      </c>
      <c r="D203" s="4" t="s">
        <v>247</v>
      </c>
      <c r="E203" s="116">
        <f t="shared" si="56"/>
        <v>8300</v>
      </c>
      <c r="F203" s="117">
        <f t="shared" si="56"/>
        <v>5000</v>
      </c>
      <c r="G203" s="101"/>
      <c r="H203" s="2"/>
      <c r="I203" s="45"/>
      <c r="J203" s="33"/>
      <c r="K203" s="202">
        <f t="shared" si="57"/>
        <v>8300</v>
      </c>
      <c r="L203" s="202">
        <f t="shared" si="57"/>
        <v>5000</v>
      </c>
      <c r="M203" s="51"/>
      <c r="N203" s="13">
        <f t="shared" si="40"/>
        <v>8268.8250000000007</v>
      </c>
      <c r="O203" s="13">
        <f t="shared" si="41"/>
        <v>4961.2950000000001</v>
      </c>
      <c r="P203" s="51"/>
      <c r="Q203" s="522">
        <v>3307.53</v>
      </c>
      <c r="R203" s="398">
        <v>3307.53</v>
      </c>
      <c r="S203" s="398">
        <v>2758.37</v>
      </c>
      <c r="T203" s="398">
        <v>2758.37</v>
      </c>
      <c r="U203" s="398">
        <v>2758.37</v>
      </c>
      <c r="V203" s="436">
        <v>2758.37</v>
      </c>
      <c r="W203" s="399">
        <v>2638.4171000000006</v>
      </c>
      <c r="X203" s="399">
        <v>2638.4171000000006</v>
      </c>
      <c r="Y203" s="371">
        <v>2398.5610000000001</v>
      </c>
      <c r="Z203" s="303">
        <v>1654.18</v>
      </c>
      <c r="AA203" s="289">
        <v>1655</v>
      </c>
      <c r="AB203" s="277">
        <v>1324</v>
      </c>
      <c r="AC203" s="272">
        <v>1324</v>
      </c>
      <c r="AD203" s="263">
        <v>1323.34</v>
      </c>
      <c r="AE203" s="208">
        <v>1181.5649999999998</v>
      </c>
      <c r="AF203" s="208">
        <v>1181.5649999999998</v>
      </c>
      <c r="AG203" s="208">
        <v>1181.5649999999998</v>
      </c>
      <c r="AH203" s="208">
        <v>1181.5649999999998</v>
      </c>
      <c r="AI203" s="208">
        <v>1065.625</v>
      </c>
      <c r="AJ203" s="190">
        <v>852.5</v>
      </c>
      <c r="AK203" s="312">
        <f t="shared" si="48"/>
        <v>1.1990885921758141</v>
      </c>
      <c r="AM203" s="34"/>
      <c r="AN203" s="34"/>
      <c r="AO203" s="34"/>
      <c r="AP203" s="34"/>
      <c r="AQ203" s="34"/>
      <c r="AR203" s="34"/>
    </row>
    <row r="204" spans="1:44" s="144" customFormat="1" ht="23.1" customHeight="1" x14ac:dyDescent="0.25">
      <c r="A204" s="516" t="s">
        <v>245</v>
      </c>
      <c r="B204" s="2">
        <v>4755</v>
      </c>
      <c r="C204" s="2" t="s">
        <v>504</v>
      </c>
      <c r="D204" s="4" t="s">
        <v>250</v>
      </c>
      <c r="E204" s="116">
        <f t="shared" si="56"/>
        <v>13250</v>
      </c>
      <c r="F204" s="117">
        <f t="shared" si="56"/>
        <v>7950</v>
      </c>
      <c r="G204" s="101"/>
      <c r="H204" s="2"/>
      <c r="I204" s="45"/>
      <c r="J204" s="33"/>
      <c r="K204" s="202">
        <f t="shared" si="57"/>
        <v>13250</v>
      </c>
      <c r="L204" s="202">
        <f t="shared" si="57"/>
        <v>7950</v>
      </c>
      <c r="M204" s="51"/>
      <c r="N204" s="13">
        <f t="shared" si="40"/>
        <v>13237.725</v>
      </c>
      <c r="O204" s="13">
        <f t="shared" si="41"/>
        <v>7942.6350000000002</v>
      </c>
      <c r="P204" s="51"/>
      <c r="Q204" s="522">
        <v>5295.09</v>
      </c>
      <c r="R204" s="398">
        <v>5295.09</v>
      </c>
      <c r="S204" s="398">
        <v>4414.32</v>
      </c>
      <c r="T204" s="398">
        <v>4414.32</v>
      </c>
      <c r="U204" s="398">
        <v>4414.32</v>
      </c>
      <c r="V204" s="436">
        <v>4414.32</v>
      </c>
      <c r="W204" s="399">
        <v>4222.3797000000004</v>
      </c>
      <c r="X204" s="399">
        <v>4222.3797000000004</v>
      </c>
      <c r="Y204" s="371">
        <v>3838.527</v>
      </c>
      <c r="Z204" s="303">
        <v>2647.26</v>
      </c>
      <c r="AA204" s="289">
        <v>2647.5</v>
      </c>
      <c r="AB204" s="277">
        <v>2118</v>
      </c>
      <c r="AC204" s="272">
        <v>2118</v>
      </c>
      <c r="AD204" s="263">
        <v>2117.81</v>
      </c>
      <c r="AE204" s="208">
        <v>1890.9059399999999</v>
      </c>
      <c r="AF204" s="208">
        <v>1890.9059399999999</v>
      </c>
      <c r="AG204" s="208">
        <v>1890.9059399999999</v>
      </c>
      <c r="AH204" s="208">
        <v>1890.9059399999999</v>
      </c>
      <c r="AI204" s="208">
        <v>1705.3625</v>
      </c>
      <c r="AJ204" s="190">
        <v>1364.29</v>
      </c>
      <c r="AK204" s="312">
        <f t="shared" si="48"/>
        <v>1.1995256347523515</v>
      </c>
      <c r="AM204" s="34"/>
      <c r="AN204" s="34"/>
      <c r="AO204" s="34"/>
      <c r="AP204" s="34"/>
      <c r="AQ204" s="34"/>
      <c r="AR204" s="34"/>
    </row>
    <row r="205" spans="1:44" s="144" customFormat="1" ht="15" customHeight="1" x14ac:dyDescent="0.25">
      <c r="A205" s="2"/>
      <c r="B205" s="2"/>
      <c r="C205" s="2"/>
      <c r="D205" s="136"/>
      <c r="E205" s="138"/>
      <c r="F205" s="139"/>
      <c r="G205" s="101"/>
      <c r="H205" s="2"/>
      <c r="I205" s="45"/>
      <c r="J205" s="33"/>
      <c r="K205" s="202">
        <f t="shared" si="57"/>
        <v>50</v>
      </c>
      <c r="L205" s="202">
        <f t="shared" si="57"/>
        <v>50</v>
      </c>
      <c r="M205" s="2"/>
      <c r="N205" s="13"/>
      <c r="O205" s="13"/>
      <c r="P205" s="2"/>
      <c r="Q205" s="476">
        <v>45455</v>
      </c>
      <c r="R205" s="476">
        <v>45425</v>
      </c>
      <c r="S205" s="476">
        <v>45394</v>
      </c>
      <c r="T205" s="473">
        <v>220324</v>
      </c>
      <c r="U205" s="398"/>
      <c r="V205" s="400"/>
      <c r="W205" s="400"/>
      <c r="X205" s="400"/>
      <c r="Y205" s="332"/>
      <c r="Z205" s="332"/>
      <c r="AA205" s="330"/>
      <c r="AB205" s="280"/>
      <c r="AC205" s="339"/>
      <c r="AD205" s="331"/>
      <c r="AE205" s="237"/>
      <c r="AF205" s="237"/>
      <c r="AG205" s="237"/>
      <c r="AH205" s="237"/>
      <c r="AI205" s="237"/>
      <c r="AJ205" s="240"/>
      <c r="AK205" s="312">
        <f t="shared" si="48"/>
        <v>1.0013437899281843</v>
      </c>
      <c r="AM205" s="34"/>
      <c r="AN205" s="34"/>
      <c r="AO205" s="34"/>
      <c r="AP205" s="34"/>
      <c r="AQ205" s="34"/>
      <c r="AR205" s="34"/>
    </row>
    <row r="206" spans="1:44" s="144" customFormat="1" ht="23.1" customHeight="1" x14ac:dyDescent="0.25">
      <c r="A206" s="449" t="s">
        <v>238</v>
      </c>
      <c r="B206" s="2">
        <v>1968</v>
      </c>
      <c r="C206" s="2" t="s">
        <v>446</v>
      </c>
      <c r="D206" s="4" t="s">
        <v>782</v>
      </c>
      <c r="E206" s="116">
        <f t="shared" si="56"/>
        <v>3500</v>
      </c>
      <c r="F206" s="117">
        <f t="shared" si="56"/>
        <v>2100</v>
      </c>
      <c r="G206" s="101"/>
      <c r="H206" s="2"/>
      <c r="I206" s="45"/>
      <c r="J206" s="33"/>
      <c r="K206" s="202">
        <f t="shared" si="57"/>
        <v>3500</v>
      </c>
      <c r="L206" s="202">
        <f t="shared" si="57"/>
        <v>2100</v>
      </c>
      <c r="M206" s="51"/>
      <c r="N206" s="13">
        <f t="shared" ref="N206:N272" si="58">Q206*$N$7</f>
        <v>3480.375</v>
      </c>
      <c r="O206" s="13">
        <f t="shared" ref="O206:O272" si="59">Q206*$O$7</f>
        <v>2088.2250000000004</v>
      </c>
      <c r="P206" s="51"/>
      <c r="Q206" s="477">
        <v>1392.15</v>
      </c>
      <c r="R206" s="477">
        <v>1392.15</v>
      </c>
      <c r="S206" s="477">
        <v>1392.15</v>
      </c>
      <c r="T206" s="450">
        <v>1289.0240000000001</v>
      </c>
      <c r="U206" s="450">
        <v>1289.0240000000001</v>
      </c>
      <c r="V206" s="436">
        <v>1171.8399999999999</v>
      </c>
      <c r="W206" s="409">
        <v>1171.8399999999999</v>
      </c>
      <c r="X206" s="409">
        <v>1171.8399999999999</v>
      </c>
      <c r="Y206" s="368">
        <v>1069.2</v>
      </c>
      <c r="Z206" s="305">
        <v>855.36</v>
      </c>
      <c r="AA206" s="289">
        <v>786.71249999999998</v>
      </c>
      <c r="AB206" s="277">
        <v>629.37</v>
      </c>
      <c r="AC206" s="263">
        <v>629.37</v>
      </c>
      <c r="AD206" s="263">
        <v>629.37</v>
      </c>
      <c r="AE206" s="208">
        <v>566.41661999999997</v>
      </c>
      <c r="AF206" s="208">
        <v>566.41661999999997</v>
      </c>
      <c r="AG206" s="208">
        <v>566.41661999999997</v>
      </c>
      <c r="AH206" s="208">
        <v>566.41661999999997</v>
      </c>
      <c r="AI206" s="208">
        <v>510.83750000000003</v>
      </c>
      <c r="AJ206" s="190">
        <v>408.67</v>
      </c>
      <c r="AK206" s="312">
        <f t="shared" si="48"/>
        <v>1</v>
      </c>
      <c r="AM206" s="34"/>
      <c r="AN206" s="34"/>
      <c r="AO206" s="34"/>
      <c r="AP206" s="34"/>
      <c r="AQ206" s="34"/>
      <c r="AR206" s="34"/>
    </row>
    <row r="207" spans="1:44" s="144" customFormat="1" ht="23.1" customHeight="1" x14ac:dyDescent="0.25">
      <c r="A207" s="449" t="s">
        <v>238</v>
      </c>
      <c r="B207" s="2">
        <v>1969</v>
      </c>
      <c r="C207" s="2" t="s">
        <v>447</v>
      </c>
      <c r="D207" s="4" t="s">
        <v>783</v>
      </c>
      <c r="E207" s="116">
        <f t="shared" si="56"/>
        <v>3750</v>
      </c>
      <c r="F207" s="117">
        <f t="shared" si="56"/>
        <v>2250</v>
      </c>
      <c r="G207" s="101"/>
      <c r="H207" s="2"/>
      <c r="I207" s="45"/>
      <c r="J207" s="33"/>
      <c r="K207" s="202">
        <f t="shared" si="57"/>
        <v>3750</v>
      </c>
      <c r="L207" s="202">
        <f t="shared" si="57"/>
        <v>2250</v>
      </c>
      <c r="M207" s="51"/>
      <c r="N207" s="13">
        <f t="shared" si="58"/>
        <v>3708.4500000000003</v>
      </c>
      <c r="O207" s="13">
        <f t="shared" si="59"/>
        <v>2225.0700000000002</v>
      </c>
      <c r="P207" s="51"/>
      <c r="Q207" s="477">
        <v>1483.38</v>
      </c>
      <c r="R207" s="477">
        <v>1483.38</v>
      </c>
      <c r="S207" s="477">
        <v>1483.38</v>
      </c>
      <c r="T207" s="450">
        <v>1373.5</v>
      </c>
      <c r="U207" s="450">
        <v>1302.2239999999999</v>
      </c>
      <c r="V207" s="436">
        <v>1183.8399999999999</v>
      </c>
      <c r="W207" s="409">
        <v>1183.8399999999999</v>
      </c>
      <c r="X207" s="409">
        <v>1183.8399999999999</v>
      </c>
      <c r="Y207" s="368">
        <v>1139.9124999999999</v>
      </c>
      <c r="Z207" s="303">
        <v>911.93</v>
      </c>
      <c r="AA207" s="289">
        <v>838.17499999999995</v>
      </c>
      <c r="AB207" s="277">
        <v>670.54</v>
      </c>
      <c r="AC207" s="263">
        <v>670.54</v>
      </c>
      <c r="AD207" s="263">
        <v>670.54</v>
      </c>
      <c r="AE207" s="208">
        <v>603.54755999999998</v>
      </c>
      <c r="AF207" s="208">
        <v>603.54755999999998</v>
      </c>
      <c r="AG207" s="208">
        <v>603.54755999999998</v>
      </c>
      <c r="AH207" s="208">
        <v>603.54755999999998</v>
      </c>
      <c r="AI207" s="208">
        <v>544.32499999999993</v>
      </c>
      <c r="AJ207" s="190">
        <v>435.46</v>
      </c>
      <c r="AK207" s="312">
        <f t="shared" si="48"/>
        <v>1</v>
      </c>
      <c r="AL207" s="144">
        <f>T207*1.08</f>
        <v>1483.38</v>
      </c>
      <c r="AM207" s="34"/>
      <c r="AN207" s="34"/>
      <c r="AO207" s="34"/>
      <c r="AP207" s="34"/>
      <c r="AQ207" s="34"/>
      <c r="AR207" s="34"/>
    </row>
    <row r="208" spans="1:44" s="144" customFormat="1" ht="23.1" customHeight="1" x14ac:dyDescent="0.25">
      <c r="A208" s="449" t="s">
        <v>238</v>
      </c>
      <c r="B208" s="2">
        <v>1970</v>
      </c>
      <c r="C208" s="2" t="s">
        <v>448</v>
      </c>
      <c r="D208" s="4" t="s">
        <v>784</v>
      </c>
      <c r="E208" s="116">
        <f t="shared" si="56"/>
        <v>5150</v>
      </c>
      <c r="F208" s="117">
        <f t="shared" si="56"/>
        <v>3100</v>
      </c>
      <c r="G208" s="101"/>
      <c r="H208" s="2"/>
      <c r="I208" s="45"/>
      <c r="J208" s="33"/>
      <c r="K208" s="202">
        <f t="shared" si="57"/>
        <v>5150</v>
      </c>
      <c r="L208" s="202">
        <f t="shared" si="57"/>
        <v>3100</v>
      </c>
      <c r="M208" s="51"/>
      <c r="N208" s="13">
        <f t="shared" si="58"/>
        <v>5138.0349999999999</v>
      </c>
      <c r="O208" s="13">
        <f t="shared" si="59"/>
        <v>3082.8209999999999</v>
      </c>
      <c r="P208" s="51"/>
      <c r="Q208" s="477">
        <v>2055.2139999999999</v>
      </c>
      <c r="R208" s="477">
        <v>2055.2139999999999</v>
      </c>
      <c r="S208" s="477">
        <v>2055.2139999999999</v>
      </c>
      <c r="T208" s="450">
        <v>1902.9780000000001</v>
      </c>
      <c r="U208" s="450">
        <v>1902.9780000000001</v>
      </c>
      <c r="V208" s="436">
        <v>1729.98</v>
      </c>
      <c r="W208" s="409">
        <v>1729.98</v>
      </c>
      <c r="X208" s="409">
        <v>1729.98</v>
      </c>
      <c r="Y208" s="368">
        <v>1578.45</v>
      </c>
      <c r="Z208" s="305">
        <v>1262.76</v>
      </c>
      <c r="AA208" s="289">
        <v>1161.39375</v>
      </c>
      <c r="AB208" s="277">
        <v>929.11500000000001</v>
      </c>
      <c r="AC208" s="263">
        <v>929.11500000000001</v>
      </c>
      <c r="AD208" s="263">
        <v>929.11500000000001</v>
      </c>
      <c r="AE208" s="208">
        <v>836.21537999999998</v>
      </c>
      <c r="AF208" s="208">
        <v>836.21537999999998</v>
      </c>
      <c r="AG208" s="208">
        <v>836.21537999999998</v>
      </c>
      <c r="AH208" s="208">
        <v>836.21537999999998</v>
      </c>
      <c r="AI208" s="208">
        <v>754.16250000000002</v>
      </c>
      <c r="AJ208" s="190">
        <v>603.33000000000004</v>
      </c>
      <c r="AK208" s="312">
        <f t="shared" si="48"/>
        <v>1</v>
      </c>
      <c r="AM208" s="34"/>
      <c r="AN208" s="34"/>
      <c r="AO208" s="34"/>
      <c r="AP208" s="34"/>
      <c r="AQ208" s="34"/>
      <c r="AR208" s="34"/>
    </row>
    <row r="209" spans="1:44" s="144" customFormat="1" ht="23.1" customHeight="1" x14ac:dyDescent="0.25">
      <c r="A209" s="449" t="s">
        <v>238</v>
      </c>
      <c r="B209" s="2">
        <v>1971</v>
      </c>
      <c r="C209" s="2" t="s">
        <v>449</v>
      </c>
      <c r="D209" s="4" t="s">
        <v>785</v>
      </c>
      <c r="E209" s="116">
        <f t="shared" si="56"/>
        <v>7900</v>
      </c>
      <c r="F209" s="117">
        <f t="shared" si="56"/>
        <v>4750</v>
      </c>
      <c r="G209" s="101"/>
      <c r="H209" s="2"/>
      <c r="I209" s="45"/>
      <c r="J209" s="33"/>
      <c r="K209" s="202">
        <f t="shared" si="57"/>
        <v>7900</v>
      </c>
      <c r="L209" s="202">
        <f t="shared" si="57"/>
        <v>4750</v>
      </c>
      <c r="M209" s="51"/>
      <c r="N209" s="13">
        <f t="shared" si="58"/>
        <v>7850.45</v>
      </c>
      <c r="O209" s="13">
        <f t="shared" si="59"/>
        <v>4710.2699999999995</v>
      </c>
      <c r="P209" s="51"/>
      <c r="Q209" s="477">
        <v>3140.18</v>
      </c>
      <c r="R209" s="477">
        <v>3140.18</v>
      </c>
      <c r="S209" s="477">
        <v>3140.18</v>
      </c>
      <c r="T209" s="450">
        <v>2907.5750000000003</v>
      </c>
      <c r="U209" s="450">
        <v>2907.5750000000003</v>
      </c>
      <c r="V209" s="436">
        <v>2643.25</v>
      </c>
      <c r="W209" s="409">
        <v>2643.25</v>
      </c>
      <c r="X209" s="409">
        <v>2643.25</v>
      </c>
      <c r="Y209" s="368">
        <v>2411.7250000000004</v>
      </c>
      <c r="Z209" s="305">
        <v>1929.38</v>
      </c>
      <c r="AA209" s="289">
        <v>1774.52</v>
      </c>
      <c r="AB209" s="277">
        <v>1419.616</v>
      </c>
      <c r="AC209" s="263">
        <v>1419.616</v>
      </c>
      <c r="AD209" s="263">
        <v>1419.616</v>
      </c>
      <c r="AE209" s="208">
        <v>1277.6563799999999</v>
      </c>
      <c r="AF209" s="208">
        <v>1277.6563799999999</v>
      </c>
      <c r="AG209" s="208">
        <v>1277.6563799999999</v>
      </c>
      <c r="AH209" s="208">
        <v>1277.6563799999999</v>
      </c>
      <c r="AI209" s="208">
        <v>1152.2875000000001</v>
      </c>
      <c r="AJ209" s="190">
        <v>921.83</v>
      </c>
      <c r="AK209" s="312">
        <f t="shared" si="48"/>
        <v>1</v>
      </c>
      <c r="AM209" s="34"/>
      <c r="AN209" s="34"/>
      <c r="AO209" s="34"/>
      <c r="AP209" s="34"/>
      <c r="AQ209" s="34"/>
      <c r="AR209" s="34"/>
    </row>
    <row r="210" spans="1:44" s="144" customFormat="1" ht="23.1" customHeight="1" x14ac:dyDescent="0.25">
      <c r="A210" s="449" t="s">
        <v>238</v>
      </c>
      <c r="B210" s="2">
        <v>1972</v>
      </c>
      <c r="C210" s="2" t="s">
        <v>450</v>
      </c>
      <c r="D210" s="4" t="s">
        <v>786</v>
      </c>
      <c r="E210" s="116">
        <f t="shared" si="56"/>
        <v>10450</v>
      </c>
      <c r="F210" s="117">
        <f t="shared" si="56"/>
        <v>6300</v>
      </c>
      <c r="G210" s="101"/>
      <c r="H210" s="2"/>
      <c r="I210" s="45"/>
      <c r="J210" s="33"/>
      <c r="K210" s="202">
        <f t="shared" si="57"/>
        <v>10450</v>
      </c>
      <c r="L210" s="202">
        <f t="shared" si="57"/>
        <v>6300</v>
      </c>
      <c r="M210" s="51"/>
      <c r="N210" s="13">
        <f t="shared" si="58"/>
        <v>10433.599999999999</v>
      </c>
      <c r="O210" s="13">
        <f t="shared" si="59"/>
        <v>6260.16</v>
      </c>
      <c r="P210" s="51"/>
      <c r="Q210" s="477">
        <v>4173.4399999999996</v>
      </c>
      <c r="R210" s="477">
        <v>4173.4399999999996</v>
      </c>
      <c r="S210" s="477">
        <v>4173.4399999999996</v>
      </c>
      <c r="T210" s="450">
        <v>3864.3</v>
      </c>
      <c r="U210" s="450">
        <v>3864.3</v>
      </c>
      <c r="V210" s="436">
        <v>3513</v>
      </c>
      <c r="W210" s="409">
        <v>3513</v>
      </c>
      <c r="X210" s="409">
        <v>3513</v>
      </c>
      <c r="Y210" s="368">
        <v>3205.2874999999999</v>
      </c>
      <c r="Z210" s="305">
        <v>2564.23</v>
      </c>
      <c r="AA210" s="289">
        <v>2358.4137500000002</v>
      </c>
      <c r="AB210" s="277">
        <v>1886.7310000000002</v>
      </c>
      <c r="AC210" s="263">
        <v>1886.7310000000002</v>
      </c>
      <c r="AD210" s="263">
        <v>1886.7310000000002</v>
      </c>
      <c r="AE210" s="208">
        <v>1698.0579</v>
      </c>
      <c r="AF210" s="208">
        <v>1698.0579</v>
      </c>
      <c r="AG210" s="208">
        <v>1698.0579</v>
      </c>
      <c r="AH210" s="208">
        <v>1698.0579</v>
      </c>
      <c r="AI210" s="208">
        <v>1531.4375</v>
      </c>
      <c r="AJ210" s="190">
        <v>1225.1500000000001</v>
      </c>
      <c r="AK210" s="312">
        <f t="shared" si="48"/>
        <v>1</v>
      </c>
      <c r="AM210" s="34"/>
      <c r="AN210" s="34"/>
      <c r="AO210" s="34"/>
      <c r="AP210" s="34"/>
      <c r="AQ210" s="34"/>
      <c r="AR210" s="34"/>
    </row>
    <row r="211" spans="1:44" s="144" customFormat="1" ht="23.1" customHeight="1" x14ac:dyDescent="0.25">
      <c r="A211" s="449" t="s">
        <v>238</v>
      </c>
      <c r="B211" s="2">
        <v>1973</v>
      </c>
      <c r="C211" s="2" t="s">
        <v>451</v>
      </c>
      <c r="D211" s="4" t="s">
        <v>787</v>
      </c>
      <c r="E211" s="116">
        <f t="shared" si="56"/>
        <v>19000</v>
      </c>
      <c r="F211" s="117">
        <f t="shared" si="56"/>
        <v>11400</v>
      </c>
      <c r="G211" s="101"/>
      <c r="H211" s="2"/>
      <c r="I211" s="45"/>
      <c r="J211" s="33"/>
      <c r="K211" s="202">
        <f t="shared" si="57"/>
        <v>19000</v>
      </c>
      <c r="L211" s="202">
        <f t="shared" si="57"/>
        <v>11400</v>
      </c>
      <c r="M211" s="51"/>
      <c r="N211" s="13">
        <f t="shared" si="58"/>
        <v>18982.3</v>
      </c>
      <c r="O211" s="13">
        <f t="shared" si="59"/>
        <v>11389.380000000001</v>
      </c>
      <c r="P211" s="51"/>
      <c r="Q211" s="477">
        <v>7592.92</v>
      </c>
      <c r="R211" s="477">
        <v>7592.92</v>
      </c>
      <c r="S211" s="477">
        <v>7592.92</v>
      </c>
      <c r="T211" s="450">
        <v>7030.4740000000011</v>
      </c>
      <c r="U211" s="450">
        <v>7030.4740000000011</v>
      </c>
      <c r="V211" s="436">
        <v>6391.34</v>
      </c>
      <c r="W211" s="409">
        <v>6391.34</v>
      </c>
      <c r="X211" s="409">
        <v>6391.34</v>
      </c>
      <c r="Y211" s="368">
        <v>5831.5124999999998</v>
      </c>
      <c r="Z211" s="305">
        <v>4665.21</v>
      </c>
      <c r="AA211" s="289">
        <v>4290.7425000000003</v>
      </c>
      <c r="AB211" s="277">
        <v>3432.5940000000001</v>
      </c>
      <c r="AC211" s="263">
        <v>3432.5940000000001</v>
      </c>
      <c r="AD211" s="263">
        <v>3432.5940000000001</v>
      </c>
      <c r="AE211" s="208">
        <v>3089.3385599999997</v>
      </c>
      <c r="AF211" s="208">
        <v>3089.3385599999997</v>
      </c>
      <c r="AG211" s="208">
        <v>3089.3385599999997</v>
      </c>
      <c r="AH211" s="208">
        <v>3089.3385599999997</v>
      </c>
      <c r="AI211" s="208">
        <v>2786.2</v>
      </c>
      <c r="AJ211" s="190">
        <v>2228.96</v>
      </c>
      <c r="AK211" s="312">
        <f t="shared" si="48"/>
        <v>1</v>
      </c>
      <c r="AM211" s="34"/>
      <c r="AN211" s="34"/>
      <c r="AO211" s="34"/>
      <c r="AP211" s="34"/>
      <c r="AQ211" s="34"/>
      <c r="AR211" s="34"/>
    </row>
    <row r="212" spans="1:44" s="144" customFormat="1" ht="23.1" customHeight="1" x14ac:dyDescent="0.25">
      <c r="A212" s="449" t="s">
        <v>238</v>
      </c>
      <c r="B212" s="2">
        <v>1974</v>
      </c>
      <c r="C212" s="2" t="s">
        <v>452</v>
      </c>
      <c r="D212" s="4" t="s">
        <v>788</v>
      </c>
      <c r="E212" s="116">
        <f t="shared" si="56"/>
        <v>23850</v>
      </c>
      <c r="F212" s="117">
        <f t="shared" si="56"/>
        <v>14300</v>
      </c>
      <c r="G212" s="101"/>
      <c r="H212" s="2"/>
      <c r="I212" s="45"/>
      <c r="J212" s="33"/>
      <c r="K212" s="202">
        <f t="shared" si="57"/>
        <v>23850</v>
      </c>
      <c r="L212" s="202">
        <f t="shared" si="57"/>
        <v>14300</v>
      </c>
      <c r="M212" s="51"/>
      <c r="N212" s="13">
        <f t="shared" si="58"/>
        <v>23804.2</v>
      </c>
      <c r="O212" s="13">
        <f t="shared" si="59"/>
        <v>14282.52</v>
      </c>
      <c r="P212" s="51"/>
      <c r="Q212" s="477">
        <v>9521.68</v>
      </c>
      <c r="R212" s="477">
        <v>9521.68</v>
      </c>
      <c r="S212" s="477">
        <v>9521.68</v>
      </c>
      <c r="T212" s="450">
        <v>8816.2470000000012</v>
      </c>
      <c r="U212" s="450">
        <v>8816.2470000000012</v>
      </c>
      <c r="V212" s="436">
        <v>8014.77</v>
      </c>
      <c r="W212" s="409">
        <v>8014.77</v>
      </c>
      <c r="X212" s="409">
        <v>8014.77</v>
      </c>
      <c r="Y212" s="368">
        <v>7312.75</v>
      </c>
      <c r="Z212" s="305">
        <v>5850.2</v>
      </c>
      <c r="AA212" s="289">
        <v>5380.6775000000007</v>
      </c>
      <c r="AB212" s="277">
        <v>4304.5420000000004</v>
      </c>
      <c r="AC212" s="263">
        <v>4304.5420000000004</v>
      </c>
      <c r="AD212" s="263">
        <v>4304.5420000000004</v>
      </c>
      <c r="AE212" s="208">
        <v>3874.1056199999998</v>
      </c>
      <c r="AF212" s="208">
        <v>3874.1056199999998</v>
      </c>
      <c r="AG212" s="208">
        <v>3874.1056199999998</v>
      </c>
      <c r="AH212" s="208">
        <v>3874.1056199999998</v>
      </c>
      <c r="AI212" s="208">
        <v>3493.9625000000001</v>
      </c>
      <c r="AJ212" s="190">
        <v>2795.17</v>
      </c>
      <c r="AK212" s="312">
        <f t="shared" si="48"/>
        <v>1</v>
      </c>
      <c r="AM212" s="34"/>
      <c r="AN212" s="34"/>
      <c r="AO212" s="34"/>
      <c r="AP212" s="34"/>
      <c r="AQ212" s="34"/>
      <c r="AR212" s="34"/>
    </row>
    <row r="213" spans="1:44" s="144" customFormat="1" ht="15" customHeight="1" x14ac:dyDescent="0.25">
      <c r="A213" s="2"/>
      <c r="B213" s="2"/>
      <c r="C213" s="2"/>
      <c r="D213" s="136"/>
      <c r="E213" s="138"/>
      <c r="F213" s="139"/>
      <c r="G213" s="101"/>
      <c r="H213" s="2"/>
      <c r="I213" s="45"/>
      <c r="J213" s="33"/>
      <c r="K213" s="202">
        <f t="shared" si="57"/>
        <v>50</v>
      </c>
      <c r="L213" s="202">
        <f t="shared" si="57"/>
        <v>50</v>
      </c>
      <c r="M213" s="51"/>
      <c r="N213" s="13"/>
      <c r="O213" s="13"/>
      <c r="P213" s="51"/>
      <c r="Q213" s="398"/>
      <c r="R213" s="398"/>
      <c r="S213" s="398"/>
      <c r="T213" s="398"/>
      <c r="U213" s="398"/>
      <c r="V213" s="400"/>
      <c r="W213" s="401"/>
      <c r="X213" s="401"/>
      <c r="Y213" s="368"/>
      <c r="Z213" s="305"/>
      <c r="AA213" s="289"/>
      <c r="AB213" s="277"/>
      <c r="AC213" s="263"/>
      <c r="AD213" s="263"/>
      <c r="AE213" s="208"/>
      <c r="AF213" s="208"/>
      <c r="AG213" s="208"/>
      <c r="AH213" s="208"/>
      <c r="AI213" s="208"/>
      <c r="AJ213" s="190"/>
      <c r="AK213" s="312" t="e">
        <f t="shared" si="48"/>
        <v>#DIV/0!</v>
      </c>
      <c r="AM213" s="34"/>
      <c r="AN213" s="34"/>
      <c r="AO213" s="34"/>
      <c r="AP213" s="34"/>
      <c r="AQ213" s="34"/>
      <c r="AR213" s="34"/>
    </row>
    <row r="214" spans="1:44" s="144" customFormat="1" ht="23.1" customHeight="1" x14ac:dyDescent="0.25">
      <c r="A214" s="449" t="s">
        <v>238</v>
      </c>
      <c r="B214" s="2"/>
      <c r="C214" s="2" t="s">
        <v>673</v>
      </c>
      <c r="D214" s="4" t="s">
        <v>946</v>
      </c>
      <c r="E214" s="116">
        <f t="shared" ref="E214:E215" si="60">K214</f>
        <v>15650</v>
      </c>
      <c r="F214" s="117">
        <f t="shared" ref="F214:F215" si="61">L214</f>
        <v>9400</v>
      </c>
      <c r="G214" s="101"/>
      <c r="H214" s="2"/>
      <c r="I214" s="45"/>
      <c r="J214" s="33"/>
      <c r="K214" s="202">
        <f t="shared" ref="K214:K215" si="62">MROUND(N214+25,50)</f>
        <v>15650</v>
      </c>
      <c r="L214" s="202">
        <f t="shared" ref="L214:L215" si="63">MROUND(O214+25,50)</f>
        <v>9400</v>
      </c>
      <c r="M214" s="51"/>
      <c r="N214" s="13">
        <f t="shared" ref="N214:N215" si="64">Q214*$N$7</f>
        <v>15624.400000000001</v>
      </c>
      <c r="O214" s="13">
        <f t="shared" ref="O214:O215" si="65">Q214*$O$7</f>
        <v>9374.64</v>
      </c>
      <c r="P214" s="51"/>
      <c r="Q214" s="479">
        <v>6249.76</v>
      </c>
      <c r="R214" s="479"/>
      <c r="S214" s="479"/>
      <c r="T214" s="398"/>
      <c r="U214" s="398"/>
      <c r="V214" s="400"/>
      <c r="W214" s="409"/>
      <c r="X214" s="409"/>
      <c r="Y214" s="368"/>
      <c r="Z214" s="305"/>
      <c r="AA214" s="289"/>
      <c r="AB214" s="277"/>
      <c r="AC214" s="263"/>
      <c r="AD214" s="263"/>
      <c r="AE214" s="242"/>
      <c r="AF214" s="234"/>
      <c r="AG214" s="208"/>
      <c r="AH214" s="208"/>
      <c r="AI214" s="208"/>
      <c r="AJ214" s="190">
        <v>4106</v>
      </c>
      <c r="AK214" s="312" t="e">
        <f t="shared" ref="AK214:AK215" si="66">Q214/S214</f>
        <v>#DIV/0!</v>
      </c>
      <c r="AM214" s="34"/>
      <c r="AN214" s="34"/>
      <c r="AO214" s="34"/>
      <c r="AP214" s="34"/>
      <c r="AQ214" s="34"/>
      <c r="AR214" s="34"/>
    </row>
    <row r="215" spans="1:44" s="144" customFormat="1" ht="23.1" customHeight="1" x14ac:dyDescent="0.25">
      <c r="A215" s="449"/>
      <c r="B215" s="2"/>
      <c r="C215" s="2" t="s">
        <v>673</v>
      </c>
      <c r="D215" s="4" t="s">
        <v>947</v>
      </c>
      <c r="E215" s="116">
        <f t="shared" si="60"/>
        <v>17500</v>
      </c>
      <c r="F215" s="117">
        <f t="shared" si="61"/>
        <v>10500</v>
      </c>
      <c r="G215" s="101"/>
      <c r="H215" s="2"/>
      <c r="I215" s="45"/>
      <c r="J215" s="33"/>
      <c r="K215" s="202">
        <f t="shared" si="62"/>
        <v>17500</v>
      </c>
      <c r="L215" s="202">
        <f t="shared" si="63"/>
        <v>10500</v>
      </c>
      <c r="M215" s="51"/>
      <c r="N215" s="13">
        <f t="shared" si="64"/>
        <v>17479.949999999997</v>
      </c>
      <c r="O215" s="13">
        <f t="shared" si="65"/>
        <v>10487.97</v>
      </c>
      <c r="P215" s="51"/>
      <c r="Q215" s="479">
        <v>6991.98</v>
      </c>
      <c r="R215" s="479"/>
      <c r="S215" s="479"/>
      <c r="T215" s="398"/>
      <c r="U215" s="398"/>
      <c r="V215" s="400"/>
      <c r="W215" s="409"/>
      <c r="X215" s="409"/>
      <c r="Y215" s="368"/>
      <c r="Z215" s="305"/>
      <c r="AA215" s="289"/>
      <c r="AB215" s="277"/>
      <c r="AC215" s="263"/>
      <c r="AD215" s="263"/>
      <c r="AE215" s="242"/>
      <c r="AF215" s="234"/>
      <c r="AG215" s="208"/>
      <c r="AH215" s="208"/>
      <c r="AI215" s="208"/>
      <c r="AJ215" s="190">
        <v>4106</v>
      </c>
      <c r="AK215" s="312" t="e">
        <f t="shared" si="66"/>
        <v>#DIV/0!</v>
      </c>
      <c r="AM215" s="34"/>
      <c r="AN215" s="34"/>
      <c r="AO215" s="34"/>
      <c r="AP215" s="34"/>
      <c r="AQ215" s="34"/>
      <c r="AR215" s="34"/>
    </row>
    <row r="216" spans="1:44" s="144" customFormat="1" ht="23.1" customHeight="1" x14ac:dyDescent="0.25">
      <c r="A216" s="449"/>
      <c r="B216" s="2"/>
      <c r="C216" s="2" t="s">
        <v>673</v>
      </c>
      <c r="D216" s="4" t="s">
        <v>674</v>
      </c>
      <c r="E216" s="116">
        <f t="shared" ref="E216:F219" si="67">K216</f>
        <v>35000</v>
      </c>
      <c r="F216" s="117">
        <f t="shared" si="67"/>
        <v>21000</v>
      </c>
      <c r="G216" s="101"/>
      <c r="H216" s="2"/>
      <c r="I216" s="45"/>
      <c r="J216" s="33"/>
      <c r="K216" s="202">
        <f t="shared" ref="K216:L219" si="68">MROUND(N216+25,50)</f>
        <v>35000</v>
      </c>
      <c r="L216" s="202">
        <f t="shared" si="68"/>
        <v>21000</v>
      </c>
      <c r="M216" s="51"/>
      <c r="N216" s="13">
        <f t="shared" si="58"/>
        <v>34965.100000000006</v>
      </c>
      <c r="O216" s="13">
        <f t="shared" si="59"/>
        <v>20979.06</v>
      </c>
      <c r="P216" s="51"/>
      <c r="Q216" s="479">
        <v>13986.04</v>
      </c>
      <c r="R216" s="479">
        <v>13986.04</v>
      </c>
      <c r="S216" s="479">
        <v>13986.04</v>
      </c>
      <c r="T216" s="398">
        <v>12997.303</v>
      </c>
      <c r="U216" s="398">
        <v>12997.303</v>
      </c>
      <c r="V216" s="400">
        <v>11815.73</v>
      </c>
      <c r="W216" s="409">
        <v>11815.73</v>
      </c>
      <c r="X216" s="409">
        <v>11815.73</v>
      </c>
      <c r="Y216" s="368">
        <v>10741.575000000001</v>
      </c>
      <c r="Z216" s="305">
        <v>8593.26</v>
      </c>
      <c r="AA216" s="289">
        <v>7904.6</v>
      </c>
      <c r="AB216" s="277">
        <v>6323.68</v>
      </c>
      <c r="AC216" s="263">
        <v>6323.68</v>
      </c>
      <c r="AD216" s="263">
        <v>6323.68</v>
      </c>
      <c r="AE216" s="242">
        <v>5690.9159999999993</v>
      </c>
      <c r="AF216" s="234"/>
      <c r="AG216" s="208"/>
      <c r="AH216" s="208"/>
      <c r="AI216" s="208"/>
      <c r="AJ216" s="190">
        <v>4106</v>
      </c>
      <c r="AK216" s="312">
        <f t="shared" si="48"/>
        <v>1</v>
      </c>
      <c r="AM216" s="34"/>
      <c r="AN216" s="34"/>
      <c r="AO216" s="34"/>
      <c r="AP216" s="34"/>
      <c r="AQ216" s="34"/>
      <c r="AR216" s="34"/>
    </row>
    <row r="217" spans="1:44" s="144" customFormat="1" ht="15" customHeight="1" x14ac:dyDescent="0.25">
      <c r="A217" s="2"/>
      <c r="B217" s="2"/>
      <c r="C217" s="2"/>
      <c r="D217" s="136"/>
      <c r="E217" s="138"/>
      <c r="F217" s="139"/>
      <c r="G217" s="101"/>
      <c r="H217" s="2"/>
      <c r="I217" s="45"/>
      <c r="J217" s="33"/>
      <c r="K217" s="202">
        <f t="shared" si="68"/>
        <v>50</v>
      </c>
      <c r="L217" s="202">
        <f t="shared" si="68"/>
        <v>50</v>
      </c>
      <c r="M217" s="51"/>
      <c r="N217" s="13"/>
      <c r="O217" s="13"/>
      <c r="P217" s="51"/>
      <c r="Q217" s="398"/>
      <c r="R217" s="398"/>
      <c r="S217" s="398"/>
      <c r="T217" s="398"/>
      <c r="U217" s="398"/>
      <c r="V217" s="400"/>
      <c r="W217" s="399"/>
      <c r="X217" s="399"/>
      <c r="Y217" s="367"/>
      <c r="Z217" s="303"/>
      <c r="AA217" s="289"/>
      <c r="AB217" s="277"/>
      <c r="AC217" s="272"/>
      <c r="AD217" s="263"/>
      <c r="AE217" s="208"/>
      <c r="AF217" s="208"/>
      <c r="AG217" s="208"/>
      <c r="AH217" s="208"/>
      <c r="AI217" s="208"/>
      <c r="AJ217" s="190"/>
      <c r="AK217" s="312" t="e">
        <f t="shared" si="48"/>
        <v>#DIV/0!</v>
      </c>
      <c r="AM217" s="34"/>
      <c r="AN217" s="34"/>
      <c r="AO217" s="34"/>
      <c r="AP217" s="34"/>
      <c r="AQ217" s="34"/>
      <c r="AR217" s="34"/>
    </row>
    <row r="218" spans="1:44" s="144" customFormat="1" ht="23.1" customHeight="1" x14ac:dyDescent="0.25">
      <c r="A218" s="516"/>
      <c r="B218" s="2"/>
      <c r="C218" s="2" t="s">
        <v>657</v>
      </c>
      <c r="D218" s="4" t="s">
        <v>670</v>
      </c>
      <c r="E218" s="116">
        <f t="shared" si="67"/>
        <v>4700</v>
      </c>
      <c r="F218" s="117">
        <f t="shared" si="67"/>
        <v>2800</v>
      </c>
      <c r="G218" s="101"/>
      <c r="H218" s="2"/>
      <c r="I218" s="45"/>
      <c r="J218" s="33"/>
      <c r="K218" s="202">
        <f t="shared" si="68"/>
        <v>4700</v>
      </c>
      <c r="L218" s="202">
        <f t="shared" si="68"/>
        <v>2800</v>
      </c>
      <c r="M218" s="51"/>
      <c r="N218" s="13">
        <f t="shared" si="58"/>
        <v>4660.875</v>
      </c>
      <c r="O218" s="13">
        <f t="shared" si="59"/>
        <v>2796.5249999999996</v>
      </c>
      <c r="P218" s="51"/>
      <c r="Q218" s="522">
        <v>1864.35</v>
      </c>
      <c r="R218" s="398">
        <v>1864.35</v>
      </c>
      <c r="S218" s="398">
        <v>1864.35</v>
      </c>
      <c r="T218" s="398">
        <v>1864.35</v>
      </c>
      <c r="U218" s="398">
        <v>1864.35</v>
      </c>
      <c r="V218" s="436">
        <v>1864.35</v>
      </c>
      <c r="W218" s="399">
        <v>1783.2698124999999</v>
      </c>
      <c r="X218" s="399">
        <v>1783.2698124999999</v>
      </c>
      <c r="Y218" s="371">
        <v>1621.1543749999998</v>
      </c>
      <c r="Z218" s="303">
        <v>1118.0374999999999</v>
      </c>
      <c r="AA218" s="289">
        <v>1118.0374999999999</v>
      </c>
      <c r="AB218" s="277">
        <v>894.43</v>
      </c>
      <c r="AC218" s="263">
        <v>894.43</v>
      </c>
      <c r="AD218" s="263">
        <v>894.43</v>
      </c>
      <c r="AE218" s="208">
        <v>726</v>
      </c>
      <c r="AF218" s="234">
        <v>726</v>
      </c>
      <c r="AG218" s="208">
        <v>726</v>
      </c>
      <c r="AH218" s="208"/>
      <c r="AI218" s="208"/>
      <c r="AJ218" s="190"/>
      <c r="AK218" s="312">
        <f t="shared" si="48"/>
        <v>1</v>
      </c>
      <c r="AM218" s="34"/>
      <c r="AN218" s="34"/>
      <c r="AO218" s="34"/>
      <c r="AP218" s="34"/>
      <c r="AQ218" s="34"/>
      <c r="AR218" s="34"/>
    </row>
    <row r="219" spans="1:44" s="144" customFormat="1" ht="23.1" customHeight="1" x14ac:dyDescent="0.25">
      <c r="A219" s="516"/>
      <c r="B219" s="2"/>
      <c r="C219" s="2" t="s">
        <v>657</v>
      </c>
      <c r="D219" s="4" t="s">
        <v>726</v>
      </c>
      <c r="E219" s="116">
        <f t="shared" si="67"/>
        <v>7750</v>
      </c>
      <c r="F219" s="117">
        <f t="shared" si="67"/>
        <v>4650</v>
      </c>
      <c r="G219" s="101"/>
      <c r="H219" s="2"/>
      <c r="I219" s="45"/>
      <c r="J219" s="33"/>
      <c r="K219" s="202">
        <f t="shared" si="68"/>
        <v>7750</v>
      </c>
      <c r="L219" s="202">
        <f t="shared" si="68"/>
        <v>4650</v>
      </c>
      <c r="M219" s="51"/>
      <c r="N219" s="13">
        <f t="shared" si="58"/>
        <v>7703.875</v>
      </c>
      <c r="O219" s="13">
        <f t="shared" si="59"/>
        <v>4622.3250000000007</v>
      </c>
      <c r="P219" s="51"/>
      <c r="Q219" s="522">
        <v>3081.55</v>
      </c>
      <c r="R219" s="398">
        <v>3081.55</v>
      </c>
      <c r="S219" s="398">
        <v>3081.55</v>
      </c>
      <c r="T219" s="398">
        <v>3081.55</v>
      </c>
      <c r="U219" s="398">
        <v>3081.55</v>
      </c>
      <c r="V219" s="436">
        <v>3081.55</v>
      </c>
      <c r="W219" s="399">
        <v>2947.56</v>
      </c>
      <c r="X219" s="399">
        <v>2947.56</v>
      </c>
      <c r="Y219" s="371">
        <v>2679.6</v>
      </c>
      <c r="Z219" s="303">
        <v>1848</v>
      </c>
      <c r="AA219" s="289">
        <v>1848</v>
      </c>
      <c r="AB219" s="277">
        <v>1478.4</v>
      </c>
      <c r="AC219" s="263">
        <v>1478.4</v>
      </c>
      <c r="AD219" s="263">
        <v>1478.4</v>
      </c>
      <c r="AE219" s="208">
        <v>1200</v>
      </c>
      <c r="AF219" s="234">
        <v>1200</v>
      </c>
      <c r="AG219" s="208">
        <v>1200</v>
      </c>
      <c r="AH219" s="208"/>
      <c r="AI219" s="208"/>
      <c r="AJ219" s="190"/>
      <c r="AK219" s="312">
        <f t="shared" si="48"/>
        <v>1</v>
      </c>
      <c r="AM219" s="34"/>
      <c r="AN219" s="34"/>
      <c r="AO219" s="34"/>
      <c r="AP219" s="34"/>
      <c r="AQ219" s="34"/>
      <c r="AR219" s="34"/>
    </row>
    <row r="220" spans="1:44" s="144" customFormat="1" ht="23.1" customHeight="1" x14ac:dyDescent="0.25">
      <c r="A220" s="2"/>
      <c r="B220" s="2"/>
      <c r="C220" s="2"/>
      <c r="D220" s="136"/>
      <c r="E220" s="138"/>
      <c r="F220" s="139"/>
      <c r="G220" s="101"/>
      <c r="H220" s="2"/>
      <c r="I220" s="45"/>
      <c r="J220" s="33"/>
      <c r="K220" s="202"/>
      <c r="L220" s="202"/>
      <c r="M220" s="51"/>
      <c r="N220" s="13"/>
      <c r="O220" s="13"/>
      <c r="P220" s="51"/>
      <c r="Q220" s="398"/>
      <c r="R220" s="398"/>
      <c r="S220" s="398"/>
      <c r="T220" s="398"/>
      <c r="U220" s="398"/>
      <c r="V220" s="400"/>
      <c r="W220" s="398"/>
      <c r="X220" s="398"/>
      <c r="Y220" s="333"/>
      <c r="Z220" s="333"/>
      <c r="AA220" s="330"/>
      <c r="AB220" s="277"/>
      <c r="AC220" s="234"/>
      <c r="AD220" s="234"/>
      <c r="AE220" s="234"/>
      <c r="AF220" s="234"/>
      <c r="AG220" s="208"/>
      <c r="AH220" s="208"/>
      <c r="AI220" s="208"/>
      <c r="AJ220" s="190"/>
      <c r="AK220" s="312" t="e">
        <f t="shared" si="48"/>
        <v>#DIV/0!</v>
      </c>
      <c r="AM220" s="34"/>
      <c r="AN220" s="34"/>
      <c r="AO220" s="34"/>
      <c r="AP220" s="34"/>
      <c r="AQ220" s="34"/>
      <c r="AR220" s="34"/>
    </row>
    <row r="221" spans="1:44" s="66" customFormat="1" ht="23.1" customHeight="1" x14ac:dyDescent="0.25">
      <c r="A221" s="2"/>
      <c r="B221" s="2"/>
      <c r="C221" s="2"/>
      <c r="D221" s="615" t="s">
        <v>837</v>
      </c>
      <c r="E221" s="615"/>
      <c r="F221" s="615"/>
      <c r="G221" s="615"/>
      <c r="H221" s="615"/>
      <c r="I221" s="615"/>
      <c r="J221" s="33"/>
      <c r="K221" s="202"/>
      <c r="L221" s="202"/>
      <c r="M221" s="51"/>
      <c r="N221" s="13"/>
      <c r="O221" s="13"/>
      <c r="P221" s="63"/>
      <c r="Q221" s="476">
        <v>45455</v>
      </c>
      <c r="R221" s="476">
        <v>45425</v>
      </c>
      <c r="S221" s="476">
        <v>45394</v>
      </c>
      <c r="T221" s="473">
        <v>220324</v>
      </c>
      <c r="U221" s="398"/>
      <c r="V221" s="400"/>
      <c r="W221" s="401"/>
      <c r="X221" s="401"/>
      <c r="Y221" s="368"/>
      <c r="Z221" s="305"/>
      <c r="AA221" s="289"/>
      <c r="AB221" s="277"/>
      <c r="AC221" s="263"/>
      <c r="AD221" s="263"/>
      <c r="AE221" s="208"/>
      <c r="AF221" s="208"/>
      <c r="AG221" s="208"/>
      <c r="AH221" s="208"/>
      <c r="AI221" s="208"/>
      <c r="AJ221" s="192"/>
      <c r="AK221" s="312">
        <f t="shared" si="48"/>
        <v>1.0013437899281843</v>
      </c>
      <c r="AL221" s="144"/>
    </row>
    <row r="222" spans="1:44" s="66" customFormat="1" ht="23.1" customHeight="1" x14ac:dyDescent="0.25">
      <c r="A222" s="449" t="s">
        <v>251</v>
      </c>
      <c r="B222" s="2"/>
      <c r="C222" s="2" t="s">
        <v>702</v>
      </c>
      <c r="D222" s="4" t="s">
        <v>693</v>
      </c>
      <c r="E222" s="116">
        <f t="shared" ref="E222:F223" si="69">K222</f>
        <v>850</v>
      </c>
      <c r="F222" s="117">
        <f t="shared" si="69"/>
        <v>550</v>
      </c>
      <c r="G222" s="101"/>
      <c r="H222" s="2"/>
      <c r="I222" s="2"/>
      <c r="J222" s="33"/>
      <c r="K222" s="202">
        <f t="shared" ref="K222:L223" si="70">MROUND(N222+25,50)</f>
        <v>850</v>
      </c>
      <c r="L222" s="202">
        <f t="shared" si="70"/>
        <v>550</v>
      </c>
      <c r="M222" s="51"/>
      <c r="N222" s="13">
        <f t="shared" si="58"/>
        <v>833.75</v>
      </c>
      <c r="O222" s="13">
        <f t="shared" si="59"/>
        <v>500.25</v>
      </c>
      <c r="P222" s="63"/>
      <c r="Q222" s="477">
        <v>333.5</v>
      </c>
      <c r="R222" s="477">
        <v>333.5</v>
      </c>
      <c r="S222" s="477">
        <v>333.5</v>
      </c>
      <c r="T222" s="450">
        <v>301.40000000000003</v>
      </c>
      <c r="U222" s="450">
        <v>301.40000000000003</v>
      </c>
      <c r="V222" s="436">
        <v>274</v>
      </c>
      <c r="W222" s="409">
        <v>274</v>
      </c>
      <c r="X222" s="409">
        <v>274</v>
      </c>
      <c r="Y222" s="368">
        <v>250</v>
      </c>
      <c r="Z222" s="305">
        <v>200</v>
      </c>
      <c r="AA222" s="289">
        <v>196.41875000000002</v>
      </c>
      <c r="AB222" s="277">
        <v>157.13500000000002</v>
      </c>
      <c r="AC222" s="263">
        <v>157.13500000000002</v>
      </c>
      <c r="AD222" s="263">
        <v>157.13500000000002</v>
      </c>
      <c r="AE222" s="208">
        <v>336.35447999999997</v>
      </c>
      <c r="AF222" s="208">
        <v>336.35447999999997</v>
      </c>
      <c r="AG222" s="208">
        <v>336.35447999999997</v>
      </c>
      <c r="AH222" s="208">
        <v>336.35447999999997</v>
      </c>
      <c r="AI222" s="208">
        <v>303.35000000000002</v>
      </c>
      <c r="AJ222" s="192">
        <v>242.68</v>
      </c>
      <c r="AK222" s="312">
        <f t="shared" si="48"/>
        <v>1</v>
      </c>
      <c r="AL222" s="144"/>
    </row>
    <row r="223" spans="1:44" ht="23.1" customHeight="1" x14ac:dyDescent="0.25">
      <c r="A223" s="449"/>
      <c r="C223" s="2" t="s">
        <v>702</v>
      </c>
      <c r="D223" s="4" t="s">
        <v>694</v>
      </c>
      <c r="E223" s="116">
        <f t="shared" si="69"/>
        <v>1450</v>
      </c>
      <c r="F223" s="117">
        <f t="shared" si="69"/>
        <v>850</v>
      </c>
      <c r="G223" s="101"/>
      <c r="K223" s="202">
        <f t="shared" si="70"/>
        <v>1450</v>
      </c>
      <c r="L223" s="202">
        <f t="shared" si="70"/>
        <v>850</v>
      </c>
      <c r="M223" s="51"/>
      <c r="N223" s="13">
        <f t="shared" si="58"/>
        <v>1416.125</v>
      </c>
      <c r="O223" s="13">
        <f t="shared" si="59"/>
        <v>849.67500000000007</v>
      </c>
      <c r="P223" s="51"/>
      <c r="Q223" s="477">
        <v>566.45000000000005</v>
      </c>
      <c r="R223" s="477">
        <v>566.45000000000005</v>
      </c>
      <c r="S223" s="477">
        <v>566.45000000000005</v>
      </c>
      <c r="T223" s="450">
        <v>5119.2790000000005</v>
      </c>
      <c r="U223" s="450">
        <v>5119.2790000000005</v>
      </c>
      <c r="V223" s="436">
        <v>4653.8900000000003</v>
      </c>
      <c r="W223" s="409">
        <v>4653.8900000000003</v>
      </c>
      <c r="X223" s="409">
        <v>4653.8900000000003</v>
      </c>
      <c r="Y223" s="368">
        <v>424.625</v>
      </c>
      <c r="Z223" s="305">
        <v>339.7</v>
      </c>
      <c r="AA223" s="289">
        <v>333.63</v>
      </c>
      <c r="AB223" s="277">
        <v>266.904</v>
      </c>
      <c r="AC223" s="263">
        <v>266.904</v>
      </c>
      <c r="AD223" s="263">
        <v>266.904</v>
      </c>
      <c r="AE223" s="208">
        <v>449.57682</v>
      </c>
      <c r="AF223" s="208">
        <v>449.57682</v>
      </c>
      <c r="AG223" s="208">
        <v>449.57682</v>
      </c>
      <c r="AH223" s="208">
        <v>449.57682</v>
      </c>
      <c r="AI223" s="208">
        <v>405.46249999999998</v>
      </c>
      <c r="AJ223" s="190">
        <v>324.37</v>
      </c>
      <c r="AK223" s="312">
        <f t="shared" si="48"/>
        <v>1</v>
      </c>
    </row>
    <row r="224" spans="1:44" ht="23.1" customHeight="1" x14ac:dyDescent="0.25">
      <c r="A224" s="449"/>
      <c r="D224" s="136"/>
      <c r="E224" s="138"/>
      <c r="F224" s="139"/>
      <c r="K224" s="202"/>
      <c r="L224" s="202"/>
      <c r="M224" s="51"/>
      <c r="N224" s="13"/>
      <c r="O224" s="13"/>
      <c r="P224" s="51"/>
      <c r="Q224" s="477"/>
      <c r="R224" s="477"/>
      <c r="S224" s="477"/>
      <c r="T224" s="450"/>
      <c r="U224" s="450"/>
      <c r="V224" s="436"/>
      <c r="W224" s="401"/>
      <c r="X224" s="401"/>
      <c r="Y224" s="368"/>
      <c r="Z224" s="305"/>
      <c r="AA224" s="289"/>
      <c r="AB224" s="277"/>
      <c r="AC224" s="263"/>
      <c r="AD224" s="263"/>
      <c r="AE224" s="208"/>
      <c r="AF224" s="208"/>
      <c r="AG224" s="208"/>
      <c r="AH224" s="208"/>
      <c r="AI224" s="208"/>
      <c r="AJ224" s="190"/>
      <c r="AK224" s="312" t="e">
        <f t="shared" si="48"/>
        <v>#DIV/0!</v>
      </c>
    </row>
    <row r="225" spans="1:38" ht="23.1" customHeight="1" x14ac:dyDescent="0.25">
      <c r="A225" s="449"/>
      <c r="C225" s="2" t="s">
        <v>702</v>
      </c>
      <c r="D225" s="4" t="s">
        <v>695</v>
      </c>
      <c r="E225" s="116">
        <f t="shared" ref="E225:F229" si="71">K225</f>
        <v>2000</v>
      </c>
      <c r="F225" s="117">
        <f t="shared" si="71"/>
        <v>1200</v>
      </c>
      <c r="K225" s="202">
        <f t="shared" ref="K225:L229" si="72">MROUND(N225+25,50)</f>
        <v>2000</v>
      </c>
      <c r="L225" s="202">
        <f t="shared" si="72"/>
        <v>1200</v>
      </c>
      <c r="M225" s="51"/>
      <c r="N225" s="13">
        <f t="shared" si="58"/>
        <v>1987.25</v>
      </c>
      <c r="O225" s="13">
        <f t="shared" si="59"/>
        <v>1192.3499999999999</v>
      </c>
      <c r="P225" s="51"/>
      <c r="Q225" s="477">
        <v>794.9</v>
      </c>
      <c r="R225" s="477">
        <v>794.9</v>
      </c>
      <c r="S225" s="477">
        <v>794.9</v>
      </c>
      <c r="T225" s="450">
        <v>736.02100000000007</v>
      </c>
      <c r="U225" s="450">
        <v>736.02100000000007</v>
      </c>
      <c r="V225" s="436">
        <v>669.11</v>
      </c>
      <c r="W225" s="409">
        <v>669.11</v>
      </c>
      <c r="X225" s="409">
        <v>669.11</v>
      </c>
      <c r="Y225" s="368">
        <v>610.5</v>
      </c>
      <c r="Z225" s="305">
        <v>488.4</v>
      </c>
      <c r="AA225" s="289">
        <v>488.75</v>
      </c>
      <c r="AB225" s="277">
        <v>391</v>
      </c>
      <c r="AC225" s="272">
        <v>391</v>
      </c>
      <c r="AD225" s="263">
        <v>391</v>
      </c>
      <c r="AE225" s="208">
        <v>554.70492000000002</v>
      </c>
      <c r="AF225" s="208">
        <v>554.70492000000002</v>
      </c>
      <c r="AG225" s="208">
        <v>554.70492000000002</v>
      </c>
      <c r="AH225" s="208">
        <v>554.70492000000002</v>
      </c>
      <c r="AI225" s="208">
        <v>500.27500000000003</v>
      </c>
      <c r="AJ225" s="190">
        <v>400.22</v>
      </c>
      <c r="AK225" s="312">
        <f t="shared" si="48"/>
        <v>1</v>
      </c>
    </row>
    <row r="226" spans="1:38" ht="23.1" customHeight="1" x14ac:dyDescent="0.25">
      <c r="A226" s="449"/>
      <c r="C226" s="2" t="s">
        <v>702</v>
      </c>
      <c r="D226" s="4" t="s">
        <v>696</v>
      </c>
      <c r="E226" s="116">
        <f t="shared" si="71"/>
        <v>2700</v>
      </c>
      <c r="F226" s="117">
        <f t="shared" si="71"/>
        <v>1600</v>
      </c>
      <c r="K226" s="202">
        <f t="shared" si="72"/>
        <v>2700</v>
      </c>
      <c r="L226" s="202">
        <f t="shared" si="72"/>
        <v>1600</v>
      </c>
      <c r="M226" s="51"/>
      <c r="N226" s="13">
        <f t="shared" si="58"/>
        <v>2656.0750000000003</v>
      </c>
      <c r="O226" s="13">
        <f t="shared" si="59"/>
        <v>1593.645</v>
      </c>
      <c r="P226" s="51"/>
      <c r="Q226" s="477">
        <v>1062.43</v>
      </c>
      <c r="R226" s="477">
        <v>1062.43</v>
      </c>
      <c r="S226" s="477">
        <v>1062.43</v>
      </c>
      <c r="T226" s="450">
        <v>983.74099999999999</v>
      </c>
      <c r="U226" s="450">
        <v>983.74099999999999</v>
      </c>
      <c r="V226" s="436">
        <v>894.31</v>
      </c>
      <c r="W226" s="409">
        <v>894.31</v>
      </c>
      <c r="X226" s="409">
        <v>894.31</v>
      </c>
      <c r="Y226" s="368">
        <v>815.97499999999991</v>
      </c>
      <c r="Z226" s="305">
        <v>652.78</v>
      </c>
      <c r="AA226" s="289">
        <v>653.75</v>
      </c>
      <c r="AB226" s="277">
        <v>523</v>
      </c>
      <c r="AC226" s="272">
        <v>523</v>
      </c>
      <c r="AD226" s="263">
        <v>499.53200000000004</v>
      </c>
      <c r="AE226" s="208">
        <v>738.14202</v>
      </c>
      <c r="AF226" s="208">
        <v>738.14202</v>
      </c>
      <c r="AG226" s="208">
        <v>738.14202</v>
      </c>
      <c r="AH226" s="208">
        <v>738.14202</v>
      </c>
      <c r="AI226" s="208">
        <v>665.71250000000009</v>
      </c>
      <c r="AJ226" s="190">
        <v>532.57000000000005</v>
      </c>
      <c r="AK226" s="312">
        <f t="shared" si="48"/>
        <v>1</v>
      </c>
    </row>
    <row r="227" spans="1:38" ht="23.1" customHeight="1" x14ac:dyDescent="0.25">
      <c r="A227" s="449"/>
      <c r="C227" s="2" t="s">
        <v>702</v>
      </c>
      <c r="D227" s="4" t="s">
        <v>697</v>
      </c>
      <c r="E227" s="116">
        <f t="shared" si="71"/>
        <v>3300</v>
      </c>
      <c r="F227" s="117">
        <f t="shared" si="71"/>
        <v>2000</v>
      </c>
      <c r="K227" s="202">
        <f t="shared" si="72"/>
        <v>3300</v>
      </c>
      <c r="L227" s="202">
        <f t="shared" si="72"/>
        <v>2000</v>
      </c>
      <c r="M227" s="51"/>
      <c r="N227" s="13">
        <f t="shared" si="58"/>
        <v>3277.25</v>
      </c>
      <c r="O227" s="13">
        <f t="shared" si="59"/>
        <v>1966.3500000000001</v>
      </c>
      <c r="P227" s="51"/>
      <c r="Q227" s="477">
        <v>1310.9</v>
      </c>
      <c r="R227" s="477">
        <v>1310.9</v>
      </c>
      <c r="S227" s="477">
        <v>1310.9</v>
      </c>
      <c r="T227" s="450">
        <v>1214.4000000000001</v>
      </c>
      <c r="U227" s="450">
        <v>1214.4000000000001</v>
      </c>
      <c r="V227" s="436">
        <v>1104</v>
      </c>
      <c r="W227" s="420">
        <v>1104</v>
      </c>
      <c r="X227" s="409">
        <v>1103.45</v>
      </c>
      <c r="Y227" s="368">
        <v>1006.8000000000001</v>
      </c>
      <c r="Z227" s="305">
        <v>805.44</v>
      </c>
      <c r="AA227" s="289">
        <v>806.25</v>
      </c>
      <c r="AB227" s="277">
        <v>645</v>
      </c>
      <c r="AC227" s="272">
        <v>645</v>
      </c>
      <c r="AD227" s="263">
        <v>616.34100000000001</v>
      </c>
      <c r="AE227" s="208"/>
      <c r="AF227" s="208"/>
      <c r="AG227" s="208"/>
      <c r="AH227" s="208"/>
      <c r="AI227" s="208"/>
      <c r="AJ227" s="190"/>
      <c r="AK227" s="312">
        <f t="shared" si="48"/>
        <v>1</v>
      </c>
    </row>
    <row r="228" spans="1:38" ht="23.1" customHeight="1" x14ac:dyDescent="0.25">
      <c r="A228" s="449"/>
      <c r="C228" s="2" t="s">
        <v>702</v>
      </c>
      <c r="D228" s="4" t="s">
        <v>698</v>
      </c>
      <c r="E228" s="116">
        <f t="shared" si="71"/>
        <v>4400</v>
      </c>
      <c r="F228" s="117">
        <f t="shared" si="71"/>
        <v>2650</v>
      </c>
      <c r="K228" s="202">
        <f t="shared" si="72"/>
        <v>4400</v>
      </c>
      <c r="L228" s="202">
        <f t="shared" si="72"/>
        <v>2650</v>
      </c>
      <c r="M228" s="51"/>
      <c r="N228" s="13">
        <f t="shared" si="58"/>
        <v>4361.0749999999998</v>
      </c>
      <c r="O228" s="13">
        <f t="shared" si="59"/>
        <v>2616.645</v>
      </c>
      <c r="P228" s="51"/>
      <c r="Q228" s="477">
        <v>1744.43</v>
      </c>
      <c r="R228" s="477">
        <v>1744.43</v>
      </c>
      <c r="S228" s="477">
        <v>1744.43</v>
      </c>
      <c r="T228" s="451">
        <v>1615.9</v>
      </c>
      <c r="U228" s="451">
        <v>1615.9</v>
      </c>
      <c r="V228" s="436">
        <v>1469</v>
      </c>
      <c r="W228" s="420">
        <v>1469</v>
      </c>
      <c r="X228" s="409">
        <v>1468.38</v>
      </c>
      <c r="Y228" s="368">
        <v>1339.7624999999998</v>
      </c>
      <c r="Z228" s="305">
        <v>1071.81</v>
      </c>
      <c r="AA228" s="289">
        <v>1072.5</v>
      </c>
      <c r="AB228" s="277">
        <v>858</v>
      </c>
      <c r="AC228" s="272">
        <v>858</v>
      </c>
      <c r="AD228" s="263">
        <v>820.16000000000008</v>
      </c>
      <c r="AE228" s="208"/>
      <c r="AF228" s="208"/>
      <c r="AG228" s="208"/>
      <c r="AH228" s="208"/>
      <c r="AI228" s="208"/>
      <c r="AJ228" s="190"/>
      <c r="AK228" s="312">
        <f t="shared" si="48"/>
        <v>1</v>
      </c>
    </row>
    <row r="229" spans="1:38" ht="23.1" customHeight="1" x14ac:dyDescent="0.25">
      <c r="A229" s="449"/>
      <c r="C229" s="2" t="s">
        <v>702</v>
      </c>
      <c r="D229" s="4" t="s">
        <v>699</v>
      </c>
      <c r="E229" s="116">
        <f t="shared" si="71"/>
        <v>7500</v>
      </c>
      <c r="F229" s="117">
        <f t="shared" si="71"/>
        <v>4500</v>
      </c>
      <c r="K229" s="202">
        <f t="shared" si="72"/>
        <v>7500</v>
      </c>
      <c r="L229" s="202">
        <f t="shared" si="72"/>
        <v>4500</v>
      </c>
      <c r="M229" s="51"/>
      <c r="N229" s="13">
        <f t="shared" si="58"/>
        <v>7483.1500000000005</v>
      </c>
      <c r="O229" s="13">
        <f t="shared" si="59"/>
        <v>4489.8900000000003</v>
      </c>
      <c r="P229" s="51"/>
      <c r="Q229" s="477">
        <v>2993.26</v>
      </c>
      <c r="R229" s="477">
        <v>2993.26</v>
      </c>
      <c r="S229" s="477">
        <v>2993.26</v>
      </c>
      <c r="T229" s="451">
        <v>2772</v>
      </c>
      <c r="U229" s="451">
        <v>2772</v>
      </c>
      <c r="V229" s="436">
        <v>2520</v>
      </c>
      <c r="W229" s="420">
        <v>2520</v>
      </c>
      <c r="X229" s="409">
        <v>2519.58</v>
      </c>
      <c r="Y229" s="368">
        <v>2298.8874999999998</v>
      </c>
      <c r="Z229" s="305">
        <v>1839.11</v>
      </c>
      <c r="AA229" s="289">
        <v>1665.8674999999998</v>
      </c>
      <c r="AB229" s="277">
        <v>1332.694</v>
      </c>
      <c r="AC229" s="263">
        <v>1332.694</v>
      </c>
      <c r="AD229" s="263">
        <v>1332.694</v>
      </c>
      <c r="AE229" s="208">
        <v>1199.4166799999998</v>
      </c>
      <c r="AF229" s="208">
        <v>1199.4166799999998</v>
      </c>
      <c r="AG229" s="208">
        <v>1199.4166799999998</v>
      </c>
      <c r="AH229" s="208">
        <v>1199.4166799999998</v>
      </c>
      <c r="AI229" s="208">
        <v>1081.7249999999999</v>
      </c>
      <c r="AJ229" s="190">
        <v>865.38</v>
      </c>
      <c r="AK229" s="312">
        <f t="shared" si="48"/>
        <v>1</v>
      </c>
    </row>
    <row r="230" spans="1:38" ht="23.1" customHeight="1" x14ac:dyDescent="0.25">
      <c r="A230" s="449"/>
      <c r="D230" s="136"/>
      <c r="E230" s="138"/>
      <c r="F230" s="139"/>
      <c r="K230" s="202"/>
      <c r="L230" s="202"/>
      <c r="M230" s="51"/>
      <c r="N230" s="13"/>
      <c r="O230" s="13"/>
      <c r="P230" s="51"/>
      <c r="Q230" s="451"/>
      <c r="R230" s="451"/>
      <c r="S230" s="451"/>
      <c r="T230" s="451"/>
      <c r="U230" s="451"/>
      <c r="V230" s="436"/>
      <c r="W230" s="401"/>
      <c r="X230" s="401"/>
      <c r="Y230" s="368"/>
      <c r="Z230" s="305"/>
      <c r="AA230" s="289"/>
      <c r="AB230" s="277"/>
      <c r="AC230" s="263"/>
      <c r="AD230" s="263"/>
      <c r="AE230" s="208"/>
      <c r="AF230" s="208"/>
      <c r="AG230" s="208"/>
      <c r="AH230" s="208"/>
      <c r="AI230" s="208"/>
      <c r="AJ230" s="191"/>
      <c r="AK230" s="312" t="e">
        <f t="shared" ref="AK230:AK297" si="73">Q230/S230</f>
        <v>#DIV/0!</v>
      </c>
    </row>
    <row r="231" spans="1:38" ht="23.1" customHeight="1" x14ac:dyDescent="0.25">
      <c r="A231" s="449"/>
      <c r="C231" s="2" t="s">
        <v>702</v>
      </c>
      <c r="D231" s="4" t="s">
        <v>948</v>
      </c>
      <c r="E231" s="116">
        <f t="shared" ref="E231:E233" si="74">K231</f>
        <v>4350</v>
      </c>
      <c r="F231" s="117">
        <f t="shared" ref="F231:F233" si="75">L231</f>
        <v>2650</v>
      </c>
      <c r="K231" s="202">
        <f t="shared" ref="K231:K233" si="76">MROUND(N231+25,50)</f>
        <v>4350</v>
      </c>
      <c r="L231" s="202">
        <f t="shared" ref="L231:L233" si="77">MROUND(O231+25,50)</f>
        <v>2650</v>
      </c>
      <c r="M231" s="51"/>
      <c r="N231" s="13">
        <f t="shared" ref="N231:N233" si="78">Q231*$N$7</f>
        <v>4334.9750000000004</v>
      </c>
      <c r="O231" s="13">
        <f t="shared" ref="O231:O233" si="79">Q231*$O$7</f>
        <v>2600.9850000000001</v>
      </c>
      <c r="P231" s="51"/>
      <c r="Q231" s="477">
        <v>1733.99</v>
      </c>
      <c r="R231" s="477"/>
      <c r="S231" s="477"/>
      <c r="T231" s="450"/>
      <c r="U231" s="450"/>
      <c r="V231" s="436"/>
      <c r="W231" s="420"/>
      <c r="X231" s="409"/>
      <c r="Y231" s="368"/>
      <c r="Z231" s="305"/>
      <c r="AA231" s="289"/>
      <c r="AB231" s="277"/>
      <c r="AC231" s="272"/>
      <c r="AD231" s="263"/>
      <c r="AE231" s="208"/>
      <c r="AF231" s="208"/>
      <c r="AG231" s="208"/>
      <c r="AH231" s="208"/>
      <c r="AI231" s="208"/>
      <c r="AJ231" s="190"/>
      <c r="AK231" s="312" t="e">
        <f t="shared" si="73"/>
        <v>#DIV/0!</v>
      </c>
    </row>
    <row r="232" spans="1:38" ht="23.1" customHeight="1" x14ac:dyDescent="0.25">
      <c r="A232" s="449"/>
      <c r="C232" s="2" t="s">
        <v>702</v>
      </c>
      <c r="D232" s="4" t="s">
        <v>949</v>
      </c>
      <c r="E232" s="116">
        <f t="shared" si="74"/>
        <v>5050</v>
      </c>
      <c r="F232" s="117">
        <f t="shared" si="75"/>
        <v>3050</v>
      </c>
      <c r="K232" s="202">
        <f t="shared" si="76"/>
        <v>5050</v>
      </c>
      <c r="L232" s="202">
        <f t="shared" si="77"/>
        <v>3050</v>
      </c>
      <c r="M232" s="51"/>
      <c r="N232" s="13">
        <f t="shared" si="78"/>
        <v>5048.2250000000004</v>
      </c>
      <c r="O232" s="13">
        <f t="shared" si="79"/>
        <v>3028.9349999999999</v>
      </c>
      <c r="P232" s="51"/>
      <c r="Q232" s="477">
        <v>2019.29</v>
      </c>
      <c r="R232" s="477"/>
      <c r="S232" s="477"/>
      <c r="T232" s="451"/>
      <c r="U232" s="451"/>
      <c r="V232" s="436"/>
      <c r="W232" s="420"/>
      <c r="X232" s="409"/>
      <c r="Y232" s="368"/>
      <c r="Z232" s="305"/>
      <c r="AA232" s="289"/>
      <c r="AB232" s="277"/>
      <c r="AC232" s="272"/>
      <c r="AD232" s="263"/>
      <c r="AE232" s="208"/>
      <c r="AF232" s="208"/>
      <c r="AG232" s="208"/>
      <c r="AH232" s="208"/>
      <c r="AI232" s="208"/>
      <c r="AJ232" s="190"/>
      <c r="AK232" s="312" t="e">
        <f t="shared" si="73"/>
        <v>#DIV/0!</v>
      </c>
    </row>
    <row r="233" spans="1:38" ht="23.1" customHeight="1" x14ac:dyDescent="0.25">
      <c r="A233" s="449"/>
      <c r="C233" s="2" t="s">
        <v>702</v>
      </c>
      <c r="D233" s="4" t="s">
        <v>950</v>
      </c>
      <c r="E233" s="116">
        <f t="shared" si="74"/>
        <v>14200</v>
      </c>
      <c r="F233" s="117">
        <f t="shared" si="75"/>
        <v>8550</v>
      </c>
      <c r="K233" s="202">
        <f t="shared" si="76"/>
        <v>14200</v>
      </c>
      <c r="L233" s="202">
        <f t="shared" si="77"/>
        <v>8550</v>
      </c>
      <c r="M233" s="51"/>
      <c r="N233" s="13">
        <f t="shared" si="78"/>
        <v>14174.224999999999</v>
      </c>
      <c r="O233" s="13">
        <f t="shared" si="79"/>
        <v>8504.5349999999999</v>
      </c>
      <c r="P233" s="51"/>
      <c r="Q233" s="477">
        <v>5669.69</v>
      </c>
      <c r="R233" s="477"/>
      <c r="S233" s="477"/>
      <c r="T233" s="451"/>
      <c r="U233" s="451"/>
      <c r="V233" s="436"/>
      <c r="W233" s="420"/>
      <c r="X233" s="409"/>
      <c r="Y233" s="368"/>
      <c r="Z233" s="305"/>
      <c r="AA233" s="289"/>
      <c r="AB233" s="277"/>
      <c r="AC233" s="263"/>
      <c r="AD233" s="263"/>
      <c r="AE233" s="208"/>
      <c r="AF233" s="208"/>
      <c r="AG233" s="208"/>
      <c r="AH233" s="208"/>
      <c r="AI233" s="208"/>
      <c r="AJ233" s="190"/>
      <c r="AK233" s="312" t="e">
        <f t="shared" si="73"/>
        <v>#DIV/0!</v>
      </c>
    </row>
    <row r="234" spans="1:38" ht="23.1" customHeight="1" x14ac:dyDescent="0.25">
      <c r="A234" s="449"/>
      <c r="D234" s="136"/>
      <c r="E234" s="138"/>
      <c r="F234" s="139"/>
      <c r="K234" s="202"/>
      <c r="L234" s="202"/>
      <c r="M234" s="51"/>
      <c r="N234" s="13"/>
      <c r="O234" s="13"/>
      <c r="P234" s="51"/>
      <c r="Q234" s="451"/>
      <c r="R234" s="451"/>
      <c r="S234" s="451"/>
      <c r="T234" s="451"/>
      <c r="U234" s="451"/>
      <c r="V234" s="436"/>
      <c r="W234" s="401"/>
      <c r="X234" s="401"/>
      <c r="Y234" s="368"/>
      <c r="Z234" s="305"/>
      <c r="AA234" s="289"/>
      <c r="AB234" s="277"/>
      <c r="AC234" s="263"/>
      <c r="AD234" s="263"/>
      <c r="AE234" s="208"/>
      <c r="AF234" s="208"/>
      <c r="AG234" s="208"/>
      <c r="AH234" s="208"/>
      <c r="AI234" s="208"/>
      <c r="AJ234" s="191"/>
      <c r="AK234" s="312" t="e">
        <f t="shared" ref="AK234" si="80">Q234/S234</f>
        <v>#DIV/0!</v>
      </c>
    </row>
    <row r="235" spans="1:38" s="66" customFormat="1" ht="23.1" customHeight="1" x14ac:dyDescent="0.25">
      <c r="A235" s="449"/>
      <c r="B235" s="2">
        <v>1895</v>
      </c>
      <c r="C235" s="2" t="s">
        <v>413</v>
      </c>
      <c r="D235" s="4" t="s">
        <v>700</v>
      </c>
      <c r="E235" s="116">
        <f t="shared" ref="E235:F236" si="81">K235</f>
        <v>6800</v>
      </c>
      <c r="F235" s="117">
        <f t="shared" si="81"/>
        <v>4100</v>
      </c>
      <c r="G235" s="101"/>
      <c r="H235" s="2"/>
      <c r="I235" s="2"/>
      <c r="J235" s="33"/>
      <c r="K235" s="202">
        <f t="shared" ref="K235:L236" si="82">MROUND(N235+25,50)</f>
        <v>6800</v>
      </c>
      <c r="L235" s="202">
        <f t="shared" si="82"/>
        <v>4100</v>
      </c>
      <c r="M235" s="51"/>
      <c r="N235" s="13">
        <f t="shared" si="58"/>
        <v>6757.75</v>
      </c>
      <c r="O235" s="13">
        <f t="shared" si="59"/>
        <v>4054.6499999999996</v>
      </c>
      <c r="P235" s="63"/>
      <c r="Q235" s="477">
        <v>2703.1</v>
      </c>
      <c r="R235" s="477">
        <v>2703.1</v>
      </c>
      <c r="S235" s="477">
        <v>2703.1</v>
      </c>
      <c r="T235" s="451">
        <v>4280.1000000000004</v>
      </c>
      <c r="U235" s="451">
        <v>4280.1000000000004</v>
      </c>
      <c r="V235" s="436">
        <v>2275.34</v>
      </c>
      <c r="W235" s="409">
        <v>2275.34</v>
      </c>
      <c r="X235" s="409">
        <v>2275.34</v>
      </c>
      <c r="Y235" s="368">
        <v>2076.0374999999999</v>
      </c>
      <c r="Z235" s="305">
        <v>1660.83</v>
      </c>
      <c r="AA235" s="289">
        <v>1588.62</v>
      </c>
      <c r="AB235" s="277">
        <v>1270.896</v>
      </c>
      <c r="AC235" s="263">
        <v>1270.896</v>
      </c>
      <c r="AD235" s="263">
        <v>1270.896</v>
      </c>
      <c r="AE235" s="208">
        <v>1143.8103599999999</v>
      </c>
      <c r="AF235" s="208">
        <v>1143.8103599999999</v>
      </c>
      <c r="AG235" s="208">
        <v>1143.8103599999999</v>
      </c>
      <c r="AH235" s="208">
        <v>1143.8103599999999</v>
      </c>
      <c r="AI235" s="208">
        <v>1031.575</v>
      </c>
      <c r="AJ235" s="191">
        <v>825.26</v>
      </c>
      <c r="AK235" s="312">
        <f t="shared" si="73"/>
        <v>1</v>
      </c>
      <c r="AL235" s="144"/>
    </row>
    <row r="236" spans="1:38" ht="23.1" customHeight="1" x14ac:dyDescent="0.25">
      <c r="A236" s="449"/>
      <c r="B236" s="2">
        <v>1896</v>
      </c>
      <c r="C236" s="2" t="s">
        <v>414</v>
      </c>
      <c r="D236" s="4" t="s">
        <v>701</v>
      </c>
      <c r="E236" s="116">
        <f t="shared" si="81"/>
        <v>11600</v>
      </c>
      <c r="F236" s="117">
        <f t="shared" si="81"/>
        <v>6950</v>
      </c>
      <c r="G236" s="101"/>
      <c r="K236" s="202">
        <f t="shared" si="82"/>
        <v>11600</v>
      </c>
      <c r="L236" s="202">
        <f t="shared" si="82"/>
        <v>6950</v>
      </c>
      <c r="M236" s="51"/>
      <c r="N236" s="13">
        <f t="shared" si="58"/>
        <v>11556.25</v>
      </c>
      <c r="O236" s="13">
        <f t="shared" si="59"/>
        <v>6933.75</v>
      </c>
      <c r="P236" s="51"/>
      <c r="Q236" s="477">
        <v>4622.5</v>
      </c>
      <c r="R236" s="477">
        <v>4622.5</v>
      </c>
      <c r="S236" s="477">
        <v>4622.5</v>
      </c>
      <c r="T236" s="450">
        <v>3890.99</v>
      </c>
      <c r="U236" s="450">
        <v>3890.99</v>
      </c>
      <c r="V236" s="436">
        <v>3890.99</v>
      </c>
      <c r="W236" s="409">
        <v>3890.99</v>
      </c>
      <c r="X236" s="409">
        <v>3890.99</v>
      </c>
      <c r="Y236" s="368">
        <v>3550.1749999999997</v>
      </c>
      <c r="Z236" s="305">
        <v>2840.14</v>
      </c>
      <c r="AA236" s="289">
        <v>2716.67</v>
      </c>
      <c r="AB236" s="277">
        <v>2173.3360000000002</v>
      </c>
      <c r="AC236" s="263">
        <v>2173.3360000000002</v>
      </c>
      <c r="AD236" s="263">
        <v>2173.3360000000002</v>
      </c>
      <c r="AE236" s="208">
        <v>1955.9924999999998</v>
      </c>
      <c r="AF236" s="208">
        <v>1955.9924999999998</v>
      </c>
      <c r="AG236" s="208">
        <v>1955.9924999999998</v>
      </c>
      <c r="AH236" s="208">
        <v>1955.9924999999998</v>
      </c>
      <c r="AI236" s="208">
        <v>1764.0625</v>
      </c>
      <c r="AJ236" s="191">
        <v>1411.25</v>
      </c>
      <c r="AK236" s="312">
        <f t="shared" si="73"/>
        <v>1</v>
      </c>
    </row>
    <row r="237" spans="1:38" ht="23.1" customHeight="1" x14ac:dyDescent="0.25">
      <c r="D237" s="136"/>
      <c r="E237" s="138"/>
      <c r="F237" s="139"/>
      <c r="K237" s="202"/>
      <c r="L237" s="202"/>
      <c r="M237" s="51"/>
      <c r="N237" s="13"/>
      <c r="O237" s="13"/>
      <c r="P237" s="51"/>
      <c r="Q237" s="398"/>
      <c r="R237" s="398"/>
      <c r="S237" s="398"/>
      <c r="T237" s="398"/>
      <c r="U237" s="398"/>
      <c r="V237" s="400"/>
      <c r="W237" s="401"/>
      <c r="X237" s="401"/>
      <c r="Y237" s="368">
        <v>0</v>
      </c>
      <c r="Z237" s="300"/>
      <c r="AA237" s="289"/>
      <c r="AB237" s="277"/>
      <c r="AC237" s="208"/>
      <c r="AD237" s="208"/>
      <c r="AE237" s="208"/>
      <c r="AF237" s="208"/>
      <c r="AG237" s="208"/>
      <c r="AH237" s="208"/>
      <c r="AI237" s="208"/>
      <c r="AJ237" s="54"/>
      <c r="AK237" s="312" t="e">
        <f t="shared" si="73"/>
        <v>#DIV/0!</v>
      </c>
    </row>
    <row r="238" spans="1:38" ht="23.1" customHeight="1" x14ac:dyDescent="0.25">
      <c r="D238" s="615" t="s">
        <v>838</v>
      </c>
      <c r="E238" s="615"/>
      <c r="F238" s="615"/>
      <c r="G238" s="615"/>
      <c r="H238" s="615"/>
      <c r="I238" s="615"/>
      <c r="J238" s="34"/>
      <c r="K238" s="202"/>
      <c r="L238" s="202"/>
      <c r="M238" s="2"/>
      <c r="N238" s="13"/>
      <c r="O238" s="13"/>
      <c r="P238" s="2"/>
      <c r="Q238" s="476">
        <v>45455</v>
      </c>
      <c r="R238" s="476">
        <v>45425</v>
      </c>
      <c r="S238" s="476">
        <v>45394</v>
      </c>
      <c r="T238" s="473">
        <v>220324</v>
      </c>
      <c r="U238" s="398"/>
      <c r="V238" s="400"/>
      <c r="W238" s="401"/>
      <c r="X238" s="401"/>
      <c r="Y238" s="329"/>
      <c r="Z238" s="333"/>
      <c r="AA238" s="330"/>
      <c r="AB238" s="277"/>
      <c r="AC238" s="208"/>
      <c r="AD238" s="208"/>
      <c r="AE238" s="208"/>
      <c r="AF238" s="208"/>
      <c r="AG238" s="208"/>
      <c r="AH238" s="208"/>
      <c r="AI238" s="208"/>
      <c r="AJ238" s="54"/>
      <c r="AK238" s="312">
        <f t="shared" si="73"/>
        <v>1.0013437899281843</v>
      </c>
    </row>
    <row r="239" spans="1:38" s="66" customFormat="1" ht="23.1" customHeight="1" x14ac:dyDescent="0.25">
      <c r="A239" s="449"/>
      <c r="B239" s="2">
        <v>2007</v>
      </c>
      <c r="C239" s="2" t="s">
        <v>466</v>
      </c>
      <c r="D239" s="4" t="s">
        <v>546</v>
      </c>
      <c r="E239" s="116">
        <f t="shared" ref="E239:F245" si="83">K239</f>
        <v>1850</v>
      </c>
      <c r="F239" s="117">
        <f t="shared" si="83"/>
        <v>1100</v>
      </c>
      <c r="G239" s="101"/>
      <c r="H239" s="2"/>
      <c r="I239" s="2"/>
      <c r="J239" s="33"/>
      <c r="K239" s="202">
        <f t="shared" ref="K239:L245" si="84">MROUND(N239+25,50)</f>
        <v>1850</v>
      </c>
      <c r="L239" s="202">
        <f t="shared" si="84"/>
        <v>1100</v>
      </c>
      <c r="M239" s="51"/>
      <c r="N239" s="13">
        <f t="shared" si="58"/>
        <v>1806.2</v>
      </c>
      <c r="O239" s="13">
        <f t="shared" si="59"/>
        <v>1083.72</v>
      </c>
      <c r="P239" s="63"/>
      <c r="Q239" s="477">
        <v>722.48</v>
      </c>
      <c r="R239" s="477">
        <v>722.48</v>
      </c>
      <c r="S239" s="477">
        <v>722.48</v>
      </c>
      <c r="T239" s="450">
        <v>669</v>
      </c>
      <c r="U239" s="450">
        <v>669</v>
      </c>
      <c r="V239" s="436">
        <v>608.16</v>
      </c>
      <c r="W239" s="409">
        <v>608.16</v>
      </c>
      <c r="X239" s="409">
        <v>608.16</v>
      </c>
      <c r="Y239" s="368">
        <v>554.88750000000005</v>
      </c>
      <c r="Z239" s="305">
        <v>443.91</v>
      </c>
      <c r="AA239" s="289">
        <v>424.6275</v>
      </c>
      <c r="AB239" s="277">
        <v>339.702</v>
      </c>
      <c r="AC239" s="263">
        <v>339.702</v>
      </c>
      <c r="AD239" s="263">
        <v>339.702</v>
      </c>
      <c r="AE239" s="208">
        <v>305.72388000000001</v>
      </c>
      <c r="AF239" s="208">
        <v>305.72388000000001</v>
      </c>
      <c r="AG239" s="208">
        <v>305.72388000000001</v>
      </c>
      <c r="AH239" s="208">
        <v>305.72388000000001</v>
      </c>
      <c r="AI239" s="208">
        <v>275.72500000000002</v>
      </c>
      <c r="AJ239" s="191">
        <v>220.58</v>
      </c>
      <c r="AK239" s="312">
        <f t="shared" si="73"/>
        <v>1</v>
      </c>
      <c r="AL239" s="144"/>
    </row>
    <row r="240" spans="1:38" ht="23.1" customHeight="1" x14ac:dyDescent="0.25">
      <c r="A240" s="449"/>
      <c r="C240" s="2" t="s">
        <v>467</v>
      </c>
      <c r="D240" s="4" t="s">
        <v>547</v>
      </c>
      <c r="E240" s="116">
        <f t="shared" si="83"/>
        <v>2200</v>
      </c>
      <c r="F240" s="117">
        <f t="shared" si="83"/>
        <v>1300</v>
      </c>
      <c r="G240" s="101"/>
      <c r="K240" s="202">
        <f t="shared" si="84"/>
        <v>2200</v>
      </c>
      <c r="L240" s="202">
        <f t="shared" si="84"/>
        <v>1300</v>
      </c>
      <c r="M240" s="51"/>
      <c r="N240" s="13">
        <f t="shared" si="58"/>
        <v>2155.125</v>
      </c>
      <c r="O240" s="13">
        <f t="shared" si="59"/>
        <v>1293.0749999999998</v>
      </c>
      <c r="P240" s="51"/>
      <c r="Q240" s="477">
        <v>862.05</v>
      </c>
      <c r="R240" s="477">
        <v>862.05</v>
      </c>
      <c r="S240" s="477">
        <v>862.05</v>
      </c>
      <c r="T240" s="451">
        <v>799</v>
      </c>
      <c r="U240" s="451">
        <v>799</v>
      </c>
      <c r="V240" s="436">
        <v>725.63</v>
      </c>
      <c r="W240" s="409">
        <v>725.63</v>
      </c>
      <c r="X240" s="409">
        <v>725.63</v>
      </c>
      <c r="Y240" s="368">
        <v>662.07499999999993</v>
      </c>
      <c r="Z240" s="305">
        <v>529.66</v>
      </c>
      <c r="AA240" s="289">
        <v>506.64625000000007</v>
      </c>
      <c r="AB240" s="277">
        <v>405.31700000000006</v>
      </c>
      <c r="AC240" s="263">
        <v>405.31700000000006</v>
      </c>
      <c r="AD240" s="263">
        <v>405.31700000000006</v>
      </c>
      <c r="AE240" s="208">
        <v>364.78133999999994</v>
      </c>
      <c r="AF240" s="208">
        <v>364.78133999999994</v>
      </c>
      <c r="AG240" s="208">
        <v>364.78133999999994</v>
      </c>
      <c r="AH240" s="208">
        <v>364.78133999999994</v>
      </c>
      <c r="AI240" s="208">
        <v>328.98750000000001</v>
      </c>
      <c r="AJ240" s="191">
        <v>263.19</v>
      </c>
      <c r="AK240" s="312">
        <f t="shared" si="73"/>
        <v>1</v>
      </c>
    </row>
    <row r="241" spans="1:38" ht="23.1" customHeight="1" x14ac:dyDescent="0.25">
      <c r="A241" s="449"/>
      <c r="C241" s="2" t="s">
        <v>468</v>
      </c>
      <c r="D241" s="4" t="s">
        <v>548</v>
      </c>
      <c r="E241" s="116">
        <f t="shared" si="83"/>
        <v>3000</v>
      </c>
      <c r="F241" s="117">
        <f t="shared" si="83"/>
        <v>1800</v>
      </c>
      <c r="G241" s="101"/>
      <c r="K241" s="202">
        <f t="shared" si="84"/>
        <v>3000</v>
      </c>
      <c r="L241" s="202">
        <f t="shared" si="84"/>
        <v>1800</v>
      </c>
      <c r="M241" s="51"/>
      <c r="N241" s="13">
        <f t="shared" si="58"/>
        <v>2992.625</v>
      </c>
      <c r="O241" s="13">
        <f t="shared" si="59"/>
        <v>1795.5749999999998</v>
      </c>
      <c r="P241" s="51"/>
      <c r="Q241" s="477">
        <v>1197.05</v>
      </c>
      <c r="R241" s="477">
        <v>1197.05</v>
      </c>
      <c r="S241" s="477">
        <v>1197.05</v>
      </c>
      <c r="T241" s="451">
        <v>1108.4000000000001</v>
      </c>
      <c r="U241" s="451">
        <v>1108.4000000000001</v>
      </c>
      <c r="V241" s="436">
        <v>1007.62</v>
      </c>
      <c r="W241" s="409">
        <v>1007.62</v>
      </c>
      <c r="X241" s="409">
        <v>1007.62</v>
      </c>
      <c r="Y241" s="368">
        <v>919.36249999999995</v>
      </c>
      <c r="Z241" s="305">
        <v>735.49</v>
      </c>
      <c r="AA241" s="289">
        <v>703.505</v>
      </c>
      <c r="AB241" s="277">
        <v>562.80399999999997</v>
      </c>
      <c r="AC241" s="263">
        <v>562.80399999999997</v>
      </c>
      <c r="AD241" s="263">
        <v>562.80399999999997</v>
      </c>
      <c r="AE241" s="208">
        <v>506.51369999999997</v>
      </c>
      <c r="AF241" s="208">
        <v>506.51369999999997</v>
      </c>
      <c r="AG241" s="208">
        <v>506.51369999999997</v>
      </c>
      <c r="AH241" s="208">
        <v>506.51369999999997</v>
      </c>
      <c r="AI241" s="208">
        <v>456.8125</v>
      </c>
      <c r="AJ241" s="191">
        <v>365.45</v>
      </c>
      <c r="AK241" s="312">
        <f t="shared" si="73"/>
        <v>1</v>
      </c>
    </row>
    <row r="242" spans="1:38" ht="23.1" customHeight="1" x14ac:dyDescent="0.25">
      <c r="A242" s="449"/>
      <c r="C242" s="2" t="s">
        <v>469</v>
      </c>
      <c r="D242" s="4" t="s">
        <v>167</v>
      </c>
      <c r="E242" s="116">
        <f t="shared" si="83"/>
        <v>3400</v>
      </c>
      <c r="F242" s="117">
        <f t="shared" si="83"/>
        <v>2050</v>
      </c>
      <c r="G242" s="101"/>
      <c r="K242" s="202">
        <f t="shared" si="84"/>
        <v>3400</v>
      </c>
      <c r="L242" s="202">
        <f t="shared" si="84"/>
        <v>2050</v>
      </c>
      <c r="M242" s="51"/>
      <c r="N242" s="13">
        <f t="shared" si="58"/>
        <v>3366</v>
      </c>
      <c r="O242" s="13">
        <f t="shared" si="59"/>
        <v>2019.6000000000001</v>
      </c>
      <c r="P242" s="51"/>
      <c r="Q242" s="477">
        <v>1346.4</v>
      </c>
      <c r="R242" s="477">
        <v>1346.4</v>
      </c>
      <c r="S242" s="477">
        <v>1346.4</v>
      </c>
      <c r="T242" s="451">
        <v>1247</v>
      </c>
      <c r="U242" s="451">
        <v>1247</v>
      </c>
      <c r="V242" s="436">
        <v>1133.33</v>
      </c>
      <c r="W242" s="409">
        <v>1133.33</v>
      </c>
      <c r="X242" s="409">
        <v>1133.33</v>
      </c>
      <c r="Y242" s="368">
        <v>1034.0625</v>
      </c>
      <c r="Z242" s="305">
        <v>827.25</v>
      </c>
      <c r="AA242" s="289">
        <v>791.27125000000001</v>
      </c>
      <c r="AB242" s="277">
        <v>633.01700000000005</v>
      </c>
      <c r="AC242" s="263">
        <v>633.01700000000005</v>
      </c>
      <c r="AD242" s="263">
        <v>633.01700000000005</v>
      </c>
      <c r="AE242" s="208">
        <v>569.71529999999996</v>
      </c>
      <c r="AF242" s="208">
        <v>569.71529999999996</v>
      </c>
      <c r="AG242" s="208">
        <v>569.71529999999996</v>
      </c>
      <c r="AH242" s="208">
        <v>569.71529999999996</v>
      </c>
      <c r="AI242" s="208">
        <v>513.8125</v>
      </c>
      <c r="AJ242" s="191">
        <v>411.05</v>
      </c>
      <c r="AK242" s="312">
        <f t="shared" si="73"/>
        <v>1</v>
      </c>
    </row>
    <row r="243" spans="1:38" ht="23.1" customHeight="1" x14ac:dyDescent="0.25">
      <c r="A243" s="449"/>
      <c r="C243" s="2" t="s">
        <v>470</v>
      </c>
      <c r="D243" s="4" t="s">
        <v>168</v>
      </c>
      <c r="E243" s="116">
        <f t="shared" si="83"/>
        <v>4050</v>
      </c>
      <c r="F243" s="117">
        <f t="shared" si="83"/>
        <v>2450</v>
      </c>
      <c r="G243" s="101"/>
      <c r="K243" s="202">
        <f t="shared" si="84"/>
        <v>4050</v>
      </c>
      <c r="L243" s="202">
        <f t="shared" si="84"/>
        <v>2450</v>
      </c>
      <c r="M243" s="51"/>
      <c r="N243" s="13">
        <f t="shared" si="58"/>
        <v>4047.2250000000004</v>
      </c>
      <c r="O243" s="13">
        <f t="shared" si="59"/>
        <v>2428.335</v>
      </c>
      <c r="P243" s="51"/>
      <c r="Q243" s="477">
        <v>1618.89</v>
      </c>
      <c r="R243" s="477">
        <v>1618.89</v>
      </c>
      <c r="S243" s="477">
        <v>1618.89</v>
      </c>
      <c r="T243" s="451">
        <v>1499</v>
      </c>
      <c r="U243" s="451">
        <v>1499</v>
      </c>
      <c r="V243" s="436">
        <v>1362.03</v>
      </c>
      <c r="W243" s="409">
        <v>1362.03</v>
      </c>
      <c r="X243" s="409">
        <v>1362.03</v>
      </c>
      <c r="Y243" s="368">
        <v>1242.7249999999999</v>
      </c>
      <c r="Z243" s="305">
        <v>994.18</v>
      </c>
      <c r="AA243" s="289">
        <v>950.95000000000016</v>
      </c>
      <c r="AB243" s="277">
        <v>760.7600000000001</v>
      </c>
      <c r="AC243" s="263">
        <v>760.7600000000001</v>
      </c>
      <c r="AD243" s="263">
        <v>760.7600000000001</v>
      </c>
      <c r="AE243" s="208">
        <v>684.68399999999997</v>
      </c>
      <c r="AF243" s="208">
        <v>684.68399999999997</v>
      </c>
      <c r="AG243" s="208">
        <v>684.68399999999997</v>
      </c>
      <c r="AH243" s="208">
        <v>684.68399999999997</v>
      </c>
      <c r="AI243" s="208">
        <v>617.5</v>
      </c>
      <c r="AJ243" s="191">
        <v>494</v>
      </c>
      <c r="AK243" s="312">
        <f t="shared" si="73"/>
        <v>1</v>
      </c>
    </row>
    <row r="244" spans="1:38" ht="23.1" customHeight="1" x14ac:dyDescent="0.25">
      <c r="A244" s="449"/>
      <c r="C244" s="2" t="s">
        <v>471</v>
      </c>
      <c r="D244" s="4" t="s">
        <v>549</v>
      </c>
      <c r="E244" s="116">
        <f t="shared" si="83"/>
        <v>6150</v>
      </c>
      <c r="F244" s="117">
        <f t="shared" si="83"/>
        <v>3700</v>
      </c>
      <c r="G244" s="101"/>
      <c r="K244" s="202">
        <f t="shared" si="84"/>
        <v>6150</v>
      </c>
      <c r="L244" s="202">
        <f t="shared" si="84"/>
        <v>3700</v>
      </c>
      <c r="M244" s="51"/>
      <c r="N244" s="13">
        <f t="shared" si="58"/>
        <v>6126.0749999999998</v>
      </c>
      <c r="O244" s="13">
        <f t="shared" si="59"/>
        <v>3675.6449999999995</v>
      </c>
      <c r="P244" s="51"/>
      <c r="Q244" s="477">
        <v>2450.4299999999998</v>
      </c>
      <c r="R244" s="477">
        <v>2450.4299999999998</v>
      </c>
      <c r="S244" s="477">
        <v>2450.4299999999998</v>
      </c>
      <c r="T244" s="451">
        <v>2269</v>
      </c>
      <c r="U244" s="451">
        <v>2269</v>
      </c>
      <c r="V244" s="436">
        <v>2062.54</v>
      </c>
      <c r="W244" s="409">
        <v>2062.54</v>
      </c>
      <c r="X244" s="409">
        <v>2062.54</v>
      </c>
      <c r="Y244" s="368">
        <v>1881.875</v>
      </c>
      <c r="Z244" s="305">
        <v>1505.5</v>
      </c>
      <c r="AA244" s="289">
        <v>1440.13375</v>
      </c>
      <c r="AB244" s="277">
        <v>1152.107</v>
      </c>
      <c r="AC244" s="263">
        <v>1152.107</v>
      </c>
      <c r="AD244" s="263">
        <v>1152.107</v>
      </c>
      <c r="AE244" s="208">
        <v>1036.8804599999999</v>
      </c>
      <c r="AF244" s="208">
        <v>1036.8804599999999</v>
      </c>
      <c r="AG244" s="208">
        <v>1036.8804599999999</v>
      </c>
      <c r="AH244" s="208">
        <v>1036.8804599999999</v>
      </c>
      <c r="AI244" s="208">
        <v>935.13750000000005</v>
      </c>
      <c r="AJ244" s="191">
        <v>748.11</v>
      </c>
      <c r="AK244" s="312">
        <f t="shared" si="73"/>
        <v>1</v>
      </c>
    </row>
    <row r="245" spans="1:38" ht="23.1" customHeight="1" x14ac:dyDescent="0.25">
      <c r="A245" s="449"/>
      <c r="C245" s="2" t="s">
        <v>472</v>
      </c>
      <c r="D245" s="4" t="s">
        <v>170</v>
      </c>
      <c r="E245" s="116">
        <f t="shared" si="83"/>
        <v>11750</v>
      </c>
      <c r="F245" s="117">
        <f t="shared" si="83"/>
        <v>7050</v>
      </c>
      <c r="G245" s="101"/>
      <c r="K245" s="202">
        <f t="shared" si="84"/>
        <v>11750</v>
      </c>
      <c r="L245" s="202">
        <f t="shared" si="84"/>
        <v>7050</v>
      </c>
      <c r="M245" s="51"/>
      <c r="N245" s="13">
        <f t="shared" si="58"/>
        <v>11704.349999999999</v>
      </c>
      <c r="O245" s="13">
        <f t="shared" si="59"/>
        <v>7022.61</v>
      </c>
      <c r="P245" s="51"/>
      <c r="Q245" s="477">
        <v>4681.74</v>
      </c>
      <c r="R245" s="477">
        <v>4681.74</v>
      </c>
      <c r="S245" s="477">
        <v>4681.74</v>
      </c>
      <c r="T245" s="451">
        <v>4413</v>
      </c>
      <c r="U245" s="451">
        <v>4413</v>
      </c>
      <c r="V245" s="436">
        <v>3940.86</v>
      </c>
      <c r="W245" s="409">
        <v>3940.86</v>
      </c>
      <c r="X245" s="409">
        <v>3940.86</v>
      </c>
      <c r="Y245" s="368">
        <v>3595.6750000000002</v>
      </c>
      <c r="Z245" s="305">
        <v>2876.54</v>
      </c>
      <c r="AA245" s="289">
        <v>2765.51</v>
      </c>
      <c r="AB245" s="277">
        <v>2212.4080000000004</v>
      </c>
      <c r="AC245" s="263">
        <v>2212.4080000000004</v>
      </c>
      <c r="AD245" s="263">
        <v>2212.4080000000004</v>
      </c>
      <c r="AE245" s="208">
        <v>1981.0652399999997</v>
      </c>
      <c r="AF245" s="208">
        <v>1981.0652399999997</v>
      </c>
      <c r="AG245" s="208">
        <v>1981.0652399999997</v>
      </c>
      <c r="AH245" s="208">
        <v>1981.0652399999997</v>
      </c>
      <c r="AI245" s="208">
        <v>1786.675</v>
      </c>
      <c r="AJ245" s="191">
        <v>1429.34</v>
      </c>
      <c r="AK245" s="312">
        <f t="shared" si="73"/>
        <v>1</v>
      </c>
    </row>
    <row r="246" spans="1:38" ht="23.1" customHeight="1" x14ac:dyDescent="0.25">
      <c r="D246" s="136"/>
      <c r="E246" s="138"/>
      <c r="F246" s="139"/>
      <c r="K246" s="202"/>
      <c r="L246" s="202"/>
      <c r="M246" s="51"/>
      <c r="N246" s="13"/>
      <c r="O246" s="13"/>
      <c r="P246" s="51"/>
      <c r="Q246" s="398"/>
      <c r="R246" s="398"/>
      <c r="S246" s="398"/>
      <c r="T246" s="398"/>
      <c r="U246" s="398"/>
      <c r="V246" s="400"/>
      <c r="W246" s="401"/>
      <c r="X246" s="401"/>
      <c r="Y246" s="368"/>
      <c r="Z246" s="305"/>
      <c r="AA246" s="289"/>
      <c r="AB246" s="277"/>
      <c r="AC246" s="263"/>
      <c r="AD246" s="263"/>
      <c r="AE246" s="208"/>
      <c r="AF246" s="208"/>
      <c r="AG246" s="208"/>
      <c r="AH246" s="208"/>
      <c r="AI246" s="208"/>
      <c r="AJ246" s="191"/>
      <c r="AK246" s="312" t="e">
        <f t="shared" si="73"/>
        <v>#DIV/0!</v>
      </c>
    </row>
    <row r="247" spans="1:38" ht="23.1" customHeight="1" x14ac:dyDescent="0.25">
      <c r="D247" s="615" t="s">
        <v>836</v>
      </c>
      <c r="E247" s="615"/>
      <c r="F247" s="615"/>
      <c r="G247" s="615"/>
      <c r="H247" s="615"/>
      <c r="I247" s="615"/>
      <c r="J247" s="34"/>
      <c r="K247" s="202"/>
      <c r="L247" s="202"/>
      <c r="M247" s="2"/>
      <c r="N247" s="13"/>
      <c r="O247" s="13"/>
      <c r="P247" s="2"/>
      <c r="Q247" s="476">
        <v>45455</v>
      </c>
      <c r="R247" s="476">
        <v>45425</v>
      </c>
      <c r="S247" s="476">
        <v>45394</v>
      </c>
      <c r="T247" s="473">
        <v>220324</v>
      </c>
      <c r="U247" s="398"/>
      <c r="V247" s="400"/>
      <c r="W247" s="401"/>
      <c r="X247" s="401"/>
      <c r="Y247" s="329"/>
      <c r="Z247" s="333"/>
      <c r="AA247" s="330"/>
      <c r="AB247" s="280"/>
      <c r="AC247" s="331"/>
      <c r="AD247" s="331"/>
      <c r="AE247" s="237"/>
      <c r="AF247" s="237"/>
      <c r="AG247" s="237"/>
      <c r="AH247" s="237"/>
      <c r="AI247" s="237"/>
      <c r="AJ247" s="197"/>
      <c r="AK247" s="312">
        <f t="shared" si="73"/>
        <v>1.0013437899281843</v>
      </c>
    </row>
    <row r="248" spans="1:38" s="66" customFormat="1" ht="23.1" customHeight="1" x14ac:dyDescent="0.25">
      <c r="A248" s="449"/>
      <c r="B248" s="2">
        <v>2030</v>
      </c>
      <c r="C248" s="2" t="s">
        <v>477</v>
      </c>
      <c r="D248" s="4" t="s">
        <v>800</v>
      </c>
      <c r="E248" s="116">
        <f t="shared" ref="E248:F262" si="85">K248</f>
        <v>600</v>
      </c>
      <c r="F248" s="117">
        <f t="shared" si="85"/>
        <v>350</v>
      </c>
      <c r="G248" s="101"/>
      <c r="H248" s="2"/>
      <c r="I248" s="2"/>
      <c r="J248" s="33"/>
      <c r="K248" s="202">
        <f t="shared" ref="K248:L262" si="86">MROUND(N248+25,50)</f>
        <v>600</v>
      </c>
      <c r="L248" s="202">
        <f t="shared" si="86"/>
        <v>350</v>
      </c>
      <c r="M248" s="51"/>
      <c r="N248" s="13">
        <f t="shared" si="58"/>
        <v>564.52499999999998</v>
      </c>
      <c r="O248" s="13">
        <f t="shared" si="59"/>
        <v>338.71500000000003</v>
      </c>
      <c r="P248" s="63"/>
      <c r="Q248" s="477">
        <v>225.81</v>
      </c>
      <c r="R248" s="477">
        <v>424.24</v>
      </c>
      <c r="S248" s="477">
        <v>424.24</v>
      </c>
      <c r="T248" s="450">
        <v>392.83200000000005</v>
      </c>
      <c r="U248" s="450">
        <v>392.83200000000005</v>
      </c>
      <c r="V248" s="436">
        <v>357.12</v>
      </c>
      <c r="W248" s="409">
        <v>357.12</v>
      </c>
      <c r="X248" s="409">
        <v>357.12</v>
      </c>
      <c r="Y248" s="368">
        <v>325.83750000000003</v>
      </c>
      <c r="Z248" s="305">
        <v>260.67</v>
      </c>
      <c r="AA248" s="289">
        <v>249.34250000000003</v>
      </c>
      <c r="AB248" s="277">
        <v>199.47400000000002</v>
      </c>
      <c r="AC248" s="263">
        <v>199.47400000000002</v>
      </c>
      <c r="AD248" s="263">
        <v>199.47400000000002</v>
      </c>
      <c r="AE248" s="208">
        <v>179.52857999999998</v>
      </c>
      <c r="AF248" s="208">
        <v>179.52857999999998</v>
      </c>
      <c r="AG248" s="208">
        <v>179.52857999999998</v>
      </c>
      <c r="AH248" s="208">
        <v>179.52857999999998</v>
      </c>
      <c r="AI248" s="208">
        <v>161.91249999999999</v>
      </c>
      <c r="AJ248" s="191">
        <v>129.53</v>
      </c>
      <c r="AK248" s="312">
        <f t="shared" si="73"/>
        <v>0.5322694701112578</v>
      </c>
      <c r="AL248" s="144"/>
    </row>
    <row r="249" spans="1:38" ht="23.1" customHeight="1" x14ac:dyDescent="0.25">
      <c r="A249" s="449"/>
      <c r="B249" s="2">
        <v>2031</v>
      </c>
      <c r="C249" s="2" t="s">
        <v>478</v>
      </c>
      <c r="D249" s="4" t="s">
        <v>801</v>
      </c>
      <c r="E249" s="116">
        <f t="shared" si="85"/>
        <v>600</v>
      </c>
      <c r="F249" s="117">
        <f t="shared" si="85"/>
        <v>350</v>
      </c>
      <c r="G249" s="101"/>
      <c r="K249" s="202">
        <f t="shared" si="86"/>
        <v>600</v>
      </c>
      <c r="L249" s="202">
        <f t="shared" si="86"/>
        <v>350</v>
      </c>
      <c r="M249" s="51"/>
      <c r="N249" s="13">
        <f t="shared" si="58"/>
        <v>578.07499999999993</v>
      </c>
      <c r="O249" s="13">
        <f t="shared" si="59"/>
        <v>346.84499999999997</v>
      </c>
      <c r="P249" s="51"/>
      <c r="Q249" s="477">
        <v>231.23</v>
      </c>
      <c r="R249" s="477">
        <v>225.81</v>
      </c>
      <c r="S249" s="477">
        <v>225.81</v>
      </c>
      <c r="T249" s="450">
        <v>209.077</v>
      </c>
      <c r="U249" s="450">
        <v>209.077</v>
      </c>
      <c r="V249" s="436">
        <v>190.07</v>
      </c>
      <c r="W249" s="409">
        <v>190.07</v>
      </c>
      <c r="X249" s="409">
        <v>190.07</v>
      </c>
      <c r="Y249" s="368">
        <v>173.42500000000001</v>
      </c>
      <c r="Z249" s="305">
        <v>138.74</v>
      </c>
      <c r="AA249" s="289">
        <v>138.22875000000002</v>
      </c>
      <c r="AB249" s="277">
        <v>110.58300000000001</v>
      </c>
      <c r="AC249" s="263">
        <v>110.58300000000001</v>
      </c>
      <c r="AD249" s="263">
        <v>110.58300000000001</v>
      </c>
      <c r="AE249" s="208">
        <v>90</v>
      </c>
      <c r="AF249" s="234">
        <v>90</v>
      </c>
      <c r="AG249" s="208">
        <v>99.514799999999994</v>
      </c>
      <c r="AH249" s="208">
        <v>99.514799999999994</v>
      </c>
      <c r="AI249" s="208">
        <v>89.75</v>
      </c>
      <c r="AJ249" s="191">
        <v>71.8</v>
      </c>
      <c r="AK249" s="312">
        <f t="shared" si="73"/>
        <v>1.0240024799610292</v>
      </c>
    </row>
    <row r="250" spans="1:38" ht="23.1" customHeight="1" x14ac:dyDescent="0.25">
      <c r="A250" s="449"/>
      <c r="B250" s="2">
        <v>2032</v>
      </c>
      <c r="C250" s="2" t="s">
        <v>479</v>
      </c>
      <c r="D250" s="4" t="s">
        <v>802</v>
      </c>
      <c r="E250" s="116">
        <f t="shared" si="85"/>
        <v>650</v>
      </c>
      <c r="F250" s="117">
        <f t="shared" si="85"/>
        <v>400</v>
      </c>
      <c r="G250" s="101"/>
      <c r="K250" s="202">
        <f t="shared" si="86"/>
        <v>650</v>
      </c>
      <c r="L250" s="202">
        <f t="shared" si="86"/>
        <v>400</v>
      </c>
      <c r="M250" s="51"/>
      <c r="N250" s="13">
        <f t="shared" si="58"/>
        <v>620.82500000000005</v>
      </c>
      <c r="O250" s="13">
        <f t="shared" si="59"/>
        <v>372.495</v>
      </c>
      <c r="P250" s="51"/>
      <c r="Q250" s="477">
        <v>248.33</v>
      </c>
      <c r="R250" s="477">
        <v>231.23</v>
      </c>
      <c r="S250" s="477">
        <v>231.23</v>
      </c>
      <c r="T250" s="450">
        <v>214.10400000000001</v>
      </c>
      <c r="U250" s="450">
        <v>214.10400000000001</v>
      </c>
      <c r="V250" s="436">
        <v>194.64</v>
      </c>
      <c r="W250" s="409">
        <v>194.64</v>
      </c>
      <c r="X250" s="409">
        <v>194.64</v>
      </c>
      <c r="Y250" s="368">
        <v>177.58749999999998</v>
      </c>
      <c r="Z250" s="305">
        <v>142.07</v>
      </c>
      <c r="AA250" s="289">
        <v>141.55625000000003</v>
      </c>
      <c r="AB250" s="277">
        <v>113.24500000000002</v>
      </c>
      <c r="AC250" s="263">
        <v>113.24500000000002</v>
      </c>
      <c r="AD250" s="263">
        <v>113.24500000000002</v>
      </c>
      <c r="AE250" s="208">
        <v>101.91257999999999</v>
      </c>
      <c r="AF250" s="208">
        <v>101.91257999999999</v>
      </c>
      <c r="AG250" s="208">
        <v>101.91257999999999</v>
      </c>
      <c r="AH250" s="208">
        <v>101.91257999999999</v>
      </c>
      <c r="AI250" s="208">
        <v>91.912499999999994</v>
      </c>
      <c r="AJ250" s="191">
        <v>73.53</v>
      </c>
      <c r="AK250" s="312">
        <f t="shared" si="73"/>
        <v>1.0739523418241579</v>
      </c>
    </row>
    <row r="251" spans="1:38" ht="23.1" customHeight="1" x14ac:dyDescent="0.25">
      <c r="A251" s="449"/>
      <c r="B251" s="2">
        <v>2033</v>
      </c>
      <c r="C251" s="2" t="s">
        <v>480</v>
      </c>
      <c r="D251" s="4" t="s">
        <v>803</v>
      </c>
      <c r="E251" s="116">
        <f t="shared" si="85"/>
        <v>900</v>
      </c>
      <c r="F251" s="117">
        <f t="shared" si="85"/>
        <v>550</v>
      </c>
      <c r="G251" s="101"/>
      <c r="K251" s="202">
        <f t="shared" si="86"/>
        <v>900</v>
      </c>
      <c r="L251" s="202">
        <f t="shared" si="86"/>
        <v>550</v>
      </c>
      <c r="M251" s="51"/>
      <c r="N251" s="13">
        <f t="shared" si="58"/>
        <v>870.40000000000009</v>
      </c>
      <c r="O251" s="13">
        <f t="shared" si="59"/>
        <v>522.24</v>
      </c>
      <c r="P251" s="51"/>
      <c r="Q251" s="477">
        <v>348.16</v>
      </c>
      <c r="R251" s="477">
        <v>248.33</v>
      </c>
      <c r="S251" s="477">
        <v>248.33</v>
      </c>
      <c r="T251" s="450">
        <v>229.93300000000002</v>
      </c>
      <c r="U251" s="450">
        <v>229.93300000000002</v>
      </c>
      <c r="V251" s="436">
        <v>209.03</v>
      </c>
      <c r="W251" s="409">
        <v>209.03</v>
      </c>
      <c r="X251" s="409">
        <v>209.03</v>
      </c>
      <c r="Y251" s="368">
        <v>190.72500000000002</v>
      </c>
      <c r="Z251" s="305">
        <v>152.58000000000001</v>
      </c>
      <c r="AA251" s="289">
        <v>152.03375</v>
      </c>
      <c r="AB251" s="277">
        <v>121.627</v>
      </c>
      <c r="AC251" s="263">
        <v>121.627</v>
      </c>
      <c r="AD251" s="263">
        <v>121.627</v>
      </c>
      <c r="AE251" s="208">
        <v>99</v>
      </c>
      <c r="AF251" s="234">
        <v>99</v>
      </c>
      <c r="AG251" s="208">
        <v>109.45241999999999</v>
      </c>
      <c r="AH251" s="208">
        <v>109.45241999999999</v>
      </c>
      <c r="AI251" s="208">
        <v>98.712500000000006</v>
      </c>
      <c r="AJ251" s="191">
        <v>78.97</v>
      </c>
      <c r="AK251" s="312">
        <f t="shared" si="73"/>
        <v>1.4020053960455845</v>
      </c>
    </row>
    <row r="252" spans="1:38" ht="23.1" customHeight="1" x14ac:dyDescent="0.25">
      <c r="A252" s="449"/>
      <c r="B252" s="2">
        <v>2034</v>
      </c>
      <c r="C252" s="2" t="s">
        <v>481</v>
      </c>
      <c r="D252" s="4" t="s">
        <v>804</v>
      </c>
      <c r="E252" s="116">
        <f t="shared" si="85"/>
        <v>1050</v>
      </c>
      <c r="F252" s="117">
        <f t="shared" si="85"/>
        <v>650</v>
      </c>
      <c r="G252" s="101"/>
      <c r="K252" s="202">
        <f t="shared" si="86"/>
        <v>1050</v>
      </c>
      <c r="L252" s="202">
        <f t="shared" si="86"/>
        <v>650</v>
      </c>
      <c r="M252" s="51"/>
      <c r="N252" s="13">
        <f t="shared" si="58"/>
        <v>1005.725</v>
      </c>
      <c r="O252" s="13">
        <f t="shared" si="59"/>
        <v>603.43500000000006</v>
      </c>
      <c r="P252" s="51"/>
      <c r="Q252" s="477">
        <v>402.29</v>
      </c>
      <c r="R252" s="477">
        <v>348.16</v>
      </c>
      <c r="S252" s="477">
        <v>348.16</v>
      </c>
      <c r="T252" s="451">
        <v>323</v>
      </c>
      <c r="U252" s="451">
        <v>323</v>
      </c>
      <c r="V252" s="436">
        <v>293.07</v>
      </c>
      <c r="W252" s="409">
        <v>293.07</v>
      </c>
      <c r="X252" s="409">
        <v>293.07</v>
      </c>
      <c r="Y252" s="368">
        <v>267.39999999999998</v>
      </c>
      <c r="Z252" s="305">
        <v>213.92</v>
      </c>
      <c r="AA252" s="289">
        <v>213.16625000000002</v>
      </c>
      <c r="AB252" s="277">
        <v>170.53300000000002</v>
      </c>
      <c r="AC252" s="263">
        <v>170.53300000000002</v>
      </c>
      <c r="AD252" s="263">
        <v>170.53300000000002</v>
      </c>
      <c r="AE252" s="208">
        <v>139</v>
      </c>
      <c r="AF252" s="234">
        <v>139</v>
      </c>
      <c r="AG252" s="208">
        <v>153.47178</v>
      </c>
      <c r="AH252" s="208">
        <v>153.47178</v>
      </c>
      <c r="AI252" s="208">
        <v>138.41249999999999</v>
      </c>
      <c r="AJ252" s="191">
        <v>110.73</v>
      </c>
      <c r="AK252" s="312">
        <f t="shared" si="73"/>
        <v>1.1554744944852942</v>
      </c>
    </row>
    <row r="253" spans="1:38" ht="23.1" customHeight="1" x14ac:dyDescent="0.25">
      <c r="A253" s="449"/>
      <c r="B253" s="2">
        <v>2035</v>
      </c>
      <c r="C253" s="2" t="s">
        <v>482</v>
      </c>
      <c r="D253" s="4" t="s">
        <v>805</v>
      </c>
      <c r="E253" s="116">
        <f t="shared" si="85"/>
        <v>1100</v>
      </c>
      <c r="F253" s="117">
        <f t="shared" si="85"/>
        <v>650</v>
      </c>
      <c r="G253" s="101"/>
      <c r="K253" s="202">
        <f t="shared" si="86"/>
        <v>1100</v>
      </c>
      <c r="L253" s="202">
        <f t="shared" si="86"/>
        <v>650</v>
      </c>
      <c r="M253" s="51"/>
      <c r="N253" s="13">
        <f t="shared" si="58"/>
        <v>1060.5999999999999</v>
      </c>
      <c r="O253" s="13">
        <f t="shared" si="59"/>
        <v>636.36</v>
      </c>
      <c r="P253" s="51"/>
      <c r="Q253" s="477">
        <v>424.24</v>
      </c>
      <c r="R253" s="477">
        <v>402.29</v>
      </c>
      <c r="S253" s="477">
        <v>402.29</v>
      </c>
      <c r="T253" s="451">
        <v>373</v>
      </c>
      <c r="U253" s="451">
        <v>373</v>
      </c>
      <c r="V253" s="436">
        <v>338.62</v>
      </c>
      <c r="W253" s="409">
        <v>338.62</v>
      </c>
      <c r="X253" s="409">
        <v>338.62</v>
      </c>
      <c r="Y253" s="368">
        <v>308.96249999999998</v>
      </c>
      <c r="Z253" s="305">
        <v>247.17</v>
      </c>
      <c r="AA253" s="289">
        <v>246.29000000000002</v>
      </c>
      <c r="AB253" s="277">
        <v>197.03200000000001</v>
      </c>
      <c r="AC253" s="263">
        <v>197.03200000000001</v>
      </c>
      <c r="AD253" s="263">
        <v>197.03200000000001</v>
      </c>
      <c r="AE253" s="208">
        <v>177.32483999999999</v>
      </c>
      <c r="AF253" s="208">
        <v>177.32483999999999</v>
      </c>
      <c r="AG253" s="208">
        <v>177.32483999999999</v>
      </c>
      <c r="AH253" s="208">
        <v>177.32483999999999</v>
      </c>
      <c r="AI253" s="208">
        <v>159.92500000000001</v>
      </c>
      <c r="AJ253" s="191">
        <v>127.94</v>
      </c>
      <c r="AK253" s="312">
        <f t="shared" si="73"/>
        <v>1.0545626289492653</v>
      </c>
    </row>
    <row r="254" spans="1:38" ht="23.1" customHeight="1" x14ac:dyDescent="0.25">
      <c r="A254" s="449"/>
      <c r="B254" s="2">
        <v>2036</v>
      </c>
      <c r="C254" s="2" t="s">
        <v>483</v>
      </c>
      <c r="D254" s="4" t="s">
        <v>806</v>
      </c>
      <c r="E254" s="116">
        <f t="shared" si="85"/>
        <v>1500</v>
      </c>
      <c r="F254" s="117">
        <f t="shared" si="85"/>
        <v>900</v>
      </c>
      <c r="G254" s="101"/>
      <c r="K254" s="202">
        <f t="shared" si="86"/>
        <v>1500</v>
      </c>
      <c r="L254" s="202">
        <f t="shared" si="86"/>
        <v>900</v>
      </c>
      <c r="M254" s="51"/>
      <c r="N254" s="13">
        <f t="shared" si="58"/>
        <v>1493.1999999999998</v>
      </c>
      <c r="O254" s="13">
        <f t="shared" si="59"/>
        <v>895.92</v>
      </c>
      <c r="P254" s="51"/>
      <c r="Q254" s="477">
        <v>597.28</v>
      </c>
      <c r="R254" s="477">
        <v>597.28</v>
      </c>
      <c r="S254" s="477">
        <v>597.28</v>
      </c>
      <c r="T254" s="451">
        <v>553</v>
      </c>
      <c r="U254" s="451">
        <v>553</v>
      </c>
      <c r="V254" s="436">
        <v>502.75</v>
      </c>
      <c r="W254" s="409">
        <v>502.75</v>
      </c>
      <c r="X254" s="409">
        <v>502.75</v>
      </c>
      <c r="Y254" s="368">
        <v>458.71250000000003</v>
      </c>
      <c r="Z254" s="305">
        <v>366.97</v>
      </c>
      <c r="AA254" s="289">
        <v>365.65375000000006</v>
      </c>
      <c r="AB254" s="277">
        <v>292.52300000000002</v>
      </c>
      <c r="AC254" s="263">
        <v>292.52300000000002</v>
      </c>
      <c r="AD254" s="263">
        <v>292.52300000000002</v>
      </c>
      <c r="AE254" s="208">
        <v>238</v>
      </c>
      <c r="AF254" s="234">
        <v>238</v>
      </c>
      <c r="AG254" s="208">
        <v>263.27069999999998</v>
      </c>
      <c r="AH254" s="208">
        <v>263.27069999999998</v>
      </c>
      <c r="AI254" s="208">
        <v>237.4375</v>
      </c>
      <c r="AJ254" s="191">
        <v>189.95</v>
      </c>
      <c r="AK254" s="312">
        <f t="shared" si="73"/>
        <v>1</v>
      </c>
    </row>
    <row r="255" spans="1:38" ht="23.1" customHeight="1" x14ac:dyDescent="0.25">
      <c r="A255" s="449"/>
      <c r="B255" s="2">
        <v>2037</v>
      </c>
      <c r="C255" s="2" t="s">
        <v>484</v>
      </c>
      <c r="D255" s="4" t="s">
        <v>807</v>
      </c>
      <c r="E255" s="116">
        <f t="shared" si="85"/>
        <v>1550</v>
      </c>
      <c r="F255" s="117">
        <f t="shared" si="85"/>
        <v>950</v>
      </c>
      <c r="G255" s="101"/>
      <c r="K255" s="202">
        <f t="shared" si="86"/>
        <v>1550</v>
      </c>
      <c r="L255" s="202">
        <f t="shared" si="86"/>
        <v>950</v>
      </c>
      <c r="M255" s="51"/>
      <c r="N255" s="13">
        <f t="shared" si="58"/>
        <v>1522.7750000000001</v>
      </c>
      <c r="O255" s="13">
        <f t="shared" si="59"/>
        <v>913.66499999999996</v>
      </c>
      <c r="P255" s="51"/>
      <c r="Q255" s="477">
        <v>609.11</v>
      </c>
      <c r="R255" s="477">
        <v>609.11</v>
      </c>
      <c r="S255" s="477">
        <v>609.11</v>
      </c>
      <c r="T255" s="451">
        <v>564</v>
      </c>
      <c r="U255" s="451">
        <v>564</v>
      </c>
      <c r="V255" s="436">
        <v>512.72</v>
      </c>
      <c r="W255" s="409">
        <v>512.72</v>
      </c>
      <c r="X255" s="409">
        <v>512.72</v>
      </c>
      <c r="Y255" s="368">
        <v>467.8125</v>
      </c>
      <c r="Z255" s="305">
        <v>374.25</v>
      </c>
      <c r="AA255" s="289">
        <v>372.9</v>
      </c>
      <c r="AB255" s="277">
        <v>298.32</v>
      </c>
      <c r="AC255" s="263">
        <v>298.32</v>
      </c>
      <c r="AD255" s="263">
        <v>298.32</v>
      </c>
      <c r="AE255" s="208">
        <v>243</v>
      </c>
      <c r="AF255" s="234">
        <v>243</v>
      </c>
      <c r="AG255" s="208">
        <v>268.48205999999999</v>
      </c>
      <c r="AH255" s="208">
        <v>268.48205999999999</v>
      </c>
      <c r="AI255" s="208">
        <v>242.13750000000002</v>
      </c>
      <c r="AJ255" s="191">
        <v>193.71</v>
      </c>
      <c r="AK255" s="312">
        <f t="shared" si="73"/>
        <v>1</v>
      </c>
    </row>
    <row r="256" spans="1:38" ht="23.1" customHeight="1" x14ac:dyDescent="0.25">
      <c r="A256" s="449"/>
      <c r="B256" s="2">
        <v>2038</v>
      </c>
      <c r="C256" s="2" t="s">
        <v>485</v>
      </c>
      <c r="D256" s="4" t="s">
        <v>808</v>
      </c>
      <c r="E256" s="116">
        <f t="shared" si="85"/>
        <v>2050</v>
      </c>
      <c r="F256" s="117">
        <f t="shared" si="85"/>
        <v>1250</v>
      </c>
      <c r="G256" s="101"/>
      <c r="K256" s="202">
        <f t="shared" si="86"/>
        <v>2050</v>
      </c>
      <c r="L256" s="202">
        <f t="shared" si="86"/>
        <v>1250</v>
      </c>
      <c r="M256" s="51"/>
      <c r="N256" s="13">
        <f t="shared" si="58"/>
        <v>2047.1000000000001</v>
      </c>
      <c r="O256" s="13">
        <f t="shared" si="59"/>
        <v>1228.26</v>
      </c>
      <c r="P256" s="51"/>
      <c r="Q256" s="477">
        <v>818.84</v>
      </c>
      <c r="R256" s="477">
        <v>818.84</v>
      </c>
      <c r="S256" s="477">
        <v>818.84</v>
      </c>
      <c r="T256" s="450">
        <v>758.18600000000004</v>
      </c>
      <c r="U256" s="450">
        <v>758.18600000000004</v>
      </c>
      <c r="V256" s="436">
        <v>689.26</v>
      </c>
      <c r="W256" s="409">
        <v>689.26</v>
      </c>
      <c r="X256" s="409">
        <v>689.26</v>
      </c>
      <c r="Y256" s="368">
        <v>628.88750000000005</v>
      </c>
      <c r="Z256" s="305">
        <v>503.11</v>
      </c>
      <c r="AA256" s="289">
        <v>503.75</v>
      </c>
      <c r="AB256" s="269">
        <v>403</v>
      </c>
      <c r="AC256" s="263">
        <v>384.98900000000003</v>
      </c>
      <c r="AD256" s="263">
        <v>384.98900000000003</v>
      </c>
      <c r="AE256" s="208">
        <v>313</v>
      </c>
      <c r="AF256" s="234">
        <v>313</v>
      </c>
      <c r="AG256" s="208">
        <v>346.48613999999998</v>
      </c>
      <c r="AH256" s="208">
        <v>346.48613999999998</v>
      </c>
      <c r="AI256" s="208">
        <v>312.48750000000001</v>
      </c>
      <c r="AJ256" s="191">
        <v>249.99</v>
      </c>
      <c r="AK256" s="312">
        <f t="shared" si="73"/>
        <v>1</v>
      </c>
    </row>
    <row r="257" spans="1:38" ht="23.1" customHeight="1" x14ac:dyDescent="0.25">
      <c r="A257" s="449"/>
      <c r="B257" s="2">
        <v>2039</v>
      </c>
      <c r="C257" s="2" t="s">
        <v>486</v>
      </c>
      <c r="D257" s="4" t="s">
        <v>809</v>
      </c>
      <c r="E257" s="116">
        <f t="shared" si="85"/>
        <v>2350</v>
      </c>
      <c r="F257" s="117">
        <f t="shared" si="85"/>
        <v>1450</v>
      </c>
      <c r="G257" s="101"/>
      <c r="K257" s="202">
        <f t="shared" si="86"/>
        <v>2350</v>
      </c>
      <c r="L257" s="202">
        <f t="shared" si="86"/>
        <v>1450</v>
      </c>
      <c r="M257" s="51"/>
      <c r="N257" s="13">
        <f t="shared" si="58"/>
        <v>2342.4499999999998</v>
      </c>
      <c r="O257" s="13">
        <f t="shared" si="59"/>
        <v>1405.47</v>
      </c>
      <c r="P257" s="51"/>
      <c r="Q257" s="477">
        <v>936.98</v>
      </c>
      <c r="R257" s="477">
        <v>936.98</v>
      </c>
      <c r="S257" s="477">
        <v>936.98</v>
      </c>
      <c r="T257" s="450">
        <v>867.58100000000013</v>
      </c>
      <c r="U257" s="450">
        <v>867.58100000000013</v>
      </c>
      <c r="V257" s="436">
        <v>788.71</v>
      </c>
      <c r="W257" s="409">
        <v>788.71</v>
      </c>
      <c r="X257" s="409">
        <v>788.71</v>
      </c>
      <c r="Y257" s="368">
        <v>719.625</v>
      </c>
      <c r="Z257" s="305">
        <v>575.70000000000005</v>
      </c>
      <c r="AA257" s="289">
        <v>576.25</v>
      </c>
      <c r="AB257" s="269">
        <v>461</v>
      </c>
      <c r="AC257" s="263">
        <v>440.44</v>
      </c>
      <c r="AD257" s="263">
        <v>440.44</v>
      </c>
      <c r="AE257" s="208">
        <v>358</v>
      </c>
      <c r="AF257" s="234">
        <v>358</v>
      </c>
      <c r="AG257" s="208">
        <v>396.47915999999998</v>
      </c>
      <c r="AH257" s="208">
        <v>396.47915999999998</v>
      </c>
      <c r="AI257" s="208">
        <v>357.57499999999999</v>
      </c>
      <c r="AJ257" s="191">
        <v>286.06</v>
      </c>
      <c r="AK257" s="312">
        <f t="shared" si="73"/>
        <v>1</v>
      </c>
    </row>
    <row r="258" spans="1:38" ht="23.1" customHeight="1" x14ac:dyDescent="0.25">
      <c r="A258" s="449"/>
      <c r="B258" s="2">
        <v>2040</v>
      </c>
      <c r="C258" s="2" t="s">
        <v>487</v>
      </c>
      <c r="D258" s="4" t="s">
        <v>810</v>
      </c>
      <c r="E258" s="116">
        <f t="shared" si="85"/>
        <v>2900</v>
      </c>
      <c r="F258" s="117">
        <f t="shared" si="85"/>
        <v>1750</v>
      </c>
      <c r="G258" s="101"/>
      <c r="K258" s="202">
        <f t="shared" si="86"/>
        <v>2900</v>
      </c>
      <c r="L258" s="202">
        <f t="shared" si="86"/>
        <v>1750</v>
      </c>
      <c r="M258" s="51"/>
      <c r="N258" s="13">
        <f t="shared" si="58"/>
        <v>2873.15</v>
      </c>
      <c r="O258" s="13">
        <f t="shared" si="59"/>
        <v>1723.8899999999999</v>
      </c>
      <c r="P258" s="51"/>
      <c r="Q258" s="477">
        <v>1149.26</v>
      </c>
      <c r="R258" s="477">
        <v>1149.26</v>
      </c>
      <c r="S258" s="477">
        <v>1149.26</v>
      </c>
      <c r="T258" s="451">
        <v>1065</v>
      </c>
      <c r="U258" s="451">
        <v>1065</v>
      </c>
      <c r="V258" s="436">
        <v>967.4</v>
      </c>
      <c r="W258" s="409">
        <v>967.4</v>
      </c>
      <c r="X258" s="409">
        <v>967.4</v>
      </c>
      <c r="Y258" s="368">
        <v>882.66250000000002</v>
      </c>
      <c r="Z258" s="305">
        <v>706.13</v>
      </c>
      <c r="AA258" s="289">
        <v>706.25</v>
      </c>
      <c r="AB258" s="269">
        <v>565</v>
      </c>
      <c r="AC258" s="263">
        <v>540.3420000000001</v>
      </c>
      <c r="AD258" s="263">
        <v>540.3420000000001</v>
      </c>
      <c r="AE258" s="208">
        <v>439</v>
      </c>
      <c r="AF258" s="234">
        <v>439</v>
      </c>
      <c r="AG258" s="208">
        <v>486.30581999999998</v>
      </c>
      <c r="AH258" s="208">
        <v>486.30581999999998</v>
      </c>
      <c r="AI258" s="208">
        <v>438.58749999999998</v>
      </c>
      <c r="AJ258" s="191">
        <v>350.87</v>
      </c>
      <c r="AK258" s="312">
        <f t="shared" si="73"/>
        <v>1</v>
      </c>
    </row>
    <row r="259" spans="1:38" ht="23.1" customHeight="1" x14ac:dyDescent="0.25">
      <c r="A259" s="449"/>
      <c r="B259" s="2">
        <v>2041</v>
      </c>
      <c r="C259" s="2" t="s">
        <v>488</v>
      </c>
      <c r="D259" s="4" t="s">
        <v>811</v>
      </c>
      <c r="E259" s="116">
        <f t="shared" si="85"/>
        <v>3450</v>
      </c>
      <c r="F259" s="117">
        <f t="shared" si="85"/>
        <v>2050</v>
      </c>
      <c r="G259" s="101"/>
      <c r="K259" s="202">
        <f t="shared" si="86"/>
        <v>3450</v>
      </c>
      <c r="L259" s="202">
        <f t="shared" si="86"/>
        <v>2050</v>
      </c>
      <c r="M259" s="51"/>
      <c r="N259" s="13">
        <f t="shared" si="58"/>
        <v>3415</v>
      </c>
      <c r="O259" s="13">
        <f t="shared" si="59"/>
        <v>2049</v>
      </c>
      <c r="P259" s="51"/>
      <c r="Q259" s="547">
        <v>1366</v>
      </c>
      <c r="R259" s="477">
        <v>1365.85</v>
      </c>
      <c r="S259" s="477">
        <v>1365.85</v>
      </c>
      <c r="T259" s="450">
        <v>1264.67</v>
      </c>
      <c r="U259" s="450">
        <v>1264.67</v>
      </c>
      <c r="V259" s="436">
        <v>1149.7</v>
      </c>
      <c r="W259" s="409">
        <v>1149.7</v>
      </c>
      <c r="X259" s="409">
        <v>1149.7</v>
      </c>
      <c r="Y259" s="368">
        <v>1049</v>
      </c>
      <c r="Z259" s="305">
        <v>839.2</v>
      </c>
      <c r="AA259" s="289">
        <v>802.72499999999991</v>
      </c>
      <c r="AB259" s="277">
        <v>642.17999999999995</v>
      </c>
      <c r="AC259" s="263">
        <v>642.17999999999995</v>
      </c>
      <c r="AD259" s="263">
        <v>642.17999999999995</v>
      </c>
      <c r="AE259" s="208">
        <v>522</v>
      </c>
      <c r="AF259" s="234">
        <v>522</v>
      </c>
      <c r="AG259" s="208">
        <v>577.96199999999999</v>
      </c>
      <c r="AH259" s="208">
        <v>577.96199999999999</v>
      </c>
      <c r="AI259" s="208">
        <v>521.25</v>
      </c>
      <c r="AJ259" s="191">
        <v>417</v>
      </c>
      <c r="AK259" s="312">
        <f t="shared" si="73"/>
        <v>1.0001098217227369</v>
      </c>
    </row>
    <row r="260" spans="1:38" ht="23.1" customHeight="1" x14ac:dyDescent="0.25">
      <c r="A260" s="449"/>
      <c r="B260" s="2">
        <v>2042</v>
      </c>
      <c r="C260" s="2" t="s">
        <v>489</v>
      </c>
      <c r="D260" s="4" t="s">
        <v>812</v>
      </c>
      <c r="E260" s="116">
        <f t="shared" si="85"/>
        <v>4550</v>
      </c>
      <c r="F260" s="117">
        <f t="shared" si="85"/>
        <v>2750</v>
      </c>
      <c r="G260" s="101"/>
      <c r="K260" s="202">
        <f t="shared" si="86"/>
        <v>4550</v>
      </c>
      <c r="L260" s="202">
        <f t="shared" si="86"/>
        <v>2750</v>
      </c>
      <c r="M260" s="51"/>
      <c r="N260" s="13">
        <f t="shared" si="58"/>
        <v>4507.4750000000004</v>
      </c>
      <c r="O260" s="13">
        <f t="shared" si="59"/>
        <v>2704.4850000000001</v>
      </c>
      <c r="P260" s="51"/>
      <c r="Q260" s="547">
        <v>1802.99</v>
      </c>
      <c r="R260" s="477">
        <v>1802.99</v>
      </c>
      <c r="S260" s="477">
        <v>1802.99</v>
      </c>
      <c r="T260" s="451">
        <v>1670</v>
      </c>
      <c r="U260" s="451">
        <v>1670</v>
      </c>
      <c r="V260" s="436">
        <v>1517.67</v>
      </c>
      <c r="W260" s="409">
        <v>1517.67</v>
      </c>
      <c r="X260" s="409">
        <v>1517.67</v>
      </c>
      <c r="Y260" s="368">
        <v>1384.7375</v>
      </c>
      <c r="Z260" s="305">
        <v>1107.79</v>
      </c>
      <c r="AA260" s="289">
        <v>1059.6300000000001</v>
      </c>
      <c r="AB260" s="277">
        <v>847.70400000000006</v>
      </c>
      <c r="AC260" s="263">
        <v>847.70400000000006</v>
      </c>
      <c r="AD260" s="263">
        <v>847.70400000000006</v>
      </c>
      <c r="AE260" s="208">
        <v>689</v>
      </c>
      <c r="AF260" s="234">
        <v>689</v>
      </c>
      <c r="AG260" s="208">
        <v>762.93755999999996</v>
      </c>
      <c r="AH260" s="208">
        <v>762.93755999999996</v>
      </c>
      <c r="AI260" s="208">
        <v>688.07500000000005</v>
      </c>
      <c r="AJ260" s="191">
        <v>550.46</v>
      </c>
      <c r="AK260" s="312">
        <f t="shared" si="73"/>
        <v>1</v>
      </c>
    </row>
    <row r="261" spans="1:38" ht="23.1" customHeight="1" x14ac:dyDescent="0.35">
      <c r="A261" s="449"/>
      <c r="B261" s="2">
        <v>2042</v>
      </c>
      <c r="C261" s="2" t="s">
        <v>671</v>
      </c>
      <c r="D261" s="4" t="s">
        <v>813</v>
      </c>
      <c r="E261" s="116">
        <f t="shared" si="85"/>
        <v>5900</v>
      </c>
      <c r="F261" s="117">
        <f t="shared" si="85"/>
        <v>3550</v>
      </c>
      <c r="G261" s="101"/>
      <c r="H261" s="456" t="s">
        <v>553</v>
      </c>
      <c r="K261" s="202">
        <f t="shared" si="86"/>
        <v>5900</v>
      </c>
      <c r="L261" s="202">
        <f t="shared" si="86"/>
        <v>3550</v>
      </c>
      <c r="M261" s="51"/>
      <c r="N261" s="13">
        <f t="shared" si="58"/>
        <v>5877.55</v>
      </c>
      <c r="O261" s="13">
        <f t="shared" si="59"/>
        <v>3526.5299999999997</v>
      </c>
      <c r="P261" s="51"/>
      <c r="Q261" s="477">
        <v>2351.02</v>
      </c>
      <c r="R261" s="477">
        <v>2351.02</v>
      </c>
      <c r="S261" s="477">
        <v>2351.02</v>
      </c>
      <c r="T261" s="451">
        <v>2352</v>
      </c>
      <c r="U261" s="451">
        <v>2352</v>
      </c>
      <c r="V261" s="436">
        <v>1903.38</v>
      </c>
      <c r="W261" s="409">
        <v>1903.38</v>
      </c>
      <c r="X261" s="409">
        <v>1903.38</v>
      </c>
      <c r="Y261" s="368">
        <v>1762.625</v>
      </c>
      <c r="Z261" s="305">
        <v>1410.1</v>
      </c>
      <c r="AA261" s="289">
        <v>1384.9275</v>
      </c>
      <c r="AB261" s="277">
        <v>1107.942</v>
      </c>
      <c r="AC261" s="263">
        <v>1107.942</v>
      </c>
      <c r="AD261" s="263">
        <v>1107.942</v>
      </c>
      <c r="AE261" s="208">
        <v>916</v>
      </c>
      <c r="AF261" s="234">
        <v>916</v>
      </c>
      <c r="AG261" s="208">
        <v>762.93755999999996</v>
      </c>
      <c r="AH261" s="208">
        <v>762.93755999999996</v>
      </c>
      <c r="AI261" s="208">
        <v>688.07500000000005</v>
      </c>
      <c r="AJ261" s="191">
        <v>550.46</v>
      </c>
      <c r="AK261" s="312">
        <f t="shared" si="73"/>
        <v>1</v>
      </c>
    </row>
    <row r="262" spans="1:38" ht="23.1" customHeight="1" x14ac:dyDescent="0.25">
      <c r="A262" s="449"/>
      <c r="B262" s="2">
        <v>2043</v>
      </c>
      <c r="C262" s="2" t="s">
        <v>490</v>
      </c>
      <c r="D262" s="4" t="s">
        <v>814</v>
      </c>
      <c r="E262" s="116">
        <f t="shared" si="85"/>
        <v>9750</v>
      </c>
      <c r="F262" s="117">
        <f t="shared" si="85"/>
        <v>5850</v>
      </c>
      <c r="G262" s="101"/>
      <c r="K262" s="202">
        <f t="shared" si="86"/>
        <v>9750</v>
      </c>
      <c r="L262" s="202">
        <f t="shared" si="86"/>
        <v>5850</v>
      </c>
      <c r="M262" s="51"/>
      <c r="N262" s="13">
        <f t="shared" si="58"/>
        <v>9721.9500000000007</v>
      </c>
      <c r="O262" s="13">
        <f t="shared" si="59"/>
        <v>5833.17</v>
      </c>
      <c r="P262" s="51"/>
      <c r="Q262" s="477">
        <v>3888.78</v>
      </c>
      <c r="R262" s="477">
        <v>3888.78</v>
      </c>
      <c r="S262" s="477">
        <v>3888.78</v>
      </c>
      <c r="T262" s="451">
        <v>3600.9</v>
      </c>
      <c r="U262" s="451">
        <v>3600.9</v>
      </c>
      <c r="V262" s="436">
        <v>1931.84</v>
      </c>
      <c r="W262" s="409">
        <v>1931.84</v>
      </c>
      <c r="X262" s="409">
        <v>1931.84</v>
      </c>
      <c r="Y262" s="368">
        <v>1736.6624999999999</v>
      </c>
      <c r="Z262" s="305">
        <v>1389.33</v>
      </c>
      <c r="AA262" s="289">
        <v>2116.125</v>
      </c>
      <c r="AB262" s="277">
        <v>1692.9</v>
      </c>
      <c r="AC262" s="263">
        <v>1692.9</v>
      </c>
      <c r="AD262" s="263">
        <v>1692.9</v>
      </c>
      <c r="AE262" s="208">
        <v>1524.4613999999999</v>
      </c>
      <c r="AF262" s="208">
        <v>1524.4613999999999</v>
      </c>
      <c r="AG262" s="208">
        <v>1524.4613999999999</v>
      </c>
      <c r="AH262" s="208">
        <v>1524.4613999999999</v>
      </c>
      <c r="AI262" s="208">
        <v>1374.875</v>
      </c>
      <c r="AJ262" s="191">
        <v>1099.9000000000001</v>
      </c>
      <c r="AK262" s="312">
        <f t="shared" si="73"/>
        <v>1</v>
      </c>
    </row>
    <row r="263" spans="1:38" ht="9.75" customHeight="1" x14ac:dyDescent="0.25">
      <c r="D263" s="136"/>
      <c r="E263" s="138"/>
      <c r="F263" s="139"/>
      <c r="K263" s="202"/>
      <c r="L263" s="202"/>
      <c r="M263" s="51"/>
      <c r="N263" s="13"/>
      <c r="O263" s="13"/>
      <c r="P263" s="51"/>
      <c r="Q263" s="398"/>
      <c r="R263" s="398"/>
      <c r="S263" s="398"/>
      <c r="T263" s="398"/>
      <c r="U263" s="398"/>
      <c r="V263" s="400"/>
      <c r="W263" s="401"/>
      <c r="X263" s="401"/>
      <c r="Y263" s="368"/>
      <c r="Z263" s="305"/>
      <c r="AA263" s="289"/>
      <c r="AB263" s="277"/>
      <c r="AC263" s="263"/>
      <c r="AD263" s="263"/>
      <c r="AE263" s="208"/>
      <c r="AF263" s="208"/>
      <c r="AG263" s="208"/>
      <c r="AH263" s="208"/>
      <c r="AI263" s="208"/>
      <c r="AJ263" s="191"/>
      <c r="AK263" s="312" t="e">
        <f t="shared" si="73"/>
        <v>#DIV/0!</v>
      </c>
    </row>
    <row r="264" spans="1:38" ht="23.1" customHeight="1" x14ac:dyDescent="0.25">
      <c r="D264" s="615" t="s">
        <v>835</v>
      </c>
      <c r="E264" s="615"/>
      <c r="F264" s="615"/>
      <c r="G264" s="615"/>
      <c r="H264" s="615"/>
      <c r="I264" s="615"/>
      <c r="J264" s="34"/>
      <c r="K264" s="202"/>
      <c r="L264" s="202"/>
      <c r="M264" s="2"/>
      <c r="N264" s="13"/>
      <c r="O264" s="13"/>
      <c r="P264" s="2"/>
      <c r="Q264" s="535">
        <v>45455</v>
      </c>
      <c r="R264" s="510">
        <v>45425</v>
      </c>
      <c r="S264" s="474">
        <v>220324</v>
      </c>
      <c r="T264" s="474">
        <v>220324</v>
      </c>
      <c r="U264" s="398"/>
      <c r="V264" s="400"/>
      <c r="W264" s="401"/>
      <c r="X264" s="401"/>
      <c r="Y264" s="329"/>
      <c r="Z264" s="329"/>
      <c r="AA264" s="330"/>
      <c r="AB264" s="280"/>
      <c r="AC264" s="331"/>
      <c r="AD264" s="331"/>
      <c r="AE264" s="237"/>
      <c r="AF264" s="334"/>
      <c r="AG264" s="237"/>
      <c r="AH264" s="237"/>
      <c r="AI264" s="237"/>
      <c r="AJ264" s="197"/>
      <c r="AK264" s="312">
        <f t="shared" si="73"/>
        <v>0.20630979829705343</v>
      </c>
    </row>
    <row r="265" spans="1:38" s="66" customFormat="1" ht="23.1" customHeight="1" x14ac:dyDescent="0.25">
      <c r="A265" s="517" t="s">
        <v>256</v>
      </c>
      <c r="B265" s="2">
        <v>419</v>
      </c>
      <c r="C265" s="2" t="s">
        <v>356</v>
      </c>
      <c r="D265" s="4" t="s">
        <v>815</v>
      </c>
      <c r="E265" s="116">
        <f t="shared" ref="E265:F268" si="87">K265</f>
        <v>15200</v>
      </c>
      <c r="F265" s="117">
        <f t="shared" si="87"/>
        <v>9150</v>
      </c>
      <c r="G265" s="101"/>
      <c r="H265" s="45"/>
      <c r="I265" s="45"/>
      <c r="J265" s="71"/>
      <c r="K265" s="202">
        <f t="shared" ref="K265:L268" si="88">MROUND(N265+25,50)</f>
        <v>15200</v>
      </c>
      <c r="L265" s="202">
        <f t="shared" si="88"/>
        <v>9150</v>
      </c>
      <c r="M265" s="51"/>
      <c r="N265" s="13">
        <f t="shared" si="58"/>
        <v>15197.650000000001</v>
      </c>
      <c r="O265" s="13">
        <f t="shared" si="59"/>
        <v>9118.59</v>
      </c>
      <c r="P265" s="63"/>
      <c r="Q265" s="536">
        <v>6079.06</v>
      </c>
      <c r="R265" s="398">
        <v>5628.77</v>
      </c>
      <c r="S265" s="398">
        <v>5628.77</v>
      </c>
      <c r="T265" s="398">
        <v>5628.77</v>
      </c>
      <c r="U265" s="398">
        <v>4044.2660180999987</v>
      </c>
      <c r="V265" s="400">
        <v>4044.2660180999987</v>
      </c>
      <c r="W265" s="409">
        <v>4044.2660180999987</v>
      </c>
      <c r="X265" s="409">
        <v>4044.2660180999987</v>
      </c>
      <c r="Y265" s="368">
        <v>3486.4362224999991</v>
      </c>
      <c r="Z265" s="300">
        <v>2789.1489779999993</v>
      </c>
      <c r="AA265" s="289">
        <v>2789.1489779999993</v>
      </c>
      <c r="AB265" s="277">
        <v>2231.3191823999996</v>
      </c>
      <c r="AC265" s="263">
        <v>2231.3191823999996</v>
      </c>
      <c r="AD265" s="263">
        <v>2231.3191823999996</v>
      </c>
      <c r="AE265" s="208">
        <v>1859.4326519999997</v>
      </c>
      <c r="AF265" s="208">
        <v>1859.4326519999997</v>
      </c>
      <c r="AG265" s="208">
        <v>1859.4326519999997</v>
      </c>
      <c r="AH265" s="208">
        <v>1859.4326519999997</v>
      </c>
      <c r="AI265" s="208">
        <v>1676.9775</v>
      </c>
      <c r="AJ265" s="192">
        <v>1341.5819999999999</v>
      </c>
      <c r="AK265" s="312">
        <f t="shared" si="73"/>
        <v>1.0799979391589991</v>
      </c>
      <c r="AL265" s="144"/>
    </row>
    <row r="266" spans="1:38" ht="23.1" customHeight="1" x14ac:dyDescent="0.25">
      <c r="A266" s="517" t="s">
        <v>256</v>
      </c>
      <c r="B266" s="2">
        <v>420</v>
      </c>
      <c r="C266" s="2" t="s">
        <v>357</v>
      </c>
      <c r="D266" s="4" t="s">
        <v>816</v>
      </c>
      <c r="E266" s="116">
        <f t="shared" si="87"/>
        <v>24750</v>
      </c>
      <c r="F266" s="117">
        <f t="shared" si="87"/>
        <v>14850</v>
      </c>
      <c r="G266" s="101"/>
      <c r="H266" s="45"/>
      <c r="I266" s="45"/>
      <c r="J266" s="71"/>
      <c r="K266" s="202">
        <f t="shared" si="88"/>
        <v>24750</v>
      </c>
      <c r="L266" s="202">
        <f t="shared" si="88"/>
        <v>14850</v>
      </c>
      <c r="M266" s="51"/>
      <c r="N266" s="13">
        <f t="shared" si="58"/>
        <v>24700.300000000003</v>
      </c>
      <c r="O266" s="13">
        <f t="shared" si="59"/>
        <v>14820.18</v>
      </c>
      <c r="P266" s="51"/>
      <c r="Q266" s="536">
        <v>9880.1200000000008</v>
      </c>
      <c r="R266" s="398">
        <v>9148.26</v>
      </c>
      <c r="S266" s="398">
        <v>9148.26</v>
      </c>
      <c r="T266" s="398">
        <v>9148.26</v>
      </c>
      <c r="U266" s="398">
        <v>6573.7477921499994</v>
      </c>
      <c r="V266" s="400">
        <v>6573.7477921499994</v>
      </c>
      <c r="W266" s="409">
        <v>6573.7477921499994</v>
      </c>
      <c r="X266" s="409">
        <v>6573.7477921499994</v>
      </c>
      <c r="Y266" s="368">
        <v>5667.02395875</v>
      </c>
      <c r="Z266" s="300">
        <v>4533.6191669999998</v>
      </c>
      <c r="AA266" s="289">
        <v>4533.6191669999998</v>
      </c>
      <c r="AB266" s="277">
        <v>3626.8953336</v>
      </c>
      <c r="AC266" s="263">
        <v>3626.8953336</v>
      </c>
      <c r="AD266" s="263">
        <v>3626.8953336</v>
      </c>
      <c r="AE266" s="208">
        <v>3022.4127779999999</v>
      </c>
      <c r="AF266" s="208">
        <v>3022.4127779999999</v>
      </c>
      <c r="AG266" s="208">
        <v>3022.4127779999999</v>
      </c>
      <c r="AH266" s="208">
        <v>3022.4127779999999</v>
      </c>
      <c r="AI266" s="208">
        <v>2725.8412500000004</v>
      </c>
      <c r="AJ266" s="190">
        <v>2180.6730000000002</v>
      </c>
      <c r="AK266" s="312">
        <f t="shared" si="73"/>
        <v>1.0799999125516766</v>
      </c>
    </row>
    <row r="267" spans="1:38" ht="23.1" customHeight="1" x14ac:dyDescent="0.25">
      <c r="A267" s="517" t="s">
        <v>256</v>
      </c>
      <c r="B267" s="2">
        <v>421</v>
      </c>
      <c r="C267" s="2" t="s">
        <v>358</v>
      </c>
      <c r="D267" s="4" t="s">
        <v>817</v>
      </c>
      <c r="E267" s="116">
        <f t="shared" si="87"/>
        <v>32000</v>
      </c>
      <c r="F267" s="117">
        <f t="shared" si="87"/>
        <v>19200</v>
      </c>
      <c r="G267" s="101"/>
      <c r="H267" s="45"/>
      <c r="I267" s="45"/>
      <c r="J267" s="71"/>
      <c r="K267" s="202">
        <f t="shared" si="88"/>
        <v>32000</v>
      </c>
      <c r="L267" s="202">
        <f t="shared" si="88"/>
        <v>19200</v>
      </c>
      <c r="M267" s="51"/>
      <c r="N267" s="13">
        <f t="shared" si="58"/>
        <v>31988.724999999999</v>
      </c>
      <c r="O267" s="13">
        <f t="shared" si="59"/>
        <v>19193.235000000001</v>
      </c>
      <c r="P267" s="51"/>
      <c r="Q267" s="537">
        <v>12795.49</v>
      </c>
      <c r="R267" s="398">
        <v>11847.67</v>
      </c>
      <c r="S267" s="398">
        <v>11847.67</v>
      </c>
      <c r="T267" s="398">
        <v>11847.67</v>
      </c>
      <c r="U267" s="398">
        <v>8512.6490756999992</v>
      </c>
      <c r="V267" s="400">
        <v>8512.6490756999992</v>
      </c>
      <c r="W267" s="409">
        <v>8512.6490756999992</v>
      </c>
      <c r="X267" s="409">
        <v>8512.6490756999992</v>
      </c>
      <c r="Y267" s="368">
        <v>7338.4905825000005</v>
      </c>
      <c r="Z267" s="300">
        <v>5870.7924660000008</v>
      </c>
      <c r="AA267" s="289">
        <v>5870.7924660000008</v>
      </c>
      <c r="AB267" s="277">
        <v>4696.6339728000003</v>
      </c>
      <c r="AC267" s="263">
        <v>4696.6339728000003</v>
      </c>
      <c r="AD267" s="263">
        <v>4696.6339728000003</v>
      </c>
      <c r="AE267" s="208">
        <v>3913.8616440000001</v>
      </c>
      <c r="AF267" s="208">
        <v>3913.8616440000001</v>
      </c>
      <c r="AG267" s="208">
        <v>3913.8616440000001</v>
      </c>
      <c r="AH267" s="208">
        <v>3913.8616440000001</v>
      </c>
      <c r="AI267" s="208">
        <v>3529.8175000000001</v>
      </c>
      <c r="AJ267" s="190">
        <v>2823.8540000000003</v>
      </c>
      <c r="AK267" s="312">
        <f t="shared" si="73"/>
        <v>1.0800005401906028</v>
      </c>
    </row>
    <row r="268" spans="1:38" ht="23.1" customHeight="1" x14ac:dyDescent="0.25">
      <c r="A268" s="516" t="s">
        <v>891</v>
      </c>
      <c r="C268" s="2" t="s">
        <v>657</v>
      </c>
      <c r="D268" s="4" t="s">
        <v>892</v>
      </c>
      <c r="E268" s="116">
        <f t="shared" si="87"/>
        <v>14600</v>
      </c>
      <c r="F268" s="117">
        <f t="shared" si="87"/>
        <v>8750</v>
      </c>
      <c r="G268" s="101"/>
      <c r="H268" s="45"/>
      <c r="I268" s="45"/>
      <c r="J268" s="71"/>
      <c r="K268" s="202">
        <f t="shared" si="88"/>
        <v>14600</v>
      </c>
      <c r="L268" s="202">
        <f t="shared" si="88"/>
        <v>8750</v>
      </c>
      <c r="M268" s="51"/>
      <c r="N268" s="13">
        <f t="shared" si="58"/>
        <v>14559.525000000001</v>
      </c>
      <c r="O268" s="13">
        <f t="shared" si="59"/>
        <v>8735.7150000000001</v>
      </c>
      <c r="P268" s="51"/>
      <c r="Q268" s="522">
        <v>5823.81</v>
      </c>
      <c r="R268" s="398">
        <v>5823.81</v>
      </c>
      <c r="S268" s="398">
        <v>5823.81</v>
      </c>
      <c r="T268" s="398">
        <v>5823.81</v>
      </c>
      <c r="U268" s="398">
        <v>5823.81</v>
      </c>
      <c r="V268" s="436">
        <v>5823.81</v>
      </c>
      <c r="W268" s="399">
        <v>5570.6172500000002</v>
      </c>
      <c r="X268" s="399">
        <v>5570.6172500000002</v>
      </c>
      <c r="Y268" s="371">
        <v>5064.1975000000002</v>
      </c>
      <c r="Z268" s="303">
        <v>3492.55</v>
      </c>
      <c r="AA268" s="289">
        <v>0</v>
      </c>
      <c r="AB268" s="277"/>
      <c r="AC268" s="208"/>
      <c r="AD268" s="208"/>
      <c r="AE268" s="208"/>
      <c r="AF268" s="208">
        <v>0</v>
      </c>
      <c r="AG268" s="208">
        <v>0</v>
      </c>
      <c r="AH268" s="208">
        <v>0</v>
      </c>
      <c r="AI268" s="208">
        <v>0</v>
      </c>
      <c r="AJ268" s="190"/>
      <c r="AK268" s="312">
        <f t="shared" si="73"/>
        <v>1</v>
      </c>
    </row>
    <row r="269" spans="1:38" ht="15" customHeight="1" x14ac:dyDescent="0.25">
      <c r="D269" s="136"/>
      <c r="E269" s="138"/>
      <c r="F269" s="139"/>
      <c r="K269" s="202"/>
      <c r="L269" s="202"/>
      <c r="M269" s="51"/>
      <c r="N269" s="13"/>
      <c r="O269" s="13"/>
      <c r="P269" s="51"/>
      <c r="Q269" s="398"/>
      <c r="R269" s="398"/>
      <c r="S269" s="398"/>
      <c r="T269" s="398"/>
      <c r="U269" s="398"/>
      <c r="V269" s="400"/>
      <c r="W269" s="399"/>
      <c r="X269" s="399"/>
      <c r="Y269" s="371"/>
      <c r="Z269" s="300"/>
      <c r="AA269" s="289"/>
      <c r="AB269" s="277"/>
      <c r="AC269" s="208"/>
      <c r="AD269" s="208"/>
      <c r="AE269" s="208"/>
      <c r="AF269" s="208"/>
      <c r="AG269" s="208"/>
      <c r="AH269" s="208"/>
      <c r="AI269" s="208"/>
      <c r="AJ269" s="190"/>
      <c r="AK269" s="312" t="e">
        <f t="shared" si="73"/>
        <v>#DIV/0!</v>
      </c>
    </row>
    <row r="270" spans="1:38" ht="23.1" customHeight="1" x14ac:dyDescent="0.25">
      <c r="D270" s="615" t="s">
        <v>3</v>
      </c>
      <c r="E270" s="615"/>
      <c r="F270" s="615"/>
      <c r="G270" s="615"/>
      <c r="H270" s="615"/>
      <c r="I270" s="615"/>
      <c r="J270" s="34"/>
      <c r="K270" s="202"/>
      <c r="L270" s="202"/>
      <c r="M270" s="2"/>
      <c r="N270" s="13"/>
      <c r="O270" s="13"/>
      <c r="P270" s="2"/>
      <c r="Q270" s="476">
        <v>45455</v>
      </c>
      <c r="R270" s="476">
        <v>45425</v>
      </c>
      <c r="S270" s="476">
        <v>45394</v>
      </c>
      <c r="T270" s="473">
        <v>220324</v>
      </c>
      <c r="U270" s="398"/>
      <c r="V270" s="400"/>
      <c r="W270" s="399"/>
      <c r="X270" s="399"/>
      <c r="Y270" s="333"/>
      <c r="Z270" s="333"/>
      <c r="AA270" s="330"/>
      <c r="AB270" s="280"/>
      <c r="AC270" s="331"/>
      <c r="AD270" s="331"/>
      <c r="AE270" s="208">
        <v>1043.5332599999999</v>
      </c>
      <c r="AF270" s="208">
        <v>1043.5332599999999</v>
      </c>
      <c r="AG270" s="208">
        <v>1043.5332599999999</v>
      </c>
      <c r="AH270" s="208">
        <v>1043.5332599999999</v>
      </c>
      <c r="AI270" s="208">
        <v>941.13749999999993</v>
      </c>
      <c r="AJ270" s="191">
        <v>752.91</v>
      </c>
      <c r="AK270" s="312">
        <f t="shared" si="73"/>
        <v>1.0013437899281843</v>
      </c>
    </row>
    <row r="271" spans="1:38" ht="23.1" customHeight="1" x14ac:dyDescent="0.25">
      <c r="A271" s="449" t="s">
        <v>251</v>
      </c>
      <c r="B271" s="2">
        <v>2003</v>
      </c>
      <c r="C271" s="2" t="s">
        <v>765</v>
      </c>
      <c r="D271" s="4" t="s">
        <v>764</v>
      </c>
      <c r="E271" s="116">
        <f t="shared" ref="E271:F272" si="89">K271</f>
        <v>5200</v>
      </c>
      <c r="F271" s="117">
        <f t="shared" si="89"/>
        <v>3150</v>
      </c>
      <c r="G271" s="101"/>
      <c r="K271" s="202">
        <f t="shared" ref="K271:L272" si="90">MROUND(N271+25,50)</f>
        <v>5200</v>
      </c>
      <c r="L271" s="202">
        <f t="shared" si="90"/>
        <v>3150</v>
      </c>
      <c r="M271" s="51"/>
      <c r="N271" s="13">
        <f t="shared" si="58"/>
        <v>5187</v>
      </c>
      <c r="O271" s="13">
        <f t="shared" si="59"/>
        <v>3112.2000000000003</v>
      </c>
      <c r="P271" s="51"/>
      <c r="Q271" s="477">
        <v>2074.8000000000002</v>
      </c>
      <c r="R271" s="477">
        <v>2074.8000000000002</v>
      </c>
      <c r="S271" s="477">
        <v>2074.8000000000002</v>
      </c>
      <c r="T271" s="450">
        <v>1995</v>
      </c>
      <c r="U271" s="450">
        <v>1995</v>
      </c>
      <c r="V271" s="436">
        <v>1813.81</v>
      </c>
      <c r="W271" s="399">
        <v>1734.9293500000001</v>
      </c>
      <c r="X271" s="399">
        <v>1734.9293500000001</v>
      </c>
      <c r="Y271" s="371">
        <v>1577.2085</v>
      </c>
      <c r="Z271" s="305">
        <v>1087.73</v>
      </c>
      <c r="AA271" s="289">
        <v>1450</v>
      </c>
      <c r="AB271" s="277">
        <v>1160</v>
      </c>
      <c r="AC271" s="263">
        <v>1160</v>
      </c>
      <c r="AD271" s="263"/>
      <c r="AE271" s="208">
        <v>1043.5332599999999</v>
      </c>
      <c r="AF271" s="208">
        <v>1043.5332599999999</v>
      </c>
      <c r="AG271" s="208">
        <v>1043.5332599999999</v>
      </c>
      <c r="AH271" s="208">
        <v>1043.5332599999999</v>
      </c>
      <c r="AI271" s="208">
        <v>941.13749999999993</v>
      </c>
      <c r="AJ271" s="191">
        <v>752.91</v>
      </c>
      <c r="AK271" s="312">
        <f t="shared" si="73"/>
        <v>1</v>
      </c>
      <c r="AL271" s="144">
        <f>T271*1.04</f>
        <v>2074.8000000000002</v>
      </c>
    </row>
    <row r="272" spans="1:38" ht="23.1" customHeight="1" x14ac:dyDescent="0.25">
      <c r="A272" s="449" t="s">
        <v>251</v>
      </c>
      <c r="B272" s="2">
        <v>2003</v>
      </c>
      <c r="C272" s="2" t="s">
        <v>465</v>
      </c>
      <c r="D272" s="4" t="s">
        <v>163</v>
      </c>
      <c r="E272" s="116">
        <f t="shared" si="89"/>
        <v>6450</v>
      </c>
      <c r="F272" s="117">
        <f t="shared" si="89"/>
        <v>3850</v>
      </c>
      <c r="G272" s="101"/>
      <c r="K272" s="202">
        <f t="shared" si="90"/>
        <v>6450</v>
      </c>
      <c r="L272" s="202">
        <f t="shared" si="90"/>
        <v>3850</v>
      </c>
      <c r="M272" s="51"/>
      <c r="N272" s="13">
        <f t="shared" si="58"/>
        <v>6411.875</v>
      </c>
      <c r="O272" s="13">
        <f t="shared" si="59"/>
        <v>3847.125</v>
      </c>
      <c r="P272" s="51"/>
      <c r="Q272" s="477">
        <v>2564.75</v>
      </c>
      <c r="R272" s="477">
        <v>2564.75</v>
      </c>
      <c r="S272" s="477">
        <v>2564.75</v>
      </c>
      <c r="T272" s="450">
        <v>2475</v>
      </c>
      <c r="U272" s="450">
        <v>2475</v>
      </c>
      <c r="V272" s="436">
        <v>2250</v>
      </c>
      <c r="W272" s="399">
        <v>2166.7662500000001</v>
      </c>
      <c r="X272" s="399">
        <v>2166.7662500000001</v>
      </c>
      <c r="Y272" s="368">
        <v>1969.7874999999999</v>
      </c>
      <c r="Z272" s="305">
        <v>1575.83</v>
      </c>
      <c r="AA272" s="289">
        <v>1450</v>
      </c>
      <c r="AB272" s="277">
        <v>1160</v>
      </c>
      <c r="AC272" s="263">
        <v>1160</v>
      </c>
      <c r="AD272" s="263">
        <v>1160</v>
      </c>
      <c r="AE272" s="208">
        <v>1043.5332599999999</v>
      </c>
      <c r="AF272" s="208">
        <v>1043.5332599999999</v>
      </c>
      <c r="AG272" s="208">
        <v>1043.5332599999999</v>
      </c>
      <c r="AH272" s="208">
        <v>1043.5332599999999</v>
      </c>
      <c r="AI272" s="208">
        <v>941.13749999999993</v>
      </c>
      <c r="AJ272" s="191">
        <v>752.91</v>
      </c>
      <c r="AK272" s="312">
        <f t="shared" si="73"/>
        <v>1</v>
      </c>
    </row>
    <row r="273" spans="1:38" ht="15" customHeight="1" x14ac:dyDescent="0.25">
      <c r="D273" s="136"/>
      <c r="E273" s="138"/>
      <c r="F273" s="139"/>
      <c r="G273" s="101"/>
      <c r="K273" s="202"/>
      <c r="L273" s="202"/>
      <c r="M273" s="51"/>
      <c r="N273" s="13"/>
      <c r="O273" s="13"/>
      <c r="P273" s="51"/>
      <c r="Q273" s="398"/>
      <c r="R273" s="398"/>
      <c r="S273" s="398"/>
      <c r="T273" s="398"/>
      <c r="U273" s="398"/>
      <c r="V273" s="400"/>
      <c r="W273" s="399"/>
      <c r="X273" s="399"/>
      <c r="Y273" s="371"/>
      <c r="Z273" s="300"/>
      <c r="AA273" s="289">
        <v>0</v>
      </c>
      <c r="AB273" s="277"/>
      <c r="AC273" s="208"/>
      <c r="AD273" s="208"/>
      <c r="AE273" s="208">
        <v>0</v>
      </c>
      <c r="AF273" s="208">
        <v>0</v>
      </c>
      <c r="AG273" s="208">
        <v>0</v>
      </c>
      <c r="AH273" s="208">
        <v>0</v>
      </c>
      <c r="AI273" s="208">
        <v>0</v>
      </c>
      <c r="AJ273" s="54"/>
      <c r="AK273" s="312" t="e">
        <f t="shared" si="73"/>
        <v>#DIV/0!</v>
      </c>
    </row>
    <row r="274" spans="1:38" s="66" customFormat="1" ht="23.1" customHeight="1" x14ac:dyDescent="0.25">
      <c r="A274" s="2"/>
      <c r="B274" s="2"/>
      <c r="C274" s="2"/>
      <c r="D274" s="615" t="s">
        <v>27</v>
      </c>
      <c r="E274" s="615"/>
      <c r="F274" s="615"/>
      <c r="G274" s="615"/>
      <c r="H274" s="615"/>
      <c r="I274" s="615"/>
      <c r="J274" s="71"/>
      <c r="K274" s="202"/>
      <c r="L274" s="202"/>
      <c r="M274" s="51"/>
      <c r="N274" s="13"/>
      <c r="O274" s="13"/>
      <c r="P274" s="63"/>
      <c r="Q274" s="527">
        <v>45455</v>
      </c>
      <c r="R274" s="512">
        <v>45425</v>
      </c>
      <c r="S274" s="484">
        <v>150124</v>
      </c>
      <c r="T274" s="474">
        <v>220324</v>
      </c>
      <c r="U274" s="398"/>
      <c r="V274" s="400"/>
      <c r="W274" s="399"/>
      <c r="X274" s="399"/>
      <c r="Y274" s="367"/>
      <c r="Z274" s="303"/>
      <c r="AA274" s="289"/>
      <c r="AB274" s="277"/>
      <c r="AC274" s="263"/>
      <c r="AD274" s="263"/>
      <c r="AE274" s="208"/>
      <c r="AF274" s="208"/>
      <c r="AG274" s="208"/>
      <c r="AH274" s="208"/>
      <c r="AI274" s="208"/>
      <c r="AJ274" s="191"/>
      <c r="AK274" s="312">
        <f t="shared" si="73"/>
        <v>0.3027830326929738</v>
      </c>
      <c r="AL274" s="144"/>
    </row>
    <row r="275" spans="1:38" s="66" customFormat="1" ht="23.1" customHeight="1" x14ac:dyDescent="0.25">
      <c r="A275" s="516" t="s">
        <v>290</v>
      </c>
      <c r="B275" s="2">
        <v>202</v>
      </c>
      <c r="C275" s="2" t="s">
        <v>304</v>
      </c>
      <c r="D275" s="4" t="s">
        <v>766</v>
      </c>
      <c r="E275" s="116">
        <f t="shared" ref="E275:F282" si="91">K275</f>
        <v>800</v>
      </c>
      <c r="F275" s="117">
        <f t="shared" si="91"/>
        <v>500</v>
      </c>
      <c r="G275" s="101"/>
      <c r="H275" s="2"/>
      <c r="I275" s="2"/>
      <c r="J275" s="71"/>
      <c r="K275" s="202">
        <f t="shared" ref="K275:L282" si="92">MROUND(N275+25,50)</f>
        <v>800</v>
      </c>
      <c r="L275" s="202">
        <f t="shared" si="92"/>
        <v>500</v>
      </c>
      <c r="M275" s="51"/>
      <c r="N275" s="13">
        <f t="shared" ref="N275:N331" si="93">Q275*$N$7</f>
        <v>768.77499999999998</v>
      </c>
      <c r="O275" s="13">
        <f t="shared" ref="O275:O331" si="94">Q275*$O$7</f>
        <v>461.26499999999999</v>
      </c>
      <c r="P275" s="63"/>
      <c r="Q275" s="522">
        <v>307.51</v>
      </c>
      <c r="R275" s="398">
        <v>307.51</v>
      </c>
      <c r="S275" s="398">
        <v>307.51</v>
      </c>
      <c r="T275" s="398">
        <v>307.51</v>
      </c>
      <c r="U275" s="398">
        <v>307.51</v>
      </c>
      <c r="V275" s="436">
        <v>307.51</v>
      </c>
      <c r="W275" s="399">
        <v>294.13395000000003</v>
      </c>
      <c r="X275" s="399">
        <v>294.13395000000003</v>
      </c>
      <c r="Y275" s="371">
        <v>267.39449999999999</v>
      </c>
      <c r="Z275" s="303">
        <v>184.41</v>
      </c>
      <c r="AA275" s="289">
        <v>638.29999999999995</v>
      </c>
      <c r="AB275" s="277">
        <v>510.64</v>
      </c>
      <c r="AC275" s="263">
        <v>510.64</v>
      </c>
      <c r="AD275" s="263">
        <v>510.64</v>
      </c>
      <c r="AE275" s="208">
        <v>455.93855999999994</v>
      </c>
      <c r="AF275" s="208">
        <v>455.93855999999994</v>
      </c>
      <c r="AG275" s="208">
        <v>455.93855999999994</v>
      </c>
      <c r="AH275" s="208">
        <v>455.93855999999994</v>
      </c>
      <c r="AI275" s="208">
        <v>411.2</v>
      </c>
      <c r="AJ275" s="191">
        <v>328.96</v>
      </c>
      <c r="AK275" s="312">
        <f t="shared" si="73"/>
        <v>1</v>
      </c>
      <c r="AL275" s="144"/>
    </row>
    <row r="276" spans="1:38" ht="23.1" customHeight="1" x14ac:dyDescent="0.25">
      <c r="A276" s="516" t="s">
        <v>290</v>
      </c>
      <c r="B276" s="2">
        <v>203</v>
      </c>
      <c r="C276" s="2" t="s">
        <v>305</v>
      </c>
      <c r="D276" s="4" t="s">
        <v>65</v>
      </c>
      <c r="E276" s="116">
        <f>K276</f>
        <v>2700</v>
      </c>
      <c r="F276" s="117">
        <f t="shared" si="91"/>
        <v>1600</v>
      </c>
      <c r="G276" s="101"/>
      <c r="J276" s="71"/>
      <c r="K276" s="202">
        <f t="shared" si="92"/>
        <v>2700</v>
      </c>
      <c r="L276" s="202">
        <f t="shared" si="92"/>
        <v>1600</v>
      </c>
      <c r="M276" s="51"/>
      <c r="N276" s="13">
        <f t="shared" si="93"/>
        <v>2660.8999999999996</v>
      </c>
      <c r="O276" s="13">
        <f t="shared" si="94"/>
        <v>1596.54</v>
      </c>
      <c r="P276" s="51"/>
      <c r="Q276" s="522">
        <v>1064.3599999999999</v>
      </c>
      <c r="R276" s="398">
        <v>1064.3599999999999</v>
      </c>
      <c r="S276" s="398">
        <v>1064.3599999999999</v>
      </c>
      <c r="T276" s="398">
        <v>1064.3599999999999</v>
      </c>
      <c r="U276" s="398">
        <v>1064.3599999999999</v>
      </c>
      <c r="V276" s="436">
        <v>1064.3599999999999</v>
      </c>
      <c r="W276" s="399">
        <v>1018.0885</v>
      </c>
      <c r="X276" s="399">
        <v>1018.0885</v>
      </c>
      <c r="Y276" s="371">
        <v>925.53499999999985</v>
      </c>
      <c r="Z276" s="303">
        <v>638.29999999999995</v>
      </c>
      <c r="AA276" s="289">
        <v>891.25</v>
      </c>
      <c r="AB276" s="277">
        <v>713</v>
      </c>
      <c r="AC276" s="263">
        <v>713</v>
      </c>
      <c r="AD276" s="263">
        <v>713</v>
      </c>
      <c r="AE276" s="208">
        <v>636.6175199999999</v>
      </c>
      <c r="AF276" s="208">
        <v>636.6175199999999</v>
      </c>
      <c r="AG276" s="208">
        <v>636.6175199999999</v>
      </c>
      <c r="AH276" s="208">
        <v>636.6175199999999</v>
      </c>
      <c r="AI276" s="208">
        <v>574.15</v>
      </c>
      <c r="AJ276" s="191">
        <v>459.32</v>
      </c>
      <c r="AK276" s="312">
        <f t="shared" si="73"/>
        <v>1</v>
      </c>
    </row>
    <row r="277" spans="1:38" ht="23.1" customHeight="1" x14ac:dyDescent="0.25">
      <c r="A277" s="516" t="s">
        <v>290</v>
      </c>
      <c r="B277" s="2">
        <v>203</v>
      </c>
      <c r="C277" s="2" t="s">
        <v>305</v>
      </c>
      <c r="D277" s="4" t="s">
        <v>66</v>
      </c>
      <c r="E277" s="116">
        <f t="shared" si="91"/>
        <v>3750</v>
      </c>
      <c r="F277" s="117">
        <f t="shared" si="91"/>
        <v>2250</v>
      </c>
      <c r="G277" s="101"/>
      <c r="J277" s="71"/>
      <c r="K277" s="202">
        <f t="shared" si="92"/>
        <v>3750</v>
      </c>
      <c r="L277" s="202">
        <f t="shared" si="92"/>
        <v>2250</v>
      </c>
      <c r="M277" s="51"/>
      <c r="N277" s="13">
        <f t="shared" si="93"/>
        <v>3715.4250000000002</v>
      </c>
      <c r="O277" s="13">
        <f t="shared" si="94"/>
        <v>2229.2550000000001</v>
      </c>
      <c r="P277" s="51"/>
      <c r="Q277" s="522">
        <v>1486.17</v>
      </c>
      <c r="R277" s="398">
        <v>1486.17</v>
      </c>
      <c r="S277" s="398">
        <v>1486.17</v>
      </c>
      <c r="T277" s="398">
        <v>1486.17</v>
      </c>
      <c r="U277" s="398">
        <v>1486.17</v>
      </c>
      <c r="V277" s="436">
        <v>1486.17</v>
      </c>
      <c r="W277" s="399">
        <v>1421.54375</v>
      </c>
      <c r="X277" s="399">
        <v>1421.54375</v>
      </c>
      <c r="Y277" s="371">
        <v>1292.3125</v>
      </c>
      <c r="Z277" s="303">
        <v>891.25</v>
      </c>
      <c r="AA277" s="289">
        <v>891.25</v>
      </c>
      <c r="AB277" s="277">
        <v>713</v>
      </c>
      <c r="AC277" s="263">
        <v>713</v>
      </c>
      <c r="AD277" s="263">
        <v>713</v>
      </c>
      <c r="AE277" s="208">
        <v>636.6175199999999</v>
      </c>
      <c r="AF277" s="208">
        <v>636.6175199999999</v>
      </c>
      <c r="AG277" s="208">
        <v>636.6175199999999</v>
      </c>
      <c r="AH277" s="208">
        <v>636.6175199999999</v>
      </c>
      <c r="AI277" s="208">
        <v>574.15</v>
      </c>
      <c r="AJ277" s="191">
        <v>459.32</v>
      </c>
      <c r="AK277" s="312">
        <f t="shared" si="73"/>
        <v>1</v>
      </c>
    </row>
    <row r="278" spans="1:38" ht="23.1" customHeight="1" x14ac:dyDescent="0.25">
      <c r="A278" s="516" t="s">
        <v>290</v>
      </c>
      <c r="B278" s="2">
        <v>204</v>
      </c>
      <c r="C278" s="2" t="s">
        <v>306</v>
      </c>
      <c r="D278" s="4" t="s">
        <v>67</v>
      </c>
      <c r="E278" s="116">
        <f t="shared" si="91"/>
        <v>5050</v>
      </c>
      <c r="F278" s="117">
        <f t="shared" si="91"/>
        <v>3050</v>
      </c>
      <c r="G278" s="101"/>
      <c r="J278" s="71"/>
      <c r="K278" s="202">
        <f t="shared" si="92"/>
        <v>5050</v>
      </c>
      <c r="L278" s="202">
        <f t="shared" si="92"/>
        <v>3050</v>
      </c>
      <c r="M278" s="51"/>
      <c r="N278" s="13">
        <f t="shared" si="93"/>
        <v>5032.3249999999998</v>
      </c>
      <c r="O278" s="13">
        <f t="shared" si="94"/>
        <v>3019.395</v>
      </c>
      <c r="P278" s="51"/>
      <c r="Q278" s="522">
        <v>2012.93</v>
      </c>
      <c r="R278" s="398">
        <v>2012.93</v>
      </c>
      <c r="S278" s="398">
        <v>2012.93</v>
      </c>
      <c r="T278" s="398">
        <v>2012.93</v>
      </c>
      <c r="U278" s="398">
        <v>2012.93</v>
      </c>
      <c r="V278" s="436">
        <v>2012.93</v>
      </c>
      <c r="W278" s="399">
        <v>1923.4304374999999</v>
      </c>
      <c r="X278" s="399">
        <v>1923.4304374999999</v>
      </c>
      <c r="Y278" s="371">
        <v>1748.5731249999999</v>
      </c>
      <c r="Z278" s="303">
        <v>1205.9124999999999</v>
      </c>
      <c r="AA278" s="289">
        <v>1205.9124999999999</v>
      </c>
      <c r="AB278" s="277">
        <v>964.73</v>
      </c>
      <c r="AC278" s="263">
        <v>964.73</v>
      </c>
      <c r="AD278" s="263">
        <v>964.73</v>
      </c>
      <c r="AE278" s="208">
        <v>862.24446</v>
      </c>
      <c r="AF278" s="208">
        <v>862.24446</v>
      </c>
      <c r="AG278" s="208">
        <v>862.24446</v>
      </c>
      <c r="AH278" s="208">
        <v>862.24446</v>
      </c>
      <c r="AI278" s="208">
        <v>777.63750000000005</v>
      </c>
      <c r="AJ278" s="191">
        <v>622.11</v>
      </c>
      <c r="AK278" s="312">
        <f t="shared" si="73"/>
        <v>1</v>
      </c>
    </row>
    <row r="279" spans="1:38" ht="23.1" customHeight="1" x14ac:dyDescent="0.25">
      <c r="A279" s="516" t="s">
        <v>290</v>
      </c>
      <c r="B279" s="2">
        <v>204</v>
      </c>
      <c r="C279" s="2" t="s">
        <v>725</v>
      </c>
      <c r="D279" s="4" t="s">
        <v>724</v>
      </c>
      <c r="E279" s="116">
        <f t="shared" si="91"/>
        <v>6050</v>
      </c>
      <c r="F279" s="117">
        <f t="shared" si="91"/>
        <v>3650</v>
      </c>
      <c r="G279" s="101"/>
      <c r="J279" s="71"/>
      <c r="K279" s="202">
        <f t="shared" si="92"/>
        <v>6050</v>
      </c>
      <c r="L279" s="202">
        <f t="shared" si="92"/>
        <v>3650</v>
      </c>
      <c r="M279" s="51"/>
      <c r="N279" s="13">
        <f t="shared" si="93"/>
        <v>6031.1749999999993</v>
      </c>
      <c r="O279" s="13">
        <f t="shared" si="94"/>
        <v>3618.7049999999999</v>
      </c>
      <c r="P279" s="51"/>
      <c r="Q279" s="522">
        <v>2412.4699999999998</v>
      </c>
      <c r="R279" s="398">
        <v>2412.4699999999998</v>
      </c>
      <c r="S279" s="398">
        <v>2412.4699999999998</v>
      </c>
      <c r="T279" s="398">
        <v>2412.4699999999998</v>
      </c>
      <c r="U279" s="398">
        <v>2412.4699999999998</v>
      </c>
      <c r="V279" s="436">
        <v>2412.4699999999998</v>
      </c>
      <c r="W279" s="399">
        <v>2307.5503000000003</v>
      </c>
      <c r="X279" s="399">
        <v>2307.5503000000003</v>
      </c>
      <c r="Y279" s="371">
        <v>2097.7730000000001</v>
      </c>
      <c r="Z279" s="303">
        <v>1446.74</v>
      </c>
      <c r="AA279" s="289">
        <v>1205.9124999999999</v>
      </c>
      <c r="AB279" s="277">
        <v>964.73</v>
      </c>
      <c r="AC279" s="263">
        <v>964.73</v>
      </c>
      <c r="AD279" s="263">
        <v>964.73</v>
      </c>
      <c r="AE279" s="208">
        <v>862.24446</v>
      </c>
      <c r="AF279" s="208">
        <v>862.24446</v>
      </c>
      <c r="AG279" s="208">
        <v>862.24446</v>
      </c>
      <c r="AH279" s="208">
        <v>862.24446</v>
      </c>
      <c r="AI279" s="208">
        <v>777.63750000000005</v>
      </c>
      <c r="AJ279" s="191">
        <v>622.11</v>
      </c>
      <c r="AK279" s="312">
        <f t="shared" si="73"/>
        <v>1</v>
      </c>
    </row>
    <row r="280" spans="1:38" ht="23.1" customHeight="1" x14ac:dyDescent="0.25">
      <c r="A280" s="517" t="s">
        <v>256</v>
      </c>
      <c r="B280" s="2">
        <v>409</v>
      </c>
      <c r="C280" s="2" t="s">
        <v>353</v>
      </c>
      <c r="D280" s="4" t="s">
        <v>219</v>
      </c>
      <c r="E280" s="116">
        <f t="shared" si="91"/>
        <v>4850</v>
      </c>
      <c r="F280" s="117">
        <f t="shared" si="91"/>
        <v>2900</v>
      </c>
      <c r="G280" s="101"/>
      <c r="J280" s="71"/>
      <c r="K280" s="202">
        <f t="shared" si="92"/>
        <v>4850</v>
      </c>
      <c r="L280" s="202">
        <f t="shared" si="92"/>
        <v>2900</v>
      </c>
      <c r="M280" s="51"/>
      <c r="N280" s="13">
        <f t="shared" si="93"/>
        <v>4820.8</v>
      </c>
      <c r="O280" s="13">
        <f t="shared" si="94"/>
        <v>2892.48</v>
      </c>
      <c r="P280" s="51"/>
      <c r="Q280" s="529">
        <v>1928.32</v>
      </c>
      <c r="R280" s="467">
        <v>1785.48</v>
      </c>
      <c r="S280" s="467">
        <v>1785.48</v>
      </c>
      <c r="T280" s="467">
        <v>1785.48</v>
      </c>
      <c r="U280" s="398">
        <v>1233.2885795999998</v>
      </c>
      <c r="V280" s="400">
        <v>1233.2885795999998</v>
      </c>
      <c r="W280" s="409">
        <v>1233.2885795999998</v>
      </c>
      <c r="X280" s="409">
        <v>1233.2885795999998</v>
      </c>
      <c r="Y280" s="370">
        <v>1063.1798099999999</v>
      </c>
      <c r="Z280" s="300">
        <v>850.54384799999991</v>
      </c>
      <c r="AA280" s="289">
        <v>850.54384799999991</v>
      </c>
      <c r="AB280" s="277">
        <v>680.43507839999995</v>
      </c>
      <c r="AC280" s="263">
        <v>680.43507839999995</v>
      </c>
      <c r="AD280" s="263">
        <v>680.43507839999995</v>
      </c>
      <c r="AE280" s="208">
        <v>567.02923199999998</v>
      </c>
      <c r="AF280" s="208">
        <v>567.02923199999998</v>
      </c>
      <c r="AG280" s="208">
        <v>567.02923199999998</v>
      </c>
      <c r="AH280" s="208">
        <v>567.02923199999998</v>
      </c>
      <c r="AI280" s="208">
        <v>511.39000000000004</v>
      </c>
      <c r="AJ280" s="190">
        <v>409.11200000000002</v>
      </c>
      <c r="AK280" s="312">
        <f t="shared" si="73"/>
        <v>1.0800008961175707</v>
      </c>
    </row>
    <row r="281" spans="1:38" ht="23.1" customHeight="1" x14ac:dyDescent="0.25">
      <c r="A281" s="517" t="s">
        <v>256</v>
      </c>
      <c r="B281" s="2">
        <v>410</v>
      </c>
      <c r="C281" s="2" t="s">
        <v>354</v>
      </c>
      <c r="D281" s="4" t="s">
        <v>220</v>
      </c>
      <c r="E281" s="116">
        <f t="shared" si="91"/>
        <v>7150</v>
      </c>
      <c r="F281" s="117">
        <f t="shared" si="91"/>
        <v>4300</v>
      </c>
      <c r="G281" s="101"/>
      <c r="J281" s="71"/>
      <c r="K281" s="202">
        <f t="shared" si="92"/>
        <v>7150</v>
      </c>
      <c r="L281" s="202">
        <f t="shared" si="92"/>
        <v>4300</v>
      </c>
      <c r="M281" s="51"/>
      <c r="N281" s="13">
        <f t="shared" si="93"/>
        <v>7149.4750000000004</v>
      </c>
      <c r="O281" s="13">
        <f t="shared" si="94"/>
        <v>4289.6849999999995</v>
      </c>
      <c r="P281" s="51"/>
      <c r="Q281" s="529">
        <v>2859.79</v>
      </c>
      <c r="R281" s="467">
        <v>2647.96</v>
      </c>
      <c r="S281" s="467">
        <v>2647.96</v>
      </c>
      <c r="T281" s="467">
        <v>2647.96</v>
      </c>
      <c r="U281" s="398">
        <v>1817.5023404999997</v>
      </c>
      <c r="V281" s="400">
        <v>1817.5023404999997</v>
      </c>
      <c r="W281" s="409">
        <v>1817.5023404999997</v>
      </c>
      <c r="X281" s="409">
        <v>1817.5023404999997</v>
      </c>
      <c r="Y281" s="370">
        <v>1566.8123624999998</v>
      </c>
      <c r="Z281" s="300">
        <v>1253.4498899999999</v>
      </c>
      <c r="AA281" s="289">
        <v>1253.4498899999999</v>
      </c>
      <c r="AB281" s="277">
        <v>1002.759912</v>
      </c>
      <c r="AC281" s="263">
        <v>1002.759912</v>
      </c>
      <c r="AD281" s="263">
        <v>1002.759912</v>
      </c>
      <c r="AE281" s="208">
        <v>835.63326000000006</v>
      </c>
      <c r="AF281" s="208">
        <v>835.63326000000006</v>
      </c>
      <c r="AG281" s="208">
        <v>835.63326000000006</v>
      </c>
      <c r="AH281" s="208">
        <v>835.63326000000006</v>
      </c>
      <c r="AI281" s="208">
        <v>753.63750000000005</v>
      </c>
      <c r="AJ281" s="190">
        <v>602.91000000000008</v>
      </c>
      <c r="AK281" s="312">
        <f t="shared" si="73"/>
        <v>1.0799974319853773</v>
      </c>
    </row>
    <row r="282" spans="1:38" ht="23.1" customHeight="1" x14ac:dyDescent="0.25">
      <c r="A282" s="517" t="s">
        <v>256</v>
      </c>
      <c r="B282" s="2">
        <v>411</v>
      </c>
      <c r="C282" s="2" t="s">
        <v>355</v>
      </c>
      <c r="D282" s="4" t="s">
        <v>221</v>
      </c>
      <c r="E282" s="116">
        <f t="shared" si="91"/>
        <v>7800</v>
      </c>
      <c r="F282" s="117">
        <f t="shared" si="91"/>
        <v>4700</v>
      </c>
      <c r="G282" s="101"/>
      <c r="J282" s="71"/>
      <c r="K282" s="202">
        <f t="shared" si="92"/>
        <v>7800</v>
      </c>
      <c r="L282" s="202">
        <f t="shared" si="92"/>
        <v>4700</v>
      </c>
      <c r="M282" s="51"/>
      <c r="N282" s="13">
        <f t="shared" si="93"/>
        <v>7762.2749999999996</v>
      </c>
      <c r="O282" s="13">
        <f t="shared" si="94"/>
        <v>4657.3649999999998</v>
      </c>
      <c r="P282" s="51"/>
      <c r="Q282" s="529">
        <v>3104.91</v>
      </c>
      <c r="R282" s="467">
        <v>2874.92</v>
      </c>
      <c r="S282" s="467">
        <v>2874.92</v>
      </c>
      <c r="T282" s="467">
        <v>2874.92</v>
      </c>
      <c r="U282" s="398">
        <v>1985.0600731499999</v>
      </c>
      <c r="V282" s="400">
        <v>1985.0600731499999</v>
      </c>
      <c r="W282" s="409">
        <v>1985.0600731499999</v>
      </c>
      <c r="X282" s="409">
        <v>1985.0600731499999</v>
      </c>
      <c r="Y282" s="370">
        <v>1711.25868375</v>
      </c>
      <c r="Z282" s="300">
        <v>1369.0069470000001</v>
      </c>
      <c r="AA282" s="289">
        <v>1369.0069470000001</v>
      </c>
      <c r="AB282" s="277">
        <v>1095.2055576</v>
      </c>
      <c r="AC282" s="263">
        <v>1095.2055576</v>
      </c>
      <c r="AD282" s="263">
        <v>1095.2055576</v>
      </c>
      <c r="AE282" s="208">
        <v>912.67129799999998</v>
      </c>
      <c r="AF282" s="208">
        <v>912.67129799999998</v>
      </c>
      <c r="AG282" s="208">
        <v>912.67129799999998</v>
      </c>
      <c r="AH282" s="208">
        <v>912.67129799999998</v>
      </c>
      <c r="AI282" s="208">
        <v>823.11625000000004</v>
      </c>
      <c r="AJ282" s="190">
        <v>658.49300000000005</v>
      </c>
      <c r="AK282" s="312">
        <f t="shared" si="73"/>
        <v>1.0799987477912427</v>
      </c>
    </row>
    <row r="283" spans="1:38" ht="15" customHeight="1" x14ac:dyDescent="0.25">
      <c r="D283" s="136"/>
      <c r="E283" s="138"/>
      <c r="F283" s="139"/>
      <c r="J283" s="34"/>
      <c r="K283" s="202"/>
      <c r="L283" s="202"/>
      <c r="M283" s="2"/>
      <c r="N283" s="13"/>
      <c r="O283" s="13"/>
      <c r="P283" s="2"/>
      <c r="Q283" s="398"/>
      <c r="R283" s="398"/>
      <c r="S283" s="398"/>
      <c r="T283" s="398"/>
      <c r="U283" s="398"/>
      <c r="V283" s="400"/>
      <c r="W283" s="403"/>
      <c r="X283" s="403"/>
      <c r="Y283" s="340"/>
      <c r="Z283" s="333"/>
      <c r="AA283" s="330"/>
      <c r="AB283" s="280"/>
      <c r="AC283" s="331"/>
      <c r="AD283" s="331"/>
      <c r="AE283" s="237"/>
      <c r="AF283" s="237"/>
      <c r="AG283" s="237"/>
      <c r="AH283" s="237"/>
      <c r="AI283" s="237"/>
      <c r="AJ283" s="197"/>
      <c r="AK283" s="312" t="e">
        <f t="shared" si="73"/>
        <v>#DIV/0!</v>
      </c>
    </row>
    <row r="284" spans="1:38" s="66" customFormat="1" ht="23.1" customHeight="1" x14ac:dyDescent="0.25">
      <c r="A284" s="2"/>
      <c r="B284" s="2"/>
      <c r="C284" s="2"/>
      <c r="D284" s="615" t="s">
        <v>796</v>
      </c>
      <c r="E284" s="615"/>
      <c r="F284" s="615"/>
      <c r="G284" s="615"/>
      <c r="H284" s="615"/>
      <c r="I284" s="615"/>
      <c r="J284" s="71"/>
      <c r="K284" s="202"/>
      <c r="L284" s="202"/>
      <c r="M284" s="51"/>
      <c r="N284" s="13"/>
      <c r="O284" s="13"/>
      <c r="P284" s="63"/>
      <c r="Q284" s="532">
        <v>45455</v>
      </c>
      <c r="R284" s="509">
        <v>45425</v>
      </c>
      <c r="S284" s="480">
        <v>290224</v>
      </c>
      <c r="T284" s="474">
        <v>220324</v>
      </c>
      <c r="U284" s="398"/>
      <c r="V284" s="400"/>
      <c r="W284" s="403"/>
      <c r="X284" s="403"/>
      <c r="Y284" s="370"/>
      <c r="Z284" s="305"/>
      <c r="AA284" s="289"/>
      <c r="AB284" s="277">
        <v>199</v>
      </c>
      <c r="AC284" s="263">
        <v>199</v>
      </c>
      <c r="AD284" s="263">
        <v>199</v>
      </c>
      <c r="AE284" s="208">
        <v>187.06841999999997</v>
      </c>
      <c r="AF284" s="208">
        <v>187.06841999999997</v>
      </c>
      <c r="AG284" s="208">
        <v>187.06841999999997</v>
      </c>
      <c r="AH284" s="208">
        <v>187.06841999999997</v>
      </c>
      <c r="AI284" s="208">
        <v>168.71250000000001</v>
      </c>
      <c r="AJ284" s="191">
        <v>134.97</v>
      </c>
      <c r="AK284" s="312">
        <f t="shared" si="73"/>
        <v>0.15662040355036111</v>
      </c>
      <c r="AL284" s="144"/>
    </row>
    <row r="285" spans="1:38" s="66" customFormat="1" ht="23.1" customHeight="1" x14ac:dyDescent="0.25">
      <c r="A285" s="517" t="s">
        <v>254</v>
      </c>
      <c r="B285" s="2">
        <v>402</v>
      </c>
      <c r="C285" s="2" t="s">
        <v>349</v>
      </c>
      <c r="D285" s="91" t="s">
        <v>197</v>
      </c>
      <c r="E285" s="116">
        <f t="shared" ref="E285:F291" si="95">K285</f>
        <v>1450</v>
      </c>
      <c r="F285" s="117">
        <f t="shared" si="95"/>
        <v>900</v>
      </c>
      <c r="G285" s="101"/>
      <c r="H285" s="45"/>
      <c r="I285" s="2"/>
      <c r="J285" s="71"/>
      <c r="K285" s="202">
        <f t="shared" ref="K285:L291" si="96">MROUND(N285+25,50)</f>
        <v>1450</v>
      </c>
      <c r="L285" s="202">
        <f t="shared" si="96"/>
        <v>900</v>
      </c>
      <c r="M285" s="51"/>
      <c r="N285" s="13">
        <f t="shared" si="93"/>
        <v>1421.875</v>
      </c>
      <c r="O285" s="13">
        <f t="shared" si="94"/>
        <v>853.125</v>
      </c>
      <c r="P285" s="63"/>
      <c r="Q285" s="531">
        <v>568.75</v>
      </c>
      <c r="R285" s="478">
        <v>526.62</v>
      </c>
      <c r="S285" s="478">
        <v>526.62</v>
      </c>
      <c r="T285" s="398">
        <v>526.62</v>
      </c>
      <c r="U285" s="398">
        <v>381.61</v>
      </c>
      <c r="V285" s="436">
        <v>381.61</v>
      </c>
      <c r="W285" s="409">
        <v>381.61</v>
      </c>
      <c r="X285" s="409">
        <v>381.61</v>
      </c>
      <c r="Y285" s="370">
        <v>328.97500000000002</v>
      </c>
      <c r="Z285" s="305">
        <v>263.18</v>
      </c>
      <c r="AA285" s="289">
        <v>248.75</v>
      </c>
      <c r="AB285" s="277">
        <v>199</v>
      </c>
      <c r="AC285" s="263">
        <v>199</v>
      </c>
      <c r="AD285" s="263">
        <v>199</v>
      </c>
      <c r="AE285" s="208">
        <v>187.06841999999997</v>
      </c>
      <c r="AF285" s="208">
        <v>187.06841999999997</v>
      </c>
      <c r="AG285" s="208">
        <v>187.06841999999997</v>
      </c>
      <c r="AH285" s="208">
        <v>187.06841999999997</v>
      </c>
      <c r="AI285" s="208">
        <v>168.71250000000001</v>
      </c>
      <c r="AJ285" s="191">
        <v>134.97</v>
      </c>
      <c r="AK285" s="312">
        <f t="shared" si="73"/>
        <v>1.0800007595609737</v>
      </c>
      <c r="AL285" s="144"/>
    </row>
    <row r="286" spans="1:38" ht="23.1" customHeight="1" x14ac:dyDescent="0.25">
      <c r="A286" s="517"/>
      <c r="B286" s="2">
        <v>403</v>
      </c>
      <c r="C286" s="2" t="s">
        <v>350</v>
      </c>
      <c r="D286" s="91" t="s">
        <v>198</v>
      </c>
      <c r="E286" s="116">
        <f t="shared" si="95"/>
        <v>2500</v>
      </c>
      <c r="F286" s="117">
        <f t="shared" si="95"/>
        <v>1500</v>
      </c>
      <c r="G286" s="101"/>
      <c r="H286" s="45"/>
      <c r="J286" s="71"/>
      <c r="K286" s="202">
        <f t="shared" si="96"/>
        <v>2500</v>
      </c>
      <c r="L286" s="202">
        <f t="shared" si="96"/>
        <v>1500</v>
      </c>
      <c r="M286" s="51"/>
      <c r="N286" s="13">
        <f t="shared" si="93"/>
        <v>2493.5499999999997</v>
      </c>
      <c r="O286" s="13">
        <f t="shared" si="94"/>
        <v>1496.1299999999999</v>
      </c>
      <c r="P286" s="51"/>
      <c r="Q286" s="531">
        <v>997.42</v>
      </c>
      <c r="R286" s="478">
        <v>923.54</v>
      </c>
      <c r="S286" s="478">
        <v>923.54</v>
      </c>
      <c r="T286" s="398">
        <v>923.54</v>
      </c>
      <c r="U286" s="398">
        <v>669.23</v>
      </c>
      <c r="V286" s="436">
        <v>669.23</v>
      </c>
      <c r="W286" s="409">
        <v>669.23</v>
      </c>
      <c r="X286" s="409">
        <v>669.23</v>
      </c>
      <c r="Y286" s="370">
        <v>576.92500000000007</v>
      </c>
      <c r="Z286" s="305">
        <v>461.54</v>
      </c>
      <c r="AA286" s="289">
        <v>436.25</v>
      </c>
      <c r="AB286" s="277">
        <v>349</v>
      </c>
      <c r="AC286" s="263">
        <v>349</v>
      </c>
      <c r="AD286" s="263">
        <v>349</v>
      </c>
      <c r="AE286" s="208">
        <v>320.24915999999996</v>
      </c>
      <c r="AF286" s="208">
        <v>320.24915999999996</v>
      </c>
      <c r="AG286" s="208">
        <v>320.24915999999996</v>
      </c>
      <c r="AH286" s="208">
        <v>320.24915999999996</v>
      </c>
      <c r="AI286" s="208">
        <v>288.82499999999999</v>
      </c>
      <c r="AJ286" s="191">
        <v>231.06</v>
      </c>
      <c r="AK286" s="312">
        <f t="shared" si="73"/>
        <v>1.0799965350715723</v>
      </c>
    </row>
    <row r="287" spans="1:38" ht="23.1" customHeight="1" x14ac:dyDescent="0.25">
      <c r="A287" s="517"/>
      <c r="B287" s="2">
        <v>404</v>
      </c>
      <c r="C287" s="2" t="s">
        <v>351</v>
      </c>
      <c r="D287" s="91" t="s">
        <v>199</v>
      </c>
      <c r="E287" s="116">
        <f t="shared" si="95"/>
        <v>3250</v>
      </c>
      <c r="F287" s="117">
        <f t="shared" si="95"/>
        <v>1950</v>
      </c>
      <c r="G287" s="101"/>
      <c r="H287" s="45"/>
      <c r="J287" s="71"/>
      <c r="K287" s="202">
        <f t="shared" si="96"/>
        <v>3250</v>
      </c>
      <c r="L287" s="202">
        <f t="shared" si="96"/>
        <v>1950</v>
      </c>
      <c r="M287" s="51"/>
      <c r="N287" s="13">
        <f t="shared" si="93"/>
        <v>3208.1</v>
      </c>
      <c r="O287" s="13">
        <f t="shared" si="94"/>
        <v>1924.8600000000001</v>
      </c>
      <c r="P287" s="51"/>
      <c r="Q287" s="531">
        <v>1283.24</v>
      </c>
      <c r="R287" s="478">
        <v>1188.18</v>
      </c>
      <c r="S287" s="478">
        <v>1188.18</v>
      </c>
      <c r="T287" s="398">
        <v>1188.18</v>
      </c>
      <c r="U287" s="398">
        <v>861.01</v>
      </c>
      <c r="V287" s="436">
        <v>861.01</v>
      </c>
      <c r="W287" s="409">
        <v>861.01</v>
      </c>
      <c r="X287" s="409">
        <v>861.01</v>
      </c>
      <c r="Y287" s="370">
        <v>742.25</v>
      </c>
      <c r="Z287" s="305">
        <v>593.79999999999995</v>
      </c>
      <c r="AA287" s="289">
        <v>561.25</v>
      </c>
      <c r="AB287" s="277">
        <v>449</v>
      </c>
      <c r="AC287" s="263">
        <v>449</v>
      </c>
      <c r="AD287" s="263">
        <v>449</v>
      </c>
      <c r="AE287" s="208">
        <v>436.47911999999997</v>
      </c>
      <c r="AF287" s="208">
        <v>436.47911999999997</v>
      </c>
      <c r="AG287" s="208">
        <v>436.47911999999997</v>
      </c>
      <c r="AH287" s="208">
        <v>436.47911999999997</v>
      </c>
      <c r="AI287" s="208">
        <v>393.65000000000003</v>
      </c>
      <c r="AJ287" s="191">
        <v>314.92</v>
      </c>
      <c r="AK287" s="312">
        <f t="shared" si="73"/>
        <v>1.0800047130906092</v>
      </c>
    </row>
    <row r="288" spans="1:38" ht="23.1" customHeight="1" x14ac:dyDescent="0.25">
      <c r="A288" s="517"/>
      <c r="B288" s="2">
        <v>405</v>
      </c>
      <c r="C288" s="2" t="s">
        <v>352</v>
      </c>
      <c r="D288" s="91" t="s">
        <v>200</v>
      </c>
      <c r="E288" s="116">
        <f t="shared" si="95"/>
        <v>4300</v>
      </c>
      <c r="F288" s="117">
        <f t="shared" si="95"/>
        <v>2600</v>
      </c>
      <c r="G288" s="101"/>
      <c r="H288" s="45"/>
      <c r="J288" s="71"/>
      <c r="K288" s="202">
        <f t="shared" si="96"/>
        <v>4300</v>
      </c>
      <c r="L288" s="202">
        <f t="shared" si="96"/>
        <v>2600</v>
      </c>
      <c r="M288" s="51"/>
      <c r="N288" s="13">
        <f t="shared" si="93"/>
        <v>4287.0249999999996</v>
      </c>
      <c r="O288" s="13">
        <f t="shared" si="94"/>
        <v>2572.2150000000001</v>
      </c>
      <c r="P288" s="51"/>
      <c r="Q288" s="531">
        <v>1714.81</v>
      </c>
      <c r="R288" s="478">
        <v>1587.78</v>
      </c>
      <c r="S288" s="478">
        <v>1587.78</v>
      </c>
      <c r="T288" s="398">
        <v>1587.78</v>
      </c>
      <c r="U288" s="398">
        <v>1150.57</v>
      </c>
      <c r="V288" s="436">
        <v>1150.57</v>
      </c>
      <c r="W288" s="409">
        <v>1150.57</v>
      </c>
      <c r="X288" s="409">
        <v>1150.57</v>
      </c>
      <c r="Y288" s="370">
        <v>991.875</v>
      </c>
      <c r="Z288" s="305">
        <v>793.5</v>
      </c>
      <c r="AA288" s="289">
        <v>750</v>
      </c>
      <c r="AB288" s="277">
        <v>600</v>
      </c>
      <c r="AC288" s="263">
        <v>600</v>
      </c>
      <c r="AD288" s="263">
        <v>600</v>
      </c>
      <c r="AE288" s="208">
        <v>487.26215999999999</v>
      </c>
      <c r="AF288" s="208">
        <v>487.26215999999999</v>
      </c>
      <c r="AG288" s="208">
        <v>487.26215999999999</v>
      </c>
      <c r="AH288" s="208">
        <v>487.26215999999999</v>
      </c>
      <c r="AI288" s="208">
        <v>439.45</v>
      </c>
      <c r="AJ288" s="191">
        <v>351.56</v>
      </c>
      <c r="AK288" s="312">
        <f t="shared" si="73"/>
        <v>1.0800047865573317</v>
      </c>
    </row>
    <row r="289" spans="1:44" s="144" customFormat="1" ht="23.1" customHeight="1" x14ac:dyDescent="0.25">
      <c r="A289" s="517"/>
      <c r="B289" s="2"/>
      <c r="C289" s="2"/>
      <c r="D289" s="91" t="s">
        <v>901</v>
      </c>
      <c r="E289" s="116">
        <f t="shared" si="95"/>
        <v>42200</v>
      </c>
      <c r="F289" s="117">
        <f t="shared" si="95"/>
        <v>25300</v>
      </c>
      <c r="G289" s="101"/>
      <c r="H289" s="45"/>
      <c r="I289" s="2"/>
      <c r="J289" s="71"/>
      <c r="K289" s="202">
        <f t="shared" si="96"/>
        <v>42200</v>
      </c>
      <c r="L289" s="202">
        <f t="shared" si="96"/>
        <v>25300</v>
      </c>
      <c r="M289" s="51"/>
      <c r="N289" s="13">
        <f t="shared" si="93"/>
        <v>42155.974999999999</v>
      </c>
      <c r="O289" s="13">
        <f t="shared" si="94"/>
        <v>25293.584999999999</v>
      </c>
      <c r="P289" s="51"/>
      <c r="Q289" s="533">
        <v>16862.39</v>
      </c>
      <c r="R289" s="478">
        <v>15612.4</v>
      </c>
      <c r="S289" s="478">
        <v>15612.4</v>
      </c>
      <c r="T289" s="398">
        <v>15613.32</v>
      </c>
      <c r="U289" s="398">
        <v>11314</v>
      </c>
      <c r="V289" s="436">
        <v>11314</v>
      </c>
      <c r="W289" s="409">
        <v>11314</v>
      </c>
      <c r="X289" s="409">
        <v>11314</v>
      </c>
      <c r="Y289" s="370">
        <v>9753.4</v>
      </c>
      <c r="Z289" s="305">
        <v>7802.72</v>
      </c>
      <c r="AA289" s="294">
        <v>7375</v>
      </c>
      <c r="AB289" s="277">
        <v>5900</v>
      </c>
      <c r="AC289" s="263">
        <v>5900</v>
      </c>
      <c r="AD289" s="263">
        <v>5900</v>
      </c>
      <c r="AE289" s="208"/>
      <c r="AF289" s="208"/>
      <c r="AG289" s="208"/>
      <c r="AH289" s="208"/>
      <c r="AI289" s="208"/>
      <c r="AJ289" s="191"/>
      <c r="AK289" s="312">
        <f t="shared" si="73"/>
        <v>1.080063923547949</v>
      </c>
      <c r="AM289" s="34"/>
      <c r="AN289" s="34"/>
      <c r="AO289" s="34"/>
      <c r="AP289" s="34"/>
      <c r="AQ289" s="34"/>
      <c r="AR289" s="34"/>
    </row>
    <row r="290" spans="1:44" s="144" customFormat="1" ht="23.1" customHeight="1" x14ac:dyDescent="0.25">
      <c r="A290" s="517"/>
      <c r="B290" s="2">
        <v>405</v>
      </c>
      <c r="C290" s="2" t="s">
        <v>703</v>
      </c>
      <c r="D290" s="91" t="s">
        <v>900</v>
      </c>
      <c r="E290" s="116">
        <f t="shared" si="95"/>
        <v>65750</v>
      </c>
      <c r="F290" s="117">
        <f t="shared" si="95"/>
        <v>39450</v>
      </c>
      <c r="G290" s="101"/>
      <c r="H290" s="45"/>
      <c r="I290" s="2"/>
      <c r="J290" s="71"/>
      <c r="K290" s="202">
        <f t="shared" si="96"/>
        <v>65750</v>
      </c>
      <c r="L290" s="202">
        <f t="shared" si="96"/>
        <v>39450</v>
      </c>
      <c r="M290" s="51"/>
      <c r="N290" s="13">
        <f t="shared" si="93"/>
        <v>65734.600000000006</v>
      </c>
      <c r="O290" s="13">
        <f t="shared" si="94"/>
        <v>39440.76</v>
      </c>
      <c r="P290" s="51"/>
      <c r="Q290" s="533">
        <v>26293.84</v>
      </c>
      <c r="R290" s="478">
        <v>24346.16</v>
      </c>
      <c r="S290" s="478">
        <v>24346.16</v>
      </c>
      <c r="T290" s="398">
        <v>24346.16</v>
      </c>
      <c r="U290" s="398">
        <v>17642.14</v>
      </c>
      <c r="V290" s="436">
        <v>17642.14</v>
      </c>
      <c r="W290" s="409">
        <v>17642.14</v>
      </c>
      <c r="X290" s="409">
        <v>17642.14</v>
      </c>
      <c r="Y290" s="370">
        <v>15208.75</v>
      </c>
      <c r="Z290" s="306">
        <v>12167</v>
      </c>
      <c r="AA290" s="295">
        <v>11500</v>
      </c>
      <c r="AB290" s="278">
        <v>9200</v>
      </c>
      <c r="AC290" s="268">
        <v>9200</v>
      </c>
      <c r="AD290" s="268">
        <v>9200</v>
      </c>
      <c r="AE290" s="248">
        <v>7080</v>
      </c>
      <c r="AF290" s="249" t="s">
        <v>689</v>
      </c>
      <c r="AG290" s="208"/>
      <c r="AH290" s="208"/>
      <c r="AI290" s="208"/>
      <c r="AJ290" s="191"/>
      <c r="AK290" s="312">
        <f t="shared" si="73"/>
        <v>1.0799994742497379</v>
      </c>
      <c r="AM290" s="34"/>
      <c r="AN290" s="34"/>
      <c r="AO290" s="34"/>
      <c r="AP290" s="34"/>
      <c r="AQ290" s="34"/>
      <c r="AR290" s="34"/>
    </row>
    <row r="291" spans="1:44" s="144" customFormat="1" ht="23.1" customHeight="1" x14ac:dyDescent="0.25">
      <c r="A291" s="517"/>
      <c r="B291" s="2">
        <v>405</v>
      </c>
      <c r="C291" s="2"/>
      <c r="D291" s="91" t="s">
        <v>902</v>
      </c>
      <c r="E291" s="116">
        <f t="shared" si="95"/>
        <v>88600</v>
      </c>
      <c r="F291" s="117">
        <f t="shared" si="95"/>
        <v>53200</v>
      </c>
      <c r="G291" s="101"/>
      <c r="H291" s="45"/>
      <c r="I291" s="2"/>
      <c r="J291" s="71"/>
      <c r="K291" s="202">
        <f t="shared" si="96"/>
        <v>88600</v>
      </c>
      <c r="L291" s="202">
        <f t="shared" si="96"/>
        <v>53200</v>
      </c>
      <c r="M291" s="51"/>
      <c r="N291" s="13">
        <f t="shared" si="93"/>
        <v>88598.875</v>
      </c>
      <c r="O291" s="13">
        <f t="shared" si="94"/>
        <v>53159.325000000004</v>
      </c>
      <c r="P291" s="51"/>
      <c r="Q291" s="533">
        <v>35439.550000000003</v>
      </c>
      <c r="R291" s="478">
        <v>32814.400000000001</v>
      </c>
      <c r="S291" s="478">
        <v>32814.400000000001</v>
      </c>
      <c r="T291" s="398">
        <v>32814.400000000001</v>
      </c>
      <c r="U291" s="398">
        <v>23778.55</v>
      </c>
      <c r="V291" s="436">
        <v>23778.55</v>
      </c>
      <c r="W291" s="409">
        <v>23778.55</v>
      </c>
      <c r="X291" s="409">
        <v>23778.55</v>
      </c>
      <c r="Y291" s="370">
        <v>20498.75</v>
      </c>
      <c r="Z291" s="306">
        <v>16399</v>
      </c>
      <c r="AA291" s="295">
        <v>15500</v>
      </c>
      <c r="AB291" s="278">
        <v>12400</v>
      </c>
      <c r="AC291" s="268">
        <v>12400</v>
      </c>
      <c r="AD291" s="268">
        <v>12400</v>
      </c>
      <c r="AE291" s="248">
        <v>12000</v>
      </c>
      <c r="AF291" s="249" t="s">
        <v>689</v>
      </c>
      <c r="AG291" s="208"/>
      <c r="AH291" s="208"/>
      <c r="AI291" s="208"/>
      <c r="AJ291" s="191"/>
      <c r="AK291" s="312">
        <f t="shared" si="73"/>
        <v>1.0799999390511483</v>
      </c>
      <c r="AM291" s="34"/>
      <c r="AN291" s="34"/>
      <c r="AO291" s="34"/>
      <c r="AP291" s="34"/>
      <c r="AQ291" s="34"/>
      <c r="AR291" s="34"/>
    </row>
    <row r="292" spans="1:44" s="144" customFormat="1" ht="23.1" customHeight="1" x14ac:dyDescent="0.25">
      <c r="A292" s="2"/>
      <c r="B292" s="2"/>
      <c r="C292" s="2"/>
      <c r="D292" s="2"/>
      <c r="E292" s="138"/>
      <c r="F292" s="139"/>
      <c r="G292" s="99"/>
      <c r="H292" s="2"/>
      <c r="I292" s="2"/>
      <c r="J292" s="34"/>
      <c r="K292" s="202">
        <f t="shared" ref="K292:K293" si="97">N292*$K$8</f>
        <v>0</v>
      </c>
      <c r="L292" s="202">
        <f t="shared" ref="L292:L293" si="98">O292*$L$8</f>
        <v>0</v>
      </c>
      <c r="M292" s="2"/>
      <c r="N292" s="13">
        <f t="shared" si="93"/>
        <v>0</v>
      </c>
      <c r="O292" s="13">
        <f t="shared" si="94"/>
        <v>0</v>
      </c>
      <c r="P292" s="2"/>
      <c r="Q292" s="398"/>
      <c r="R292" s="398"/>
      <c r="S292" s="398">
        <v>0</v>
      </c>
      <c r="T292" s="398">
        <v>0</v>
      </c>
      <c r="U292" s="398">
        <v>0</v>
      </c>
      <c r="V292" s="400">
        <v>0</v>
      </c>
      <c r="W292" s="403">
        <v>0</v>
      </c>
      <c r="X292" s="403">
        <v>0</v>
      </c>
      <c r="Y292" s="370">
        <v>0</v>
      </c>
      <c r="Z292" s="333"/>
      <c r="AA292" s="330">
        <v>0</v>
      </c>
      <c r="AB292" s="280"/>
      <c r="AC292" s="337"/>
      <c r="AD292" s="337"/>
      <c r="AE292" s="337"/>
      <c r="AF292" s="237"/>
      <c r="AG292" s="237"/>
      <c r="AH292" s="237"/>
      <c r="AI292" s="237"/>
      <c r="AJ292" s="197"/>
      <c r="AK292" s="312" t="e">
        <f t="shared" si="73"/>
        <v>#DIV/0!</v>
      </c>
      <c r="AM292" s="34"/>
      <c r="AN292" s="34"/>
      <c r="AO292" s="34"/>
      <c r="AP292" s="34"/>
      <c r="AQ292" s="34"/>
      <c r="AR292" s="34"/>
    </row>
    <row r="293" spans="1:44" s="144" customFormat="1" ht="23.1" customHeight="1" x14ac:dyDescent="0.25">
      <c r="A293" s="2"/>
      <c r="B293" s="2"/>
      <c r="C293" s="2"/>
      <c r="D293" s="615" t="s">
        <v>34</v>
      </c>
      <c r="E293" s="615"/>
      <c r="F293" s="615"/>
      <c r="G293" s="615"/>
      <c r="H293" s="615"/>
      <c r="I293" s="615"/>
      <c r="J293" s="34"/>
      <c r="K293" s="202">
        <f t="shared" si="97"/>
        <v>0</v>
      </c>
      <c r="L293" s="202">
        <f t="shared" si="98"/>
        <v>0</v>
      </c>
      <c r="M293" s="2"/>
      <c r="N293" s="13">
        <f t="shared" si="93"/>
        <v>113202.5</v>
      </c>
      <c r="O293" s="13">
        <f t="shared" si="94"/>
        <v>67921.5</v>
      </c>
      <c r="P293" s="2"/>
      <c r="Q293" s="542">
        <v>45281</v>
      </c>
      <c r="R293" s="515">
        <v>211223</v>
      </c>
      <c r="S293" s="483">
        <v>211223</v>
      </c>
      <c r="T293" s="398"/>
      <c r="U293" s="398"/>
      <c r="V293" s="400"/>
      <c r="W293" s="403"/>
      <c r="X293" s="403"/>
      <c r="Y293" s="340"/>
      <c r="Z293" s="333"/>
      <c r="AA293" s="330"/>
      <c r="AB293" s="280"/>
      <c r="AC293" s="337"/>
      <c r="AD293" s="337"/>
      <c r="AE293" s="337"/>
      <c r="AF293" s="237"/>
      <c r="AG293" s="237"/>
      <c r="AH293" s="237"/>
      <c r="AI293" s="237"/>
      <c r="AJ293" s="197"/>
      <c r="AK293" s="312">
        <f t="shared" si="73"/>
        <v>0.21437532844434554</v>
      </c>
      <c r="AM293" s="34"/>
      <c r="AN293" s="34"/>
      <c r="AO293" s="34"/>
      <c r="AP293" s="34"/>
      <c r="AQ293" s="34"/>
      <c r="AR293" s="34"/>
    </row>
    <row r="294" spans="1:44" s="144" customFormat="1" ht="23.1" customHeight="1" x14ac:dyDescent="0.25">
      <c r="A294" s="518"/>
      <c r="B294" s="2"/>
      <c r="C294" s="2" t="s">
        <v>779</v>
      </c>
      <c r="D294" s="4" t="s">
        <v>35</v>
      </c>
      <c r="E294" s="116">
        <f t="shared" ref="E294:F299" si="99">K294</f>
        <v>250</v>
      </c>
      <c r="F294" s="117">
        <f t="shared" si="99"/>
        <v>150</v>
      </c>
      <c r="G294" s="101"/>
      <c r="H294" s="2"/>
      <c r="I294" s="2"/>
      <c r="J294" s="33"/>
      <c r="K294" s="202">
        <f t="shared" ref="K294:L299" si="100">MROUND(N294+25,50)</f>
        <v>250</v>
      </c>
      <c r="L294" s="202">
        <f t="shared" si="100"/>
        <v>150</v>
      </c>
      <c r="M294" s="51"/>
      <c r="N294" s="13">
        <f t="shared" si="93"/>
        <v>212.875</v>
      </c>
      <c r="O294" s="13">
        <f t="shared" si="94"/>
        <v>127.72500000000001</v>
      </c>
      <c r="P294" s="51"/>
      <c r="Q294" s="541">
        <v>85.15</v>
      </c>
      <c r="R294" s="399">
        <v>68.12</v>
      </c>
      <c r="S294" s="399">
        <v>68.12</v>
      </c>
      <c r="T294" s="398">
        <v>68.12</v>
      </c>
      <c r="U294" s="398">
        <v>68.12</v>
      </c>
      <c r="V294" s="436">
        <v>68.12</v>
      </c>
      <c r="W294" s="409">
        <v>68.12</v>
      </c>
      <c r="X294" s="409">
        <v>68.12</v>
      </c>
      <c r="Y294" s="370">
        <v>42.55</v>
      </c>
      <c r="Z294" s="305">
        <v>34.04</v>
      </c>
      <c r="AA294" s="289">
        <v>39.162499999999994</v>
      </c>
      <c r="AB294" s="277">
        <f t="shared" ref="AB294:AB296" si="101">AK294*1.43</f>
        <v>1.7874999999999999</v>
      </c>
      <c r="AC294" s="263">
        <f t="shared" ref="AC294:AC299" si="102">AK294*1.43</f>
        <v>1.7874999999999999</v>
      </c>
      <c r="AD294" s="263">
        <v>35.249499999999998</v>
      </c>
      <c r="AE294" s="205">
        <v>35.249499999999998</v>
      </c>
      <c r="AF294" s="205">
        <v>35.249499999999998</v>
      </c>
      <c r="AG294" s="205">
        <v>35.249499999999998</v>
      </c>
      <c r="AH294" s="205">
        <v>35.249499999999998</v>
      </c>
      <c r="AI294" s="208">
        <v>30.8125</v>
      </c>
      <c r="AJ294" s="191">
        <v>24.65</v>
      </c>
      <c r="AK294" s="312">
        <f t="shared" si="73"/>
        <v>1.25</v>
      </c>
      <c r="AM294" s="34"/>
      <c r="AN294" s="34"/>
      <c r="AO294" s="34"/>
      <c r="AP294" s="34"/>
      <c r="AQ294" s="34"/>
      <c r="AR294" s="34"/>
    </row>
    <row r="295" spans="1:44" s="144" customFormat="1" ht="23.1" customHeight="1" x14ac:dyDescent="0.25">
      <c r="A295" s="518" t="s">
        <v>303</v>
      </c>
      <c r="B295" s="2"/>
      <c r="C295" s="2" t="s">
        <v>779</v>
      </c>
      <c r="D295" s="4" t="s">
        <v>36</v>
      </c>
      <c r="E295" s="116">
        <f t="shared" si="99"/>
        <v>400</v>
      </c>
      <c r="F295" s="117">
        <f t="shared" si="99"/>
        <v>250</v>
      </c>
      <c r="G295" s="101"/>
      <c r="H295" s="2"/>
      <c r="I295" s="2"/>
      <c r="J295" s="33"/>
      <c r="K295" s="202">
        <f t="shared" si="100"/>
        <v>400</v>
      </c>
      <c r="L295" s="202">
        <f t="shared" si="100"/>
        <v>250</v>
      </c>
      <c r="M295" s="51"/>
      <c r="N295" s="13">
        <f t="shared" si="93"/>
        <v>375.125</v>
      </c>
      <c r="O295" s="13">
        <f t="shared" si="94"/>
        <v>225.07500000000002</v>
      </c>
      <c r="P295" s="51"/>
      <c r="Q295" s="541">
        <v>150.05000000000001</v>
      </c>
      <c r="R295" s="399">
        <v>120.04</v>
      </c>
      <c r="S295" s="399">
        <v>120.04</v>
      </c>
      <c r="T295" s="398">
        <v>120.04</v>
      </c>
      <c r="U295" s="398">
        <v>120.04</v>
      </c>
      <c r="V295" s="436">
        <v>120.04</v>
      </c>
      <c r="W295" s="409">
        <v>120.04</v>
      </c>
      <c r="X295" s="409">
        <v>120.04</v>
      </c>
      <c r="Y295" s="370">
        <v>75</v>
      </c>
      <c r="Z295" s="305">
        <v>60</v>
      </c>
      <c r="AA295" s="289">
        <v>39.162499999999994</v>
      </c>
      <c r="AB295" s="277">
        <f t="shared" si="101"/>
        <v>1.7874999999999999</v>
      </c>
      <c r="AC295" s="263">
        <f t="shared" si="102"/>
        <v>1.7874999999999999</v>
      </c>
      <c r="AD295" s="263">
        <v>61.847499999999997</v>
      </c>
      <c r="AE295" s="205">
        <v>61.847499999999997</v>
      </c>
      <c r="AF295" s="205">
        <v>61.847499999999997</v>
      </c>
      <c r="AG295" s="205">
        <v>61.847499999999997</v>
      </c>
      <c r="AH295" s="205">
        <v>61.847499999999997</v>
      </c>
      <c r="AI295" s="208">
        <v>54.0625</v>
      </c>
      <c r="AJ295" s="191">
        <v>43.25</v>
      </c>
      <c r="AK295" s="312">
        <f t="shared" si="73"/>
        <v>1.25</v>
      </c>
      <c r="AM295" s="34"/>
      <c r="AN295" s="34"/>
      <c r="AO295" s="34"/>
      <c r="AP295" s="34"/>
      <c r="AQ295" s="34"/>
      <c r="AR295" s="34"/>
    </row>
    <row r="296" spans="1:44" s="144" customFormat="1" ht="23.1" customHeight="1" x14ac:dyDescent="0.25">
      <c r="A296" s="543" t="s">
        <v>953</v>
      </c>
      <c r="B296" s="2"/>
      <c r="C296" s="2" t="s">
        <v>779</v>
      </c>
      <c r="D296" s="4" t="s">
        <v>737</v>
      </c>
      <c r="E296" s="116">
        <f t="shared" si="99"/>
        <v>450</v>
      </c>
      <c r="F296" s="117">
        <f t="shared" si="99"/>
        <v>250</v>
      </c>
      <c r="G296" s="101"/>
      <c r="H296" s="2"/>
      <c r="I296" s="2"/>
      <c r="J296" s="33"/>
      <c r="K296" s="202">
        <f t="shared" si="100"/>
        <v>450</v>
      </c>
      <c r="L296" s="202">
        <f t="shared" si="100"/>
        <v>250</v>
      </c>
      <c r="M296" s="51"/>
      <c r="N296" s="13">
        <f t="shared" si="93"/>
        <v>404.78125</v>
      </c>
      <c r="O296" s="13">
        <f t="shared" si="94"/>
        <v>242.86874999999998</v>
      </c>
      <c r="P296" s="51"/>
      <c r="Q296" s="541">
        <v>161.91249999999999</v>
      </c>
      <c r="R296" s="399">
        <v>129.53</v>
      </c>
      <c r="S296" s="399">
        <v>129.53</v>
      </c>
      <c r="T296" s="398">
        <v>129.53</v>
      </c>
      <c r="U296" s="398">
        <v>129.53</v>
      </c>
      <c r="V296" s="436">
        <v>129.53</v>
      </c>
      <c r="W296" s="409">
        <v>129.53</v>
      </c>
      <c r="X296" s="409">
        <v>129.53</v>
      </c>
      <c r="Y296" s="370">
        <v>80.924999999999997</v>
      </c>
      <c r="Z296" s="305">
        <v>64.739999999999995</v>
      </c>
      <c r="AA296" s="289">
        <v>39.162499999999994</v>
      </c>
      <c r="AB296" s="277">
        <f t="shared" si="101"/>
        <v>1.7874999999999999</v>
      </c>
      <c r="AC296" s="263">
        <f t="shared" si="102"/>
        <v>1.7874999999999999</v>
      </c>
      <c r="AD296" s="263">
        <v>64.492999999999995</v>
      </c>
      <c r="AE296" s="205">
        <v>64.492999999999995</v>
      </c>
      <c r="AF296" s="205">
        <v>64.492999999999995</v>
      </c>
      <c r="AG296" s="205">
        <v>64.492999999999995</v>
      </c>
      <c r="AH296" s="205">
        <v>64.492999999999995</v>
      </c>
      <c r="AI296" s="208">
        <v>56.375</v>
      </c>
      <c r="AJ296" s="191">
        <v>45.1</v>
      </c>
      <c r="AK296" s="312">
        <f t="shared" si="73"/>
        <v>1.25</v>
      </c>
      <c r="AM296" s="34"/>
      <c r="AN296" s="34"/>
      <c r="AO296" s="34"/>
      <c r="AP296" s="34"/>
      <c r="AQ296" s="34"/>
      <c r="AR296" s="34"/>
    </row>
    <row r="297" spans="1:44" s="144" customFormat="1" ht="23.1" customHeight="1" x14ac:dyDescent="0.25">
      <c r="A297" s="518"/>
      <c r="B297" s="2"/>
      <c r="C297" s="2" t="s">
        <v>779</v>
      </c>
      <c r="D297" s="4" t="s">
        <v>38</v>
      </c>
      <c r="E297" s="116">
        <f t="shared" si="99"/>
        <v>550</v>
      </c>
      <c r="F297" s="117">
        <f t="shared" si="99"/>
        <v>350</v>
      </c>
      <c r="G297" s="101"/>
      <c r="H297" s="2"/>
      <c r="I297" s="2"/>
      <c r="J297" s="33"/>
      <c r="K297" s="202">
        <f t="shared" si="100"/>
        <v>550</v>
      </c>
      <c r="L297" s="202">
        <f t="shared" si="100"/>
        <v>350</v>
      </c>
      <c r="M297" s="51"/>
      <c r="N297" s="13">
        <f t="shared" si="93"/>
        <v>528.9375</v>
      </c>
      <c r="O297" s="13">
        <f t="shared" si="94"/>
        <v>317.36249999999995</v>
      </c>
      <c r="P297" s="51"/>
      <c r="Q297" s="541">
        <v>211.57499999999999</v>
      </c>
      <c r="R297" s="399">
        <v>169.26</v>
      </c>
      <c r="S297" s="399">
        <v>169.26</v>
      </c>
      <c r="T297" s="398">
        <v>169.26</v>
      </c>
      <c r="U297" s="398">
        <v>169.26</v>
      </c>
      <c r="V297" s="436">
        <v>169.26</v>
      </c>
      <c r="W297" s="409">
        <v>169.26</v>
      </c>
      <c r="X297" s="409">
        <v>169.26</v>
      </c>
      <c r="Y297" s="370">
        <v>105.75</v>
      </c>
      <c r="Z297" s="305">
        <v>84.6</v>
      </c>
      <c r="AA297" s="289">
        <v>45.037500000000001</v>
      </c>
      <c r="AB297" s="277">
        <v>36.03</v>
      </c>
      <c r="AC297" s="263">
        <f t="shared" si="102"/>
        <v>1.7874999999999999</v>
      </c>
      <c r="AD297" s="263">
        <v>83.798000000000002</v>
      </c>
      <c r="AE297" s="205">
        <v>83.798000000000002</v>
      </c>
      <c r="AF297" s="205">
        <v>83.798000000000002</v>
      </c>
      <c r="AG297" s="205">
        <v>83.798000000000002</v>
      </c>
      <c r="AH297" s="205">
        <v>83.798000000000002</v>
      </c>
      <c r="AI297" s="208">
        <v>73.25</v>
      </c>
      <c r="AJ297" s="191">
        <v>58.6</v>
      </c>
      <c r="AK297" s="312">
        <f t="shared" si="73"/>
        <v>1.25</v>
      </c>
      <c r="AM297" s="34"/>
      <c r="AN297" s="34"/>
      <c r="AO297" s="34"/>
      <c r="AP297" s="34"/>
      <c r="AQ297" s="34"/>
      <c r="AR297" s="34"/>
    </row>
    <row r="298" spans="1:44" s="144" customFormat="1" ht="23.1" customHeight="1" x14ac:dyDescent="0.25">
      <c r="A298" s="518"/>
      <c r="B298" s="2"/>
      <c r="C298" s="2" t="s">
        <v>779</v>
      </c>
      <c r="D298" s="4" t="s">
        <v>605</v>
      </c>
      <c r="E298" s="116">
        <f t="shared" si="99"/>
        <v>300</v>
      </c>
      <c r="F298" s="117">
        <f t="shared" si="99"/>
        <v>200</v>
      </c>
      <c r="G298" s="101"/>
      <c r="H298" s="2"/>
      <c r="I298" s="2"/>
      <c r="J298" s="33"/>
      <c r="K298" s="202">
        <f t="shared" si="100"/>
        <v>300</v>
      </c>
      <c r="L298" s="202">
        <f t="shared" si="100"/>
        <v>200</v>
      </c>
      <c r="M298" s="51"/>
      <c r="N298" s="13">
        <f t="shared" si="93"/>
        <v>256.625</v>
      </c>
      <c r="O298" s="13">
        <f t="shared" si="94"/>
        <v>153.97500000000002</v>
      </c>
      <c r="P298" s="51"/>
      <c r="Q298" s="541">
        <v>102.65</v>
      </c>
      <c r="R298" s="399">
        <v>82.12</v>
      </c>
      <c r="S298" s="399">
        <v>82.12</v>
      </c>
      <c r="T298" s="398">
        <v>82.12</v>
      </c>
      <c r="U298" s="398">
        <v>82.12</v>
      </c>
      <c r="V298" s="436">
        <v>82.12</v>
      </c>
      <c r="W298" s="409">
        <v>82.12</v>
      </c>
      <c r="X298" s="409">
        <v>82.12</v>
      </c>
      <c r="Y298" s="370">
        <v>51.325000000000003</v>
      </c>
      <c r="Z298" s="305">
        <v>41.06</v>
      </c>
      <c r="AA298" s="289">
        <v>22.212499999999999</v>
      </c>
      <c r="AB298" s="277">
        <v>17.77</v>
      </c>
      <c r="AC298" s="263">
        <f t="shared" si="102"/>
        <v>1.7874999999999999</v>
      </c>
      <c r="AD298" s="263">
        <v>41.326999999999998</v>
      </c>
      <c r="AE298" s="205">
        <v>41.326999999999998</v>
      </c>
      <c r="AF298" s="205">
        <v>41.326999999999998</v>
      </c>
      <c r="AG298" s="205">
        <v>41.326999999999998</v>
      </c>
      <c r="AH298" s="205">
        <v>41.326999999999998</v>
      </c>
      <c r="AI298" s="208">
        <v>36.125</v>
      </c>
      <c r="AJ298" s="191">
        <v>28.9</v>
      </c>
      <c r="AK298" s="312">
        <f t="shared" ref="AK298:AK331" si="103">Q298/S298</f>
        <v>1.25</v>
      </c>
      <c r="AM298" s="34"/>
      <c r="AN298" s="34"/>
      <c r="AO298" s="34"/>
      <c r="AP298" s="34"/>
      <c r="AQ298" s="34"/>
      <c r="AR298" s="34"/>
    </row>
    <row r="299" spans="1:44" s="144" customFormat="1" ht="23.1" customHeight="1" x14ac:dyDescent="0.25">
      <c r="A299" s="518"/>
      <c r="B299" s="2"/>
      <c r="C299" s="2" t="s">
        <v>779</v>
      </c>
      <c r="D299" s="4" t="s">
        <v>606</v>
      </c>
      <c r="E299" s="116">
        <f t="shared" si="99"/>
        <v>450</v>
      </c>
      <c r="F299" s="117">
        <f t="shared" si="99"/>
        <v>250</v>
      </c>
      <c r="G299" s="101"/>
      <c r="H299" s="2"/>
      <c r="I299" s="2"/>
      <c r="J299" s="33"/>
      <c r="K299" s="202">
        <f t="shared" si="100"/>
        <v>450</v>
      </c>
      <c r="L299" s="202">
        <f t="shared" si="100"/>
        <v>250</v>
      </c>
      <c r="M299" s="51"/>
      <c r="N299" s="13">
        <f t="shared" si="93"/>
        <v>404.25000000000006</v>
      </c>
      <c r="O299" s="13">
        <f t="shared" si="94"/>
        <v>242.55</v>
      </c>
      <c r="P299" s="51"/>
      <c r="Q299" s="541">
        <v>161.70000000000002</v>
      </c>
      <c r="R299" s="399">
        <v>129.36000000000001</v>
      </c>
      <c r="S299" s="399">
        <v>129.36000000000001</v>
      </c>
      <c r="T299" s="398">
        <v>129.36000000000001</v>
      </c>
      <c r="U299" s="398">
        <v>129.36000000000001</v>
      </c>
      <c r="V299" s="436">
        <v>129.36000000000001</v>
      </c>
      <c r="W299" s="409">
        <v>129.36000000000001</v>
      </c>
      <c r="X299" s="409">
        <v>129.36000000000001</v>
      </c>
      <c r="Y299" s="370">
        <v>80.824999999999989</v>
      </c>
      <c r="Z299" s="305">
        <v>64.66</v>
      </c>
      <c r="AA299" s="289">
        <v>35.362499999999997</v>
      </c>
      <c r="AB299" s="277">
        <v>28.29</v>
      </c>
      <c r="AC299" s="263">
        <f t="shared" si="102"/>
        <v>1.7874999999999999</v>
      </c>
      <c r="AD299" s="263">
        <v>65.78</v>
      </c>
      <c r="AE299" s="205">
        <v>65.78</v>
      </c>
      <c r="AF299" s="205">
        <v>65.78</v>
      </c>
      <c r="AG299" s="205">
        <v>65.78</v>
      </c>
      <c r="AH299" s="205">
        <v>65.78</v>
      </c>
      <c r="AI299" s="208">
        <v>57.5</v>
      </c>
      <c r="AJ299" s="191">
        <v>46</v>
      </c>
      <c r="AK299" s="312">
        <f t="shared" si="103"/>
        <v>1.25</v>
      </c>
      <c r="AM299" s="34"/>
      <c r="AN299" s="34"/>
      <c r="AO299" s="34"/>
      <c r="AP299" s="34"/>
      <c r="AQ299" s="34"/>
      <c r="AR299" s="34"/>
    </row>
    <row r="300" spans="1:44" s="144" customFormat="1" ht="2.1" customHeight="1" x14ac:dyDescent="0.25">
      <c r="A300" s="2"/>
      <c r="B300" s="2"/>
      <c r="C300" s="2"/>
      <c r="D300" s="136"/>
      <c r="E300" s="138"/>
      <c r="F300" s="139"/>
      <c r="G300" s="99"/>
      <c r="H300" s="2"/>
      <c r="I300" s="2"/>
      <c r="J300" s="33"/>
      <c r="K300" s="202"/>
      <c r="L300" s="202"/>
      <c r="M300" s="51"/>
      <c r="N300" s="13"/>
      <c r="O300" s="13"/>
      <c r="P300" s="51"/>
      <c r="Q300" s="398"/>
      <c r="R300" s="398"/>
      <c r="S300" s="398"/>
      <c r="T300" s="398"/>
      <c r="U300" s="398"/>
      <c r="V300" s="400"/>
      <c r="W300" s="403"/>
      <c r="X300" s="403"/>
      <c r="Y300" s="370"/>
      <c r="Z300" s="317"/>
      <c r="AA300" s="315"/>
      <c r="AB300" s="316"/>
      <c r="AC300" s="318"/>
      <c r="AD300" s="318"/>
      <c r="AE300" s="204"/>
      <c r="AF300" s="204"/>
      <c r="AG300" s="204"/>
      <c r="AH300" s="204"/>
      <c r="AI300" s="209"/>
      <c r="AJ300" s="191"/>
      <c r="AK300" s="312" t="e">
        <f t="shared" si="103"/>
        <v>#DIV/0!</v>
      </c>
      <c r="AM300" s="34"/>
      <c r="AN300" s="34"/>
      <c r="AO300" s="34"/>
      <c r="AP300" s="34"/>
      <c r="AQ300" s="34"/>
      <c r="AR300" s="34"/>
    </row>
    <row r="301" spans="1:44" s="144" customFormat="1" ht="23.1" customHeight="1" x14ac:dyDescent="0.25">
      <c r="A301" s="2"/>
      <c r="B301" s="2"/>
      <c r="C301" s="2"/>
      <c r="D301" s="615" t="s">
        <v>597</v>
      </c>
      <c r="E301" s="615"/>
      <c r="F301" s="615"/>
      <c r="G301" s="615"/>
      <c r="H301" s="615"/>
      <c r="I301" s="615"/>
      <c r="J301" s="34"/>
      <c r="K301" s="202"/>
      <c r="L301" s="202"/>
      <c r="M301" s="2"/>
      <c r="N301" s="13"/>
      <c r="O301" s="13"/>
      <c r="P301" s="2"/>
      <c r="Q301" s="540">
        <v>45455</v>
      </c>
      <c r="R301" s="475"/>
      <c r="S301" s="475"/>
      <c r="T301" s="475"/>
      <c r="U301" s="398"/>
      <c r="V301" s="400"/>
      <c r="W301" s="403"/>
      <c r="X301" s="403"/>
      <c r="Y301" s="340"/>
      <c r="Z301" s="342"/>
      <c r="AA301" s="322"/>
      <c r="AB301" s="316"/>
      <c r="AC301" s="318"/>
      <c r="AD301" s="318"/>
      <c r="AE301" s="204"/>
      <c r="AF301" s="204"/>
      <c r="AG301" s="204"/>
      <c r="AH301" s="204"/>
      <c r="AI301" s="209"/>
      <c r="AJ301" s="191"/>
      <c r="AK301" s="312" t="e">
        <f t="shared" si="103"/>
        <v>#DIV/0!</v>
      </c>
      <c r="AM301" s="34"/>
      <c r="AN301" s="34"/>
      <c r="AO301" s="34"/>
      <c r="AP301" s="34"/>
      <c r="AQ301" s="34"/>
      <c r="AR301" s="34"/>
    </row>
    <row r="302" spans="1:44" s="144" customFormat="1" ht="23.1" customHeight="1" x14ac:dyDescent="0.25">
      <c r="A302" s="2"/>
      <c r="B302" s="2"/>
      <c r="C302" s="2" t="s">
        <v>779</v>
      </c>
      <c r="D302" s="120" t="s">
        <v>874</v>
      </c>
      <c r="E302" s="116">
        <f t="shared" ref="E302:F307" si="104">K302</f>
        <v>2400</v>
      </c>
      <c r="F302" s="117">
        <f t="shared" si="104"/>
        <v>1450</v>
      </c>
      <c r="G302" s="101"/>
      <c r="H302" s="2"/>
      <c r="I302" s="2"/>
      <c r="J302" s="33"/>
      <c r="K302" s="202">
        <f t="shared" ref="K302:L307" si="105">MROUND(N302+25,50)</f>
        <v>2400</v>
      </c>
      <c r="L302" s="202">
        <f t="shared" si="105"/>
        <v>1450</v>
      </c>
      <c r="M302" s="51"/>
      <c r="N302" s="13">
        <f t="shared" ref="N302:N306" si="106">Q302*$N$7</f>
        <v>2385</v>
      </c>
      <c r="O302" s="13">
        <f t="shared" ref="O302:O306" si="107">Q302*$O$7</f>
        <v>1431</v>
      </c>
      <c r="P302" s="51"/>
      <c r="Q302" s="467">
        <v>954</v>
      </c>
      <c r="R302" s="467">
        <v>954</v>
      </c>
      <c r="S302" s="467">
        <v>954</v>
      </c>
      <c r="T302" s="467">
        <v>954</v>
      </c>
      <c r="U302" s="443">
        <v>954</v>
      </c>
      <c r="V302" s="436">
        <v>1196.25</v>
      </c>
      <c r="W302" s="409">
        <v>1196.25</v>
      </c>
      <c r="X302" s="409">
        <v>1196.25</v>
      </c>
      <c r="Y302" s="370">
        <v>747.65625</v>
      </c>
      <c r="Z302" s="300">
        <v>598.125</v>
      </c>
      <c r="AA302" s="289">
        <v>598.125</v>
      </c>
      <c r="AB302" s="277">
        <v>478.5</v>
      </c>
      <c r="AC302" s="263">
        <v>478.5</v>
      </c>
      <c r="AD302" s="263">
        <v>478.5</v>
      </c>
      <c r="AE302" s="205">
        <v>478.5</v>
      </c>
      <c r="AF302" s="205">
        <v>478.5</v>
      </c>
      <c r="AG302" s="205">
        <v>478.5</v>
      </c>
      <c r="AH302" s="205">
        <v>478.5</v>
      </c>
      <c r="AI302" s="208">
        <v>745</v>
      </c>
      <c r="AJ302" s="54"/>
      <c r="AK302" s="312">
        <f t="shared" si="103"/>
        <v>1</v>
      </c>
      <c r="AM302" s="34"/>
      <c r="AN302" s="34"/>
      <c r="AO302" s="34"/>
      <c r="AP302" s="34"/>
      <c r="AQ302" s="34"/>
      <c r="AR302" s="34"/>
    </row>
    <row r="303" spans="1:44" s="144" customFormat="1" ht="23.1" customHeight="1" x14ac:dyDescent="0.25">
      <c r="A303" s="2"/>
      <c r="B303" s="2"/>
      <c r="C303" s="2" t="s">
        <v>779</v>
      </c>
      <c r="D303" s="120" t="s">
        <v>943</v>
      </c>
      <c r="E303" s="116">
        <f t="shared" si="104"/>
        <v>2400</v>
      </c>
      <c r="F303" s="117">
        <f t="shared" si="104"/>
        <v>1450</v>
      </c>
      <c r="G303" s="101"/>
      <c r="H303" s="2"/>
      <c r="I303" s="2"/>
      <c r="J303" s="33"/>
      <c r="K303" s="202">
        <f t="shared" si="105"/>
        <v>2400</v>
      </c>
      <c r="L303" s="202">
        <f t="shared" si="105"/>
        <v>1450</v>
      </c>
      <c r="M303" s="51"/>
      <c r="N303" s="13">
        <f t="shared" si="106"/>
        <v>2385</v>
      </c>
      <c r="O303" s="13">
        <f t="shared" si="107"/>
        <v>1431</v>
      </c>
      <c r="P303" s="51"/>
      <c r="Q303" s="467">
        <v>954</v>
      </c>
      <c r="R303" s="467">
        <v>954</v>
      </c>
      <c r="S303" s="467">
        <v>954</v>
      </c>
      <c r="T303" s="467">
        <v>954</v>
      </c>
      <c r="U303" s="443">
        <v>954</v>
      </c>
      <c r="V303" s="436">
        <v>953.34</v>
      </c>
      <c r="W303" s="409">
        <v>953.34</v>
      </c>
      <c r="X303" s="409">
        <v>953.34</v>
      </c>
      <c r="Y303" s="370">
        <v>566.66250000000002</v>
      </c>
      <c r="Z303" s="305">
        <v>453.33</v>
      </c>
      <c r="AA303" s="289">
        <v>1396</v>
      </c>
      <c r="AB303" s="277">
        <v>1116.8</v>
      </c>
      <c r="AC303" s="263">
        <v>1116.8</v>
      </c>
      <c r="AD303" s="263"/>
      <c r="AE303" s="205">
        <v>1116.8</v>
      </c>
      <c r="AF303" s="205">
        <v>1116.8</v>
      </c>
      <c r="AG303" s="205">
        <v>1116.8</v>
      </c>
      <c r="AH303" s="205">
        <v>1116.8</v>
      </c>
      <c r="AI303" s="208"/>
      <c r="AJ303" s="54"/>
      <c r="AK303" s="312">
        <f t="shared" si="103"/>
        <v>1</v>
      </c>
      <c r="AM303" s="34"/>
      <c r="AN303" s="34"/>
      <c r="AO303" s="34"/>
      <c r="AP303" s="34"/>
      <c r="AQ303" s="34"/>
      <c r="AR303" s="34"/>
    </row>
    <row r="304" spans="1:44" ht="23.1" customHeight="1" x14ac:dyDescent="0.25">
      <c r="A304" s="539" t="s">
        <v>952</v>
      </c>
      <c r="C304" s="2" t="s">
        <v>779</v>
      </c>
      <c r="D304" s="145" t="s">
        <v>494</v>
      </c>
      <c r="E304" s="116">
        <f t="shared" si="104"/>
        <v>12400</v>
      </c>
      <c r="F304" s="117">
        <f t="shared" si="104"/>
        <v>7450</v>
      </c>
      <c r="G304" s="101"/>
      <c r="K304" s="202">
        <f t="shared" si="105"/>
        <v>12400</v>
      </c>
      <c r="L304" s="202">
        <f t="shared" si="105"/>
        <v>7450</v>
      </c>
      <c r="M304" s="51"/>
      <c r="N304" s="13">
        <f t="shared" si="106"/>
        <v>12375</v>
      </c>
      <c r="O304" s="13">
        <f t="shared" si="107"/>
        <v>7425</v>
      </c>
      <c r="P304" s="51"/>
      <c r="Q304" s="538">
        <v>4950</v>
      </c>
      <c r="R304" s="467">
        <v>4950</v>
      </c>
      <c r="S304" s="467">
        <v>4950</v>
      </c>
      <c r="T304" s="467">
        <v>4950</v>
      </c>
      <c r="U304" s="398">
        <v>4275</v>
      </c>
      <c r="V304" s="436">
        <v>4275</v>
      </c>
      <c r="W304" s="409">
        <v>4275</v>
      </c>
      <c r="X304" s="409">
        <v>4275</v>
      </c>
      <c r="Y304" s="370">
        <v>1382.1375</v>
      </c>
      <c r="Z304" s="305">
        <v>1105.71</v>
      </c>
      <c r="AA304" s="289">
        <v>1396</v>
      </c>
      <c r="AB304" s="277">
        <v>1116.8</v>
      </c>
      <c r="AC304" s="263">
        <v>1116.8</v>
      </c>
      <c r="AD304" s="263">
        <v>1116.8</v>
      </c>
      <c r="AE304" s="205">
        <v>1116.8</v>
      </c>
      <c r="AF304" s="205">
        <v>1116.8</v>
      </c>
      <c r="AG304" s="205">
        <v>1116.8</v>
      </c>
      <c r="AH304" s="205">
        <v>1116.8</v>
      </c>
      <c r="AI304" s="208"/>
      <c r="AJ304" s="54"/>
      <c r="AK304" s="312">
        <f t="shared" si="103"/>
        <v>1</v>
      </c>
    </row>
    <row r="305" spans="1:38" ht="23.1" customHeight="1" x14ac:dyDescent="0.25">
      <c r="A305" s="539" t="s">
        <v>952</v>
      </c>
      <c r="C305" s="2" t="s">
        <v>779</v>
      </c>
      <c r="D305" s="145" t="s">
        <v>893</v>
      </c>
      <c r="E305" s="116">
        <f t="shared" si="104"/>
        <v>5550</v>
      </c>
      <c r="F305" s="117">
        <f t="shared" si="104"/>
        <v>3350</v>
      </c>
      <c r="G305" s="101"/>
      <c r="K305" s="202">
        <f t="shared" si="105"/>
        <v>5550</v>
      </c>
      <c r="L305" s="202">
        <f t="shared" si="105"/>
        <v>3350</v>
      </c>
      <c r="M305" s="51"/>
      <c r="N305" s="13">
        <f t="shared" si="106"/>
        <v>5528.55</v>
      </c>
      <c r="O305" s="13">
        <f t="shared" si="107"/>
        <v>3317.13</v>
      </c>
      <c r="P305" s="51"/>
      <c r="Q305" s="538">
        <v>2211.42</v>
      </c>
      <c r="R305" s="467">
        <v>2211.42</v>
      </c>
      <c r="S305" s="467">
        <v>2211.42</v>
      </c>
      <c r="T305" s="467">
        <v>2211.42</v>
      </c>
      <c r="U305" s="398">
        <v>4275</v>
      </c>
      <c r="V305" s="436">
        <v>4275</v>
      </c>
      <c r="W305" s="409">
        <v>4275</v>
      </c>
      <c r="X305" s="409">
        <v>4275</v>
      </c>
      <c r="Y305" s="370">
        <v>1382.1375</v>
      </c>
      <c r="Z305" s="305">
        <v>1105.71</v>
      </c>
      <c r="AA305" s="289">
        <v>1396</v>
      </c>
      <c r="AB305" s="277">
        <v>1116.8</v>
      </c>
      <c r="AC305" s="263">
        <v>1116.8</v>
      </c>
      <c r="AD305" s="263">
        <v>1116.8</v>
      </c>
      <c r="AE305" s="205">
        <v>1116.8</v>
      </c>
      <c r="AF305" s="205">
        <v>1116.8</v>
      </c>
      <c r="AG305" s="205">
        <v>1116.8</v>
      </c>
      <c r="AH305" s="205">
        <v>1116.8</v>
      </c>
      <c r="AI305" s="208"/>
      <c r="AJ305" s="54"/>
      <c r="AK305" s="312">
        <f t="shared" si="103"/>
        <v>1</v>
      </c>
    </row>
    <row r="306" spans="1:38" ht="23.1" customHeight="1" x14ac:dyDescent="0.25">
      <c r="A306" s="539" t="s">
        <v>952</v>
      </c>
      <c r="C306" s="2" t="s">
        <v>779</v>
      </c>
      <c r="D306" s="145" t="s">
        <v>667</v>
      </c>
      <c r="E306" s="116">
        <f t="shared" si="104"/>
        <v>10700</v>
      </c>
      <c r="F306" s="117">
        <f t="shared" si="104"/>
        <v>6450</v>
      </c>
      <c r="G306" s="101"/>
      <c r="K306" s="202">
        <f t="shared" si="105"/>
        <v>10700</v>
      </c>
      <c r="L306" s="202">
        <f t="shared" si="105"/>
        <v>6450</v>
      </c>
      <c r="M306" s="51"/>
      <c r="N306" s="13">
        <f t="shared" si="106"/>
        <v>10687.5</v>
      </c>
      <c r="O306" s="13">
        <f t="shared" si="107"/>
        <v>6412.5</v>
      </c>
      <c r="P306" s="51"/>
      <c r="Q306" s="398">
        <v>4275</v>
      </c>
      <c r="R306" s="398">
        <v>4275</v>
      </c>
      <c r="S306" s="398">
        <v>4275</v>
      </c>
      <c r="T306" s="398">
        <v>4275</v>
      </c>
      <c r="U306" s="398">
        <v>4275</v>
      </c>
      <c r="V306" s="436">
        <v>4275</v>
      </c>
      <c r="W306" s="409">
        <v>4275</v>
      </c>
      <c r="X306" s="409">
        <v>4275</v>
      </c>
      <c r="Y306" s="370">
        <v>1382.1375</v>
      </c>
      <c r="Z306" s="305">
        <v>1105.71</v>
      </c>
      <c r="AA306" s="289">
        <v>1396</v>
      </c>
      <c r="AB306" s="277">
        <v>1116.8</v>
      </c>
      <c r="AC306" s="263">
        <v>1116.8</v>
      </c>
      <c r="AD306" s="263">
        <v>1116.8</v>
      </c>
      <c r="AE306" s="205">
        <v>1116.8</v>
      </c>
      <c r="AF306" s="205">
        <v>1116.8</v>
      </c>
      <c r="AG306" s="205">
        <v>1116.8</v>
      </c>
      <c r="AH306" s="205">
        <v>1116.8</v>
      </c>
      <c r="AI306" s="208"/>
      <c r="AJ306" s="54"/>
      <c r="AK306" s="312">
        <f t="shared" si="103"/>
        <v>1</v>
      </c>
    </row>
    <row r="307" spans="1:38" ht="23.1" customHeight="1" x14ac:dyDescent="0.25">
      <c r="A307" s="539" t="s">
        <v>952</v>
      </c>
      <c r="C307" s="2" t="s">
        <v>779</v>
      </c>
      <c r="D307" s="145" t="s">
        <v>495</v>
      </c>
      <c r="E307" s="116">
        <f t="shared" si="104"/>
        <v>4000</v>
      </c>
      <c r="F307" s="117">
        <f t="shared" si="104"/>
        <v>2400</v>
      </c>
      <c r="G307" s="101"/>
      <c r="K307" s="202">
        <f t="shared" si="105"/>
        <v>4000</v>
      </c>
      <c r="L307" s="202">
        <f t="shared" si="105"/>
        <v>2400</v>
      </c>
      <c r="M307" s="51"/>
      <c r="N307" s="13">
        <f t="shared" si="93"/>
        <v>3975.0749999999998</v>
      </c>
      <c r="O307" s="13">
        <f t="shared" si="94"/>
        <v>2385.0450000000001</v>
      </c>
      <c r="P307" s="51"/>
      <c r="Q307" s="538">
        <v>1590.03</v>
      </c>
      <c r="R307" s="467">
        <v>1590.03</v>
      </c>
      <c r="S307" s="467">
        <v>1590.03</v>
      </c>
      <c r="T307" s="467">
        <v>1590.03</v>
      </c>
      <c r="U307" s="398">
        <v>4275</v>
      </c>
      <c r="V307" s="436">
        <v>4275</v>
      </c>
      <c r="W307" s="409">
        <v>4275</v>
      </c>
      <c r="X307" s="409">
        <v>4275</v>
      </c>
      <c r="Y307" s="370">
        <v>1382.1375</v>
      </c>
      <c r="Z307" s="305">
        <v>1105.71</v>
      </c>
      <c r="AA307" s="289">
        <v>1396</v>
      </c>
      <c r="AB307" s="277">
        <v>1116.8</v>
      </c>
      <c r="AC307" s="263">
        <v>1116.8</v>
      </c>
      <c r="AD307" s="263">
        <v>1116.8</v>
      </c>
      <c r="AE307" s="205">
        <v>1116.8</v>
      </c>
      <c r="AF307" s="205">
        <v>1116.8</v>
      </c>
      <c r="AG307" s="205">
        <v>1116.8</v>
      </c>
      <c r="AH307" s="205">
        <v>1116.8</v>
      </c>
      <c r="AI307" s="208"/>
      <c r="AJ307" s="54"/>
      <c r="AK307" s="312">
        <f t="shared" si="103"/>
        <v>1</v>
      </c>
    </row>
    <row r="308" spans="1:38" ht="2.1" customHeight="1" x14ac:dyDescent="0.25">
      <c r="D308" s="136"/>
      <c r="E308" s="138"/>
      <c r="F308" s="139"/>
      <c r="J308" s="34"/>
      <c r="K308" s="202"/>
      <c r="L308" s="202"/>
      <c r="M308" s="51"/>
      <c r="N308" s="13"/>
      <c r="O308" s="13"/>
      <c r="P308" s="2"/>
      <c r="Q308" s="398"/>
      <c r="R308" s="398"/>
      <c r="S308" s="398"/>
      <c r="T308" s="398"/>
      <c r="U308" s="398"/>
      <c r="V308" s="400"/>
      <c r="W308" s="398"/>
      <c r="X308" s="398"/>
      <c r="Y308" s="333"/>
      <c r="Z308" s="333"/>
      <c r="AA308" s="330"/>
      <c r="AB308" s="279"/>
      <c r="AC308" s="211"/>
      <c r="AD308" s="211"/>
      <c r="AE308" s="211"/>
      <c r="AF308" s="211"/>
      <c r="AG308" s="211"/>
      <c r="AH308" s="211"/>
      <c r="AI308" s="211"/>
      <c r="AJ308" s="131"/>
      <c r="AK308" s="312" t="e">
        <f t="shared" si="103"/>
        <v>#DIV/0!</v>
      </c>
    </row>
    <row r="309" spans="1:38" ht="23.1" customHeight="1" x14ac:dyDescent="0.25">
      <c r="D309" s="615" t="s">
        <v>61</v>
      </c>
      <c r="E309" s="615"/>
      <c r="F309" s="615"/>
      <c r="G309" s="615"/>
      <c r="H309" s="615"/>
      <c r="I309" s="615"/>
      <c r="J309" s="34"/>
      <c r="K309" s="202"/>
      <c r="L309" s="202"/>
      <c r="M309" s="2"/>
      <c r="N309" s="13"/>
      <c r="O309" s="13"/>
      <c r="P309" s="2"/>
      <c r="Q309" s="476">
        <v>45455</v>
      </c>
      <c r="R309" s="476">
        <v>45425</v>
      </c>
      <c r="S309" s="476">
        <v>45394</v>
      </c>
      <c r="T309" s="473">
        <v>220324</v>
      </c>
      <c r="U309" s="405"/>
      <c r="V309" s="433"/>
      <c r="W309" s="404"/>
      <c r="X309" s="404"/>
      <c r="Y309" s="338"/>
      <c r="Z309" s="338"/>
      <c r="AA309" s="330"/>
      <c r="AB309" s="280"/>
      <c r="AC309" s="237"/>
      <c r="AD309" s="237"/>
      <c r="AE309" s="237"/>
      <c r="AF309" s="237"/>
      <c r="AG309" s="237"/>
      <c r="AH309" s="237"/>
      <c r="AI309" s="237"/>
      <c r="AJ309" s="131"/>
      <c r="AK309" s="312">
        <f t="shared" si="103"/>
        <v>1.0013437899281843</v>
      </c>
    </row>
    <row r="310" spans="1:38" s="66" customFormat="1" ht="23.1" customHeight="1" x14ac:dyDescent="0.25">
      <c r="A310" s="449" t="s">
        <v>238</v>
      </c>
      <c r="B310" s="2">
        <v>2045</v>
      </c>
      <c r="C310" s="2" t="s">
        <v>491</v>
      </c>
      <c r="D310" s="91" t="s">
        <v>194</v>
      </c>
      <c r="E310" s="116">
        <f t="shared" ref="E310:F314" si="108">K310</f>
        <v>22200</v>
      </c>
      <c r="F310" s="117">
        <f t="shared" si="108"/>
        <v>13300</v>
      </c>
      <c r="G310" s="101"/>
      <c r="H310" s="45"/>
      <c r="I310" s="45"/>
      <c r="J310" s="71"/>
      <c r="K310" s="202">
        <f t="shared" ref="K310:L314" si="109">MROUND(N310+25,50)</f>
        <v>22200</v>
      </c>
      <c r="L310" s="202">
        <f t="shared" si="109"/>
        <v>13300</v>
      </c>
      <c r="M310" s="51"/>
      <c r="N310" s="13">
        <f t="shared" si="93"/>
        <v>22166.474999999999</v>
      </c>
      <c r="O310" s="13">
        <f t="shared" si="94"/>
        <v>13299.885</v>
      </c>
      <c r="P310" s="63"/>
      <c r="Q310" s="477">
        <v>8866.59</v>
      </c>
      <c r="R310" s="477">
        <v>8866.59</v>
      </c>
      <c r="S310" s="477">
        <v>8866.59</v>
      </c>
      <c r="T310" s="451">
        <v>8210</v>
      </c>
      <c r="U310" s="451">
        <v>8210</v>
      </c>
      <c r="V310" s="436">
        <v>7463.54</v>
      </c>
      <c r="W310" s="409">
        <v>7490.7800000000007</v>
      </c>
      <c r="X310" s="409">
        <v>7490.7800000000007</v>
      </c>
      <c r="Y310" s="368">
        <v>6809.8</v>
      </c>
      <c r="Z310" s="305">
        <v>5447.84</v>
      </c>
      <c r="AA310" s="289">
        <v>4824.9450000674997</v>
      </c>
      <c r="AB310" s="277">
        <v>3859.9560000539996</v>
      </c>
      <c r="AC310" s="263">
        <v>3859.9560000539996</v>
      </c>
      <c r="AD310" s="263">
        <v>3859.9560000539996</v>
      </c>
      <c r="AE310" s="208">
        <v>3473.9951399999995</v>
      </c>
      <c r="AF310" s="208">
        <v>3473.9951399999995</v>
      </c>
      <c r="AG310" s="208">
        <v>3473.9951399999995</v>
      </c>
      <c r="AH310" s="208">
        <v>3473.9951399999995</v>
      </c>
      <c r="AI310" s="208">
        <v>3133.1124999999997</v>
      </c>
      <c r="AJ310" s="191">
        <v>2506.4899999999998</v>
      </c>
      <c r="AK310" s="312">
        <f t="shared" si="103"/>
        <v>1</v>
      </c>
      <c r="AL310" s="144"/>
    </row>
    <row r="311" spans="1:38" ht="23.1" customHeight="1" x14ac:dyDescent="0.25">
      <c r="A311" s="449"/>
      <c r="B311" s="2">
        <v>2046</v>
      </c>
      <c r="C311" s="2" t="s">
        <v>493</v>
      </c>
      <c r="D311" s="91" t="s">
        <v>196</v>
      </c>
      <c r="E311" s="116">
        <f t="shared" si="108"/>
        <v>11750</v>
      </c>
      <c r="F311" s="117">
        <f t="shared" si="108"/>
        <v>7050</v>
      </c>
      <c r="G311" s="101"/>
      <c r="H311" s="45"/>
      <c r="I311" s="45"/>
      <c r="J311" s="71"/>
      <c r="K311" s="202">
        <f t="shared" si="109"/>
        <v>11750</v>
      </c>
      <c r="L311" s="202">
        <f t="shared" si="109"/>
        <v>7050</v>
      </c>
      <c r="M311" s="51"/>
      <c r="N311" s="13">
        <f t="shared" si="93"/>
        <v>11728.575000000001</v>
      </c>
      <c r="O311" s="13">
        <f t="shared" si="94"/>
        <v>7037.1450000000004</v>
      </c>
      <c r="P311" s="51"/>
      <c r="Q311" s="477">
        <v>4691.43</v>
      </c>
      <c r="R311" s="477">
        <v>4691.43</v>
      </c>
      <c r="S311" s="477">
        <v>4691.43</v>
      </c>
      <c r="T311" s="451">
        <v>4344</v>
      </c>
      <c r="U311" s="451">
        <v>4344</v>
      </c>
      <c r="V311" s="436">
        <v>3949.01</v>
      </c>
      <c r="W311" s="409">
        <v>3963.4237499999999</v>
      </c>
      <c r="X311" s="409">
        <v>3963.4237499999999</v>
      </c>
      <c r="Y311" s="368">
        <v>3603.1124999999997</v>
      </c>
      <c r="Z311" s="305">
        <v>2882.49</v>
      </c>
      <c r="AA311" s="289">
        <v>2487.4751249999999</v>
      </c>
      <c r="AB311" s="277">
        <v>1989.9801</v>
      </c>
      <c r="AC311" s="263">
        <v>1989.9801</v>
      </c>
      <c r="AD311" s="263">
        <v>1989.9801</v>
      </c>
      <c r="AE311" s="208">
        <v>1791</v>
      </c>
      <c r="AF311" s="234">
        <v>1791</v>
      </c>
      <c r="AG311" s="208">
        <v>1985.1400799999999</v>
      </c>
      <c r="AH311" s="208">
        <v>1985.1400799999999</v>
      </c>
      <c r="AI311" s="208">
        <v>1790.35</v>
      </c>
      <c r="AJ311" s="191">
        <v>1432.28</v>
      </c>
      <c r="AK311" s="312">
        <f t="shared" si="103"/>
        <v>1</v>
      </c>
    </row>
    <row r="312" spans="1:38" ht="23.1" customHeight="1" thickBot="1" x14ac:dyDescent="0.3">
      <c r="A312" s="449"/>
      <c r="B312" s="2">
        <v>2047</v>
      </c>
      <c r="C312" s="2" t="s">
        <v>492</v>
      </c>
      <c r="D312" s="217" t="s">
        <v>195</v>
      </c>
      <c r="E312" s="116">
        <f t="shared" si="108"/>
        <v>6700</v>
      </c>
      <c r="F312" s="117">
        <f t="shared" si="108"/>
        <v>4050</v>
      </c>
      <c r="G312" s="101"/>
      <c r="H312" s="45"/>
      <c r="I312" s="45"/>
      <c r="J312" s="71"/>
      <c r="K312" s="202">
        <f t="shared" si="109"/>
        <v>6700</v>
      </c>
      <c r="L312" s="202">
        <f t="shared" si="109"/>
        <v>4050</v>
      </c>
      <c r="M312" s="51"/>
      <c r="N312" s="13">
        <f t="shared" si="93"/>
        <v>6687.45</v>
      </c>
      <c r="O312" s="13">
        <f t="shared" si="94"/>
        <v>4012.4700000000003</v>
      </c>
      <c r="P312" s="51"/>
      <c r="Q312" s="477">
        <v>2674.98</v>
      </c>
      <c r="R312" s="477">
        <v>2674.98</v>
      </c>
      <c r="S312" s="477">
        <v>2674.98</v>
      </c>
      <c r="T312" s="450">
        <v>2477</v>
      </c>
      <c r="U312" s="450">
        <v>2477</v>
      </c>
      <c r="V312" s="436">
        <v>2251.66</v>
      </c>
      <c r="W312" s="409">
        <v>2259.8812500000004</v>
      </c>
      <c r="X312" s="409">
        <v>2259.8812500000004</v>
      </c>
      <c r="Y312" s="368">
        <v>2054.4375</v>
      </c>
      <c r="Z312" s="305">
        <v>1643.55</v>
      </c>
      <c r="AA312" s="289">
        <v>1418.041375</v>
      </c>
      <c r="AB312" s="277">
        <v>1134.4331</v>
      </c>
      <c r="AC312" s="263">
        <v>1134.4331</v>
      </c>
      <c r="AD312" s="263">
        <v>1134.4331</v>
      </c>
      <c r="AE312" s="208">
        <v>1021</v>
      </c>
      <c r="AF312" s="234">
        <v>1021</v>
      </c>
      <c r="AG312" s="208">
        <v>1131.8907599999998</v>
      </c>
      <c r="AH312" s="208">
        <v>1131.8907599999998</v>
      </c>
      <c r="AI312" s="208">
        <v>1020.8249999999999</v>
      </c>
      <c r="AJ312" s="191">
        <v>816.66</v>
      </c>
      <c r="AK312" s="312">
        <f t="shared" si="103"/>
        <v>1</v>
      </c>
    </row>
    <row r="313" spans="1:38" ht="23.1" customHeight="1" x14ac:dyDescent="0.25">
      <c r="A313" s="449"/>
      <c r="D313" s="80" t="s">
        <v>552</v>
      </c>
      <c r="E313" s="116">
        <f t="shared" si="108"/>
        <v>2600</v>
      </c>
      <c r="F313" s="117">
        <f t="shared" si="108"/>
        <v>1550</v>
      </c>
      <c r="G313" s="101"/>
      <c r="H313" s="45"/>
      <c r="I313" s="45"/>
      <c r="J313" s="71"/>
      <c r="K313" s="202">
        <f t="shared" si="109"/>
        <v>2600</v>
      </c>
      <c r="L313" s="202">
        <f t="shared" si="109"/>
        <v>1550</v>
      </c>
      <c r="M313" s="51"/>
      <c r="N313" s="13">
        <f t="shared" si="93"/>
        <v>2556.5250000000001</v>
      </c>
      <c r="O313" s="13">
        <f t="shared" si="94"/>
        <v>1533.915</v>
      </c>
      <c r="P313" s="51"/>
      <c r="Q313" s="477">
        <v>1022.61</v>
      </c>
      <c r="R313" s="477">
        <v>1022.61</v>
      </c>
      <c r="S313" s="477">
        <v>1022.61</v>
      </c>
      <c r="T313" s="450">
        <v>947</v>
      </c>
      <c r="U313" s="450">
        <v>947</v>
      </c>
      <c r="V313" s="436">
        <v>860.77</v>
      </c>
      <c r="W313" s="409">
        <v>860.77</v>
      </c>
      <c r="X313" s="409">
        <v>860.77</v>
      </c>
      <c r="Y313" s="368">
        <v>785.375</v>
      </c>
      <c r="Z313" s="305">
        <v>628.29999999999995</v>
      </c>
      <c r="AA313" s="289">
        <v>673.97426019</v>
      </c>
      <c r="AB313" s="277">
        <v>539.17940815199995</v>
      </c>
      <c r="AC313" s="263">
        <v>539.17940815199995</v>
      </c>
      <c r="AD313" s="263">
        <v>539.17940815199995</v>
      </c>
      <c r="AE313" s="208">
        <v>485.26631999999995</v>
      </c>
      <c r="AF313" s="208">
        <v>485.26631999999995</v>
      </c>
      <c r="AG313" s="208">
        <v>485.26631999999995</v>
      </c>
      <c r="AH313" s="208">
        <v>485.26631999999995</v>
      </c>
      <c r="AI313" s="208">
        <v>437.65</v>
      </c>
      <c r="AJ313" s="191">
        <v>350.12</v>
      </c>
      <c r="AK313" s="312">
        <f t="shared" si="103"/>
        <v>1</v>
      </c>
    </row>
    <row r="314" spans="1:38" ht="23.1" customHeight="1" x14ac:dyDescent="0.25">
      <c r="A314" s="449"/>
      <c r="D314" s="91" t="s">
        <v>551</v>
      </c>
      <c r="E314" s="116">
        <f t="shared" si="108"/>
        <v>950</v>
      </c>
      <c r="F314" s="117">
        <f t="shared" si="108"/>
        <v>600</v>
      </c>
      <c r="G314" s="101"/>
      <c r="H314" s="45"/>
      <c r="I314" s="45"/>
      <c r="J314" s="71"/>
      <c r="K314" s="202">
        <f t="shared" si="109"/>
        <v>950</v>
      </c>
      <c r="L314" s="202">
        <f t="shared" si="109"/>
        <v>600</v>
      </c>
      <c r="M314" s="51"/>
      <c r="N314" s="13">
        <f t="shared" si="93"/>
        <v>917.90000000000009</v>
      </c>
      <c r="O314" s="13">
        <f t="shared" si="94"/>
        <v>550.74</v>
      </c>
      <c r="P314" s="51"/>
      <c r="Q314" s="477">
        <v>367.16</v>
      </c>
      <c r="R314" s="477">
        <v>367.16</v>
      </c>
      <c r="S314" s="477">
        <v>367.16</v>
      </c>
      <c r="T314" s="450">
        <v>340</v>
      </c>
      <c r="U314" s="450">
        <v>340</v>
      </c>
      <c r="V314" s="436">
        <v>309.04000000000002</v>
      </c>
      <c r="W314" s="409">
        <v>309.04000000000002</v>
      </c>
      <c r="X314" s="409">
        <v>309.04000000000002</v>
      </c>
      <c r="Y314" s="368">
        <v>281.97500000000002</v>
      </c>
      <c r="Z314" s="305">
        <v>225.58</v>
      </c>
      <c r="AA314" s="289">
        <v>269.59355403749998</v>
      </c>
      <c r="AB314" s="277">
        <v>215.67484322999999</v>
      </c>
      <c r="AC314" s="263">
        <v>215.67484322999999</v>
      </c>
      <c r="AD314" s="263">
        <v>215.67484322999999</v>
      </c>
      <c r="AE314" s="208">
        <v>194.10929999999999</v>
      </c>
      <c r="AF314" s="208">
        <v>194.10929999999999</v>
      </c>
      <c r="AG314" s="208">
        <v>194.10929999999999</v>
      </c>
      <c r="AH314" s="208">
        <v>194.10929999999999</v>
      </c>
      <c r="AI314" s="208">
        <v>175.0625</v>
      </c>
      <c r="AJ314" s="191">
        <v>140.05000000000001</v>
      </c>
      <c r="AK314" s="312">
        <f t="shared" si="103"/>
        <v>1</v>
      </c>
    </row>
    <row r="315" spans="1:38" ht="23.1" hidden="1" customHeight="1" x14ac:dyDescent="0.25">
      <c r="B315" s="2">
        <v>2046</v>
      </c>
      <c r="C315" s="2" t="s">
        <v>657</v>
      </c>
      <c r="D315" s="91" t="s">
        <v>732</v>
      </c>
      <c r="E315" s="116">
        <f t="shared" ref="E315:F316" si="110">MROUND(K315+4.7,10)</f>
        <v>0</v>
      </c>
      <c r="F315" s="117">
        <f t="shared" si="110"/>
        <v>0</v>
      </c>
      <c r="K315" s="202">
        <f t="shared" ref="K315:K316" si="111">N315*$K$8</f>
        <v>0</v>
      </c>
      <c r="L315" s="202">
        <f t="shared" ref="L315:L316" si="112">O315*$L$8</f>
        <v>0</v>
      </c>
      <c r="M315" s="51"/>
      <c r="N315" s="13">
        <f t="shared" si="93"/>
        <v>6449.2749999999996</v>
      </c>
      <c r="O315" s="13">
        <f t="shared" si="94"/>
        <v>3869.5650000000001</v>
      </c>
      <c r="P315" s="51"/>
      <c r="Q315" s="398">
        <v>2579.71</v>
      </c>
      <c r="R315" s="398">
        <v>2579.71</v>
      </c>
      <c r="S315" s="398">
        <v>2579.71</v>
      </c>
      <c r="T315" s="398">
        <v>2579.71</v>
      </c>
      <c r="U315" s="398">
        <v>2579.71</v>
      </c>
      <c r="V315" s="400">
        <v>2579.71</v>
      </c>
      <c r="W315" s="400">
        <v>2579.71</v>
      </c>
      <c r="X315" s="400">
        <v>2579.71</v>
      </c>
      <c r="Y315" s="367">
        <v>2579.71</v>
      </c>
      <c r="Z315" s="303">
        <v>2579.71</v>
      </c>
      <c r="AA315" s="289">
        <v>2487.4751249999999</v>
      </c>
      <c r="AB315" s="277">
        <v>1989.9801</v>
      </c>
      <c r="AC315" s="263">
        <v>1989.9801</v>
      </c>
      <c r="AD315" s="263">
        <v>1989.9801</v>
      </c>
      <c r="AE315" s="208">
        <v>1791</v>
      </c>
      <c r="AF315" s="234">
        <v>1791</v>
      </c>
      <c r="AG315" s="208">
        <v>1985.1400799999999</v>
      </c>
      <c r="AH315" s="208">
        <v>1985.1400799999999</v>
      </c>
      <c r="AI315" s="208">
        <v>1790.35</v>
      </c>
      <c r="AJ315" s="191">
        <v>1432.28</v>
      </c>
      <c r="AK315" s="312">
        <f t="shared" si="103"/>
        <v>1</v>
      </c>
      <c r="AL315" s="144">
        <f t="shared" ref="AL315:AL316" si="113">V315*1.1</f>
        <v>2837.6810000000005</v>
      </c>
    </row>
    <row r="316" spans="1:38" ht="23.1" hidden="1" customHeight="1" x14ac:dyDescent="0.25">
      <c r="B316" s="2">
        <v>2047</v>
      </c>
      <c r="C316" s="2" t="s">
        <v>657</v>
      </c>
      <c r="D316" s="91" t="s">
        <v>733</v>
      </c>
      <c r="E316" s="116">
        <f t="shared" si="110"/>
        <v>0</v>
      </c>
      <c r="F316" s="117">
        <f t="shared" si="110"/>
        <v>0</v>
      </c>
      <c r="K316" s="202">
        <f t="shared" si="111"/>
        <v>0</v>
      </c>
      <c r="L316" s="202">
        <f t="shared" si="112"/>
        <v>0</v>
      </c>
      <c r="M316" s="51"/>
      <c r="N316" s="13">
        <f t="shared" si="93"/>
        <v>3550.3500000000004</v>
      </c>
      <c r="O316" s="13">
        <f t="shared" si="94"/>
        <v>2130.21</v>
      </c>
      <c r="P316" s="51"/>
      <c r="Q316" s="398">
        <v>1420.14</v>
      </c>
      <c r="R316" s="398">
        <v>1420.14</v>
      </c>
      <c r="S316" s="398">
        <v>1420.14</v>
      </c>
      <c r="T316" s="398">
        <v>1420.14</v>
      </c>
      <c r="U316" s="398">
        <v>1420.14</v>
      </c>
      <c r="V316" s="400">
        <v>1420.14</v>
      </c>
      <c r="W316" s="400">
        <v>1420.14</v>
      </c>
      <c r="X316" s="400">
        <v>1420.14</v>
      </c>
      <c r="Y316" s="367">
        <v>1420.14</v>
      </c>
      <c r="Z316" s="303">
        <v>1420.14</v>
      </c>
      <c r="AA316" s="289">
        <v>1418.041375</v>
      </c>
      <c r="AB316" s="277">
        <v>1134.4331</v>
      </c>
      <c r="AC316" s="263">
        <v>1134.4331</v>
      </c>
      <c r="AD316" s="263">
        <v>1134.4331</v>
      </c>
      <c r="AE316" s="208">
        <v>1021</v>
      </c>
      <c r="AF316" s="234">
        <v>1021</v>
      </c>
      <c r="AG316" s="208">
        <v>1131.8907599999998</v>
      </c>
      <c r="AH316" s="208">
        <v>1131.8907599999998</v>
      </c>
      <c r="AI316" s="208">
        <v>1020.8249999999999</v>
      </c>
      <c r="AJ316" s="191">
        <v>816.66</v>
      </c>
      <c r="AK316" s="312">
        <f t="shared" si="103"/>
        <v>1</v>
      </c>
      <c r="AL316" s="144">
        <f t="shared" si="113"/>
        <v>1562.1540000000002</v>
      </c>
    </row>
    <row r="317" spans="1:38" ht="2.1" customHeight="1" x14ac:dyDescent="0.25">
      <c r="E317" s="138"/>
      <c r="F317" s="139"/>
      <c r="K317" s="202"/>
      <c r="L317" s="202"/>
      <c r="M317" s="51"/>
      <c r="N317" s="13"/>
      <c r="O317" s="13"/>
      <c r="P317" s="51"/>
      <c r="Q317" s="398"/>
      <c r="R317" s="398"/>
      <c r="S317" s="398"/>
      <c r="T317" s="398"/>
      <c r="U317" s="398"/>
      <c r="V317" s="400"/>
      <c r="W317" s="400"/>
      <c r="X317" s="400"/>
      <c r="Y317" s="367"/>
      <c r="Z317" s="303"/>
      <c r="AA317" s="289"/>
      <c r="AB317" s="277"/>
      <c r="AC317" s="263"/>
      <c r="AD317" s="263"/>
      <c r="AE317" s="208"/>
      <c r="AF317" s="234"/>
      <c r="AG317" s="208"/>
      <c r="AH317" s="208"/>
      <c r="AI317" s="208"/>
      <c r="AJ317" s="191"/>
      <c r="AK317" s="312" t="e">
        <f t="shared" si="103"/>
        <v>#DIV/0!</v>
      </c>
    </row>
    <row r="318" spans="1:38" ht="23.1" customHeight="1" x14ac:dyDescent="0.25">
      <c r="D318" s="615" t="s">
        <v>525</v>
      </c>
      <c r="E318" s="615"/>
      <c r="F318" s="615"/>
      <c r="G318" s="615"/>
      <c r="H318" s="615"/>
      <c r="I318" s="615"/>
      <c r="J318" s="34"/>
      <c r="K318" s="202"/>
      <c r="L318" s="202"/>
      <c r="M318" s="2"/>
      <c r="N318" s="13"/>
      <c r="O318" s="13"/>
      <c r="P318" s="2"/>
      <c r="Q318" s="406">
        <v>45455</v>
      </c>
      <c r="R318" s="398"/>
      <c r="S318" s="398"/>
      <c r="T318" s="398"/>
      <c r="U318" s="398"/>
      <c r="V318" s="400"/>
      <c r="W318" s="398"/>
      <c r="X318" s="398"/>
      <c r="Y318" s="333"/>
      <c r="Z318" s="333"/>
      <c r="AA318" s="330"/>
      <c r="AB318" s="277"/>
      <c r="AC318" s="208"/>
      <c r="AD318" s="208"/>
      <c r="AE318" s="208"/>
      <c r="AF318" s="208"/>
      <c r="AG318" s="208"/>
      <c r="AH318" s="208"/>
      <c r="AI318" s="208"/>
      <c r="AJ318" s="53"/>
      <c r="AK318" s="312" t="e">
        <f t="shared" si="103"/>
        <v>#DIV/0!</v>
      </c>
    </row>
    <row r="319" spans="1:38" ht="23.1" customHeight="1" x14ac:dyDescent="0.25">
      <c r="A319" s="543" t="s">
        <v>951</v>
      </c>
      <c r="B319" s="2">
        <v>1859</v>
      </c>
      <c r="C319" s="2" t="s">
        <v>400</v>
      </c>
      <c r="D319" s="4" t="s">
        <v>526</v>
      </c>
      <c r="E319" s="116">
        <f t="shared" ref="E319:F322" si="114">K319</f>
        <v>750</v>
      </c>
      <c r="F319" s="117">
        <f t="shared" si="114"/>
        <v>450</v>
      </c>
      <c r="G319" s="101"/>
      <c r="K319" s="202">
        <f t="shared" ref="K319:L321" si="115">MROUND(N319+25,50)</f>
        <v>750</v>
      </c>
      <c r="L319" s="202">
        <f t="shared" si="115"/>
        <v>450</v>
      </c>
      <c r="M319" s="51"/>
      <c r="N319" s="13">
        <f t="shared" si="93"/>
        <v>700.55803125000011</v>
      </c>
      <c r="O319" s="13">
        <f t="shared" si="94"/>
        <v>420.33481875000007</v>
      </c>
      <c r="P319" s="51"/>
      <c r="Q319" s="398">
        <v>280.22321250000005</v>
      </c>
      <c r="R319" s="398">
        <v>227.82375000000002</v>
      </c>
      <c r="S319" s="398">
        <v>227.82375000000002</v>
      </c>
      <c r="T319" s="398">
        <v>227.82375000000002</v>
      </c>
      <c r="U319" s="398">
        <v>227.82375000000002</v>
      </c>
      <c r="V319" s="400">
        <v>227.82375000000002</v>
      </c>
      <c r="W319" s="409">
        <v>227.82375000000002</v>
      </c>
      <c r="X319" s="409">
        <v>227.82375000000002</v>
      </c>
      <c r="Y319" s="367">
        <v>207.11250000000001</v>
      </c>
      <c r="Z319" s="303">
        <v>165.69</v>
      </c>
      <c r="AA319" s="289">
        <v>149.51325485249998</v>
      </c>
      <c r="AB319" s="277">
        <v>119.61060388199999</v>
      </c>
      <c r="AC319" s="263">
        <v>119.61060388199999</v>
      </c>
      <c r="AD319" s="263">
        <v>119.61060388199999</v>
      </c>
      <c r="AE319" s="208">
        <v>107.65061999999999</v>
      </c>
      <c r="AF319" s="208">
        <v>107.65061999999999</v>
      </c>
      <c r="AG319" s="208">
        <v>107.65061999999999</v>
      </c>
      <c r="AH319" s="208">
        <v>107.65061999999999</v>
      </c>
      <c r="AI319" s="208">
        <v>97.087500000000006</v>
      </c>
      <c r="AJ319" s="53">
        <v>77.67</v>
      </c>
      <c r="AK319" s="312">
        <f t="shared" si="103"/>
        <v>1.2300000000000002</v>
      </c>
    </row>
    <row r="320" spans="1:38" ht="23.1" customHeight="1" x14ac:dyDescent="0.25">
      <c r="B320" s="2">
        <v>1860</v>
      </c>
      <c r="C320" s="2" t="s">
        <v>401</v>
      </c>
      <c r="D320" s="4" t="s">
        <v>527</v>
      </c>
      <c r="E320" s="116">
        <f t="shared" si="114"/>
        <v>400</v>
      </c>
      <c r="F320" s="117">
        <f t="shared" si="114"/>
        <v>250</v>
      </c>
      <c r="G320" s="101"/>
      <c r="K320" s="202">
        <f t="shared" si="115"/>
        <v>400</v>
      </c>
      <c r="L320" s="202">
        <f t="shared" si="115"/>
        <v>250</v>
      </c>
      <c r="M320" s="51"/>
      <c r="N320" s="13">
        <f t="shared" si="93"/>
        <v>395.41425000000004</v>
      </c>
      <c r="O320" s="13">
        <f t="shared" si="94"/>
        <v>237.24855000000002</v>
      </c>
      <c r="P320" s="51"/>
      <c r="Q320" s="398">
        <v>158.16570000000002</v>
      </c>
      <c r="R320" s="398">
        <v>128.59</v>
      </c>
      <c r="S320" s="398">
        <v>128.59</v>
      </c>
      <c r="T320" s="398">
        <v>128.59</v>
      </c>
      <c r="U320" s="398">
        <v>128.59</v>
      </c>
      <c r="V320" s="400">
        <v>128.59</v>
      </c>
      <c r="W320" s="409">
        <v>128.59</v>
      </c>
      <c r="X320" s="409">
        <v>128.59</v>
      </c>
      <c r="Y320" s="367">
        <v>116.89999999999999</v>
      </c>
      <c r="Z320" s="303">
        <v>93.52</v>
      </c>
      <c r="AA320" s="289">
        <v>84.391156080000002</v>
      </c>
      <c r="AB320" s="277">
        <v>67.512924863999999</v>
      </c>
      <c r="AC320" s="263">
        <v>67.512924863999999</v>
      </c>
      <c r="AD320" s="263">
        <v>67.512924863999999</v>
      </c>
      <c r="AE320" s="208">
        <v>60.762239999999998</v>
      </c>
      <c r="AF320" s="208">
        <v>60.762239999999998</v>
      </c>
      <c r="AG320" s="208">
        <v>60.762239999999998</v>
      </c>
      <c r="AH320" s="208">
        <v>60.762239999999998</v>
      </c>
      <c r="AI320" s="208">
        <v>54.800000000000004</v>
      </c>
      <c r="AJ320" s="53">
        <v>43.84</v>
      </c>
      <c r="AK320" s="312">
        <f t="shared" si="103"/>
        <v>1.23</v>
      </c>
    </row>
    <row r="321" spans="1:38" ht="23.1" customHeight="1" x14ac:dyDescent="0.25">
      <c r="D321" s="4" t="s">
        <v>528</v>
      </c>
      <c r="E321" s="116">
        <f t="shared" si="114"/>
        <v>250</v>
      </c>
      <c r="F321" s="117">
        <f t="shared" si="114"/>
        <v>150</v>
      </c>
      <c r="G321" s="101"/>
      <c r="K321" s="202">
        <f t="shared" si="115"/>
        <v>250</v>
      </c>
      <c r="L321" s="202">
        <f t="shared" si="115"/>
        <v>150</v>
      </c>
      <c r="M321" s="51"/>
      <c r="N321" s="13">
        <f t="shared" si="93"/>
        <v>219.27056249999998</v>
      </c>
      <c r="O321" s="13">
        <f t="shared" si="94"/>
        <v>131.56233750000001</v>
      </c>
      <c r="P321" s="51"/>
      <c r="Q321" s="398">
        <v>87.708224999999999</v>
      </c>
      <c r="R321" s="398">
        <v>71.307500000000005</v>
      </c>
      <c r="S321" s="398">
        <v>71.307500000000005</v>
      </c>
      <c r="T321" s="398">
        <v>71.307500000000005</v>
      </c>
      <c r="U321" s="398">
        <v>71.307500000000005</v>
      </c>
      <c r="V321" s="400">
        <v>71.307500000000005</v>
      </c>
      <c r="W321" s="409">
        <v>71.307500000000005</v>
      </c>
      <c r="X321" s="409">
        <v>71.307500000000005</v>
      </c>
      <c r="Y321" s="367">
        <v>64.825000000000003</v>
      </c>
      <c r="Z321" s="303">
        <v>51.86</v>
      </c>
      <c r="AA321" s="289">
        <v>46.757782417499996</v>
      </c>
      <c r="AB321" s="277">
        <v>37.406225933999998</v>
      </c>
      <c r="AC321" s="263">
        <v>37.406225933999998</v>
      </c>
      <c r="AD321" s="263">
        <v>37.406225933999998</v>
      </c>
      <c r="AE321" s="208">
        <v>33.665939999999999</v>
      </c>
      <c r="AF321" s="208">
        <v>33.665939999999999</v>
      </c>
      <c r="AG321" s="208">
        <v>33.665939999999999</v>
      </c>
      <c r="AH321" s="208">
        <v>33.665939999999999</v>
      </c>
      <c r="AI321" s="208">
        <v>30.362499999999997</v>
      </c>
      <c r="AJ321" s="53">
        <v>24.29</v>
      </c>
      <c r="AK321" s="312">
        <f t="shared" si="103"/>
        <v>1.23</v>
      </c>
    </row>
    <row r="322" spans="1:38" ht="23.1" customHeight="1" x14ac:dyDescent="0.25">
      <c r="D322" s="4" t="s">
        <v>781</v>
      </c>
      <c r="E322" s="116">
        <f t="shared" si="114"/>
        <v>50</v>
      </c>
      <c r="F322" s="117">
        <f t="shared" si="114"/>
        <v>30</v>
      </c>
      <c r="K322" s="202">
        <f>MROUND(N322+5,10)</f>
        <v>50</v>
      </c>
      <c r="L322" s="202">
        <f>MROUND(O322+5,10)</f>
        <v>30</v>
      </c>
      <c r="M322" s="51"/>
      <c r="N322" s="13">
        <f t="shared" si="93"/>
        <v>41.858437500000001</v>
      </c>
      <c r="O322" s="13">
        <f t="shared" si="94"/>
        <v>25.115062500000001</v>
      </c>
      <c r="P322" s="51"/>
      <c r="Q322" s="398">
        <v>16.743375</v>
      </c>
      <c r="R322" s="398">
        <v>13.612500000000001</v>
      </c>
      <c r="S322" s="398">
        <v>13.612500000000001</v>
      </c>
      <c r="T322" s="398">
        <v>13.612500000000001</v>
      </c>
      <c r="U322" s="398">
        <v>13.612500000000001</v>
      </c>
      <c r="V322" s="400">
        <v>13.612500000000001</v>
      </c>
      <c r="W322" s="409">
        <v>13.612500000000001</v>
      </c>
      <c r="X322" s="409">
        <v>13.612500000000001</v>
      </c>
      <c r="Y322" s="367">
        <v>12.375</v>
      </c>
      <c r="Z322" s="303">
        <v>9.9</v>
      </c>
      <c r="AA322" s="289">
        <v>7.6999230000000001</v>
      </c>
      <c r="AB322" s="277">
        <v>6.1599383999999997</v>
      </c>
      <c r="AC322" s="263">
        <v>6.1599383999999997</v>
      </c>
      <c r="AD322" s="263">
        <v>6.1599383999999997</v>
      </c>
      <c r="AE322" s="208">
        <v>5.5439999999999996</v>
      </c>
      <c r="AF322" s="208">
        <v>5.5439999999999996</v>
      </c>
      <c r="AG322" s="208">
        <v>5.5439999999999996</v>
      </c>
      <c r="AH322" s="208">
        <v>5.5439999999999996</v>
      </c>
      <c r="AI322" s="208">
        <v>5</v>
      </c>
      <c r="AJ322" s="53">
        <v>4</v>
      </c>
      <c r="AK322" s="312">
        <f t="shared" si="103"/>
        <v>1.23</v>
      </c>
    </row>
    <row r="323" spans="1:38" ht="2.1" customHeight="1" x14ac:dyDescent="0.25">
      <c r="D323" s="136"/>
      <c r="E323" s="138"/>
      <c r="F323" s="139"/>
      <c r="K323" s="202"/>
      <c r="L323" s="202"/>
      <c r="M323" s="51"/>
      <c r="N323" s="13"/>
      <c r="O323" s="13"/>
      <c r="P323" s="51"/>
      <c r="Q323" s="398"/>
      <c r="R323" s="398"/>
      <c r="S323" s="398"/>
      <c r="T323" s="398"/>
      <c r="U323" s="398"/>
      <c r="V323" s="400"/>
      <c r="W323" s="400"/>
      <c r="X323" s="400"/>
      <c r="Y323" s="367"/>
      <c r="Z323" s="303"/>
      <c r="AA323" s="289"/>
      <c r="AB323" s="277"/>
      <c r="AC323" s="263"/>
      <c r="AD323" s="263"/>
      <c r="AE323" s="208"/>
      <c r="AF323" s="208"/>
      <c r="AG323" s="208"/>
      <c r="AH323" s="208"/>
      <c r="AI323" s="208"/>
      <c r="AJ323" s="53"/>
      <c r="AK323" s="312" t="e">
        <f t="shared" si="103"/>
        <v>#DIV/0!</v>
      </c>
    </row>
    <row r="324" spans="1:38" ht="23.1" customHeight="1" x14ac:dyDescent="0.25">
      <c r="D324" s="615" t="s">
        <v>13</v>
      </c>
      <c r="E324" s="615"/>
      <c r="F324" s="615"/>
      <c r="G324" s="615"/>
      <c r="H324" s="615"/>
      <c r="I324" s="615"/>
      <c r="J324" s="34"/>
      <c r="K324" s="202"/>
      <c r="L324" s="202"/>
      <c r="M324" s="2"/>
      <c r="N324" s="13"/>
      <c r="O324" s="13"/>
      <c r="P324" s="2"/>
      <c r="Q324" s="528">
        <v>45455</v>
      </c>
      <c r="R324" s="513">
        <v>45425</v>
      </c>
      <c r="S324" s="472">
        <v>280224</v>
      </c>
      <c r="T324" s="472">
        <v>230324</v>
      </c>
      <c r="U324" s="398"/>
      <c r="V324" s="400"/>
      <c r="W324" s="400"/>
      <c r="X324" s="400"/>
      <c r="Y324" s="332"/>
      <c r="Z324" s="338"/>
      <c r="AA324" s="330"/>
      <c r="AB324" s="277"/>
      <c r="AC324" s="272"/>
      <c r="AD324" s="263"/>
      <c r="AE324" s="208"/>
      <c r="AF324" s="208"/>
      <c r="AG324" s="208"/>
      <c r="AH324" s="208"/>
      <c r="AI324" s="208"/>
      <c r="AJ324" s="190"/>
      <c r="AK324" s="312">
        <f t="shared" si="103"/>
        <v>0.16220951809980588</v>
      </c>
    </row>
    <row r="325" spans="1:38" ht="23.1" customHeight="1" x14ac:dyDescent="0.25">
      <c r="A325" s="2" t="s">
        <v>301</v>
      </c>
      <c r="B325" s="2">
        <v>450</v>
      </c>
      <c r="C325" s="2" t="s">
        <v>368</v>
      </c>
      <c r="D325" s="4" t="s">
        <v>739</v>
      </c>
      <c r="E325" s="116">
        <f t="shared" ref="E325:F327" si="116">K325</f>
        <v>6150</v>
      </c>
      <c r="F325" s="117">
        <f t="shared" si="116"/>
        <v>3700</v>
      </c>
      <c r="G325" s="101"/>
      <c r="K325" s="202">
        <f t="shared" ref="K325:L327" si="117">MROUND(N325+25,50)</f>
        <v>6150</v>
      </c>
      <c r="L325" s="202">
        <f t="shared" si="117"/>
        <v>3700</v>
      </c>
      <c r="M325" s="51"/>
      <c r="N325" s="13">
        <f t="shared" si="93"/>
        <v>6139.4500000000007</v>
      </c>
      <c r="O325" s="13">
        <f t="shared" si="94"/>
        <v>3683.67</v>
      </c>
      <c r="P325" s="51"/>
      <c r="Q325" s="534">
        <v>2455.7800000000002</v>
      </c>
      <c r="R325" s="468">
        <v>2455.7800000000002</v>
      </c>
      <c r="S325" s="468">
        <v>2455.7800000000002</v>
      </c>
      <c r="T325" s="468">
        <v>2455.7800000000002</v>
      </c>
      <c r="U325" s="398">
        <v>2135.46</v>
      </c>
      <c r="V325" s="436">
        <v>2135.46</v>
      </c>
      <c r="W325" s="409">
        <v>2126.66</v>
      </c>
      <c r="X325" s="409">
        <v>2126.66</v>
      </c>
      <c r="Y325" s="367">
        <v>1432.2874999999999</v>
      </c>
      <c r="Z325" s="306">
        <v>1145.83</v>
      </c>
      <c r="AA325" s="289">
        <v>987.5</v>
      </c>
      <c r="AB325" s="277">
        <v>790</v>
      </c>
      <c r="AC325" s="272">
        <v>790</v>
      </c>
      <c r="AD325" s="263">
        <v>859.77737999999999</v>
      </c>
      <c r="AE325" s="208">
        <v>859.77737999999999</v>
      </c>
      <c r="AF325" s="208">
        <v>859.77737999999999</v>
      </c>
      <c r="AG325" s="208">
        <v>859.77737999999999</v>
      </c>
      <c r="AH325" s="208">
        <v>859.77737999999999</v>
      </c>
      <c r="AI325" s="208">
        <v>775.41250000000002</v>
      </c>
      <c r="AJ325" s="190">
        <v>620.33000000000004</v>
      </c>
      <c r="AK325" s="312">
        <f t="shared" si="103"/>
        <v>1</v>
      </c>
    </row>
    <row r="326" spans="1:38" ht="23.1" customHeight="1" x14ac:dyDescent="0.25">
      <c r="B326" s="2">
        <v>451</v>
      </c>
      <c r="C326" s="2" t="s">
        <v>369</v>
      </c>
      <c r="D326" s="4" t="s">
        <v>740</v>
      </c>
      <c r="E326" s="116">
        <f t="shared" si="116"/>
        <v>59600</v>
      </c>
      <c r="F326" s="117">
        <f t="shared" si="116"/>
        <v>35800</v>
      </c>
      <c r="G326" s="101"/>
      <c r="K326" s="202">
        <f t="shared" si="117"/>
        <v>59600</v>
      </c>
      <c r="L326" s="202">
        <f t="shared" si="117"/>
        <v>35800</v>
      </c>
      <c r="M326" s="51"/>
      <c r="N326" s="13">
        <f t="shared" si="93"/>
        <v>59593.149999999994</v>
      </c>
      <c r="O326" s="13">
        <f t="shared" si="94"/>
        <v>35755.89</v>
      </c>
      <c r="P326" s="51"/>
      <c r="Q326" s="534">
        <v>23837.26</v>
      </c>
      <c r="R326" s="468">
        <v>23837.26</v>
      </c>
      <c r="S326" s="468">
        <v>23837.26</v>
      </c>
      <c r="T326" s="468">
        <v>23837.26</v>
      </c>
      <c r="U326" s="398">
        <v>20728.05</v>
      </c>
      <c r="V326" s="436">
        <v>20728.05</v>
      </c>
      <c r="W326" s="409">
        <v>20642.64</v>
      </c>
      <c r="X326" s="409">
        <v>20642.64</v>
      </c>
      <c r="Y326" s="367">
        <v>13902.637500000001</v>
      </c>
      <c r="Z326" s="306">
        <v>11122.11</v>
      </c>
      <c r="AA326" s="289"/>
      <c r="AB326" s="277"/>
      <c r="AC326" s="263">
        <f t="shared" ref="AC326" si="118">AK326*$Q$6</f>
        <v>45455</v>
      </c>
      <c r="AD326" s="263">
        <v>8265.4525799999992</v>
      </c>
      <c r="AE326" s="208">
        <v>8265.4525799999992</v>
      </c>
      <c r="AF326" s="208">
        <v>8265.4525799999992</v>
      </c>
      <c r="AG326" s="208">
        <v>8265.4525799999992</v>
      </c>
      <c r="AH326" s="208">
        <v>8265.4525799999992</v>
      </c>
      <c r="AI326" s="208">
        <v>7454.4124999999995</v>
      </c>
      <c r="AJ326" s="190">
        <v>5963.53</v>
      </c>
      <c r="AK326" s="312">
        <f t="shared" si="103"/>
        <v>1</v>
      </c>
    </row>
    <row r="327" spans="1:38" ht="23.1" customHeight="1" x14ac:dyDescent="0.25">
      <c r="D327" s="4" t="s">
        <v>741</v>
      </c>
      <c r="E327" s="116">
        <f t="shared" si="116"/>
        <v>39400</v>
      </c>
      <c r="F327" s="117">
        <f t="shared" si="116"/>
        <v>23650</v>
      </c>
      <c r="G327" s="101"/>
      <c r="K327" s="202">
        <f t="shared" si="117"/>
        <v>39400</v>
      </c>
      <c r="L327" s="202">
        <f t="shared" si="117"/>
        <v>23650</v>
      </c>
      <c r="M327" s="51"/>
      <c r="N327" s="13">
        <f t="shared" si="93"/>
        <v>39386.025000000001</v>
      </c>
      <c r="O327" s="13">
        <f t="shared" si="94"/>
        <v>23631.614999999998</v>
      </c>
      <c r="P327" s="51"/>
      <c r="Q327" s="534">
        <v>15754.41</v>
      </c>
      <c r="R327" s="468">
        <v>15754.41</v>
      </c>
      <c r="S327" s="468">
        <v>15754.41</v>
      </c>
      <c r="T327" s="468">
        <v>15754.41</v>
      </c>
      <c r="U327" s="398">
        <v>13699.49</v>
      </c>
      <c r="V327" s="436">
        <v>13699.49</v>
      </c>
      <c r="W327" s="409">
        <v>13643.03</v>
      </c>
      <c r="X327" s="409">
        <v>13643.03</v>
      </c>
      <c r="Y327" s="367">
        <v>9188.4625000000015</v>
      </c>
      <c r="Z327" s="306">
        <v>7350.77</v>
      </c>
      <c r="AA327" s="289">
        <v>0</v>
      </c>
      <c r="AB327" s="277"/>
      <c r="AC327" s="208"/>
      <c r="AD327" s="208"/>
      <c r="AE327" s="208">
        <v>0</v>
      </c>
      <c r="AF327" s="208">
        <v>0</v>
      </c>
      <c r="AG327" s="208">
        <v>0</v>
      </c>
      <c r="AH327" s="208">
        <v>0</v>
      </c>
      <c r="AI327" s="208">
        <v>0</v>
      </c>
      <c r="AJ327" s="54"/>
      <c r="AK327" s="312">
        <f t="shared" si="103"/>
        <v>1</v>
      </c>
    </row>
    <row r="328" spans="1:38" ht="2.1" customHeight="1" x14ac:dyDescent="0.25">
      <c r="D328" s="136"/>
      <c r="E328" s="138"/>
      <c r="F328" s="139"/>
      <c r="J328" s="34"/>
      <c r="K328" s="202"/>
      <c r="L328" s="202"/>
      <c r="M328" s="2"/>
      <c r="N328" s="13"/>
      <c r="O328" s="13"/>
      <c r="P328" s="2"/>
      <c r="Q328" s="398"/>
      <c r="R328" s="398"/>
      <c r="S328" s="398"/>
      <c r="T328" s="398"/>
      <c r="U328" s="398"/>
      <c r="V328" s="400"/>
      <c r="W328" s="400"/>
      <c r="X328" s="400"/>
      <c r="Y328" s="332"/>
      <c r="Z328" s="338"/>
      <c r="AA328" s="330"/>
      <c r="AB328" s="280"/>
      <c r="AC328" s="237"/>
      <c r="AD328" s="237"/>
      <c r="AE328" s="237"/>
      <c r="AF328" s="237"/>
      <c r="AG328" s="237"/>
      <c r="AH328" s="237"/>
      <c r="AI328" s="237"/>
      <c r="AJ328" s="131"/>
      <c r="AK328" s="312" t="e">
        <f t="shared" si="103"/>
        <v>#DIV/0!</v>
      </c>
    </row>
    <row r="329" spans="1:38" ht="23.1" customHeight="1" x14ac:dyDescent="0.25">
      <c r="D329" s="615" t="s">
        <v>11</v>
      </c>
      <c r="E329" s="615"/>
      <c r="F329" s="615"/>
      <c r="G329" s="615"/>
      <c r="H329" s="615"/>
      <c r="I329" s="615"/>
      <c r="K329" s="202"/>
      <c r="L329" s="202"/>
      <c r="M329" s="51"/>
      <c r="N329" s="13"/>
      <c r="O329" s="13"/>
      <c r="P329" s="51"/>
      <c r="Q329" s="513">
        <v>45455</v>
      </c>
      <c r="R329" s="513">
        <v>45425</v>
      </c>
      <c r="S329" s="472">
        <v>150124</v>
      </c>
      <c r="T329" s="472">
        <v>230324</v>
      </c>
      <c r="U329" s="398"/>
      <c r="V329" s="400"/>
      <c r="W329" s="400"/>
      <c r="X329" s="400"/>
      <c r="Y329" s="367"/>
      <c r="Z329" s="305"/>
      <c r="AA329" s="289"/>
      <c r="AB329" s="277"/>
      <c r="AC329" s="263"/>
      <c r="AD329" s="263"/>
      <c r="AE329" s="208"/>
      <c r="AF329" s="208"/>
      <c r="AG329" s="208"/>
      <c r="AH329" s="208"/>
      <c r="AI329" s="208"/>
      <c r="AJ329" s="191"/>
      <c r="AK329" s="312">
        <f t="shared" si="103"/>
        <v>0.3027830326929738</v>
      </c>
    </row>
    <row r="330" spans="1:38" ht="23.1" customHeight="1" x14ac:dyDescent="0.25">
      <c r="A330" s="2" t="s">
        <v>895</v>
      </c>
      <c r="B330" s="2">
        <v>1946</v>
      </c>
      <c r="C330" s="2" t="s">
        <v>445</v>
      </c>
      <c r="D330" s="4" t="s">
        <v>896</v>
      </c>
      <c r="E330" s="116">
        <f t="shared" ref="E330:F331" si="119">K330</f>
        <v>950</v>
      </c>
      <c r="F330" s="117">
        <f t="shared" si="119"/>
        <v>600</v>
      </c>
      <c r="G330" s="101"/>
      <c r="K330" s="202">
        <f t="shared" ref="K330:L331" si="120">MROUND(N330+25,50)</f>
        <v>950</v>
      </c>
      <c r="L330" s="202">
        <f t="shared" si="120"/>
        <v>600</v>
      </c>
      <c r="M330" s="51"/>
      <c r="N330" s="13">
        <f t="shared" si="93"/>
        <v>932.5</v>
      </c>
      <c r="O330" s="13">
        <f t="shared" si="94"/>
        <v>559.5</v>
      </c>
      <c r="P330" s="51"/>
      <c r="Q330" s="467">
        <v>373</v>
      </c>
      <c r="R330" s="467">
        <v>360</v>
      </c>
      <c r="S330" s="467">
        <v>360</v>
      </c>
      <c r="T330" s="467">
        <v>372.88</v>
      </c>
      <c r="U330" s="443">
        <v>344.08</v>
      </c>
      <c r="V330" s="436">
        <v>344.08</v>
      </c>
      <c r="W330" s="409">
        <v>344.08</v>
      </c>
      <c r="X330" s="409">
        <v>344.08</v>
      </c>
      <c r="Y330" s="367">
        <v>332.875</v>
      </c>
      <c r="Z330" s="305">
        <v>266.3</v>
      </c>
      <c r="AA330" s="289">
        <v>218.38750000000002</v>
      </c>
      <c r="AB330" s="277">
        <v>174.71</v>
      </c>
      <c r="AC330" s="263">
        <v>174.71</v>
      </c>
      <c r="AD330" s="263">
        <v>174.71</v>
      </c>
      <c r="AE330" s="208">
        <v>172.95893999999998</v>
      </c>
      <c r="AF330" s="208">
        <v>172.95893999999998</v>
      </c>
      <c r="AG330" s="208">
        <v>172.95893999999998</v>
      </c>
      <c r="AH330" s="208">
        <v>172.95893999999998</v>
      </c>
      <c r="AI330" s="208">
        <v>155.98750000000001</v>
      </c>
      <c r="AJ330" s="191">
        <v>124.79</v>
      </c>
      <c r="AK330" s="312">
        <f t="shared" si="103"/>
        <v>1.0361111111111112</v>
      </c>
    </row>
    <row r="331" spans="1:38" s="66" customFormat="1" ht="23.1" customHeight="1" x14ac:dyDescent="0.25">
      <c r="A331" s="2" t="s">
        <v>894</v>
      </c>
      <c r="B331" s="2">
        <v>1946</v>
      </c>
      <c r="C331" s="2" t="s">
        <v>445</v>
      </c>
      <c r="D331" s="4" t="s">
        <v>897</v>
      </c>
      <c r="E331" s="116">
        <f t="shared" si="119"/>
        <v>1000</v>
      </c>
      <c r="F331" s="117">
        <f t="shared" si="119"/>
        <v>600</v>
      </c>
      <c r="G331" s="101"/>
      <c r="H331" s="2"/>
      <c r="I331" s="2"/>
      <c r="J331" s="33"/>
      <c r="K331" s="202">
        <f t="shared" si="120"/>
        <v>1000</v>
      </c>
      <c r="L331" s="202">
        <f t="shared" si="120"/>
        <v>600</v>
      </c>
      <c r="M331" s="51"/>
      <c r="N331" s="13">
        <f t="shared" si="93"/>
        <v>950</v>
      </c>
      <c r="O331" s="13">
        <f t="shared" si="94"/>
        <v>570</v>
      </c>
      <c r="P331" s="63"/>
      <c r="Q331" s="467">
        <v>380</v>
      </c>
      <c r="R331" s="467">
        <v>330</v>
      </c>
      <c r="S331" s="467">
        <v>330</v>
      </c>
      <c r="T331" s="398">
        <v>287</v>
      </c>
      <c r="U331" s="398">
        <v>287</v>
      </c>
      <c r="V331" s="436">
        <v>287</v>
      </c>
      <c r="W331" s="409">
        <v>250</v>
      </c>
      <c r="X331" s="409">
        <v>250</v>
      </c>
      <c r="Y331" s="367">
        <v>215.625</v>
      </c>
      <c r="Z331" s="305">
        <v>172.5</v>
      </c>
      <c r="AA331" s="289">
        <v>141.16250000000002</v>
      </c>
      <c r="AB331" s="277">
        <v>112.93</v>
      </c>
      <c r="AC331" s="263">
        <v>112.93</v>
      </c>
      <c r="AD331" s="263">
        <v>112.93</v>
      </c>
      <c r="AE331" s="208">
        <v>102.56399999999999</v>
      </c>
      <c r="AF331" s="208">
        <v>102.56399999999999</v>
      </c>
      <c r="AG331" s="208">
        <v>102.56399999999999</v>
      </c>
      <c r="AH331" s="208">
        <v>102.56399999999999</v>
      </c>
      <c r="AI331" s="208">
        <v>92.5</v>
      </c>
      <c r="AJ331" s="191">
        <v>74</v>
      </c>
      <c r="AK331" s="312">
        <f t="shared" si="103"/>
        <v>1.1515151515151516</v>
      </c>
      <c r="AL331" s="144"/>
    </row>
    <row r="332" spans="1:38" ht="23.1" hidden="1" customHeight="1" x14ac:dyDescent="0.25">
      <c r="D332" s="179"/>
      <c r="E332" s="452"/>
      <c r="F332" s="453"/>
      <c r="G332" s="101"/>
      <c r="K332" s="202"/>
      <c r="L332" s="202"/>
      <c r="M332" s="51"/>
      <c r="N332" s="13"/>
      <c r="O332" s="13"/>
      <c r="P332" s="2"/>
      <c r="Q332" s="333"/>
      <c r="R332" s="333"/>
      <c r="S332" s="333"/>
      <c r="T332" s="333"/>
      <c r="U332" s="333"/>
      <c r="V332" s="454"/>
      <c r="W332" s="455"/>
      <c r="X332" s="455"/>
      <c r="Y332" s="332"/>
      <c r="Z332" s="329"/>
      <c r="AA332" s="330"/>
      <c r="AB332" s="280"/>
      <c r="AC332" s="331"/>
      <c r="AD332" s="331"/>
      <c r="AE332" s="237"/>
      <c r="AF332" s="237"/>
      <c r="AG332" s="237"/>
      <c r="AH332" s="237"/>
      <c r="AI332" s="237"/>
      <c r="AJ332" s="197"/>
      <c r="AK332" s="312"/>
    </row>
    <row r="333" spans="1:38" ht="23.1" customHeight="1" x14ac:dyDescent="0.25">
      <c r="D333" s="136"/>
      <c r="E333" s="138"/>
      <c r="F333" s="139"/>
      <c r="J333" s="34"/>
      <c r="K333" s="202"/>
      <c r="L333" s="202"/>
      <c r="M333" s="2"/>
      <c r="N333" s="13"/>
      <c r="O333" s="13"/>
      <c r="P333" s="2"/>
      <c r="Q333" s="398"/>
      <c r="R333" s="398"/>
      <c r="S333" s="398"/>
      <c r="T333" s="398"/>
      <c r="U333" s="398"/>
      <c r="V333" s="400"/>
      <c r="W333" s="398"/>
      <c r="X333" s="398"/>
      <c r="Y333" s="333"/>
      <c r="Z333" s="333"/>
      <c r="AA333" s="330"/>
      <c r="AB333" s="277"/>
      <c r="AC333" s="208"/>
      <c r="AD333" s="208"/>
      <c r="AE333" s="208">
        <v>0</v>
      </c>
      <c r="AF333" s="208">
        <v>0</v>
      </c>
      <c r="AG333" s="208">
        <v>0</v>
      </c>
      <c r="AH333" s="208">
        <v>0</v>
      </c>
      <c r="AI333" s="208">
        <v>0</v>
      </c>
      <c r="AJ333" s="197"/>
      <c r="AK333" s="312"/>
    </row>
  </sheetData>
  <mergeCells count="34">
    <mergeCell ref="D309:I309"/>
    <mergeCell ref="D318:I318"/>
    <mergeCell ref="D324:I324"/>
    <mergeCell ref="D329:I329"/>
    <mergeCell ref="D264:I264"/>
    <mergeCell ref="D270:I270"/>
    <mergeCell ref="D274:I274"/>
    <mergeCell ref="D284:I284"/>
    <mergeCell ref="D293:I293"/>
    <mergeCell ref="D301:I301"/>
    <mergeCell ref="D247:I247"/>
    <mergeCell ref="D133:I133"/>
    <mergeCell ref="D139:I139"/>
    <mergeCell ref="D145:I145"/>
    <mergeCell ref="D154:I154"/>
    <mergeCell ref="D162:I162"/>
    <mergeCell ref="D168:I168"/>
    <mergeCell ref="D179:I179"/>
    <mergeCell ref="D185:I185"/>
    <mergeCell ref="D196:I196"/>
    <mergeCell ref="D221:I221"/>
    <mergeCell ref="D238:I238"/>
    <mergeCell ref="D123:I123"/>
    <mergeCell ref="D28:I28"/>
    <mergeCell ref="D43:I43"/>
    <mergeCell ref="D55:I55"/>
    <mergeCell ref="D66:I66"/>
    <mergeCell ref="D78:I78"/>
    <mergeCell ref="D83:I83"/>
    <mergeCell ref="D88:I88"/>
    <mergeCell ref="D96:I96"/>
    <mergeCell ref="D105:I105"/>
    <mergeCell ref="D111:I111"/>
    <mergeCell ref="D117:I117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  <pageSetUpPr fitToPage="1"/>
  </sheetPr>
  <dimension ref="A1:AS339"/>
  <sheetViews>
    <sheetView zoomScaleNormal="100" workbookViewId="0">
      <selection activeCell="AN304" sqref="AN304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18" width="14.85546875" style="392" customWidth="1"/>
    <col min="19" max="22" width="14.85546875" style="392" hidden="1" customWidth="1"/>
    <col min="23" max="23" width="14.85546875" style="429" hidden="1" customWidth="1"/>
    <col min="24" max="25" width="14.85546875" style="392" hidden="1" customWidth="1"/>
    <col min="26" max="26" width="14.85546875" style="363" hidden="1" customWidth="1"/>
    <col min="27" max="27" width="14.85546875" style="297" hidden="1" customWidth="1"/>
    <col min="28" max="28" width="14.85546875" style="286" hidden="1" customWidth="1"/>
    <col min="29" max="29" width="14.85546875" style="273" hidden="1" customWidth="1"/>
    <col min="30" max="36" width="14.85546875" style="199" hidden="1" customWidth="1"/>
    <col min="37" max="37" width="14.85546875" style="11" hidden="1" customWidth="1"/>
    <col min="38" max="38" width="11.42578125" style="285" customWidth="1"/>
    <col min="39" max="39" width="14.7109375" style="144" customWidth="1"/>
    <col min="40" max="41" width="11.42578125" style="34" customWidth="1"/>
    <col min="42" max="16384" width="11.42578125" style="34"/>
  </cols>
  <sheetData>
    <row r="1" spans="1:45" ht="23.1" customHeight="1" x14ac:dyDescent="0.25">
      <c r="N1" s="11">
        <v>2.2000000000000002</v>
      </c>
      <c r="O1" s="11">
        <v>1.2</v>
      </c>
      <c r="Q1" s="557">
        <v>45482</v>
      </c>
      <c r="R1" s="525">
        <v>45472</v>
      </c>
      <c r="S1" s="466" t="s">
        <v>942</v>
      </c>
      <c r="T1" s="466" t="s">
        <v>899</v>
      </c>
      <c r="U1" s="466" t="s">
        <v>888</v>
      </c>
      <c r="V1" s="466" t="s">
        <v>888</v>
      </c>
      <c r="Y1" s="392" t="s">
        <v>853</v>
      </c>
    </row>
    <row r="2" spans="1:45" ht="23.1" customHeight="1" x14ac:dyDescent="0.25">
      <c r="N2" s="11">
        <v>2.2999999999999998</v>
      </c>
      <c r="O2" s="11">
        <v>1.3</v>
      </c>
      <c r="Q2" s="558" t="s">
        <v>954</v>
      </c>
      <c r="R2" s="544" t="s">
        <v>669</v>
      </c>
      <c r="S2" s="444"/>
      <c r="T2" s="444"/>
      <c r="U2" s="444"/>
      <c r="V2" s="444" t="s">
        <v>871</v>
      </c>
      <c r="W2" s="442" t="s">
        <v>870</v>
      </c>
      <c r="Y2" s="392" t="s">
        <v>848</v>
      </c>
    </row>
    <row r="3" spans="1:45" ht="23.1" customHeight="1" thickBot="1" x14ac:dyDescent="0.3">
      <c r="N3" s="11">
        <v>2.4</v>
      </c>
      <c r="O3" s="11">
        <v>1.4</v>
      </c>
      <c r="Q3" s="559" t="s">
        <v>956</v>
      </c>
      <c r="R3" s="545">
        <v>45476</v>
      </c>
      <c r="S3" s="444"/>
      <c r="T3" s="444"/>
      <c r="U3" s="444"/>
      <c r="V3" s="444">
        <v>2.5</v>
      </c>
      <c r="W3" s="442">
        <v>2.5</v>
      </c>
      <c r="Y3" s="392" t="s">
        <v>852</v>
      </c>
    </row>
    <row r="4" spans="1:45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560"/>
      <c r="R4" s="444"/>
      <c r="S4" s="444"/>
      <c r="T4" s="444"/>
      <c r="U4" s="444"/>
      <c r="V4" s="444">
        <v>1.5</v>
      </c>
      <c r="W4" s="442">
        <v>1.5</v>
      </c>
      <c r="X4" s="392"/>
      <c r="Y4" s="392" t="s">
        <v>854</v>
      </c>
      <c r="Z4" s="363" t="s">
        <v>839</v>
      </c>
      <c r="AA4" s="297" t="s">
        <v>691</v>
      </c>
      <c r="AB4" s="286" t="s">
        <v>659</v>
      </c>
      <c r="AC4" s="273" t="s">
        <v>706</v>
      </c>
      <c r="AD4" s="270" t="s">
        <v>705</v>
      </c>
      <c r="AE4" s="264" t="s">
        <v>691</v>
      </c>
      <c r="AF4" s="243" t="s">
        <v>669</v>
      </c>
      <c r="AG4" s="235" t="s">
        <v>669</v>
      </c>
      <c r="AH4" s="222" t="s">
        <v>669</v>
      </c>
      <c r="AI4" s="218" t="s">
        <v>668</v>
      </c>
      <c r="AJ4" s="199" t="s">
        <v>659</v>
      </c>
      <c r="AK4" s="245" t="s">
        <v>675</v>
      </c>
      <c r="AL4" s="285"/>
      <c r="AN4" s="34"/>
      <c r="AO4" s="34"/>
      <c r="AP4" s="34"/>
      <c r="AQ4" s="34"/>
      <c r="AR4" s="34"/>
      <c r="AS4" s="34"/>
    </row>
    <row r="5" spans="1:45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550" t="s">
        <v>944</v>
      </c>
      <c r="R5" s="445" t="s">
        <v>944</v>
      </c>
      <c r="S5" s="445" t="s">
        <v>898</v>
      </c>
      <c r="T5" s="445" t="s">
        <v>898</v>
      </c>
      <c r="U5" s="445" t="s">
        <v>872</v>
      </c>
      <c r="V5" s="445" t="s">
        <v>872</v>
      </c>
      <c r="W5" s="437" t="s">
        <v>864</v>
      </c>
      <c r="X5" s="421" t="s">
        <v>639</v>
      </c>
      <c r="Y5" s="393"/>
      <c r="Z5" s="364">
        <v>45274</v>
      </c>
      <c r="AA5" s="298">
        <v>45253</v>
      </c>
      <c r="AB5" s="287">
        <v>45254</v>
      </c>
      <c r="AC5" s="274">
        <v>45246</v>
      </c>
      <c r="AD5" s="265">
        <v>45233</v>
      </c>
      <c r="AE5" s="265">
        <v>45225</v>
      </c>
      <c r="AF5" s="244">
        <v>45218</v>
      </c>
      <c r="AG5" s="236">
        <v>45195</v>
      </c>
      <c r="AH5" s="223">
        <v>45183</v>
      </c>
      <c r="AI5" s="219">
        <v>45166</v>
      </c>
      <c r="AJ5" s="203">
        <v>45155</v>
      </c>
      <c r="AK5" s="11"/>
      <c r="AL5" s="285"/>
      <c r="AN5" s="34"/>
      <c r="AO5" s="34"/>
      <c r="AP5" s="34"/>
      <c r="AQ5" s="34"/>
      <c r="AR5" s="34"/>
      <c r="AS5" s="34"/>
    </row>
    <row r="6" spans="1:45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551">
        <v>45480</v>
      </c>
      <c r="R6" s="394">
        <v>45455</v>
      </c>
      <c r="S6" s="394">
        <v>45401</v>
      </c>
      <c r="T6" s="394">
        <v>45401</v>
      </c>
      <c r="U6" s="394">
        <v>45373</v>
      </c>
      <c r="V6" s="394">
        <v>45348</v>
      </c>
      <c r="W6" s="438">
        <v>45326</v>
      </c>
      <c r="X6" s="422">
        <v>45317</v>
      </c>
      <c r="Y6" s="394">
        <v>45295</v>
      </c>
      <c r="Z6" s="365">
        <v>45274</v>
      </c>
      <c r="AA6" s="304">
        <v>45267</v>
      </c>
      <c r="AB6" s="288"/>
      <c r="AC6" s="275"/>
      <c r="AD6" s="266"/>
      <c r="AE6" s="266">
        <v>1.3859999999999999</v>
      </c>
      <c r="AF6" s="220"/>
      <c r="AG6" s="220"/>
      <c r="AH6" s="220"/>
      <c r="AI6" s="220">
        <v>1.3859999999999999</v>
      </c>
      <c r="AJ6" s="206"/>
      <c r="AK6" s="36"/>
      <c r="AL6" s="285"/>
      <c r="AN6" s="34"/>
      <c r="AO6" s="34"/>
      <c r="AP6" s="34"/>
      <c r="AQ6" s="34"/>
      <c r="AR6" s="34"/>
      <c r="AS6" s="34"/>
    </row>
    <row r="7" spans="1:45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325"/>
      <c r="L7" s="201"/>
      <c r="M7" s="41"/>
      <c r="N7" s="12">
        <v>2.5</v>
      </c>
      <c r="O7" s="12">
        <v>1.5</v>
      </c>
      <c r="P7" s="41"/>
      <c r="Q7" s="552" t="s">
        <v>235</v>
      </c>
      <c r="R7" s="395" t="s">
        <v>235</v>
      </c>
      <c r="S7" s="395" t="s">
        <v>235</v>
      </c>
      <c r="T7" s="395" t="s">
        <v>235</v>
      </c>
      <c r="U7" s="395" t="s">
        <v>235</v>
      </c>
      <c r="V7" s="395" t="s">
        <v>235</v>
      </c>
      <c r="W7" s="439" t="s">
        <v>235</v>
      </c>
      <c r="X7" s="423" t="s">
        <v>235</v>
      </c>
      <c r="Y7" s="395" t="s">
        <v>235</v>
      </c>
      <c r="Z7" s="366" t="s">
        <v>235</v>
      </c>
      <c r="AA7" s="299" t="s">
        <v>235</v>
      </c>
      <c r="AB7" s="296" t="s">
        <v>235</v>
      </c>
      <c r="AC7" s="276" t="s">
        <v>235</v>
      </c>
      <c r="AD7" s="271" t="s">
        <v>235</v>
      </c>
      <c r="AE7" s="267" t="s">
        <v>235</v>
      </c>
      <c r="AF7" s="221" t="s">
        <v>235</v>
      </c>
      <c r="AG7" s="221" t="s">
        <v>235</v>
      </c>
      <c r="AH7" s="221" t="s">
        <v>235</v>
      </c>
      <c r="AI7" s="221" t="s">
        <v>235</v>
      </c>
      <c r="AJ7" s="207" t="s">
        <v>235</v>
      </c>
      <c r="AK7" s="42" t="s">
        <v>235</v>
      </c>
      <c r="AL7" s="285"/>
      <c r="AN7" s="34"/>
      <c r="AO7" s="34"/>
      <c r="AP7" s="34"/>
      <c r="AQ7" s="34"/>
      <c r="AR7" s="34"/>
      <c r="AS7" s="34"/>
    </row>
    <row r="8" spans="1:45" s="144" customFormat="1" ht="23.1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552"/>
      <c r="R8" s="395"/>
      <c r="S8" s="395"/>
      <c r="T8" s="395"/>
      <c r="U8" s="395"/>
      <c r="V8" s="395"/>
      <c r="W8" s="430"/>
      <c r="X8" s="423"/>
      <c r="Y8" s="396" t="s">
        <v>840</v>
      </c>
      <c r="Z8" s="377" t="s">
        <v>840</v>
      </c>
      <c r="AA8" s="348"/>
      <c r="AB8" s="349"/>
      <c r="AC8" s="350"/>
      <c r="AD8" s="351"/>
      <c r="AE8" s="351"/>
      <c r="AF8" s="207"/>
      <c r="AG8" s="207"/>
      <c r="AH8" s="207"/>
      <c r="AI8" s="207"/>
      <c r="AJ8" s="207"/>
      <c r="AK8" s="10"/>
      <c r="AL8" s="285"/>
      <c r="AN8" s="34"/>
      <c r="AO8" s="34"/>
      <c r="AP8" s="34"/>
      <c r="AQ8" s="34"/>
      <c r="AR8" s="34"/>
      <c r="AS8" s="34"/>
    </row>
    <row r="9" spans="1:45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553">
        <v>45483</v>
      </c>
      <c r="R9" s="528">
        <v>45455</v>
      </c>
      <c r="S9" s="513">
        <v>45425</v>
      </c>
      <c r="T9" s="472">
        <v>290224</v>
      </c>
      <c r="U9" s="472">
        <v>220324</v>
      </c>
      <c r="V9" s="471"/>
      <c r="W9" s="431"/>
      <c r="X9" s="397"/>
      <c r="Y9" s="397">
        <v>1.1000000000000001</v>
      </c>
      <c r="Z9" s="375">
        <v>1.45</v>
      </c>
      <c r="AA9" s="321"/>
      <c r="AB9" s="322"/>
      <c r="AC9" s="279"/>
      <c r="AD9" s="323"/>
      <c r="AE9" s="323"/>
      <c r="AF9" s="211"/>
      <c r="AG9" s="211"/>
      <c r="AH9" s="211"/>
      <c r="AI9" s="211"/>
      <c r="AJ9" s="211"/>
      <c r="AK9" s="197"/>
      <c r="AL9" s="312"/>
      <c r="AN9" s="34"/>
      <c r="AO9" s="34"/>
      <c r="AP9" s="34"/>
      <c r="AQ9" s="34"/>
      <c r="AR9" s="34"/>
      <c r="AS9" s="34"/>
    </row>
    <row r="10" spans="1:45" s="144" customFormat="1" ht="23.1" customHeight="1" x14ac:dyDescent="0.25">
      <c r="A10" s="516" t="s">
        <v>236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120</v>
      </c>
      <c r="G10" s="101"/>
      <c r="H10" s="2"/>
      <c r="I10" s="2"/>
      <c r="J10" s="47"/>
      <c r="K10" s="202">
        <f>MROUND(N10+5,10)</f>
        <v>200</v>
      </c>
      <c r="L10" s="202">
        <f>MROUND(O10+5,10)</f>
        <v>120</v>
      </c>
      <c r="M10" s="51"/>
      <c r="N10" s="13">
        <f>Q10*$N$7</f>
        <v>199.02500000000001</v>
      </c>
      <c r="O10" s="13">
        <f>Q10*$O$7</f>
        <v>119.41499999999999</v>
      </c>
      <c r="P10" s="51"/>
      <c r="Q10" s="554">
        <v>79.61</v>
      </c>
      <c r="R10" s="529">
        <v>79.61</v>
      </c>
      <c r="S10" s="467">
        <v>79.61</v>
      </c>
      <c r="T10" s="467">
        <v>79.61</v>
      </c>
      <c r="U10" s="467">
        <v>79.61</v>
      </c>
      <c r="V10" s="398">
        <v>52.24</v>
      </c>
      <c r="W10" s="436">
        <v>52.24</v>
      </c>
      <c r="X10" s="399">
        <v>62.464187499999994</v>
      </c>
      <c r="Y10" s="399">
        <v>62.464187499999994</v>
      </c>
      <c r="Z10" s="371">
        <v>56.785624999999989</v>
      </c>
      <c r="AA10" s="303">
        <v>39.162499999999994</v>
      </c>
      <c r="AB10" s="289">
        <v>39.162499999999994</v>
      </c>
      <c r="AC10" s="277">
        <v>31.33</v>
      </c>
      <c r="AD10" s="263">
        <v>31.33</v>
      </c>
      <c r="AE10" s="263">
        <v>31.33</v>
      </c>
      <c r="AF10" s="208">
        <v>27.983339999999998</v>
      </c>
      <c r="AG10" s="208">
        <v>27.983339999999998</v>
      </c>
      <c r="AH10" s="208">
        <v>27.983339999999998</v>
      </c>
      <c r="AI10" s="208">
        <v>27.983339999999998</v>
      </c>
      <c r="AJ10" s="208">
        <v>25.237500000000001</v>
      </c>
      <c r="AK10" s="190">
        <v>20.190000000000001</v>
      </c>
      <c r="AL10" s="312"/>
      <c r="AN10" s="34"/>
      <c r="AO10" s="34"/>
      <c r="AP10" s="34"/>
      <c r="AQ10" s="34"/>
      <c r="AR10" s="34"/>
      <c r="AS10" s="34"/>
    </row>
    <row r="11" spans="1:45" s="144" customFormat="1" ht="23.1" customHeight="1" x14ac:dyDescent="0.25">
      <c r="A11" s="516" t="s">
        <v>236</v>
      </c>
      <c r="B11" s="2">
        <v>4757</v>
      </c>
      <c r="C11" s="2" t="s">
        <v>506</v>
      </c>
      <c r="D11" s="3" t="s">
        <v>96</v>
      </c>
      <c r="E11" s="116">
        <f t="shared" ref="E11:F23" si="0">K11</f>
        <v>350</v>
      </c>
      <c r="F11" s="117">
        <f t="shared" si="0"/>
        <v>200</v>
      </c>
      <c r="G11" s="101"/>
      <c r="H11" s="2"/>
      <c r="I11" s="2"/>
      <c r="J11" s="47"/>
      <c r="K11" s="202">
        <f t="shared" ref="K11:L23" si="1">MROUND(N11+25,50)</f>
        <v>350</v>
      </c>
      <c r="L11" s="202">
        <f t="shared" si="1"/>
        <v>200</v>
      </c>
      <c r="M11" s="51"/>
      <c r="N11" s="13">
        <f t="shared" ref="N11:N72" si="2">Q11*$N$7</f>
        <v>314.5</v>
      </c>
      <c r="O11" s="13">
        <f t="shared" ref="O11:O72" si="3">Q11*$O$7</f>
        <v>188.7</v>
      </c>
      <c r="P11" s="51"/>
      <c r="Q11" s="554">
        <v>125.8</v>
      </c>
      <c r="R11" s="529">
        <v>125.8</v>
      </c>
      <c r="S11" s="467">
        <v>125.8</v>
      </c>
      <c r="T11" s="467">
        <v>125.8</v>
      </c>
      <c r="U11" s="467">
        <v>125.8</v>
      </c>
      <c r="V11" s="398">
        <v>84.37</v>
      </c>
      <c r="W11" s="436">
        <v>84.37</v>
      </c>
      <c r="X11" s="399">
        <v>100.88374999999999</v>
      </c>
      <c r="Y11" s="399">
        <v>100.88374999999999</v>
      </c>
      <c r="Z11" s="371">
        <v>91.712499999999991</v>
      </c>
      <c r="AA11" s="303">
        <v>63.25</v>
      </c>
      <c r="AB11" s="289">
        <v>63.25</v>
      </c>
      <c r="AC11" s="277">
        <v>50.6</v>
      </c>
      <c r="AD11" s="263">
        <v>50.6</v>
      </c>
      <c r="AE11" s="263">
        <v>50.6</v>
      </c>
      <c r="AF11" s="208">
        <v>42.397739999999999</v>
      </c>
      <c r="AG11" s="208">
        <v>42.397739999999999</v>
      </c>
      <c r="AH11" s="208">
        <v>42.397739999999999</v>
      </c>
      <c r="AI11" s="208">
        <v>42.397739999999999</v>
      </c>
      <c r="AJ11" s="208">
        <v>38.237499999999997</v>
      </c>
      <c r="AK11" s="190">
        <v>30.59</v>
      </c>
      <c r="AL11" s="312"/>
      <c r="AN11" s="34"/>
      <c r="AO11" s="34"/>
      <c r="AP11" s="34"/>
      <c r="AQ11" s="34"/>
      <c r="AR11" s="34"/>
      <c r="AS11" s="34"/>
    </row>
    <row r="12" spans="1:45" s="144" customFormat="1" ht="23.1" customHeight="1" x14ac:dyDescent="0.25">
      <c r="A12" s="516" t="s">
        <v>236</v>
      </c>
      <c r="B12" s="2">
        <v>4758</v>
      </c>
      <c r="C12" s="2" t="s">
        <v>507</v>
      </c>
      <c r="D12" s="3" t="s">
        <v>97</v>
      </c>
      <c r="E12" s="116">
        <f t="shared" si="0"/>
        <v>450</v>
      </c>
      <c r="F12" s="117">
        <f t="shared" si="0"/>
        <v>300</v>
      </c>
      <c r="G12" s="101"/>
      <c r="H12" s="2"/>
      <c r="I12" s="2"/>
      <c r="J12" s="47"/>
      <c r="K12" s="202">
        <f t="shared" si="1"/>
        <v>450</v>
      </c>
      <c r="L12" s="202">
        <f t="shared" si="1"/>
        <v>300</v>
      </c>
      <c r="M12" s="51"/>
      <c r="N12" s="13">
        <f t="shared" si="2"/>
        <v>436.55</v>
      </c>
      <c r="O12" s="13">
        <f t="shared" si="3"/>
        <v>261.93</v>
      </c>
      <c r="P12" s="51"/>
      <c r="Q12" s="554">
        <v>174.62</v>
      </c>
      <c r="R12" s="529">
        <v>174.62</v>
      </c>
      <c r="S12" s="467">
        <v>174.62</v>
      </c>
      <c r="T12" s="467">
        <v>174.62</v>
      </c>
      <c r="U12" s="467">
        <v>174.62</v>
      </c>
      <c r="V12" s="398">
        <v>116.51</v>
      </c>
      <c r="W12" s="436">
        <v>116.51</v>
      </c>
      <c r="X12" s="399">
        <v>139.3431875</v>
      </c>
      <c r="Y12" s="399">
        <v>139.3431875</v>
      </c>
      <c r="Z12" s="371">
        <v>126.675625</v>
      </c>
      <c r="AA12" s="303">
        <v>87.362499999999997</v>
      </c>
      <c r="AB12" s="289">
        <v>87.362499999999997</v>
      </c>
      <c r="AC12" s="277">
        <v>69.89</v>
      </c>
      <c r="AD12" s="263">
        <v>69.89</v>
      </c>
      <c r="AE12" s="263">
        <v>69.89</v>
      </c>
      <c r="AF12" s="208">
        <v>62.39772</v>
      </c>
      <c r="AG12" s="208">
        <v>62.39772</v>
      </c>
      <c r="AH12" s="208">
        <v>62.39772</v>
      </c>
      <c r="AI12" s="208">
        <v>62.39772</v>
      </c>
      <c r="AJ12" s="208">
        <v>56.275000000000006</v>
      </c>
      <c r="AK12" s="190">
        <v>45.02</v>
      </c>
      <c r="AL12" s="312"/>
      <c r="AN12" s="34"/>
      <c r="AO12" s="34"/>
      <c r="AP12" s="34"/>
      <c r="AQ12" s="34"/>
      <c r="AR12" s="34"/>
      <c r="AS12" s="34"/>
    </row>
    <row r="13" spans="1:45" s="144" customFormat="1" ht="23.1" customHeight="1" x14ac:dyDescent="0.25">
      <c r="A13" s="516" t="s">
        <v>236</v>
      </c>
      <c r="B13" s="2">
        <v>4759</v>
      </c>
      <c r="C13" s="2" t="s">
        <v>508</v>
      </c>
      <c r="D13" s="3" t="s">
        <v>98</v>
      </c>
      <c r="E13" s="116">
        <f t="shared" si="0"/>
        <v>600</v>
      </c>
      <c r="F13" s="117">
        <f t="shared" si="0"/>
        <v>400</v>
      </c>
      <c r="G13" s="101"/>
      <c r="H13" s="2"/>
      <c r="I13" s="2"/>
      <c r="J13" s="47"/>
      <c r="K13" s="202">
        <f t="shared" si="1"/>
        <v>600</v>
      </c>
      <c r="L13" s="202">
        <f t="shared" si="1"/>
        <v>400</v>
      </c>
      <c r="M13" s="51"/>
      <c r="N13" s="13">
        <f t="shared" si="2"/>
        <v>590.625</v>
      </c>
      <c r="O13" s="13">
        <f t="shared" si="3"/>
        <v>354.375</v>
      </c>
      <c r="P13" s="51"/>
      <c r="Q13" s="554">
        <v>236.25</v>
      </c>
      <c r="R13" s="531">
        <v>236.25</v>
      </c>
      <c r="S13" s="478">
        <v>236.25</v>
      </c>
      <c r="T13" s="478">
        <v>236.25</v>
      </c>
      <c r="U13" s="467">
        <v>236.25</v>
      </c>
      <c r="V13" s="398">
        <v>156.51</v>
      </c>
      <c r="W13" s="436">
        <v>156.51</v>
      </c>
      <c r="X13" s="399">
        <v>187.09350000000003</v>
      </c>
      <c r="Y13" s="399">
        <v>187.09350000000003</v>
      </c>
      <c r="Z13" s="371">
        <v>170.08500000000001</v>
      </c>
      <c r="AA13" s="303">
        <v>117.30000000000001</v>
      </c>
      <c r="AB13" s="289">
        <v>117.30000000000001</v>
      </c>
      <c r="AC13" s="277">
        <v>93.84</v>
      </c>
      <c r="AD13" s="263">
        <v>93.84</v>
      </c>
      <c r="AE13" s="263">
        <v>93.84</v>
      </c>
      <c r="AF13" s="208">
        <v>83.783699999999996</v>
      </c>
      <c r="AG13" s="208">
        <v>83.783699999999996</v>
      </c>
      <c r="AH13" s="208">
        <v>83.783699999999996</v>
      </c>
      <c r="AI13" s="208">
        <v>83.783699999999996</v>
      </c>
      <c r="AJ13" s="208">
        <v>75.5625</v>
      </c>
      <c r="AK13" s="190">
        <v>60.45</v>
      </c>
      <c r="AL13" s="312"/>
      <c r="AN13" s="34"/>
      <c r="AO13" s="34"/>
      <c r="AP13" s="34"/>
      <c r="AQ13" s="34"/>
      <c r="AR13" s="34"/>
      <c r="AS13" s="34"/>
    </row>
    <row r="14" spans="1:45" s="144" customFormat="1" ht="23.1" customHeight="1" x14ac:dyDescent="0.25">
      <c r="A14" s="516" t="s">
        <v>236</v>
      </c>
      <c r="B14" s="2">
        <v>4760</v>
      </c>
      <c r="C14" s="2" t="s">
        <v>509</v>
      </c>
      <c r="D14" s="3" t="s">
        <v>99</v>
      </c>
      <c r="E14" s="116">
        <f t="shared" si="0"/>
        <v>650</v>
      </c>
      <c r="F14" s="117">
        <f t="shared" si="0"/>
        <v>400</v>
      </c>
      <c r="G14" s="101"/>
      <c r="H14" s="2"/>
      <c r="I14" s="2"/>
      <c r="J14" s="47"/>
      <c r="K14" s="202">
        <f t="shared" si="1"/>
        <v>650</v>
      </c>
      <c r="L14" s="202">
        <f t="shared" si="1"/>
        <v>400</v>
      </c>
      <c r="M14" s="51"/>
      <c r="N14" s="13">
        <f t="shared" si="2"/>
        <v>629.25</v>
      </c>
      <c r="O14" s="13">
        <f t="shared" si="3"/>
        <v>377.54999999999995</v>
      </c>
      <c r="P14" s="51"/>
      <c r="Q14" s="554">
        <v>251.7</v>
      </c>
      <c r="R14" s="531">
        <v>251.7</v>
      </c>
      <c r="S14" s="478">
        <v>251.7</v>
      </c>
      <c r="T14" s="478">
        <v>251.7</v>
      </c>
      <c r="U14" s="409">
        <v>251.7</v>
      </c>
      <c r="V14" s="409">
        <v>251.7</v>
      </c>
      <c r="W14" s="436">
        <v>168.22</v>
      </c>
      <c r="X14" s="399">
        <v>201.17735000000002</v>
      </c>
      <c r="Y14" s="399">
        <v>201.17735000000002</v>
      </c>
      <c r="Z14" s="371">
        <v>182.88849999999999</v>
      </c>
      <c r="AA14" s="303">
        <v>126.13</v>
      </c>
      <c r="AB14" s="289">
        <v>175</v>
      </c>
      <c r="AC14" s="277">
        <v>140</v>
      </c>
      <c r="AD14" s="269">
        <v>140</v>
      </c>
      <c r="AE14" s="263">
        <v>100.9</v>
      </c>
      <c r="AF14" s="208">
        <v>90.076139999999981</v>
      </c>
      <c r="AG14" s="208">
        <v>90.076139999999981</v>
      </c>
      <c r="AH14" s="208">
        <v>90.076139999999981</v>
      </c>
      <c r="AI14" s="208">
        <v>90.076139999999981</v>
      </c>
      <c r="AJ14" s="208">
        <v>81.237499999999997</v>
      </c>
      <c r="AK14" s="190">
        <v>64.989999999999995</v>
      </c>
      <c r="AL14" s="312"/>
      <c r="AN14" s="34"/>
      <c r="AO14" s="34"/>
      <c r="AP14" s="34"/>
      <c r="AQ14" s="34"/>
      <c r="AR14" s="34"/>
      <c r="AS14" s="34"/>
    </row>
    <row r="15" spans="1:45" s="144" customFormat="1" ht="23.1" customHeight="1" x14ac:dyDescent="0.25">
      <c r="A15" s="516" t="s">
        <v>236</v>
      </c>
      <c r="B15" s="2">
        <v>4761</v>
      </c>
      <c r="C15" s="2" t="s">
        <v>510</v>
      </c>
      <c r="D15" s="3" t="s">
        <v>100</v>
      </c>
      <c r="E15" s="116">
        <f t="shared" si="0"/>
        <v>850</v>
      </c>
      <c r="F15" s="117">
        <f t="shared" si="0"/>
        <v>500</v>
      </c>
      <c r="G15" s="101"/>
      <c r="H15" s="2"/>
      <c r="I15" s="2"/>
      <c r="J15" s="47"/>
      <c r="K15" s="202">
        <f t="shared" si="1"/>
        <v>850</v>
      </c>
      <c r="L15" s="202">
        <f t="shared" si="1"/>
        <v>500</v>
      </c>
      <c r="M15" s="51"/>
      <c r="N15" s="13">
        <f t="shared" si="2"/>
        <v>802.47500000000002</v>
      </c>
      <c r="O15" s="13">
        <f t="shared" si="3"/>
        <v>481.48500000000001</v>
      </c>
      <c r="P15" s="51"/>
      <c r="Q15" s="554">
        <v>320.99</v>
      </c>
      <c r="R15" s="531">
        <v>320.99</v>
      </c>
      <c r="S15" s="478">
        <v>320.99</v>
      </c>
      <c r="T15" s="478">
        <v>320.99</v>
      </c>
      <c r="U15" s="467">
        <v>320.99</v>
      </c>
      <c r="V15" s="398">
        <v>266.16000000000003</v>
      </c>
      <c r="W15" s="436">
        <v>266.16000000000003</v>
      </c>
      <c r="X15" s="399">
        <v>254.58193750000004</v>
      </c>
      <c r="Y15" s="399">
        <v>254.58193750000004</v>
      </c>
      <c r="Z15" s="371">
        <v>231.43812500000001</v>
      </c>
      <c r="AA15" s="303">
        <v>159.61250000000001</v>
      </c>
      <c r="AB15" s="289">
        <v>159.61250000000001</v>
      </c>
      <c r="AC15" s="277">
        <v>127.69</v>
      </c>
      <c r="AD15" s="263">
        <v>127.69</v>
      </c>
      <c r="AE15" s="263">
        <v>127.69</v>
      </c>
      <c r="AF15" s="208">
        <v>114.01236</v>
      </c>
      <c r="AG15" s="208">
        <v>114.01236</v>
      </c>
      <c r="AH15" s="208">
        <v>114.01236</v>
      </c>
      <c r="AI15" s="208">
        <v>114.01236</v>
      </c>
      <c r="AJ15" s="208">
        <v>102.825</v>
      </c>
      <c r="AK15" s="190">
        <v>82.26</v>
      </c>
      <c r="AL15" s="312"/>
      <c r="AN15" s="34"/>
      <c r="AO15" s="34"/>
      <c r="AP15" s="34"/>
      <c r="AQ15" s="34"/>
      <c r="AR15" s="34"/>
      <c r="AS15" s="34"/>
    </row>
    <row r="16" spans="1:45" s="144" customFormat="1" ht="23.1" customHeight="1" x14ac:dyDescent="0.25">
      <c r="A16" s="516" t="s">
        <v>236</v>
      </c>
      <c r="B16" s="2">
        <v>4762</v>
      </c>
      <c r="C16" s="2" t="s">
        <v>511</v>
      </c>
      <c r="D16" s="3" t="s">
        <v>101</v>
      </c>
      <c r="E16" s="116">
        <f t="shared" si="0"/>
        <v>900</v>
      </c>
      <c r="F16" s="117">
        <f t="shared" si="0"/>
        <v>550</v>
      </c>
      <c r="G16" s="101"/>
      <c r="H16" s="2"/>
      <c r="I16" s="2"/>
      <c r="J16" s="47"/>
      <c r="K16" s="202">
        <f t="shared" si="1"/>
        <v>900</v>
      </c>
      <c r="L16" s="202">
        <f t="shared" si="1"/>
        <v>550</v>
      </c>
      <c r="M16" s="51"/>
      <c r="N16" s="13">
        <f t="shared" si="2"/>
        <v>898.8</v>
      </c>
      <c r="O16" s="13">
        <f t="shared" si="3"/>
        <v>539.28</v>
      </c>
      <c r="P16" s="51"/>
      <c r="Q16" s="554">
        <v>359.52</v>
      </c>
      <c r="R16" s="531">
        <v>359.52</v>
      </c>
      <c r="S16" s="478">
        <v>359.52</v>
      </c>
      <c r="T16" s="478">
        <v>359.52</v>
      </c>
      <c r="U16" s="467">
        <v>359.52</v>
      </c>
      <c r="V16" s="398">
        <v>298.61</v>
      </c>
      <c r="W16" s="436">
        <v>298.61</v>
      </c>
      <c r="X16" s="399">
        <v>285.62462500000004</v>
      </c>
      <c r="Y16" s="399">
        <v>285.62462500000004</v>
      </c>
      <c r="Z16" s="371">
        <v>259.65875</v>
      </c>
      <c r="AA16" s="303">
        <v>179.07499999999999</v>
      </c>
      <c r="AB16" s="289">
        <v>179.07499999999999</v>
      </c>
      <c r="AC16" s="277">
        <v>143.26</v>
      </c>
      <c r="AD16" s="263">
        <v>143.26</v>
      </c>
      <c r="AE16" s="263">
        <v>143.26</v>
      </c>
      <c r="AF16" s="208">
        <v>140</v>
      </c>
      <c r="AG16" s="234">
        <v>140</v>
      </c>
      <c r="AH16" s="208">
        <v>127.90007999999999</v>
      </c>
      <c r="AI16" s="208">
        <v>127.90007999999999</v>
      </c>
      <c r="AJ16" s="208">
        <v>115.35</v>
      </c>
      <c r="AK16" s="190">
        <v>92.28</v>
      </c>
      <c r="AL16" s="312"/>
      <c r="AN16" s="34"/>
      <c r="AO16" s="34"/>
      <c r="AP16" s="34"/>
      <c r="AQ16" s="34"/>
      <c r="AR16" s="34"/>
      <c r="AS16" s="34"/>
    </row>
    <row r="17" spans="1:45" s="144" customFormat="1" ht="23.1" customHeight="1" x14ac:dyDescent="0.25">
      <c r="A17" s="516" t="s">
        <v>236</v>
      </c>
      <c r="B17" s="2">
        <v>4763</v>
      </c>
      <c r="C17" s="2" t="s">
        <v>512</v>
      </c>
      <c r="D17" s="3" t="s">
        <v>102</v>
      </c>
      <c r="E17" s="116">
        <f t="shared" si="0"/>
        <v>1050</v>
      </c>
      <c r="F17" s="117">
        <f t="shared" si="0"/>
        <v>650</v>
      </c>
      <c r="G17" s="101"/>
      <c r="H17" s="2"/>
      <c r="I17" s="2"/>
      <c r="J17" s="47"/>
      <c r="K17" s="202">
        <f t="shared" si="1"/>
        <v>1050</v>
      </c>
      <c r="L17" s="202">
        <f t="shared" si="1"/>
        <v>650</v>
      </c>
      <c r="M17" s="51"/>
      <c r="N17" s="13">
        <f t="shared" si="2"/>
        <v>1033.5999999999999</v>
      </c>
      <c r="O17" s="13">
        <f t="shared" si="3"/>
        <v>620.16</v>
      </c>
      <c r="P17" s="51"/>
      <c r="Q17" s="554">
        <v>413.44</v>
      </c>
      <c r="R17" s="531">
        <v>413.44</v>
      </c>
      <c r="S17" s="478">
        <v>413.44</v>
      </c>
      <c r="T17" s="478">
        <v>413.44</v>
      </c>
      <c r="U17" s="467">
        <v>413.44</v>
      </c>
      <c r="V17" s="398">
        <v>344.32</v>
      </c>
      <c r="W17" s="436">
        <v>344.32</v>
      </c>
      <c r="X17" s="399">
        <v>329.36750000000006</v>
      </c>
      <c r="Y17" s="399">
        <v>329.36750000000006</v>
      </c>
      <c r="Z17" s="371">
        <v>299.42500000000001</v>
      </c>
      <c r="AA17" s="303">
        <v>206.5</v>
      </c>
      <c r="AB17" s="289">
        <v>206.5</v>
      </c>
      <c r="AC17" s="277">
        <v>165.2</v>
      </c>
      <c r="AD17" s="263">
        <v>165.2</v>
      </c>
      <c r="AE17" s="263">
        <v>165.2</v>
      </c>
      <c r="AF17" s="208">
        <v>147.49812</v>
      </c>
      <c r="AG17" s="208">
        <v>147.49812</v>
      </c>
      <c r="AH17" s="208">
        <v>147.49812</v>
      </c>
      <c r="AI17" s="208">
        <v>147.49812</v>
      </c>
      <c r="AJ17" s="208">
        <v>133.02500000000001</v>
      </c>
      <c r="AK17" s="190">
        <v>106.42</v>
      </c>
      <c r="AL17" s="312"/>
      <c r="AN17" s="34"/>
      <c r="AO17" s="34"/>
      <c r="AP17" s="34"/>
      <c r="AQ17" s="34"/>
      <c r="AR17" s="34"/>
      <c r="AS17" s="34"/>
    </row>
    <row r="18" spans="1:45" s="144" customFormat="1" ht="23.1" customHeight="1" x14ac:dyDescent="0.25">
      <c r="A18" s="516" t="s">
        <v>236</v>
      </c>
      <c r="B18" s="2">
        <v>4764</v>
      </c>
      <c r="C18" s="2" t="s">
        <v>513</v>
      </c>
      <c r="D18" s="3" t="s">
        <v>103</v>
      </c>
      <c r="E18" s="116">
        <f t="shared" si="0"/>
        <v>1600</v>
      </c>
      <c r="F18" s="117">
        <f t="shared" si="0"/>
        <v>950</v>
      </c>
      <c r="G18" s="101"/>
      <c r="H18" s="2"/>
      <c r="I18" s="2"/>
      <c r="J18" s="47"/>
      <c r="K18" s="202">
        <f t="shared" si="1"/>
        <v>1600</v>
      </c>
      <c r="L18" s="202">
        <f t="shared" si="1"/>
        <v>950</v>
      </c>
      <c r="M18" s="51"/>
      <c r="N18" s="13">
        <f t="shared" si="2"/>
        <v>1553.6000000000001</v>
      </c>
      <c r="O18" s="13">
        <f t="shared" si="3"/>
        <v>932.16000000000008</v>
      </c>
      <c r="P18" s="51"/>
      <c r="Q18" s="554">
        <v>621.44000000000005</v>
      </c>
      <c r="R18" s="531">
        <v>621.44000000000005</v>
      </c>
      <c r="S18" s="478">
        <v>621.44000000000005</v>
      </c>
      <c r="T18" s="478">
        <v>621.44000000000005</v>
      </c>
      <c r="U18" s="467">
        <v>621.44000000000005</v>
      </c>
      <c r="V18" s="398">
        <v>518.55999999999995</v>
      </c>
      <c r="W18" s="436">
        <v>518.55999999999995</v>
      </c>
      <c r="X18" s="399">
        <v>495.98518750000011</v>
      </c>
      <c r="Y18" s="399">
        <v>495.98518750000011</v>
      </c>
      <c r="Z18" s="371">
        <v>450.89562500000005</v>
      </c>
      <c r="AA18" s="303">
        <v>310.96250000000003</v>
      </c>
      <c r="AB18" s="289">
        <v>310.96250000000003</v>
      </c>
      <c r="AC18" s="277">
        <v>248.77</v>
      </c>
      <c r="AD18" s="263">
        <v>248.77</v>
      </c>
      <c r="AE18" s="263">
        <v>248.77</v>
      </c>
      <c r="AF18" s="208">
        <v>222.13422</v>
      </c>
      <c r="AG18" s="208">
        <v>222.13422</v>
      </c>
      <c r="AH18" s="208">
        <v>222.13422</v>
      </c>
      <c r="AI18" s="208">
        <v>222.13422</v>
      </c>
      <c r="AJ18" s="208">
        <v>200.33750000000001</v>
      </c>
      <c r="AK18" s="190">
        <v>160.27000000000001</v>
      </c>
      <c r="AL18" s="312"/>
      <c r="AN18" s="34"/>
      <c r="AO18" s="34"/>
      <c r="AP18" s="34"/>
      <c r="AQ18" s="34"/>
      <c r="AR18" s="34"/>
      <c r="AS18" s="34"/>
    </row>
    <row r="19" spans="1:45" s="144" customFormat="1" ht="23.1" customHeight="1" x14ac:dyDescent="0.25">
      <c r="A19" s="516" t="s">
        <v>236</v>
      </c>
      <c r="B19" s="2">
        <v>4765</v>
      </c>
      <c r="C19" s="2" t="s">
        <v>514</v>
      </c>
      <c r="D19" s="3" t="s">
        <v>104</v>
      </c>
      <c r="E19" s="116">
        <f t="shared" si="0"/>
        <v>2050</v>
      </c>
      <c r="F19" s="117">
        <f t="shared" si="0"/>
        <v>1250</v>
      </c>
      <c r="G19" s="101"/>
      <c r="H19" s="2"/>
      <c r="I19" s="2"/>
      <c r="J19" s="47"/>
      <c r="K19" s="202">
        <f t="shared" si="1"/>
        <v>2050</v>
      </c>
      <c r="L19" s="202">
        <f t="shared" si="1"/>
        <v>1250</v>
      </c>
      <c r="M19" s="51"/>
      <c r="N19" s="13">
        <f t="shared" si="2"/>
        <v>2047.925</v>
      </c>
      <c r="O19" s="13">
        <f t="shared" si="3"/>
        <v>1228.7549999999999</v>
      </c>
      <c r="P19" s="51"/>
      <c r="Q19" s="554">
        <v>819.17</v>
      </c>
      <c r="R19" s="531">
        <v>819.17</v>
      </c>
      <c r="S19" s="478">
        <v>819.17</v>
      </c>
      <c r="T19" s="478">
        <v>819.17</v>
      </c>
      <c r="U19" s="467">
        <v>819.17</v>
      </c>
      <c r="V19" s="398">
        <v>682.73</v>
      </c>
      <c r="W19" s="436">
        <v>682.73</v>
      </c>
      <c r="X19" s="399">
        <v>653.03287499999999</v>
      </c>
      <c r="Y19" s="399">
        <v>653.03287499999999</v>
      </c>
      <c r="Z19" s="371">
        <v>593.66624999999999</v>
      </c>
      <c r="AA19" s="303">
        <v>409.42500000000001</v>
      </c>
      <c r="AB19" s="289">
        <v>409.42500000000001</v>
      </c>
      <c r="AC19" s="277">
        <v>327.54000000000002</v>
      </c>
      <c r="AD19" s="263">
        <v>327.54000000000002</v>
      </c>
      <c r="AE19" s="263">
        <v>327.54000000000002</v>
      </c>
      <c r="AF19" s="208">
        <v>292.44599999999997</v>
      </c>
      <c r="AG19" s="208">
        <v>292.44599999999997</v>
      </c>
      <c r="AH19" s="208">
        <v>292.44599999999997</v>
      </c>
      <c r="AI19" s="208">
        <v>292.44599999999997</v>
      </c>
      <c r="AJ19" s="208">
        <v>263.75</v>
      </c>
      <c r="AK19" s="190">
        <v>211</v>
      </c>
      <c r="AL19" s="312"/>
      <c r="AN19" s="34"/>
      <c r="AO19" s="34"/>
      <c r="AP19" s="34"/>
      <c r="AQ19" s="34"/>
      <c r="AR19" s="34"/>
      <c r="AS19" s="34"/>
    </row>
    <row r="20" spans="1:45" s="144" customFormat="1" ht="23.1" customHeight="1" x14ac:dyDescent="0.25">
      <c r="A20" s="516" t="s">
        <v>236</v>
      </c>
      <c r="B20" s="2">
        <v>4766</v>
      </c>
      <c r="C20" s="2" t="s">
        <v>515</v>
      </c>
      <c r="D20" s="3" t="s">
        <v>105</v>
      </c>
      <c r="E20" s="116">
        <f t="shared" si="0"/>
        <v>2400</v>
      </c>
      <c r="F20" s="117">
        <f t="shared" si="0"/>
        <v>1450</v>
      </c>
      <c r="G20" s="101"/>
      <c r="H20" s="2"/>
      <c r="I20" s="2"/>
      <c r="J20" s="47"/>
      <c r="K20" s="202">
        <f t="shared" si="1"/>
        <v>2400</v>
      </c>
      <c r="L20" s="202">
        <f t="shared" si="1"/>
        <v>1450</v>
      </c>
      <c r="M20" s="51"/>
      <c r="N20" s="13">
        <f t="shared" si="2"/>
        <v>2375.4</v>
      </c>
      <c r="O20" s="13">
        <f t="shared" si="3"/>
        <v>1425.24</v>
      </c>
      <c r="P20" s="51"/>
      <c r="Q20" s="554">
        <v>950.16</v>
      </c>
      <c r="R20" s="531">
        <v>950.16</v>
      </c>
      <c r="S20" s="478">
        <v>950.16</v>
      </c>
      <c r="T20" s="478">
        <v>950.16</v>
      </c>
      <c r="U20" s="467">
        <v>950.16</v>
      </c>
      <c r="V20" s="398">
        <v>790.73</v>
      </c>
      <c r="W20" s="436">
        <v>790.73</v>
      </c>
      <c r="X20" s="399">
        <v>756.34900000000005</v>
      </c>
      <c r="Y20" s="399">
        <v>756.34900000000005</v>
      </c>
      <c r="Z20" s="371">
        <v>687.59</v>
      </c>
      <c r="AA20" s="303">
        <v>474.20000000000005</v>
      </c>
      <c r="AB20" s="289">
        <v>474.20000000000005</v>
      </c>
      <c r="AC20" s="277">
        <v>379.36</v>
      </c>
      <c r="AD20" s="263">
        <v>379.36</v>
      </c>
      <c r="AE20" s="263">
        <v>379.36</v>
      </c>
      <c r="AF20" s="208">
        <v>338.71067999999997</v>
      </c>
      <c r="AG20" s="208">
        <v>338.71067999999997</v>
      </c>
      <c r="AH20" s="208">
        <v>338.71067999999997</v>
      </c>
      <c r="AI20" s="208">
        <v>338.71067999999997</v>
      </c>
      <c r="AJ20" s="208">
        <v>305.47500000000002</v>
      </c>
      <c r="AK20" s="190">
        <v>244.38</v>
      </c>
      <c r="AL20" s="312"/>
      <c r="AN20" s="34"/>
      <c r="AO20" s="34"/>
      <c r="AP20" s="34"/>
      <c r="AQ20" s="34"/>
      <c r="AR20" s="34"/>
      <c r="AS20" s="34"/>
    </row>
    <row r="21" spans="1:45" s="144" customFormat="1" ht="23.1" customHeight="1" x14ac:dyDescent="0.25">
      <c r="A21" s="516" t="s">
        <v>236</v>
      </c>
      <c r="B21" s="2">
        <v>4767</v>
      </c>
      <c r="C21" s="2" t="s">
        <v>516</v>
      </c>
      <c r="D21" s="3" t="s">
        <v>106</v>
      </c>
      <c r="E21" s="116">
        <f t="shared" si="0"/>
        <v>3200</v>
      </c>
      <c r="F21" s="117">
        <f t="shared" si="0"/>
        <v>1950</v>
      </c>
      <c r="G21" s="101"/>
      <c r="H21" s="2"/>
      <c r="I21" s="2"/>
      <c r="J21" s="47"/>
      <c r="K21" s="202">
        <f t="shared" si="1"/>
        <v>3200</v>
      </c>
      <c r="L21" s="202">
        <f t="shared" si="1"/>
        <v>1950</v>
      </c>
      <c r="M21" s="51"/>
      <c r="N21" s="13">
        <f t="shared" si="2"/>
        <v>3177.875</v>
      </c>
      <c r="O21" s="13">
        <f t="shared" si="3"/>
        <v>1906.7250000000001</v>
      </c>
      <c r="P21" s="51"/>
      <c r="Q21" s="554">
        <v>1271.1500000000001</v>
      </c>
      <c r="R21" s="531">
        <v>1271.1500000000001</v>
      </c>
      <c r="S21" s="478">
        <v>1271.1500000000001</v>
      </c>
      <c r="T21" s="478">
        <v>1271.1500000000001</v>
      </c>
      <c r="U21" s="467">
        <v>1271.1500000000001</v>
      </c>
      <c r="V21" s="398">
        <v>1060.24</v>
      </c>
      <c r="W21" s="436">
        <v>1060.24</v>
      </c>
      <c r="X21" s="399">
        <v>1014.1408750000002</v>
      </c>
      <c r="Y21" s="399">
        <v>1014.1408750000002</v>
      </c>
      <c r="Z21" s="371">
        <v>921.94625000000008</v>
      </c>
      <c r="AA21" s="303">
        <v>635.82500000000005</v>
      </c>
      <c r="AB21" s="289">
        <v>635.82500000000005</v>
      </c>
      <c r="AC21" s="277">
        <v>508.66</v>
      </c>
      <c r="AD21" s="263">
        <v>508.66</v>
      </c>
      <c r="AE21" s="263">
        <v>508.66</v>
      </c>
      <c r="AF21" s="208">
        <v>454.15062</v>
      </c>
      <c r="AG21" s="208">
        <v>454.15062</v>
      </c>
      <c r="AH21" s="208">
        <v>454.15062</v>
      </c>
      <c r="AI21" s="208">
        <v>454.15062</v>
      </c>
      <c r="AJ21" s="208">
        <v>409.58750000000003</v>
      </c>
      <c r="AK21" s="190">
        <v>327.67</v>
      </c>
      <c r="AL21" s="312"/>
      <c r="AN21" s="34"/>
      <c r="AO21" s="34"/>
      <c r="AP21" s="34"/>
      <c r="AQ21" s="34"/>
      <c r="AR21" s="34"/>
      <c r="AS21" s="34"/>
    </row>
    <row r="22" spans="1:45" s="144" customFormat="1" ht="23.1" customHeight="1" x14ac:dyDescent="0.25">
      <c r="A22" s="516" t="s">
        <v>236</v>
      </c>
      <c r="B22" s="2">
        <v>4768</v>
      </c>
      <c r="C22" s="2" t="s">
        <v>517</v>
      </c>
      <c r="D22" s="3" t="s">
        <v>107</v>
      </c>
      <c r="E22" s="116">
        <f t="shared" si="0"/>
        <v>6200</v>
      </c>
      <c r="F22" s="117">
        <f t="shared" si="0"/>
        <v>3750</v>
      </c>
      <c r="G22" s="101"/>
      <c r="H22" s="2"/>
      <c r="I22" s="2"/>
      <c r="J22" s="47"/>
      <c r="K22" s="202">
        <f t="shared" si="1"/>
        <v>6200</v>
      </c>
      <c r="L22" s="202">
        <f t="shared" si="1"/>
        <v>3750</v>
      </c>
      <c r="M22" s="51"/>
      <c r="N22" s="13">
        <f t="shared" si="2"/>
        <v>6175.9000000000005</v>
      </c>
      <c r="O22" s="13">
        <f t="shared" si="3"/>
        <v>3705.54</v>
      </c>
      <c r="P22" s="51"/>
      <c r="Q22" s="554">
        <v>2470.36</v>
      </c>
      <c r="R22" s="531">
        <v>2470.36</v>
      </c>
      <c r="S22" s="478">
        <v>2470.36</v>
      </c>
      <c r="T22" s="478">
        <v>2470.36</v>
      </c>
      <c r="U22" s="467">
        <v>2470.36</v>
      </c>
      <c r="V22" s="398">
        <v>2059.1999999999998</v>
      </c>
      <c r="W22" s="436">
        <v>2059.1999999999998</v>
      </c>
      <c r="X22" s="399">
        <v>1969.6854375</v>
      </c>
      <c r="Y22" s="399">
        <v>1969.6854375</v>
      </c>
      <c r="Z22" s="371">
        <v>1790.6231249999998</v>
      </c>
      <c r="AA22" s="303">
        <v>1234.9124999999999</v>
      </c>
      <c r="AB22" s="289">
        <v>1234.9124999999999</v>
      </c>
      <c r="AC22" s="277">
        <v>987.93</v>
      </c>
      <c r="AD22" s="263">
        <v>987.93</v>
      </c>
      <c r="AE22" s="263">
        <v>987.93</v>
      </c>
      <c r="AF22" s="208">
        <v>882.0781199999999</v>
      </c>
      <c r="AG22" s="208">
        <v>882.0781199999999</v>
      </c>
      <c r="AH22" s="208">
        <v>882.0781199999999</v>
      </c>
      <c r="AI22" s="208">
        <v>882.0781199999999</v>
      </c>
      <c r="AJ22" s="208">
        <v>795.52499999999998</v>
      </c>
      <c r="AK22" s="190">
        <v>636.41999999999996</v>
      </c>
      <c r="AL22" s="312"/>
      <c r="AN22" s="34"/>
      <c r="AO22" s="34"/>
      <c r="AP22" s="34"/>
      <c r="AQ22" s="34"/>
      <c r="AR22" s="34"/>
      <c r="AS22" s="34"/>
    </row>
    <row r="23" spans="1:45" s="144" customFormat="1" ht="23.1" customHeight="1" x14ac:dyDescent="0.25">
      <c r="A23" s="516" t="s">
        <v>236</v>
      </c>
      <c r="B23" s="2">
        <v>4769</v>
      </c>
      <c r="C23" s="2" t="s">
        <v>518</v>
      </c>
      <c r="D23" s="3" t="s">
        <v>108</v>
      </c>
      <c r="E23" s="116">
        <f t="shared" si="0"/>
        <v>9650</v>
      </c>
      <c r="F23" s="117">
        <f t="shared" si="0"/>
        <v>5800</v>
      </c>
      <c r="G23" s="101"/>
      <c r="H23" s="2"/>
      <c r="I23" s="2"/>
      <c r="J23" s="47"/>
      <c r="K23" s="202">
        <f t="shared" si="1"/>
        <v>9650</v>
      </c>
      <c r="L23" s="202">
        <f t="shared" si="1"/>
        <v>5800</v>
      </c>
      <c r="M23" s="51"/>
      <c r="N23" s="13">
        <f t="shared" si="2"/>
        <v>9610.5750000000007</v>
      </c>
      <c r="O23" s="13">
        <f t="shared" si="3"/>
        <v>5766.3450000000003</v>
      </c>
      <c r="P23" s="51"/>
      <c r="Q23" s="554">
        <v>3844.23</v>
      </c>
      <c r="R23" s="531">
        <v>3844.23</v>
      </c>
      <c r="S23" s="478">
        <v>3844.23</v>
      </c>
      <c r="T23" s="478">
        <v>3844.23</v>
      </c>
      <c r="U23" s="467">
        <v>3844.23</v>
      </c>
      <c r="V23" s="398">
        <v>3203.31</v>
      </c>
      <c r="W23" s="436">
        <v>3203.31</v>
      </c>
      <c r="X23" s="399">
        <v>3064.0548125</v>
      </c>
      <c r="Y23" s="399">
        <v>3064.0548125</v>
      </c>
      <c r="Z23" s="371">
        <v>2785.504375</v>
      </c>
      <c r="AA23" s="303">
        <v>1921.0374999999999</v>
      </c>
      <c r="AB23" s="289">
        <v>1921.0374999999999</v>
      </c>
      <c r="AC23" s="277">
        <v>1536.83</v>
      </c>
      <c r="AD23" s="263">
        <v>1536.83</v>
      </c>
      <c r="AE23" s="263">
        <v>1536.83</v>
      </c>
      <c r="AF23" s="208">
        <v>1372.1677199999999</v>
      </c>
      <c r="AG23" s="208">
        <v>1372.1677199999999</v>
      </c>
      <c r="AH23" s="208">
        <v>1372.1677199999999</v>
      </c>
      <c r="AI23" s="208">
        <v>1372.1677199999999</v>
      </c>
      <c r="AJ23" s="208">
        <v>1237.5250000000001</v>
      </c>
      <c r="AK23" s="190">
        <v>990.02</v>
      </c>
      <c r="AL23" s="312"/>
      <c r="AN23" s="34"/>
      <c r="AO23" s="34"/>
      <c r="AP23" s="34"/>
      <c r="AQ23" s="34"/>
      <c r="AR23" s="34"/>
      <c r="AS23" s="34"/>
    </row>
    <row r="24" spans="1:45" s="144" customFormat="1" ht="23.1" customHeight="1" x14ac:dyDescent="0.25">
      <c r="A24" s="516"/>
      <c r="B24" s="2"/>
      <c r="C24" s="2"/>
      <c r="D24" s="320"/>
      <c r="E24" s="138"/>
      <c r="F24" s="139"/>
      <c r="G24" s="103"/>
      <c r="H24" s="67"/>
      <c r="I24" s="67"/>
      <c r="J24" s="2"/>
      <c r="K24" s="202"/>
      <c r="L24" s="202"/>
      <c r="M24" s="2"/>
      <c r="N24" s="13"/>
      <c r="O24" s="13"/>
      <c r="P24" s="2"/>
      <c r="Q24" s="398"/>
      <c r="R24" s="398"/>
      <c r="S24" s="398"/>
      <c r="T24" s="398"/>
      <c r="U24" s="398"/>
      <c r="V24" s="398"/>
      <c r="W24" s="400"/>
      <c r="X24" s="399"/>
      <c r="Y24" s="399"/>
      <c r="Z24" s="333"/>
      <c r="AA24" s="332"/>
      <c r="AB24" s="330"/>
      <c r="AC24" s="280"/>
      <c r="AD24" s="331"/>
      <c r="AE24" s="331"/>
      <c r="AF24" s="208"/>
      <c r="AG24" s="208"/>
      <c r="AH24" s="208"/>
      <c r="AI24" s="208"/>
      <c r="AJ24" s="208"/>
      <c r="AK24" s="190"/>
      <c r="AL24" s="312"/>
      <c r="AN24" s="34"/>
      <c r="AO24" s="34"/>
      <c r="AP24" s="34"/>
      <c r="AQ24" s="34"/>
      <c r="AR24" s="34"/>
      <c r="AS24" s="34"/>
    </row>
    <row r="25" spans="1:45" s="144" customFormat="1" ht="23.1" customHeight="1" x14ac:dyDescent="0.25">
      <c r="A25" s="2"/>
      <c r="B25" s="2"/>
      <c r="C25" s="2"/>
      <c r="D25" s="615" t="s">
        <v>293</v>
      </c>
      <c r="E25" s="615"/>
      <c r="F25" s="615"/>
      <c r="G25" s="615"/>
      <c r="H25" s="615"/>
      <c r="I25" s="615"/>
      <c r="J25" s="2"/>
      <c r="K25" s="202"/>
      <c r="L25" s="202"/>
      <c r="M25" s="2"/>
      <c r="N25" s="13"/>
      <c r="O25" s="13"/>
      <c r="P25" s="2"/>
      <c r="Q25" s="553">
        <v>45483</v>
      </c>
      <c r="R25" s="528">
        <v>45455</v>
      </c>
      <c r="S25" s="513">
        <v>45425</v>
      </c>
      <c r="T25" s="484">
        <v>150124</v>
      </c>
      <c r="U25" s="472">
        <v>220324</v>
      </c>
      <c r="V25" s="398"/>
      <c r="W25" s="400"/>
      <c r="X25" s="399"/>
      <c r="Y25" s="399"/>
      <c r="Z25" s="333"/>
      <c r="AA25" s="332"/>
      <c r="AB25" s="330"/>
      <c r="AC25" s="280"/>
      <c r="AD25" s="331"/>
      <c r="AE25" s="331"/>
      <c r="AF25" s="208"/>
      <c r="AG25" s="208"/>
      <c r="AH25" s="208"/>
      <c r="AI25" s="208"/>
      <c r="AJ25" s="208"/>
      <c r="AK25" s="190"/>
      <c r="AL25" s="312"/>
      <c r="AN25" s="34"/>
      <c r="AO25" s="34"/>
      <c r="AP25" s="34"/>
      <c r="AQ25" s="34"/>
      <c r="AR25" s="34"/>
      <c r="AS25" s="34"/>
    </row>
    <row r="26" spans="1:45" s="144" customFormat="1" ht="23.1" customHeight="1" x14ac:dyDescent="0.25">
      <c r="A26" s="516" t="s">
        <v>290</v>
      </c>
      <c r="B26" s="2">
        <v>226</v>
      </c>
      <c r="C26" s="2" t="s">
        <v>310</v>
      </c>
      <c r="D26" s="3" t="s">
        <v>71</v>
      </c>
      <c r="E26" s="116">
        <f t="shared" ref="E26:F38" si="4">K26</f>
        <v>900</v>
      </c>
      <c r="F26" s="117">
        <f t="shared" si="4"/>
        <v>550</v>
      </c>
      <c r="G26" s="101"/>
      <c r="H26" s="2"/>
      <c r="I26" s="2"/>
      <c r="J26" s="47"/>
      <c r="K26" s="202">
        <f t="shared" ref="K26:L38" si="5">MROUND(N26+25,50)</f>
        <v>900</v>
      </c>
      <c r="L26" s="202">
        <f t="shared" si="5"/>
        <v>550</v>
      </c>
      <c r="M26" s="51"/>
      <c r="N26" s="13">
        <f t="shared" si="2"/>
        <v>866.35</v>
      </c>
      <c r="O26" s="13">
        <f t="shared" si="3"/>
        <v>519.81000000000006</v>
      </c>
      <c r="P26" s="51"/>
      <c r="Q26" s="554">
        <v>346.54</v>
      </c>
      <c r="R26" s="529">
        <v>346.54</v>
      </c>
      <c r="S26" s="467">
        <v>346.54</v>
      </c>
      <c r="T26" s="467">
        <v>346.54</v>
      </c>
      <c r="U26" s="467">
        <v>346.54</v>
      </c>
      <c r="V26" s="398">
        <v>346.54</v>
      </c>
      <c r="W26" s="436">
        <v>346.54</v>
      </c>
      <c r="X26" s="399">
        <v>331.44100000000003</v>
      </c>
      <c r="Y26" s="399">
        <v>331.44100000000003</v>
      </c>
      <c r="Z26" s="371">
        <v>301.31</v>
      </c>
      <c r="AA26" s="303">
        <v>207.8</v>
      </c>
      <c r="AB26" s="289">
        <v>207.8</v>
      </c>
      <c r="AC26" s="277">
        <v>166.24</v>
      </c>
      <c r="AD26" s="263">
        <v>166.24</v>
      </c>
      <c r="AE26" s="263">
        <v>166.24</v>
      </c>
      <c r="AF26" s="208">
        <v>148.44059999999999</v>
      </c>
      <c r="AG26" s="208">
        <v>148.44059999999999</v>
      </c>
      <c r="AH26" s="208">
        <v>148.44059999999999</v>
      </c>
      <c r="AI26" s="208">
        <v>148.44059999999999</v>
      </c>
      <c r="AJ26" s="208">
        <v>133.875</v>
      </c>
      <c r="AK26" s="190">
        <v>107.1</v>
      </c>
      <c r="AL26" s="312"/>
      <c r="AN26" s="34"/>
      <c r="AO26" s="34"/>
      <c r="AP26" s="34"/>
      <c r="AQ26" s="34"/>
      <c r="AR26" s="34"/>
      <c r="AS26" s="34"/>
    </row>
    <row r="27" spans="1:45" s="144" customFormat="1" ht="23.1" customHeight="1" x14ac:dyDescent="0.25">
      <c r="A27" s="516" t="s">
        <v>290</v>
      </c>
      <c r="B27" s="2">
        <v>226</v>
      </c>
      <c r="C27" s="2" t="s">
        <v>311</v>
      </c>
      <c r="D27" s="3" t="s">
        <v>72</v>
      </c>
      <c r="E27" s="116">
        <f t="shared" si="4"/>
        <v>1250</v>
      </c>
      <c r="F27" s="117">
        <f t="shared" si="4"/>
        <v>750</v>
      </c>
      <c r="G27" s="101"/>
      <c r="H27" s="2"/>
      <c r="I27" s="2"/>
      <c r="J27" s="47"/>
      <c r="K27" s="202">
        <f t="shared" si="5"/>
        <v>1250</v>
      </c>
      <c r="L27" s="202">
        <f t="shared" si="5"/>
        <v>750</v>
      </c>
      <c r="M27" s="51"/>
      <c r="N27" s="13">
        <f t="shared" si="2"/>
        <v>1230</v>
      </c>
      <c r="O27" s="13">
        <f t="shared" si="3"/>
        <v>738</v>
      </c>
      <c r="P27" s="51"/>
      <c r="Q27" s="554">
        <v>492</v>
      </c>
      <c r="R27" s="529">
        <v>492</v>
      </c>
      <c r="S27" s="467">
        <v>492</v>
      </c>
      <c r="T27" s="467">
        <v>492</v>
      </c>
      <c r="U27" s="467">
        <v>492</v>
      </c>
      <c r="V27" s="398">
        <v>491</v>
      </c>
      <c r="W27" s="436">
        <v>491</v>
      </c>
      <c r="X27" s="399">
        <v>470.40537500000005</v>
      </c>
      <c r="Y27" s="399">
        <v>470.40537500000005</v>
      </c>
      <c r="Z27" s="371">
        <v>427.64125000000001</v>
      </c>
      <c r="AA27" s="303">
        <v>294.92500000000001</v>
      </c>
      <c r="AB27" s="289">
        <v>294.92500000000001</v>
      </c>
      <c r="AC27" s="277">
        <v>235.94</v>
      </c>
      <c r="AD27" s="263">
        <v>235.94</v>
      </c>
      <c r="AE27" s="263">
        <v>235.94</v>
      </c>
      <c r="AF27" s="208">
        <v>210.65814</v>
      </c>
      <c r="AG27" s="208">
        <v>210.65814</v>
      </c>
      <c r="AH27" s="208">
        <v>210.65814</v>
      </c>
      <c r="AI27" s="208">
        <v>210.65814</v>
      </c>
      <c r="AJ27" s="208">
        <v>189.98750000000001</v>
      </c>
      <c r="AK27" s="190">
        <v>151.99</v>
      </c>
      <c r="AL27" s="312"/>
      <c r="AN27" s="34"/>
      <c r="AO27" s="34"/>
      <c r="AP27" s="34"/>
      <c r="AQ27" s="34"/>
      <c r="AR27" s="34"/>
      <c r="AS27" s="34"/>
    </row>
    <row r="28" spans="1:45" s="144" customFormat="1" ht="23.1" customHeight="1" x14ac:dyDescent="0.25">
      <c r="A28" s="516" t="s">
        <v>290</v>
      </c>
      <c r="B28" s="2">
        <v>226</v>
      </c>
      <c r="C28" s="2" t="s">
        <v>312</v>
      </c>
      <c r="D28" s="3" t="s">
        <v>73</v>
      </c>
      <c r="E28" s="116">
        <f t="shared" si="4"/>
        <v>1650</v>
      </c>
      <c r="F28" s="117">
        <f t="shared" si="4"/>
        <v>1000</v>
      </c>
      <c r="G28" s="101"/>
      <c r="H28" s="2"/>
      <c r="I28" s="2"/>
      <c r="J28" s="47"/>
      <c r="K28" s="202">
        <f t="shared" si="5"/>
        <v>1650</v>
      </c>
      <c r="L28" s="202">
        <f t="shared" si="5"/>
        <v>1000</v>
      </c>
      <c r="M28" s="51"/>
      <c r="N28" s="13">
        <f t="shared" si="2"/>
        <v>1627.5</v>
      </c>
      <c r="O28" s="13">
        <f t="shared" si="3"/>
        <v>976.5</v>
      </c>
      <c r="P28" s="51"/>
      <c r="Q28" s="554">
        <v>651</v>
      </c>
      <c r="R28" s="529">
        <v>651</v>
      </c>
      <c r="S28" s="467">
        <v>651</v>
      </c>
      <c r="T28" s="467">
        <v>651</v>
      </c>
      <c r="U28" s="467">
        <v>651</v>
      </c>
      <c r="V28" s="443">
        <v>651</v>
      </c>
      <c r="W28" s="436">
        <v>650.62</v>
      </c>
      <c r="X28" s="399">
        <v>622.32912499999998</v>
      </c>
      <c r="Y28" s="399">
        <v>622.32912499999998</v>
      </c>
      <c r="Z28" s="371">
        <v>565.75374999999997</v>
      </c>
      <c r="AA28" s="303">
        <v>390.17499999999995</v>
      </c>
      <c r="AB28" s="289">
        <v>390.17499999999995</v>
      </c>
      <c r="AC28" s="277">
        <v>312.14</v>
      </c>
      <c r="AD28" s="263">
        <v>312.14</v>
      </c>
      <c r="AE28" s="263">
        <v>312.14</v>
      </c>
      <c r="AF28" s="208">
        <v>278.69688000000002</v>
      </c>
      <c r="AG28" s="208">
        <v>278.69688000000002</v>
      </c>
      <c r="AH28" s="208">
        <v>278.69688000000002</v>
      </c>
      <c r="AI28" s="208">
        <v>278.69688000000002</v>
      </c>
      <c r="AJ28" s="208">
        <v>251.35000000000002</v>
      </c>
      <c r="AK28" s="190">
        <v>201.08</v>
      </c>
      <c r="AL28" s="312"/>
      <c r="AN28" s="34"/>
      <c r="AO28" s="34"/>
      <c r="AP28" s="34"/>
      <c r="AQ28" s="34"/>
      <c r="AR28" s="34"/>
      <c r="AS28" s="34"/>
    </row>
    <row r="29" spans="1:45" s="144" customFormat="1" ht="23.1" customHeight="1" x14ac:dyDescent="0.25">
      <c r="A29" s="516" t="s">
        <v>290</v>
      </c>
      <c r="B29" s="2">
        <v>226</v>
      </c>
      <c r="C29" s="2" t="s">
        <v>313</v>
      </c>
      <c r="D29" s="3" t="s">
        <v>74</v>
      </c>
      <c r="E29" s="116">
        <f t="shared" si="4"/>
        <v>2150</v>
      </c>
      <c r="F29" s="117">
        <f t="shared" si="4"/>
        <v>1300</v>
      </c>
      <c r="G29" s="101"/>
      <c r="H29" s="2"/>
      <c r="I29" s="2"/>
      <c r="J29" s="47"/>
      <c r="K29" s="202">
        <f t="shared" si="5"/>
        <v>2150</v>
      </c>
      <c r="L29" s="202">
        <f t="shared" si="5"/>
        <v>1300</v>
      </c>
      <c r="M29" s="51"/>
      <c r="N29" s="13">
        <f t="shared" si="2"/>
        <v>2117.5</v>
      </c>
      <c r="O29" s="13">
        <f t="shared" si="3"/>
        <v>1270.5</v>
      </c>
      <c r="P29" s="51"/>
      <c r="Q29" s="554">
        <v>847</v>
      </c>
      <c r="R29" s="529">
        <v>847</v>
      </c>
      <c r="S29" s="467">
        <v>847</v>
      </c>
      <c r="T29" s="467">
        <v>847</v>
      </c>
      <c r="U29" s="467">
        <v>847</v>
      </c>
      <c r="V29" s="443">
        <v>847</v>
      </c>
      <c r="W29" s="436">
        <v>846.18</v>
      </c>
      <c r="X29" s="399">
        <v>809.3827500000001</v>
      </c>
      <c r="Y29" s="399">
        <v>809.3827500000001</v>
      </c>
      <c r="Z29" s="371">
        <v>735.80250000000001</v>
      </c>
      <c r="AA29" s="303">
        <v>507.45</v>
      </c>
      <c r="AB29" s="289">
        <v>579.75</v>
      </c>
      <c r="AC29" s="277">
        <v>463.8</v>
      </c>
      <c r="AD29" s="263">
        <v>463.8</v>
      </c>
      <c r="AE29" s="263">
        <v>463.8</v>
      </c>
      <c r="AF29" s="208">
        <v>362.46671999999995</v>
      </c>
      <c r="AG29" s="208">
        <v>362.46671999999995</v>
      </c>
      <c r="AH29" s="208">
        <v>362.46671999999995</v>
      </c>
      <c r="AI29" s="208">
        <v>362.46671999999995</v>
      </c>
      <c r="AJ29" s="208">
        <v>326.89999999999998</v>
      </c>
      <c r="AK29" s="190">
        <v>261.52</v>
      </c>
      <c r="AL29" s="312"/>
      <c r="AN29" s="34"/>
      <c r="AO29" s="34"/>
      <c r="AP29" s="34"/>
      <c r="AQ29" s="34"/>
      <c r="AR29" s="34"/>
      <c r="AS29" s="34"/>
    </row>
    <row r="30" spans="1:45" s="144" customFormat="1" ht="23.1" customHeight="1" x14ac:dyDescent="0.25">
      <c r="A30" s="516" t="s">
        <v>290</v>
      </c>
      <c r="B30" s="2">
        <v>226</v>
      </c>
      <c r="C30" s="2" t="s">
        <v>314</v>
      </c>
      <c r="D30" s="3" t="s">
        <v>75</v>
      </c>
      <c r="E30" s="116">
        <f t="shared" si="4"/>
        <v>2450</v>
      </c>
      <c r="F30" s="117">
        <f t="shared" si="4"/>
        <v>1500</v>
      </c>
      <c r="G30" s="101"/>
      <c r="H30" s="2"/>
      <c r="I30" s="2"/>
      <c r="J30" s="47"/>
      <c r="K30" s="202">
        <f t="shared" si="5"/>
        <v>2450</v>
      </c>
      <c r="L30" s="202">
        <f t="shared" si="5"/>
        <v>1500</v>
      </c>
      <c r="M30" s="51"/>
      <c r="N30" s="13">
        <f t="shared" si="2"/>
        <v>2417.5</v>
      </c>
      <c r="O30" s="13">
        <f t="shared" si="3"/>
        <v>1450.5</v>
      </c>
      <c r="P30" s="51"/>
      <c r="Q30" s="554">
        <v>967</v>
      </c>
      <c r="R30" s="529">
        <v>967</v>
      </c>
      <c r="S30" s="467">
        <v>967</v>
      </c>
      <c r="T30" s="467">
        <v>967</v>
      </c>
      <c r="U30" s="467">
        <v>967</v>
      </c>
      <c r="V30" s="443">
        <v>967</v>
      </c>
      <c r="W30" s="436">
        <v>966.72</v>
      </c>
      <c r="X30" s="399">
        <v>924.70124999999996</v>
      </c>
      <c r="Y30" s="399">
        <v>924.70124999999996</v>
      </c>
      <c r="Z30" s="371">
        <v>840.63749999999993</v>
      </c>
      <c r="AA30" s="303">
        <v>579.75</v>
      </c>
      <c r="AB30" s="289">
        <v>579.75</v>
      </c>
      <c r="AC30" s="277">
        <v>463.8</v>
      </c>
      <c r="AD30" s="263">
        <v>463.8</v>
      </c>
      <c r="AE30" s="263">
        <v>463.8</v>
      </c>
      <c r="AF30" s="208">
        <v>414.10907999999995</v>
      </c>
      <c r="AG30" s="208">
        <v>414.10907999999995</v>
      </c>
      <c r="AH30" s="208">
        <v>414.10907999999995</v>
      </c>
      <c r="AI30" s="208">
        <v>414.10907999999995</v>
      </c>
      <c r="AJ30" s="208">
        <v>373.47499999999997</v>
      </c>
      <c r="AK30" s="190">
        <v>298.77999999999997</v>
      </c>
      <c r="AL30" s="312"/>
      <c r="AN30" s="34"/>
      <c r="AO30" s="34"/>
      <c r="AP30" s="34"/>
      <c r="AQ30" s="34"/>
      <c r="AR30" s="34"/>
      <c r="AS30" s="34"/>
    </row>
    <row r="31" spans="1:45" s="144" customFormat="1" ht="23.1" customHeight="1" x14ac:dyDescent="0.25">
      <c r="A31" s="516" t="s">
        <v>290</v>
      </c>
      <c r="B31" s="2">
        <v>226</v>
      </c>
      <c r="C31" s="2" t="s">
        <v>315</v>
      </c>
      <c r="D31" s="3" t="s">
        <v>76</v>
      </c>
      <c r="E31" s="116">
        <f t="shared" si="4"/>
        <v>2850</v>
      </c>
      <c r="F31" s="117">
        <f t="shared" si="4"/>
        <v>1750</v>
      </c>
      <c r="G31" s="101"/>
      <c r="H31" s="2"/>
      <c r="I31" s="2"/>
      <c r="J31" s="47"/>
      <c r="K31" s="202">
        <f t="shared" si="5"/>
        <v>2850</v>
      </c>
      <c r="L31" s="202">
        <f t="shared" si="5"/>
        <v>1750</v>
      </c>
      <c r="M31" s="51"/>
      <c r="N31" s="13">
        <f t="shared" si="2"/>
        <v>2845.5250000000001</v>
      </c>
      <c r="O31" s="13">
        <f t="shared" si="3"/>
        <v>1707.3150000000001</v>
      </c>
      <c r="P31" s="51"/>
      <c r="Q31" s="554">
        <v>1138.21</v>
      </c>
      <c r="R31" s="529">
        <v>1138.21</v>
      </c>
      <c r="S31" s="467">
        <v>1138.21</v>
      </c>
      <c r="T31" s="467">
        <v>1138.21</v>
      </c>
      <c r="U31" s="467">
        <v>1138.21</v>
      </c>
      <c r="V31" s="443">
        <v>1138.21</v>
      </c>
      <c r="W31" s="436">
        <v>1138.21</v>
      </c>
      <c r="X31" s="399">
        <v>1088.7270625000003</v>
      </c>
      <c r="Y31" s="399">
        <v>1088.7270625000003</v>
      </c>
      <c r="Z31" s="371">
        <v>989.75187500000015</v>
      </c>
      <c r="AA31" s="303">
        <v>682.58750000000009</v>
      </c>
      <c r="AB31" s="289">
        <v>682.58750000000009</v>
      </c>
      <c r="AC31" s="277">
        <v>546.07000000000005</v>
      </c>
      <c r="AD31" s="263">
        <v>546.07000000000005</v>
      </c>
      <c r="AE31" s="263">
        <v>546.07000000000005</v>
      </c>
      <c r="AF31" s="208">
        <v>487.56707999999992</v>
      </c>
      <c r="AG31" s="208">
        <v>487.56707999999992</v>
      </c>
      <c r="AH31" s="208">
        <v>487.56707999999992</v>
      </c>
      <c r="AI31" s="208">
        <v>487.56707999999992</v>
      </c>
      <c r="AJ31" s="208">
        <v>439.72499999999997</v>
      </c>
      <c r="AK31" s="190">
        <v>351.78</v>
      </c>
      <c r="AL31" s="312"/>
      <c r="AN31" s="34"/>
      <c r="AO31" s="34"/>
      <c r="AP31" s="34"/>
      <c r="AQ31" s="34"/>
      <c r="AR31" s="34"/>
      <c r="AS31" s="34"/>
    </row>
    <row r="32" spans="1:45" s="144" customFormat="1" ht="23.1" customHeight="1" x14ac:dyDescent="0.25">
      <c r="A32" s="516" t="s">
        <v>290</v>
      </c>
      <c r="B32" s="2">
        <v>226</v>
      </c>
      <c r="C32" s="2" t="s">
        <v>316</v>
      </c>
      <c r="D32" s="3" t="s">
        <v>77</v>
      </c>
      <c r="E32" s="116">
        <f t="shared" si="4"/>
        <v>5300</v>
      </c>
      <c r="F32" s="117">
        <f t="shared" si="4"/>
        <v>3200</v>
      </c>
      <c r="G32" s="101"/>
      <c r="H32" s="2"/>
      <c r="I32" s="2"/>
      <c r="J32" s="47"/>
      <c r="K32" s="202">
        <f t="shared" si="5"/>
        <v>5300</v>
      </c>
      <c r="L32" s="202">
        <f t="shared" si="5"/>
        <v>3200</v>
      </c>
      <c r="M32" s="51"/>
      <c r="N32" s="13">
        <f t="shared" si="2"/>
        <v>5291.8499999999995</v>
      </c>
      <c r="O32" s="13">
        <f t="shared" si="3"/>
        <v>3175.1099999999997</v>
      </c>
      <c r="P32" s="51"/>
      <c r="Q32" s="554">
        <v>2116.7399999999998</v>
      </c>
      <c r="R32" s="529">
        <v>2116.7399999999998</v>
      </c>
      <c r="S32" s="467">
        <v>2116.7399999999998</v>
      </c>
      <c r="T32" s="467">
        <v>2116.7399999999998</v>
      </c>
      <c r="U32" s="467">
        <v>2116.7399999999998</v>
      </c>
      <c r="V32" s="443">
        <v>2116.7399999999998</v>
      </c>
      <c r="W32" s="436">
        <v>2116.7399999999998</v>
      </c>
      <c r="X32" s="399">
        <v>2024.7328750000001</v>
      </c>
      <c r="Y32" s="399">
        <v>2024.7328750000001</v>
      </c>
      <c r="Z32" s="371">
        <v>1840.66625</v>
      </c>
      <c r="AA32" s="303">
        <v>1269.425</v>
      </c>
      <c r="AB32" s="289">
        <v>1269.425</v>
      </c>
      <c r="AC32" s="277">
        <v>1015.54</v>
      </c>
      <c r="AD32" s="263">
        <v>1015.54</v>
      </c>
      <c r="AE32" s="263">
        <v>1015.54</v>
      </c>
      <c r="AF32" s="208">
        <v>906.73505999999998</v>
      </c>
      <c r="AG32" s="208">
        <v>906.73505999999998</v>
      </c>
      <c r="AH32" s="208">
        <v>906.73505999999998</v>
      </c>
      <c r="AI32" s="208">
        <v>906.73505999999998</v>
      </c>
      <c r="AJ32" s="208">
        <v>817.76250000000005</v>
      </c>
      <c r="AK32" s="190">
        <v>654.21</v>
      </c>
      <c r="AL32" s="312"/>
      <c r="AN32" s="34"/>
      <c r="AO32" s="34"/>
      <c r="AP32" s="34"/>
      <c r="AQ32" s="34"/>
      <c r="AR32" s="34"/>
      <c r="AS32" s="34"/>
    </row>
    <row r="33" spans="1:45" s="144" customFormat="1" ht="23.1" customHeight="1" x14ac:dyDescent="0.25">
      <c r="A33" s="516" t="s">
        <v>290</v>
      </c>
      <c r="B33" s="2">
        <v>226</v>
      </c>
      <c r="C33" s="2" t="s">
        <v>317</v>
      </c>
      <c r="D33" s="3" t="s">
        <v>78</v>
      </c>
      <c r="E33" s="116">
        <f t="shared" si="4"/>
        <v>6700</v>
      </c>
      <c r="F33" s="117">
        <f t="shared" si="4"/>
        <v>4050</v>
      </c>
      <c r="G33" s="101"/>
      <c r="H33" s="2"/>
      <c r="I33" s="2"/>
      <c r="J33" s="47"/>
      <c r="K33" s="202">
        <f t="shared" si="5"/>
        <v>6700</v>
      </c>
      <c r="L33" s="202">
        <f t="shared" si="5"/>
        <v>4050</v>
      </c>
      <c r="M33" s="51"/>
      <c r="N33" s="13">
        <f t="shared" si="2"/>
        <v>6667.5</v>
      </c>
      <c r="O33" s="13">
        <f t="shared" si="3"/>
        <v>4000.5</v>
      </c>
      <c r="P33" s="51"/>
      <c r="Q33" s="554">
        <v>2667</v>
      </c>
      <c r="R33" s="529">
        <v>2667</v>
      </c>
      <c r="S33" s="467">
        <v>2667</v>
      </c>
      <c r="T33" s="467">
        <v>2667</v>
      </c>
      <c r="U33" s="467">
        <v>2667</v>
      </c>
      <c r="V33" s="443">
        <v>2667</v>
      </c>
      <c r="W33" s="436">
        <v>2666.54</v>
      </c>
      <c r="X33" s="399">
        <v>2550.6123500000003</v>
      </c>
      <c r="Y33" s="399">
        <v>2550.6123500000003</v>
      </c>
      <c r="Z33" s="371">
        <v>2318.7384999999999</v>
      </c>
      <c r="AA33" s="303">
        <v>1599.13</v>
      </c>
      <c r="AB33" s="289">
        <v>1612.5</v>
      </c>
      <c r="AC33" s="269">
        <v>1290</v>
      </c>
      <c r="AD33" s="263">
        <v>1279.3</v>
      </c>
      <c r="AE33" s="263">
        <v>1279.3</v>
      </c>
      <c r="AF33" s="208">
        <v>1142.2303199999999</v>
      </c>
      <c r="AG33" s="208">
        <v>1142.2303199999999</v>
      </c>
      <c r="AH33" s="208">
        <v>1142.2303199999999</v>
      </c>
      <c r="AI33" s="208">
        <v>1142.2303199999999</v>
      </c>
      <c r="AJ33" s="208">
        <v>1030.1500000000001</v>
      </c>
      <c r="AK33" s="190">
        <v>824.12</v>
      </c>
      <c r="AL33" s="312"/>
      <c r="AN33" s="34"/>
      <c r="AO33" s="34"/>
      <c r="AP33" s="34"/>
      <c r="AQ33" s="34"/>
      <c r="AR33" s="34"/>
      <c r="AS33" s="34"/>
    </row>
    <row r="34" spans="1:45" s="144" customFormat="1" ht="23.1" customHeight="1" x14ac:dyDescent="0.25">
      <c r="A34" s="516" t="s">
        <v>290</v>
      </c>
      <c r="B34" s="2">
        <v>226</v>
      </c>
      <c r="C34" s="2" t="s">
        <v>318</v>
      </c>
      <c r="D34" s="3" t="s">
        <v>79</v>
      </c>
      <c r="E34" s="116">
        <f t="shared" si="4"/>
        <v>10800</v>
      </c>
      <c r="F34" s="117">
        <f t="shared" si="4"/>
        <v>6500</v>
      </c>
      <c r="G34" s="101"/>
      <c r="H34" s="2"/>
      <c r="I34" s="2"/>
      <c r="J34" s="47"/>
      <c r="K34" s="202">
        <f t="shared" si="5"/>
        <v>10800</v>
      </c>
      <c r="L34" s="202">
        <f t="shared" si="5"/>
        <v>6500</v>
      </c>
      <c r="M34" s="51"/>
      <c r="N34" s="13">
        <f t="shared" si="2"/>
        <v>10757.5</v>
      </c>
      <c r="O34" s="13">
        <f t="shared" si="3"/>
        <v>6454.5</v>
      </c>
      <c r="P34" s="51"/>
      <c r="Q34" s="554">
        <v>4303</v>
      </c>
      <c r="R34" s="529">
        <v>4303</v>
      </c>
      <c r="S34" s="467">
        <v>4303</v>
      </c>
      <c r="T34" s="467">
        <v>4303</v>
      </c>
      <c r="U34" s="467">
        <v>4303</v>
      </c>
      <c r="V34" s="409">
        <v>4303</v>
      </c>
      <c r="W34" s="436">
        <v>4302.3900000000003</v>
      </c>
      <c r="X34" s="399">
        <v>4115.2435500000001</v>
      </c>
      <c r="Y34" s="399">
        <v>4115.2435500000001</v>
      </c>
      <c r="Z34" s="371">
        <v>3741.1305000000002</v>
      </c>
      <c r="AA34" s="303">
        <v>2580.09</v>
      </c>
      <c r="AB34" s="289">
        <v>2582.5</v>
      </c>
      <c r="AC34" s="269">
        <v>2066</v>
      </c>
      <c r="AD34" s="263">
        <v>2064.0700000000002</v>
      </c>
      <c r="AE34" s="263">
        <v>2064.0700000000002</v>
      </c>
      <c r="AF34" s="208">
        <v>1842.9226200000001</v>
      </c>
      <c r="AG34" s="208">
        <v>1842.9226200000001</v>
      </c>
      <c r="AH34" s="208">
        <v>1842.9226200000001</v>
      </c>
      <c r="AI34" s="208">
        <v>1842.9226200000001</v>
      </c>
      <c r="AJ34" s="208">
        <v>1662.0875000000001</v>
      </c>
      <c r="AK34" s="190">
        <v>1329.67</v>
      </c>
      <c r="AL34" s="312"/>
      <c r="AN34" s="34"/>
      <c r="AO34" s="34"/>
      <c r="AP34" s="34"/>
      <c r="AQ34" s="34"/>
      <c r="AR34" s="34"/>
      <c r="AS34" s="34"/>
    </row>
    <row r="35" spans="1:45" s="144" customFormat="1" ht="23.1" customHeight="1" x14ac:dyDescent="0.25">
      <c r="A35" s="516" t="s">
        <v>290</v>
      </c>
      <c r="B35" s="2">
        <v>226</v>
      </c>
      <c r="C35" s="2" t="s">
        <v>319</v>
      </c>
      <c r="D35" s="3" t="s">
        <v>80</v>
      </c>
      <c r="E35" s="116">
        <f t="shared" si="4"/>
        <v>13300</v>
      </c>
      <c r="F35" s="117">
        <f t="shared" si="4"/>
        <v>8000</v>
      </c>
      <c r="G35" s="101"/>
      <c r="H35" s="2"/>
      <c r="I35" s="2"/>
      <c r="J35" s="47"/>
      <c r="K35" s="202">
        <f t="shared" si="5"/>
        <v>13300</v>
      </c>
      <c r="L35" s="202">
        <f t="shared" si="5"/>
        <v>8000</v>
      </c>
      <c r="M35" s="51"/>
      <c r="N35" s="13">
        <f t="shared" si="2"/>
        <v>13257.5</v>
      </c>
      <c r="O35" s="13">
        <f t="shared" si="3"/>
        <v>7954.5</v>
      </c>
      <c r="P35" s="51"/>
      <c r="Q35" s="554">
        <v>5303</v>
      </c>
      <c r="R35" s="529">
        <v>5303</v>
      </c>
      <c r="S35" s="467">
        <v>5303</v>
      </c>
      <c r="T35" s="467">
        <v>5303</v>
      </c>
      <c r="U35" s="467">
        <v>5303</v>
      </c>
      <c r="V35" s="443">
        <v>5303</v>
      </c>
      <c r="W35" s="436">
        <v>5302.03</v>
      </c>
      <c r="X35" s="399">
        <v>5071.5098500000004</v>
      </c>
      <c r="Y35" s="399">
        <v>5071.5098500000004</v>
      </c>
      <c r="Z35" s="371">
        <v>4610.4634999999998</v>
      </c>
      <c r="AA35" s="303">
        <v>3179.63</v>
      </c>
      <c r="AB35" s="289">
        <v>3187.5</v>
      </c>
      <c r="AC35" s="269">
        <v>2550</v>
      </c>
      <c r="AD35" s="263">
        <v>2543.6999999999998</v>
      </c>
      <c r="AE35" s="263">
        <v>2543.6999999999998</v>
      </c>
      <c r="AF35" s="208">
        <v>2271.1689000000001</v>
      </c>
      <c r="AG35" s="208">
        <v>2271.1689000000001</v>
      </c>
      <c r="AH35" s="208">
        <v>2271.1689000000001</v>
      </c>
      <c r="AI35" s="208">
        <v>2271.1689000000001</v>
      </c>
      <c r="AJ35" s="208">
        <v>2048.3125</v>
      </c>
      <c r="AK35" s="190">
        <v>1638.65</v>
      </c>
      <c r="AL35" s="312"/>
      <c r="AN35" s="34"/>
      <c r="AO35" s="34"/>
      <c r="AP35" s="34"/>
      <c r="AQ35" s="34"/>
      <c r="AR35" s="34"/>
      <c r="AS35" s="34"/>
    </row>
    <row r="36" spans="1:45" ht="23.1" customHeight="1" x14ac:dyDescent="0.25">
      <c r="A36" s="516" t="s">
        <v>290</v>
      </c>
      <c r="B36" s="2">
        <v>226</v>
      </c>
      <c r="C36" s="2" t="s">
        <v>320</v>
      </c>
      <c r="D36" s="3" t="s">
        <v>81</v>
      </c>
      <c r="E36" s="116">
        <f t="shared" si="4"/>
        <v>19150</v>
      </c>
      <c r="F36" s="117">
        <f t="shared" si="4"/>
        <v>11500</v>
      </c>
      <c r="G36" s="101"/>
      <c r="J36" s="47"/>
      <c r="K36" s="202">
        <f t="shared" si="5"/>
        <v>19150</v>
      </c>
      <c r="L36" s="202">
        <f t="shared" si="5"/>
        <v>11500</v>
      </c>
      <c r="M36" s="51"/>
      <c r="N36" s="13">
        <f t="shared" si="2"/>
        <v>19100.899999999998</v>
      </c>
      <c r="O36" s="13">
        <f t="shared" si="3"/>
        <v>11460.539999999999</v>
      </c>
      <c r="P36" s="51"/>
      <c r="Q36" s="554">
        <v>7640.36</v>
      </c>
      <c r="R36" s="529">
        <v>7640.36</v>
      </c>
      <c r="S36" s="467">
        <v>7640.36</v>
      </c>
      <c r="T36" s="467">
        <v>7640.36</v>
      </c>
      <c r="U36" s="467">
        <v>7640.36</v>
      </c>
      <c r="V36" s="398">
        <v>7640.36</v>
      </c>
      <c r="W36" s="436">
        <v>7640.36</v>
      </c>
      <c r="X36" s="399">
        <v>7308.1783500000001</v>
      </c>
      <c r="Y36" s="399">
        <v>7308.1783500000001</v>
      </c>
      <c r="Z36" s="371">
        <v>6643.7984999999999</v>
      </c>
      <c r="AA36" s="303">
        <v>4581.93</v>
      </c>
      <c r="AB36" s="289">
        <v>4587.5</v>
      </c>
      <c r="AC36" s="269">
        <v>3670</v>
      </c>
      <c r="AD36" s="263">
        <v>3665.54</v>
      </c>
      <c r="AE36" s="263">
        <v>3665.54</v>
      </c>
      <c r="AF36" s="208">
        <v>3272.8033799999998</v>
      </c>
      <c r="AG36" s="208">
        <v>3272.8033799999998</v>
      </c>
      <c r="AH36" s="208">
        <v>3272.8033799999998</v>
      </c>
      <c r="AI36" s="208">
        <v>3272.8033799999998</v>
      </c>
      <c r="AJ36" s="208">
        <v>2951.6624999999999</v>
      </c>
      <c r="AK36" s="190">
        <v>2361.33</v>
      </c>
      <c r="AL36" s="312"/>
    </row>
    <row r="37" spans="1:45" ht="23.1" customHeight="1" x14ac:dyDescent="0.25">
      <c r="A37" s="516" t="s">
        <v>290</v>
      </c>
      <c r="B37" s="2">
        <v>226</v>
      </c>
      <c r="C37" s="2" t="s">
        <v>321</v>
      </c>
      <c r="D37" s="3" t="s">
        <v>82</v>
      </c>
      <c r="E37" s="116">
        <f t="shared" si="4"/>
        <v>29650</v>
      </c>
      <c r="F37" s="117">
        <f t="shared" si="4"/>
        <v>17800</v>
      </c>
      <c r="G37" s="101"/>
      <c r="J37" s="47"/>
      <c r="K37" s="202">
        <f t="shared" si="5"/>
        <v>29650</v>
      </c>
      <c r="L37" s="202">
        <f t="shared" si="5"/>
        <v>17800</v>
      </c>
      <c r="M37" s="51"/>
      <c r="N37" s="13">
        <f t="shared" si="2"/>
        <v>29640.5</v>
      </c>
      <c r="O37" s="13">
        <f t="shared" si="3"/>
        <v>17784.300000000003</v>
      </c>
      <c r="P37" s="51"/>
      <c r="Q37" s="554">
        <v>11856.2</v>
      </c>
      <c r="R37" s="529">
        <v>11856.2</v>
      </c>
      <c r="S37" s="467">
        <v>11856.2</v>
      </c>
      <c r="T37" s="467">
        <v>11856.2</v>
      </c>
      <c r="U37" s="467">
        <v>11856.2</v>
      </c>
      <c r="V37" s="398">
        <v>11856.2</v>
      </c>
      <c r="W37" s="436">
        <v>11856.2</v>
      </c>
      <c r="X37" s="399">
        <v>11340.729125000002</v>
      </c>
      <c r="Y37" s="399">
        <v>11340.729125000002</v>
      </c>
      <c r="Z37" s="371">
        <v>10309.75375</v>
      </c>
      <c r="AA37" s="303">
        <v>7110.1750000000002</v>
      </c>
      <c r="AB37" s="289">
        <v>7110.1750000000002</v>
      </c>
      <c r="AC37" s="277">
        <v>5688.14</v>
      </c>
      <c r="AD37" s="263">
        <v>5688.14</v>
      </c>
      <c r="AE37" s="263">
        <v>5688.14</v>
      </c>
      <c r="AF37" s="208">
        <v>5078.6920799999998</v>
      </c>
      <c r="AG37" s="208">
        <v>5078.6920799999998</v>
      </c>
      <c r="AH37" s="208">
        <v>5078.6920799999998</v>
      </c>
      <c r="AI37" s="208">
        <v>5078.6920799999998</v>
      </c>
      <c r="AJ37" s="208">
        <v>4580.3500000000004</v>
      </c>
      <c r="AK37" s="190">
        <v>3664.28</v>
      </c>
      <c r="AL37" s="312"/>
    </row>
    <row r="38" spans="1:45" ht="23.1" customHeight="1" x14ac:dyDescent="0.25">
      <c r="A38" s="516" t="s">
        <v>290</v>
      </c>
      <c r="B38" s="2">
        <v>226</v>
      </c>
      <c r="C38" s="2" t="s">
        <v>322</v>
      </c>
      <c r="D38" s="3" t="s">
        <v>83</v>
      </c>
      <c r="E38" s="116">
        <f t="shared" si="4"/>
        <v>33500</v>
      </c>
      <c r="F38" s="117">
        <f t="shared" si="4"/>
        <v>20100</v>
      </c>
      <c r="G38" s="101"/>
      <c r="J38" s="47"/>
      <c r="K38" s="202">
        <f t="shared" si="5"/>
        <v>33500</v>
      </c>
      <c r="L38" s="202">
        <f t="shared" si="5"/>
        <v>20100</v>
      </c>
      <c r="M38" s="51"/>
      <c r="N38" s="13">
        <f t="shared" si="2"/>
        <v>33491.300000000003</v>
      </c>
      <c r="O38" s="13">
        <f t="shared" si="3"/>
        <v>20094.78</v>
      </c>
      <c r="P38" s="51"/>
      <c r="Q38" s="554">
        <v>13396.52</v>
      </c>
      <c r="R38" s="529">
        <v>13396.52</v>
      </c>
      <c r="S38" s="467">
        <v>13396.52</v>
      </c>
      <c r="T38" s="467">
        <v>13396.52</v>
      </c>
      <c r="U38" s="467">
        <v>13396.52</v>
      </c>
      <c r="V38" s="398">
        <v>13396.52</v>
      </c>
      <c r="W38" s="436">
        <v>13396.52</v>
      </c>
      <c r="X38" s="399">
        <v>12814.050562500001</v>
      </c>
      <c r="Y38" s="399">
        <v>12814.050562500001</v>
      </c>
      <c r="Z38" s="371">
        <v>11649.136875</v>
      </c>
      <c r="AA38" s="303">
        <v>8033.8874999999998</v>
      </c>
      <c r="AB38" s="289">
        <v>8033.8874999999998</v>
      </c>
      <c r="AC38" s="277">
        <v>6427.11</v>
      </c>
      <c r="AD38" s="263">
        <v>6427.11</v>
      </c>
      <c r="AE38" s="263">
        <v>6427.11</v>
      </c>
      <c r="AF38" s="208">
        <v>5738.4973799999998</v>
      </c>
      <c r="AG38" s="208">
        <v>5738.4973799999998</v>
      </c>
      <c r="AH38" s="208">
        <v>5738.4973799999998</v>
      </c>
      <c r="AI38" s="208">
        <v>5738.4973799999998</v>
      </c>
      <c r="AJ38" s="208">
        <v>5175.4125000000004</v>
      </c>
      <c r="AK38" s="190">
        <v>4140.33</v>
      </c>
      <c r="AL38" s="312"/>
    </row>
    <row r="39" spans="1:45" ht="21.95" customHeight="1" x14ac:dyDescent="0.25">
      <c r="D39" s="320"/>
      <c r="E39" s="138"/>
      <c r="F39" s="139"/>
      <c r="G39" s="103"/>
      <c r="H39" s="67"/>
      <c r="I39" s="67"/>
      <c r="J39" s="2"/>
      <c r="K39" s="202"/>
      <c r="L39" s="202"/>
      <c r="M39" s="2"/>
      <c r="N39" s="13"/>
      <c r="O39" s="13"/>
      <c r="P39" s="2"/>
      <c r="Q39" s="398" t="s">
        <v>851</v>
      </c>
      <c r="R39" s="398" t="s">
        <v>851</v>
      </c>
      <c r="S39" s="398" t="s">
        <v>851</v>
      </c>
      <c r="T39" s="398" t="s">
        <v>851</v>
      </c>
      <c r="U39" s="398" t="s">
        <v>851</v>
      </c>
      <c r="V39" s="398" t="s">
        <v>851</v>
      </c>
      <c r="W39" s="436" t="s">
        <v>851</v>
      </c>
      <c r="X39" s="409" t="s">
        <v>851</v>
      </c>
      <c r="Y39" s="409" t="s">
        <v>851</v>
      </c>
      <c r="Z39" s="237" t="s">
        <v>841</v>
      </c>
      <c r="AA39" s="332"/>
      <c r="AB39" s="330"/>
      <c r="AC39" s="280"/>
      <c r="AD39" s="331"/>
      <c r="AE39" s="331"/>
      <c r="AF39" s="208"/>
      <c r="AG39" s="208"/>
      <c r="AH39" s="208"/>
      <c r="AI39" s="208"/>
      <c r="AJ39" s="208"/>
      <c r="AK39" s="190"/>
      <c r="AL39" s="312"/>
    </row>
    <row r="40" spans="1:45" s="66" customFormat="1" ht="23.1" customHeight="1" x14ac:dyDescent="0.25">
      <c r="A40" s="60"/>
      <c r="B40" s="60"/>
      <c r="C40" s="2"/>
      <c r="D40" s="615" t="s">
        <v>54</v>
      </c>
      <c r="E40" s="615"/>
      <c r="F40" s="615"/>
      <c r="G40" s="615"/>
      <c r="H40" s="615"/>
      <c r="I40" s="615"/>
      <c r="J40" s="60"/>
      <c r="K40" s="202">
        <f t="shared" ref="K40" si="6">N40*$K$8</f>
        <v>0</v>
      </c>
      <c r="L40" s="202">
        <f t="shared" ref="L40" si="7">O40*$L$8</f>
        <v>0</v>
      </c>
      <c r="M40" s="2"/>
      <c r="N40" s="13"/>
      <c r="O40" s="13"/>
      <c r="P40" s="60"/>
      <c r="Q40" s="553">
        <v>45483</v>
      </c>
      <c r="R40" s="476">
        <v>45455</v>
      </c>
      <c r="S40" s="476">
        <v>45425</v>
      </c>
      <c r="T40" s="476">
        <v>45394</v>
      </c>
      <c r="U40" s="473">
        <v>220324</v>
      </c>
      <c r="V40" s="398"/>
      <c r="W40" s="436"/>
      <c r="X40" s="409">
        <v>1.1000000000000001</v>
      </c>
      <c r="Y40" s="409">
        <v>1.1000000000000001</v>
      </c>
      <c r="Z40" s="237">
        <v>1.25</v>
      </c>
      <c r="AA40" s="332"/>
      <c r="AB40" s="330"/>
      <c r="AC40" s="280"/>
      <c r="AD40" s="331"/>
      <c r="AE40" s="331"/>
      <c r="AF40" s="208">
        <v>190.21464</v>
      </c>
      <c r="AG40" s="208">
        <v>190.21464</v>
      </c>
      <c r="AH40" s="208">
        <v>190.21464</v>
      </c>
      <c r="AI40" s="208">
        <v>190.21464</v>
      </c>
      <c r="AJ40" s="208">
        <v>171.55</v>
      </c>
      <c r="AK40" s="192">
        <v>137.24</v>
      </c>
      <c r="AL40" s="312"/>
      <c r="AM40" s="144"/>
      <c r="AO40" s="34"/>
    </row>
    <row r="41" spans="1:45" s="66" customFormat="1" ht="23.1" customHeight="1" x14ac:dyDescent="0.25">
      <c r="A41" s="448" t="s">
        <v>238</v>
      </c>
      <c r="B41" s="60">
        <v>161</v>
      </c>
      <c r="C41" s="2" t="s">
        <v>422</v>
      </c>
      <c r="D41" s="3" t="s">
        <v>129</v>
      </c>
      <c r="E41" s="116">
        <f t="shared" ref="E41:F50" si="8">K41</f>
        <v>1200</v>
      </c>
      <c r="F41" s="117">
        <f t="shared" si="8"/>
        <v>750</v>
      </c>
      <c r="G41" s="101"/>
      <c r="H41" s="45"/>
      <c r="I41" s="45"/>
      <c r="J41" s="62"/>
      <c r="K41" s="202">
        <f t="shared" ref="K41:L50" si="9">MROUND(N41+25,50)</f>
        <v>1200</v>
      </c>
      <c r="L41" s="202">
        <f t="shared" si="9"/>
        <v>750</v>
      </c>
      <c r="M41" s="51"/>
      <c r="N41" s="13">
        <f t="shared" si="2"/>
        <v>1168.749</v>
      </c>
      <c r="O41" s="13">
        <f t="shared" si="3"/>
        <v>701.24940000000004</v>
      </c>
      <c r="P41" s="63"/>
      <c r="Q41" s="554">
        <v>467.49960000000004</v>
      </c>
      <c r="R41" s="477">
        <v>467.49960000000004</v>
      </c>
      <c r="S41" s="477">
        <v>467.49960000000004</v>
      </c>
      <c r="T41" s="477">
        <v>467.49960000000004</v>
      </c>
      <c r="U41" s="450">
        <v>432.87</v>
      </c>
      <c r="V41" s="450">
        <v>417.76203450851102</v>
      </c>
      <c r="W41" s="436">
        <v>379.78366773501</v>
      </c>
      <c r="X41" s="409">
        <v>379.78366773501</v>
      </c>
      <c r="Y41" s="409">
        <v>379.78366773501</v>
      </c>
      <c r="Z41" s="367">
        <v>345.25787975909998</v>
      </c>
      <c r="AA41" s="303">
        <v>276.20630380727999</v>
      </c>
      <c r="AB41" s="289">
        <v>264.16058129999999</v>
      </c>
      <c r="AC41" s="277">
        <v>211.32846504</v>
      </c>
      <c r="AD41" s="263">
        <v>211.32846504</v>
      </c>
      <c r="AE41" s="263">
        <v>211.32846504</v>
      </c>
      <c r="AF41" s="208">
        <v>190.21464</v>
      </c>
      <c r="AG41" s="208">
        <v>190.21464</v>
      </c>
      <c r="AH41" s="208">
        <v>190.21464</v>
      </c>
      <c r="AI41" s="208">
        <v>190.21464</v>
      </c>
      <c r="AJ41" s="208">
        <v>171.55</v>
      </c>
      <c r="AK41" s="192">
        <v>137.24</v>
      </c>
      <c r="AL41" s="312"/>
      <c r="AM41" s="144"/>
      <c r="AO41" s="34"/>
    </row>
    <row r="42" spans="1:45" ht="23.1" customHeight="1" x14ac:dyDescent="0.25">
      <c r="A42" s="449" t="s">
        <v>238</v>
      </c>
      <c r="B42" s="2">
        <v>162</v>
      </c>
      <c r="C42" s="2" t="s">
        <v>423</v>
      </c>
      <c r="D42" s="3" t="s">
        <v>130</v>
      </c>
      <c r="E42" s="116">
        <f t="shared" si="8"/>
        <v>1650</v>
      </c>
      <c r="F42" s="117">
        <f t="shared" si="8"/>
        <v>1000</v>
      </c>
      <c r="G42" s="101"/>
      <c r="H42" s="45"/>
      <c r="I42" s="45"/>
      <c r="J42" s="62"/>
      <c r="K42" s="202">
        <f t="shared" si="9"/>
        <v>1650</v>
      </c>
      <c r="L42" s="202">
        <f t="shared" si="9"/>
        <v>1000</v>
      </c>
      <c r="M42" s="51"/>
      <c r="N42" s="13">
        <f t="shared" si="2"/>
        <v>1600.9</v>
      </c>
      <c r="O42" s="13">
        <f t="shared" si="3"/>
        <v>960.54</v>
      </c>
      <c r="P42" s="51"/>
      <c r="Q42" s="554">
        <v>640.36</v>
      </c>
      <c r="R42" s="477">
        <v>664.50239999999997</v>
      </c>
      <c r="S42" s="477">
        <v>664.50239999999997</v>
      </c>
      <c r="T42" s="477">
        <v>664.50239999999997</v>
      </c>
      <c r="U42" s="450">
        <v>615.28</v>
      </c>
      <c r="V42" s="450">
        <v>593.7980185920668</v>
      </c>
      <c r="W42" s="436">
        <v>539.81638053824247</v>
      </c>
      <c r="X42" s="409">
        <v>539.81638053824247</v>
      </c>
      <c r="Y42" s="409">
        <v>539.81638053824247</v>
      </c>
      <c r="Z42" s="367">
        <v>490.74216412567495</v>
      </c>
      <c r="AA42" s="303">
        <v>392.59373130053996</v>
      </c>
      <c r="AB42" s="289">
        <v>375.47219902499995</v>
      </c>
      <c r="AC42" s="277">
        <v>300.37775921999997</v>
      </c>
      <c r="AD42" s="263">
        <v>300.37775921999997</v>
      </c>
      <c r="AE42" s="263">
        <v>300.37775921999997</v>
      </c>
      <c r="AF42" s="208">
        <v>270.36701999999997</v>
      </c>
      <c r="AG42" s="208">
        <v>270.36701999999997</v>
      </c>
      <c r="AH42" s="208">
        <v>270.36701999999997</v>
      </c>
      <c r="AI42" s="208">
        <v>270.36701999999997</v>
      </c>
      <c r="AJ42" s="208">
        <v>243.83749999999998</v>
      </c>
      <c r="AK42" s="190">
        <v>195.07</v>
      </c>
      <c r="AL42" s="312"/>
    </row>
    <row r="43" spans="1:45" ht="23.1" customHeight="1" x14ac:dyDescent="0.25">
      <c r="A43" s="449" t="s">
        <v>238</v>
      </c>
      <c r="B43" s="2">
        <v>163</v>
      </c>
      <c r="C43" s="2" t="s">
        <v>424</v>
      </c>
      <c r="D43" s="3" t="s">
        <v>640</v>
      </c>
      <c r="E43" s="116">
        <f t="shared" si="8"/>
        <v>1700</v>
      </c>
      <c r="F43" s="117">
        <f t="shared" si="8"/>
        <v>1000</v>
      </c>
      <c r="G43" s="101"/>
      <c r="H43" s="45"/>
      <c r="I43" s="45"/>
      <c r="J43" s="62"/>
      <c r="K43" s="202">
        <f t="shared" si="9"/>
        <v>1700</v>
      </c>
      <c r="L43" s="202">
        <f t="shared" si="9"/>
        <v>1000</v>
      </c>
      <c r="M43" s="51"/>
      <c r="N43" s="13">
        <f t="shared" si="2"/>
        <v>1661.25</v>
      </c>
      <c r="O43" s="13">
        <f t="shared" si="3"/>
        <v>996.75</v>
      </c>
      <c r="P43" s="51"/>
      <c r="Q43" s="554">
        <v>664.5</v>
      </c>
      <c r="R43" s="477">
        <v>640.35360000000003</v>
      </c>
      <c r="S43" s="477">
        <v>640.35360000000003</v>
      </c>
      <c r="T43" s="477">
        <v>640.35360000000003</v>
      </c>
      <c r="U43" s="450">
        <v>592.91999999999996</v>
      </c>
      <c r="V43" s="450">
        <v>595.10694947838749</v>
      </c>
      <c r="W43" s="436">
        <v>541.00631770762493</v>
      </c>
      <c r="X43" s="420">
        <v>541.00631770762493</v>
      </c>
      <c r="Y43" s="409">
        <v>541.00631770762493</v>
      </c>
      <c r="Z43" s="367">
        <v>491.82392518874991</v>
      </c>
      <c r="AA43" s="303">
        <v>393.45914015099993</v>
      </c>
      <c r="AB43" s="289">
        <v>376.29986624999992</v>
      </c>
      <c r="AC43" s="277">
        <v>301.03989299999995</v>
      </c>
      <c r="AD43" s="263">
        <v>301.03989299999995</v>
      </c>
      <c r="AE43" s="263">
        <v>301.03989299999995</v>
      </c>
      <c r="AF43" s="208">
        <v>270.96299999999997</v>
      </c>
      <c r="AG43" s="208">
        <v>270.96299999999997</v>
      </c>
      <c r="AH43" s="208">
        <v>270.96299999999997</v>
      </c>
      <c r="AI43" s="208">
        <v>270.96299999999997</v>
      </c>
      <c r="AJ43" s="208">
        <v>244.375</v>
      </c>
      <c r="AK43" s="190">
        <v>195.5</v>
      </c>
      <c r="AL43" s="312"/>
    </row>
    <row r="44" spans="1:45" ht="23.1" customHeight="1" x14ac:dyDescent="0.25">
      <c r="A44" s="449" t="s">
        <v>238</v>
      </c>
      <c r="B44" s="2">
        <v>164</v>
      </c>
      <c r="C44" s="2" t="s">
        <v>425</v>
      </c>
      <c r="D44" s="3" t="s">
        <v>226</v>
      </c>
      <c r="E44" s="116">
        <f t="shared" si="8"/>
        <v>2250</v>
      </c>
      <c r="F44" s="117">
        <f t="shared" si="8"/>
        <v>1350</v>
      </c>
      <c r="G44" s="101"/>
      <c r="H44" s="45"/>
      <c r="I44" s="45"/>
      <c r="J44" s="62"/>
      <c r="K44" s="202">
        <f t="shared" si="9"/>
        <v>2250</v>
      </c>
      <c r="L44" s="202">
        <f t="shared" si="9"/>
        <v>1350</v>
      </c>
      <c r="M44" s="51"/>
      <c r="N44" s="13">
        <f t="shared" si="2"/>
        <v>2228.337</v>
      </c>
      <c r="O44" s="13">
        <f t="shared" si="3"/>
        <v>1337.0021999999999</v>
      </c>
      <c r="P44" s="51"/>
      <c r="Q44" s="554">
        <v>891.33479999999997</v>
      </c>
      <c r="R44" s="477">
        <v>891.33479999999997</v>
      </c>
      <c r="S44" s="477">
        <v>891.33479999999997</v>
      </c>
      <c r="T44" s="477">
        <v>891.33479999999997</v>
      </c>
      <c r="U44" s="450">
        <v>825.31</v>
      </c>
      <c r="V44" s="450">
        <v>808.94972799939387</v>
      </c>
      <c r="W44" s="436">
        <v>735.40884363581256</v>
      </c>
      <c r="X44" s="409">
        <v>735.40884363581256</v>
      </c>
      <c r="Y44" s="409">
        <v>735.40884363581256</v>
      </c>
      <c r="Z44" s="367">
        <v>668.55349421437495</v>
      </c>
      <c r="AA44" s="303">
        <v>534.84279537149996</v>
      </c>
      <c r="AB44" s="289">
        <v>511.51759312499996</v>
      </c>
      <c r="AC44" s="277">
        <v>409.21407449999998</v>
      </c>
      <c r="AD44" s="263">
        <v>409.21407449999998</v>
      </c>
      <c r="AE44" s="263">
        <v>409.21407449999998</v>
      </c>
      <c r="AF44" s="208">
        <v>368.3295</v>
      </c>
      <c r="AG44" s="208">
        <v>368.3295</v>
      </c>
      <c r="AH44" s="208">
        <v>368.3295</v>
      </c>
      <c r="AI44" s="208">
        <v>368.3295</v>
      </c>
      <c r="AJ44" s="208">
        <v>332.1875</v>
      </c>
      <c r="AK44" s="190">
        <v>265.75</v>
      </c>
      <c r="AL44" s="312"/>
    </row>
    <row r="45" spans="1:45" ht="23.1" customHeight="1" x14ac:dyDescent="0.25">
      <c r="A45" s="449" t="s">
        <v>238</v>
      </c>
      <c r="B45" s="2">
        <v>165</v>
      </c>
      <c r="C45" s="2" t="s">
        <v>426</v>
      </c>
      <c r="D45" s="3" t="s">
        <v>227</v>
      </c>
      <c r="E45" s="116">
        <f t="shared" si="8"/>
        <v>2400</v>
      </c>
      <c r="F45" s="117">
        <f t="shared" si="8"/>
        <v>1450</v>
      </c>
      <c r="G45" s="101"/>
      <c r="H45" s="45"/>
      <c r="I45" s="45"/>
      <c r="J45" s="62"/>
      <c r="K45" s="202">
        <f t="shared" si="9"/>
        <v>2400</v>
      </c>
      <c r="L45" s="202">
        <f t="shared" si="9"/>
        <v>1450</v>
      </c>
      <c r="M45" s="51"/>
      <c r="N45" s="13">
        <f t="shared" si="2"/>
        <v>2383.4790000000003</v>
      </c>
      <c r="O45" s="13">
        <f t="shared" si="3"/>
        <v>1430.0874000000001</v>
      </c>
      <c r="P45" s="51"/>
      <c r="Q45" s="554">
        <v>953.39160000000004</v>
      </c>
      <c r="R45" s="477">
        <v>953.39160000000004</v>
      </c>
      <c r="S45" s="477">
        <v>953.39160000000004</v>
      </c>
      <c r="T45" s="477">
        <v>953.39160000000004</v>
      </c>
      <c r="U45" s="450">
        <v>882.77</v>
      </c>
      <c r="V45" s="450">
        <v>886.02444902646675</v>
      </c>
      <c r="W45" s="436">
        <v>805.47677184224244</v>
      </c>
      <c r="X45" s="409">
        <v>805.47677184224244</v>
      </c>
      <c r="Y45" s="409">
        <v>805.47677184224244</v>
      </c>
      <c r="Z45" s="367">
        <v>732.25161076567485</v>
      </c>
      <c r="AA45" s="303">
        <v>585.80128861253991</v>
      </c>
      <c r="AB45" s="289">
        <v>560.2537190249999</v>
      </c>
      <c r="AC45" s="277">
        <v>448.20297521999993</v>
      </c>
      <c r="AD45" s="263">
        <v>448.20297521999993</v>
      </c>
      <c r="AE45" s="263">
        <v>448.20297521999993</v>
      </c>
      <c r="AF45" s="208">
        <v>403.42301999999995</v>
      </c>
      <c r="AG45" s="208">
        <v>403.42301999999995</v>
      </c>
      <c r="AH45" s="208">
        <v>403.42301999999995</v>
      </c>
      <c r="AI45" s="208">
        <v>403.42301999999995</v>
      </c>
      <c r="AJ45" s="208">
        <v>363.83749999999998</v>
      </c>
      <c r="AK45" s="190">
        <v>291.07</v>
      </c>
      <c r="AL45" s="312"/>
    </row>
    <row r="46" spans="1:45" ht="23.1" customHeight="1" x14ac:dyDescent="0.25">
      <c r="A46" s="449" t="s">
        <v>238</v>
      </c>
      <c r="B46" s="2">
        <v>166</v>
      </c>
      <c r="C46" s="2" t="s">
        <v>427</v>
      </c>
      <c r="D46" s="3" t="s">
        <v>228</v>
      </c>
      <c r="E46" s="116">
        <f t="shared" si="8"/>
        <v>2700</v>
      </c>
      <c r="F46" s="117">
        <f t="shared" si="8"/>
        <v>1650</v>
      </c>
      <c r="G46" s="101"/>
      <c r="H46" s="45"/>
      <c r="I46" s="45"/>
      <c r="J46" s="62"/>
      <c r="K46" s="202">
        <f t="shared" si="9"/>
        <v>2700</v>
      </c>
      <c r="L46" s="202">
        <f t="shared" si="9"/>
        <v>1650</v>
      </c>
      <c r="M46" s="51"/>
      <c r="N46" s="13">
        <f t="shared" si="2"/>
        <v>2687.4450000000002</v>
      </c>
      <c r="O46" s="13">
        <f t="shared" si="3"/>
        <v>1612.4670000000001</v>
      </c>
      <c r="P46" s="51"/>
      <c r="Q46" s="554">
        <v>1074.9780000000001</v>
      </c>
      <c r="R46" s="477">
        <v>1074.9780000000001</v>
      </c>
      <c r="S46" s="477">
        <v>1074.9780000000001</v>
      </c>
      <c r="T46" s="477">
        <v>1074.9780000000001</v>
      </c>
      <c r="U46" s="450">
        <v>995.35</v>
      </c>
      <c r="V46" s="450">
        <v>975.57967385334246</v>
      </c>
      <c r="W46" s="436">
        <v>886.89061259394759</v>
      </c>
      <c r="X46" s="409">
        <v>886.89061259394759</v>
      </c>
      <c r="Y46" s="409">
        <v>886.89061259394759</v>
      </c>
      <c r="Z46" s="367">
        <v>806.26419326722498</v>
      </c>
      <c r="AA46" s="303">
        <v>645.01135461377999</v>
      </c>
      <c r="AB46" s="289">
        <v>616.88155567499996</v>
      </c>
      <c r="AC46" s="277">
        <v>493.50524453999998</v>
      </c>
      <c r="AD46" s="263">
        <v>493.50524453999998</v>
      </c>
      <c r="AE46" s="263">
        <v>493.50524453999998</v>
      </c>
      <c r="AF46" s="208">
        <v>444.19914</v>
      </c>
      <c r="AG46" s="208">
        <v>444.19914</v>
      </c>
      <c r="AH46" s="208">
        <v>444.19914</v>
      </c>
      <c r="AI46" s="208">
        <v>444.19914</v>
      </c>
      <c r="AJ46" s="208">
        <v>400.61250000000001</v>
      </c>
      <c r="AK46" s="190">
        <v>320.49</v>
      </c>
      <c r="AL46" s="312"/>
    </row>
    <row r="47" spans="1:45" ht="23.1" customHeight="1" x14ac:dyDescent="0.25">
      <c r="A47" s="449" t="s">
        <v>238</v>
      </c>
      <c r="B47" s="2">
        <v>167</v>
      </c>
      <c r="C47" s="2" t="s">
        <v>428</v>
      </c>
      <c r="D47" s="3" t="s">
        <v>131</v>
      </c>
      <c r="E47" s="116">
        <f t="shared" si="8"/>
        <v>4800</v>
      </c>
      <c r="F47" s="117">
        <f t="shared" si="8"/>
        <v>2900</v>
      </c>
      <c r="G47" s="101"/>
      <c r="H47" s="45"/>
      <c r="I47" s="45"/>
      <c r="J47" s="62"/>
      <c r="K47" s="202">
        <f t="shared" si="9"/>
        <v>4800</v>
      </c>
      <c r="L47" s="202">
        <f t="shared" si="9"/>
        <v>2900</v>
      </c>
      <c r="M47" s="51"/>
      <c r="N47" s="13">
        <f t="shared" si="2"/>
        <v>4791.2</v>
      </c>
      <c r="O47" s="13">
        <f t="shared" si="3"/>
        <v>2874.7200000000003</v>
      </c>
      <c r="P47" s="51"/>
      <c r="Q47" s="554">
        <v>1916.48</v>
      </c>
      <c r="R47" s="477">
        <v>1916.48</v>
      </c>
      <c r="S47" s="477">
        <v>1916.48</v>
      </c>
      <c r="T47" s="477">
        <v>1916.48</v>
      </c>
      <c r="U47" s="450">
        <v>1774.52</v>
      </c>
      <c r="V47" s="450">
        <v>1774.5200000000002</v>
      </c>
      <c r="W47" s="436">
        <v>1613.2</v>
      </c>
      <c r="X47" s="420">
        <v>1614</v>
      </c>
      <c r="Y47" s="409">
        <v>1613.2</v>
      </c>
      <c r="Z47" s="367">
        <v>1472.1329149999999</v>
      </c>
      <c r="AA47" s="303">
        <v>1177.706332</v>
      </c>
      <c r="AB47" s="289">
        <v>1126.345</v>
      </c>
      <c r="AC47" s="277">
        <v>901.07600000000002</v>
      </c>
      <c r="AD47" s="263">
        <v>901.07600000000002</v>
      </c>
      <c r="AE47" s="263">
        <v>901.07600000000002</v>
      </c>
      <c r="AF47" s="208">
        <v>810.96245999999996</v>
      </c>
      <c r="AG47" s="208">
        <v>810.96245999999996</v>
      </c>
      <c r="AH47" s="208">
        <v>810.96245999999996</v>
      </c>
      <c r="AI47" s="208">
        <v>810.96245999999996</v>
      </c>
      <c r="AJ47" s="208">
        <v>731.38750000000005</v>
      </c>
      <c r="AK47" s="190">
        <v>585.11</v>
      </c>
      <c r="AL47" s="312"/>
    </row>
    <row r="48" spans="1:45" ht="23.1" customHeight="1" x14ac:dyDescent="0.25">
      <c r="A48" s="449" t="s">
        <v>238</v>
      </c>
      <c r="B48" s="2">
        <v>168</v>
      </c>
      <c r="C48" s="2" t="s">
        <v>429</v>
      </c>
      <c r="D48" s="3" t="s">
        <v>132</v>
      </c>
      <c r="E48" s="116">
        <f t="shared" si="8"/>
        <v>8200</v>
      </c>
      <c r="F48" s="117">
        <f t="shared" si="8"/>
        <v>4900</v>
      </c>
      <c r="G48" s="101"/>
      <c r="H48" s="45"/>
      <c r="I48" s="45"/>
      <c r="J48" s="62"/>
      <c r="K48" s="202">
        <f t="shared" si="9"/>
        <v>8200</v>
      </c>
      <c r="L48" s="202">
        <f t="shared" si="9"/>
        <v>4900</v>
      </c>
      <c r="M48" s="51"/>
      <c r="N48" s="13">
        <f t="shared" si="2"/>
        <v>8165.25</v>
      </c>
      <c r="O48" s="13">
        <f t="shared" si="3"/>
        <v>4899.1499999999996</v>
      </c>
      <c r="P48" s="51"/>
      <c r="Q48" s="554">
        <v>3266.1</v>
      </c>
      <c r="R48" s="477">
        <v>3266.1</v>
      </c>
      <c r="S48" s="477">
        <v>3266.1</v>
      </c>
      <c r="T48" s="477">
        <v>3266.1</v>
      </c>
      <c r="U48" s="450">
        <v>3024.16</v>
      </c>
      <c r="V48" s="450">
        <v>3024.1640000000002</v>
      </c>
      <c r="W48" s="436">
        <v>2749.24</v>
      </c>
      <c r="X48" s="409">
        <v>2749.24</v>
      </c>
      <c r="Y48" s="409">
        <v>2749.24</v>
      </c>
      <c r="Z48" s="367">
        <v>2508.4250000000002</v>
      </c>
      <c r="AA48" s="303">
        <v>2006.74</v>
      </c>
      <c r="AB48" s="289">
        <v>3187.5</v>
      </c>
      <c r="AC48" s="277">
        <v>2550</v>
      </c>
      <c r="AD48" s="272">
        <v>2550</v>
      </c>
      <c r="AE48" s="263">
        <v>1535.6000000000001</v>
      </c>
      <c r="AF48" s="208">
        <v>1382.03604</v>
      </c>
      <c r="AG48" s="208">
        <v>1382.03604</v>
      </c>
      <c r="AH48" s="208">
        <v>1382.03604</v>
      </c>
      <c r="AI48" s="208">
        <v>1382.03604</v>
      </c>
      <c r="AJ48" s="208">
        <v>1246.425</v>
      </c>
      <c r="AK48" s="190">
        <v>997.14</v>
      </c>
      <c r="AL48" s="312"/>
    </row>
    <row r="49" spans="1:39" ht="23.1" customHeight="1" x14ac:dyDescent="0.25">
      <c r="A49" s="449" t="s">
        <v>238</v>
      </c>
      <c r="B49" s="2">
        <v>169</v>
      </c>
      <c r="C49" s="2" t="s">
        <v>430</v>
      </c>
      <c r="D49" s="3" t="s">
        <v>133</v>
      </c>
      <c r="E49" s="116">
        <f t="shared" si="8"/>
        <v>11100</v>
      </c>
      <c r="F49" s="117">
        <f t="shared" si="8"/>
        <v>6700</v>
      </c>
      <c r="G49" s="101"/>
      <c r="H49" s="45"/>
      <c r="I49" s="45"/>
      <c r="J49" s="62"/>
      <c r="K49" s="202">
        <f t="shared" si="9"/>
        <v>11100</v>
      </c>
      <c r="L49" s="202">
        <f t="shared" si="9"/>
        <v>6700</v>
      </c>
      <c r="M49" s="51"/>
      <c r="N49" s="13">
        <f t="shared" si="2"/>
        <v>11093.724999999999</v>
      </c>
      <c r="O49" s="13">
        <f t="shared" si="3"/>
        <v>6656.2349999999997</v>
      </c>
      <c r="P49" s="51"/>
      <c r="Q49" s="554">
        <v>4437.49</v>
      </c>
      <c r="R49" s="477">
        <v>4437.49</v>
      </c>
      <c r="S49" s="477">
        <v>4437.49</v>
      </c>
      <c r="T49" s="477">
        <v>4437.49</v>
      </c>
      <c r="U49" s="450">
        <v>4108.78</v>
      </c>
      <c r="V49" s="450">
        <v>4108.7750000000005</v>
      </c>
      <c r="W49" s="436">
        <v>3735.25</v>
      </c>
      <c r="X49" s="409">
        <v>3735.25</v>
      </c>
      <c r="Y49" s="409">
        <v>3735.25</v>
      </c>
      <c r="Z49" s="367">
        <v>3408.5890162500004</v>
      </c>
      <c r="AA49" s="303">
        <v>2726.8712130000004</v>
      </c>
      <c r="AB49" s="289">
        <v>4186.25</v>
      </c>
      <c r="AC49" s="277">
        <v>3349</v>
      </c>
      <c r="AD49" s="272">
        <v>3349</v>
      </c>
      <c r="AE49" s="263">
        <v>2086.3590000000004</v>
      </c>
      <c r="AF49" s="208">
        <v>1877.7112199999999</v>
      </c>
      <c r="AG49" s="208">
        <v>1877.7112199999999</v>
      </c>
      <c r="AH49" s="208">
        <v>1877.7112199999999</v>
      </c>
      <c r="AI49" s="208">
        <v>1877.7112199999999</v>
      </c>
      <c r="AJ49" s="208">
        <v>1693.4625000000001</v>
      </c>
      <c r="AK49" s="190">
        <v>1354.77</v>
      </c>
      <c r="AL49" s="312"/>
    </row>
    <row r="50" spans="1:39" ht="23.1" customHeight="1" x14ac:dyDescent="0.25">
      <c r="A50" s="449" t="s">
        <v>238</v>
      </c>
      <c r="B50" s="2">
        <v>170</v>
      </c>
      <c r="C50" s="2" t="s">
        <v>431</v>
      </c>
      <c r="D50" s="3" t="s">
        <v>134</v>
      </c>
      <c r="E50" s="116">
        <f t="shared" si="8"/>
        <v>14450</v>
      </c>
      <c r="F50" s="117">
        <f t="shared" si="8"/>
        <v>8700</v>
      </c>
      <c r="G50" s="101"/>
      <c r="H50" s="45"/>
      <c r="I50" s="45"/>
      <c r="J50" s="62"/>
      <c r="K50" s="202">
        <f t="shared" si="9"/>
        <v>14450</v>
      </c>
      <c r="L50" s="202">
        <f t="shared" si="9"/>
        <v>8700</v>
      </c>
      <c r="M50" s="51"/>
      <c r="N50" s="13">
        <f t="shared" si="2"/>
        <v>14437.3</v>
      </c>
      <c r="O50" s="13">
        <f t="shared" si="3"/>
        <v>8662.380000000001</v>
      </c>
      <c r="P50" s="51"/>
      <c r="Q50" s="554">
        <v>5774.92</v>
      </c>
      <c r="R50" s="477">
        <v>5774.92</v>
      </c>
      <c r="S50" s="477">
        <v>5774.92</v>
      </c>
      <c r="T50" s="477">
        <v>5774.92</v>
      </c>
      <c r="U50" s="450">
        <v>5347.14</v>
      </c>
      <c r="V50" s="450">
        <v>5347.1329999999998</v>
      </c>
      <c r="W50" s="436">
        <v>4861.03</v>
      </c>
      <c r="X50" s="409">
        <v>4861.03</v>
      </c>
      <c r="Y50" s="409">
        <v>4861.03</v>
      </c>
      <c r="Z50" s="367">
        <v>4435.25</v>
      </c>
      <c r="AA50" s="305">
        <v>3548.2</v>
      </c>
      <c r="AB50" s="289">
        <v>6570</v>
      </c>
      <c r="AC50" s="277">
        <v>5256</v>
      </c>
      <c r="AD50" s="272">
        <v>5256</v>
      </c>
      <c r="AE50" s="263">
        <v>2571.1620000000003</v>
      </c>
      <c r="AF50" s="208">
        <v>2313.9269999999997</v>
      </c>
      <c r="AG50" s="208">
        <v>2313.9269999999997</v>
      </c>
      <c r="AH50" s="208">
        <v>2313.9269999999997</v>
      </c>
      <c r="AI50" s="208">
        <v>2313.9269999999997</v>
      </c>
      <c r="AJ50" s="208">
        <v>2086.875</v>
      </c>
      <c r="AK50" s="190">
        <v>1669.5</v>
      </c>
      <c r="AL50" s="312"/>
    </row>
    <row r="51" spans="1:39" ht="15" customHeight="1" x14ac:dyDescent="0.25">
      <c r="D51" s="320"/>
      <c r="E51" s="138"/>
      <c r="F51" s="139"/>
      <c r="G51" s="103"/>
      <c r="H51" s="67"/>
      <c r="I51" s="67"/>
      <c r="J51" s="2"/>
      <c r="K51" s="202"/>
      <c r="L51" s="202"/>
      <c r="M51" s="2"/>
      <c r="N51" s="13"/>
      <c r="O51" s="13"/>
      <c r="P51" s="2"/>
      <c r="Q51" s="398"/>
      <c r="R51" s="398"/>
      <c r="S51" s="398"/>
      <c r="T51" s="398"/>
      <c r="U51" s="398"/>
      <c r="V51" s="398"/>
      <c r="W51" s="400"/>
      <c r="X51" s="400"/>
      <c r="Y51" s="400"/>
      <c r="Z51" s="332"/>
      <c r="AA51" s="342"/>
      <c r="AB51" s="322"/>
      <c r="AC51" s="279"/>
      <c r="AD51" s="343"/>
      <c r="AE51" s="323"/>
      <c r="AF51" s="209"/>
      <c r="AG51" s="209"/>
      <c r="AH51" s="209"/>
      <c r="AI51" s="209"/>
      <c r="AJ51" s="209"/>
      <c r="AK51" s="191"/>
      <c r="AL51" s="312"/>
    </row>
    <row r="52" spans="1:39" ht="23.1" customHeight="1" x14ac:dyDescent="0.25">
      <c r="D52" s="615" t="s">
        <v>44</v>
      </c>
      <c r="E52" s="615"/>
      <c r="F52" s="615"/>
      <c r="G52" s="615"/>
      <c r="H52" s="615"/>
      <c r="I52" s="615"/>
      <c r="J52" s="2"/>
      <c r="K52" s="202"/>
      <c r="L52" s="202"/>
      <c r="M52" s="2"/>
      <c r="N52" s="13"/>
      <c r="O52" s="13"/>
      <c r="P52" s="2"/>
      <c r="Q52" s="553">
        <v>45483</v>
      </c>
      <c r="R52" s="509">
        <v>45455</v>
      </c>
      <c r="S52" s="509">
        <v>45425</v>
      </c>
      <c r="T52" s="480">
        <v>290224</v>
      </c>
      <c r="U52" s="474">
        <v>220324</v>
      </c>
      <c r="V52" s="398"/>
      <c r="W52" s="400"/>
      <c r="X52" s="400"/>
      <c r="Y52" s="400"/>
      <c r="Z52" s="332"/>
      <c r="AA52" s="342"/>
      <c r="AB52" s="322"/>
      <c r="AC52" s="279"/>
      <c r="AD52" s="343"/>
      <c r="AE52" s="323"/>
      <c r="AF52" s="209"/>
      <c r="AG52" s="209"/>
      <c r="AH52" s="209"/>
      <c r="AI52" s="209"/>
      <c r="AJ52" s="209"/>
      <c r="AK52" s="191"/>
      <c r="AL52" s="312"/>
    </row>
    <row r="53" spans="1:39" ht="23.1" customHeight="1" x14ac:dyDescent="0.25">
      <c r="A53" s="517" t="s">
        <v>254</v>
      </c>
      <c r="B53" s="2">
        <v>422</v>
      </c>
      <c r="C53" s="2" t="s">
        <v>359</v>
      </c>
      <c r="D53" s="4" t="s">
        <v>562</v>
      </c>
      <c r="E53" s="116">
        <f t="shared" ref="E53:F61" si="10">K53</f>
        <v>1300</v>
      </c>
      <c r="F53" s="117">
        <f t="shared" si="10"/>
        <v>800</v>
      </c>
      <c r="G53" s="101"/>
      <c r="K53" s="202">
        <f t="shared" ref="K53:L61" si="11">MROUND(N53+25,50)</f>
        <v>1300</v>
      </c>
      <c r="L53" s="202">
        <f t="shared" si="11"/>
        <v>800</v>
      </c>
      <c r="M53" s="51"/>
      <c r="N53" s="13">
        <f t="shared" si="2"/>
        <v>1286.1000000000001</v>
      </c>
      <c r="O53" s="13">
        <f t="shared" si="3"/>
        <v>771.66000000000008</v>
      </c>
      <c r="P53" s="51"/>
      <c r="Q53" s="554">
        <v>514.44000000000005</v>
      </c>
      <c r="R53" s="478">
        <v>605.46</v>
      </c>
      <c r="S53" s="478">
        <v>560.63</v>
      </c>
      <c r="T53" s="478">
        <v>560.63</v>
      </c>
      <c r="U53" s="398">
        <v>560.63</v>
      </c>
      <c r="V53" s="398">
        <v>345.17</v>
      </c>
      <c r="W53" s="436">
        <v>345.17</v>
      </c>
      <c r="X53" s="409">
        <v>345.17</v>
      </c>
      <c r="Y53" s="409">
        <v>345.17</v>
      </c>
      <c r="Z53" s="367">
        <v>297.5625</v>
      </c>
      <c r="AA53" s="311">
        <v>257.08999999999997</v>
      </c>
      <c r="AB53" s="289">
        <v>243</v>
      </c>
      <c r="AC53" s="277">
        <v>194.4</v>
      </c>
      <c r="AD53" s="263">
        <v>194.4</v>
      </c>
      <c r="AE53" s="263">
        <v>194.4</v>
      </c>
      <c r="AF53" s="208">
        <v>186.19523999999998</v>
      </c>
      <c r="AG53" s="208">
        <v>186.19523999999998</v>
      </c>
      <c r="AH53" s="208">
        <v>186.19523999999998</v>
      </c>
      <c r="AI53" s="208">
        <v>186.19523999999998</v>
      </c>
      <c r="AJ53" s="208">
        <v>167.92500000000001</v>
      </c>
      <c r="AK53" s="191">
        <v>134.34</v>
      </c>
      <c r="AL53" s="312"/>
    </row>
    <row r="54" spans="1:39" ht="23.1" customHeight="1" x14ac:dyDescent="0.25">
      <c r="A54" s="517" t="s">
        <v>254</v>
      </c>
      <c r="B54" s="2">
        <v>423</v>
      </c>
      <c r="C54" s="2" t="s">
        <v>360</v>
      </c>
      <c r="D54" s="4" t="s">
        <v>561</v>
      </c>
      <c r="E54" s="116">
        <f t="shared" si="10"/>
        <v>1550</v>
      </c>
      <c r="F54" s="117">
        <f t="shared" si="10"/>
        <v>950</v>
      </c>
      <c r="G54" s="101"/>
      <c r="K54" s="202">
        <f t="shared" si="11"/>
        <v>1550</v>
      </c>
      <c r="L54" s="202">
        <f t="shared" si="11"/>
        <v>950</v>
      </c>
      <c r="M54" s="51"/>
      <c r="N54" s="13">
        <f t="shared" si="2"/>
        <v>1513.65</v>
      </c>
      <c r="O54" s="13">
        <f t="shared" si="3"/>
        <v>908.19</v>
      </c>
      <c r="P54" s="51"/>
      <c r="Q54" s="554">
        <v>605.46</v>
      </c>
      <c r="R54" s="478">
        <v>514.44000000000005</v>
      </c>
      <c r="S54" s="478">
        <v>476.34</v>
      </c>
      <c r="T54" s="478">
        <v>476.34</v>
      </c>
      <c r="U54" s="398">
        <v>476.34</v>
      </c>
      <c r="V54" s="398">
        <v>406.25</v>
      </c>
      <c r="W54" s="436">
        <v>406.25</v>
      </c>
      <c r="X54" s="409">
        <v>406.25</v>
      </c>
      <c r="Y54" s="409">
        <v>406.25</v>
      </c>
      <c r="Z54" s="367">
        <v>321.36249999999995</v>
      </c>
      <c r="AA54" s="311">
        <v>238.05</v>
      </c>
      <c r="AB54" s="289">
        <v>225</v>
      </c>
      <c r="AC54" s="277">
        <v>180</v>
      </c>
      <c r="AD54" s="263">
        <v>180</v>
      </c>
      <c r="AE54" s="263">
        <v>180</v>
      </c>
      <c r="AF54" s="208">
        <v>169.27217999999999</v>
      </c>
      <c r="AG54" s="208">
        <v>169.27217999999999</v>
      </c>
      <c r="AH54" s="208">
        <v>169.27217999999999</v>
      </c>
      <c r="AI54" s="208">
        <v>169.27217999999999</v>
      </c>
      <c r="AJ54" s="208">
        <v>152.66249999999999</v>
      </c>
      <c r="AK54" s="191">
        <v>122.13</v>
      </c>
      <c r="AL54" s="312"/>
    </row>
    <row r="55" spans="1:39" ht="23.1" customHeight="1" x14ac:dyDescent="0.25">
      <c r="A55" s="517" t="s">
        <v>254</v>
      </c>
      <c r="B55" s="2">
        <v>424</v>
      </c>
      <c r="C55" s="2" t="s">
        <v>362</v>
      </c>
      <c r="D55" s="4" t="s">
        <v>560</v>
      </c>
      <c r="E55" s="116">
        <f t="shared" si="10"/>
        <v>1750</v>
      </c>
      <c r="F55" s="117">
        <f t="shared" si="10"/>
        <v>1050</v>
      </c>
      <c r="G55" s="101"/>
      <c r="K55" s="202">
        <f t="shared" si="11"/>
        <v>1750</v>
      </c>
      <c r="L55" s="202">
        <f t="shared" si="11"/>
        <v>1050</v>
      </c>
      <c r="M55" s="51"/>
      <c r="N55" s="13">
        <f t="shared" si="2"/>
        <v>1714.8</v>
      </c>
      <c r="O55" s="13">
        <f t="shared" si="3"/>
        <v>1028.8799999999999</v>
      </c>
      <c r="P55" s="51"/>
      <c r="Q55" s="554">
        <v>685.92</v>
      </c>
      <c r="R55" s="478">
        <v>685.92</v>
      </c>
      <c r="S55" s="478">
        <v>635.12</v>
      </c>
      <c r="T55" s="478">
        <v>635.12</v>
      </c>
      <c r="U55" s="398">
        <v>635.12</v>
      </c>
      <c r="V55" s="398">
        <v>460.23</v>
      </c>
      <c r="W55" s="436">
        <v>460.23</v>
      </c>
      <c r="X55" s="409">
        <v>460.23</v>
      </c>
      <c r="Y55" s="409">
        <v>460.23</v>
      </c>
      <c r="Z55" s="367">
        <v>396.75</v>
      </c>
      <c r="AA55" s="311">
        <v>317.39999999999998</v>
      </c>
      <c r="AB55" s="289">
        <v>300</v>
      </c>
      <c r="AC55" s="277">
        <v>240</v>
      </c>
      <c r="AD55" s="263">
        <v>240</v>
      </c>
      <c r="AE55" s="263">
        <v>240</v>
      </c>
      <c r="AF55" s="208">
        <v>207.05453999999997</v>
      </c>
      <c r="AG55" s="208">
        <v>207.05453999999997</v>
      </c>
      <c r="AH55" s="208">
        <v>207.05453999999997</v>
      </c>
      <c r="AI55" s="208">
        <v>207.05453999999997</v>
      </c>
      <c r="AJ55" s="208">
        <v>186.73749999999998</v>
      </c>
      <c r="AK55" s="191">
        <v>149.38999999999999</v>
      </c>
      <c r="AL55" s="312"/>
    </row>
    <row r="56" spans="1:39" ht="23.1" customHeight="1" x14ac:dyDescent="0.25">
      <c r="A56" s="517" t="s">
        <v>254</v>
      </c>
      <c r="B56" s="2">
        <v>425</v>
      </c>
      <c r="C56" s="2" t="s">
        <v>364</v>
      </c>
      <c r="D56" s="4" t="s">
        <v>559</v>
      </c>
      <c r="E56" s="116">
        <f t="shared" si="10"/>
        <v>2300</v>
      </c>
      <c r="F56" s="117">
        <f t="shared" si="10"/>
        <v>1400</v>
      </c>
      <c r="G56" s="101"/>
      <c r="K56" s="202">
        <f t="shared" si="11"/>
        <v>2300</v>
      </c>
      <c r="L56" s="202">
        <f t="shared" si="11"/>
        <v>1400</v>
      </c>
      <c r="M56" s="51"/>
      <c r="N56" s="13">
        <f t="shared" si="2"/>
        <v>2286.35</v>
      </c>
      <c r="O56" s="13">
        <f t="shared" si="3"/>
        <v>1371.81</v>
      </c>
      <c r="P56" s="51"/>
      <c r="Q56" s="554">
        <v>914.54</v>
      </c>
      <c r="R56" s="478">
        <v>914.54</v>
      </c>
      <c r="S56" s="478">
        <v>846.8</v>
      </c>
      <c r="T56" s="478">
        <v>846.8</v>
      </c>
      <c r="U56" s="398">
        <v>846.8</v>
      </c>
      <c r="V56" s="398">
        <v>613.63</v>
      </c>
      <c r="W56" s="436">
        <v>613.63</v>
      </c>
      <c r="X56" s="409">
        <v>613.63</v>
      </c>
      <c r="Y56" s="409">
        <v>613.63</v>
      </c>
      <c r="Z56" s="367">
        <v>529</v>
      </c>
      <c r="AA56" s="311">
        <v>423.2</v>
      </c>
      <c r="AB56" s="289">
        <v>400</v>
      </c>
      <c r="AC56" s="277">
        <v>320</v>
      </c>
      <c r="AD56" s="263">
        <v>320</v>
      </c>
      <c r="AE56" s="263">
        <v>320</v>
      </c>
      <c r="AF56" s="208">
        <v>266.07041999999996</v>
      </c>
      <c r="AG56" s="208">
        <v>266.07041999999996</v>
      </c>
      <c r="AH56" s="208">
        <v>266.07041999999996</v>
      </c>
      <c r="AI56" s="208">
        <v>266.07041999999996</v>
      </c>
      <c r="AJ56" s="208">
        <v>239.96250000000001</v>
      </c>
      <c r="AK56" s="191">
        <v>191.97</v>
      </c>
      <c r="AL56" s="312"/>
    </row>
    <row r="57" spans="1:39" ht="23.1" customHeight="1" x14ac:dyDescent="0.25">
      <c r="A57" s="517" t="s">
        <v>254</v>
      </c>
      <c r="B57" s="2">
        <v>426</v>
      </c>
      <c r="C57" s="2" t="s">
        <v>365</v>
      </c>
      <c r="D57" s="4" t="s">
        <v>558</v>
      </c>
      <c r="E57" s="116">
        <f t="shared" si="10"/>
        <v>3100</v>
      </c>
      <c r="F57" s="117">
        <f t="shared" si="10"/>
        <v>1850</v>
      </c>
      <c r="G57" s="101"/>
      <c r="K57" s="202">
        <f t="shared" si="11"/>
        <v>3100</v>
      </c>
      <c r="L57" s="202">
        <f t="shared" si="11"/>
        <v>1850</v>
      </c>
      <c r="M57" s="51"/>
      <c r="N57" s="13">
        <f t="shared" si="2"/>
        <v>3072.3500000000004</v>
      </c>
      <c r="O57" s="13">
        <f t="shared" si="3"/>
        <v>1843.41</v>
      </c>
      <c r="P57" s="51"/>
      <c r="Q57" s="554">
        <v>1228.94</v>
      </c>
      <c r="R57" s="478">
        <v>1228.94</v>
      </c>
      <c r="S57" s="478">
        <v>1137.9000000000001</v>
      </c>
      <c r="T57" s="478">
        <v>1137.9000000000001</v>
      </c>
      <c r="U57" s="398">
        <v>1137.9000000000001</v>
      </c>
      <c r="V57" s="398">
        <v>824.57</v>
      </c>
      <c r="W57" s="436">
        <v>824.57</v>
      </c>
      <c r="X57" s="409">
        <v>824.57</v>
      </c>
      <c r="Y57" s="409">
        <v>824.57</v>
      </c>
      <c r="Z57" s="367">
        <v>710.84999999999991</v>
      </c>
      <c r="AA57" s="311">
        <v>568.67999999999995</v>
      </c>
      <c r="AB57" s="289">
        <v>537.5</v>
      </c>
      <c r="AC57" s="277">
        <v>430</v>
      </c>
      <c r="AD57" s="263">
        <v>430</v>
      </c>
      <c r="AE57" s="263">
        <v>430</v>
      </c>
      <c r="AF57" s="208">
        <v>341.37180000000001</v>
      </c>
      <c r="AG57" s="208">
        <v>341.37180000000001</v>
      </c>
      <c r="AH57" s="208">
        <v>341.37180000000001</v>
      </c>
      <c r="AI57" s="208">
        <v>341.37180000000001</v>
      </c>
      <c r="AJ57" s="208">
        <v>307.875</v>
      </c>
      <c r="AK57" s="191">
        <v>246.3</v>
      </c>
      <c r="AL57" s="312"/>
    </row>
    <row r="58" spans="1:39" ht="23.1" customHeight="1" x14ac:dyDescent="0.25">
      <c r="A58" s="517" t="s">
        <v>254</v>
      </c>
      <c r="B58" s="2">
        <v>427</v>
      </c>
      <c r="C58" s="2" t="s">
        <v>366</v>
      </c>
      <c r="D58" s="4" t="s">
        <v>557</v>
      </c>
      <c r="E58" s="116">
        <f t="shared" si="10"/>
        <v>3750</v>
      </c>
      <c r="F58" s="117">
        <f t="shared" si="10"/>
        <v>2250</v>
      </c>
      <c r="G58" s="101"/>
      <c r="K58" s="202">
        <f t="shared" si="11"/>
        <v>3750</v>
      </c>
      <c r="L58" s="202">
        <f t="shared" si="11"/>
        <v>2250</v>
      </c>
      <c r="M58" s="51"/>
      <c r="N58" s="13">
        <f t="shared" si="2"/>
        <v>3715.375</v>
      </c>
      <c r="O58" s="13">
        <f t="shared" si="3"/>
        <v>2229.2250000000004</v>
      </c>
      <c r="P58" s="51"/>
      <c r="Q58" s="554">
        <v>1486.15</v>
      </c>
      <c r="R58" s="478">
        <v>1486.15</v>
      </c>
      <c r="S58" s="478">
        <v>1376.08</v>
      </c>
      <c r="T58" s="478">
        <v>1376.08</v>
      </c>
      <c r="U58" s="398">
        <v>1376.08</v>
      </c>
      <c r="V58" s="398">
        <v>997.16</v>
      </c>
      <c r="W58" s="436">
        <v>997.16</v>
      </c>
      <c r="X58" s="409">
        <v>997.16</v>
      </c>
      <c r="Y58" s="409">
        <v>997.16</v>
      </c>
      <c r="Z58" s="367">
        <v>859.625</v>
      </c>
      <c r="AA58" s="311">
        <v>687.7</v>
      </c>
      <c r="AB58" s="289">
        <v>650</v>
      </c>
      <c r="AC58" s="277">
        <v>520</v>
      </c>
      <c r="AD58" s="263">
        <v>520</v>
      </c>
      <c r="AE58" s="263">
        <v>520</v>
      </c>
      <c r="AF58" s="208">
        <v>422.72999999999996</v>
      </c>
      <c r="AG58" s="208">
        <v>422.72999999999996</v>
      </c>
      <c r="AH58" s="208">
        <v>422.72999999999996</v>
      </c>
      <c r="AI58" s="208">
        <v>422.72999999999996</v>
      </c>
      <c r="AJ58" s="208">
        <v>381.25</v>
      </c>
      <c r="AK58" s="191">
        <v>305</v>
      </c>
      <c r="AL58" s="312"/>
    </row>
    <row r="59" spans="1:39" ht="23.1" customHeight="1" x14ac:dyDescent="0.25">
      <c r="A59" s="517" t="s">
        <v>254</v>
      </c>
      <c r="B59" s="2">
        <v>428</v>
      </c>
      <c r="C59" s="2" t="s">
        <v>367</v>
      </c>
      <c r="D59" s="4" t="s">
        <v>556</v>
      </c>
      <c r="E59" s="116">
        <f t="shared" si="10"/>
        <v>4450</v>
      </c>
      <c r="F59" s="117">
        <f t="shared" si="10"/>
        <v>2700</v>
      </c>
      <c r="G59" s="101"/>
      <c r="K59" s="202">
        <f t="shared" si="11"/>
        <v>4450</v>
      </c>
      <c r="L59" s="202">
        <f t="shared" si="11"/>
        <v>2700</v>
      </c>
      <c r="M59" s="51"/>
      <c r="N59" s="13">
        <f t="shared" si="2"/>
        <v>4429.9750000000004</v>
      </c>
      <c r="O59" s="13">
        <f t="shared" si="3"/>
        <v>2657.9850000000001</v>
      </c>
      <c r="P59" s="51"/>
      <c r="Q59" s="554">
        <v>1771.99</v>
      </c>
      <c r="R59" s="478">
        <v>1771.99</v>
      </c>
      <c r="S59" s="478">
        <v>1640.73</v>
      </c>
      <c r="T59" s="478">
        <v>1640.73</v>
      </c>
      <c r="U59" s="398">
        <v>1640.73</v>
      </c>
      <c r="V59" s="398">
        <v>1188.93</v>
      </c>
      <c r="W59" s="436">
        <v>1188.93</v>
      </c>
      <c r="X59" s="409">
        <v>1188.93</v>
      </c>
      <c r="Y59" s="409">
        <v>1188.93</v>
      </c>
      <c r="Z59" s="367">
        <v>1024.9375</v>
      </c>
      <c r="AA59" s="311">
        <v>819.95</v>
      </c>
      <c r="AB59" s="289">
        <v>775</v>
      </c>
      <c r="AC59" s="277">
        <v>620</v>
      </c>
      <c r="AD59" s="263">
        <v>620</v>
      </c>
      <c r="AE59" s="263">
        <v>620</v>
      </c>
      <c r="AF59" s="208">
        <v>480.52619999999996</v>
      </c>
      <c r="AG59" s="208">
        <v>480.52619999999996</v>
      </c>
      <c r="AH59" s="208">
        <v>480.52619999999996</v>
      </c>
      <c r="AI59" s="208">
        <v>480.52619999999996</v>
      </c>
      <c r="AJ59" s="208">
        <v>433.375</v>
      </c>
      <c r="AK59" s="191">
        <v>346.7</v>
      </c>
      <c r="AL59" s="312"/>
    </row>
    <row r="60" spans="1:39" ht="23.1" customHeight="1" x14ac:dyDescent="0.25">
      <c r="A60" s="517" t="s">
        <v>254</v>
      </c>
      <c r="B60" s="2">
        <v>429</v>
      </c>
      <c r="C60" s="2" t="s">
        <v>361</v>
      </c>
      <c r="D60" s="4" t="s">
        <v>203</v>
      </c>
      <c r="E60" s="116">
        <f t="shared" si="10"/>
        <v>1950</v>
      </c>
      <c r="F60" s="117">
        <f t="shared" si="10"/>
        <v>1150</v>
      </c>
      <c r="G60" s="101"/>
      <c r="K60" s="202">
        <f t="shared" si="11"/>
        <v>1950</v>
      </c>
      <c r="L60" s="202">
        <f t="shared" si="11"/>
        <v>1150</v>
      </c>
      <c r="M60" s="51"/>
      <c r="N60" s="13">
        <f t="shared" si="2"/>
        <v>1908.5</v>
      </c>
      <c r="O60" s="13">
        <f t="shared" si="3"/>
        <v>1145.0999999999999</v>
      </c>
      <c r="P60" s="51"/>
      <c r="Q60" s="554">
        <v>763.4</v>
      </c>
      <c r="R60" s="478">
        <v>763.4</v>
      </c>
      <c r="S60" s="478">
        <v>706.86</v>
      </c>
      <c r="T60" s="478">
        <v>706.86</v>
      </c>
      <c r="U60" s="398">
        <v>706.86</v>
      </c>
      <c r="V60" s="398">
        <v>512.21</v>
      </c>
      <c r="W60" s="436">
        <v>512.21</v>
      </c>
      <c r="X60" s="409">
        <v>512.21</v>
      </c>
      <c r="Y60" s="409">
        <v>512.21</v>
      </c>
      <c r="Z60" s="367">
        <v>405.08749999999998</v>
      </c>
      <c r="AA60" s="311">
        <v>324.07</v>
      </c>
      <c r="AB60" s="289">
        <v>321.625</v>
      </c>
      <c r="AC60" s="277">
        <v>257.3</v>
      </c>
      <c r="AD60" s="263">
        <v>257.3</v>
      </c>
      <c r="AE60" s="263">
        <v>257.3</v>
      </c>
      <c r="AF60" s="208">
        <v>247.49801999999997</v>
      </c>
      <c r="AG60" s="208">
        <v>247.49801999999997</v>
      </c>
      <c r="AH60" s="208">
        <v>247.49801999999997</v>
      </c>
      <c r="AI60" s="208">
        <v>247.49801999999997</v>
      </c>
      <c r="AJ60" s="208">
        <v>223.21249999999998</v>
      </c>
      <c r="AK60" s="191">
        <v>178.57</v>
      </c>
      <c r="AL60" s="312"/>
    </row>
    <row r="61" spans="1:39" ht="23.1" customHeight="1" x14ac:dyDescent="0.25">
      <c r="A61" s="517" t="s">
        <v>254</v>
      </c>
      <c r="B61" s="2">
        <v>430</v>
      </c>
      <c r="C61" s="2" t="s">
        <v>363</v>
      </c>
      <c r="D61" s="4" t="s">
        <v>205</v>
      </c>
      <c r="E61" s="116">
        <f t="shared" si="10"/>
        <v>3050</v>
      </c>
      <c r="F61" s="117">
        <f t="shared" si="10"/>
        <v>1850</v>
      </c>
      <c r="G61" s="101"/>
      <c r="K61" s="202">
        <f t="shared" si="11"/>
        <v>3050</v>
      </c>
      <c r="L61" s="202">
        <f t="shared" si="11"/>
        <v>1850</v>
      </c>
      <c r="M61" s="51"/>
      <c r="N61" s="13">
        <f t="shared" si="2"/>
        <v>3046.7250000000004</v>
      </c>
      <c r="O61" s="13">
        <f t="shared" si="3"/>
        <v>1828.0350000000001</v>
      </c>
      <c r="P61" s="51"/>
      <c r="Q61" s="554">
        <v>1218.69</v>
      </c>
      <c r="R61" s="478">
        <v>1218.69</v>
      </c>
      <c r="S61" s="478">
        <v>1128.4100000000001</v>
      </c>
      <c r="T61" s="478">
        <v>1128.4100000000001</v>
      </c>
      <c r="U61" s="398">
        <v>1128.4100000000001</v>
      </c>
      <c r="V61" s="398">
        <v>817.69</v>
      </c>
      <c r="W61" s="436">
        <v>817.69</v>
      </c>
      <c r="X61" s="409">
        <v>817.69</v>
      </c>
      <c r="Y61" s="409">
        <v>817.69</v>
      </c>
      <c r="Z61" s="367">
        <v>590.45000000000005</v>
      </c>
      <c r="AA61" s="311">
        <v>472.36</v>
      </c>
      <c r="AB61" s="289">
        <v>513.4375</v>
      </c>
      <c r="AC61" s="277">
        <v>410.75</v>
      </c>
      <c r="AD61" s="263">
        <v>410.75</v>
      </c>
      <c r="AE61" s="263">
        <v>410.75</v>
      </c>
      <c r="AF61" s="208">
        <v>395.09315999999995</v>
      </c>
      <c r="AG61" s="208">
        <v>395.09315999999995</v>
      </c>
      <c r="AH61" s="208">
        <v>395.09315999999995</v>
      </c>
      <c r="AI61" s="208">
        <v>395.09315999999995</v>
      </c>
      <c r="AJ61" s="208">
        <v>356.32499999999999</v>
      </c>
      <c r="AK61" s="191">
        <v>285.06</v>
      </c>
      <c r="AL61" s="312"/>
    </row>
    <row r="62" spans="1:39" ht="15" customHeight="1" x14ac:dyDescent="0.25">
      <c r="D62" s="136"/>
      <c r="E62" s="138"/>
      <c r="F62" s="139"/>
      <c r="J62" s="34"/>
      <c r="K62" s="202"/>
      <c r="L62" s="202"/>
      <c r="M62" s="2"/>
      <c r="N62" s="13"/>
      <c r="O62" s="13"/>
      <c r="P62" s="2"/>
      <c r="Q62" s="398"/>
      <c r="R62" s="398"/>
      <c r="S62" s="398"/>
      <c r="T62" s="398"/>
      <c r="U62" s="398"/>
      <c r="V62" s="398"/>
      <c r="W62" s="400"/>
      <c r="X62" s="400"/>
      <c r="Y62" s="400"/>
      <c r="Z62" s="332"/>
      <c r="AA62" s="340"/>
      <c r="AB62" s="330"/>
      <c r="AC62" s="280"/>
      <c r="AD62" s="331"/>
      <c r="AE62" s="331"/>
      <c r="AF62" s="208"/>
      <c r="AG62" s="208"/>
      <c r="AH62" s="208"/>
      <c r="AI62" s="208"/>
      <c r="AJ62" s="208"/>
      <c r="AK62" s="191"/>
      <c r="AL62" s="312"/>
    </row>
    <row r="63" spans="1:39" ht="23.1" customHeight="1" x14ac:dyDescent="0.25">
      <c r="D63" s="615" t="s">
        <v>945</v>
      </c>
      <c r="E63" s="615"/>
      <c r="F63" s="615"/>
      <c r="G63" s="615"/>
      <c r="H63" s="615"/>
      <c r="I63" s="615"/>
      <c r="J63" s="34"/>
      <c r="K63" s="202"/>
      <c r="L63" s="202"/>
      <c r="M63" s="2"/>
      <c r="N63" s="13"/>
      <c r="O63" s="13"/>
      <c r="P63" s="2"/>
      <c r="Q63" s="553">
        <v>45483</v>
      </c>
      <c r="R63" s="528">
        <v>45455</v>
      </c>
      <c r="S63" s="523">
        <v>45426</v>
      </c>
      <c r="T63" s="481">
        <v>220324</v>
      </c>
      <c r="U63" s="472">
        <v>220324</v>
      </c>
      <c r="V63" s="398"/>
      <c r="W63" s="400"/>
      <c r="X63" s="400"/>
      <c r="Y63" s="400"/>
      <c r="Z63" s="332"/>
      <c r="AA63" s="340"/>
      <c r="AB63" s="330"/>
      <c r="AC63" s="280"/>
      <c r="AD63" s="331"/>
      <c r="AE63" s="331"/>
      <c r="AF63" s="208"/>
      <c r="AG63" s="208"/>
      <c r="AH63" s="208"/>
      <c r="AI63" s="208"/>
      <c r="AJ63" s="208"/>
      <c r="AK63" s="191"/>
      <c r="AL63" s="312"/>
    </row>
    <row r="64" spans="1:39" s="66" customFormat="1" ht="23.1" customHeight="1" x14ac:dyDescent="0.25">
      <c r="A64" s="519" t="s">
        <v>255</v>
      </c>
      <c r="B64" s="2">
        <v>1618</v>
      </c>
      <c r="C64" s="2" t="s">
        <v>388</v>
      </c>
      <c r="D64" s="4" t="s">
        <v>210</v>
      </c>
      <c r="E64" s="116">
        <f t="shared" ref="E64:F72" si="12">K64</f>
        <v>600</v>
      </c>
      <c r="F64" s="117">
        <f t="shared" si="12"/>
        <v>350</v>
      </c>
      <c r="G64" s="101"/>
      <c r="H64" s="2"/>
      <c r="I64" s="2"/>
      <c r="J64" s="71"/>
      <c r="K64" s="202">
        <f t="shared" ref="K64:L72" si="13">MROUND(N64+25,50)</f>
        <v>600</v>
      </c>
      <c r="L64" s="202">
        <f t="shared" si="13"/>
        <v>350</v>
      </c>
      <c r="M64" s="51"/>
      <c r="N64" s="13">
        <f t="shared" si="2"/>
        <v>568.20000000000005</v>
      </c>
      <c r="O64" s="13">
        <f t="shared" si="3"/>
        <v>340.92</v>
      </c>
      <c r="P64" s="63"/>
      <c r="Q64" s="554">
        <v>227.28</v>
      </c>
      <c r="R64" s="529">
        <v>227.28</v>
      </c>
      <c r="S64" s="520">
        <v>210.44</v>
      </c>
      <c r="T64" s="482">
        <v>194.86</v>
      </c>
      <c r="U64" s="467">
        <v>194.86</v>
      </c>
      <c r="V64" s="398">
        <v>158.50575365625002</v>
      </c>
      <c r="W64" s="400">
        <v>158.50575365625002</v>
      </c>
      <c r="X64" s="410">
        <v>158.50575365625002</v>
      </c>
      <c r="Y64" s="410">
        <v>158.50575365625002</v>
      </c>
      <c r="Z64" s="367">
        <v>144.0961396875</v>
      </c>
      <c r="AA64" s="300">
        <v>115.27691175000001</v>
      </c>
      <c r="AB64" s="289">
        <v>115.27691175000001</v>
      </c>
      <c r="AC64" s="277">
        <v>92.221529400000009</v>
      </c>
      <c r="AD64" s="263">
        <v>92.221529400000009</v>
      </c>
      <c r="AE64" s="263">
        <v>92.221529400000009</v>
      </c>
      <c r="AF64" s="208">
        <v>83.837754000000004</v>
      </c>
      <c r="AG64" s="208">
        <v>83.837754000000004</v>
      </c>
      <c r="AH64" s="208">
        <v>83.837754000000004</v>
      </c>
      <c r="AI64" s="208">
        <v>83.837754000000004</v>
      </c>
      <c r="AJ64" s="208">
        <v>75.611250000000013</v>
      </c>
      <c r="AK64" s="192">
        <v>60.489000000000004</v>
      </c>
      <c r="AL64" s="312"/>
      <c r="AM64" s="144"/>
    </row>
    <row r="65" spans="1:45" ht="23.1" customHeight="1" x14ac:dyDescent="0.25">
      <c r="A65" s="519" t="s">
        <v>255</v>
      </c>
      <c r="B65" s="2">
        <v>1619</v>
      </c>
      <c r="C65" s="2" t="s">
        <v>389</v>
      </c>
      <c r="D65" s="4" t="s">
        <v>211</v>
      </c>
      <c r="E65" s="116">
        <f t="shared" si="12"/>
        <v>950</v>
      </c>
      <c r="F65" s="117">
        <f t="shared" si="12"/>
        <v>600</v>
      </c>
      <c r="G65" s="101"/>
      <c r="J65" s="71"/>
      <c r="K65" s="202">
        <f t="shared" si="13"/>
        <v>950</v>
      </c>
      <c r="L65" s="202">
        <f t="shared" si="13"/>
        <v>600</v>
      </c>
      <c r="M65" s="51"/>
      <c r="N65" s="13">
        <f t="shared" si="2"/>
        <v>938.82499999999993</v>
      </c>
      <c r="O65" s="13">
        <f t="shared" si="3"/>
        <v>563.29499999999996</v>
      </c>
      <c r="P65" s="51"/>
      <c r="Q65" s="554">
        <v>375.53</v>
      </c>
      <c r="R65" s="529">
        <v>375.53</v>
      </c>
      <c r="S65" s="520">
        <v>347.71</v>
      </c>
      <c r="T65" s="482">
        <v>321.95</v>
      </c>
      <c r="U65" s="467">
        <v>321.95</v>
      </c>
      <c r="V65" s="398">
        <v>261.84147412500005</v>
      </c>
      <c r="W65" s="400">
        <v>261.84147412500005</v>
      </c>
      <c r="X65" s="410">
        <v>261.84147412500005</v>
      </c>
      <c r="Y65" s="410">
        <v>261.84147412500005</v>
      </c>
      <c r="Z65" s="367">
        <v>238.03770375000002</v>
      </c>
      <c r="AA65" s="300">
        <v>190.43016300000002</v>
      </c>
      <c r="AB65" s="289">
        <v>190.43016300000002</v>
      </c>
      <c r="AC65" s="277">
        <v>152.34413040000001</v>
      </c>
      <c r="AD65" s="263">
        <v>152.34413040000001</v>
      </c>
      <c r="AE65" s="263">
        <v>152.34413040000001</v>
      </c>
      <c r="AF65" s="208">
        <v>138.494664</v>
      </c>
      <c r="AG65" s="208">
        <v>138.494664</v>
      </c>
      <c r="AH65" s="208">
        <v>138.494664</v>
      </c>
      <c r="AI65" s="208">
        <v>138.494664</v>
      </c>
      <c r="AJ65" s="208">
        <v>124.905</v>
      </c>
      <c r="AK65" s="190">
        <v>99.924000000000007</v>
      </c>
      <c r="AL65" s="312"/>
    </row>
    <row r="66" spans="1:45" ht="23.1" customHeight="1" x14ac:dyDescent="0.25">
      <c r="A66" s="519" t="s">
        <v>255</v>
      </c>
      <c r="B66" s="2">
        <v>1620</v>
      </c>
      <c r="C66" s="2" t="s">
        <v>390</v>
      </c>
      <c r="D66" s="4" t="s">
        <v>212</v>
      </c>
      <c r="E66" s="116">
        <f t="shared" si="12"/>
        <v>1300</v>
      </c>
      <c r="F66" s="117">
        <f t="shared" si="12"/>
        <v>800</v>
      </c>
      <c r="G66" s="101"/>
      <c r="J66" s="71"/>
      <c r="K66" s="202">
        <f t="shared" si="13"/>
        <v>1300</v>
      </c>
      <c r="L66" s="202">
        <f t="shared" si="13"/>
        <v>800</v>
      </c>
      <c r="M66" s="51"/>
      <c r="N66" s="13">
        <f t="shared" si="2"/>
        <v>1250.2249999999999</v>
      </c>
      <c r="O66" s="13">
        <f t="shared" si="3"/>
        <v>750.13499999999999</v>
      </c>
      <c r="P66" s="51"/>
      <c r="Q66" s="554">
        <v>500.09</v>
      </c>
      <c r="R66" s="529">
        <v>500.09</v>
      </c>
      <c r="S66" s="520">
        <v>463.05</v>
      </c>
      <c r="T66" s="482">
        <v>428.75</v>
      </c>
      <c r="U66" s="467">
        <v>428.75</v>
      </c>
      <c r="V66" s="398">
        <v>348.74724740624998</v>
      </c>
      <c r="W66" s="400">
        <v>348.74724740624998</v>
      </c>
      <c r="X66" s="410">
        <v>348.74724740624998</v>
      </c>
      <c r="Y66" s="410">
        <v>348.74724740624998</v>
      </c>
      <c r="Z66" s="367">
        <v>317.04295218749996</v>
      </c>
      <c r="AA66" s="300">
        <v>253.63436174999998</v>
      </c>
      <c r="AB66" s="289">
        <v>253.63436174999998</v>
      </c>
      <c r="AC66" s="277">
        <v>202.90748939999997</v>
      </c>
      <c r="AD66" s="263">
        <v>202.90748939999997</v>
      </c>
      <c r="AE66" s="263">
        <v>202.90748939999997</v>
      </c>
      <c r="AF66" s="208">
        <v>184.46135399999997</v>
      </c>
      <c r="AG66" s="208">
        <v>184.46135399999997</v>
      </c>
      <c r="AH66" s="208">
        <v>184.46135399999997</v>
      </c>
      <c r="AI66" s="208">
        <v>184.46135399999997</v>
      </c>
      <c r="AJ66" s="208">
        <v>166.36124999999998</v>
      </c>
      <c r="AK66" s="190">
        <v>133.089</v>
      </c>
      <c r="AL66" s="312"/>
    </row>
    <row r="67" spans="1:45" ht="23.1" customHeight="1" x14ac:dyDescent="0.25">
      <c r="A67" s="519" t="s">
        <v>255</v>
      </c>
      <c r="B67" s="2">
        <v>1621</v>
      </c>
      <c r="C67" s="2" t="s">
        <v>391</v>
      </c>
      <c r="D67" s="4" t="s">
        <v>213</v>
      </c>
      <c r="E67" s="116">
        <f t="shared" si="12"/>
        <v>1800</v>
      </c>
      <c r="F67" s="117">
        <f t="shared" si="12"/>
        <v>1100</v>
      </c>
      <c r="G67" s="101"/>
      <c r="J67" s="71"/>
      <c r="K67" s="202">
        <f t="shared" si="13"/>
        <v>1800</v>
      </c>
      <c r="L67" s="202">
        <f t="shared" si="13"/>
        <v>1100</v>
      </c>
      <c r="M67" s="51"/>
      <c r="N67" s="13">
        <f t="shared" si="2"/>
        <v>1750.9749999999999</v>
      </c>
      <c r="O67" s="13">
        <f t="shared" si="3"/>
        <v>1050.585</v>
      </c>
      <c r="P67" s="51"/>
      <c r="Q67" s="554">
        <v>700.39</v>
      </c>
      <c r="R67" s="529">
        <v>700.39</v>
      </c>
      <c r="S67" s="520">
        <v>648.51</v>
      </c>
      <c r="T67" s="482">
        <v>600.47</v>
      </c>
      <c r="U67" s="467">
        <v>600.47</v>
      </c>
      <c r="V67" s="398">
        <v>488.43062296875001</v>
      </c>
      <c r="W67" s="400">
        <v>488.43062296875001</v>
      </c>
      <c r="X67" s="410">
        <v>488.43062296875001</v>
      </c>
      <c r="Y67" s="410">
        <v>488.43062296875001</v>
      </c>
      <c r="Z67" s="367">
        <v>444.02783906249999</v>
      </c>
      <c r="AA67" s="300">
        <v>355.22227125000001</v>
      </c>
      <c r="AB67" s="289">
        <v>355.22227125000001</v>
      </c>
      <c r="AC67" s="277">
        <v>284.177817</v>
      </c>
      <c r="AD67" s="263">
        <v>284.177817</v>
      </c>
      <c r="AE67" s="263">
        <v>284.177817</v>
      </c>
      <c r="AF67" s="208">
        <v>258.34346999999997</v>
      </c>
      <c r="AG67" s="208">
        <v>258.34346999999997</v>
      </c>
      <c r="AH67" s="208">
        <v>258.34346999999997</v>
      </c>
      <c r="AI67" s="208">
        <v>258.34346999999997</v>
      </c>
      <c r="AJ67" s="208">
        <v>232.99375000000001</v>
      </c>
      <c r="AK67" s="190">
        <v>186.39500000000001</v>
      </c>
      <c r="AL67" s="312"/>
    </row>
    <row r="68" spans="1:45" s="144" customFormat="1" ht="23.1" customHeight="1" x14ac:dyDescent="0.25">
      <c r="A68" s="519" t="s">
        <v>255</v>
      </c>
      <c r="B68" s="2">
        <v>1622</v>
      </c>
      <c r="C68" s="2" t="s">
        <v>392</v>
      </c>
      <c r="D68" s="4" t="s">
        <v>214</v>
      </c>
      <c r="E68" s="116">
        <f t="shared" si="12"/>
        <v>2450</v>
      </c>
      <c r="F68" s="117">
        <f t="shared" si="12"/>
        <v>1500</v>
      </c>
      <c r="G68" s="101"/>
      <c r="H68" s="2"/>
      <c r="I68" s="2"/>
      <c r="J68" s="71"/>
      <c r="K68" s="202">
        <f t="shared" si="13"/>
        <v>2450</v>
      </c>
      <c r="L68" s="202">
        <f t="shared" si="13"/>
        <v>1500</v>
      </c>
      <c r="M68" s="51"/>
      <c r="N68" s="13">
        <f t="shared" si="2"/>
        <v>2438.1750000000002</v>
      </c>
      <c r="O68" s="13">
        <f t="shared" si="3"/>
        <v>1462.905</v>
      </c>
      <c r="P68" s="51"/>
      <c r="Q68" s="554">
        <v>975.27</v>
      </c>
      <c r="R68" s="529">
        <v>975.27</v>
      </c>
      <c r="S68" s="520">
        <v>903.02</v>
      </c>
      <c r="T68" s="482">
        <v>836.13</v>
      </c>
      <c r="U68" s="467">
        <v>836.13</v>
      </c>
      <c r="V68" s="398">
        <v>680.11334015625016</v>
      </c>
      <c r="W68" s="400">
        <v>680.11334015625016</v>
      </c>
      <c r="X68" s="410">
        <v>680.11334015625016</v>
      </c>
      <c r="Y68" s="410">
        <v>680.11334015625016</v>
      </c>
      <c r="Z68" s="367">
        <v>618.28485468750011</v>
      </c>
      <c r="AA68" s="300">
        <v>494.62788375000008</v>
      </c>
      <c r="AB68" s="289">
        <v>494.62788375000008</v>
      </c>
      <c r="AC68" s="277">
        <v>395.70230700000008</v>
      </c>
      <c r="AD68" s="263">
        <v>395.70230700000008</v>
      </c>
      <c r="AE68" s="263">
        <v>395.70230700000008</v>
      </c>
      <c r="AF68" s="208">
        <v>359.72937000000002</v>
      </c>
      <c r="AG68" s="208">
        <v>359.72937000000002</v>
      </c>
      <c r="AH68" s="208">
        <v>359.72937000000002</v>
      </c>
      <c r="AI68" s="208">
        <v>359.72937000000002</v>
      </c>
      <c r="AJ68" s="208">
        <v>324.43125000000003</v>
      </c>
      <c r="AK68" s="190">
        <v>259.54500000000002</v>
      </c>
      <c r="AL68" s="312"/>
      <c r="AN68" s="34"/>
      <c r="AO68" s="34"/>
      <c r="AP68" s="34"/>
      <c r="AQ68" s="34"/>
      <c r="AR68" s="34"/>
      <c r="AS68" s="34"/>
    </row>
    <row r="69" spans="1:45" s="144" customFormat="1" ht="23.1" customHeight="1" x14ac:dyDescent="0.25">
      <c r="A69" s="519" t="s">
        <v>255</v>
      </c>
      <c r="B69" s="2">
        <v>1623</v>
      </c>
      <c r="C69" s="2" t="s">
        <v>393</v>
      </c>
      <c r="D69" s="4" t="s">
        <v>215</v>
      </c>
      <c r="E69" s="116">
        <f t="shared" si="12"/>
        <v>3100</v>
      </c>
      <c r="F69" s="117">
        <f t="shared" si="12"/>
        <v>1850</v>
      </c>
      <c r="G69" s="101"/>
      <c r="H69" s="2"/>
      <c r="I69" s="2"/>
      <c r="J69" s="71"/>
      <c r="K69" s="202">
        <f t="shared" si="13"/>
        <v>3100</v>
      </c>
      <c r="L69" s="202">
        <f t="shared" si="13"/>
        <v>1850</v>
      </c>
      <c r="M69" s="51"/>
      <c r="N69" s="13">
        <f t="shared" si="2"/>
        <v>3063.3999999999996</v>
      </c>
      <c r="O69" s="13">
        <f t="shared" si="3"/>
        <v>1838.04</v>
      </c>
      <c r="P69" s="51"/>
      <c r="Q69" s="554">
        <v>1225.3599999999999</v>
      </c>
      <c r="R69" s="529">
        <v>1225.3599999999999</v>
      </c>
      <c r="S69" s="520">
        <v>1134.5899999999999</v>
      </c>
      <c r="T69" s="482">
        <v>1050.55</v>
      </c>
      <c r="U69" s="467">
        <v>1050.55</v>
      </c>
      <c r="V69" s="398">
        <v>854.50137609375008</v>
      </c>
      <c r="W69" s="400">
        <v>854.50137609375008</v>
      </c>
      <c r="X69" s="410">
        <v>854.50137609375008</v>
      </c>
      <c r="Y69" s="410">
        <v>854.50137609375008</v>
      </c>
      <c r="Z69" s="367">
        <v>776.81943281250005</v>
      </c>
      <c r="AA69" s="300">
        <v>621.45554625</v>
      </c>
      <c r="AB69" s="289">
        <v>621.45554625</v>
      </c>
      <c r="AC69" s="277">
        <v>497.16443700000002</v>
      </c>
      <c r="AD69" s="263">
        <v>497.16443700000002</v>
      </c>
      <c r="AE69" s="263">
        <v>497.16443700000002</v>
      </c>
      <c r="AF69" s="208">
        <v>451.96767</v>
      </c>
      <c r="AG69" s="208">
        <v>451.96767</v>
      </c>
      <c r="AH69" s="208">
        <v>451.96767</v>
      </c>
      <c r="AI69" s="208">
        <v>451.96767</v>
      </c>
      <c r="AJ69" s="208">
        <v>407.61875000000003</v>
      </c>
      <c r="AK69" s="190">
        <v>326.09500000000003</v>
      </c>
      <c r="AL69" s="312"/>
      <c r="AN69" s="34"/>
      <c r="AO69" s="34"/>
      <c r="AP69" s="34"/>
      <c r="AQ69" s="34"/>
      <c r="AR69" s="34"/>
      <c r="AS69" s="34"/>
    </row>
    <row r="70" spans="1:45" s="144" customFormat="1" ht="23.1" customHeight="1" x14ac:dyDescent="0.25">
      <c r="A70" s="519" t="s">
        <v>255</v>
      </c>
      <c r="B70" s="2">
        <v>1624</v>
      </c>
      <c r="C70" s="2" t="s">
        <v>394</v>
      </c>
      <c r="D70" s="4" t="s">
        <v>216</v>
      </c>
      <c r="E70" s="116">
        <f t="shared" si="12"/>
        <v>5300</v>
      </c>
      <c r="F70" s="117">
        <f t="shared" si="12"/>
        <v>3200</v>
      </c>
      <c r="G70" s="101"/>
      <c r="H70" s="2"/>
      <c r="I70" s="2"/>
      <c r="J70" s="71"/>
      <c r="K70" s="202">
        <f t="shared" si="13"/>
        <v>5300</v>
      </c>
      <c r="L70" s="202">
        <f t="shared" si="13"/>
        <v>3200</v>
      </c>
      <c r="M70" s="51"/>
      <c r="N70" s="13">
        <f t="shared" si="2"/>
        <v>5252.55</v>
      </c>
      <c r="O70" s="13">
        <f t="shared" si="3"/>
        <v>3151.5299999999997</v>
      </c>
      <c r="P70" s="51"/>
      <c r="Q70" s="554">
        <v>2101.02</v>
      </c>
      <c r="R70" s="529">
        <v>2101.02</v>
      </c>
      <c r="S70" s="520">
        <v>1945.39</v>
      </c>
      <c r="T70" s="482">
        <v>1801.28</v>
      </c>
      <c r="U70" s="467">
        <v>1801.28</v>
      </c>
      <c r="V70" s="398">
        <v>1465.1189220937504</v>
      </c>
      <c r="W70" s="400">
        <v>1465.1189220937504</v>
      </c>
      <c r="X70" s="410">
        <v>1465.1189220937504</v>
      </c>
      <c r="Y70" s="410">
        <v>1465.1189220937504</v>
      </c>
      <c r="Z70" s="367">
        <v>1331.9262928125002</v>
      </c>
      <c r="AA70" s="300">
        <v>1065.5410342500002</v>
      </c>
      <c r="AB70" s="289">
        <v>1065.5410342500002</v>
      </c>
      <c r="AC70" s="277">
        <v>852.43282740000006</v>
      </c>
      <c r="AD70" s="263">
        <v>852.43282740000006</v>
      </c>
      <c r="AE70" s="263">
        <v>852.43282740000006</v>
      </c>
      <c r="AF70" s="208">
        <v>774.93893400000002</v>
      </c>
      <c r="AG70" s="208">
        <v>774.93893400000002</v>
      </c>
      <c r="AH70" s="208">
        <v>774.93893400000002</v>
      </c>
      <c r="AI70" s="208">
        <v>774.93893400000002</v>
      </c>
      <c r="AJ70" s="208">
        <v>698.89875000000006</v>
      </c>
      <c r="AK70" s="190">
        <v>559.11900000000003</v>
      </c>
      <c r="AL70" s="312"/>
      <c r="AN70" s="34"/>
      <c r="AO70" s="34"/>
      <c r="AP70" s="34"/>
      <c r="AQ70" s="34"/>
      <c r="AR70" s="34"/>
      <c r="AS70" s="34"/>
    </row>
    <row r="71" spans="1:45" s="144" customFormat="1" ht="23.1" customHeight="1" x14ac:dyDescent="0.25">
      <c r="A71" s="519" t="s">
        <v>255</v>
      </c>
      <c r="B71" s="2">
        <v>1625</v>
      </c>
      <c r="C71" s="2" t="s">
        <v>395</v>
      </c>
      <c r="D71" s="4" t="s">
        <v>217</v>
      </c>
      <c r="E71" s="116">
        <f t="shared" si="12"/>
        <v>8150</v>
      </c>
      <c r="F71" s="117">
        <f t="shared" si="12"/>
        <v>4900</v>
      </c>
      <c r="G71" s="101"/>
      <c r="H71" s="2"/>
      <c r="I71" s="233"/>
      <c r="J71" s="71"/>
      <c r="K71" s="202">
        <f t="shared" si="13"/>
        <v>8150</v>
      </c>
      <c r="L71" s="202">
        <f t="shared" si="13"/>
        <v>4900</v>
      </c>
      <c r="M71" s="51"/>
      <c r="N71" s="13">
        <f t="shared" si="2"/>
        <v>8128.9</v>
      </c>
      <c r="O71" s="13">
        <f t="shared" si="3"/>
        <v>4877.34</v>
      </c>
      <c r="P71" s="51"/>
      <c r="Q71" s="554">
        <v>3251.56</v>
      </c>
      <c r="R71" s="529">
        <v>3251.56</v>
      </c>
      <c r="S71" s="520">
        <v>3010.71</v>
      </c>
      <c r="T71" s="482">
        <v>2787.69</v>
      </c>
      <c r="U71" s="467">
        <v>2787.69</v>
      </c>
      <c r="V71" s="398">
        <v>2267.44800975</v>
      </c>
      <c r="W71" s="400">
        <v>2267.44800975</v>
      </c>
      <c r="X71" s="410">
        <v>2267.44800975</v>
      </c>
      <c r="Y71" s="410">
        <v>2267.44800975</v>
      </c>
      <c r="Z71" s="367">
        <v>2061.3163724999999</v>
      </c>
      <c r="AA71" s="300">
        <v>1649.0530979999999</v>
      </c>
      <c r="AB71" s="289">
        <v>1649.0530979999999</v>
      </c>
      <c r="AC71" s="277">
        <v>1319.2424784</v>
      </c>
      <c r="AD71" s="263">
        <v>1319.2424784</v>
      </c>
      <c r="AE71" s="263">
        <v>1319.2424784</v>
      </c>
      <c r="AF71" s="208">
        <v>1199.311344</v>
      </c>
      <c r="AG71" s="208">
        <v>1199.311344</v>
      </c>
      <c r="AH71" s="208">
        <v>1199.311344</v>
      </c>
      <c r="AI71" s="208">
        <v>1199.311344</v>
      </c>
      <c r="AJ71" s="208">
        <v>1081.6300000000001</v>
      </c>
      <c r="AK71" s="190">
        <v>865.30400000000009</v>
      </c>
      <c r="AL71" s="312"/>
      <c r="AN71" s="34"/>
      <c r="AO71" s="34"/>
      <c r="AP71" s="34"/>
      <c r="AQ71" s="34"/>
      <c r="AR71" s="34"/>
      <c r="AS71" s="34"/>
    </row>
    <row r="72" spans="1:45" s="144" customFormat="1" ht="23.1" customHeight="1" x14ac:dyDescent="0.25">
      <c r="A72" s="519" t="s">
        <v>255</v>
      </c>
      <c r="B72" s="2">
        <v>1626</v>
      </c>
      <c r="C72" s="2" t="s">
        <v>396</v>
      </c>
      <c r="D72" s="4" t="s">
        <v>218</v>
      </c>
      <c r="E72" s="116">
        <f t="shared" si="12"/>
        <v>11900</v>
      </c>
      <c r="F72" s="117">
        <f t="shared" si="12"/>
        <v>7150</v>
      </c>
      <c r="G72" s="101"/>
      <c r="H72" s="2"/>
      <c r="I72" s="2"/>
      <c r="J72" s="71"/>
      <c r="K72" s="202">
        <f t="shared" si="13"/>
        <v>11900</v>
      </c>
      <c r="L72" s="202">
        <f t="shared" si="13"/>
        <v>7150</v>
      </c>
      <c r="M72" s="51"/>
      <c r="N72" s="13">
        <f t="shared" si="2"/>
        <v>11880.1</v>
      </c>
      <c r="O72" s="13">
        <f t="shared" si="3"/>
        <v>7128.0599999999995</v>
      </c>
      <c r="P72" s="51"/>
      <c r="Q72" s="554">
        <v>4752.04</v>
      </c>
      <c r="R72" s="529">
        <v>4752.04</v>
      </c>
      <c r="S72" s="520">
        <v>4400.03</v>
      </c>
      <c r="T72" s="482">
        <v>4074.11</v>
      </c>
      <c r="U72" s="467">
        <v>4074.11</v>
      </c>
      <c r="V72" s="398">
        <v>3313.805049843751</v>
      </c>
      <c r="W72" s="400">
        <v>3313.805049843751</v>
      </c>
      <c r="X72" s="410">
        <v>3313.805049843751</v>
      </c>
      <c r="Y72" s="410">
        <v>3313.805049843751</v>
      </c>
      <c r="Z72" s="367">
        <v>3012.5500453125005</v>
      </c>
      <c r="AA72" s="300">
        <v>2410.0400362500004</v>
      </c>
      <c r="AB72" s="289">
        <v>2410.0400362500004</v>
      </c>
      <c r="AC72" s="277">
        <v>1928.0320290000004</v>
      </c>
      <c r="AD72" s="263">
        <v>1928.0320290000004</v>
      </c>
      <c r="AE72" s="263">
        <v>1928.0320290000004</v>
      </c>
      <c r="AF72" s="208">
        <v>1752.7563900000002</v>
      </c>
      <c r="AG72" s="208">
        <v>1752.7563900000002</v>
      </c>
      <c r="AH72" s="208">
        <v>1752.7563900000002</v>
      </c>
      <c r="AI72" s="208">
        <v>1752.7563900000002</v>
      </c>
      <c r="AJ72" s="208">
        <v>1580.7687500000002</v>
      </c>
      <c r="AK72" s="190">
        <v>1264.6150000000002</v>
      </c>
      <c r="AL72" s="312"/>
      <c r="AN72" s="34"/>
      <c r="AO72" s="34"/>
      <c r="AP72" s="34"/>
      <c r="AQ72" s="34"/>
      <c r="AR72" s="34"/>
      <c r="AS72" s="34"/>
    </row>
    <row r="73" spans="1:45" s="144" customFormat="1" ht="23.1" customHeight="1" x14ac:dyDescent="0.25">
      <c r="A73" s="519" t="s">
        <v>255</v>
      </c>
      <c r="B73" s="2">
        <v>1623</v>
      </c>
      <c r="C73" s="2" t="s">
        <v>393</v>
      </c>
      <c r="D73" s="4" t="s">
        <v>964</v>
      </c>
      <c r="E73" s="116">
        <f t="shared" ref="E73:E76" si="14">K73</f>
        <v>10400</v>
      </c>
      <c r="F73" s="117">
        <f t="shared" ref="F73:F76" si="15">L73</f>
        <v>6250</v>
      </c>
      <c r="G73" s="101"/>
      <c r="H73" s="2"/>
      <c r="I73" s="2"/>
      <c r="J73" s="71"/>
      <c r="K73" s="202">
        <f t="shared" ref="K73:K76" si="16">MROUND(N73+25,50)</f>
        <v>10400</v>
      </c>
      <c r="L73" s="202">
        <f t="shared" ref="L73:L76" si="17">MROUND(O73+25,50)</f>
        <v>6250</v>
      </c>
      <c r="M73" s="51"/>
      <c r="N73" s="13">
        <f t="shared" ref="N73:N76" si="18">Q73*$N$7</f>
        <v>10390.424999999999</v>
      </c>
      <c r="O73" s="13">
        <f t="shared" ref="O73:O76" si="19">Q73*$O$7</f>
        <v>6234.2550000000001</v>
      </c>
      <c r="P73" s="51"/>
      <c r="Q73" s="554">
        <v>4156.17</v>
      </c>
      <c r="R73" s="529">
        <v>1225.3599999999999</v>
      </c>
      <c r="S73" s="520">
        <v>1134.5899999999999</v>
      </c>
      <c r="T73" s="482">
        <v>1050.55</v>
      </c>
      <c r="U73" s="467">
        <v>1050.55</v>
      </c>
      <c r="V73" s="398">
        <v>854.50137609375008</v>
      </c>
      <c r="W73" s="400">
        <v>854.50137609375008</v>
      </c>
      <c r="X73" s="410">
        <v>854.50137609375008</v>
      </c>
      <c r="Y73" s="410">
        <v>854.50137609375008</v>
      </c>
      <c r="Z73" s="367">
        <v>776.81943281250005</v>
      </c>
      <c r="AA73" s="300">
        <v>621.45554625</v>
      </c>
      <c r="AB73" s="289">
        <v>621.45554625</v>
      </c>
      <c r="AC73" s="277">
        <v>497.16443700000002</v>
      </c>
      <c r="AD73" s="263">
        <v>497.16443700000002</v>
      </c>
      <c r="AE73" s="263">
        <v>497.16443700000002</v>
      </c>
      <c r="AF73" s="208">
        <v>451.96767</v>
      </c>
      <c r="AG73" s="208">
        <v>451.96767</v>
      </c>
      <c r="AH73" s="208">
        <v>451.96767</v>
      </c>
      <c r="AI73" s="208">
        <v>451.96767</v>
      </c>
      <c r="AJ73" s="208">
        <v>407.61875000000003</v>
      </c>
      <c r="AK73" s="190">
        <v>326.09500000000003</v>
      </c>
      <c r="AL73" s="312"/>
      <c r="AN73" s="34"/>
      <c r="AO73" s="34"/>
      <c r="AP73" s="34"/>
      <c r="AQ73" s="34"/>
      <c r="AR73" s="34"/>
      <c r="AS73" s="34"/>
    </row>
    <row r="74" spans="1:45" s="144" customFormat="1" ht="23.1" hidden="1" customHeight="1" x14ac:dyDescent="0.25">
      <c r="A74" s="519" t="s">
        <v>255</v>
      </c>
      <c r="B74" s="2">
        <v>1624</v>
      </c>
      <c r="C74" s="2" t="s">
        <v>394</v>
      </c>
      <c r="D74" s="4" t="s">
        <v>965</v>
      </c>
      <c r="E74" s="116">
        <f t="shared" si="14"/>
        <v>14900</v>
      </c>
      <c r="F74" s="117">
        <f t="shared" si="15"/>
        <v>8950</v>
      </c>
      <c r="G74" s="101"/>
      <c r="H74" s="2"/>
      <c r="I74" s="2"/>
      <c r="J74" s="71"/>
      <c r="K74" s="202">
        <f t="shared" si="16"/>
        <v>14900</v>
      </c>
      <c r="L74" s="202">
        <f t="shared" si="17"/>
        <v>8950</v>
      </c>
      <c r="M74" s="51"/>
      <c r="N74" s="13">
        <f t="shared" si="18"/>
        <v>14875.875</v>
      </c>
      <c r="O74" s="13">
        <f t="shared" si="19"/>
        <v>8925.5250000000015</v>
      </c>
      <c r="P74" s="51"/>
      <c r="Q74" s="554">
        <v>5950.35</v>
      </c>
      <c r="R74" s="529">
        <v>2101.02</v>
      </c>
      <c r="S74" s="520">
        <v>1945.39</v>
      </c>
      <c r="T74" s="482">
        <v>1801.28</v>
      </c>
      <c r="U74" s="467">
        <v>1801.28</v>
      </c>
      <c r="V74" s="398">
        <v>1465.1189220937504</v>
      </c>
      <c r="W74" s="400">
        <v>1465.1189220937504</v>
      </c>
      <c r="X74" s="410">
        <v>1465.1189220937504</v>
      </c>
      <c r="Y74" s="410">
        <v>1465.1189220937504</v>
      </c>
      <c r="Z74" s="367">
        <v>1331.9262928125002</v>
      </c>
      <c r="AA74" s="300">
        <v>1065.5410342500002</v>
      </c>
      <c r="AB74" s="289">
        <v>1065.5410342500002</v>
      </c>
      <c r="AC74" s="277">
        <v>852.43282740000006</v>
      </c>
      <c r="AD74" s="263">
        <v>852.43282740000006</v>
      </c>
      <c r="AE74" s="263">
        <v>852.43282740000006</v>
      </c>
      <c r="AF74" s="208">
        <v>774.93893400000002</v>
      </c>
      <c r="AG74" s="208">
        <v>774.93893400000002</v>
      </c>
      <c r="AH74" s="208">
        <v>774.93893400000002</v>
      </c>
      <c r="AI74" s="208">
        <v>774.93893400000002</v>
      </c>
      <c r="AJ74" s="208">
        <v>698.89875000000006</v>
      </c>
      <c r="AK74" s="190">
        <v>559.11900000000003</v>
      </c>
      <c r="AL74" s="312"/>
      <c r="AN74" s="34"/>
      <c r="AO74" s="34"/>
      <c r="AP74" s="34"/>
      <c r="AQ74" s="34"/>
      <c r="AR74" s="34"/>
      <c r="AS74" s="34"/>
    </row>
    <row r="75" spans="1:45" s="144" customFormat="1" ht="23.1" hidden="1" customHeight="1" x14ac:dyDescent="0.25">
      <c r="A75" s="519" t="s">
        <v>255</v>
      </c>
      <c r="B75" s="2">
        <v>1625</v>
      </c>
      <c r="C75" s="2" t="s">
        <v>395</v>
      </c>
      <c r="D75" s="4" t="s">
        <v>966</v>
      </c>
      <c r="E75" s="116">
        <f t="shared" si="14"/>
        <v>19950</v>
      </c>
      <c r="F75" s="117">
        <f t="shared" si="15"/>
        <v>11950</v>
      </c>
      <c r="G75" s="101"/>
      <c r="H75" s="2"/>
      <c r="I75" s="233"/>
      <c r="J75" s="71"/>
      <c r="K75" s="202">
        <f t="shared" si="16"/>
        <v>19950</v>
      </c>
      <c r="L75" s="202">
        <f t="shared" si="17"/>
        <v>11950</v>
      </c>
      <c r="M75" s="51"/>
      <c r="N75" s="13">
        <f t="shared" si="18"/>
        <v>19909.024999999998</v>
      </c>
      <c r="O75" s="13">
        <f t="shared" si="19"/>
        <v>11945.414999999999</v>
      </c>
      <c r="P75" s="51"/>
      <c r="Q75" s="554">
        <v>7963.61</v>
      </c>
      <c r="R75" s="529">
        <v>3251.56</v>
      </c>
      <c r="S75" s="520">
        <v>3010.71</v>
      </c>
      <c r="T75" s="482">
        <v>2787.69</v>
      </c>
      <c r="U75" s="467">
        <v>2787.69</v>
      </c>
      <c r="V75" s="398">
        <v>2267.44800975</v>
      </c>
      <c r="W75" s="400">
        <v>2267.44800975</v>
      </c>
      <c r="X75" s="410">
        <v>2267.44800975</v>
      </c>
      <c r="Y75" s="410">
        <v>2267.44800975</v>
      </c>
      <c r="Z75" s="367">
        <v>2061.3163724999999</v>
      </c>
      <c r="AA75" s="300">
        <v>1649.0530979999999</v>
      </c>
      <c r="AB75" s="289">
        <v>1649.0530979999999</v>
      </c>
      <c r="AC75" s="277">
        <v>1319.2424784</v>
      </c>
      <c r="AD75" s="263">
        <v>1319.2424784</v>
      </c>
      <c r="AE75" s="263">
        <v>1319.2424784</v>
      </c>
      <c r="AF75" s="208">
        <v>1199.311344</v>
      </c>
      <c r="AG75" s="208">
        <v>1199.311344</v>
      </c>
      <c r="AH75" s="208">
        <v>1199.311344</v>
      </c>
      <c r="AI75" s="208">
        <v>1199.311344</v>
      </c>
      <c r="AJ75" s="208">
        <v>1081.6300000000001</v>
      </c>
      <c r="AK75" s="190">
        <v>865.30400000000009</v>
      </c>
      <c r="AL75" s="312"/>
      <c r="AN75" s="34"/>
      <c r="AO75" s="34"/>
      <c r="AP75" s="34"/>
      <c r="AQ75" s="34"/>
      <c r="AR75" s="34"/>
      <c r="AS75" s="34"/>
    </row>
    <row r="76" spans="1:45" s="144" customFormat="1" ht="23.1" hidden="1" customHeight="1" x14ac:dyDescent="0.25">
      <c r="A76" s="519" t="s">
        <v>255</v>
      </c>
      <c r="B76" s="2">
        <v>1626</v>
      </c>
      <c r="C76" s="2" t="s">
        <v>396</v>
      </c>
      <c r="D76" s="4" t="s">
        <v>967</v>
      </c>
      <c r="E76" s="116">
        <f t="shared" si="14"/>
        <v>1450</v>
      </c>
      <c r="F76" s="117">
        <f t="shared" si="15"/>
        <v>900</v>
      </c>
      <c r="G76" s="101"/>
      <c r="H76" s="2"/>
      <c r="I76" s="2"/>
      <c r="J76" s="71"/>
      <c r="K76" s="202">
        <f t="shared" si="16"/>
        <v>1450</v>
      </c>
      <c r="L76" s="202">
        <f t="shared" si="17"/>
        <v>900</v>
      </c>
      <c r="M76" s="51"/>
      <c r="N76" s="13">
        <f t="shared" si="18"/>
        <v>1447.7</v>
      </c>
      <c r="O76" s="13">
        <f t="shared" si="19"/>
        <v>868.62000000000012</v>
      </c>
      <c r="P76" s="51"/>
      <c r="Q76" s="554">
        <v>579.08000000000004</v>
      </c>
      <c r="R76" s="529">
        <v>4752.04</v>
      </c>
      <c r="S76" s="520">
        <v>4400.03</v>
      </c>
      <c r="T76" s="482">
        <v>4074.11</v>
      </c>
      <c r="U76" s="467">
        <v>4074.11</v>
      </c>
      <c r="V76" s="398">
        <v>3313.805049843751</v>
      </c>
      <c r="W76" s="400">
        <v>3313.805049843751</v>
      </c>
      <c r="X76" s="410">
        <v>3313.805049843751</v>
      </c>
      <c r="Y76" s="410">
        <v>3313.805049843751</v>
      </c>
      <c r="Z76" s="367">
        <v>3012.5500453125005</v>
      </c>
      <c r="AA76" s="300">
        <v>2410.0400362500004</v>
      </c>
      <c r="AB76" s="289">
        <v>2410.0400362500004</v>
      </c>
      <c r="AC76" s="277">
        <v>1928.0320290000004</v>
      </c>
      <c r="AD76" s="263">
        <v>1928.0320290000004</v>
      </c>
      <c r="AE76" s="263">
        <v>1928.0320290000004</v>
      </c>
      <c r="AF76" s="208">
        <v>1752.7563900000002</v>
      </c>
      <c r="AG76" s="208">
        <v>1752.7563900000002</v>
      </c>
      <c r="AH76" s="208">
        <v>1752.7563900000002</v>
      </c>
      <c r="AI76" s="208">
        <v>1752.7563900000002</v>
      </c>
      <c r="AJ76" s="208">
        <v>1580.7687500000002</v>
      </c>
      <c r="AK76" s="190">
        <v>1264.6150000000002</v>
      </c>
      <c r="AL76" s="312"/>
      <c r="AN76" s="34"/>
      <c r="AO76" s="34"/>
      <c r="AP76" s="34"/>
      <c r="AQ76" s="34"/>
      <c r="AR76" s="34"/>
      <c r="AS76" s="34"/>
    </row>
    <row r="77" spans="1:45" s="144" customFormat="1" ht="20.100000000000001" customHeight="1" x14ac:dyDescent="0.25">
      <c r="A77" s="2"/>
      <c r="B77" s="2"/>
      <c r="C77" s="2"/>
      <c r="D77" s="136"/>
      <c r="E77" s="138"/>
      <c r="F77" s="139"/>
      <c r="G77" s="99"/>
      <c r="H77" s="2"/>
      <c r="I77" s="2"/>
      <c r="J77" s="34"/>
      <c r="K77" s="202"/>
      <c r="L77" s="202"/>
      <c r="M77" s="2"/>
      <c r="N77" s="13"/>
      <c r="O77" s="13"/>
      <c r="P77" s="2"/>
      <c r="Q77" s="398"/>
      <c r="R77" s="398"/>
      <c r="S77" s="398"/>
      <c r="T77" s="398"/>
      <c r="U77" s="398"/>
      <c r="V77" s="398"/>
      <c r="W77" s="400"/>
      <c r="X77" s="400"/>
      <c r="Y77" s="400"/>
      <c r="Z77" s="332"/>
      <c r="AA77" s="341"/>
      <c r="AB77" s="322">
        <v>0</v>
      </c>
      <c r="AC77" s="279"/>
      <c r="AD77" s="211"/>
      <c r="AE77" s="211"/>
      <c r="AF77" s="209"/>
      <c r="AG77" s="209"/>
      <c r="AH77" s="209"/>
      <c r="AI77" s="209"/>
      <c r="AJ77" s="209"/>
      <c r="AK77" s="191"/>
      <c r="AL77" s="312"/>
      <c r="AN77" s="34"/>
      <c r="AO77" s="34"/>
      <c r="AP77" s="34"/>
      <c r="AQ77" s="34"/>
      <c r="AR77" s="34"/>
      <c r="AS77" s="34"/>
    </row>
    <row r="78" spans="1:45" s="144" customFormat="1" ht="23.1" customHeight="1" x14ac:dyDescent="0.25">
      <c r="A78" s="2"/>
      <c r="B78" s="2"/>
      <c r="C78" s="2"/>
      <c r="D78" s="615" t="s">
        <v>57</v>
      </c>
      <c r="E78" s="615"/>
      <c r="F78" s="615"/>
      <c r="G78" s="615"/>
      <c r="H78" s="615"/>
      <c r="I78" s="615"/>
      <c r="J78" s="34"/>
      <c r="K78" s="202"/>
      <c r="L78" s="202"/>
      <c r="M78" s="2"/>
      <c r="N78" s="13"/>
      <c r="O78" s="13"/>
      <c r="P78" s="2"/>
      <c r="Q78" s="553">
        <v>45483</v>
      </c>
      <c r="R78" s="476">
        <v>45455</v>
      </c>
      <c r="S78" s="476">
        <v>45425</v>
      </c>
      <c r="T78" s="476">
        <v>45394</v>
      </c>
      <c r="U78" s="473">
        <v>220324</v>
      </c>
      <c r="V78" s="398"/>
      <c r="W78" s="400"/>
      <c r="X78" s="400"/>
      <c r="Y78" s="400"/>
      <c r="Z78" s="332"/>
      <c r="AA78" s="341"/>
      <c r="AB78" s="322"/>
      <c r="AC78" s="279"/>
      <c r="AD78" s="211"/>
      <c r="AE78" s="211"/>
      <c r="AF78" s="209"/>
      <c r="AG78" s="209"/>
      <c r="AH78" s="209"/>
      <c r="AI78" s="209"/>
      <c r="AJ78" s="209"/>
      <c r="AK78" s="191"/>
      <c r="AL78" s="312"/>
      <c r="AN78" s="34"/>
      <c r="AO78" s="34"/>
      <c r="AP78" s="34"/>
      <c r="AQ78" s="34"/>
      <c r="AR78" s="34"/>
      <c r="AS78" s="34"/>
    </row>
    <row r="79" spans="1:45" s="144" customFormat="1" ht="23.1" customHeight="1" x14ac:dyDescent="0.25">
      <c r="A79" s="449"/>
      <c r="B79" s="2">
        <v>1903</v>
      </c>
      <c r="C79" s="2" t="s">
        <v>419</v>
      </c>
      <c r="D79" s="4" t="s">
        <v>126</v>
      </c>
      <c r="E79" s="116">
        <f t="shared" ref="E79:F81" si="20">K79</f>
        <v>3850</v>
      </c>
      <c r="F79" s="117">
        <f t="shared" si="20"/>
        <v>2300</v>
      </c>
      <c r="G79" s="101"/>
      <c r="H79" s="2"/>
      <c r="I79" s="2"/>
      <c r="J79" s="33"/>
      <c r="K79" s="202">
        <f t="shared" ref="K79:L81" si="21">MROUND(N79+25,50)</f>
        <v>3850</v>
      </c>
      <c r="L79" s="202">
        <f t="shared" si="21"/>
        <v>2300</v>
      </c>
      <c r="M79" s="51"/>
      <c r="N79" s="13">
        <f t="shared" ref="N79:N144" si="22">Q79*$N$7</f>
        <v>3821.1000000000004</v>
      </c>
      <c r="O79" s="13">
        <f t="shared" ref="O79:O144" si="23">Q79*$O$7</f>
        <v>2292.66</v>
      </c>
      <c r="P79" s="51"/>
      <c r="Q79" s="554">
        <v>1528.44</v>
      </c>
      <c r="R79" s="477">
        <v>1528.44</v>
      </c>
      <c r="S79" s="477">
        <v>1528.44</v>
      </c>
      <c r="T79" s="477">
        <v>1528.44</v>
      </c>
      <c r="U79" s="450">
        <v>1415.2270000000001</v>
      </c>
      <c r="V79" s="450">
        <v>1415.2270000000001</v>
      </c>
      <c r="W79" s="436">
        <v>1286.57</v>
      </c>
      <c r="X79" s="409">
        <v>1286.57</v>
      </c>
      <c r="Y79" s="409">
        <v>1286.57</v>
      </c>
      <c r="Z79" s="367">
        <v>1173.875</v>
      </c>
      <c r="AA79" s="305">
        <v>939.1</v>
      </c>
      <c r="AB79" s="289">
        <v>898.27375000000006</v>
      </c>
      <c r="AC79" s="277">
        <v>718.61900000000003</v>
      </c>
      <c r="AD79" s="263">
        <v>718.61900000000003</v>
      </c>
      <c r="AE79" s="263">
        <v>718.61900000000003</v>
      </c>
      <c r="AF79" s="208">
        <v>646.76303999999993</v>
      </c>
      <c r="AG79" s="208">
        <v>646.76303999999993</v>
      </c>
      <c r="AH79" s="208">
        <v>646.76303999999993</v>
      </c>
      <c r="AI79" s="208">
        <v>646.76303999999993</v>
      </c>
      <c r="AJ79" s="208">
        <v>583.29999999999995</v>
      </c>
      <c r="AK79" s="191">
        <v>466.64</v>
      </c>
      <c r="AL79" s="312"/>
      <c r="AN79" s="34"/>
      <c r="AO79" s="34"/>
      <c r="AP79" s="34"/>
      <c r="AQ79" s="34"/>
      <c r="AR79" s="34"/>
      <c r="AS79" s="34"/>
    </row>
    <row r="80" spans="1:45" s="144" customFormat="1" ht="23.1" customHeight="1" x14ac:dyDescent="0.25">
      <c r="A80" s="449"/>
      <c r="B80" s="2">
        <v>1904</v>
      </c>
      <c r="C80" s="2" t="s">
        <v>420</v>
      </c>
      <c r="D80" s="4" t="s">
        <v>127</v>
      </c>
      <c r="E80" s="116">
        <f t="shared" si="20"/>
        <v>3950</v>
      </c>
      <c r="F80" s="117">
        <f t="shared" si="20"/>
        <v>2400</v>
      </c>
      <c r="G80" s="101"/>
      <c r="H80" s="2"/>
      <c r="I80" s="2"/>
      <c r="J80" s="33"/>
      <c r="K80" s="202">
        <f t="shared" si="21"/>
        <v>3950</v>
      </c>
      <c r="L80" s="202">
        <f t="shared" si="21"/>
        <v>2400</v>
      </c>
      <c r="M80" s="51"/>
      <c r="N80" s="13">
        <f t="shared" si="22"/>
        <v>3922.9250000000002</v>
      </c>
      <c r="O80" s="13">
        <f t="shared" si="23"/>
        <v>2353.7550000000001</v>
      </c>
      <c r="P80" s="51"/>
      <c r="Q80" s="554">
        <v>1569.17</v>
      </c>
      <c r="R80" s="477">
        <v>1569.17</v>
      </c>
      <c r="S80" s="477">
        <v>1569.17</v>
      </c>
      <c r="T80" s="477">
        <v>1569.17</v>
      </c>
      <c r="U80" s="450">
        <v>1452.9459999999999</v>
      </c>
      <c r="V80" s="450">
        <v>1452.9459999999999</v>
      </c>
      <c r="W80" s="436">
        <v>1320.86</v>
      </c>
      <c r="X80" s="409">
        <v>1320.86</v>
      </c>
      <c r="Y80" s="409">
        <v>1320.86</v>
      </c>
      <c r="Z80" s="367">
        <v>1205.1624999999999</v>
      </c>
      <c r="AA80" s="305">
        <v>964.13</v>
      </c>
      <c r="AB80" s="289">
        <v>922.21250000000009</v>
      </c>
      <c r="AC80" s="277">
        <v>737.7700000000001</v>
      </c>
      <c r="AD80" s="263">
        <v>737.7700000000001</v>
      </c>
      <c r="AE80" s="263">
        <v>737.7700000000001</v>
      </c>
      <c r="AF80" s="208">
        <v>663.99101999999993</v>
      </c>
      <c r="AG80" s="208">
        <v>663.99101999999993</v>
      </c>
      <c r="AH80" s="208">
        <v>663.99101999999993</v>
      </c>
      <c r="AI80" s="208">
        <v>663.99101999999993</v>
      </c>
      <c r="AJ80" s="208">
        <v>598.83749999999998</v>
      </c>
      <c r="AK80" s="191">
        <v>479.07</v>
      </c>
      <c r="AL80" s="312"/>
      <c r="AN80" s="34"/>
      <c r="AO80" s="34"/>
      <c r="AP80" s="34"/>
      <c r="AQ80" s="34"/>
      <c r="AR80" s="34"/>
      <c r="AS80" s="34"/>
    </row>
    <row r="81" spans="1:45" s="144" customFormat="1" ht="23.1" customHeight="1" x14ac:dyDescent="0.25">
      <c r="A81" s="449"/>
      <c r="B81" s="2">
        <v>1905</v>
      </c>
      <c r="C81" s="2" t="s">
        <v>421</v>
      </c>
      <c r="D81" s="4" t="s">
        <v>128</v>
      </c>
      <c r="E81" s="116">
        <f t="shared" si="20"/>
        <v>6000</v>
      </c>
      <c r="F81" s="117">
        <f t="shared" si="20"/>
        <v>3600</v>
      </c>
      <c r="G81" s="101"/>
      <c r="H81" s="2"/>
      <c r="I81" s="2"/>
      <c r="J81" s="33"/>
      <c r="K81" s="202">
        <f t="shared" si="21"/>
        <v>6000</v>
      </c>
      <c r="L81" s="202">
        <f t="shared" si="21"/>
        <v>3600</v>
      </c>
      <c r="M81" s="51"/>
      <c r="N81" s="13">
        <f t="shared" si="22"/>
        <v>5962.5750000000007</v>
      </c>
      <c r="O81" s="13">
        <f t="shared" si="23"/>
        <v>3577.5450000000001</v>
      </c>
      <c r="P81" s="51"/>
      <c r="Q81" s="554">
        <v>2385.0300000000002</v>
      </c>
      <c r="R81" s="477">
        <v>2385.0300000000002</v>
      </c>
      <c r="S81" s="477">
        <v>2385.0300000000002</v>
      </c>
      <c r="T81" s="477">
        <v>2385.0300000000002</v>
      </c>
      <c r="U81" s="450">
        <v>2208.3490000000002</v>
      </c>
      <c r="V81" s="450">
        <v>2208.3490000000002</v>
      </c>
      <c r="W81" s="436">
        <v>2007.59</v>
      </c>
      <c r="X81" s="409">
        <v>2007.59</v>
      </c>
      <c r="Y81" s="409">
        <v>2007.59</v>
      </c>
      <c r="Z81" s="367">
        <v>1831.75</v>
      </c>
      <c r="AA81" s="305">
        <v>1465.4</v>
      </c>
      <c r="AB81" s="289">
        <v>1401.7025000000001</v>
      </c>
      <c r="AC81" s="277">
        <v>1121.3620000000001</v>
      </c>
      <c r="AD81" s="263">
        <v>1121.3620000000001</v>
      </c>
      <c r="AE81" s="263">
        <v>1121.3620000000001</v>
      </c>
      <c r="AF81" s="208">
        <v>1009.2158999999999</v>
      </c>
      <c r="AG81" s="208">
        <v>1009.2158999999999</v>
      </c>
      <c r="AH81" s="208">
        <v>1009.2158999999999</v>
      </c>
      <c r="AI81" s="208">
        <v>1009.2158999999999</v>
      </c>
      <c r="AJ81" s="208">
        <v>910.1875</v>
      </c>
      <c r="AK81" s="191">
        <v>728.15</v>
      </c>
      <c r="AL81" s="312"/>
      <c r="AN81" s="34"/>
      <c r="AO81" s="34"/>
      <c r="AP81" s="34"/>
      <c r="AQ81" s="34"/>
      <c r="AR81" s="34"/>
      <c r="AS81" s="34"/>
    </row>
    <row r="82" spans="1:45" s="144" customFormat="1" ht="20.100000000000001" customHeight="1" x14ac:dyDescent="0.25">
      <c r="A82" s="2"/>
      <c r="B82" s="2"/>
      <c r="C82" s="2"/>
      <c r="D82" s="136"/>
      <c r="E82" s="138"/>
      <c r="F82" s="139"/>
      <c r="G82" s="99"/>
      <c r="H82" s="2"/>
      <c r="I82" s="2"/>
      <c r="J82" s="34"/>
      <c r="K82" s="202"/>
      <c r="L82" s="202"/>
      <c r="M82" s="2"/>
      <c r="N82" s="13"/>
      <c r="O82" s="13"/>
      <c r="P82" s="2"/>
      <c r="Q82" s="398"/>
      <c r="R82" s="398"/>
      <c r="S82" s="398"/>
      <c r="T82" s="398"/>
      <c r="U82" s="398"/>
      <c r="V82" s="398"/>
      <c r="W82" s="400"/>
      <c r="X82" s="401"/>
      <c r="Y82" s="401"/>
      <c r="Z82" s="329"/>
      <c r="AA82" s="329"/>
      <c r="AB82" s="330"/>
      <c r="AC82" s="280"/>
      <c r="AD82" s="331"/>
      <c r="AE82" s="331"/>
      <c r="AF82" s="208"/>
      <c r="AG82" s="208"/>
      <c r="AH82" s="208"/>
      <c r="AI82" s="208"/>
      <c r="AJ82" s="208"/>
      <c r="AK82" s="191"/>
      <c r="AL82" s="312"/>
      <c r="AN82" s="34"/>
      <c r="AO82" s="34"/>
      <c r="AP82" s="34"/>
      <c r="AQ82" s="34"/>
      <c r="AR82" s="34"/>
      <c r="AS82" s="34"/>
    </row>
    <row r="83" spans="1:45" s="144" customFormat="1" ht="23.1" customHeight="1" x14ac:dyDescent="0.25">
      <c r="A83" s="2"/>
      <c r="B83" s="2"/>
      <c r="C83" s="2"/>
      <c r="D83" s="615" t="s">
        <v>275</v>
      </c>
      <c r="E83" s="615"/>
      <c r="F83" s="615"/>
      <c r="G83" s="615"/>
      <c r="H83" s="615"/>
      <c r="I83" s="615"/>
      <c r="J83" s="34"/>
      <c r="K83" s="202"/>
      <c r="L83" s="202"/>
      <c r="M83" s="2"/>
      <c r="N83" s="13"/>
      <c r="O83" s="13"/>
      <c r="P83" s="2"/>
      <c r="Q83" s="553">
        <v>45483</v>
      </c>
      <c r="R83" s="521">
        <v>45455</v>
      </c>
      <c r="S83" s="521">
        <v>45425</v>
      </c>
      <c r="T83" s="474">
        <v>220324</v>
      </c>
      <c r="U83" s="474">
        <v>220324</v>
      </c>
      <c r="V83" s="398"/>
      <c r="W83" s="400"/>
      <c r="X83" s="401"/>
      <c r="Y83" s="401"/>
      <c r="Z83" s="329"/>
      <c r="AA83" s="329"/>
      <c r="AB83" s="330"/>
      <c r="AC83" s="280"/>
      <c r="AD83" s="331"/>
      <c r="AE83" s="331"/>
      <c r="AF83" s="208"/>
      <c r="AG83" s="234"/>
      <c r="AH83" s="208"/>
      <c r="AI83" s="208"/>
      <c r="AJ83" s="208"/>
      <c r="AK83" s="191"/>
      <c r="AL83" s="312"/>
      <c r="AN83" s="34"/>
      <c r="AO83" s="34"/>
      <c r="AP83" s="34"/>
      <c r="AQ83" s="34"/>
      <c r="AR83" s="34"/>
      <c r="AS83" s="34"/>
    </row>
    <row r="84" spans="1:45" s="144" customFormat="1" ht="23.1" customHeight="1" x14ac:dyDescent="0.25">
      <c r="A84" s="516" t="s">
        <v>889</v>
      </c>
      <c r="B84" s="2">
        <v>211</v>
      </c>
      <c r="C84" s="2" t="s">
        <v>307</v>
      </c>
      <c r="D84" s="4" t="s">
        <v>68</v>
      </c>
      <c r="E84" s="116">
        <f t="shared" ref="E84:F86" si="24">K84</f>
        <v>5700</v>
      </c>
      <c r="F84" s="117">
        <f t="shared" si="24"/>
        <v>3450</v>
      </c>
      <c r="G84" s="101"/>
      <c r="H84" s="2"/>
      <c r="I84" s="2"/>
      <c r="J84" s="33"/>
      <c r="K84" s="202">
        <f t="shared" ref="K84:L86" si="25">MROUND(N84+25,50)</f>
        <v>5700</v>
      </c>
      <c r="L84" s="202">
        <f t="shared" si="25"/>
        <v>3450</v>
      </c>
      <c r="M84" s="51"/>
      <c r="N84" s="13">
        <f t="shared" si="22"/>
        <v>5674.5</v>
      </c>
      <c r="O84" s="13">
        <f t="shared" si="23"/>
        <v>3404.7000000000003</v>
      </c>
      <c r="P84" s="51"/>
      <c r="Q84" s="554">
        <v>2269.8000000000002</v>
      </c>
      <c r="R84" s="522">
        <v>2269.8000000000002</v>
      </c>
      <c r="S84" s="522">
        <v>2269.8000000000002</v>
      </c>
      <c r="T84" s="398">
        <v>2269.8000000000002</v>
      </c>
      <c r="U84" s="398">
        <v>2269.8000000000002</v>
      </c>
      <c r="V84" s="398">
        <v>2269.8000000000002</v>
      </c>
      <c r="W84" s="436">
        <v>2269.8000000000002</v>
      </c>
      <c r="X84" s="399">
        <v>2171.114</v>
      </c>
      <c r="Y84" s="399">
        <v>2171.114</v>
      </c>
      <c r="Z84" s="371">
        <v>1973.74</v>
      </c>
      <c r="AA84" s="303">
        <v>1361.2</v>
      </c>
      <c r="AB84" s="289">
        <v>1361.2</v>
      </c>
      <c r="AC84" s="277">
        <v>1088.96</v>
      </c>
      <c r="AD84" s="263">
        <v>1088.96</v>
      </c>
      <c r="AE84" s="263">
        <v>1088.96</v>
      </c>
      <c r="AF84" s="208">
        <v>972.29285999999991</v>
      </c>
      <c r="AG84" s="208">
        <v>972.29285999999991</v>
      </c>
      <c r="AH84" s="208">
        <v>972.29285999999991</v>
      </c>
      <c r="AI84" s="208">
        <v>972.29285999999991</v>
      </c>
      <c r="AJ84" s="208">
        <v>876.88750000000005</v>
      </c>
      <c r="AK84" s="191">
        <v>701.51</v>
      </c>
      <c r="AL84" s="312"/>
      <c r="AN84" s="34"/>
      <c r="AO84" s="34"/>
      <c r="AP84" s="34"/>
      <c r="AQ84" s="34"/>
      <c r="AR84" s="34"/>
      <c r="AS84" s="34"/>
    </row>
    <row r="85" spans="1:45" s="144" customFormat="1" ht="23.1" customHeight="1" x14ac:dyDescent="0.25">
      <c r="A85" s="516" t="s">
        <v>889</v>
      </c>
      <c r="B85" s="2">
        <v>212</v>
      </c>
      <c r="C85" s="2" t="s">
        <v>308</v>
      </c>
      <c r="D85" s="4" t="s">
        <v>69</v>
      </c>
      <c r="E85" s="116">
        <f t="shared" si="24"/>
        <v>8550</v>
      </c>
      <c r="F85" s="117">
        <f t="shared" si="24"/>
        <v>5150</v>
      </c>
      <c r="G85" s="101"/>
      <c r="H85" s="2"/>
      <c r="I85" s="2"/>
      <c r="J85" s="33"/>
      <c r="K85" s="202">
        <f t="shared" si="25"/>
        <v>8550</v>
      </c>
      <c r="L85" s="202">
        <f t="shared" si="25"/>
        <v>5150</v>
      </c>
      <c r="M85" s="51"/>
      <c r="N85" s="13">
        <f t="shared" si="22"/>
        <v>8509.375</v>
      </c>
      <c r="O85" s="13">
        <f t="shared" si="23"/>
        <v>5105.625</v>
      </c>
      <c r="P85" s="51"/>
      <c r="Q85" s="554">
        <v>3403.75</v>
      </c>
      <c r="R85" s="522">
        <v>3403.75</v>
      </c>
      <c r="S85" s="522">
        <v>3403.75</v>
      </c>
      <c r="T85" s="398">
        <v>3403.75</v>
      </c>
      <c r="U85" s="398">
        <v>3403.75</v>
      </c>
      <c r="V85" s="398">
        <v>3403.75</v>
      </c>
      <c r="W85" s="436">
        <v>3403.75</v>
      </c>
      <c r="X85" s="399">
        <v>3255.7339375000001</v>
      </c>
      <c r="Y85" s="399">
        <v>3255.7339375000001</v>
      </c>
      <c r="Z85" s="371">
        <v>2959.7581249999998</v>
      </c>
      <c r="AA85" s="303">
        <v>2041.2125000000001</v>
      </c>
      <c r="AB85" s="289">
        <v>2041.2125000000001</v>
      </c>
      <c r="AC85" s="277">
        <v>1632.97</v>
      </c>
      <c r="AD85" s="263">
        <v>1632.97</v>
      </c>
      <c r="AE85" s="263">
        <v>1632.97</v>
      </c>
      <c r="AF85" s="208">
        <v>1458.01656</v>
      </c>
      <c r="AG85" s="208">
        <v>1458.01656</v>
      </c>
      <c r="AH85" s="208">
        <v>1458.01656</v>
      </c>
      <c r="AI85" s="208">
        <v>1458.01656</v>
      </c>
      <c r="AJ85" s="208">
        <v>1314.95</v>
      </c>
      <c r="AK85" s="191">
        <v>1051.96</v>
      </c>
      <c r="AL85" s="312"/>
      <c r="AN85" s="34"/>
      <c r="AO85" s="34"/>
      <c r="AP85" s="34"/>
      <c r="AQ85" s="34"/>
      <c r="AR85" s="34"/>
      <c r="AS85" s="34"/>
    </row>
    <row r="86" spans="1:45" s="144" customFormat="1" ht="23.1" customHeight="1" x14ac:dyDescent="0.25">
      <c r="A86" s="516" t="s">
        <v>889</v>
      </c>
      <c r="B86" s="2">
        <v>213</v>
      </c>
      <c r="C86" s="2" t="s">
        <v>309</v>
      </c>
      <c r="D86" s="4" t="s">
        <v>70</v>
      </c>
      <c r="E86" s="116">
        <f t="shared" si="24"/>
        <v>10750</v>
      </c>
      <c r="F86" s="117">
        <f t="shared" si="24"/>
        <v>6450</v>
      </c>
      <c r="G86" s="101"/>
      <c r="H86" s="2"/>
      <c r="I86" s="2"/>
      <c r="J86" s="33"/>
      <c r="K86" s="202">
        <f t="shared" si="25"/>
        <v>10750</v>
      </c>
      <c r="L86" s="202">
        <f t="shared" si="25"/>
        <v>6450</v>
      </c>
      <c r="M86" s="51"/>
      <c r="N86" s="13">
        <f t="shared" si="22"/>
        <v>10723.125</v>
      </c>
      <c r="O86" s="13">
        <f t="shared" si="23"/>
        <v>6433.875</v>
      </c>
      <c r="P86" s="51"/>
      <c r="Q86" s="554">
        <v>4289.25</v>
      </c>
      <c r="R86" s="522">
        <v>4289.25</v>
      </c>
      <c r="S86" s="522">
        <v>4289.25</v>
      </c>
      <c r="T86" s="398">
        <v>4289.25</v>
      </c>
      <c r="U86" s="398">
        <v>4289.25</v>
      </c>
      <c r="V86" s="398">
        <v>4289.25</v>
      </c>
      <c r="W86" s="436">
        <v>4289.25</v>
      </c>
      <c r="X86" s="399">
        <v>4102.7586874999997</v>
      </c>
      <c r="Y86" s="399">
        <v>4102.7586874999997</v>
      </c>
      <c r="Z86" s="371">
        <v>3729.7806249999994</v>
      </c>
      <c r="AA86" s="303">
        <v>2572.2624999999998</v>
      </c>
      <c r="AB86" s="289">
        <v>2572.2624999999998</v>
      </c>
      <c r="AC86" s="277">
        <v>2057.81</v>
      </c>
      <c r="AD86" s="263">
        <v>2057.81</v>
      </c>
      <c r="AE86" s="263">
        <v>2057.81</v>
      </c>
      <c r="AF86" s="208">
        <v>1837.3231800000001</v>
      </c>
      <c r="AG86" s="208">
        <v>1837.3231800000001</v>
      </c>
      <c r="AH86" s="208">
        <v>1837.3231800000001</v>
      </c>
      <c r="AI86" s="208">
        <v>1837.3231800000001</v>
      </c>
      <c r="AJ86" s="208">
        <v>1657.0375000000001</v>
      </c>
      <c r="AK86" s="191">
        <v>1325.63</v>
      </c>
      <c r="AL86" s="312"/>
      <c r="AN86" s="34"/>
      <c r="AO86" s="34"/>
      <c r="AP86" s="34"/>
      <c r="AQ86" s="34"/>
      <c r="AR86" s="34"/>
      <c r="AS86" s="34"/>
    </row>
    <row r="87" spans="1:45" s="144" customFormat="1" ht="20.10000000000000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/>
      <c r="L87" s="202"/>
      <c r="M87" s="2"/>
      <c r="N87" s="13"/>
      <c r="O87" s="13"/>
      <c r="P87" s="2"/>
      <c r="Q87" s="398"/>
      <c r="R87" s="398"/>
      <c r="S87" s="398"/>
      <c r="T87" s="398"/>
      <c r="U87" s="398"/>
      <c r="V87" s="398"/>
      <c r="W87" s="400"/>
      <c r="X87" s="400"/>
      <c r="Y87" s="400"/>
      <c r="Z87" s="332"/>
      <c r="AA87" s="332"/>
      <c r="AB87" s="330"/>
      <c r="AC87" s="280"/>
      <c r="AD87" s="331"/>
      <c r="AE87" s="331"/>
      <c r="AF87" s="208"/>
      <c r="AG87" s="208"/>
      <c r="AH87" s="208"/>
      <c r="AI87" s="208"/>
      <c r="AJ87" s="208"/>
      <c r="AK87" s="191"/>
      <c r="AL87" s="312"/>
      <c r="AN87" s="34"/>
      <c r="AO87" s="34"/>
      <c r="AP87" s="34"/>
      <c r="AQ87" s="34"/>
      <c r="AR87" s="34"/>
      <c r="AS87" s="34"/>
    </row>
    <row r="88" spans="1:45" s="144" customFormat="1" ht="23.1" customHeight="1" x14ac:dyDescent="0.25">
      <c r="A88" s="2"/>
      <c r="B88" s="2"/>
      <c r="C88" s="2"/>
      <c r="D88" s="615" t="s">
        <v>277</v>
      </c>
      <c r="E88" s="615"/>
      <c r="F88" s="615"/>
      <c r="G88" s="615"/>
      <c r="H88" s="615"/>
      <c r="I88" s="615"/>
      <c r="J88" s="34"/>
      <c r="K88" s="202"/>
      <c r="L88" s="202"/>
      <c r="M88" s="2"/>
      <c r="N88" s="13"/>
      <c r="O88" s="13"/>
      <c r="P88" s="2"/>
      <c r="Q88" s="553">
        <v>45483</v>
      </c>
      <c r="R88" s="476">
        <v>45455</v>
      </c>
      <c r="S88" s="476">
        <v>45425</v>
      </c>
      <c r="T88" s="476">
        <v>45394</v>
      </c>
      <c r="U88" s="473">
        <v>220324</v>
      </c>
      <c r="V88" s="398"/>
      <c r="W88" s="400"/>
      <c r="X88" s="400"/>
      <c r="Y88" s="400"/>
      <c r="Z88" s="332"/>
      <c r="AA88" s="332"/>
      <c r="AB88" s="330"/>
      <c r="AC88" s="280"/>
      <c r="AD88" s="331"/>
      <c r="AE88" s="331"/>
      <c r="AF88" s="208"/>
      <c r="AG88" s="208"/>
      <c r="AH88" s="208"/>
      <c r="AI88" s="208"/>
      <c r="AJ88" s="208"/>
      <c r="AK88" s="191"/>
      <c r="AL88" s="312"/>
      <c r="AN88" s="34"/>
      <c r="AO88" s="34"/>
      <c r="AP88" s="34"/>
      <c r="AQ88" s="34"/>
      <c r="AR88" s="34"/>
      <c r="AS88" s="34"/>
    </row>
    <row r="89" spans="1:45" s="144" customFormat="1" ht="23.1" customHeight="1" x14ac:dyDescent="0.25">
      <c r="A89" s="449"/>
      <c r="B89" s="2">
        <v>1921</v>
      </c>
      <c r="C89" s="2" t="s">
        <v>436</v>
      </c>
      <c r="D89" s="4" t="s">
        <v>138</v>
      </c>
      <c r="E89" s="116">
        <f t="shared" ref="E89:F94" si="26">K89</f>
        <v>3250</v>
      </c>
      <c r="F89" s="117">
        <f t="shared" si="26"/>
        <v>1950</v>
      </c>
      <c r="G89" s="101"/>
      <c r="H89" s="2"/>
      <c r="I89" s="2"/>
      <c r="J89" s="33"/>
      <c r="K89" s="202">
        <f t="shared" ref="K89:L94" si="27">MROUND(N89+25,50)</f>
        <v>3250</v>
      </c>
      <c r="L89" s="202">
        <f t="shared" si="27"/>
        <v>1950</v>
      </c>
      <c r="M89" s="51"/>
      <c r="N89" s="13">
        <f t="shared" si="22"/>
        <v>3211.6000000000004</v>
      </c>
      <c r="O89" s="13">
        <f t="shared" si="23"/>
        <v>1926.96</v>
      </c>
      <c r="P89" s="51"/>
      <c r="Q89" s="554">
        <v>1284.6400000000001</v>
      </c>
      <c r="R89" s="477">
        <v>1284.6400000000001</v>
      </c>
      <c r="S89" s="477">
        <v>1284.6400000000001</v>
      </c>
      <c r="T89" s="477">
        <v>1284.6400000000001</v>
      </c>
      <c r="U89" s="450">
        <v>1189.1990000000001</v>
      </c>
      <c r="V89" s="450">
        <v>1189.1990000000001</v>
      </c>
      <c r="W89" s="436">
        <v>1081.0899999999999</v>
      </c>
      <c r="X89" s="409">
        <v>1081.0899999999999</v>
      </c>
      <c r="Y89" s="409">
        <v>1081.0899999999999</v>
      </c>
      <c r="Z89" s="368">
        <v>986.4</v>
      </c>
      <c r="AA89" s="305">
        <v>789.12</v>
      </c>
      <c r="AB89" s="289">
        <v>754.8062500000002</v>
      </c>
      <c r="AC89" s="277">
        <v>603.84500000000014</v>
      </c>
      <c r="AD89" s="263">
        <v>603.84500000000014</v>
      </c>
      <c r="AE89" s="263">
        <v>603.84500000000014</v>
      </c>
      <c r="AF89" s="208">
        <v>543.46446000000003</v>
      </c>
      <c r="AG89" s="208">
        <v>543.46446000000003</v>
      </c>
      <c r="AH89" s="208">
        <v>543.46446000000003</v>
      </c>
      <c r="AI89" s="208">
        <v>543.46446000000003</v>
      </c>
      <c r="AJ89" s="208">
        <v>490.13750000000005</v>
      </c>
      <c r="AK89" s="191">
        <v>392.11</v>
      </c>
      <c r="AL89" s="312"/>
      <c r="AN89" s="34"/>
      <c r="AO89" s="34"/>
      <c r="AP89" s="34"/>
      <c r="AQ89" s="34"/>
      <c r="AR89" s="34"/>
      <c r="AS89" s="34"/>
    </row>
    <row r="90" spans="1:45" s="144" customFormat="1" ht="23.1" customHeight="1" x14ac:dyDescent="0.25">
      <c r="A90" s="449"/>
      <c r="B90" s="2">
        <v>1922</v>
      </c>
      <c r="C90" s="2" t="s">
        <v>437</v>
      </c>
      <c r="D90" s="4" t="s">
        <v>139</v>
      </c>
      <c r="E90" s="116">
        <f t="shared" si="26"/>
        <v>5800</v>
      </c>
      <c r="F90" s="117">
        <f t="shared" si="26"/>
        <v>3500</v>
      </c>
      <c r="G90" s="101"/>
      <c r="H90" s="2"/>
      <c r="I90" s="2"/>
      <c r="J90" s="33"/>
      <c r="K90" s="202">
        <f t="shared" si="27"/>
        <v>5800</v>
      </c>
      <c r="L90" s="202">
        <f t="shared" si="27"/>
        <v>3500</v>
      </c>
      <c r="M90" s="51"/>
      <c r="N90" s="13">
        <f t="shared" si="22"/>
        <v>5766.0249999999996</v>
      </c>
      <c r="O90" s="13">
        <f t="shared" si="23"/>
        <v>3459.6149999999998</v>
      </c>
      <c r="P90" s="51"/>
      <c r="Q90" s="554">
        <v>2306.41</v>
      </c>
      <c r="R90" s="477">
        <v>2306.41</v>
      </c>
      <c r="S90" s="477">
        <v>2306.41</v>
      </c>
      <c r="T90" s="477">
        <v>2306.41</v>
      </c>
      <c r="U90" s="450">
        <v>2135.5730000000003</v>
      </c>
      <c r="V90" s="450">
        <v>2135.5730000000003</v>
      </c>
      <c r="W90" s="436">
        <v>1941.43</v>
      </c>
      <c r="X90" s="409">
        <v>1941.43</v>
      </c>
      <c r="Y90" s="409">
        <v>1941.43</v>
      </c>
      <c r="Z90" s="368">
        <v>1771.375</v>
      </c>
      <c r="AA90" s="305">
        <v>1417.1</v>
      </c>
      <c r="AB90" s="289">
        <v>1355.48875</v>
      </c>
      <c r="AC90" s="277">
        <v>1084.3910000000001</v>
      </c>
      <c r="AD90" s="263">
        <v>1084.3910000000001</v>
      </c>
      <c r="AE90" s="263">
        <v>1084.3910000000001</v>
      </c>
      <c r="AF90" s="208">
        <v>975.95189999999991</v>
      </c>
      <c r="AG90" s="208">
        <v>975.95189999999991</v>
      </c>
      <c r="AH90" s="208">
        <v>975.95189999999991</v>
      </c>
      <c r="AI90" s="208">
        <v>975.95189999999991</v>
      </c>
      <c r="AJ90" s="208">
        <v>880.1875</v>
      </c>
      <c r="AK90" s="191">
        <v>704.15</v>
      </c>
      <c r="AL90" s="312"/>
      <c r="AN90" s="34"/>
      <c r="AO90" s="34"/>
      <c r="AP90" s="34"/>
      <c r="AQ90" s="34"/>
      <c r="AR90" s="34"/>
      <c r="AS90" s="34"/>
    </row>
    <row r="91" spans="1:45" s="144" customFormat="1" ht="23.1" customHeight="1" x14ac:dyDescent="0.25">
      <c r="A91" s="449"/>
      <c r="B91" s="2">
        <v>1923</v>
      </c>
      <c r="C91" s="2" t="s">
        <v>438</v>
      </c>
      <c r="D91" s="4" t="s">
        <v>140</v>
      </c>
      <c r="E91" s="116">
        <f t="shared" si="26"/>
        <v>12300</v>
      </c>
      <c r="F91" s="117">
        <f t="shared" si="26"/>
        <v>7400</v>
      </c>
      <c r="G91" s="101"/>
      <c r="H91" s="2"/>
      <c r="I91" s="2"/>
      <c r="J91" s="33"/>
      <c r="K91" s="202">
        <f t="shared" si="27"/>
        <v>12300</v>
      </c>
      <c r="L91" s="202">
        <f t="shared" si="27"/>
        <v>7400</v>
      </c>
      <c r="M91" s="51"/>
      <c r="N91" s="13">
        <f t="shared" si="22"/>
        <v>12276.25</v>
      </c>
      <c r="O91" s="13">
        <f t="shared" si="23"/>
        <v>7365.75</v>
      </c>
      <c r="P91" s="51"/>
      <c r="Q91" s="554">
        <v>4910.5</v>
      </c>
      <c r="R91" s="477">
        <v>4910.5</v>
      </c>
      <c r="S91" s="477">
        <v>4910.5</v>
      </c>
      <c r="T91" s="477">
        <v>4910.5</v>
      </c>
      <c r="U91" s="450">
        <v>4546.7510000000002</v>
      </c>
      <c r="V91" s="450">
        <v>4546.7510000000002</v>
      </c>
      <c r="W91" s="436">
        <v>4133.41</v>
      </c>
      <c r="X91" s="409">
        <v>4133.41</v>
      </c>
      <c r="Y91" s="409">
        <v>4133.41</v>
      </c>
      <c r="Z91" s="368">
        <v>3771.3625000000002</v>
      </c>
      <c r="AA91" s="305">
        <v>3017.09</v>
      </c>
      <c r="AB91" s="289">
        <v>2774.9150000000004</v>
      </c>
      <c r="AC91" s="277">
        <v>2219.9320000000002</v>
      </c>
      <c r="AD91" s="263">
        <v>2219.9320000000002</v>
      </c>
      <c r="AE91" s="263">
        <v>2219.9320000000002</v>
      </c>
      <c r="AF91" s="208">
        <v>1997.9328599999999</v>
      </c>
      <c r="AG91" s="208">
        <v>1997.9328599999999</v>
      </c>
      <c r="AH91" s="208">
        <v>1997.9328599999999</v>
      </c>
      <c r="AI91" s="208">
        <v>1997.9328599999999</v>
      </c>
      <c r="AJ91" s="208">
        <v>1801.8875</v>
      </c>
      <c r="AK91" s="191">
        <v>1441.51</v>
      </c>
      <c r="AL91" s="312"/>
      <c r="AN91" s="34"/>
      <c r="AO91" s="34"/>
      <c r="AP91" s="34"/>
      <c r="AQ91" s="34"/>
      <c r="AR91" s="34"/>
      <c r="AS91" s="34"/>
    </row>
    <row r="92" spans="1:45" s="144" customFormat="1" ht="23.1" customHeight="1" x14ac:dyDescent="0.25">
      <c r="A92" s="449"/>
      <c r="B92" s="2">
        <v>1924</v>
      </c>
      <c r="C92" s="2" t="s">
        <v>439</v>
      </c>
      <c r="D92" s="4" t="s">
        <v>141</v>
      </c>
      <c r="E92" s="116">
        <f t="shared" si="26"/>
        <v>12950</v>
      </c>
      <c r="F92" s="117">
        <f t="shared" si="26"/>
        <v>7800</v>
      </c>
      <c r="G92" s="101"/>
      <c r="H92" s="2"/>
      <c r="I92" s="2"/>
      <c r="J92" s="33"/>
      <c r="K92" s="202">
        <f t="shared" si="27"/>
        <v>12950</v>
      </c>
      <c r="L92" s="202">
        <f t="shared" si="27"/>
        <v>7800</v>
      </c>
      <c r="M92" s="51"/>
      <c r="N92" s="13">
        <f t="shared" si="22"/>
        <v>12931.6</v>
      </c>
      <c r="O92" s="13">
        <f t="shared" si="23"/>
        <v>7758.9600000000009</v>
      </c>
      <c r="P92" s="51"/>
      <c r="Q92" s="554">
        <v>5172.6400000000003</v>
      </c>
      <c r="R92" s="477">
        <v>5172.6400000000003</v>
      </c>
      <c r="S92" s="477">
        <v>5172.6400000000003</v>
      </c>
      <c r="T92" s="477">
        <v>5172.6400000000003</v>
      </c>
      <c r="U92" s="450">
        <v>4789.4880000000003</v>
      </c>
      <c r="V92" s="450">
        <v>4789.4880000000003</v>
      </c>
      <c r="W92" s="436">
        <v>4354.08</v>
      </c>
      <c r="X92" s="409">
        <v>4354.08</v>
      </c>
      <c r="Y92" s="409">
        <v>4354.08</v>
      </c>
      <c r="Z92" s="368">
        <v>3972.7</v>
      </c>
      <c r="AA92" s="305">
        <v>3178.16</v>
      </c>
      <c r="AB92" s="289">
        <v>2923.0575000000003</v>
      </c>
      <c r="AC92" s="277">
        <v>2338.4460000000004</v>
      </c>
      <c r="AD92" s="263">
        <v>2338.4460000000004</v>
      </c>
      <c r="AE92" s="263">
        <v>2338.4460000000004</v>
      </c>
      <c r="AF92" s="208">
        <v>2104.59942</v>
      </c>
      <c r="AG92" s="208">
        <v>2104.59942</v>
      </c>
      <c r="AH92" s="208">
        <v>2104.59942</v>
      </c>
      <c r="AI92" s="208">
        <v>2104.59942</v>
      </c>
      <c r="AJ92" s="208">
        <v>1898.0875000000001</v>
      </c>
      <c r="AK92" s="191">
        <v>1518.47</v>
      </c>
      <c r="AL92" s="312"/>
      <c r="AN92" s="34"/>
      <c r="AO92" s="34"/>
      <c r="AP92" s="34"/>
      <c r="AQ92" s="34"/>
      <c r="AR92" s="34"/>
      <c r="AS92" s="34"/>
    </row>
    <row r="93" spans="1:45" s="144" customFormat="1" ht="23.1" customHeight="1" x14ac:dyDescent="0.25">
      <c r="A93" s="449"/>
      <c r="B93" s="2">
        <v>1925</v>
      </c>
      <c r="C93" s="2" t="s">
        <v>441</v>
      </c>
      <c r="D93" s="4" t="s">
        <v>142</v>
      </c>
      <c r="E93" s="116">
        <f t="shared" si="26"/>
        <v>15650</v>
      </c>
      <c r="F93" s="117">
        <f t="shared" si="26"/>
        <v>9400</v>
      </c>
      <c r="G93" s="101"/>
      <c r="H93" s="2"/>
      <c r="I93" s="2"/>
      <c r="J93" s="33"/>
      <c r="K93" s="202">
        <f t="shared" si="27"/>
        <v>15650</v>
      </c>
      <c r="L93" s="202">
        <f t="shared" si="27"/>
        <v>9400</v>
      </c>
      <c r="M93" s="51"/>
      <c r="N93" s="13">
        <f t="shared" si="22"/>
        <v>15615.474999999999</v>
      </c>
      <c r="O93" s="13">
        <f t="shared" si="23"/>
        <v>9369.2849999999999</v>
      </c>
      <c r="P93" s="51"/>
      <c r="Q93" s="554">
        <v>6246.19</v>
      </c>
      <c r="R93" s="477">
        <v>6246.19</v>
      </c>
      <c r="S93" s="477">
        <v>6246.19</v>
      </c>
      <c r="T93" s="477">
        <v>6246.19</v>
      </c>
      <c r="U93" s="450">
        <v>5783.5029999999997</v>
      </c>
      <c r="V93" s="450">
        <v>5783.5029999999997</v>
      </c>
      <c r="W93" s="436">
        <v>5257.73</v>
      </c>
      <c r="X93" s="409">
        <v>5257.73</v>
      </c>
      <c r="Y93" s="409">
        <v>5257.73</v>
      </c>
      <c r="Z93" s="368">
        <v>4797.2000000000007</v>
      </c>
      <c r="AA93" s="305">
        <v>3837.76</v>
      </c>
      <c r="AB93" s="289">
        <v>3529.7075</v>
      </c>
      <c r="AC93" s="277">
        <v>2823.7660000000001</v>
      </c>
      <c r="AD93" s="263">
        <v>2823.7660000000001</v>
      </c>
      <c r="AE93" s="263">
        <v>2823.7660000000001</v>
      </c>
      <c r="AF93" s="208">
        <v>2541.3973199999996</v>
      </c>
      <c r="AG93" s="208">
        <v>2541.3973199999996</v>
      </c>
      <c r="AH93" s="208">
        <v>2541.3973199999996</v>
      </c>
      <c r="AI93" s="208">
        <v>2541.3973199999996</v>
      </c>
      <c r="AJ93" s="208">
        <v>2292.0249999999996</v>
      </c>
      <c r="AK93" s="191">
        <v>1833.62</v>
      </c>
      <c r="AL93" s="312"/>
      <c r="AN93" s="34"/>
      <c r="AO93" s="34"/>
      <c r="AP93" s="34"/>
      <c r="AQ93" s="34"/>
      <c r="AR93" s="34"/>
      <c r="AS93" s="34"/>
    </row>
    <row r="94" spans="1:45" s="144" customFormat="1" ht="23.1" customHeight="1" x14ac:dyDescent="0.25">
      <c r="A94" s="449"/>
      <c r="B94" s="2">
        <v>1926</v>
      </c>
      <c r="C94" s="2" t="s">
        <v>440</v>
      </c>
      <c r="D94" s="91" t="s">
        <v>55</v>
      </c>
      <c r="E94" s="116">
        <f t="shared" si="26"/>
        <v>26500</v>
      </c>
      <c r="F94" s="117">
        <f t="shared" si="26"/>
        <v>15900</v>
      </c>
      <c r="G94" s="101"/>
      <c r="H94" s="2"/>
      <c r="I94" s="2"/>
      <c r="J94" s="33"/>
      <c r="K94" s="202">
        <f t="shared" si="27"/>
        <v>26500</v>
      </c>
      <c r="L94" s="202">
        <f t="shared" si="27"/>
        <v>15900</v>
      </c>
      <c r="M94" s="51"/>
      <c r="N94" s="13">
        <f t="shared" si="22"/>
        <v>26493.15</v>
      </c>
      <c r="O94" s="13">
        <f t="shared" si="23"/>
        <v>15895.89</v>
      </c>
      <c r="P94" s="51"/>
      <c r="Q94" s="554">
        <v>10597.26</v>
      </c>
      <c r="R94" s="477">
        <v>10597.26</v>
      </c>
      <c r="S94" s="477">
        <v>10597.26</v>
      </c>
      <c r="T94" s="477">
        <v>10597.26</v>
      </c>
      <c r="U94" s="450">
        <v>9812.2750000000015</v>
      </c>
      <c r="V94" s="450">
        <v>9812.2750000000015</v>
      </c>
      <c r="W94" s="436">
        <v>8920.25</v>
      </c>
      <c r="X94" s="409">
        <v>8920.25</v>
      </c>
      <c r="Y94" s="409">
        <v>8920.25</v>
      </c>
      <c r="Z94" s="368">
        <v>8138.9125000000004</v>
      </c>
      <c r="AA94" s="305">
        <v>6511.13</v>
      </c>
      <c r="AB94" s="289">
        <v>5988.4962500000001</v>
      </c>
      <c r="AC94" s="277">
        <v>4790.7970000000005</v>
      </c>
      <c r="AD94" s="263">
        <v>4790.7970000000005</v>
      </c>
      <c r="AE94" s="263">
        <v>4790.7970000000005</v>
      </c>
      <c r="AF94" s="208">
        <v>4311.7212599999993</v>
      </c>
      <c r="AG94" s="208">
        <v>4311.7212599999993</v>
      </c>
      <c r="AH94" s="208">
        <v>4311.7212599999993</v>
      </c>
      <c r="AI94" s="208">
        <v>4311.7212599999993</v>
      </c>
      <c r="AJ94" s="208">
        <v>3888.6374999999998</v>
      </c>
      <c r="AK94" s="191">
        <v>3110.91</v>
      </c>
      <c r="AL94" s="312"/>
      <c r="AN94" s="34"/>
      <c r="AO94" s="34"/>
      <c r="AP94" s="34"/>
      <c r="AQ94" s="34"/>
      <c r="AR94" s="34"/>
      <c r="AS94" s="34"/>
    </row>
    <row r="95" spans="1:45" s="144" customFormat="1" ht="20.100000000000001" customHeight="1" x14ac:dyDescent="0.25">
      <c r="A95" s="2"/>
      <c r="B95" s="2"/>
      <c r="C95" s="2"/>
      <c r="D95" s="2"/>
      <c r="E95" s="138"/>
      <c r="F95" s="139"/>
      <c r="G95" s="99"/>
      <c r="H95" s="2"/>
      <c r="I95" s="2"/>
      <c r="J95" s="34"/>
      <c r="K95" s="202"/>
      <c r="L95" s="202"/>
      <c r="M95" s="2"/>
      <c r="N95" s="13"/>
      <c r="O95" s="13"/>
      <c r="P95" s="2"/>
      <c r="Q95" s="398"/>
      <c r="R95" s="398"/>
      <c r="S95" s="398"/>
      <c r="T95" s="398"/>
      <c r="U95" s="398"/>
      <c r="V95" s="398"/>
      <c r="W95" s="400"/>
      <c r="X95" s="401"/>
      <c r="Y95" s="401"/>
      <c r="Z95" s="329"/>
      <c r="AA95" s="329"/>
      <c r="AB95" s="330"/>
      <c r="AC95" s="280"/>
      <c r="AD95" s="331"/>
      <c r="AE95" s="331"/>
      <c r="AF95" s="208"/>
      <c r="AG95" s="208"/>
      <c r="AH95" s="208"/>
      <c r="AI95" s="208"/>
      <c r="AJ95" s="208"/>
      <c r="AK95" s="191"/>
      <c r="AL95" s="312"/>
      <c r="AN95" s="34"/>
      <c r="AO95" s="34"/>
      <c r="AP95" s="34"/>
      <c r="AQ95" s="34"/>
      <c r="AR95" s="34"/>
      <c r="AS95" s="34"/>
    </row>
    <row r="96" spans="1:45" s="144" customFormat="1" ht="23.1" customHeight="1" x14ac:dyDescent="0.25">
      <c r="A96" s="2"/>
      <c r="B96" s="2"/>
      <c r="C96" s="2"/>
      <c r="D96" s="615" t="s">
        <v>272</v>
      </c>
      <c r="E96" s="615"/>
      <c r="F96" s="615"/>
      <c r="G96" s="615"/>
      <c r="H96" s="615"/>
      <c r="I96" s="615"/>
      <c r="J96" s="34"/>
      <c r="K96" s="202"/>
      <c r="L96" s="202"/>
      <c r="M96" s="2"/>
      <c r="N96" s="13"/>
      <c r="O96" s="13"/>
      <c r="P96" s="2"/>
      <c r="Q96" s="553">
        <v>45483</v>
      </c>
      <c r="R96" s="521">
        <v>45455</v>
      </c>
      <c r="S96" s="510">
        <v>45425</v>
      </c>
      <c r="T96" s="480">
        <v>290224</v>
      </c>
      <c r="U96" s="474">
        <v>220324</v>
      </c>
      <c r="V96" s="398"/>
      <c r="W96" s="400"/>
      <c r="X96" s="401"/>
      <c r="Y96" s="401"/>
      <c r="Z96" s="329"/>
      <c r="AA96" s="329"/>
      <c r="AB96" s="330"/>
      <c r="AC96" s="280"/>
      <c r="AD96" s="331"/>
      <c r="AE96" s="331"/>
      <c r="AF96" s="208"/>
      <c r="AG96" s="208"/>
      <c r="AH96" s="208"/>
      <c r="AI96" s="208"/>
      <c r="AJ96" s="208"/>
      <c r="AK96" s="191"/>
      <c r="AL96" s="312"/>
      <c r="AN96" s="34"/>
      <c r="AO96" s="34"/>
      <c r="AP96" s="34"/>
      <c r="AQ96" s="34"/>
      <c r="AR96" s="34"/>
      <c r="AS96" s="34"/>
    </row>
    <row r="97" spans="1:45" s="144" customFormat="1" ht="23.1" customHeight="1" x14ac:dyDescent="0.25">
      <c r="A97" s="516" t="s">
        <v>890</v>
      </c>
      <c r="B97" s="2">
        <v>4744</v>
      </c>
      <c r="C97" s="2" t="s">
        <v>496</v>
      </c>
      <c r="D97" s="91" t="s">
        <v>90</v>
      </c>
      <c r="E97" s="116">
        <f t="shared" ref="E97:F105" si="28">K97</f>
        <v>700</v>
      </c>
      <c r="F97" s="117">
        <f t="shared" si="28"/>
        <v>450</v>
      </c>
      <c r="G97" s="101"/>
      <c r="H97" s="45"/>
      <c r="I97" s="45"/>
      <c r="J97" s="33"/>
      <c r="K97" s="202">
        <f t="shared" ref="K97:L105" si="29">MROUND(N97+25,50)</f>
        <v>700</v>
      </c>
      <c r="L97" s="202">
        <f t="shared" si="29"/>
        <v>450</v>
      </c>
      <c r="M97" s="51"/>
      <c r="N97" s="13">
        <f t="shared" si="22"/>
        <v>699.72499999999991</v>
      </c>
      <c r="O97" s="13">
        <f t="shared" si="23"/>
        <v>419.83499999999998</v>
      </c>
      <c r="P97" s="51"/>
      <c r="Q97" s="554">
        <v>279.89</v>
      </c>
      <c r="R97" s="522">
        <v>279.89</v>
      </c>
      <c r="S97" s="522">
        <v>279.89</v>
      </c>
      <c r="T97" s="398">
        <v>232.33</v>
      </c>
      <c r="U97" s="398">
        <v>232.33</v>
      </c>
      <c r="V97" s="398">
        <v>232.33</v>
      </c>
      <c r="W97" s="436">
        <v>232.33</v>
      </c>
      <c r="X97" s="399">
        <v>222.24331250000003</v>
      </c>
      <c r="Y97" s="399">
        <v>222.24331250000003</v>
      </c>
      <c r="Z97" s="371">
        <v>202.03937500000001</v>
      </c>
      <c r="AA97" s="303">
        <v>139.33750000000001</v>
      </c>
      <c r="AB97" s="289">
        <v>139.33750000000001</v>
      </c>
      <c r="AC97" s="277">
        <v>111.47</v>
      </c>
      <c r="AD97" s="263">
        <v>111.47</v>
      </c>
      <c r="AE97" s="263">
        <v>111.47</v>
      </c>
      <c r="AF97" s="208">
        <v>99.528660000000002</v>
      </c>
      <c r="AG97" s="208">
        <v>99.528660000000002</v>
      </c>
      <c r="AH97" s="208">
        <v>99.528660000000002</v>
      </c>
      <c r="AI97" s="208">
        <v>99.528660000000002</v>
      </c>
      <c r="AJ97" s="208">
        <v>89.762500000000003</v>
      </c>
      <c r="AK97" s="191">
        <v>71.81</v>
      </c>
      <c r="AL97" s="312"/>
      <c r="AN97" s="34"/>
      <c r="AO97" s="34"/>
      <c r="AP97" s="34"/>
      <c r="AQ97" s="34"/>
      <c r="AR97" s="34"/>
      <c r="AS97" s="34"/>
    </row>
    <row r="98" spans="1:45" s="144" customFormat="1" ht="23.1" customHeight="1" x14ac:dyDescent="0.25">
      <c r="A98" s="516" t="s">
        <v>890</v>
      </c>
      <c r="B98" s="2">
        <v>4744</v>
      </c>
      <c r="C98" s="2" t="s">
        <v>497</v>
      </c>
      <c r="D98" s="4" t="s">
        <v>91</v>
      </c>
      <c r="E98" s="116">
        <f t="shared" si="28"/>
        <v>850</v>
      </c>
      <c r="F98" s="117">
        <f t="shared" si="28"/>
        <v>500</v>
      </c>
      <c r="G98" s="101"/>
      <c r="H98" s="45"/>
      <c r="I98" s="45"/>
      <c r="J98" s="33"/>
      <c r="K98" s="202">
        <f t="shared" si="29"/>
        <v>850</v>
      </c>
      <c r="L98" s="202">
        <f t="shared" si="29"/>
        <v>500</v>
      </c>
      <c r="M98" s="51"/>
      <c r="N98" s="13">
        <f t="shared" si="22"/>
        <v>815.34999999999991</v>
      </c>
      <c r="O98" s="13">
        <f t="shared" si="23"/>
        <v>489.21</v>
      </c>
      <c r="P98" s="51"/>
      <c r="Q98" s="554">
        <v>326.14</v>
      </c>
      <c r="R98" s="546">
        <v>326.14</v>
      </c>
      <c r="S98" s="522">
        <v>326.14</v>
      </c>
      <c r="T98" s="398">
        <v>271.18</v>
      </c>
      <c r="U98" s="398">
        <v>271.18</v>
      </c>
      <c r="V98" s="398">
        <v>271.18</v>
      </c>
      <c r="W98" s="436">
        <v>271.18</v>
      </c>
      <c r="X98" s="399">
        <v>235.78812500000001</v>
      </c>
      <c r="Y98" s="399">
        <v>235.78812500000001</v>
      </c>
      <c r="Z98" s="371">
        <v>235.78812500000001</v>
      </c>
      <c r="AA98" s="303">
        <v>162.61250000000001</v>
      </c>
      <c r="AB98" s="289">
        <v>162.61250000000001</v>
      </c>
      <c r="AC98" s="277">
        <v>130.09</v>
      </c>
      <c r="AD98" s="263">
        <v>130.09</v>
      </c>
      <c r="AE98" s="263">
        <v>130.09</v>
      </c>
      <c r="AF98" s="208">
        <v>116.16065999999999</v>
      </c>
      <c r="AG98" s="208">
        <v>116.16065999999999</v>
      </c>
      <c r="AH98" s="208">
        <v>116.16065999999999</v>
      </c>
      <c r="AI98" s="208">
        <v>116.16065999999999</v>
      </c>
      <c r="AJ98" s="208">
        <v>104.7625</v>
      </c>
      <c r="AK98" s="191">
        <v>83.81</v>
      </c>
      <c r="AL98" s="312"/>
      <c r="AN98" s="34"/>
      <c r="AO98" s="34"/>
      <c r="AP98" s="34"/>
      <c r="AQ98" s="34"/>
      <c r="AR98" s="34"/>
      <c r="AS98" s="34"/>
    </row>
    <row r="99" spans="1:45" s="144" customFormat="1" ht="23.1" customHeight="1" x14ac:dyDescent="0.25">
      <c r="A99" s="516" t="s">
        <v>890</v>
      </c>
      <c r="B99" s="2">
        <v>4744</v>
      </c>
      <c r="C99" s="2" t="s">
        <v>498</v>
      </c>
      <c r="D99" s="4" t="s">
        <v>92</v>
      </c>
      <c r="E99" s="116">
        <f t="shared" si="28"/>
        <v>950</v>
      </c>
      <c r="F99" s="117">
        <f t="shared" si="28"/>
        <v>600</v>
      </c>
      <c r="G99" s="101"/>
      <c r="H99" s="45"/>
      <c r="I99" s="45"/>
      <c r="J99" s="33"/>
      <c r="K99" s="202">
        <f t="shared" si="29"/>
        <v>950</v>
      </c>
      <c r="L99" s="202">
        <f t="shared" si="29"/>
        <v>600</v>
      </c>
      <c r="M99" s="51"/>
      <c r="N99" s="13">
        <f t="shared" si="22"/>
        <v>943.75</v>
      </c>
      <c r="O99" s="13">
        <f t="shared" si="23"/>
        <v>566.25</v>
      </c>
      <c r="P99" s="51"/>
      <c r="Q99" s="554">
        <v>377.5</v>
      </c>
      <c r="R99" s="548">
        <v>377.5</v>
      </c>
      <c r="S99" s="522">
        <v>377.5</v>
      </c>
      <c r="T99" s="398">
        <v>314.93</v>
      </c>
      <c r="U99" s="398">
        <v>314.93</v>
      </c>
      <c r="V99" s="398">
        <v>314.93</v>
      </c>
      <c r="W99" s="436">
        <v>314.93</v>
      </c>
      <c r="X99" s="420">
        <v>314.93</v>
      </c>
      <c r="Y99" s="399">
        <v>273.85062500000004</v>
      </c>
      <c r="Z99" s="371">
        <v>273.85062500000004</v>
      </c>
      <c r="AA99" s="303">
        <v>188.86250000000001</v>
      </c>
      <c r="AB99" s="289">
        <v>188.86250000000001</v>
      </c>
      <c r="AC99" s="277">
        <v>151.09</v>
      </c>
      <c r="AD99" s="263">
        <v>151.09</v>
      </c>
      <c r="AE99" s="263">
        <v>151.09</v>
      </c>
      <c r="AF99" s="208">
        <v>134.91324</v>
      </c>
      <c r="AG99" s="208">
        <v>134.91324</v>
      </c>
      <c r="AH99" s="208">
        <v>134.91324</v>
      </c>
      <c r="AI99" s="208">
        <v>134.91324</v>
      </c>
      <c r="AJ99" s="208">
        <v>121.67500000000001</v>
      </c>
      <c r="AK99" s="191">
        <v>97.34</v>
      </c>
      <c r="AL99" s="312"/>
      <c r="AN99" s="34"/>
      <c r="AO99" s="34"/>
      <c r="AP99" s="34"/>
      <c r="AQ99" s="34"/>
      <c r="AR99" s="34"/>
      <c r="AS99" s="34"/>
    </row>
    <row r="100" spans="1:45" s="144" customFormat="1" ht="23.1" customHeight="1" x14ac:dyDescent="0.25">
      <c r="A100" s="516" t="s">
        <v>890</v>
      </c>
      <c r="B100" s="2">
        <v>4744</v>
      </c>
      <c r="C100" s="2" t="s">
        <v>499</v>
      </c>
      <c r="D100" s="5" t="s">
        <v>93</v>
      </c>
      <c r="E100" s="292">
        <f t="shared" si="28"/>
        <v>1700</v>
      </c>
      <c r="F100" s="293">
        <f t="shared" si="28"/>
        <v>1050</v>
      </c>
      <c r="G100" s="101"/>
      <c r="H100" s="45"/>
      <c r="I100" s="45"/>
      <c r="J100" s="33"/>
      <c r="K100" s="202">
        <f t="shared" si="29"/>
        <v>1700</v>
      </c>
      <c r="L100" s="202">
        <f t="shared" si="29"/>
        <v>1050</v>
      </c>
      <c r="M100" s="51"/>
      <c r="N100" s="13">
        <f t="shared" si="22"/>
        <v>1681.9499999999998</v>
      </c>
      <c r="O100" s="13">
        <f t="shared" si="23"/>
        <v>1009.17</v>
      </c>
      <c r="P100" s="51"/>
      <c r="Q100" s="554">
        <v>672.78</v>
      </c>
      <c r="R100" s="522">
        <v>672.78</v>
      </c>
      <c r="S100" s="522">
        <v>672.78</v>
      </c>
      <c r="T100" s="398">
        <v>559.97</v>
      </c>
      <c r="U100" s="398">
        <v>559.97</v>
      </c>
      <c r="V100" s="398">
        <v>559.97</v>
      </c>
      <c r="W100" s="436">
        <v>559.97</v>
      </c>
      <c r="X100" s="399">
        <v>486.96437500000002</v>
      </c>
      <c r="Y100" s="399">
        <v>486.96437500000002</v>
      </c>
      <c r="Z100" s="371">
        <v>486.96437500000002</v>
      </c>
      <c r="AA100" s="303">
        <v>335.83750000000003</v>
      </c>
      <c r="AB100" s="289">
        <v>335.83750000000003</v>
      </c>
      <c r="AC100" s="277">
        <v>268.67</v>
      </c>
      <c r="AD100" s="263">
        <v>268.67</v>
      </c>
      <c r="AE100" s="263">
        <v>268.67</v>
      </c>
      <c r="AF100" s="208">
        <v>239.87501999999998</v>
      </c>
      <c r="AG100" s="208">
        <v>239.87501999999998</v>
      </c>
      <c r="AH100" s="208">
        <v>239.87501999999998</v>
      </c>
      <c r="AI100" s="208">
        <v>239.87501999999998</v>
      </c>
      <c r="AJ100" s="208">
        <v>216.33749999999998</v>
      </c>
      <c r="AK100" s="191">
        <v>173.07</v>
      </c>
      <c r="AL100" s="312"/>
      <c r="AN100" s="34"/>
      <c r="AO100" s="34"/>
      <c r="AP100" s="34"/>
      <c r="AQ100" s="34"/>
      <c r="AR100" s="34"/>
      <c r="AS100" s="34"/>
    </row>
    <row r="101" spans="1:45" s="144" customFormat="1" ht="23.1" customHeight="1" x14ac:dyDescent="0.25">
      <c r="A101" s="516" t="s">
        <v>890</v>
      </c>
      <c r="B101" s="2">
        <v>4744</v>
      </c>
      <c r="C101" s="2" t="s">
        <v>500</v>
      </c>
      <c r="D101" s="4" t="s">
        <v>94</v>
      </c>
      <c r="E101" s="116">
        <f t="shared" si="28"/>
        <v>3150</v>
      </c>
      <c r="F101" s="117">
        <f t="shared" si="28"/>
        <v>1900</v>
      </c>
      <c r="G101" s="101"/>
      <c r="H101" s="45"/>
      <c r="I101" s="45"/>
      <c r="J101" s="33"/>
      <c r="K101" s="202">
        <f t="shared" si="29"/>
        <v>3150</v>
      </c>
      <c r="L101" s="202">
        <f t="shared" si="29"/>
        <v>1900</v>
      </c>
      <c r="M101" s="51"/>
      <c r="N101" s="13">
        <f t="shared" si="22"/>
        <v>3145.6750000000002</v>
      </c>
      <c r="O101" s="13">
        <f t="shared" si="23"/>
        <v>1887.405</v>
      </c>
      <c r="P101" s="51"/>
      <c r="Q101" s="554">
        <v>1258.27</v>
      </c>
      <c r="R101" s="522">
        <v>1258.27</v>
      </c>
      <c r="S101" s="522">
        <v>1258.27</v>
      </c>
      <c r="T101" s="398">
        <v>1050.2</v>
      </c>
      <c r="U101" s="398">
        <v>1050.2</v>
      </c>
      <c r="V101" s="398">
        <v>1050.2</v>
      </c>
      <c r="W101" s="436">
        <v>1050.2</v>
      </c>
      <c r="X101" s="399">
        <v>913.19187499999998</v>
      </c>
      <c r="Y101" s="399">
        <v>913.19187499999998</v>
      </c>
      <c r="Z101" s="371">
        <v>913.19187499999998</v>
      </c>
      <c r="AA101" s="303">
        <v>629.78750000000002</v>
      </c>
      <c r="AB101" s="289">
        <v>629.78750000000002</v>
      </c>
      <c r="AC101" s="277">
        <v>503.83</v>
      </c>
      <c r="AD101" s="263">
        <v>503.83</v>
      </c>
      <c r="AE101" s="263">
        <v>503.83</v>
      </c>
      <c r="AF101" s="208">
        <v>449.85401999999993</v>
      </c>
      <c r="AG101" s="208">
        <v>449.85401999999993</v>
      </c>
      <c r="AH101" s="208">
        <v>449.85401999999993</v>
      </c>
      <c r="AI101" s="208">
        <v>449.85401999999993</v>
      </c>
      <c r="AJ101" s="208">
        <v>405.71249999999998</v>
      </c>
      <c r="AK101" s="191">
        <v>324.57</v>
      </c>
      <c r="AL101" s="312"/>
      <c r="AN101" s="34"/>
      <c r="AO101" s="34"/>
      <c r="AP101" s="34"/>
      <c r="AQ101" s="34"/>
      <c r="AR101" s="34"/>
      <c r="AS101" s="34"/>
    </row>
    <row r="102" spans="1:45" s="144" customFormat="1" ht="23.1" customHeight="1" x14ac:dyDescent="0.25">
      <c r="A102" s="2"/>
      <c r="B102" s="2"/>
      <c r="C102" s="2"/>
      <c r="D102" s="136"/>
      <c r="E102" s="138"/>
      <c r="F102" s="139"/>
      <c r="G102" s="101"/>
      <c r="H102" s="45"/>
      <c r="I102" s="45"/>
      <c r="J102" s="34"/>
      <c r="K102" s="202"/>
      <c r="L102" s="202"/>
      <c r="M102" s="2"/>
      <c r="N102" s="13"/>
      <c r="O102" s="13"/>
      <c r="P102" s="2"/>
      <c r="Q102" s="341"/>
      <c r="R102" s="341"/>
      <c r="S102" s="341"/>
      <c r="T102" s="341"/>
      <c r="U102" s="341"/>
      <c r="V102" s="341"/>
      <c r="W102" s="549"/>
      <c r="X102" s="211"/>
      <c r="Y102" s="211"/>
      <c r="Z102" s="341"/>
      <c r="AA102" s="321"/>
      <c r="AB102" s="322"/>
      <c r="AC102" s="279"/>
      <c r="AD102" s="323"/>
      <c r="AE102" s="323"/>
      <c r="AF102" s="211"/>
      <c r="AG102" s="211"/>
      <c r="AH102" s="211"/>
      <c r="AI102" s="211"/>
      <c r="AJ102" s="211"/>
      <c r="AK102" s="197"/>
      <c r="AL102" s="312"/>
      <c r="AN102" s="34"/>
      <c r="AO102" s="34"/>
      <c r="AP102" s="34"/>
      <c r="AQ102" s="34"/>
      <c r="AR102" s="34"/>
      <c r="AS102" s="34"/>
    </row>
    <row r="103" spans="1:45" s="144" customFormat="1" ht="23.1" customHeight="1" x14ac:dyDescent="0.25">
      <c r="A103" s="517"/>
      <c r="B103" s="2">
        <v>403</v>
      </c>
      <c r="C103" s="2" t="s">
        <v>350</v>
      </c>
      <c r="D103" s="91" t="s">
        <v>955</v>
      </c>
      <c r="E103" s="116">
        <f t="shared" ref="E103" si="30">K103</f>
        <v>1450</v>
      </c>
      <c r="F103" s="117">
        <f t="shared" ref="F103" si="31">L103</f>
        <v>900</v>
      </c>
      <c r="G103" s="101"/>
      <c r="H103" s="45"/>
      <c r="I103" s="45"/>
      <c r="J103" s="33"/>
      <c r="K103" s="202">
        <f t="shared" ref="K103" si="32">MROUND(N103+25,50)</f>
        <v>1450</v>
      </c>
      <c r="L103" s="202">
        <f t="shared" ref="L103" si="33">MROUND(O103+25,50)</f>
        <v>900</v>
      </c>
      <c r="M103" s="51"/>
      <c r="N103" s="13">
        <f t="shared" ref="N103" si="34">Q103*$N$7</f>
        <v>1442.5</v>
      </c>
      <c r="O103" s="13">
        <f t="shared" ref="O103" si="35">Q103*$O$7</f>
        <v>865.5</v>
      </c>
      <c r="P103" s="51"/>
      <c r="Q103" s="524">
        <v>577</v>
      </c>
      <c r="R103" s="524"/>
      <c r="S103" s="524"/>
      <c r="T103" s="478"/>
      <c r="U103" s="398"/>
      <c r="V103" s="398"/>
      <c r="W103" s="436"/>
      <c r="X103" s="409"/>
      <c r="Y103" s="409"/>
      <c r="Z103" s="376"/>
      <c r="AA103" s="305"/>
      <c r="AB103" s="289"/>
      <c r="AC103" s="277"/>
      <c r="AD103" s="263"/>
      <c r="AE103" s="263"/>
      <c r="AF103" s="208"/>
      <c r="AG103" s="208"/>
      <c r="AH103" s="208"/>
      <c r="AI103" s="208"/>
      <c r="AJ103" s="208"/>
      <c r="AK103" s="191"/>
      <c r="AL103" s="312"/>
      <c r="AN103" s="34"/>
      <c r="AO103" s="34"/>
      <c r="AP103" s="34"/>
      <c r="AQ103" s="34"/>
      <c r="AR103" s="34"/>
      <c r="AS103" s="34"/>
    </row>
    <row r="104" spans="1:45" s="144" customFormat="1" ht="23.1" hidden="1" customHeight="1" x14ac:dyDescent="0.25">
      <c r="A104" s="517"/>
      <c r="B104" s="2">
        <v>403</v>
      </c>
      <c r="C104" s="2" t="s">
        <v>350</v>
      </c>
      <c r="D104" s="80" t="s">
        <v>790</v>
      </c>
      <c r="E104" s="149">
        <f t="shared" si="28"/>
        <v>2900</v>
      </c>
      <c r="F104" s="186">
        <f t="shared" si="28"/>
        <v>1750</v>
      </c>
      <c r="G104" s="101"/>
      <c r="H104" s="45"/>
      <c r="I104" s="45"/>
      <c r="J104" s="33"/>
      <c r="K104" s="202">
        <f t="shared" si="29"/>
        <v>2900</v>
      </c>
      <c r="L104" s="202">
        <f t="shared" si="29"/>
        <v>1750</v>
      </c>
      <c r="M104" s="51"/>
      <c r="N104" s="13">
        <f t="shared" si="22"/>
        <v>2859.4</v>
      </c>
      <c r="O104" s="13">
        <f t="shared" si="23"/>
        <v>1715.6399999999999</v>
      </c>
      <c r="P104" s="51"/>
      <c r="Q104" s="524">
        <v>1143.76</v>
      </c>
      <c r="R104" s="524">
        <v>1143.76</v>
      </c>
      <c r="S104" s="524">
        <v>1143.76</v>
      </c>
      <c r="T104" s="478">
        <v>1143.76</v>
      </c>
      <c r="U104" s="398">
        <v>864.84</v>
      </c>
      <c r="V104" s="398">
        <v>864.84</v>
      </c>
      <c r="W104" s="436">
        <v>864.84</v>
      </c>
      <c r="X104" s="409">
        <v>864.84</v>
      </c>
      <c r="Y104" s="409">
        <v>864.84</v>
      </c>
      <c r="Z104" s="376">
        <v>745.55000000000007</v>
      </c>
      <c r="AA104" s="305">
        <v>596.44000000000005</v>
      </c>
      <c r="AB104" s="289">
        <v>436.25</v>
      </c>
      <c r="AC104" s="277">
        <v>349</v>
      </c>
      <c r="AD104" s="263">
        <v>349</v>
      </c>
      <c r="AE104" s="263"/>
      <c r="AF104" s="208">
        <v>320.24915999999996</v>
      </c>
      <c r="AG104" s="208">
        <v>320.24915999999996</v>
      </c>
      <c r="AH104" s="208">
        <v>320.24915999999996</v>
      </c>
      <c r="AI104" s="208">
        <v>320.24915999999996</v>
      </c>
      <c r="AJ104" s="208">
        <v>288.82499999999999</v>
      </c>
      <c r="AK104" s="191">
        <v>231.06</v>
      </c>
      <c r="AL104" s="312"/>
      <c r="AN104" s="34"/>
      <c r="AO104" s="34"/>
      <c r="AP104" s="34"/>
      <c r="AQ104" s="34"/>
      <c r="AR104" s="34"/>
      <c r="AS104" s="34"/>
    </row>
    <row r="105" spans="1:45" s="144" customFormat="1" ht="23.1" hidden="1" customHeight="1" x14ac:dyDescent="0.25">
      <c r="A105" s="517"/>
      <c r="B105" s="2">
        <v>404</v>
      </c>
      <c r="C105" s="2" t="s">
        <v>351</v>
      </c>
      <c r="D105" s="91" t="s">
        <v>791</v>
      </c>
      <c r="E105" s="116">
        <f t="shared" si="28"/>
        <v>3300</v>
      </c>
      <c r="F105" s="117">
        <f t="shared" si="28"/>
        <v>2000</v>
      </c>
      <c r="G105" s="101"/>
      <c r="H105" s="45"/>
      <c r="I105" s="45"/>
      <c r="J105" s="33"/>
      <c r="K105" s="202">
        <f t="shared" si="29"/>
        <v>3300</v>
      </c>
      <c r="L105" s="202">
        <f t="shared" si="29"/>
        <v>2000</v>
      </c>
      <c r="M105" s="51"/>
      <c r="N105" s="13">
        <f t="shared" si="22"/>
        <v>3296.875</v>
      </c>
      <c r="O105" s="13">
        <f t="shared" si="23"/>
        <v>1978.125</v>
      </c>
      <c r="P105" s="51"/>
      <c r="Q105" s="524">
        <v>1318.75</v>
      </c>
      <c r="R105" s="524">
        <v>1318.75</v>
      </c>
      <c r="S105" s="524">
        <v>1318.75</v>
      </c>
      <c r="T105" s="478">
        <v>1318.75</v>
      </c>
      <c r="U105" s="398">
        <v>997.16</v>
      </c>
      <c r="V105" s="398">
        <v>997.16</v>
      </c>
      <c r="W105" s="436">
        <v>997.16</v>
      </c>
      <c r="X105" s="409">
        <v>997.16</v>
      </c>
      <c r="Y105" s="409">
        <v>997.16</v>
      </c>
      <c r="Z105" s="376">
        <v>859.625</v>
      </c>
      <c r="AA105" s="305">
        <v>687.7</v>
      </c>
      <c r="AB105" s="289">
        <v>561.25</v>
      </c>
      <c r="AC105" s="277">
        <v>449</v>
      </c>
      <c r="AD105" s="263">
        <v>449</v>
      </c>
      <c r="AE105" s="263"/>
      <c r="AF105" s="208">
        <v>436.47911999999997</v>
      </c>
      <c r="AG105" s="208">
        <v>436.47911999999997</v>
      </c>
      <c r="AH105" s="208">
        <v>436.47911999999997</v>
      </c>
      <c r="AI105" s="208">
        <v>436.47911999999997</v>
      </c>
      <c r="AJ105" s="208">
        <v>393.65000000000003</v>
      </c>
      <c r="AK105" s="191">
        <v>314.92</v>
      </c>
      <c r="AL105" s="312"/>
      <c r="AN105" s="34"/>
      <c r="AO105" s="34"/>
      <c r="AP105" s="34"/>
      <c r="AQ105" s="34"/>
      <c r="AR105" s="34"/>
      <c r="AS105" s="34"/>
    </row>
    <row r="106" spans="1:45" ht="20.100000000000001" customHeight="1" x14ac:dyDescent="0.25">
      <c r="D106" s="136"/>
      <c r="E106" s="138"/>
      <c r="F106" s="139"/>
      <c r="J106" s="34"/>
      <c r="K106" s="202"/>
      <c r="L106" s="202"/>
      <c r="M106" s="2"/>
      <c r="N106" s="13"/>
      <c r="O106" s="13"/>
      <c r="P106" s="2"/>
      <c r="Q106" s="398"/>
      <c r="R106" s="398"/>
      <c r="S106" s="398"/>
      <c r="T106" s="398"/>
      <c r="U106" s="398"/>
      <c r="V106" s="398"/>
      <c r="W106" s="400"/>
      <c r="X106" s="401"/>
      <c r="Y106" s="401"/>
      <c r="Z106" s="329"/>
      <c r="AA106" s="332"/>
      <c r="AB106" s="330"/>
      <c r="AC106" s="280"/>
      <c r="AD106" s="331"/>
      <c r="AE106" s="331"/>
      <c r="AF106" s="208"/>
      <c r="AG106" s="208"/>
      <c r="AH106" s="208"/>
      <c r="AI106" s="208"/>
      <c r="AJ106" s="208"/>
      <c r="AK106" s="191"/>
      <c r="AL106" s="312"/>
    </row>
    <row r="107" spans="1:45" ht="23.1" customHeight="1" x14ac:dyDescent="0.25">
      <c r="D107" s="615" t="s">
        <v>734</v>
      </c>
      <c r="E107" s="615"/>
      <c r="F107" s="615"/>
      <c r="G107" s="615"/>
      <c r="H107" s="615"/>
      <c r="I107" s="615"/>
      <c r="J107" s="34"/>
      <c r="K107" s="202"/>
      <c r="L107" s="202"/>
      <c r="M107" s="2"/>
      <c r="N107" s="13"/>
      <c r="O107" s="13"/>
      <c r="P107" s="2"/>
      <c r="Q107" s="553">
        <v>45483</v>
      </c>
      <c r="R107" s="476">
        <v>45455</v>
      </c>
      <c r="S107" s="476">
        <v>45425</v>
      </c>
      <c r="T107" s="476">
        <v>45394</v>
      </c>
      <c r="U107" s="473">
        <v>220324</v>
      </c>
      <c r="V107" s="398"/>
      <c r="W107" s="400"/>
      <c r="X107" s="401"/>
      <c r="Y107" s="401"/>
      <c r="Z107" s="329"/>
      <c r="AA107" s="332"/>
      <c r="AB107" s="330"/>
      <c r="AC107" s="280"/>
      <c r="AD107" s="331"/>
      <c r="AE107" s="331"/>
      <c r="AF107" s="208"/>
      <c r="AG107" s="208"/>
      <c r="AH107" s="208"/>
      <c r="AI107" s="208"/>
      <c r="AJ107" s="208"/>
      <c r="AK107" s="191"/>
      <c r="AL107" s="312"/>
    </row>
    <row r="108" spans="1:45" ht="23.1" customHeight="1" x14ac:dyDescent="0.25">
      <c r="A108" s="449" t="s">
        <v>251</v>
      </c>
      <c r="B108" s="2">
        <v>1887</v>
      </c>
      <c r="C108" s="2" t="s">
        <v>405</v>
      </c>
      <c r="D108" s="4" t="s">
        <v>792</v>
      </c>
      <c r="E108" s="116">
        <f t="shared" ref="E108:F111" si="36">K108</f>
        <v>2450</v>
      </c>
      <c r="F108" s="117">
        <f t="shared" si="36"/>
        <v>1450</v>
      </c>
      <c r="G108" s="101"/>
      <c r="I108" s="45"/>
      <c r="K108" s="202">
        <f t="shared" ref="K108:L111" si="37">MROUND(N108+25,50)</f>
        <v>2450</v>
      </c>
      <c r="L108" s="202">
        <f t="shared" si="37"/>
        <v>1450</v>
      </c>
      <c r="M108" s="51"/>
      <c r="N108" s="13">
        <f t="shared" si="22"/>
        <v>2415.8000000000002</v>
      </c>
      <c r="O108" s="13">
        <f t="shared" si="23"/>
        <v>1449.48</v>
      </c>
      <c r="P108" s="51"/>
      <c r="Q108" s="554">
        <v>966.32</v>
      </c>
      <c r="R108" s="477">
        <v>966.32</v>
      </c>
      <c r="S108" s="477">
        <v>966.32</v>
      </c>
      <c r="T108" s="477">
        <v>966.32</v>
      </c>
      <c r="U108" s="450">
        <v>894.73</v>
      </c>
      <c r="V108" s="450">
        <v>858.41800000000012</v>
      </c>
      <c r="W108" s="436">
        <v>780.38</v>
      </c>
      <c r="X108" s="409">
        <v>780.38</v>
      </c>
      <c r="Y108" s="409">
        <v>780.38</v>
      </c>
      <c r="Z108" s="376">
        <v>711.71249999999998</v>
      </c>
      <c r="AA108" s="305">
        <v>569.37</v>
      </c>
      <c r="AB108" s="289">
        <v>567.88875000000007</v>
      </c>
      <c r="AC108" s="277">
        <v>454.31100000000004</v>
      </c>
      <c r="AD108" s="263">
        <v>454.31100000000004</v>
      </c>
      <c r="AE108" s="263">
        <v>454.31100000000004</v>
      </c>
      <c r="AF108" s="208">
        <v>408.86999999999995</v>
      </c>
      <c r="AG108" s="208">
        <v>408.86999999999995</v>
      </c>
      <c r="AH108" s="208">
        <v>408.86999999999995</v>
      </c>
      <c r="AI108" s="208">
        <v>408.86999999999995</v>
      </c>
      <c r="AJ108" s="208">
        <v>368.75</v>
      </c>
      <c r="AK108" s="191">
        <v>295</v>
      </c>
      <c r="AL108" s="312"/>
    </row>
    <row r="109" spans="1:45" ht="23.1" customHeight="1" x14ac:dyDescent="0.25">
      <c r="A109" s="449" t="s">
        <v>251</v>
      </c>
      <c r="B109" s="2">
        <v>1888</v>
      </c>
      <c r="C109" s="2" t="s">
        <v>406</v>
      </c>
      <c r="D109" s="4" t="s">
        <v>793</v>
      </c>
      <c r="E109" s="116">
        <f t="shared" si="36"/>
        <v>2950</v>
      </c>
      <c r="F109" s="117">
        <f t="shared" si="36"/>
        <v>1750</v>
      </c>
      <c r="G109" s="101"/>
      <c r="I109" s="45"/>
      <c r="K109" s="202">
        <f t="shared" si="37"/>
        <v>2950</v>
      </c>
      <c r="L109" s="202">
        <f t="shared" si="37"/>
        <v>1750</v>
      </c>
      <c r="M109" s="51"/>
      <c r="N109" s="13">
        <f t="shared" si="22"/>
        <v>2904.1000000000004</v>
      </c>
      <c r="O109" s="13">
        <f t="shared" si="23"/>
        <v>1742.46</v>
      </c>
      <c r="P109" s="51"/>
      <c r="Q109" s="554">
        <v>1161.6400000000001</v>
      </c>
      <c r="R109" s="477">
        <v>1161.6400000000001</v>
      </c>
      <c r="S109" s="477">
        <v>1161.6400000000001</v>
      </c>
      <c r="T109" s="477">
        <v>1161.6400000000001</v>
      </c>
      <c r="U109" s="450">
        <v>1075.5899999999999</v>
      </c>
      <c r="V109" s="450">
        <v>1075.58</v>
      </c>
      <c r="W109" s="436">
        <v>977.8</v>
      </c>
      <c r="X109" s="409">
        <v>977.8</v>
      </c>
      <c r="Y109" s="409">
        <v>977.8</v>
      </c>
      <c r="Z109" s="376">
        <v>892.15000000000009</v>
      </c>
      <c r="AA109" s="305">
        <v>713.72</v>
      </c>
      <c r="AB109" s="289">
        <v>682.68750000000011</v>
      </c>
      <c r="AC109" s="277">
        <v>546.15000000000009</v>
      </c>
      <c r="AD109" s="263">
        <v>546.15000000000009</v>
      </c>
      <c r="AE109" s="263">
        <v>546.15000000000009</v>
      </c>
      <c r="AF109" s="208">
        <v>491.53103999999996</v>
      </c>
      <c r="AG109" s="208">
        <v>491.53103999999996</v>
      </c>
      <c r="AH109" s="208">
        <v>491.53103999999996</v>
      </c>
      <c r="AI109" s="208">
        <v>491.53103999999996</v>
      </c>
      <c r="AJ109" s="208">
        <v>443.29999999999995</v>
      </c>
      <c r="AK109" s="191">
        <v>354.64</v>
      </c>
      <c r="AL109" s="312"/>
    </row>
    <row r="110" spans="1:45" ht="23.1" customHeight="1" x14ac:dyDescent="0.25">
      <c r="A110" s="449" t="s">
        <v>251</v>
      </c>
      <c r="B110" s="2">
        <v>1890</v>
      </c>
      <c r="C110" s="2" t="s">
        <v>408</v>
      </c>
      <c r="D110" s="4" t="s">
        <v>794</v>
      </c>
      <c r="E110" s="116">
        <f t="shared" si="36"/>
        <v>3700</v>
      </c>
      <c r="F110" s="117">
        <f t="shared" si="36"/>
        <v>2200</v>
      </c>
      <c r="G110" s="101"/>
      <c r="I110" s="45"/>
      <c r="K110" s="202">
        <f t="shared" si="37"/>
        <v>3700</v>
      </c>
      <c r="L110" s="202">
        <f t="shared" si="37"/>
        <v>2200</v>
      </c>
      <c r="M110" s="51"/>
      <c r="N110" s="13">
        <f t="shared" si="22"/>
        <v>3660.8249999999998</v>
      </c>
      <c r="O110" s="13">
        <f t="shared" si="23"/>
        <v>2196.4949999999999</v>
      </c>
      <c r="P110" s="51"/>
      <c r="Q110" s="554">
        <v>1464.33</v>
      </c>
      <c r="R110" s="477">
        <v>1464.33</v>
      </c>
      <c r="S110" s="477">
        <v>1464.33</v>
      </c>
      <c r="T110" s="477">
        <v>1464.33</v>
      </c>
      <c r="U110" s="450">
        <v>1355.8489999999999</v>
      </c>
      <c r="V110" s="450">
        <v>1355.8489999999999</v>
      </c>
      <c r="W110" s="436">
        <v>1232.5899999999999</v>
      </c>
      <c r="X110" s="409">
        <v>1232.5899999999999</v>
      </c>
      <c r="Y110" s="409">
        <v>1232.5899999999999</v>
      </c>
      <c r="Z110" s="376">
        <v>1124.625</v>
      </c>
      <c r="AA110" s="305">
        <v>899.7</v>
      </c>
      <c r="AB110" s="289">
        <v>860.58500000000004</v>
      </c>
      <c r="AC110" s="277">
        <v>688.46800000000007</v>
      </c>
      <c r="AD110" s="263">
        <v>688.46800000000007</v>
      </c>
      <c r="AE110" s="263">
        <v>688.46800000000007</v>
      </c>
      <c r="AF110" s="208">
        <v>619.61129999999991</v>
      </c>
      <c r="AG110" s="208">
        <v>619.61129999999991</v>
      </c>
      <c r="AH110" s="208">
        <v>619.61129999999991</v>
      </c>
      <c r="AI110" s="208">
        <v>619.61129999999991</v>
      </c>
      <c r="AJ110" s="208">
        <v>558.8125</v>
      </c>
      <c r="AK110" s="191">
        <v>447.05</v>
      </c>
      <c r="AL110" s="312"/>
    </row>
    <row r="111" spans="1:45" ht="23.1" customHeight="1" x14ac:dyDescent="0.25">
      <c r="A111" s="449" t="s">
        <v>251</v>
      </c>
      <c r="B111" s="2">
        <v>1891</v>
      </c>
      <c r="C111" s="2" t="s">
        <v>409</v>
      </c>
      <c r="D111" s="4" t="s">
        <v>795</v>
      </c>
      <c r="E111" s="116">
        <f t="shared" si="36"/>
        <v>4200</v>
      </c>
      <c r="F111" s="117">
        <f t="shared" si="36"/>
        <v>2500</v>
      </c>
      <c r="G111" s="101"/>
      <c r="I111" s="45"/>
      <c r="K111" s="202">
        <f t="shared" si="37"/>
        <v>4200</v>
      </c>
      <c r="L111" s="202">
        <f t="shared" si="37"/>
        <v>2500</v>
      </c>
      <c r="M111" s="51"/>
      <c r="N111" s="13">
        <f t="shared" si="22"/>
        <v>4152.7999999999993</v>
      </c>
      <c r="O111" s="13">
        <f t="shared" si="23"/>
        <v>2491.6799999999998</v>
      </c>
      <c r="P111" s="51"/>
      <c r="Q111" s="554">
        <v>1661.12</v>
      </c>
      <c r="R111" s="477">
        <v>1661.12</v>
      </c>
      <c r="S111" s="477">
        <v>1661.12</v>
      </c>
      <c r="T111" s="477">
        <v>1661.12</v>
      </c>
      <c r="U111" s="450">
        <v>1538.075</v>
      </c>
      <c r="V111" s="450">
        <v>1538.075</v>
      </c>
      <c r="W111" s="436">
        <v>1398.25</v>
      </c>
      <c r="X111" s="409">
        <v>1398.25</v>
      </c>
      <c r="Y111" s="409">
        <v>1398.25</v>
      </c>
      <c r="Z111" s="376">
        <v>1275.7750000000001</v>
      </c>
      <c r="AA111" s="305">
        <v>1020.62</v>
      </c>
      <c r="AB111" s="289">
        <v>976.23625000000004</v>
      </c>
      <c r="AC111" s="277">
        <v>780.98900000000003</v>
      </c>
      <c r="AD111" s="263">
        <v>780.98900000000003</v>
      </c>
      <c r="AE111" s="263">
        <v>780.98900000000003</v>
      </c>
      <c r="AF111" s="208">
        <v>702.89603999999997</v>
      </c>
      <c r="AG111" s="208">
        <v>702.89603999999997</v>
      </c>
      <c r="AH111" s="208">
        <v>702.89603999999997</v>
      </c>
      <c r="AI111" s="208">
        <v>702.89603999999997</v>
      </c>
      <c r="AJ111" s="208">
        <v>633.92499999999995</v>
      </c>
      <c r="AK111" s="191">
        <v>507.14</v>
      </c>
      <c r="AL111" s="312"/>
    </row>
    <row r="112" spans="1:45" ht="23.1" customHeight="1" x14ac:dyDescent="0.25">
      <c r="E112" s="138"/>
      <c r="F112" s="139"/>
      <c r="J112" s="34"/>
      <c r="K112" s="202"/>
      <c r="L112" s="202"/>
      <c r="M112" s="2"/>
      <c r="N112" s="13"/>
      <c r="O112" s="13"/>
      <c r="P112" s="2"/>
      <c r="Q112" s="398"/>
      <c r="R112" s="398"/>
      <c r="S112" s="398"/>
      <c r="T112" s="398"/>
      <c r="U112" s="398"/>
      <c r="V112" s="398"/>
      <c r="W112" s="400"/>
      <c r="X112" s="401"/>
      <c r="Y112" s="401"/>
      <c r="Z112" s="329"/>
      <c r="AA112" s="329"/>
      <c r="AB112" s="330"/>
      <c r="AC112" s="280"/>
      <c r="AD112" s="331"/>
      <c r="AE112" s="331"/>
      <c r="AF112" s="237"/>
      <c r="AG112" s="237"/>
      <c r="AH112" s="237"/>
      <c r="AI112" s="237"/>
      <c r="AJ112" s="237"/>
      <c r="AK112" s="197"/>
      <c r="AL112" s="312"/>
    </row>
    <row r="113" spans="1:45" ht="23.1" customHeight="1" x14ac:dyDescent="0.25">
      <c r="D113" s="615" t="s">
        <v>280</v>
      </c>
      <c r="E113" s="615"/>
      <c r="F113" s="615"/>
      <c r="G113" s="615"/>
      <c r="H113" s="615"/>
      <c r="I113" s="615"/>
      <c r="K113" s="202"/>
      <c r="L113" s="202"/>
      <c r="M113" s="51"/>
      <c r="N113" s="13"/>
      <c r="O113" s="13"/>
      <c r="P113" s="51"/>
      <c r="Q113" s="553">
        <v>45483</v>
      </c>
      <c r="R113" s="476">
        <v>45455</v>
      </c>
      <c r="S113" s="476">
        <v>45425</v>
      </c>
      <c r="T113" s="476">
        <v>45394</v>
      </c>
      <c r="U113" s="473">
        <v>220324</v>
      </c>
      <c r="V113" s="398"/>
      <c r="W113" s="400"/>
      <c r="X113" s="401"/>
      <c r="Y113" s="401"/>
      <c r="Z113" s="329"/>
      <c r="AA113" s="300"/>
      <c r="AB113" s="289"/>
      <c r="AC113" s="277"/>
      <c r="AD113" s="208"/>
      <c r="AE113" s="208"/>
      <c r="AF113" s="208"/>
      <c r="AG113" s="208"/>
      <c r="AH113" s="208"/>
      <c r="AI113" s="208"/>
      <c r="AJ113" s="208"/>
      <c r="AK113" s="191"/>
      <c r="AL113" s="312"/>
    </row>
    <row r="114" spans="1:45" s="66" customFormat="1" ht="23.1" customHeight="1" x14ac:dyDescent="0.25">
      <c r="A114" s="448" t="s">
        <v>238</v>
      </c>
      <c r="B114" s="60">
        <v>1938</v>
      </c>
      <c r="C114" s="2" t="s">
        <v>442</v>
      </c>
      <c r="D114" s="91" t="s">
        <v>143</v>
      </c>
      <c r="E114" s="116">
        <f t="shared" ref="E114:F117" si="38">K114</f>
        <v>2350</v>
      </c>
      <c r="F114" s="117">
        <f t="shared" si="38"/>
        <v>1450</v>
      </c>
      <c r="G114" s="101"/>
      <c r="H114" s="2"/>
      <c r="I114" s="45"/>
      <c r="J114" s="33"/>
      <c r="K114" s="202">
        <f t="shared" ref="K114:L117" si="39">MROUND(N114+25,50)</f>
        <v>2350</v>
      </c>
      <c r="L114" s="202">
        <f t="shared" si="39"/>
        <v>1450</v>
      </c>
      <c r="M114" s="51"/>
      <c r="N114" s="13">
        <f t="shared" si="22"/>
        <v>2348.125</v>
      </c>
      <c r="O114" s="13">
        <f t="shared" si="23"/>
        <v>1408.875</v>
      </c>
      <c r="P114" s="63"/>
      <c r="Q114" s="554">
        <v>939.25</v>
      </c>
      <c r="R114" s="477">
        <v>939.25</v>
      </c>
      <c r="S114" s="477">
        <v>939.25</v>
      </c>
      <c r="T114" s="477">
        <v>939.25</v>
      </c>
      <c r="U114" s="450">
        <v>869.6930000000001</v>
      </c>
      <c r="V114" s="450">
        <v>869.6930000000001</v>
      </c>
      <c r="W114" s="436">
        <v>790.63</v>
      </c>
      <c r="X114" s="409">
        <v>790.63</v>
      </c>
      <c r="Y114" s="409">
        <v>790.63</v>
      </c>
      <c r="Z114" s="376">
        <v>721.375</v>
      </c>
      <c r="AA114" s="305">
        <v>577.1</v>
      </c>
      <c r="AB114" s="289">
        <v>530.77750000000003</v>
      </c>
      <c r="AC114" s="277">
        <v>424.62200000000001</v>
      </c>
      <c r="AD114" s="263">
        <v>424.62200000000001</v>
      </c>
      <c r="AE114" s="263">
        <v>424.62200000000001</v>
      </c>
      <c r="AF114" s="208">
        <v>382.16178000000002</v>
      </c>
      <c r="AG114" s="208">
        <v>382.16178000000002</v>
      </c>
      <c r="AH114" s="208">
        <v>382.16178000000002</v>
      </c>
      <c r="AI114" s="208">
        <v>382.16178000000002</v>
      </c>
      <c r="AJ114" s="208">
        <v>344.66250000000002</v>
      </c>
      <c r="AK114" s="192">
        <v>275.73</v>
      </c>
      <c r="AL114" s="312"/>
      <c r="AM114" s="144"/>
    </row>
    <row r="115" spans="1:45" s="144" customFormat="1" ht="23.1" customHeight="1" x14ac:dyDescent="0.25">
      <c r="A115" s="449"/>
      <c r="B115" s="2">
        <v>1939</v>
      </c>
      <c r="C115" s="2" t="s">
        <v>443</v>
      </c>
      <c r="D115" s="91" t="s">
        <v>43</v>
      </c>
      <c r="E115" s="116">
        <f t="shared" si="38"/>
        <v>3100</v>
      </c>
      <c r="F115" s="117">
        <f t="shared" si="38"/>
        <v>1850</v>
      </c>
      <c r="G115" s="101"/>
      <c r="H115" s="2"/>
      <c r="I115" s="45"/>
      <c r="J115" s="33"/>
      <c r="K115" s="202">
        <f t="shared" si="39"/>
        <v>3100</v>
      </c>
      <c r="L115" s="202">
        <f t="shared" si="39"/>
        <v>1850</v>
      </c>
      <c r="M115" s="51"/>
      <c r="N115" s="13">
        <f t="shared" si="22"/>
        <v>3055.3250000000003</v>
      </c>
      <c r="O115" s="13">
        <f t="shared" si="23"/>
        <v>1833.1950000000002</v>
      </c>
      <c r="P115" s="51"/>
      <c r="Q115" s="554">
        <v>1222.1300000000001</v>
      </c>
      <c r="R115" s="477">
        <v>1222.1300000000001</v>
      </c>
      <c r="S115" s="477">
        <v>1222.1300000000001</v>
      </c>
      <c r="T115" s="477">
        <v>1222.1300000000001</v>
      </c>
      <c r="U115" s="450">
        <v>1131.5920000000001</v>
      </c>
      <c r="V115" s="450">
        <v>1131.5920000000001</v>
      </c>
      <c r="W115" s="436">
        <v>1028.72</v>
      </c>
      <c r="X115" s="409">
        <v>1028.72</v>
      </c>
      <c r="Y115" s="409">
        <v>1028.72</v>
      </c>
      <c r="Z115" s="376">
        <v>938.61249999999995</v>
      </c>
      <c r="AA115" s="305">
        <v>750.89</v>
      </c>
      <c r="AB115" s="289">
        <v>690.62125000000015</v>
      </c>
      <c r="AC115" s="277">
        <v>552.49700000000007</v>
      </c>
      <c r="AD115" s="263">
        <v>552.49700000000007</v>
      </c>
      <c r="AE115" s="263">
        <v>552.49700000000007</v>
      </c>
      <c r="AF115" s="208">
        <v>497.24135999999993</v>
      </c>
      <c r="AG115" s="208">
        <v>497.24135999999993</v>
      </c>
      <c r="AH115" s="208">
        <v>497.24135999999993</v>
      </c>
      <c r="AI115" s="208">
        <v>497.24135999999993</v>
      </c>
      <c r="AJ115" s="208">
        <v>448.45</v>
      </c>
      <c r="AK115" s="191">
        <v>358.76</v>
      </c>
      <c r="AL115" s="312"/>
      <c r="AN115" s="34"/>
      <c r="AO115" s="34"/>
      <c r="AP115" s="34"/>
      <c r="AQ115" s="34"/>
      <c r="AR115" s="34"/>
      <c r="AS115" s="34"/>
    </row>
    <row r="116" spans="1:45" s="144" customFormat="1" ht="23.1" customHeight="1" x14ac:dyDescent="0.25">
      <c r="A116" s="449"/>
      <c r="B116" s="2">
        <v>1940</v>
      </c>
      <c r="C116" s="2" t="s">
        <v>444</v>
      </c>
      <c r="D116" s="91" t="s">
        <v>41</v>
      </c>
      <c r="E116" s="116">
        <f t="shared" si="38"/>
        <v>4500</v>
      </c>
      <c r="F116" s="117">
        <f t="shared" si="38"/>
        <v>2700</v>
      </c>
      <c r="G116" s="101"/>
      <c r="H116" s="2"/>
      <c r="I116" s="45"/>
      <c r="J116" s="33"/>
      <c r="K116" s="202">
        <f t="shared" si="39"/>
        <v>4500</v>
      </c>
      <c r="L116" s="202">
        <f t="shared" si="39"/>
        <v>2700</v>
      </c>
      <c r="M116" s="51"/>
      <c r="N116" s="13">
        <f t="shared" si="22"/>
        <v>4498.8</v>
      </c>
      <c r="O116" s="13">
        <f t="shared" si="23"/>
        <v>2699.2799999999997</v>
      </c>
      <c r="P116" s="51"/>
      <c r="Q116" s="554">
        <v>1799.52</v>
      </c>
      <c r="R116" s="477">
        <v>1799.52</v>
      </c>
      <c r="S116" s="477">
        <v>1799.52</v>
      </c>
      <c r="T116" s="477">
        <v>1799.52</v>
      </c>
      <c r="U116" s="450">
        <v>1666.2250000000001</v>
      </c>
      <c r="V116" s="450">
        <v>1666.2250000000001</v>
      </c>
      <c r="W116" s="436">
        <v>1514.75</v>
      </c>
      <c r="X116" s="409">
        <v>1514.75</v>
      </c>
      <c r="Y116" s="409">
        <v>1514.75</v>
      </c>
      <c r="Z116" s="376">
        <v>1382.075</v>
      </c>
      <c r="AA116" s="305">
        <v>1105.6600000000001</v>
      </c>
      <c r="AB116" s="289">
        <v>1016.9087500000002</v>
      </c>
      <c r="AC116" s="277">
        <v>813.52700000000016</v>
      </c>
      <c r="AD116" s="263">
        <v>813.52700000000016</v>
      </c>
      <c r="AE116" s="263">
        <v>813.52700000000016</v>
      </c>
      <c r="AF116" s="208">
        <v>661</v>
      </c>
      <c r="AG116" s="234">
        <v>661</v>
      </c>
      <c r="AH116" s="208">
        <v>732.18221999999992</v>
      </c>
      <c r="AI116" s="208">
        <v>732.18221999999992</v>
      </c>
      <c r="AJ116" s="208">
        <v>660.33749999999998</v>
      </c>
      <c r="AK116" s="191">
        <v>528.27</v>
      </c>
      <c r="AL116" s="312"/>
      <c r="AN116" s="34"/>
      <c r="AO116" s="34"/>
      <c r="AP116" s="34"/>
      <c r="AQ116" s="34"/>
      <c r="AR116" s="34"/>
      <c r="AS116" s="34"/>
    </row>
    <row r="117" spans="1:45" s="144" customFormat="1" ht="23.1" customHeight="1" x14ac:dyDescent="0.25">
      <c r="A117" s="449"/>
      <c r="B117" s="2">
        <v>1940</v>
      </c>
      <c r="C117" s="2" t="s">
        <v>849</v>
      </c>
      <c r="D117" s="91" t="s">
        <v>850</v>
      </c>
      <c r="E117" s="116">
        <f t="shared" si="38"/>
        <v>7000</v>
      </c>
      <c r="F117" s="117">
        <f t="shared" si="38"/>
        <v>4200</v>
      </c>
      <c r="G117" s="101"/>
      <c r="H117" s="2"/>
      <c r="I117" s="45"/>
      <c r="J117" s="33"/>
      <c r="K117" s="202">
        <f t="shared" si="39"/>
        <v>7000</v>
      </c>
      <c r="L117" s="202">
        <f t="shared" si="39"/>
        <v>4200</v>
      </c>
      <c r="M117" s="51"/>
      <c r="N117" s="13">
        <f t="shared" si="22"/>
        <v>6996.9250000000002</v>
      </c>
      <c r="O117" s="13">
        <f t="shared" si="23"/>
        <v>4198.1549999999997</v>
      </c>
      <c r="P117" s="51"/>
      <c r="Q117" s="554">
        <v>2798.77</v>
      </c>
      <c r="R117" s="477">
        <v>2798.77</v>
      </c>
      <c r="S117" s="477">
        <v>2798.77</v>
      </c>
      <c r="T117" s="477">
        <v>2798.77</v>
      </c>
      <c r="U117" s="450">
        <v>2591.4569999999999</v>
      </c>
      <c r="V117" s="450">
        <v>2591.4569999999999</v>
      </c>
      <c r="W117" s="436">
        <v>2355.87</v>
      </c>
      <c r="X117" s="409">
        <v>2355.87</v>
      </c>
      <c r="Y117" s="409">
        <v>2355.87</v>
      </c>
      <c r="Z117" s="376">
        <v>1382.075</v>
      </c>
      <c r="AA117" s="305">
        <v>1105.6600000000001</v>
      </c>
      <c r="AB117" s="289">
        <v>1016.9087500000002</v>
      </c>
      <c r="AC117" s="277">
        <v>813.52700000000016</v>
      </c>
      <c r="AD117" s="263">
        <v>813.52700000000016</v>
      </c>
      <c r="AE117" s="263">
        <v>813.52700000000016</v>
      </c>
      <c r="AF117" s="208">
        <v>661</v>
      </c>
      <c r="AG117" s="234">
        <v>661</v>
      </c>
      <c r="AH117" s="208">
        <v>732.18221999999992</v>
      </c>
      <c r="AI117" s="208">
        <v>732.18221999999992</v>
      </c>
      <c r="AJ117" s="208">
        <v>660.33749999999998</v>
      </c>
      <c r="AK117" s="191">
        <v>528.27</v>
      </c>
      <c r="AL117" s="312"/>
      <c r="AN117" s="34"/>
      <c r="AO117" s="34"/>
      <c r="AP117" s="34"/>
      <c r="AQ117" s="34"/>
      <c r="AR117" s="34"/>
      <c r="AS117" s="34"/>
    </row>
    <row r="118" spans="1:45" s="144" customFormat="1" ht="20.100000000000001" customHeight="1" x14ac:dyDescent="0.25">
      <c r="A118" s="2"/>
      <c r="B118" s="2"/>
      <c r="C118" s="2"/>
      <c r="D118" s="2"/>
      <c r="E118" s="138"/>
      <c r="F118" s="139"/>
      <c r="G118" s="99"/>
      <c r="H118" s="2"/>
      <c r="I118" s="2"/>
      <c r="J118" s="34"/>
      <c r="K118" s="202"/>
      <c r="L118" s="202"/>
      <c r="M118" s="2"/>
      <c r="N118" s="13"/>
      <c r="O118" s="13"/>
      <c r="P118" s="2"/>
      <c r="Q118" s="398"/>
      <c r="R118" s="398"/>
      <c r="S118" s="398"/>
      <c r="T118" s="398"/>
      <c r="U118" s="398"/>
      <c r="V118" s="398"/>
      <c r="W118" s="400"/>
      <c r="X118" s="401"/>
      <c r="Y118" s="401"/>
      <c r="Z118" s="329"/>
      <c r="AA118" s="329"/>
      <c r="AB118" s="330"/>
      <c r="AC118" s="280"/>
      <c r="AD118" s="331"/>
      <c r="AE118" s="331"/>
      <c r="AF118" s="237"/>
      <c r="AG118" s="334"/>
      <c r="AH118" s="237"/>
      <c r="AI118" s="237"/>
      <c r="AJ118" s="237"/>
      <c r="AK118" s="197"/>
      <c r="AL118" s="312"/>
      <c r="AN118" s="34"/>
      <c r="AO118" s="34"/>
      <c r="AP118" s="34"/>
      <c r="AQ118" s="34"/>
      <c r="AR118" s="34"/>
      <c r="AS118" s="34"/>
    </row>
    <row r="119" spans="1:45" s="144" customFormat="1" ht="23.1" customHeight="1" x14ac:dyDescent="0.25">
      <c r="A119" s="2"/>
      <c r="B119" s="2"/>
      <c r="C119" s="2"/>
      <c r="D119" s="615" t="s">
        <v>273</v>
      </c>
      <c r="E119" s="615"/>
      <c r="F119" s="615"/>
      <c r="G119" s="615"/>
      <c r="H119" s="615"/>
      <c r="I119" s="615"/>
      <c r="J119" s="33"/>
      <c r="K119" s="202"/>
      <c r="L119" s="202"/>
      <c r="M119" s="51"/>
      <c r="N119" s="13"/>
      <c r="O119" s="13"/>
      <c r="P119" s="51"/>
      <c r="Q119" s="553">
        <v>45483</v>
      </c>
      <c r="R119" s="476">
        <v>45455</v>
      </c>
      <c r="S119" s="476">
        <v>45425</v>
      </c>
      <c r="T119" s="476">
        <v>45394</v>
      </c>
      <c r="U119" s="473">
        <v>220324</v>
      </c>
      <c r="V119" s="398"/>
      <c r="W119" s="400"/>
      <c r="X119" s="401"/>
      <c r="Y119" s="401"/>
      <c r="Z119" s="376"/>
      <c r="AA119" s="305"/>
      <c r="AB119" s="289"/>
      <c r="AC119" s="277"/>
      <c r="AD119" s="263"/>
      <c r="AE119" s="263"/>
      <c r="AF119" s="208"/>
      <c r="AG119" s="208"/>
      <c r="AH119" s="208"/>
      <c r="AI119" s="208"/>
      <c r="AJ119" s="208"/>
      <c r="AK119" s="191"/>
      <c r="AL119" s="312"/>
      <c r="AN119" s="34"/>
      <c r="AO119" s="34"/>
      <c r="AP119" s="34"/>
      <c r="AQ119" s="34"/>
      <c r="AR119" s="34"/>
      <c r="AS119" s="34"/>
    </row>
    <row r="120" spans="1:45" s="144" customFormat="1" ht="23.1" customHeight="1" x14ac:dyDescent="0.25">
      <c r="A120" s="449"/>
      <c r="B120" s="2">
        <v>1917</v>
      </c>
      <c r="C120" s="2" t="s">
        <v>432</v>
      </c>
      <c r="D120" s="4" t="s">
        <v>135</v>
      </c>
      <c r="E120" s="116">
        <f t="shared" ref="E120:F123" si="40">K120</f>
        <v>3250</v>
      </c>
      <c r="F120" s="117">
        <f t="shared" si="40"/>
        <v>1950</v>
      </c>
      <c r="G120" s="101"/>
      <c r="H120" s="45"/>
      <c r="I120" s="2"/>
      <c r="J120" s="33"/>
      <c r="K120" s="202">
        <f t="shared" ref="K120:L123" si="41">MROUND(N120+25,50)</f>
        <v>3250</v>
      </c>
      <c r="L120" s="202">
        <f t="shared" si="41"/>
        <v>1950</v>
      </c>
      <c r="M120" s="51"/>
      <c r="N120" s="13">
        <f t="shared" si="22"/>
        <v>3207.2750000000001</v>
      </c>
      <c r="O120" s="13">
        <f t="shared" si="23"/>
        <v>1924.3650000000002</v>
      </c>
      <c r="P120" s="51"/>
      <c r="Q120" s="554">
        <v>1282.9100000000001</v>
      </c>
      <c r="R120" s="477">
        <v>1282.9100000000001</v>
      </c>
      <c r="S120" s="477">
        <v>1282.9100000000001</v>
      </c>
      <c r="T120" s="477">
        <v>1282.9100000000001</v>
      </c>
      <c r="U120" s="450">
        <v>1187.8790000000001</v>
      </c>
      <c r="V120" s="450">
        <v>1187.8790000000001</v>
      </c>
      <c r="W120" s="436">
        <v>1079.8900000000001</v>
      </c>
      <c r="X120" s="409">
        <v>1079.8900000000001</v>
      </c>
      <c r="Y120" s="409">
        <v>1079.8900000000001</v>
      </c>
      <c r="Z120" s="376">
        <v>985.3</v>
      </c>
      <c r="AA120" s="305">
        <v>788.24</v>
      </c>
      <c r="AB120" s="289">
        <v>724.96875</v>
      </c>
      <c r="AC120" s="277">
        <v>579.97500000000002</v>
      </c>
      <c r="AD120" s="263">
        <v>579.97500000000002</v>
      </c>
      <c r="AE120" s="263">
        <v>579.97500000000002</v>
      </c>
      <c r="AF120" s="208">
        <v>521.98145999999997</v>
      </c>
      <c r="AG120" s="208">
        <v>521.98145999999997</v>
      </c>
      <c r="AH120" s="208">
        <v>521.98145999999997</v>
      </c>
      <c r="AI120" s="208">
        <v>521.98145999999997</v>
      </c>
      <c r="AJ120" s="208">
        <v>470.76250000000005</v>
      </c>
      <c r="AK120" s="191">
        <v>376.61</v>
      </c>
      <c r="AL120" s="312"/>
      <c r="AN120" s="34"/>
      <c r="AO120" s="34"/>
      <c r="AP120" s="34"/>
      <c r="AQ120" s="34"/>
      <c r="AR120" s="34"/>
      <c r="AS120" s="34"/>
    </row>
    <row r="121" spans="1:45" s="144" customFormat="1" ht="23.1" customHeight="1" x14ac:dyDescent="0.25">
      <c r="A121" s="449"/>
      <c r="B121" s="2">
        <v>1918</v>
      </c>
      <c r="C121" s="2" t="s">
        <v>433</v>
      </c>
      <c r="D121" s="4" t="s">
        <v>136</v>
      </c>
      <c r="E121" s="116">
        <f t="shared" si="40"/>
        <v>5850</v>
      </c>
      <c r="F121" s="117">
        <f t="shared" si="40"/>
        <v>3500</v>
      </c>
      <c r="G121" s="101"/>
      <c r="H121" s="45"/>
      <c r="I121" s="2"/>
      <c r="J121" s="33"/>
      <c r="K121" s="202">
        <f t="shared" si="41"/>
        <v>5850</v>
      </c>
      <c r="L121" s="202">
        <f t="shared" si="41"/>
        <v>3500</v>
      </c>
      <c r="M121" s="51"/>
      <c r="N121" s="13">
        <f t="shared" si="22"/>
        <v>5831.8499999999995</v>
      </c>
      <c r="O121" s="13">
        <f t="shared" si="23"/>
        <v>3499.1099999999997</v>
      </c>
      <c r="P121" s="51"/>
      <c r="Q121" s="554">
        <v>2332.7399999999998</v>
      </c>
      <c r="R121" s="477">
        <v>2332.7399999999998</v>
      </c>
      <c r="S121" s="477">
        <v>2332.7399999999998</v>
      </c>
      <c r="T121" s="477">
        <v>2332.7399999999998</v>
      </c>
      <c r="U121" s="450">
        <v>2159.9380000000001</v>
      </c>
      <c r="V121" s="450">
        <v>2159.9380000000001</v>
      </c>
      <c r="W121" s="436">
        <v>1963.58</v>
      </c>
      <c r="X121" s="409">
        <v>1963.58</v>
      </c>
      <c r="Y121" s="409">
        <v>1963.58</v>
      </c>
      <c r="Z121" s="376">
        <v>1791.5875000000001</v>
      </c>
      <c r="AA121" s="305">
        <v>1433.27</v>
      </c>
      <c r="AB121" s="289">
        <v>1318.2125000000001</v>
      </c>
      <c r="AC121" s="277">
        <v>1054.5700000000002</v>
      </c>
      <c r="AD121" s="263">
        <v>1054.5700000000002</v>
      </c>
      <c r="AE121" s="263">
        <v>1054.5700000000002</v>
      </c>
      <c r="AF121" s="208">
        <v>949.11893999999984</v>
      </c>
      <c r="AG121" s="208">
        <v>949.11893999999984</v>
      </c>
      <c r="AH121" s="208">
        <v>949.11893999999984</v>
      </c>
      <c r="AI121" s="208">
        <v>949.11893999999984</v>
      </c>
      <c r="AJ121" s="208">
        <v>855.98749999999995</v>
      </c>
      <c r="AK121" s="191">
        <v>684.79</v>
      </c>
      <c r="AL121" s="312"/>
      <c r="AN121" s="34"/>
      <c r="AO121" s="34"/>
      <c r="AP121" s="34"/>
      <c r="AQ121" s="34"/>
      <c r="AR121" s="34"/>
      <c r="AS121" s="34"/>
    </row>
    <row r="122" spans="1:45" s="144" customFormat="1" ht="23.1" customHeight="1" x14ac:dyDescent="0.25">
      <c r="A122" s="449"/>
      <c r="B122" s="2">
        <v>1919</v>
      </c>
      <c r="C122" s="2" t="s">
        <v>434</v>
      </c>
      <c r="D122" s="4" t="s">
        <v>253</v>
      </c>
      <c r="E122" s="116">
        <f t="shared" si="40"/>
        <v>12200</v>
      </c>
      <c r="F122" s="117">
        <f t="shared" si="40"/>
        <v>7350</v>
      </c>
      <c r="G122" s="101"/>
      <c r="H122" s="45"/>
      <c r="I122" s="2"/>
      <c r="J122" s="33"/>
      <c r="K122" s="202">
        <f t="shared" si="41"/>
        <v>12200</v>
      </c>
      <c r="L122" s="202">
        <f t="shared" si="41"/>
        <v>7350</v>
      </c>
      <c r="M122" s="51"/>
      <c r="N122" s="13">
        <f t="shared" si="22"/>
        <v>12195.45</v>
      </c>
      <c r="O122" s="13">
        <f t="shared" si="23"/>
        <v>7317.27</v>
      </c>
      <c r="P122" s="51"/>
      <c r="Q122" s="554">
        <v>4878.18</v>
      </c>
      <c r="R122" s="477">
        <v>4878.18</v>
      </c>
      <c r="S122" s="477">
        <v>4878.18</v>
      </c>
      <c r="T122" s="477">
        <v>4878.18</v>
      </c>
      <c r="U122" s="450">
        <v>4516.8420000000006</v>
      </c>
      <c r="V122" s="450">
        <v>4516.8420000000006</v>
      </c>
      <c r="W122" s="436">
        <v>4106.22</v>
      </c>
      <c r="X122" s="409">
        <v>4106.22</v>
      </c>
      <c r="Y122" s="409">
        <v>4106.22</v>
      </c>
      <c r="Z122" s="376">
        <v>3746.5499999999997</v>
      </c>
      <c r="AA122" s="305">
        <v>2997.24</v>
      </c>
      <c r="AB122" s="289">
        <v>2866.9162500000002</v>
      </c>
      <c r="AC122" s="277">
        <v>2293.5330000000004</v>
      </c>
      <c r="AD122" s="263">
        <v>2293.5330000000004</v>
      </c>
      <c r="AE122" s="263">
        <v>2293.5330000000004</v>
      </c>
      <c r="AF122" s="208">
        <v>2064.1836599999997</v>
      </c>
      <c r="AG122" s="208">
        <v>2064.1836599999997</v>
      </c>
      <c r="AH122" s="208">
        <v>2064.1836599999997</v>
      </c>
      <c r="AI122" s="208">
        <v>2064.1836599999997</v>
      </c>
      <c r="AJ122" s="208">
        <v>1861.6374999999998</v>
      </c>
      <c r="AK122" s="191">
        <v>1489.31</v>
      </c>
      <c r="AL122" s="312"/>
      <c r="AN122" s="34"/>
      <c r="AO122" s="34"/>
      <c r="AP122" s="34"/>
      <c r="AQ122" s="34"/>
      <c r="AR122" s="34"/>
      <c r="AS122" s="34"/>
    </row>
    <row r="123" spans="1:45" s="144" customFormat="1" ht="23.1" customHeight="1" x14ac:dyDescent="0.25">
      <c r="A123" s="449"/>
      <c r="B123" s="2">
        <v>1920</v>
      </c>
      <c r="C123" s="2" t="s">
        <v>435</v>
      </c>
      <c r="D123" s="4" t="s">
        <v>137</v>
      </c>
      <c r="E123" s="116">
        <f t="shared" si="40"/>
        <v>16350</v>
      </c>
      <c r="F123" s="117">
        <f t="shared" si="40"/>
        <v>9850</v>
      </c>
      <c r="G123" s="101"/>
      <c r="H123" s="45"/>
      <c r="I123" s="2"/>
      <c r="J123" s="33"/>
      <c r="K123" s="202">
        <f t="shared" si="41"/>
        <v>16350</v>
      </c>
      <c r="L123" s="202">
        <f t="shared" si="41"/>
        <v>9850</v>
      </c>
      <c r="M123" s="51"/>
      <c r="N123" s="13">
        <f t="shared" si="22"/>
        <v>16348.150000000001</v>
      </c>
      <c r="O123" s="13">
        <f t="shared" si="23"/>
        <v>9808.89</v>
      </c>
      <c r="P123" s="51"/>
      <c r="Q123" s="554">
        <v>6539.26</v>
      </c>
      <c r="R123" s="477">
        <v>6539.26</v>
      </c>
      <c r="S123" s="477">
        <v>6539.26</v>
      </c>
      <c r="T123" s="477">
        <v>6539.26</v>
      </c>
      <c r="U123" s="450">
        <v>6054.8730000000005</v>
      </c>
      <c r="V123" s="450">
        <v>6054.8730000000005</v>
      </c>
      <c r="W123" s="436">
        <v>5504.43</v>
      </c>
      <c r="X123" s="409">
        <v>5504.43</v>
      </c>
      <c r="Y123" s="409">
        <v>5504.43</v>
      </c>
      <c r="Z123" s="376">
        <v>5022.2875000000004</v>
      </c>
      <c r="AA123" s="305">
        <v>4017.83</v>
      </c>
      <c r="AB123" s="289">
        <v>3695.3262500000005</v>
      </c>
      <c r="AC123" s="277">
        <v>2956.2610000000004</v>
      </c>
      <c r="AD123" s="263">
        <v>2956.2610000000004</v>
      </c>
      <c r="AE123" s="263">
        <v>2956.2610000000004</v>
      </c>
      <c r="AF123" s="208">
        <v>2361.9519</v>
      </c>
      <c r="AG123" s="208">
        <v>2361.9519</v>
      </c>
      <c r="AH123" s="208">
        <v>2361.9519</v>
      </c>
      <c r="AI123" s="208">
        <v>2361.9519</v>
      </c>
      <c r="AJ123" s="208">
        <v>2130.1875</v>
      </c>
      <c r="AK123" s="191">
        <v>1704.15</v>
      </c>
      <c r="AL123" s="312"/>
      <c r="AN123" s="34"/>
      <c r="AO123" s="34"/>
      <c r="AP123" s="34"/>
      <c r="AQ123" s="34"/>
      <c r="AR123" s="34"/>
      <c r="AS123" s="34"/>
    </row>
    <row r="124" spans="1:45" s="144" customFormat="1" ht="20.100000000000001" customHeight="1" x14ac:dyDescent="0.25">
      <c r="A124" s="2"/>
      <c r="B124" s="2"/>
      <c r="C124" s="2"/>
      <c r="D124" s="136"/>
      <c r="E124" s="138"/>
      <c r="F124" s="139"/>
      <c r="G124" s="99"/>
      <c r="H124" s="2"/>
      <c r="I124" s="2"/>
      <c r="J124" s="34"/>
      <c r="K124" s="202"/>
      <c r="L124" s="202"/>
      <c r="M124" s="2"/>
      <c r="N124" s="13"/>
      <c r="O124" s="13"/>
      <c r="P124" s="2"/>
      <c r="Q124" s="398"/>
      <c r="R124" s="398"/>
      <c r="S124" s="398"/>
      <c r="T124" s="398"/>
      <c r="U124" s="398"/>
      <c r="V124" s="398"/>
      <c r="W124" s="400"/>
      <c r="X124" s="401"/>
      <c r="Y124" s="401"/>
      <c r="Z124" s="329"/>
      <c r="AA124" s="329"/>
      <c r="AB124" s="330"/>
      <c r="AC124" s="280"/>
      <c r="AD124" s="331"/>
      <c r="AE124" s="331"/>
      <c r="AF124" s="237"/>
      <c r="AG124" s="237"/>
      <c r="AH124" s="237"/>
      <c r="AI124" s="237"/>
      <c r="AJ124" s="237"/>
      <c r="AK124" s="197"/>
      <c r="AL124" s="312"/>
      <c r="AN124" s="34"/>
      <c r="AO124" s="34"/>
      <c r="AP124" s="34"/>
      <c r="AQ124" s="34"/>
      <c r="AR124" s="34"/>
      <c r="AS124" s="34"/>
    </row>
    <row r="125" spans="1:45" s="144" customFormat="1" ht="23.1" customHeight="1" x14ac:dyDescent="0.25">
      <c r="A125" s="2"/>
      <c r="B125" s="2"/>
      <c r="C125" s="2"/>
      <c r="D125" s="615" t="s">
        <v>276</v>
      </c>
      <c r="E125" s="615"/>
      <c r="F125" s="615"/>
      <c r="G125" s="615"/>
      <c r="H125" s="615"/>
      <c r="I125" s="615"/>
      <c r="J125" s="34"/>
      <c r="K125" s="202"/>
      <c r="L125" s="202"/>
      <c r="M125" s="2"/>
      <c r="N125" s="13"/>
      <c r="O125" s="13"/>
      <c r="P125" s="2"/>
      <c r="Q125" s="553">
        <v>45483</v>
      </c>
      <c r="R125" s="476">
        <v>45455</v>
      </c>
      <c r="S125" s="476">
        <v>45425</v>
      </c>
      <c r="T125" s="476">
        <v>45394</v>
      </c>
      <c r="U125" s="473">
        <v>220324</v>
      </c>
      <c r="V125" s="398"/>
      <c r="W125" s="400"/>
      <c r="X125" s="401"/>
      <c r="Y125" s="401"/>
      <c r="Z125" s="329"/>
      <c r="AA125" s="329"/>
      <c r="AB125" s="330"/>
      <c r="AC125" s="280"/>
      <c r="AD125" s="331"/>
      <c r="AE125" s="331"/>
      <c r="AF125" s="237"/>
      <c r="AG125" s="237"/>
      <c r="AH125" s="237"/>
      <c r="AI125" s="237"/>
      <c r="AJ125" s="237"/>
      <c r="AK125" s="197"/>
      <c r="AL125" s="312"/>
      <c r="AN125" s="34"/>
      <c r="AO125" s="34"/>
      <c r="AP125" s="34"/>
      <c r="AQ125" s="34"/>
      <c r="AR125" s="34"/>
      <c r="AS125" s="34"/>
    </row>
    <row r="126" spans="1:45" s="144" customFormat="1" ht="23.1" customHeight="1" x14ac:dyDescent="0.25">
      <c r="A126" s="449"/>
      <c r="B126" s="2">
        <v>1980</v>
      </c>
      <c r="C126" s="2" t="s">
        <v>453</v>
      </c>
      <c r="D126" s="4" t="s">
        <v>151</v>
      </c>
      <c r="E126" s="116">
        <f t="shared" ref="E126:F133" si="42">K126</f>
        <v>700</v>
      </c>
      <c r="F126" s="117">
        <f t="shared" si="42"/>
        <v>400</v>
      </c>
      <c r="G126" s="101"/>
      <c r="H126" s="45"/>
      <c r="I126" s="2"/>
      <c r="J126" s="33"/>
      <c r="K126" s="202">
        <f t="shared" ref="K126:L133" si="43">MROUND(N126+25,50)</f>
        <v>700</v>
      </c>
      <c r="L126" s="202">
        <f t="shared" si="43"/>
        <v>400</v>
      </c>
      <c r="M126" s="51"/>
      <c r="N126" s="13">
        <f t="shared" si="22"/>
        <v>651.54999999999995</v>
      </c>
      <c r="O126" s="13">
        <f t="shared" si="23"/>
        <v>390.93</v>
      </c>
      <c r="P126" s="51"/>
      <c r="Q126" s="554">
        <v>260.62</v>
      </c>
      <c r="R126" s="477">
        <v>260.62</v>
      </c>
      <c r="S126" s="477">
        <v>260.62</v>
      </c>
      <c r="T126" s="477">
        <v>260.62</v>
      </c>
      <c r="U126" s="450">
        <v>241.31800000000001</v>
      </c>
      <c r="V126" s="450">
        <v>241.31800000000001</v>
      </c>
      <c r="W126" s="436">
        <v>219.38</v>
      </c>
      <c r="X126" s="409">
        <v>219.38</v>
      </c>
      <c r="Y126" s="409">
        <v>219.38</v>
      </c>
      <c r="Z126" s="376">
        <v>200.16249999999999</v>
      </c>
      <c r="AA126" s="305">
        <v>160.13</v>
      </c>
      <c r="AB126" s="289">
        <v>153.13768469999997</v>
      </c>
      <c r="AC126" s="277">
        <v>122.51014775999998</v>
      </c>
      <c r="AD126" s="263">
        <v>122.51014775999998</v>
      </c>
      <c r="AE126" s="263">
        <v>122.51014775999998</v>
      </c>
      <c r="AF126" s="208">
        <v>110.27015999999999</v>
      </c>
      <c r="AG126" s="208">
        <v>110.27015999999999</v>
      </c>
      <c r="AH126" s="208">
        <v>110.27015999999999</v>
      </c>
      <c r="AI126" s="208">
        <v>110.27015999999999</v>
      </c>
      <c r="AJ126" s="208">
        <v>99.45</v>
      </c>
      <c r="AK126" s="190">
        <v>79.56</v>
      </c>
      <c r="AL126" s="312"/>
      <c r="AN126" s="34"/>
      <c r="AO126" s="34"/>
      <c r="AP126" s="34"/>
      <c r="AQ126" s="34"/>
      <c r="AR126" s="34"/>
      <c r="AS126" s="34"/>
    </row>
    <row r="127" spans="1:45" s="144" customFormat="1" ht="23.1" customHeight="1" x14ac:dyDescent="0.25">
      <c r="A127" s="449"/>
      <c r="B127" s="2">
        <v>1981</v>
      </c>
      <c r="C127" s="2" t="s">
        <v>454</v>
      </c>
      <c r="D127" s="4" t="s">
        <v>152</v>
      </c>
      <c r="E127" s="116">
        <f t="shared" si="42"/>
        <v>700</v>
      </c>
      <c r="F127" s="117">
        <f t="shared" si="42"/>
        <v>450</v>
      </c>
      <c r="G127" s="101"/>
      <c r="H127" s="45"/>
      <c r="I127" s="2"/>
      <c r="J127" s="33"/>
      <c r="K127" s="202">
        <f t="shared" si="43"/>
        <v>700</v>
      </c>
      <c r="L127" s="202">
        <f t="shared" si="43"/>
        <v>450</v>
      </c>
      <c r="M127" s="51"/>
      <c r="N127" s="13">
        <f t="shared" si="22"/>
        <v>674.625</v>
      </c>
      <c r="O127" s="13">
        <f t="shared" si="23"/>
        <v>404.77500000000003</v>
      </c>
      <c r="P127" s="51"/>
      <c r="Q127" s="554">
        <v>269.85000000000002</v>
      </c>
      <c r="R127" s="477">
        <v>269.85000000000002</v>
      </c>
      <c r="S127" s="477">
        <v>269.85000000000002</v>
      </c>
      <c r="T127" s="477">
        <v>269.85000000000002</v>
      </c>
      <c r="U127" s="450">
        <v>249.876</v>
      </c>
      <c r="V127" s="450">
        <v>249.876</v>
      </c>
      <c r="W127" s="436">
        <v>227.16</v>
      </c>
      <c r="X127" s="409">
        <v>227.16</v>
      </c>
      <c r="Y127" s="409">
        <v>227.16</v>
      </c>
      <c r="Z127" s="376">
        <v>207.26249999999999</v>
      </c>
      <c r="AA127" s="305">
        <v>165.81</v>
      </c>
      <c r="AB127" s="289">
        <v>158.58488992499997</v>
      </c>
      <c r="AC127" s="277">
        <v>126.86791193999998</v>
      </c>
      <c r="AD127" s="263">
        <v>126.86791193999998</v>
      </c>
      <c r="AE127" s="263">
        <v>126.86791193999998</v>
      </c>
      <c r="AF127" s="208">
        <v>114.19253999999999</v>
      </c>
      <c r="AG127" s="208">
        <v>114.19253999999999</v>
      </c>
      <c r="AH127" s="208">
        <v>114.19253999999999</v>
      </c>
      <c r="AI127" s="208">
        <v>114.19253999999999</v>
      </c>
      <c r="AJ127" s="208">
        <v>102.9875</v>
      </c>
      <c r="AK127" s="190">
        <v>82.39</v>
      </c>
      <c r="AL127" s="312"/>
      <c r="AN127" s="34"/>
      <c r="AO127" s="34"/>
      <c r="AP127" s="34"/>
      <c r="AQ127" s="34"/>
      <c r="AR127" s="34"/>
      <c r="AS127" s="34"/>
    </row>
    <row r="128" spans="1:45" s="144" customFormat="1" ht="23.1" customHeight="1" x14ac:dyDescent="0.25">
      <c r="A128" s="449"/>
      <c r="B128" s="2"/>
      <c r="C128" s="2" t="s">
        <v>455</v>
      </c>
      <c r="D128" s="4" t="s">
        <v>153</v>
      </c>
      <c r="E128" s="116">
        <f t="shared" si="42"/>
        <v>1100</v>
      </c>
      <c r="F128" s="117">
        <f t="shared" si="42"/>
        <v>700</v>
      </c>
      <c r="G128" s="101"/>
      <c r="H128" s="45"/>
      <c r="I128" s="2"/>
      <c r="J128" s="33"/>
      <c r="K128" s="202">
        <f t="shared" si="43"/>
        <v>1100</v>
      </c>
      <c r="L128" s="202">
        <f t="shared" si="43"/>
        <v>700</v>
      </c>
      <c r="M128" s="51"/>
      <c r="N128" s="13">
        <f t="shared" si="22"/>
        <v>1092.075</v>
      </c>
      <c r="O128" s="13">
        <f t="shared" si="23"/>
        <v>655.245</v>
      </c>
      <c r="P128" s="51"/>
      <c r="Q128" s="554">
        <v>436.83</v>
      </c>
      <c r="R128" s="477">
        <v>436.83</v>
      </c>
      <c r="S128" s="477">
        <v>436.83</v>
      </c>
      <c r="T128" s="477">
        <v>436.83</v>
      </c>
      <c r="U128" s="450">
        <v>404.459</v>
      </c>
      <c r="V128" s="450">
        <v>404.459</v>
      </c>
      <c r="W128" s="436">
        <v>367.69</v>
      </c>
      <c r="X128" s="409">
        <v>367.69</v>
      </c>
      <c r="Y128" s="409">
        <v>367.69</v>
      </c>
      <c r="Z128" s="376">
        <v>335.48749999999995</v>
      </c>
      <c r="AA128" s="305">
        <v>268.39</v>
      </c>
      <c r="AB128" s="289">
        <v>256.71249999999998</v>
      </c>
      <c r="AC128" s="277">
        <v>205.37</v>
      </c>
      <c r="AD128" s="263">
        <v>205.37</v>
      </c>
      <c r="AE128" s="263">
        <v>205.37</v>
      </c>
      <c r="AF128" s="208">
        <v>184.82309999999998</v>
      </c>
      <c r="AG128" s="208">
        <v>184.82309999999998</v>
      </c>
      <c r="AH128" s="208">
        <v>184.82309999999998</v>
      </c>
      <c r="AI128" s="208">
        <v>184.82309999999998</v>
      </c>
      <c r="AJ128" s="208">
        <v>166.6875</v>
      </c>
      <c r="AK128" s="191">
        <v>133.35</v>
      </c>
      <c r="AL128" s="312"/>
      <c r="AN128" s="34"/>
      <c r="AO128" s="34"/>
      <c r="AP128" s="34"/>
      <c r="AQ128" s="34"/>
      <c r="AR128" s="34"/>
      <c r="AS128" s="34"/>
    </row>
    <row r="129" spans="1:45" s="144" customFormat="1" ht="23.1" customHeight="1" x14ac:dyDescent="0.25">
      <c r="A129" s="449"/>
      <c r="B129" s="2"/>
      <c r="C129" s="2" t="s">
        <v>456</v>
      </c>
      <c r="D129" s="4" t="s">
        <v>154</v>
      </c>
      <c r="E129" s="116">
        <f t="shared" si="42"/>
        <v>1700</v>
      </c>
      <c r="F129" s="117">
        <f t="shared" si="42"/>
        <v>1000</v>
      </c>
      <c r="G129" s="101"/>
      <c r="H129" s="45"/>
      <c r="I129" s="2"/>
      <c r="J129" s="33"/>
      <c r="K129" s="202">
        <f t="shared" si="43"/>
        <v>1700</v>
      </c>
      <c r="L129" s="202">
        <f t="shared" si="43"/>
        <v>1000</v>
      </c>
      <c r="M129" s="51"/>
      <c r="N129" s="13">
        <f t="shared" si="22"/>
        <v>1656.575</v>
      </c>
      <c r="O129" s="13">
        <f t="shared" si="23"/>
        <v>993.94499999999994</v>
      </c>
      <c r="P129" s="51"/>
      <c r="Q129" s="554">
        <v>662.63</v>
      </c>
      <c r="R129" s="477">
        <v>662.63</v>
      </c>
      <c r="S129" s="477">
        <v>662.63</v>
      </c>
      <c r="T129" s="477">
        <v>662.63</v>
      </c>
      <c r="U129" s="450">
        <v>613.54700000000003</v>
      </c>
      <c r="V129" s="450">
        <v>613.54700000000003</v>
      </c>
      <c r="W129" s="436">
        <v>557.77</v>
      </c>
      <c r="X129" s="409">
        <v>557.77</v>
      </c>
      <c r="Y129" s="409">
        <v>557.77</v>
      </c>
      <c r="Z129" s="376">
        <v>508.91250000000002</v>
      </c>
      <c r="AA129" s="305">
        <v>407.13</v>
      </c>
      <c r="AB129" s="289">
        <v>389.44125000000008</v>
      </c>
      <c r="AC129" s="277">
        <v>311.55300000000005</v>
      </c>
      <c r="AD129" s="263">
        <v>311.55300000000005</v>
      </c>
      <c r="AE129" s="263">
        <v>311.55300000000005</v>
      </c>
      <c r="AF129" s="208">
        <v>280.38779999999997</v>
      </c>
      <c r="AG129" s="208">
        <v>280.38779999999997</v>
      </c>
      <c r="AH129" s="208">
        <v>280.38779999999997</v>
      </c>
      <c r="AI129" s="208">
        <v>280.38779999999997</v>
      </c>
      <c r="AJ129" s="208">
        <v>252.875</v>
      </c>
      <c r="AK129" s="191">
        <v>202.3</v>
      </c>
      <c r="AL129" s="312"/>
      <c r="AN129" s="34"/>
      <c r="AO129" s="34"/>
      <c r="AP129" s="34"/>
      <c r="AQ129" s="34"/>
      <c r="AR129" s="34"/>
      <c r="AS129" s="34"/>
    </row>
    <row r="130" spans="1:45" s="144" customFormat="1" ht="23.1" customHeight="1" x14ac:dyDescent="0.25">
      <c r="A130" s="449"/>
      <c r="B130" s="2"/>
      <c r="C130" s="2" t="s">
        <v>457</v>
      </c>
      <c r="D130" s="4" t="s">
        <v>155</v>
      </c>
      <c r="E130" s="116">
        <f t="shared" si="42"/>
        <v>2650</v>
      </c>
      <c r="F130" s="117">
        <f t="shared" si="42"/>
        <v>1600</v>
      </c>
      <c r="G130" s="101"/>
      <c r="H130" s="45"/>
      <c r="I130" s="2"/>
      <c r="J130" s="33"/>
      <c r="K130" s="202">
        <f t="shared" si="43"/>
        <v>2650</v>
      </c>
      <c r="L130" s="202">
        <f t="shared" si="43"/>
        <v>1600</v>
      </c>
      <c r="M130" s="51"/>
      <c r="N130" s="13">
        <f t="shared" si="22"/>
        <v>2646.1000000000004</v>
      </c>
      <c r="O130" s="13">
        <f t="shared" si="23"/>
        <v>1587.66</v>
      </c>
      <c r="P130" s="51"/>
      <c r="Q130" s="554">
        <v>1058.44</v>
      </c>
      <c r="R130" s="477">
        <v>1058.44</v>
      </c>
      <c r="S130" s="477">
        <v>1058.44</v>
      </c>
      <c r="T130" s="477">
        <v>1058.44</v>
      </c>
      <c r="U130" s="450">
        <v>980.03400000000011</v>
      </c>
      <c r="V130" s="450">
        <v>980.03400000000011</v>
      </c>
      <c r="W130" s="436">
        <v>890.94</v>
      </c>
      <c r="X130" s="409">
        <v>890.94</v>
      </c>
      <c r="Y130" s="409">
        <v>890.94</v>
      </c>
      <c r="Z130" s="376">
        <v>812.90000000000009</v>
      </c>
      <c r="AA130" s="305">
        <v>650.32000000000005</v>
      </c>
      <c r="AB130" s="289">
        <v>598.12500000000011</v>
      </c>
      <c r="AC130" s="277">
        <v>478.50000000000006</v>
      </c>
      <c r="AD130" s="263">
        <v>478.50000000000006</v>
      </c>
      <c r="AE130" s="263">
        <v>478.50000000000006</v>
      </c>
      <c r="AF130" s="208">
        <v>430.64405999999997</v>
      </c>
      <c r="AG130" s="208">
        <v>430.64405999999997</v>
      </c>
      <c r="AH130" s="208">
        <v>430.64405999999997</v>
      </c>
      <c r="AI130" s="208">
        <v>430.64405999999997</v>
      </c>
      <c r="AJ130" s="208">
        <v>388.38749999999999</v>
      </c>
      <c r="AK130" s="191">
        <v>310.70999999999998</v>
      </c>
      <c r="AL130" s="312"/>
      <c r="AN130" s="34"/>
      <c r="AO130" s="34"/>
      <c r="AP130" s="34"/>
      <c r="AQ130" s="34"/>
      <c r="AR130" s="34"/>
      <c r="AS130" s="34"/>
    </row>
    <row r="131" spans="1:45" ht="23.1" customHeight="1" x14ac:dyDescent="0.25">
      <c r="A131" s="449"/>
      <c r="C131" s="2" t="s">
        <v>458</v>
      </c>
      <c r="D131" s="4" t="s">
        <v>156</v>
      </c>
      <c r="E131" s="116">
        <f t="shared" si="42"/>
        <v>2900</v>
      </c>
      <c r="F131" s="117">
        <f t="shared" si="42"/>
        <v>1750</v>
      </c>
      <c r="G131" s="101"/>
      <c r="H131" s="45"/>
      <c r="K131" s="202">
        <f t="shared" si="43"/>
        <v>2900</v>
      </c>
      <c r="L131" s="202">
        <f t="shared" si="43"/>
        <v>1750</v>
      </c>
      <c r="M131" s="51"/>
      <c r="N131" s="13">
        <f t="shared" si="22"/>
        <v>2889.1000000000004</v>
      </c>
      <c r="O131" s="13">
        <f t="shared" si="23"/>
        <v>1733.46</v>
      </c>
      <c r="P131" s="51"/>
      <c r="Q131" s="554">
        <v>1155.6400000000001</v>
      </c>
      <c r="R131" s="477">
        <v>1155.6400000000001</v>
      </c>
      <c r="S131" s="477">
        <v>1155.6400000000001</v>
      </c>
      <c r="T131" s="477">
        <v>1155.6400000000001</v>
      </c>
      <c r="U131" s="450">
        <v>1070.047</v>
      </c>
      <c r="V131" s="450">
        <v>1070.047</v>
      </c>
      <c r="W131" s="436">
        <v>972.77</v>
      </c>
      <c r="X131" s="409">
        <v>972.77</v>
      </c>
      <c r="Y131" s="409">
        <v>972.77</v>
      </c>
      <c r="Z131" s="376">
        <v>887.5625</v>
      </c>
      <c r="AA131" s="305">
        <v>710.05</v>
      </c>
      <c r="AB131" s="289">
        <v>653.05625000000009</v>
      </c>
      <c r="AC131" s="277">
        <v>522.44500000000005</v>
      </c>
      <c r="AD131" s="263">
        <v>522.44500000000005</v>
      </c>
      <c r="AE131" s="263">
        <v>522.44500000000005</v>
      </c>
      <c r="AF131" s="208">
        <v>470.20049999999998</v>
      </c>
      <c r="AG131" s="208">
        <v>470.20049999999998</v>
      </c>
      <c r="AH131" s="208">
        <v>470.20049999999998</v>
      </c>
      <c r="AI131" s="208">
        <v>470.20049999999998</v>
      </c>
      <c r="AJ131" s="208">
        <v>424.0625</v>
      </c>
      <c r="AK131" s="191">
        <v>339.25</v>
      </c>
      <c r="AL131" s="312"/>
    </row>
    <row r="132" spans="1:45" ht="23.1" customHeight="1" x14ac:dyDescent="0.25">
      <c r="A132" s="449"/>
      <c r="C132" s="2" t="s">
        <v>459</v>
      </c>
      <c r="D132" s="4" t="s">
        <v>157</v>
      </c>
      <c r="E132" s="116">
        <f t="shared" si="42"/>
        <v>3950</v>
      </c>
      <c r="F132" s="117">
        <f t="shared" si="42"/>
        <v>2400</v>
      </c>
      <c r="G132" s="101"/>
      <c r="H132" s="45"/>
      <c r="K132" s="202">
        <f t="shared" si="43"/>
        <v>3950</v>
      </c>
      <c r="L132" s="202">
        <f t="shared" si="43"/>
        <v>2400</v>
      </c>
      <c r="M132" s="51"/>
      <c r="N132" s="13">
        <f t="shared" si="22"/>
        <v>3938.5</v>
      </c>
      <c r="O132" s="13">
        <f t="shared" si="23"/>
        <v>2363.1000000000004</v>
      </c>
      <c r="P132" s="51"/>
      <c r="Q132" s="554">
        <v>1575.4</v>
      </c>
      <c r="R132" s="477">
        <v>1575.4</v>
      </c>
      <c r="S132" s="477">
        <v>1575.4</v>
      </c>
      <c r="T132" s="477">
        <v>1575.4</v>
      </c>
      <c r="U132" s="450">
        <v>1458.6990000000001</v>
      </c>
      <c r="V132" s="450">
        <v>1458.6990000000001</v>
      </c>
      <c r="W132" s="436">
        <v>1326.09</v>
      </c>
      <c r="X132" s="409">
        <v>1326.09</v>
      </c>
      <c r="Y132" s="409">
        <v>1326.09</v>
      </c>
      <c r="Z132" s="376">
        <v>1209.9375</v>
      </c>
      <c r="AA132" s="305">
        <v>967.95</v>
      </c>
      <c r="AB132" s="289">
        <v>927.10750000000007</v>
      </c>
      <c r="AC132" s="277">
        <v>741.68600000000004</v>
      </c>
      <c r="AD132" s="263">
        <v>741.68600000000004</v>
      </c>
      <c r="AE132" s="263">
        <v>741.68600000000004</v>
      </c>
      <c r="AF132" s="208">
        <v>640.98342000000002</v>
      </c>
      <c r="AG132" s="208">
        <v>640.98342000000002</v>
      </c>
      <c r="AH132" s="208">
        <v>640.98342000000002</v>
      </c>
      <c r="AI132" s="208">
        <v>640.98342000000002</v>
      </c>
      <c r="AJ132" s="208">
        <v>578.08750000000009</v>
      </c>
      <c r="AK132" s="191">
        <v>462.47</v>
      </c>
      <c r="AL132" s="312"/>
    </row>
    <row r="133" spans="1:45" ht="23.1" customHeight="1" x14ac:dyDescent="0.25">
      <c r="A133" s="449"/>
      <c r="C133" s="2" t="s">
        <v>460</v>
      </c>
      <c r="D133" s="91" t="s">
        <v>158</v>
      </c>
      <c r="E133" s="116">
        <f t="shared" si="42"/>
        <v>9900</v>
      </c>
      <c r="F133" s="117">
        <f t="shared" si="42"/>
        <v>5950</v>
      </c>
      <c r="G133" s="101"/>
      <c r="H133" s="45"/>
      <c r="K133" s="202">
        <f t="shared" si="43"/>
        <v>9900</v>
      </c>
      <c r="L133" s="202">
        <f t="shared" si="43"/>
        <v>5950</v>
      </c>
      <c r="M133" s="51"/>
      <c r="N133" s="13">
        <f t="shared" si="22"/>
        <v>9895.9500000000007</v>
      </c>
      <c r="O133" s="13">
        <f t="shared" si="23"/>
        <v>5937.57</v>
      </c>
      <c r="P133" s="51"/>
      <c r="Q133" s="554">
        <v>3958.38</v>
      </c>
      <c r="R133" s="477">
        <v>3958.38</v>
      </c>
      <c r="S133" s="477">
        <v>3958.38</v>
      </c>
      <c r="T133" s="477">
        <v>3958.38</v>
      </c>
      <c r="U133" s="450">
        <v>3665.1560000000004</v>
      </c>
      <c r="V133" s="450">
        <v>3665.1560000000004</v>
      </c>
      <c r="W133" s="436">
        <v>3331.96</v>
      </c>
      <c r="X133" s="409">
        <v>3331.96</v>
      </c>
      <c r="Y133" s="409">
        <v>3331.96</v>
      </c>
      <c r="Z133" s="376">
        <v>3040.1125000000002</v>
      </c>
      <c r="AA133" s="305">
        <v>2432.09</v>
      </c>
      <c r="AB133" s="289">
        <v>2154.02</v>
      </c>
      <c r="AC133" s="277">
        <v>1723.2160000000001</v>
      </c>
      <c r="AD133" s="263">
        <v>1723.2160000000001</v>
      </c>
      <c r="AE133" s="263">
        <v>1723.2160000000001</v>
      </c>
      <c r="AF133" s="208">
        <v>1550.8924199999999</v>
      </c>
      <c r="AG133" s="208">
        <v>1550.8924199999999</v>
      </c>
      <c r="AH133" s="208">
        <v>1550.8924199999999</v>
      </c>
      <c r="AI133" s="208">
        <v>1550.8924199999999</v>
      </c>
      <c r="AJ133" s="208">
        <v>1398.7125000000001</v>
      </c>
      <c r="AK133" s="191">
        <v>1118.97</v>
      </c>
      <c r="AL133" s="312"/>
    </row>
    <row r="134" spans="1:45" ht="20.100000000000001" customHeight="1" x14ac:dyDescent="0.25">
      <c r="E134" s="138"/>
      <c r="F134" s="139"/>
      <c r="J134" s="34"/>
      <c r="K134" s="202"/>
      <c r="L134" s="202"/>
      <c r="M134" s="2"/>
      <c r="N134" s="13"/>
      <c r="O134" s="13"/>
      <c r="P134" s="2"/>
      <c r="Q134" s="398"/>
      <c r="R134" s="398"/>
      <c r="S134" s="398"/>
      <c r="T134" s="398"/>
      <c r="U134" s="398"/>
      <c r="V134" s="398"/>
      <c r="W134" s="400"/>
      <c r="X134" s="401"/>
      <c r="Y134" s="401"/>
      <c r="Z134" s="329"/>
      <c r="AA134" s="329"/>
      <c r="AB134" s="330"/>
      <c r="AC134" s="280"/>
      <c r="AD134" s="331"/>
      <c r="AE134" s="331"/>
      <c r="AF134" s="237"/>
      <c r="AG134" s="237"/>
      <c r="AH134" s="237"/>
      <c r="AI134" s="237"/>
      <c r="AJ134" s="237"/>
      <c r="AK134" s="197"/>
      <c r="AL134" s="312"/>
    </row>
    <row r="135" spans="1:45" ht="23.1" customHeight="1" x14ac:dyDescent="0.25">
      <c r="D135" s="616" t="s">
        <v>278</v>
      </c>
      <c r="E135" s="616"/>
      <c r="F135" s="616"/>
      <c r="G135" s="616"/>
      <c r="H135" s="616"/>
      <c r="I135" s="616"/>
      <c r="J135" s="34"/>
      <c r="K135" s="202"/>
      <c r="L135" s="202"/>
      <c r="M135" s="2"/>
      <c r="N135" s="13"/>
      <c r="O135" s="13"/>
      <c r="P135" s="2"/>
      <c r="Q135" s="553">
        <v>45483</v>
      </c>
      <c r="R135" s="476">
        <v>45455</v>
      </c>
      <c r="S135" s="476">
        <v>45425</v>
      </c>
      <c r="T135" s="476">
        <v>45394</v>
      </c>
      <c r="U135" s="473">
        <v>220324</v>
      </c>
      <c r="V135" s="398"/>
      <c r="W135" s="400"/>
      <c r="X135" s="401"/>
      <c r="Y135" s="401"/>
      <c r="Z135" s="329"/>
      <c r="AA135" s="329"/>
      <c r="AB135" s="330"/>
      <c r="AC135" s="280"/>
      <c r="AD135" s="331"/>
      <c r="AE135" s="331"/>
      <c r="AF135" s="237"/>
      <c r="AG135" s="237"/>
      <c r="AH135" s="237"/>
      <c r="AI135" s="237"/>
      <c r="AJ135" s="237"/>
      <c r="AK135" s="197"/>
      <c r="AL135" s="312"/>
    </row>
    <row r="136" spans="1:45" s="66" customFormat="1" ht="23.1" customHeight="1" x14ac:dyDescent="0.25">
      <c r="A136" s="449"/>
      <c r="B136" s="2">
        <v>153</v>
      </c>
      <c r="C136" s="2" t="s">
        <v>415</v>
      </c>
      <c r="D136" s="4" t="s">
        <v>122</v>
      </c>
      <c r="E136" s="116">
        <f t="shared" ref="E136:F139" si="44">K136</f>
        <v>700</v>
      </c>
      <c r="F136" s="117">
        <f t="shared" si="44"/>
        <v>450</v>
      </c>
      <c r="G136" s="101"/>
      <c r="H136" s="45"/>
      <c r="I136" s="2"/>
      <c r="J136" s="33"/>
      <c r="K136" s="202">
        <f t="shared" ref="K136:L139" si="45">MROUND(N136+25,50)</f>
        <v>700</v>
      </c>
      <c r="L136" s="202">
        <f t="shared" si="45"/>
        <v>450</v>
      </c>
      <c r="M136" s="51"/>
      <c r="N136" s="13">
        <f t="shared" si="22"/>
        <v>687.5</v>
      </c>
      <c r="O136" s="13">
        <f t="shared" si="23"/>
        <v>412.5</v>
      </c>
      <c r="P136" s="63"/>
      <c r="Q136" s="554">
        <v>275</v>
      </c>
      <c r="R136" s="547">
        <v>275</v>
      </c>
      <c r="S136" s="477">
        <v>274.98</v>
      </c>
      <c r="T136" s="477">
        <v>274.98</v>
      </c>
      <c r="U136" s="450">
        <v>254.60600000000002</v>
      </c>
      <c r="V136" s="450">
        <v>254.60600000000002</v>
      </c>
      <c r="W136" s="436">
        <v>231.46</v>
      </c>
      <c r="X136" s="409">
        <v>231.46</v>
      </c>
      <c r="Y136" s="409">
        <v>231.46</v>
      </c>
      <c r="Z136" s="376">
        <v>211.1875</v>
      </c>
      <c r="AA136" s="305">
        <v>168.95</v>
      </c>
      <c r="AB136" s="289">
        <v>161.60375000000002</v>
      </c>
      <c r="AC136" s="277">
        <v>129.28300000000002</v>
      </c>
      <c r="AD136" s="263">
        <v>129.28300000000002</v>
      </c>
      <c r="AE136" s="263">
        <v>129.28300000000002</v>
      </c>
      <c r="AF136" s="208">
        <v>116.35469999999999</v>
      </c>
      <c r="AG136" s="208">
        <v>116.35469999999999</v>
      </c>
      <c r="AH136" s="208">
        <v>116.35469999999999</v>
      </c>
      <c r="AI136" s="208">
        <v>116.35469999999999</v>
      </c>
      <c r="AJ136" s="208">
        <v>104.9375</v>
      </c>
      <c r="AK136" s="191">
        <v>83.95</v>
      </c>
      <c r="AL136" s="312"/>
      <c r="AM136" s="144"/>
      <c r="AO136" s="34"/>
    </row>
    <row r="137" spans="1:45" ht="23.1" customHeight="1" x14ac:dyDescent="0.25">
      <c r="A137" s="449"/>
      <c r="C137" s="2" t="s">
        <v>416</v>
      </c>
      <c r="D137" s="4" t="s">
        <v>123</v>
      </c>
      <c r="E137" s="116">
        <f t="shared" si="44"/>
        <v>950</v>
      </c>
      <c r="F137" s="117">
        <f t="shared" si="44"/>
        <v>600</v>
      </c>
      <c r="G137" s="101"/>
      <c r="H137" s="45"/>
      <c r="K137" s="202">
        <f t="shared" si="45"/>
        <v>950</v>
      </c>
      <c r="L137" s="202">
        <f t="shared" si="45"/>
        <v>600</v>
      </c>
      <c r="M137" s="51"/>
      <c r="N137" s="13">
        <f t="shared" si="22"/>
        <v>937.5</v>
      </c>
      <c r="O137" s="13">
        <f t="shared" si="23"/>
        <v>562.5</v>
      </c>
      <c r="P137" s="51"/>
      <c r="Q137" s="554">
        <v>375</v>
      </c>
      <c r="R137" s="547">
        <v>375</v>
      </c>
      <c r="S137" s="477">
        <v>375</v>
      </c>
      <c r="T137" s="477">
        <v>375</v>
      </c>
      <c r="U137" s="450">
        <v>347.22600000000006</v>
      </c>
      <c r="V137" s="450">
        <v>347.22600000000006</v>
      </c>
      <c r="W137" s="436">
        <v>315.66000000000003</v>
      </c>
      <c r="X137" s="409">
        <v>315.66000000000003</v>
      </c>
      <c r="Y137" s="409">
        <v>315.66000000000003</v>
      </c>
      <c r="Z137" s="376">
        <v>288.01249999999999</v>
      </c>
      <c r="AA137" s="305">
        <v>230.41</v>
      </c>
      <c r="AB137" s="289">
        <v>220.39875000000001</v>
      </c>
      <c r="AC137" s="277">
        <v>176.31900000000002</v>
      </c>
      <c r="AD137" s="263">
        <v>176.31900000000002</v>
      </c>
      <c r="AE137" s="263">
        <v>176.31900000000002</v>
      </c>
      <c r="AF137" s="208">
        <v>159.30683999999999</v>
      </c>
      <c r="AG137" s="208">
        <v>159.30683999999999</v>
      </c>
      <c r="AH137" s="208">
        <v>159.30683999999999</v>
      </c>
      <c r="AI137" s="208">
        <v>159.30683999999999</v>
      </c>
      <c r="AJ137" s="208">
        <v>143.67500000000001</v>
      </c>
      <c r="AK137" s="191">
        <v>114.94</v>
      </c>
      <c r="AL137" s="312"/>
    </row>
    <row r="138" spans="1:45" ht="23.1" customHeight="1" x14ac:dyDescent="0.25">
      <c r="A138" s="449"/>
      <c r="C138" s="2" t="s">
        <v>417</v>
      </c>
      <c r="D138" s="4" t="s">
        <v>124</v>
      </c>
      <c r="E138" s="116">
        <f t="shared" si="44"/>
        <v>1750</v>
      </c>
      <c r="F138" s="117">
        <f t="shared" si="44"/>
        <v>1050</v>
      </c>
      <c r="G138" s="101"/>
      <c r="H138" s="45"/>
      <c r="K138" s="202">
        <f t="shared" si="45"/>
        <v>1750</v>
      </c>
      <c r="L138" s="202">
        <f t="shared" si="45"/>
        <v>1050</v>
      </c>
      <c r="M138" s="51"/>
      <c r="N138" s="13">
        <f t="shared" si="22"/>
        <v>1730</v>
      </c>
      <c r="O138" s="13">
        <f t="shared" si="23"/>
        <v>1038</v>
      </c>
      <c r="P138" s="51"/>
      <c r="Q138" s="554">
        <v>692</v>
      </c>
      <c r="R138" s="547">
        <v>692</v>
      </c>
      <c r="S138" s="477">
        <v>691.69</v>
      </c>
      <c r="T138" s="477">
        <v>691.69</v>
      </c>
      <c r="U138" s="450">
        <v>640.46400000000006</v>
      </c>
      <c r="V138" s="450">
        <v>640.46400000000006</v>
      </c>
      <c r="W138" s="436">
        <v>582.24</v>
      </c>
      <c r="X138" s="409">
        <v>582.24</v>
      </c>
      <c r="Y138" s="409">
        <v>582.24</v>
      </c>
      <c r="Z138" s="376">
        <v>531.23749999999995</v>
      </c>
      <c r="AA138" s="305">
        <v>424.99</v>
      </c>
      <c r="AB138" s="289">
        <v>406.51874999999995</v>
      </c>
      <c r="AC138" s="277">
        <v>325.21499999999997</v>
      </c>
      <c r="AD138" s="263">
        <v>325.21499999999997</v>
      </c>
      <c r="AE138" s="263">
        <v>325.21499999999997</v>
      </c>
      <c r="AF138" s="208">
        <v>292.69547999999998</v>
      </c>
      <c r="AG138" s="208">
        <v>292.69547999999998</v>
      </c>
      <c r="AH138" s="208">
        <v>292.69547999999998</v>
      </c>
      <c r="AI138" s="208">
        <v>292.69547999999998</v>
      </c>
      <c r="AJ138" s="208">
        <v>263.97500000000002</v>
      </c>
      <c r="AK138" s="191">
        <v>211.18</v>
      </c>
      <c r="AL138" s="312"/>
    </row>
    <row r="139" spans="1:45" ht="23.1" customHeight="1" x14ac:dyDescent="0.25">
      <c r="A139" s="449"/>
      <c r="C139" s="2" t="s">
        <v>418</v>
      </c>
      <c r="D139" s="4" t="s">
        <v>125</v>
      </c>
      <c r="E139" s="116">
        <f t="shared" si="44"/>
        <v>2250</v>
      </c>
      <c r="F139" s="117">
        <f t="shared" si="44"/>
        <v>1350</v>
      </c>
      <c r="G139" s="101"/>
      <c r="H139" s="45"/>
      <c r="K139" s="202">
        <f t="shared" si="45"/>
        <v>2250</v>
      </c>
      <c r="L139" s="202">
        <f t="shared" si="45"/>
        <v>1350</v>
      </c>
      <c r="M139" s="51"/>
      <c r="N139" s="13">
        <f t="shared" si="22"/>
        <v>2210</v>
      </c>
      <c r="O139" s="13">
        <f t="shared" si="23"/>
        <v>1326</v>
      </c>
      <c r="P139" s="51"/>
      <c r="Q139" s="554">
        <v>884</v>
      </c>
      <c r="R139" s="547">
        <v>884</v>
      </c>
      <c r="S139" s="477">
        <v>883.73</v>
      </c>
      <c r="T139" s="477">
        <v>883.73</v>
      </c>
      <c r="U139" s="450">
        <v>818.26800000000003</v>
      </c>
      <c r="V139" s="450">
        <v>818.26800000000003</v>
      </c>
      <c r="W139" s="436">
        <v>743.88</v>
      </c>
      <c r="X139" s="409">
        <v>743.88</v>
      </c>
      <c r="Y139" s="409">
        <v>743.88</v>
      </c>
      <c r="Z139" s="376">
        <v>678.72500000000002</v>
      </c>
      <c r="AA139" s="305">
        <v>542.98</v>
      </c>
      <c r="AB139" s="289">
        <v>519.36500000000012</v>
      </c>
      <c r="AC139" s="277">
        <v>415.49200000000008</v>
      </c>
      <c r="AD139" s="263">
        <v>415.49200000000008</v>
      </c>
      <c r="AE139" s="263">
        <v>415.49200000000008</v>
      </c>
      <c r="AF139" s="208">
        <v>372.83399999999995</v>
      </c>
      <c r="AG139" s="208">
        <v>372.83399999999995</v>
      </c>
      <c r="AH139" s="208">
        <v>372.83399999999995</v>
      </c>
      <c r="AI139" s="208">
        <v>372.83399999999995</v>
      </c>
      <c r="AJ139" s="208">
        <v>336.25</v>
      </c>
      <c r="AK139" s="191">
        <v>269</v>
      </c>
      <c r="AL139" s="312"/>
    </row>
    <row r="140" spans="1:45" ht="20.100000000000001" customHeight="1" x14ac:dyDescent="0.25">
      <c r="D140" s="136"/>
      <c r="E140" s="138"/>
      <c r="F140" s="139"/>
      <c r="J140" s="34"/>
      <c r="K140" s="202"/>
      <c r="L140" s="202"/>
      <c r="M140" s="2"/>
      <c r="N140" s="13"/>
      <c r="O140" s="13"/>
      <c r="P140" s="2"/>
      <c r="Q140" s="398"/>
      <c r="R140" s="398"/>
      <c r="S140" s="398"/>
      <c r="T140" s="398"/>
      <c r="U140" s="398"/>
      <c r="V140" s="398"/>
      <c r="W140" s="400"/>
      <c r="X140" s="401"/>
      <c r="Y140" s="401"/>
      <c r="Z140" s="329"/>
      <c r="AA140" s="329"/>
      <c r="AB140" s="330"/>
      <c r="AC140" s="280"/>
      <c r="AD140" s="331"/>
      <c r="AE140" s="331"/>
      <c r="AF140" s="208"/>
      <c r="AG140" s="208"/>
      <c r="AH140" s="208"/>
      <c r="AI140" s="208"/>
      <c r="AJ140" s="208"/>
      <c r="AK140" s="191"/>
      <c r="AL140" s="312"/>
    </row>
    <row r="141" spans="1:45" ht="23.1" customHeight="1" x14ac:dyDescent="0.25">
      <c r="D141" s="615" t="s">
        <v>285</v>
      </c>
      <c r="E141" s="615"/>
      <c r="F141" s="615"/>
      <c r="G141" s="615"/>
      <c r="H141" s="615"/>
      <c r="I141" s="615"/>
      <c r="J141" s="34"/>
      <c r="K141" s="202"/>
      <c r="L141" s="202"/>
      <c r="M141" s="2"/>
      <c r="N141" s="13"/>
      <c r="O141" s="13"/>
      <c r="P141" s="2"/>
      <c r="Q141" s="553">
        <v>45483</v>
      </c>
      <c r="R141" s="521">
        <v>45455</v>
      </c>
      <c r="S141" s="510">
        <v>45425</v>
      </c>
      <c r="T141" s="474">
        <v>220324</v>
      </c>
      <c r="U141" s="474">
        <v>220324</v>
      </c>
      <c r="V141" s="398"/>
      <c r="W141" s="400"/>
      <c r="X141" s="400"/>
      <c r="Y141" s="400"/>
      <c r="Z141" s="332"/>
      <c r="AA141" s="332"/>
      <c r="AB141" s="330"/>
      <c r="AC141" s="280"/>
      <c r="AD141" s="331"/>
      <c r="AE141" s="331"/>
      <c r="AF141" s="237"/>
      <c r="AG141" s="237"/>
      <c r="AH141" s="237"/>
      <c r="AI141" s="237"/>
      <c r="AJ141" s="237"/>
      <c r="AK141" s="197"/>
      <c r="AL141" s="312"/>
    </row>
    <row r="142" spans="1:45" s="66" customFormat="1" ht="23.1" customHeight="1" x14ac:dyDescent="0.25">
      <c r="A142" s="516" t="s">
        <v>290</v>
      </c>
      <c r="B142" s="2">
        <v>227</v>
      </c>
      <c r="C142" s="2" t="s">
        <v>323</v>
      </c>
      <c r="D142" s="4" t="s">
        <v>22</v>
      </c>
      <c r="E142" s="116">
        <f t="shared" ref="E142:F145" si="46">K142</f>
        <v>1250</v>
      </c>
      <c r="F142" s="117">
        <f t="shared" si="46"/>
        <v>750</v>
      </c>
      <c r="G142" s="101"/>
      <c r="H142" s="2"/>
      <c r="I142" s="2"/>
      <c r="J142" s="71"/>
      <c r="K142" s="202">
        <f t="shared" ref="K142:L145" si="47">MROUND(N142+25,50)</f>
        <v>1250</v>
      </c>
      <c r="L142" s="202">
        <f t="shared" si="47"/>
        <v>750</v>
      </c>
      <c r="M142" s="51"/>
      <c r="N142" s="13">
        <f t="shared" si="22"/>
        <v>1206.0250000000001</v>
      </c>
      <c r="O142" s="13">
        <f t="shared" si="23"/>
        <v>723.61500000000001</v>
      </c>
      <c r="P142" s="63"/>
      <c r="Q142" s="554">
        <v>482.41</v>
      </c>
      <c r="R142" s="522">
        <v>482.41</v>
      </c>
      <c r="S142" s="398">
        <v>482.41</v>
      </c>
      <c r="T142" s="398">
        <v>482.41</v>
      </c>
      <c r="U142" s="398">
        <v>482.41</v>
      </c>
      <c r="V142" s="398">
        <v>482.41</v>
      </c>
      <c r="W142" s="436">
        <v>482.41</v>
      </c>
      <c r="X142" s="399">
        <v>461.44945000000007</v>
      </c>
      <c r="Y142" s="399">
        <v>461.44945000000007</v>
      </c>
      <c r="Z142" s="371">
        <v>419.49950000000001</v>
      </c>
      <c r="AA142" s="303">
        <v>289.31</v>
      </c>
      <c r="AB142" s="289">
        <v>327.69982000000005</v>
      </c>
      <c r="AC142" s="277">
        <v>262.15985600000005</v>
      </c>
      <c r="AD142" s="263">
        <v>262.15985600000005</v>
      </c>
      <c r="AE142" s="263">
        <v>262.15985600000005</v>
      </c>
      <c r="AF142" s="208">
        <v>234.07130000000001</v>
      </c>
      <c r="AG142" s="210">
        <v>234.07130000000001</v>
      </c>
      <c r="AH142" s="210">
        <v>234.07130000000001</v>
      </c>
      <c r="AI142" s="210">
        <v>234.07130000000001</v>
      </c>
      <c r="AJ142" s="208">
        <v>186.36250000000001</v>
      </c>
      <c r="AK142" s="191">
        <v>149.09</v>
      </c>
      <c r="AL142" s="312"/>
      <c r="AM142" s="144"/>
    </row>
    <row r="143" spans="1:45" ht="23.1" customHeight="1" x14ac:dyDescent="0.25">
      <c r="A143" s="516"/>
      <c r="B143" s="2">
        <v>228</v>
      </c>
      <c r="C143" s="2" t="s">
        <v>324</v>
      </c>
      <c r="D143" s="4" t="s">
        <v>23</v>
      </c>
      <c r="E143" s="116">
        <f t="shared" si="46"/>
        <v>1950</v>
      </c>
      <c r="F143" s="117">
        <f t="shared" si="46"/>
        <v>1200</v>
      </c>
      <c r="G143" s="101"/>
      <c r="J143" s="71"/>
      <c r="K143" s="202">
        <f t="shared" si="47"/>
        <v>1950</v>
      </c>
      <c r="L143" s="202">
        <f t="shared" si="47"/>
        <v>1200</v>
      </c>
      <c r="M143" s="51"/>
      <c r="N143" s="13">
        <f t="shared" si="22"/>
        <v>1930.2750000000001</v>
      </c>
      <c r="O143" s="13">
        <f t="shared" si="23"/>
        <v>1158.165</v>
      </c>
      <c r="P143" s="51"/>
      <c r="Q143" s="554">
        <v>772.11</v>
      </c>
      <c r="R143" s="522">
        <v>772.11</v>
      </c>
      <c r="S143" s="398">
        <v>772.11</v>
      </c>
      <c r="T143" s="398">
        <v>772.11</v>
      </c>
      <c r="U143" s="398">
        <v>772.11</v>
      </c>
      <c r="V143" s="398">
        <v>772.11</v>
      </c>
      <c r="W143" s="436">
        <v>772.11</v>
      </c>
      <c r="X143" s="399">
        <v>738.53284999999994</v>
      </c>
      <c r="Y143" s="399">
        <v>738.53284999999994</v>
      </c>
      <c r="Z143" s="371">
        <v>671.3934999999999</v>
      </c>
      <c r="AA143" s="303">
        <v>463.03</v>
      </c>
      <c r="AB143" s="289">
        <v>524.5087400000001</v>
      </c>
      <c r="AC143" s="277">
        <v>419.6069920000001</v>
      </c>
      <c r="AD143" s="263">
        <v>419.6069920000001</v>
      </c>
      <c r="AE143" s="263">
        <v>419.6069920000001</v>
      </c>
      <c r="AF143" s="208">
        <v>374.64910000000003</v>
      </c>
      <c r="AG143" s="210">
        <v>374.64910000000003</v>
      </c>
      <c r="AH143" s="210">
        <v>374.64910000000003</v>
      </c>
      <c r="AI143" s="210">
        <v>374.64910000000003</v>
      </c>
      <c r="AJ143" s="208">
        <v>298.28750000000002</v>
      </c>
      <c r="AK143" s="191">
        <v>238.63</v>
      </c>
      <c r="AL143" s="312"/>
    </row>
    <row r="144" spans="1:45" ht="23.1" customHeight="1" x14ac:dyDescent="0.25">
      <c r="A144" s="516"/>
      <c r="B144" s="2">
        <v>229</v>
      </c>
      <c r="C144" s="2" t="s">
        <v>325</v>
      </c>
      <c r="D144" s="4" t="s">
        <v>24</v>
      </c>
      <c r="E144" s="116">
        <f t="shared" si="46"/>
        <v>3450</v>
      </c>
      <c r="F144" s="117">
        <f t="shared" si="46"/>
        <v>2100</v>
      </c>
      <c r="G144" s="101"/>
      <c r="J144" s="71"/>
      <c r="K144" s="202">
        <f t="shared" si="47"/>
        <v>3450</v>
      </c>
      <c r="L144" s="202">
        <f t="shared" si="47"/>
        <v>2100</v>
      </c>
      <c r="M144" s="51"/>
      <c r="N144" s="13">
        <f t="shared" si="22"/>
        <v>3436.7250000000004</v>
      </c>
      <c r="O144" s="13">
        <f t="shared" si="23"/>
        <v>2062.0349999999999</v>
      </c>
      <c r="P144" s="51"/>
      <c r="Q144" s="554">
        <v>1374.69</v>
      </c>
      <c r="R144" s="522">
        <v>1374.69</v>
      </c>
      <c r="S144" s="398">
        <v>1374.69</v>
      </c>
      <c r="T144" s="398">
        <v>1374.69</v>
      </c>
      <c r="U144" s="398">
        <v>1374.69</v>
      </c>
      <c r="V144" s="398">
        <v>1374.69</v>
      </c>
      <c r="W144" s="436">
        <v>1374.69</v>
      </c>
      <c r="X144" s="399">
        <v>1314.9339499999999</v>
      </c>
      <c r="Y144" s="399">
        <v>1314.9339499999999</v>
      </c>
      <c r="Z144" s="371">
        <v>1195.3944999999999</v>
      </c>
      <c r="AA144" s="303">
        <v>824.41</v>
      </c>
      <c r="AB144" s="289">
        <v>824.46</v>
      </c>
      <c r="AC144" s="277">
        <v>659.56799999999998</v>
      </c>
      <c r="AD144" s="263">
        <v>659.56799999999998</v>
      </c>
      <c r="AE144" s="263">
        <v>659.56799999999998</v>
      </c>
      <c r="AF144" s="208">
        <v>588.9</v>
      </c>
      <c r="AG144" s="205">
        <v>588.9</v>
      </c>
      <c r="AH144" s="205">
        <v>588.9</v>
      </c>
      <c r="AI144" s="205">
        <v>588.9</v>
      </c>
      <c r="AJ144" s="208">
        <v>470.61250000000001</v>
      </c>
      <c r="AK144" s="191">
        <v>376.49</v>
      </c>
      <c r="AL144" s="312"/>
    </row>
    <row r="145" spans="1:41" ht="23.1" customHeight="1" x14ac:dyDescent="0.25">
      <c r="A145" s="516"/>
      <c r="B145" s="2">
        <v>230</v>
      </c>
      <c r="C145" s="2" t="s">
        <v>326</v>
      </c>
      <c r="D145" s="4" t="s">
        <v>25</v>
      </c>
      <c r="E145" s="116">
        <f t="shared" si="46"/>
        <v>6300</v>
      </c>
      <c r="F145" s="117">
        <f t="shared" si="46"/>
        <v>3800</v>
      </c>
      <c r="G145" s="101"/>
      <c r="J145" s="71"/>
      <c r="K145" s="202">
        <f t="shared" si="47"/>
        <v>6300</v>
      </c>
      <c r="L145" s="202">
        <f t="shared" si="47"/>
        <v>3800</v>
      </c>
      <c r="M145" s="51"/>
      <c r="N145" s="13">
        <f t="shared" ref="N145:N205" si="48">Q145*$N$7</f>
        <v>6272.6750000000002</v>
      </c>
      <c r="O145" s="13">
        <f t="shared" ref="O145:O205" si="49">Q145*$O$7</f>
        <v>3763.6050000000005</v>
      </c>
      <c r="P145" s="51"/>
      <c r="Q145" s="554">
        <v>2509.0700000000002</v>
      </c>
      <c r="R145" s="522">
        <v>2509.0700000000002</v>
      </c>
      <c r="S145" s="398">
        <v>2509.0700000000002</v>
      </c>
      <c r="T145" s="398">
        <v>2509.0700000000002</v>
      </c>
      <c r="U145" s="398">
        <v>2509.0700000000002</v>
      </c>
      <c r="V145" s="398">
        <v>2509.0700000000002</v>
      </c>
      <c r="W145" s="436">
        <v>2509.0700000000002</v>
      </c>
      <c r="X145" s="399">
        <v>2399.9805500000002</v>
      </c>
      <c r="Y145" s="399">
        <v>2399.9805500000002</v>
      </c>
      <c r="Z145" s="371">
        <v>2181.8004999999998</v>
      </c>
      <c r="AA145" s="303">
        <v>1504.69</v>
      </c>
      <c r="AB145" s="289">
        <v>1504.5800000000004</v>
      </c>
      <c r="AC145" s="277">
        <v>1203.6640000000002</v>
      </c>
      <c r="AD145" s="263">
        <v>1203.6640000000002</v>
      </c>
      <c r="AE145" s="263">
        <v>1203.6640000000002</v>
      </c>
      <c r="AF145" s="208">
        <v>1074.7</v>
      </c>
      <c r="AG145" s="205">
        <v>1074.7</v>
      </c>
      <c r="AH145" s="205">
        <v>1074.7</v>
      </c>
      <c r="AI145" s="205">
        <v>1074.7</v>
      </c>
      <c r="AJ145" s="208">
        <v>840.38749999999993</v>
      </c>
      <c r="AK145" s="191">
        <v>672.31</v>
      </c>
      <c r="AL145" s="312"/>
    </row>
    <row r="146" spans="1:41" ht="23.1" customHeight="1" x14ac:dyDescent="0.25">
      <c r="D146" s="136"/>
      <c r="E146" s="138"/>
      <c r="F146" s="139"/>
      <c r="G146" s="101"/>
      <c r="K146" s="202"/>
      <c r="L146" s="202"/>
      <c r="M146" s="51"/>
      <c r="N146" s="13"/>
      <c r="O146" s="13"/>
      <c r="P146" s="51"/>
      <c r="Q146" s="398"/>
      <c r="R146" s="398"/>
      <c r="S146" s="398"/>
      <c r="T146" s="398"/>
      <c r="U146" s="398"/>
      <c r="V146" s="398"/>
      <c r="W146" s="436"/>
      <c r="X146" s="399"/>
      <c r="Y146" s="399"/>
      <c r="Z146" s="371"/>
      <c r="AA146" s="303"/>
      <c r="AB146" s="289"/>
      <c r="AC146" s="277"/>
      <c r="AD146" s="263"/>
      <c r="AE146" s="263"/>
      <c r="AF146" s="208"/>
      <c r="AG146" s="205"/>
      <c r="AH146" s="205"/>
      <c r="AI146" s="205"/>
      <c r="AJ146" s="208"/>
      <c r="AK146" s="191"/>
      <c r="AL146" s="312"/>
    </row>
    <row r="147" spans="1:41" ht="23.1" customHeight="1" x14ac:dyDescent="0.25">
      <c r="D147" s="615" t="s">
        <v>538</v>
      </c>
      <c r="E147" s="615"/>
      <c r="F147" s="615"/>
      <c r="G147" s="615"/>
      <c r="H147" s="615"/>
      <c r="I147" s="615"/>
      <c r="J147" s="34"/>
      <c r="K147" s="202"/>
      <c r="L147" s="202"/>
      <c r="M147" s="2"/>
      <c r="N147" s="13"/>
      <c r="O147" s="13"/>
      <c r="P147" s="2"/>
      <c r="Q147" s="553">
        <v>45483</v>
      </c>
      <c r="R147" s="521">
        <v>45455</v>
      </c>
      <c r="S147" s="510">
        <v>45425</v>
      </c>
      <c r="T147" s="474">
        <v>220324</v>
      </c>
      <c r="U147" s="474">
        <v>220324</v>
      </c>
      <c r="V147" s="398"/>
      <c r="W147" s="400"/>
      <c r="X147" s="399"/>
      <c r="Y147" s="399"/>
      <c r="Z147" s="333"/>
      <c r="AA147" s="329"/>
      <c r="AB147" s="330"/>
      <c r="AC147" s="280"/>
      <c r="AD147" s="331"/>
      <c r="AE147" s="331"/>
      <c r="AF147" s="237"/>
      <c r="AG147" s="237"/>
      <c r="AH147" s="237"/>
      <c r="AI147" s="237"/>
      <c r="AJ147" s="237"/>
      <c r="AK147" s="197"/>
      <c r="AL147" s="312"/>
    </row>
    <row r="148" spans="1:41" s="66" customFormat="1" ht="23.1" customHeight="1" x14ac:dyDescent="0.25">
      <c r="A148" s="516" t="s">
        <v>290</v>
      </c>
      <c r="B148" s="2">
        <v>283</v>
      </c>
      <c r="C148" s="2" t="s">
        <v>342</v>
      </c>
      <c r="D148" s="4" t="s">
        <v>957</v>
      </c>
      <c r="E148" s="116">
        <f t="shared" ref="E148:F154" si="50">K148</f>
        <v>1250</v>
      </c>
      <c r="F148" s="117">
        <f t="shared" si="50"/>
        <v>750</v>
      </c>
      <c r="G148" s="101"/>
      <c r="H148" s="2"/>
      <c r="I148" s="2"/>
      <c r="J148" s="71"/>
      <c r="K148" s="202">
        <f t="shared" ref="K148:L154" si="51">MROUND(N148+25,50)</f>
        <v>1250</v>
      </c>
      <c r="L148" s="202">
        <f t="shared" si="51"/>
        <v>750</v>
      </c>
      <c r="M148" s="51"/>
      <c r="N148" s="13">
        <f t="shared" si="48"/>
        <v>1248.25</v>
      </c>
      <c r="O148" s="13">
        <f t="shared" si="49"/>
        <v>748.95</v>
      </c>
      <c r="P148" s="63"/>
      <c r="Q148" s="554">
        <v>499.3</v>
      </c>
      <c r="R148" s="522">
        <v>499.3</v>
      </c>
      <c r="S148" s="398">
        <v>499.3</v>
      </c>
      <c r="T148" s="398">
        <v>499.3</v>
      </c>
      <c r="U148" s="398">
        <v>499.3</v>
      </c>
      <c r="V148" s="398">
        <v>499.3</v>
      </c>
      <c r="W148" s="436">
        <v>499.3</v>
      </c>
      <c r="X148" s="399">
        <v>477.60281250000003</v>
      </c>
      <c r="Y148" s="399">
        <v>477.60281250000003</v>
      </c>
      <c r="Z148" s="371">
        <v>434.18437499999999</v>
      </c>
      <c r="AA148" s="303">
        <v>299.4375</v>
      </c>
      <c r="AB148" s="289">
        <v>299.4375</v>
      </c>
      <c r="AC148" s="277">
        <v>239.55</v>
      </c>
      <c r="AD148" s="263">
        <v>239.55</v>
      </c>
      <c r="AE148" s="263">
        <v>239.55</v>
      </c>
      <c r="AF148" s="208">
        <v>213.88751999999997</v>
      </c>
      <c r="AG148" s="208">
        <v>213.88751999999997</v>
      </c>
      <c r="AH148" s="208">
        <v>213.88751999999997</v>
      </c>
      <c r="AI148" s="208">
        <v>213.88751999999997</v>
      </c>
      <c r="AJ148" s="208">
        <v>192.89999999999998</v>
      </c>
      <c r="AK148" s="191">
        <v>154.32</v>
      </c>
      <c r="AL148" s="312"/>
      <c r="AM148" s="144"/>
      <c r="AO148" s="34"/>
    </row>
    <row r="149" spans="1:41" ht="23.1" customHeight="1" x14ac:dyDescent="0.25">
      <c r="A149" s="516"/>
      <c r="C149" s="2" t="s">
        <v>343</v>
      </c>
      <c r="D149" s="4" t="s">
        <v>958</v>
      </c>
      <c r="E149" s="116">
        <f t="shared" si="50"/>
        <v>2050</v>
      </c>
      <c r="F149" s="117">
        <f t="shared" si="50"/>
        <v>1250</v>
      </c>
      <c r="G149" s="101"/>
      <c r="J149" s="71"/>
      <c r="K149" s="202">
        <f t="shared" si="51"/>
        <v>2050</v>
      </c>
      <c r="L149" s="202">
        <f t="shared" si="51"/>
        <v>1250</v>
      </c>
      <c r="M149" s="51"/>
      <c r="N149" s="13">
        <f t="shared" si="48"/>
        <v>2035</v>
      </c>
      <c r="O149" s="13">
        <f t="shared" si="49"/>
        <v>1221</v>
      </c>
      <c r="P149" s="51"/>
      <c r="Q149" s="554">
        <v>814</v>
      </c>
      <c r="R149" s="522">
        <v>814</v>
      </c>
      <c r="S149" s="398">
        <v>814</v>
      </c>
      <c r="T149" s="398">
        <v>814</v>
      </c>
      <c r="U149" s="398">
        <v>814</v>
      </c>
      <c r="V149" s="443">
        <v>814</v>
      </c>
      <c r="W149" s="436">
        <v>813.94</v>
      </c>
      <c r="X149" s="399">
        <v>778.56735000000003</v>
      </c>
      <c r="Y149" s="399">
        <v>778.56735000000003</v>
      </c>
      <c r="Z149" s="371">
        <v>707.7885</v>
      </c>
      <c r="AA149" s="303">
        <v>488.13</v>
      </c>
      <c r="AB149" s="289">
        <v>488.75</v>
      </c>
      <c r="AC149" s="269">
        <v>391</v>
      </c>
      <c r="AD149" s="263">
        <v>390.5</v>
      </c>
      <c r="AE149" s="263">
        <v>390.5</v>
      </c>
      <c r="AF149" s="205">
        <v>348.66215999999997</v>
      </c>
      <c r="AG149" s="205">
        <v>348.66215999999997</v>
      </c>
      <c r="AH149" s="205">
        <v>348.66215999999997</v>
      </c>
      <c r="AI149" s="205">
        <v>348.66215999999997</v>
      </c>
      <c r="AJ149" s="208">
        <v>314.45</v>
      </c>
      <c r="AK149" s="191">
        <v>251.56</v>
      </c>
      <c r="AL149" s="312"/>
    </row>
    <row r="150" spans="1:41" ht="23.1" customHeight="1" x14ac:dyDescent="0.25">
      <c r="A150" s="516"/>
      <c r="C150" s="2" t="s">
        <v>344</v>
      </c>
      <c r="D150" s="4" t="s">
        <v>959</v>
      </c>
      <c r="E150" s="116">
        <f t="shared" si="50"/>
        <v>3250</v>
      </c>
      <c r="F150" s="117">
        <f t="shared" si="50"/>
        <v>1950</v>
      </c>
      <c r="G150" s="101"/>
      <c r="J150" s="71"/>
      <c r="K150" s="202">
        <f t="shared" si="51"/>
        <v>3250</v>
      </c>
      <c r="L150" s="202">
        <f t="shared" si="51"/>
        <v>1950</v>
      </c>
      <c r="M150" s="51"/>
      <c r="N150" s="13">
        <f t="shared" si="48"/>
        <v>3237.5</v>
      </c>
      <c r="O150" s="13">
        <f t="shared" si="49"/>
        <v>1942.5</v>
      </c>
      <c r="P150" s="51"/>
      <c r="Q150" s="554">
        <v>1295</v>
      </c>
      <c r="R150" s="522">
        <v>1295</v>
      </c>
      <c r="S150" s="398">
        <v>1295</v>
      </c>
      <c r="T150" s="398">
        <v>1295</v>
      </c>
      <c r="U150" s="398">
        <v>1295</v>
      </c>
      <c r="V150" s="443">
        <v>1295</v>
      </c>
      <c r="W150" s="436">
        <v>1294.8</v>
      </c>
      <c r="X150" s="399">
        <v>1238.5175000000002</v>
      </c>
      <c r="Y150" s="399">
        <v>1238.5175000000002</v>
      </c>
      <c r="Z150" s="371">
        <v>1125.925</v>
      </c>
      <c r="AA150" s="303">
        <v>776.5</v>
      </c>
      <c r="AB150" s="289">
        <v>776.5</v>
      </c>
      <c r="AC150" s="277">
        <v>621.20000000000005</v>
      </c>
      <c r="AD150" s="263">
        <v>621.20000000000005</v>
      </c>
      <c r="AE150" s="263">
        <v>621.20000000000005</v>
      </c>
      <c r="AF150" s="205">
        <v>554.63562000000002</v>
      </c>
      <c r="AG150" s="205">
        <v>554.63562000000002</v>
      </c>
      <c r="AH150" s="205">
        <v>554.63562000000002</v>
      </c>
      <c r="AI150" s="205">
        <v>554.63562000000002</v>
      </c>
      <c r="AJ150" s="208">
        <v>500.21250000000003</v>
      </c>
      <c r="AK150" s="191">
        <v>400.17</v>
      </c>
      <c r="AL150" s="312"/>
    </row>
    <row r="151" spans="1:41" ht="23.1" customHeight="1" x14ac:dyDescent="0.25">
      <c r="A151" s="516"/>
      <c r="C151" s="2" t="s">
        <v>345</v>
      </c>
      <c r="D151" s="4" t="s">
        <v>960</v>
      </c>
      <c r="E151" s="116">
        <f t="shared" si="50"/>
        <v>4450</v>
      </c>
      <c r="F151" s="117">
        <f t="shared" si="50"/>
        <v>2700</v>
      </c>
      <c r="G151" s="101"/>
      <c r="J151" s="71"/>
      <c r="K151" s="202">
        <f t="shared" si="51"/>
        <v>4450</v>
      </c>
      <c r="L151" s="202">
        <f t="shared" si="51"/>
        <v>2700</v>
      </c>
      <c r="M151" s="51"/>
      <c r="N151" s="13">
        <f t="shared" si="48"/>
        <v>4440</v>
      </c>
      <c r="O151" s="13">
        <f t="shared" si="49"/>
        <v>2664</v>
      </c>
      <c r="P151" s="51"/>
      <c r="Q151" s="554">
        <v>1776</v>
      </c>
      <c r="R151" s="522">
        <v>1776</v>
      </c>
      <c r="S151" s="398">
        <v>1776</v>
      </c>
      <c r="T151" s="398">
        <v>1776</v>
      </c>
      <c r="U151" s="398">
        <v>1776</v>
      </c>
      <c r="V151" s="443">
        <v>1776</v>
      </c>
      <c r="W151" s="436">
        <v>1775.86</v>
      </c>
      <c r="X151" s="399">
        <v>1698.6431000000002</v>
      </c>
      <c r="Y151" s="399">
        <v>1698.6431000000002</v>
      </c>
      <c r="Z151" s="371">
        <v>1544.221</v>
      </c>
      <c r="AA151" s="303">
        <v>1064.98</v>
      </c>
      <c r="AB151" s="289">
        <v>1730.3999999999999</v>
      </c>
      <c r="AC151" s="277">
        <v>1384.32</v>
      </c>
      <c r="AD151" s="263">
        <v>1384.32</v>
      </c>
      <c r="AE151" s="263">
        <v>1384.32</v>
      </c>
      <c r="AF151" s="205">
        <v>760.69223999999997</v>
      </c>
      <c r="AG151" s="205">
        <v>760.69223999999997</v>
      </c>
      <c r="AH151" s="205">
        <v>760.69223999999997</v>
      </c>
      <c r="AI151" s="205">
        <v>760.69223999999997</v>
      </c>
      <c r="AJ151" s="208">
        <v>686.05000000000007</v>
      </c>
      <c r="AK151" s="191">
        <v>548.84</v>
      </c>
      <c r="AL151" s="312"/>
    </row>
    <row r="152" spans="1:41" ht="23.1" customHeight="1" x14ac:dyDescent="0.25">
      <c r="A152" s="516"/>
      <c r="C152" s="2" t="s">
        <v>346</v>
      </c>
      <c r="D152" s="4" t="s">
        <v>961</v>
      </c>
      <c r="E152" s="116">
        <f t="shared" si="50"/>
        <v>7250</v>
      </c>
      <c r="F152" s="117">
        <f t="shared" si="50"/>
        <v>4350</v>
      </c>
      <c r="G152" s="101"/>
      <c r="J152" s="71"/>
      <c r="K152" s="202">
        <f t="shared" si="51"/>
        <v>7250</v>
      </c>
      <c r="L152" s="202">
        <f t="shared" si="51"/>
        <v>4350</v>
      </c>
      <c r="M152" s="51"/>
      <c r="N152" s="13">
        <f t="shared" si="48"/>
        <v>7215</v>
      </c>
      <c r="O152" s="13">
        <f t="shared" si="49"/>
        <v>4329</v>
      </c>
      <c r="P152" s="51"/>
      <c r="Q152" s="554">
        <v>2886</v>
      </c>
      <c r="R152" s="522">
        <v>2886</v>
      </c>
      <c r="S152" s="398">
        <v>2886</v>
      </c>
      <c r="T152" s="398">
        <v>2886</v>
      </c>
      <c r="U152" s="398">
        <v>2886</v>
      </c>
      <c r="V152" s="443">
        <v>2886</v>
      </c>
      <c r="W152" s="436">
        <v>2885.44</v>
      </c>
      <c r="X152" s="399">
        <v>2759.9880000000003</v>
      </c>
      <c r="Y152" s="399">
        <v>2759.9880000000003</v>
      </c>
      <c r="Z152" s="371">
        <v>2509.08</v>
      </c>
      <c r="AA152" s="303">
        <v>1730.4</v>
      </c>
      <c r="AB152" s="289">
        <v>1743.75</v>
      </c>
      <c r="AC152" s="269">
        <v>1395</v>
      </c>
      <c r="AD152" s="263">
        <v>1384.32</v>
      </c>
      <c r="AE152" s="263">
        <v>1384.32</v>
      </c>
      <c r="AF152" s="205">
        <v>1236.0070799999999</v>
      </c>
      <c r="AG152" s="205">
        <v>1236.0070799999999</v>
      </c>
      <c r="AH152" s="205">
        <v>1236.0070799999999</v>
      </c>
      <c r="AI152" s="205">
        <v>1236.0070799999999</v>
      </c>
      <c r="AJ152" s="208">
        <v>1114.7249999999999</v>
      </c>
      <c r="AK152" s="191">
        <v>891.78</v>
      </c>
      <c r="AL152" s="312"/>
    </row>
    <row r="153" spans="1:41" ht="23.1" customHeight="1" x14ac:dyDescent="0.25">
      <c r="A153" s="516"/>
      <c r="C153" s="2" t="s">
        <v>347</v>
      </c>
      <c r="D153" s="4" t="s">
        <v>962</v>
      </c>
      <c r="E153" s="116">
        <f t="shared" si="50"/>
        <v>13150</v>
      </c>
      <c r="F153" s="117">
        <f t="shared" si="50"/>
        <v>7900</v>
      </c>
      <c r="G153" s="101"/>
      <c r="J153" s="71"/>
      <c r="K153" s="202">
        <f t="shared" si="51"/>
        <v>13150</v>
      </c>
      <c r="L153" s="202">
        <f t="shared" si="51"/>
        <v>7900</v>
      </c>
      <c r="M153" s="51"/>
      <c r="N153" s="13">
        <f t="shared" si="48"/>
        <v>13135</v>
      </c>
      <c r="O153" s="13">
        <f t="shared" si="49"/>
        <v>7881</v>
      </c>
      <c r="P153" s="51"/>
      <c r="Q153" s="554">
        <v>5254</v>
      </c>
      <c r="R153" s="522">
        <v>5254</v>
      </c>
      <c r="S153" s="398">
        <v>5254</v>
      </c>
      <c r="T153" s="398">
        <v>5254</v>
      </c>
      <c r="U153" s="398">
        <v>5254</v>
      </c>
      <c r="V153" s="443">
        <v>5254</v>
      </c>
      <c r="W153" s="436">
        <v>5253.37</v>
      </c>
      <c r="X153" s="399">
        <v>5024.9518000000007</v>
      </c>
      <c r="Y153" s="399">
        <v>5024.9518000000007</v>
      </c>
      <c r="Z153" s="371">
        <v>4568.1379999999999</v>
      </c>
      <c r="AA153" s="303">
        <v>3150.44</v>
      </c>
      <c r="AB153" s="289">
        <v>3151.25</v>
      </c>
      <c r="AC153" s="269">
        <v>2521</v>
      </c>
      <c r="AD153" s="263">
        <v>2520.35</v>
      </c>
      <c r="AE153" s="263">
        <v>2520.35</v>
      </c>
      <c r="AF153" s="205">
        <v>2250.3095999999996</v>
      </c>
      <c r="AG153" s="205">
        <v>2250.3095999999996</v>
      </c>
      <c r="AH153" s="205">
        <v>2250.3095999999996</v>
      </c>
      <c r="AI153" s="205">
        <v>2250.3095999999996</v>
      </c>
      <c r="AJ153" s="208">
        <v>2029.5</v>
      </c>
      <c r="AK153" s="191">
        <v>1623.6</v>
      </c>
      <c r="AL153" s="312"/>
    </row>
    <row r="154" spans="1:41" ht="23.1" customHeight="1" x14ac:dyDescent="0.25">
      <c r="A154" s="516"/>
      <c r="B154" s="2">
        <v>289</v>
      </c>
      <c r="C154" s="2" t="s">
        <v>348</v>
      </c>
      <c r="D154" s="4" t="s">
        <v>963</v>
      </c>
      <c r="E154" s="116">
        <f t="shared" si="50"/>
        <v>23750</v>
      </c>
      <c r="F154" s="117">
        <f t="shared" si="50"/>
        <v>14250</v>
      </c>
      <c r="G154" s="101"/>
      <c r="J154" s="71"/>
      <c r="K154" s="202">
        <f t="shared" si="51"/>
        <v>23750</v>
      </c>
      <c r="L154" s="202">
        <f t="shared" si="51"/>
        <v>14250</v>
      </c>
      <c r="M154" s="51"/>
      <c r="N154" s="13">
        <f t="shared" si="48"/>
        <v>23730.9</v>
      </c>
      <c r="O154" s="13">
        <f t="shared" si="49"/>
        <v>14238.54</v>
      </c>
      <c r="P154" s="51"/>
      <c r="Q154" s="554">
        <v>9492.36</v>
      </c>
      <c r="R154" s="522">
        <v>9492.36</v>
      </c>
      <c r="S154" s="398">
        <v>9492.36</v>
      </c>
      <c r="T154" s="398">
        <v>9492.36</v>
      </c>
      <c r="U154" s="398">
        <v>9492.36</v>
      </c>
      <c r="V154" s="398">
        <v>9492.36</v>
      </c>
      <c r="W154" s="436">
        <v>9492.36</v>
      </c>
      <c r="X154" s="399">
        <v>9079.6371875000004</v>
      </c>
      <c r="Y154" s="399">
        <v>9079.6371875000004</v>
      </c>
      <c r="Z154" s="371">
        <v>8254.2156249999989</v>
      </c>
      <c r="AA154" s="303">
        <v>5692.5625</v>
      </c>
      <c r="AB154" s="289">
        <v>5692.5625</v>
      </c>
      <c r="AC154" s="277">
        <v>4554.05</v>
      </c>
      <c r="AD154" s="263">
        <v>4554.05</v>
      </c>
      <c r="AE154" s="263">
        <v>4554.05</v>
      </c>
      <c r="AF154" s="208">
        <v>4066.1220599999997</v>
      </c>
      <c r="AG154" s="208">
        <v>4066.1220599999997</v>
      </c>
      <c r="AH154" s="208">
        <v>4066.1220599999997</v>
      </c>
      <c r="AI154" s="208">
        <v>4066.1220599999997</v>
      </c>
      <c r="AJ154" s="208">
        <v>3667.1374999999998</v>
      </c>
      <c r="AK154" s="191">
        <v>2933.71</v>
      </c>
      <c r="AL154" s="312"/>
    </row>
    <row r="155" spans="1:41" ht="15" customHeight="1" x14ac:dyDescent="0.25">
      <c r="D155" s="136"/>
      <c r="E155" s="138"/>
      <c r="F155" s="139"/>
      <c r="J155" s="34"/>
      <c r="K155" s="202"/>
      <c r="L155" s="202"/>
      <c r="M155" s="2"/>
      <c r="N155" s="13"/>
      <c r="O155" s="13"/>
      <c r="P155" s="2"/>
      <c r="Q155" s="398"/>
      <c r="R155" s="398"/>
      <c r="S155" s="398"/>
      <c r="T155" s="398"/>
      <c r="U155" s="398"/>
      <c r="V155" s="398"/>
      <c r="W155" s="400"/>
      <c r="X155" s="399"/>
      <c r="Y155" s="399"/>
      <c r="Z155" s="332"/>
      <c r="AA155" s="332"/>
      <c r="AB155" s="330"/>
      <c r="AC155" s="280"/>
      <c r="AD155" s="331"/>
      <c r="AE155" s="331"/>
      <c r="AF155" s="237"/>
      <c r="AG155" s="237"/>
      <c r="AH155" s="237"/>
      <c r="AI155" s="237"/>
      <c r="AJ155" s="237"/>
      <c r="AK155" s="197"/>
      <c r="AL155" s="312"/>
    </row>
    <row r="156" spans="1:41" ht="23.1" hidden="1" customHeight="1" x14ac:dyDescent="0.25">
      <c r="A156" s="543"/>
      <c r="D156" s="615" t="s">
        <v>286</v>
      </c>
      <c r="E156" s="615"/>
      <c r="F156" s="615"/>
      <c r="G156" s="615"/>
      <c r="H156" s="615"/>
      <c r="I156" s="615"/>
      <c r="J156" s="34"/>
      <c r="K156" s="202"/>
      <c r="L156" s="202"/>
      <c r="M156" s="2"/>
      <c r="N156" s="13"/>
      <c r="O156" s="13"/>
      <c r="P156" s="2"/>
      <c r="Q156" s="511">
        <v>220324</v>
      </c>
      <c r="R156" s="511">
        <v>220324</v>
      </c>
      <c r="S156" s="511">
        <v>220324</v>
      </c>
      <c r="T156" s="474">
        <v>220324</v>
      </c>
      <c r="U156" s="474">
        <v>220324</v>
      </c>
      <c r="V156" s="398"/>
      <c r="W156" s="400"/>
      <c r="X156" s="399"/>
      <c r="Y156" s="399"/>
      <c r="Z156" s="332"/>
      <c r="AA156" s="332"/>
      <c r="AB156" s="330"/>
      <c r="AC156" s="280"/>
      <c r="AD156" s="331"/>
      <c r="AE156" s="331"/>
      <c r="AF156" s="237"/>
      <c r="AG156" s="237"/>
      <c r="AH156" s="237"/>
      <c r="AI156" s="237"/>
      <c r="AJ156" s="237"/>
      <c r="AK156" s="197"/>
      <c r="AL156" s="312"/>
    </row>
    <row r="157" spans="1:41" s="66" customFormat="1" ht="23.1" hidden="1" customHeight="1" x14ac:dyDescent="0.25">
      <c r="A157" s="543"/>
      <c r="B157" s="2">
        <v>231</v>
      </c>
      <c r="C157" s="2" t="s">
        <v>327</v>
      </c>
      <c r="D157" s="4" t="s">
        <v>19</v>
      </c>
      <c r="E157" s="116">
        <f t="shared" ref="E157:F162" si="52">K157</f>
        <v>2000</v>
      </c>
      <c r="F157" s="117">
        <f t="shared" si="52"/>
        <v>1200</v>
      </c>
      <c r="G157" s="101"/>
      <c r="H157" s="2"/>
      <c r="I157" s="2"/>
      <c r="J157" s="71"/>
      <c r="K157" s="202">
        <f t="shared" ref="K157:L162" si="53">MROUND(N157+25,50)</f>
        <v>2000</v>
      </c>
      <c r="L157" s="202">
        <f t="shared" si="53"/>
        <v>1200</v>
      </c>
      <c r="M157" s="51"/>
      <c r="N157" s="13">
        <f t="shared" si="48"/>
        <v>1957.825</v>
      </c>
      <c r="O157" s="13">
        <f t="shared" si="49"/>
        <v>1174.6949999999999</v>
      </c>
      <c r="P157" s="63"/>
      <c r="Q157" s="398">
        <v>783.13</v>
      </c>
      <c r="R157" s="398">
        <v>783.13</v>
      </c>
      <c r="S157" s="398">
        <v>783.13</v>
      </c>
      <c r="T157" s="398">
        <v>783.13</v>
      </c>
      <c r="U157" s="398">
        <v>783.13</v>
      </c>
      <c r="V157" s="398">
        <v>783.13</v>
      </c>
      <c r="W157" s="436">
        <v>783.13</v>
      </c>
      <c r="X157" s="399">
        <v>749.09175000000016</v>
      </c>
      <c r="Y157" s="399">
        <v>749.09175000000016</v>
      </c>
      <c r="Z157" s="371">
        <v>680.99250000000006</v>
      </c>
      <c r="AA157" s="303">
        <v>469.65000000000003</v>
      </c>
      <c r="AB157" s="289">
        <v>469.65000000000003</v>
      </c>
      <c r="AC157" s="277">
        <v>375.72</v>
      </c>
      <c r="AD157" s="263">
        <v>375.72</v>
      </c>
      <c r="AE157" s="263">
        <v>375.72</v>
      </c>
      <c r="AF157" s="208">
        <v>335.45357999999999</v>
      </c>
      <c r="AG157" s="208">
        <v>335.45357999999999</v>
      </c>
      <c r="AH157" s="208">
        <v>335.45357999999999</v>
      </c>
      <c r="AI157" s="208">
        <v>335.45357999999999</v>
      </c>
      <c r="AJ157" s="208">
        <v>302.53750000000002</v>
      </c>
      <c r="AK157" s="191">
        <v>242.03</v>
      </c>
      <c r="AL157" s="312"/>
      <c r="AM157" s="144"/>
      <c r="AO157" s="34"/>
    </row>
    <row r="158" spans="1:41" ht="23.1" hidden="1" customHeight="1" x14ac:dyDescent="0.25">
      <c r="A158" s="543"/>
      <c r="B158" s="2">
        <v>232</v>
      </c>
      <c r="C158" s="2" t="s">
        <v>328</v>
      </c>
      <c r="D158" s="4" t="s">
        <v>20</v>
      </c>
      <c r="E158" s="116">
        <f t="shared" si="52"/>
        <v>3050</v>
      </c>
      <c r="F158" s="117">
        <f t="shared" si="52"/>
        <v>1850</v>
      </c>
      <c r="G158" s="101"/>
      <c r="J158" s="71"/>
      <c r="K158" s="202">
        <f t="shared" si="53"/>
        <v>3050</v>
      </c>
      <c r="L158" s="202">
        <f t="shared" si="53"/>
        <v>1850</v>
      </c>
      <c r="M158" s="51"/>
      <c r="N158" s="13">
        <f t="shared" si="48"/>
        <v>3045.4750000000004</v>
      </c>
      <c r="O158" s="13">
        <f t="shared" si="49"/>
        <v>1827.2850000000001</v>
      </c>
      <c r="P158" s="51"/>
      <c r="Q158" s="398">
        <v>1218.19</v>
      </c>
      <c r="R158" s="398">
        <v>1218.19</v>
      </c>
      <c r="S158" s="398">
        <v>1218.19</v>
      </c>
      <c r="T158" s="398">
        <v>1218.19</v>
      </c>
      <c r="U158" s="398">
        <v>1218.19</v>
      </c>
      <c r="V158" s="398">
        <v>1218.19</v>
      </c>
      <c r="W158" s="436">
        <v>1218.19</v>
      </c>
      <c r="X158" s="399">
        <v>1165.2272500000001</v>
      </c>
      <c r="Y158" s="399">
        <v>1165.2272500000001</v>
      </c>
      <c r="Z158" s="371">
        <v>1059.2975000000001</v>
      </c>
      <c r="AA158" s="303">
        <v>730.55000000000007</v>
      </c>
      <c r="AB158" s="289">
        <v>730.55000000000007</v>
      </c>
      <c r="AC158" s="277">
        <v>584.44000000000005</v>
      </c>
      <c r="AD158" s="263">
        <v>584.44000000000005</v>
      </c>
      <c r="AE158" s="263">
        <v>584.44000000000005</v>
      </c>
      <c r="AF158" s="208">
        <v>521.81513999999993</v>
      </c>
      <c r="AG158" s="208">
        <v>521.81513999999993</v>
      </c>
      <c r="AH158" s="208">
        <v>521.81513999999993</v>
      </c>
      <c r="AI158" s="208">
        <v>521.81513999999993</v>
      </c>
      <c r="AJ158" s="208">
        <v>470.61250000000001</v>
      </c>
      <c r="AK158" s="191">
        <v>376.49</v>
      </c>
      <c r="AL158" s="312"/>
    </row>
    <row r="159" spans="1:41" ht="23.1" hidden="1" customHeight="1" x14ac:dyDescent="0.25">
      <c r="A159" s="543"/>
      <c r="B159" s="2">
        <v>233</v>
      </c>
      <c r="C159" s="2" t="s">
        <v>638</v>
      </c>
      <c r="D159" s="4" t="s">
        <v>637</v>
      </c>
      <c r="E159" s="116">
        <f t="shared" si="52"/>
        <v>5050</v>
      </c>
      <c r="F159" s="117">
        <f t="shared" si="52"/>
        <v>3050</v>
      </c>
      <c r="G159" s="101"/>
      <c r="J159" s="71"/>
      <c r="K159" s="202">
        <f t="shared" si="53"/>
        <v>5050</v>
      </c>
      <c r="L159" s="202">
        <f t="shared" si="53"/>
        <v>3050</v>
      </c>
      <c r="M159" s="51"/>
      <c r="N159" s="13">
        <f t="shared" si="48"/>
        <v>5003.6750000000002</v>
      </c>
      <c r="O159" s="13">
        <f t="shared" si="49"/>
        <v>3002.2049999999999</v>
      </c>
      <c r="P159" s="51"/>
      <c r="Q159" s="398">
        <v>2001.47</v>
      </c>
      <c r="R159" s="398">
        <v>2001.47</v>
      </c>
      <c r="S159" s="398">
        <v>2001.47</v>
      </c>
      <c r="T159" s="398">
        <v>2001.47</v>
      </c>
      <c r="U159" s="398">
        <v>2001.47</v>
      </c>
      <c r="V159" s="398">
        <v>2001.47</v>
      </c>
      <c r="W159" s="436">
        <v>2001.47</v>
      </c>
      <c r="X159" s="399">
        <v>1906.1645625000003</v>
      </c>
      <c r="Y159" s="399">
        <v>1906.1645625000003</v>
      </c>
      <c r="Z159" s="371">
        <v>1732.8768750000002</v>
      </c>
      <c r="AA159" s="303">
        <v>1195.0875000000001</v>
      </c>
      <c r="AB159" s="289">
        <v>1195.0875000000001</v>
      </c>
      <c r="AC159" s="277">
        <v>956.07</v>
      </c>
      <c r="AD159" s="263">
        <v>956.07</v>
      </c>
      <c r="AE159" s="263">
        <v>956.07</v>
      </c>
      <c r="AF159" s="208">
        <v>931.82165999999984</v>
      </c>
      <c r="AG159" s="208">
        <v>931.82165999999984</v>
      </c>
      <c r="AH159" s="208">
        <v>931.82165999999984</v>
      </c>
      <c r="AI159" s="208">
        <v>931.82165999999984</v>
      </c>
      <c r="AJ159" s="208">
        <v>840.38749999999993</v>
      </c>
      <c r="AK159" s="191">
        <v>672.31</v>
      </c>
      <c r="AL159" s="312"/>
    </row>
    <row r="160" spans="1:41" ht="23.1" hidden="1" customHeight="1" x14ac:dyDescent="0.25">
      <c r="A160" s="543"/>
      <c r="B160" s="2">
        <v>233</v>
      </c>
      <c r="C160" s="2" t="s">
        <v>329</v>
      </c>
      <c r="D160" s="4" t="s">
        <v>21</v>
      </c>
      <c r="E160" s="116">
        <f t="shared" si="52"/>
        <v>5450</v>
      </c>
      <c r="F160" s="117">
        <f t="shared" si="52"/>
        <v>3300</v>
      </c>
      <c r="G160" s="101"/>
      <c r="J160" s="71"/>
      <c r="K160" s="202">
        <f t="shared" si="53"/>
        <v>5450</v>
      </c>
      <c r="L160" s="202">
        <f t="shared" si="53"/>
        <v>3300</v>
      </c>
      <c r="M160" s="51"/>
      <c r="N160" s="13">
        <f t="shared" si="48"/>
        <v>5438.35</v>
      </c>
      <c r="O160" s="13">
        <f t="shared" si="49"/>
        <v>3263.01</v>
      </c>
      <c r="P160" s="51"/>
      <c r="Q160" s="398">
        <v>2175.34</v>
      </c>
      <c r="R160" s="398">
        <v>2175.34</v>
      </c>
      <c r="S160" s="398">
        <v>2175.34</v>
      </c>
      <c r="T160" s="398">
        <v>2175.34</v>
      </c>
      <c r="U160" s="398">
        <v>2175.34</v>
      </c>
      <c r="V160" s="398">
        <v>2175.34</v>
      </c>
      <c r="W160" s="436">
        <v>2175.34</v>
      </c>
      <c r="X160" s="399">
        <v>2080.7572500000006</v>
      </c>
      <c r="Y160" s="399">
        <v>2080.7572500000006</v>
      </c>
      <c r="Z160" s="371">
        <v>1891.5975000000003</v>
      </c>
      <c r="AA160" s="303">
        <v>1304.5500000000002</v>
      </c>
      <c r="AB160" s="289">
        <v>1304.5500000000002</v>
      </c>
      <c r="AC160" s="277">
        <v>1043.6400000000001</v>
      </c>
      <c r="AD160" s="263">
        <v>1043.6400000000001</v>
      </c>
      <c r="AE160" s="263">
        <v>1043.6400000000001</v>
      </c>
      <c r="AF160" s="208">
        <v>853.63739999999996</v>
      </c>
      <c r="AG160" s="208">
        <v>853.63739999999996</v>
      </c>
      <c r="AH160" s="208">
        <v>853.63739999999996</v>
      </c>
      <c r="AI160" s="208">
        <v>853.63739999999996</v>
      </c>
      <c r="AJ160" s="208">
        <v>769.875</v>
      </c>
      <c r="AK160" s="191">
        <v>615.9</v>
      </c>
      <c r="AL160" s="312"/>
    </row>
    <row r="161" spans="1:45" ht="23.1" hidden="1" customHeight="1" x14ac:dyDescent="0.25">
      <c r="A161" s="543"/>
      <c r="B161" s="2">
        <v>234</v>
      </c>
      <c r="C161" s="2" t="s">
        <v>330</v>
      </c>
      <c r="D161" s="4" t="s">
        <v>636</v>
      </c>
      <c r="E161" s="116">
        <f t="shared" si="52"/>
        <v>6600</v>
      </c>
      <c r="F161" s="117">
        <f t="shared" si="52"/>
        <v>4000</v>
      </c>
      <c r="G161" s="101"/>
      <c r="J161" s="71"/>
      <c r="K161" s="202">
        <f t="shared" si="53"/>
        <v>6600</v>
      </c>
      <c r="L161" s="202">
        <f t="shared" si="53"/>
        <v>4000</v>
      </c>
      <c r="M161" s="51"/>
      <c r="N161" s="13">
        <f t="shared" si="48"/>
        <v>6588.4749999999995</v>
      </c>
      <c r="O161" s="13">
        <f t="shared" si="49"/>
        <v>3953.085</v>
      </c>
      <c r="P161" s="51"/>
      <c r="Q161" s="398">
        <v>2635.39</v>
      </c>
      <c r="R161" s="398">
        <v>2635.39</v>
      </c>
      <c r="S161" s="398">
        <v>2635.39</v>
      </c>
      <c r="T161" s="398">
        <v>2635.39</v>
      </c>
      <c r="U161" s="398">
        <v>2635.39</v>
      </c>
      <c r="V161" s="398">
        <v>2635.39</v>
      </c>
      <c r="W161" s="436">
        <v>2635.39</v>
      </c>
      <c r="X161" s="399">
        <v>2509.8920000000003</v>
      </c>
      <c r="Y161" s="399">
        <v>2509.8920000000003</v>
      </c>
      <c r="Z161" s="371">
        <v>2281.7200000000003</v>
      </c>
      <c r="AA161" s="303">
        <v>1573.6000000000001</v>
      </c>
      <c r="AB161" s="289">
        <v>1573.6000000000001</v>
      </c>
      <c r="AC161" s="277">
        <v>1258.8800000000001</v>
      </c>
      <c r="AD161" s="263">
        <v>1258.8800000000001</v>
      </c>
      <c r="AE161" s="263">
        <v>1258.8800000000001</v>
      </c>
      <c r="AF161" s="208">
        <v>1124</v>
      </c>
      <c r="AG161" s="224">
        <v>1124</v>
      </c>
      <c r="AH161" s="224">
        <v>1124</v>
      </c>
      <c r="AI161" s="208">
        <v>1384.6139999999998</v>
      </c>
      <c r="AJ161" s="208">
        <v>1248.75</v>
      </c>
      <c r="AK161" s="54">
        <v>999</v>
      </c>
      <c r="AL161" s="312"/>
    </row>
    <row r="162" spans="1:45" ht="23.1" hidden="1" customHeight="1" x14ac:dyDescent="0.25">
      <c r="A162" s="543"/>
      <c r="B162" s="2">
        <v>234</v>
      </c>
      <c r="C162" s="2" t="s">
        <v>331</v>
      </c>
      <c r="D162" s="4" t="s">
        <v>18</v>
      </c>
      <c r="E162" s="116">
        <f t="shared" si="52"/>
        <v>8300</v>
      </c>
      <c r="F162" s="117">
        <f t="shared" si="52"/>
        <v>5000</v>
      </c>
      <c r="G162" s="101"/>
      <c r="J162" s="71"/>
      <c r="K162" s="202">
        <f t="shared" si="53"/>
        <v>8300</v>
      </c>
      <c r="L162" s="202">
        <f t="shared" si="53"/>
        <v>5000</v>
      </c>
      <c r="M162" s="51"/>
      <c r="N162" s="13">
        <f t="shared" si="48"/>
        <v>8266.25</v>
      </c>
      <c r="O162" s="13">
        <f t="shared" si="49"/>
        <v>4959.75</v>
      </c>
      <c r="P162" s="51"/>
      <c r="Q162" s="398">
        <v>3306.5</v>
      </c>
      <c r="R162" s="398">
        <v>3306.5</v>
      </c>
      <c r="S162" s="398">
        <v>3306.5</v>
      </c>
      <c r="T162" s="398">
        <v>3306.5</v>
      </c>
      <c r="U162" s="398">
        <v>3306.5</v>
      </c>
      <c r="V162" s="398">
        <v>3306.5</v>
      </c>
      <c r="W162" s="436">
        <v>3306.5</v>
      </c>
      <c r="X162" s="399">
        <v>3162.7255</v>
      </c>
      <c r="Y162" s="399">
        <v>3162.7255</v>
      </c>
      <c r="Z162" s="371">
        <v>2875.2049999999999</v>
      </c>
      <c r="AA162" s="303">
        <v>1982.8999999999999</v>
      </c>
      <c r="AB162" s="289">
        <v>1982.8999999999999</v>
      </c>
      <c r="AC162" s="277">
        <v>1586.32</v>
      </c>
      <c r="AD162" s="263">
        <v>1586.32</v>
      </c>
      <c r="AE162" s="263">
        <v>1586.32</v>
      </c>
      <c r="AF162" s="208">
        <v>1416.3534</v>
      </c>
      <c r="AG162" s="208">
        <v>1416.3534</v>
      </c>
      <c r="AH162" s="208">
        <v>1416.3534</v>
      </c>
      <c r="AI162" s="208">
        <v>1416.3534</v>
      </c>
      <c r="AJ162" s="208">
        <v>1277.375</v>
      </c>
      <c r="AK162" s="191">
        <v>1021.9</v>
      </c>
      <c r="AL162" s="312"/>
    </row>
    <row r="163" spans="1:45" ht="14.1" hidden="1" customHeight="1" x14ac:dyDescent="0.25">
      <c r="D163" s="136"/>
      <c r="E163" s="138"/>
      <c r="F163" s="139"/>
      <c r="J163" s="34"/>
      <c r="K163" s="202"/>
      <c r="L163" s="202"/>
      <c r="M163" s="2"/>
      <c r="N163" s="13"/>
      <c r="O163" s="13"/>
      <c r="P163" s="2"/>
      <c r="Q163" s="398"/>
      <c r="R163" s="398"/>
      <c r="S163" s="398"/>
      <c r="T163" s="398"/>
      <c r="U163" s="398"/>
      <c r="V163" s="398"/>
      <c r="W163" s="400"/>
      <c r="X163" s="399"/>
      <c r="Y163" s="399"/>
      <c r="Z163" s="332"/>
      <c r="AA163" s="332"/>
      <c r="AB163" s="330"/>
      <c r="AC163" s="280"/>
      <c r="AD163" s="331"/>
      <c r="AE163" s="331"/>
      <c r="AF163" s="237"/>
      <c r="AG163" s="237"/>
      <c r="AH163" s="237"/>
      <c r="AI163" s="237"/>
      <c r="AJ163" s="237"/>
      <c r="AK163" s="197"/>
      <c r="AL163" s="312"/>
    </row>
    <row r="164" spans="1:45" ht="23.1" customHeight="1" x14ac:dyDescent="0.25">
      <c r="D164" s="615" t="s">
        <v>10</v>
      </c>
      <c r="E164" s="615"/>
      <c r="F164" s="615"/>
      <c r="G164" s="615"/>
      <c r="H164" s="615"/>
      <c r="I164" s="615"/>
      <c r="J164" s="34"/>
      <c r="K164" s="202"/>
      <c r="L164" s="202"/>
      <c r="M164" s="2"/>
      <c r="N164" s="13"/>
      <c r="O164" s="13"/>
      <c r="P164" s="2"/>
      <c r="Q164" s="553">
        <v>45480</v>
      </c>
      <c r="R164" s="521">
        <v>45455</v>
      </c>
      <c r="S164" s="510">
        <v>45425</v>
      </c>
      <c r="T164" s="474">
        <v>220324</v>
      </c>
      <c r="U164" s="474">
        <v>220324</v>
      </c>
      <c r="V164" s="398"/>
      <c r="W164" s="400"/>
      <c r="X164" s="399"/>
      <c r="Y164" s="399"/>
      <c r="Z164" s="332"/>
      <c r="AA164" s="332"/>
      <c r="AB164" s="330"/>
      <c r="AC164" s="280"/>
      <c r="AD164" s="331"/>
      <c r="AE164" s="331"/>
      <c r="AF164" s="237"/>
      <c r="AG164" s="237"/>
      <c r="AH164" s="237"/>
      <c r="AI164" s="237"/>
      <c r="AJ164" s="237"/>
      <c r="AK164" s="197"/>
      <c r="AL164" s="312"/>
    </row>
    <row r="165" spans="1:45" s="66" customFormat="1" ht="23.1" customHeight="1" x14ac:dyDescent="0.25">
      <c r="A165" s="516" t="s">
        <v>290</v>
      </c>
      <c r="B165" s="2">
        <v>236</v>
      </c>
      <c r="C165" s="2" t="s">
        <v>332</v>
      </c>
      <c r="D165" s="4" t="s">
        <v>84</v>
      </c>
      <c r="E165" s="116">
        <f t="shared" ref="E165:F168" si="54">K165</f>
        <v>1400</v>
      </c>
      <c r="F165" s="117">
        <f t="shared" si="54"/>
        <v>850</v>
      </c>
      <c r="G165" s="101"/>
      <c r="H165" s="2"/>
      <c r="I165" s="2"/>
      <c r="J165" s="71"/>
      <c r="K165" s="202">
        <f t="shared" ref="K165:L168" si="55">MROUND(N165+25,50)</f>
        <v>1400</v>
      </c>
      <c r="L165" s="202">
        <f t="shared" si="55"/>
        <v>850</v>
      </c>
      <c r="M165" s="51"/>
      <c r="N165" s="13">
        <f t="shared" si="48"/>
        <v>1387.55</v>
      </c>
      <c r="O165" s="13">
        <f t="shared" si="49"/>
        <v>832.53</v>
      </c>
      <c r="P165" s="63"/>
      <c r="Q165" s="554">
        <v>555.02</v>
      </c>
      <c r="R165" s="522">
        <v>555.02</v>
      </c>
      <c r="S165" s="398">
        <v>555.02</v>
      </c>
      <c r="T165" s="398">
        <v>555.02</v>
      </c>
      <c r="U165" s="398">
        <v>555.02</v>
      </c>
      <c r="V165" s="398">
        <v>555.02</v>
      </c>
      <c r="W165" s="436">
        <v>555.02</v>
      </c>
      <c r="X165" s="399">
        <v>530.87581249999994</v>
      </c>
      <c r="Y165" s="399">
        <v>530.87581249999994</v>
      </c>
      <c r="Z165" s="371">
        <v>482.61437499999994</v>
      </c>
      <c r="AA165" s="303">
        <v>332.83749999999998</v>
      </c>
      <c r="AB165" s="289">
        <v>332.83749999999998</v>
      </c>
      <c r="AC165" s="277">
        <v>266.27</v>
      </c>
      <c r="AD165" s="263">
        <v>266.27</v>
      </c>
      <c r="AE165" s="263">
        <v>266.27</v>
      </c>
      <c r="AF165" s="208">
        <v>237.74057999999999</v>
      </c>
      <c r="AG165" s="208">
        <v>237.74057999999999</v>
      </c>
      <c r="AH165" s="208">
        <v>237.74057999999999</v>
      </c>
      <c r="AI165" s="208">
        <v>237.74057999999999</v>
      </c>
      <c r="AJ165" s="208">
        <v>214.41249999999999</v>
      </c>
      <c r="AK165" s="191">
        <v>171.53</v>
      </c>
      <c r="AL165" s="312"/>
      <c r="AM165" s="144"/>
      <c r="AO165" s="34"/>
    </row>
    <row r="166" spans="1:45" ht="23.1" customHeight="1" x14ac:dyDescent="0.25">
      <c r="A166" s="516"/>
      <c r="B166" s="2">
        <v>237</v>
      </c>
      <c r="C166" s="2" t="s">
        <v>333</v>
      </c>
      <c r="D166" s="4" t="s">
        <v>85</v>
      </c>
      <c r="E166" s="116">
        <f t="shared" si="54"/>
        <v>2250</v>
      </c>
      <c r="F166" s="117">
        <f t="shared" si="54"/>
        <v>1350</v>
      </c>
      <c r="G166" s="101"/>
      <c r="J166" s="71"/>
      <c r="K166" s="202">
        <f t="shared" si="55"/>
        <v>2250</v>
      </c>
      <c r="L166" s="202">
        <f t="shared" si="55"/>
        <v>1350</v>
      </c>
      <c r="M166" s="51"/>
      <c r="N166" s="13">
        <f t="shared" si="48"/>
        <v>2219.875</v>
      </c>
      <c r="O166" s="13">
        <f t="shared" si="49"/>
        <v>1331.9250000000002</v>
      </c>
      <c r="P166" s="51"/>
      <c r="Q166" s="554">
        <v>887.95</v>
      </c>
      <c r="R166" s="522">
        <v>887.95</v>
      </c>
      <c r="S166" s="398">
        <v>887.95</v>
      </c>
      <c r="T166" s="398">
        <v>887.95</v>
      </c>
      <c r="U166" s="398">
        <v>887.95</v>
      </c>
      <c r="V166" s="398">
        <v>887.95</v>
      </c>
      <c r="W166" s="436">
        <v>887.95</v>
      </c>
      <c r="X166" s="399">
        <v>849.31756250000001</v>
      </c>
      <c r="Y166" s="399">
        <v>849.31756250000001</v>
      </c>
      <c r="Z166" s="371">
        <v>772.10687499999995</v>
      </c>
      <c r="AA166" s="303">
        <v>532.48749999999995</v>
      </c>
      <c r="AB166" s="289">
        <v>532.48749999999995</v>
      </c>
      <c r="AC166" s="277">
        <v>425.99</v>
      </c>
      <c r="AD166" s="263">
        <v>425.99</v>
      </c>
      <c r="AE166" s="263">
        <v>425.99</v>
      </c>
      <c r="AF166" s="208">
        <v>380.34611999999998</v>
      </c>
      <c r="AG166" s="208">
        <v>380.34611999999998</v>
      </c>
      <c r="AH166" s="208">
        <v>380.34611999999998</v>
      </c>
      <c r="AI166" s="208">
        <v>380.34611999999998</v>
      </c>
      <c r="AJ166" s="208">
        <v>343.02500000000003</v>
      </c>
      <c r="AK166" s="191">
        <v>274.42</v>
      </c>
      <c r="AL166" s="312"/>
    </row>
    <row r="167" spans="1:45" ht="23.1" customHeight="1" x14ac:dyDescent="0.25">
      <c r="A167" s="516"/>
      <c r="B167" s="2">
        <v>238</v>
      </c>
      <c r="C167" s="2" t="s">
        <v>334</v>
      </c>
      <c r="D167" s="4" t="s">
        <v>86</v>
      </c>
      <c r="E167" s="116">
        <f t="shared" si="54"/>
        <v>3900</v>
      </c>
      <c r="F167" s="117">
        <f t="shared" si="54"/>
        <v>2350</v>
      </c>
      <c r="G167" s="101"/>
      <c r="J167" s="71"/>
      <c r="K167" s="202">
        <f t="shared" si="55"/>
        <v>3900</v>
      </c>
      <c r="L167" s="202">
        <f t="shared" si="55"/>
        <v>2350</v>
      </c>
      <c r="M167" s="51"/>
      <c r="N167" s="13">
        <f t="shared" si="48"/>
        <v>3884.0499999999997</v>
      </c>
      <c r="O167" s="13">
        <f t="shared" si="49"/>
        <v>2330.4299999999998</v>
      </c>
      <c r="P167" s="51"/>
      <c r="Q167" s="554">
        <v>1553.62</v>
      </c>
      <c r="R167" s="522">
        <v>1553.62</v>
      </c>
      <c r="S167" s="398">
        <v>1553.62</v>
      </c>
      <c r="T167" s="398">
        <v>1553.62</v>
      </c>
      <c r="U167" s="398">
        <v>1553.62</v>
      </c>
      <c r="V167" s="398">
        <v>1553.62</v>
      </c>
      <c r="W167" s="436">
        <v>1553.62</v>
      </c>
      <c r="X167" s="399">
        <v>1486.0615</v>
      </c>
      <c r="Y167" s="399">
        <v>1486.0615</v>
      </c>
      <c r="Z167" s="371">
        <v>1350.9649999999999</v>
      </c>
      <c r="AA167" s="303">
        <v>931.7</v>
      </c>
      <c r="AB167" s="289">
        <v>932.5</v>
      </c>
      <c r="AC167" s="269">
        <v>746</v>
      </c>
      <c r="AD167" s="263">
        <v>745.36</v>
      </c>
      <c r="AE167" s="263">
        <v>745.36</v>
      </c>
      <c r="AF167" s="208">
        <v>665.50175999999999</v>
      </c>
      <c r="AG167" s="208">
        <v>665.50175999999999</v>
      </c>
      <c r="AH167" s="208">
        <v>665.50175999999999</v>
      </c>
      <c r="AI167" s="208">
        <v>665.50175999999999</v>
      </c>
      <c r="AJ167" s="208">
        <v>600.20000000000005</v>
      </c>
      <c r="AK167" s="191">
        <v>480.16</v>
      </c>
      <c r="AL167" s="312"/>
    </row>
    <row r="168" spans="1:45" ht="23.1" customHeight="1" x14ac:dyDescent="0.25">
      <c r="A168" s="516"/>
      <c r="B168" s="2">
        <v>239</v>
      </c>
      <c r="C168" s="2" t="s">
        <v>335</v>
      </c>
      <c r="D168" s="4" t="s">
        <v>87</v>
      </c>
      <c r="E168" s="116">
        <f t="shared" si="54"/>
        <v>7250</v>
      </c>
      <c r="F168" s="117">
        <f t="shared" si="54"/>
        <v>4350</v>
      </c>
      <c r="G168" s="101"/>
      <c r="J168" s="71"/>
      <c r="K168" s="202">
        <f t="shared" si="55"/>
        <v>7250</v>
      </c>
      <c r="L168" s="202">
        <f t="shared" si="55"/>
        <v>4350</v>
      </c>
      <c r="M168" s="51"/>
      <c r="N168" s="13">
        <f t="shared" si="48"/>
        <v>7213.6</v>
      </c>
      <c r="O168" s="13">
        <f t="shared" si="49"/>
        <v>4328.16</v>
      </c>
      <c r="P168" s="51"/>
      <c r="Q168" s="554">
        <v>2885.44</v>
      </c>
      <c r="R168" s="522">
        <v>2885.44</v>
      </c>
      <c r="S168" s="398">
        <v>2885.44</v>
      </c>
      <c r="T168" s="398">
        <v>2885.44</v>
      </c>
      <c r="U168" s="398">
        <v>2885.44</v>
      </c>
      <c r="V168" s="398">
        <v>2885.44</v>
      </c>
      <c r="W168" s="436">
        <v>2885.44</v>
      </c>
      <c r="X168" s="399">
        <v>2759.9880000000003</v>
      </c>
      <c r="Y168" s="399">
        <v>2759.9880000000003</v>
      </c>
      <c r="Z168" s="371">
        <v>2509.08</v>
      </c>
      <c r="AA168" s="303">
        <v>1730.3999999999999</v>
      </c>
      <c r="AB168" s="289">
        <v>1730.3999999999999</v>
      </c>
      <c r="AC168" s="277">
        <v>1384.32</v>
      </c>
      <c r="AD168" s="263">
        <v>1384.32</v>
      </c>
      <c r="AE168" s="263">
        <v>1384.32</v>
      </c>
      <c r="AF168" s="208">
        <v>1236.0070799999999</v>
      </c>
      <c r="AG168" s="208">
        <v>1236.0070799999999</v>
      </c>
      <c r="AH168" s="208">
        <v>1236.0070799999999</v>
      </c>
      <c r="AI168" s="208">
        <v>1236.0070799999999</v>
      </c>
      <c r="AJ168" s="208">
        <v>1114.7249999999999</v>
      </c>
      <c r="AK168" s="191">
        <v>891.78</v>
      </c>
      <c r="AL168" s="312"/>
    </row>
    <row r="169" spans="1:45" ht="15" customHeight="1" x14ac:dyDescent="0.25">
      <c r="D169" s="136"/>
      <c r="E169" s="138"/>
      <c r="F169" s="139"/>
      <c r="J169" s="34"/>
      <c r="K169" s="202"/>
      <c r="L169" s="202"/>
      <c r="M169" s="2"/>
      <c r="N169" s="13"/>
      <c r="O169" s="13"/>
      <c r="P169" s="2"/>
      <c r="Q169" s="398"/>
      <c r="R169" s="398"/>
      <c r="S169" s="398"/>
      <c r="T169" s="398"/>
      <c r="U169" s="398"/>
      <c r="V169" s="398"/>
      <c r="W169" s="400"/>
      <c r="X169" s="399"/>
      <c r="Y169" s="399"/>
      <c r="Z169" s="332"/>
      <c r="AA169" s="332"/>
      <c r="AB169" s="330"/>
      <c r="AC169" s="280"/>
      <c r="AD169" s="331"/>
      <c r="AE169" s="331"/>
      <c r="AF169" s="237"/>
      <c r="AG169" s="237"/>
      <c r="AH169" s="237"/>
      <c r="AI169" s="237"/>
      <c r="AJ169" s="237"/>
      <c r="AK169" s="197"/>
      <c r="AL169" s="312"/>
    </row>
    <row r="170" spans="1:45" ht="23.1" customHeight="1" x14ac:dyDescent="0.25">
      <c r="D170" s="615" t="s">
        <v>274</v>
      </c>
      <c r="E170" s="615"/>
      <c r="F170" s="615"/>
      <c r="G170" s="615"/>
      <c r="H170" s="615"/>
      <c r="I170" s="615"/>
      <c r="J170" s="34"/>
      <c r="K170" s="202"/>
      <c r="L170" s="202"/>
      <c r="M170" s="2"/>
      <c r="N170" s="13"/>
      <c r="O170" s="13"/>
      <c r="P170" s="2"/>
      <c r="Q170" s="553">
        <v>45483</v>
      </c>
      <c r="R170" s="476">
        <v>45455</v>
      </c>
      <c r="S170" s="476">
        <v>45425</v>
      </c>
      <c r="T170" s="476">
        <v>45394</v>
      </c>
      <c r="U170" s="473">
        <v>220324</v>
      </c>
      <c r="V170" s="398"/>
      <c r="W170" s="400"/>
      <c r="X170" s="401"/>
      <c r="Y170" s="401"/>
      <c r="Z170" s="329"/>
      <c r="AA170" s="329"/>
      <c r="AB170" s="330"/>
      <c r="AC170" s="280"/>
      <c r="AD170" s="331"/>
      <c r="AE170" s="331"/>
      <c r="AF170" s="208"/>
      <c r="AG170" s="208"/>
      <c r="AH170" s="208"/>
      <c r="AI170" s="208"/>
      <c r="AJ170" s="208"/>
      <c r="AK170" s="191"/>
      <c r="AL170" s="312"/>
    </row>
    <row r="171" spans="1:45" s="144" customFormat="1" ht="23.1" customHeight="1" x14ac:dyDescent="0.25">
      <c r="A171" s="449"/>
      <c r="B171" s="2">
        <v>1995</v>
      </c>
      <c r="C171" s="2" t="s">
        <v>461</v>
      </c>
      <c r="D171" s="4" t="s">
        <v>159</v>
      </c>
      <c r="E171" s="116">
        <f t="shared" ref="E171:F174" si="56">K171</f>
        <v>3700</v>
      </c>
      <c r="F171" s="117">
        <f t="shared" si="56"/>
        <v>2200</v>
      </c>
      <c r="G171" s="101"/>
      <c r="H171" s="45"/>
      <c r="I171" s="2"/>
      <c r="J171" s="33"/>
      <c r="K171" s="202">
        <f t="shared" ref="K171:L174" si="57">MROUND(N171+25,50)</f>
        <v>3700</v>
      </c>
      <c r="L171" s="202">
        <f t="shared" si="57"/>
        <v>2200</v>
      </c>
      <c r="M171" s="51"/>
      <c r="N171" s="13">
        <f t="shared" si="48"/>
        <v>3653.625</v>
      </c>
      <c r="O171" s="13">
        <f t="shared" si="49"/>
        <v>2192.1750000000002</v>
      </c>
      <c r="P171" s="51"/>
      <c r="Q171" s="554">
        <v>1461.45</v>
      </c>
      <c r="R171" s="477">
        <v>1461.45</v>
      </c>
      <c r="S171" s="477">
        <v>1461.45</v>
      </c>
      <c r="T171" s="477">
        <v>1461.45</v>
      </c>
      <c r="U171" s="450">
        <v>1353.1980000000001</v>
      </c>
      <c r="V171" s="450">
        <v>1353.1980000000001</v>
      </c>
      <c r="W171" s="436">
        <v>1230.18</v>
      </c>
      <c r="X171" s="409">
        <v>1230.18</v>
      </c>
      <c r="Y171" s="409">
        <v>1230.18</v>
      </c>
      <c r="Z171" s="368">
        <v>1122.4250000000002</v>
      </c>
      <c r="AA171" s="305">
        <v>897.94</v>
      </c>
      <c r="AB171" s="289">
        <v>825.85249999999996</v>
      </c>
      <c r="AC171" s="277">
        <v>660.68200000000002</v>
      </c>
      <c r="AD171" s="263">
        <v>660.68200000000002</v>
      </c>
      <c r="AE171" s="263">
        <v>660.68200000000002</v>
      </c>
      <c r="AF171" s="208">
        <v>594.60785999999996</v>
      </c>
      <c r="AG171" s="208">
        <v>594.60785999999996</v>
      </c>
      <c r="AH171" s="208">
        <v>594.60785999999996</v>
      </c>
      <c r="AI171" s="208">
        <v>594.60785999999996</v>
      </c>
      <c r="AJ171" s="208">
        <v>536.26250000000005</v>
      </c>
      <c r="AK171" s="191">
        <v>429.01</v>
      </c>
      <c r="AL171" s="312"/>
      <c r="AN171" s="34"/>
      <c r="AO171" s="34"/>
      <c r="AP171" s="34"/>
      <c r="AQ171" s="34"/>
      <c r="AR171" s="34"/>
      <c r="AS171" s="34"/>
    </row>
    <row r="172" spans="1:45" s="144" customFormat="1" ht="23.1" customHeight="1" x14ac:dyDescent="0.25">
      <c r="A172" s="449"/>
      <c r="B172" s="2">
        <v>1996</v>
      </c>
      <c r="C172" s="2" t="s">
        <v>462</v>
      </c>
      <c r="D172" s="4" t="s">
        <v>160</v>
      </c>
      <c r="E172" s="116">
        <f t="shared" si="56"/>
        <v>5700</v>
      </c>
      <c r="F172" s="117">
        <f t="shared" si="56"/>
        <v>3400</v>
      </c>
      <c r="G172" s="101"/>
      <c r="H172" s="45"/>
      <c r="I172" s="2"/>
      <c r="J172" s="33"/>
      <c r="K172" s="202">
        <f t="shared" si="57"/>
        <v>5700</v>
      </c>
      <c r="L172" s="202">
        <f t="shared" si="57"/>
        <v>3400</v>
      </c>
      <c r="M172" s="51"/>
      <c r="N172" s="13">
        <f t="shared" si="48"/>
        <v>5665</v>
      </c>
      <c r="O172" s="13">
        <f t="shared" si="49"/>
        <v>3399</v>
      </c>
      <c r="P172" s="51"/>
      <c r="Q172" s="554">
        <v>2266</v>
      </c>
      <c r="R172" s="477">
        <v>2266</v>
      </c>
      <c r="S172" s="477">
        <v>2266</v>
      </c>
      <c r="T172" s="477">
        <v>2266</v>
      </c>
      <c r="U172" s="450">
        <v>2098.1620000000003</v>
      </c>
      <c r="V172" s="450">
        <v>2098.1620000000003</v>
      </c>
      <c r="W172" s="436">
        <v>1907.42</v>
      </c>
      <c r="X172" s="409">
        <v>1907.42</v>
      </c>
      <c r="Y172" s="409">
        <v>1907.42</v>
      </c>
      <c r="Z172" s="368">
        <v>1740.35</v>
      </c>
      <c r="AA172" s="305">
        <v>1392.28</v>
      </c>
      <c r="AB172" s="289">
        <v>1280.5237500000001</v>
      </c>
      <c r="AC172" s="277">
        <v>1024.4190000000001</v>
      </c>
      <c r="AD172" s="263">
        <v>1024.4190000000001</v>
      </c>
      <c r="AE172" s="263">
        <v>1024.4190000000001</v>
      </c>
      <c r="AF172" s="208">
        <v>921.98105999999996</v>
      </c>
      <c r="AG172" s="208">
        <v>921.98105999999996</v>
      </c>
      <c r="AH172" s="208">
        <v>921.98105999999996</v>
      </c>
      <c r="AI172" s="208">
        <v>921.98105999999996</v>
      </c>
      <c r="AJ172" s="208">
        <v>831.51250000000005</v>
      </c>
      <c r="AK172" s="191">
        <v>665.21</v>
      </c>
      <c r="AL172" s="312"/>
      <c r="AN172" s="34"/>
      <c r="AO172" s="34"/>
      <c r="AP172" s="34"/>
      <c r="AQ172" s="34"/>
      <c r="AR172" s="34"/>
      <c r="AS172" s="34"/>
    </row>
    <row r="173" spans="1:45" s="144" customFormat="1" ht="23.1" customHeight="1" x14ac:dyDescent="0.25">
      <c r="A173" s="449"/>
      <c r="B173" s="2">
        <v>1997</v>
      </c>
      <c r="C173" s="2" t="s">
        <v>463</v>
      </c>
      <c r="D173" s="4" t="s">
        <v>161</v>
      </c>
      <c r="E173" s="116">
        <f t="shared" si="56"/>
        <v>7800</v>
      </c>
      <c r="F173" s="117">
        <f t="shared" si="56"/>
        <v>4700</v>
      </c>
      <c r="G173" s="101"/>
      <c r="H173" s="45"/>
      <c r="I173" s="2"/>
      <c r="J173" s="33"/>
      <c r="K173" s="202">
        <f t="shared" si="57"/>
        <v>7800</v>
      </c>
      <c r="L173" s="202">
        <f t="shared" si="57"/>
        <v>4700</v>
      </c>
      <c r="M173" s="51"/>
      <c r="N173" s="13">
        <f t="shared" si="48"/>
        <v>7758.95</v>
      </c>
      <c r="O173" s="13">
        <f t="shared" si="49"/>
        <v>4655.37</v>
      </c>
      <c r="P173" s="51"/>
      <c r="Q173" s="554">
        <v>3103.58</v>
      </c>
      <c r="R173" s="477">
        <v>3103.58</v>
      </c>
      <c r="S173" s="477">
        <v>3103.58</v>
      </c>
      <c r="T173" s="477">
        <v>3103.58</v>
      </c>
      <c r="U173" s="450">
        <v>2873.6840000000002</v>
      </c>
      <c r="V173" s="450">
        <v>2873.6840000000002</v>
      </c>
      <c r="W173" s="436">
        <v>2612.44</v>
      </c>
      <c r="X173" s="409">
        <v>2612.44</v>
      </c>
      <c r="Y173" s="409">
        <v>2612.44</v>
      </c>
      <c r="Z173" s="368">
        <v>2383.6125000000002</v>
      </c>
      <c r="AA173" s="305">
        <v>1906.89</v>
      </c>
      <c r="AB173" s="289">
        <v>1753.8262500000001</v>
      </c>
      <c r="AC173" s="277">
        <v>1403.0610000000001</v>
      </c>
      <c r="AD173" s="263">
        <v>1403.0610000000001</v>
      </c>
      <c r="AE173" s="263">
        <v>1403.0610000000001</v>
      </c>
      <c r="AF173" s="208">
        <v>1262.7568799999999</v>
      </c>
      <c r="AG173" s="208">
        <v>1262.7568799999999</v>
      </c>
      <c r="AH173" s="208">
        <v>1262.7568799999999</v>
      </c>
      <c r="AI173" s="208">
        <v>1262.7568799999999</v>
      </c>
      <c r="AJ173" s="208">
        <v>1138.8500000000001</v>
      </c>
      <c r="AK173" s="191">
        <v>911.08</v>
      </c>
      <c r="AL173" s="312"/>
      <c r="AN173" s="34"/>
      <c r="AO173" s="34"/>
      <c r="AP173" s="34"/>
      <c r="AQ173" s="34"/>
      <c r="AR173" s="34"/>
      <c r="AS173" s="34"/>
    </row>
    <row r="174" spans="1:45" s="144" customFormat="1" ht="23.1" customHeight="1" x14ac:dyDescent="0.25">
      <c r="A174" s="449"/>
      <c r="B174" s="2">
        <v>1998</v>
      </c>
      <c r="C174" s="2" t="s">
        <v>464</v>
      </c>
      <c r="D174" s="4" t="s">
        <v>162</v>
      </c>
      <c r="E174" s="116">
        <f t="shared" si="56"/>
        <v>21650</v>
      </c>
      <c r="F174" s="117">
        <f t="shared" si="56"/>
        <v>13000</v>
      </c>
      <c r="G174" s="101"/>
      <c r="H174" s="45"/>
      <c r="I174" s="2"/>
      <c r="J174" s="33"/>
      <c r="K174" s="202">
        <f t="shared" si="57"/>
        <v>21650</v>
      </c>
      <c r="L174" s="202">
        <f t="shared" si="57"/>
        <v>13000</v>
      </c>
      <c r="M174" s="51"/>
      <c r="N174" s="13">
        <f t="shared" si="48"/>
        <v>21645.224999999999</v>
      </c>
      <c r="O174" s="13">
        <f t="shared" si="49"/>
        <v>12987.135</v>
      </c>
      <c r="P174" s="51"/>
      <c r="Q174" s="554">
        <v>8658.09</v>
      </c>
      <c r="R174" s="477">
        <v>8658.09</v>
      </c>
      <c r="S174" s="477">
        <v>8658.09</v>
      </c>
      <c r="T174" s="477">
        <v>8658.09</v>
      </c>
      <c r="U174" s="450">
        <v>8017.4930000000004</v>
      </c>
      <c r="V174" s="450">
        <v>8017.4930000000004</v>
      </c>
      <c r="W174" s="436">
        <v>7288.63</v>
      </c>
      <c r="X174" s="409">
        <v>7288.63</v>
      </c>
      <c r="Y174" s="409">
        <v>7288.63</v>
      </c>
      <c r="Z174" s="368">
        <v>6650.2124999999996</v>
      </c>
      <c r="AA174" s="305">
        <v>5320.17</v>
      </c>
      <c r="AB174" s="289">
        <v>4893.1162500000009</v>
      </c>
      <c r="AC174" s="277">
        <v>3914.4930000000004</v>
      </c>
      <c r="AD174" s="263">
        <v>3914.4930000000004</v>
      </c>
      <c r="AE174" s="263">
        <v>3914.4930000000004</v>
      </c>
      <c r="AF174" s="208">
        <v>3523.0456799999997</v>
      </c>
      <c r="AG174" s="208">
        <v>3523.0456799999997</v>
      </c>
      <c r="AH174" s="208">
        <v>3523.0456799999997</v>
      </c>
      <c r="AI174" s="208">
        <v>3523.0456799999997</v>
      </c>
      <c r="AJ174" s="208">
        <v>3177.3500000000004</v>
      </c>
      <c r="AK174" s="191">
        <v>2541.88</v>
      </c>
      <c r="AL174" s="312"/>
      <c r="AN174" s="34"/>
      <c r="AO174" s="34"/>
      <c r="AP174" s="34"/>
      <c r="AQ174" s="34"/>
      <c r="AR174" s="34"/>
      <c r="AS174" s="34"/>
    </row>
    <row r="175" spans="1:45" s="144" customFormat="1" ht="15" customHeight="1" x14ac:dyDescent="0.25">
      <c r="A175" s="2"/>
      <c r="B175" s="2"/>
      <c r="C175" s="2"/>
      <c r="D175" s="136"/>
      <c r="E175" s="138"/>
      <c r="F175" s="139"/>
      <c r="G175" s="99"/>
      <c r="H175" s="2"/>
      <c r="I175" s="2"/>
      <c r="J175" s="34"/>
      <c r="K175" s="202"/>
      <c r="L175" s="202"/>
      <c r="M175" s="2"/>
      <c r="N175" s="13"/>
      <c r="O175" s="13"/>
      <c r="P175" s="2"/>
      <c r="Q175" s="398"/>
      <c r="R175" s="398"/>
      <c r="S175" s="398"/>
      <c r="T175" s="398"/>
      <c r="U175" s="398"/>
      <c r="V175" s="398"/>
      <c r="W175" s="400"/>
      <c r="X175" s="401"/>
      <c r="Y175" s="401"/>
      <c r="Z175" s="329"/>
      <c r="AA175" s="329"/>
      <c r="AB175" s="330"/>
      <c r="AC175" s="280"/>
      <c r="AD175" s="331"/>
      <c r="AE175" s="331"/>
      <c r="AF175" s="237"/>
      <c r="AG175" s="237"/>
      <c r="AH175" s="237"/>
      <c r="AI175" s="237"/>
      <c r="AJ175" s="237"/>
      <c r="AK175" s="197"/>
      <c r="AL175" s="312"/>
      <c r="AN175" s="34"/>
      <c r="AO175" s="34"/>
      <c r="AP175" s="34"/>
      <c r="AQ175" s="34"/>
      <c r="AR175" s="34"/>
      <c r="AS175" s="34"/>
    </row>
    <row r="176" spans="1:45" s="144" customFormat="1" ht="23.1" hidden="1" customHeight="1" x14ac:dyDescent="0.25">
      <c r="A176" s="2"/>
      <c r="B176" s="2"/>
      <c r="C176" s="2"/>
      <c r="D176" s="136"/>
      <c r="E176" s="138"/>
      <c r="F176" s="139"/>
      <c r="G176" s="194" t="s">
        <v>780</v>
      </c>
      <c r="H176" s="182"/>
      <c r="I176" s="182"/>
      <c r="J176" s="33"/>
      <c r="K176" s="202">
        <f>N176*$K$8</f>
        <v>0</v>
      </c>
      <c r="L176" s="202">
        <f>O176*$L$8</f>
        <v>0</v>
      </c>
      <c r="M176" s="51"/>
      <c r="N176" s="13"/>
      <c r="O176" s="13"/>
      <c r="P176" s="51"/>
      <c r="Q176" s="398"/>
      <c r="R176" s="398"/>
      <c r="S176" s="398"/>
      <c r="T176" s="398"/>
      <c r="U176" s="398"/>
      <c r="V176" s="398"/>
      <c r="W176" s="400"/>
      <c r="X176" s="401"/>
      <c r="Y176" s="401"/>
      <c r="Z176" s="329"/>
      <c r="AA176" s="300"/>
      <c r="AB176" s="289"/>
      <c r="AC176" s="277"/>
      <c r="AD176" s="263"/>
      <c r="AE176" s="263"/>
      <c r="AF176" s="208"/>
      <c r="AG176" s="208"/>
      <c r="AH176" s="208"/>
      <c r="AI176" s="208"/>
      <c r="AJ176" s="208"/>
      <c r="AK176" s="191"/>
      <c r="AL176" s="312" t="e">
        <f t="shared" ref="AL176:AL230" si="58">Q176/T176</f>
        <v>#DIV/0!</v>
      </c>
      <c r="AN176" s="34"/>
      <c r="AO176" s="34"/>
      <c r="AP176" s="34"/>
      <c r="AQ176" s="34"/>
      <c r="AR176" s="34"/>
      <c r="AS176" s="34"/>
    </row>
    <row r="177" spans="1:45" s="144" customFormat="1" ht="23.1" hidden="1" customHeight="1" x14ac:dyDescent="0.25">
      <c r="A177" s="2"/>
      <c r="B177" s="2">
        <v>2018</v>
      </c>
      <c r="C177" s="2" t="s">
        <v>730</v>
      </c>
      <c r="D177" s="4" t="s">
        <v>727</v>
      </c>
      <c r="E177" s="116">
        <f t="shared" ref="E177:F179" si="59">MROUND(K177+4.7,10)</f>
        <v>0</v>
      </c>
      <c r="F177" s="117">
        <f t="shared" si="59"/>
        <v>0</v>
      </c>
      <c r="G177" s="99"/>
      <c r="H177" s="2"/>
      <c r="I177" s="2"/>
      <c r="J177" s="33"/>
      <c r="K177" s="202">
        <f>N177*$K$8</f>
        <v>0</v>
      </c>
      <c r="L177" s="202">
        <f>O177*$L$8</f>
        <v>0</v>
      </c>
      <c r="M177" s="51"/>
      <c r="N177" s="13"/>
      <c r="O177" s="13"/>
      <c r="P177" s="51"/>
      <c r="Q177" s="398"/>
      <c r="R177" s="398"/>
      <c r="S177" s="398"/>
      <c r="T177" s="398"/>
      <c r="U177" s="398"/>
      <c r="V177" s="398"/>
      <c r="W177" s="400"/>
      <c r="X177" s="401"/>
      <c r="Y177" s="401"/>
      <c r="Z177" s="329"/>
      <c r="AA177" s="303"/>
      <c r="AB177" s="289"/>
      <c r="AC177" s="277"/>
      <c r="AD177" s="263"/>
      <c r="AE177" s="263"/>
      <c r="AF177" s="208"/>
      <c r="AG177" s="208"/>
      <c r="AH177" s="208"/>
      <c r="AI177" s="208"/>
      <c r="AJ177" s="208"/>
      <c r="AK177" s="191"/>
      <c r="AL177" s="312" t="e">
        <f t="shared" si="58"/>
        <v>#DIV/0!</v>
      </c>
      <c r="AN177" s="34"/>
      <c r="AO177" s="34"/>
      <c r="AP177" s="34"/>
      <c r="AQ177" s="34"/>
      <c r="AR177" s="34"/>
      <c r="AS177" s="34"/>
    </row>
    <row r="178" spans="1:45" s="144" customFormat="1" ht="23.1" hidden="1" customHeight="1" x14ac:dyDescent="0.25">
      <c r="A178" s="2"/>
      <c r="B178" s="2">
        <v>2018</v>
      </c>
      <c r="C178" s="2" t="s">
        <v>730</v>
      </c>
      <c r="D178" s="4" t="s">
        <v>728</v>
      </c>
      <c r="E178" s="116">
        <f t="shared" si="59"/>
        <v>0</v>
      </c>
      <c r="F178" s="117">
        <f t="shared" si="59"/>
        <v>0</v>
      </c>
      <c r="G178" s="99"/>
      <c r="H178" s="2"/>
      <c r="I178" s="2"/>
      <c r="J178" s="33"/>
      <c r="K178" s="202">
        <f>N178*$K$8</f>
        <v>0</v>
      </c>
      <c r="L178" s="202">
        <f>O178*$L$8</f>
        <v>0</v>
      </c>
      <c r="M178" s="51"/>
      <c r="N178" s="13"/>
      <c r="O178" s="13"/>
      <c r="P178" s="51"/>
      <c r="Q178" s="398"/>
      <c r="R178" s="398"/>
      <c r="S178" s="398"/>
      <c r="T178" s="398"/>
      <c r="U178" s="398"/>
      <c r="V178" s="398"/>
      <c r="W178" s="400"/>
      <c r="X178" s="401"/>
      <c r="Y178" s="401"/>
      <c r="Z178" s="329"/>
      <c r="AA178" s="303"/>
      <c r="AB178" s="289"/>
      <c r="AC178" s="277"/>
      <c r="AD178" s="263"/>
      <c r="AE178" s="263"/>
      <c r="AF178" s="208"/>
      <c r="AG178" s="208"/>
      <c r="AH178" s="208"/>
      <c r="AI178" s="208"/>
      <c r="AJ178" s="208"/>
      <c r="AK178" s="191"/>
      <c r="AL178" s="312" t="e">
        <f t="shared" si="58"/>
        <v>#DIV/0!</v>
      </c>
      <c r="AN178" s="34"/>
      <c r="AO178" s="34"/>
      <c r="AP178" s="34"/>
      <c r="AQ178" s="34"/>
      <c r="AR178" s="34"/>
      <c r="AS178" s="34"/>
    </row>
    <row r="179" spans="1:45" s="144" customFormat="1" ht="23.1" hidden="1" customHeight="1" x14ac:dyDescent="0.25">
      <c r="A179" s="2"/>
      <c r="B179" s="2">
        <v>2018</v>
      </c>
      <c r="C179" s="2" t="s">
        <v>730</v>
      </c>
      <c r="D179" s="4" t="s">
        <v>729</v>
      </c>
      <c r="E179" s="116">
        <f t="shared" si="59"/>
        <v>0</v>
      </c>
      <c r="F179" s="117">
        <f t="shared" si="59"/>
        <v>0</v>
      </c>
      <c r="G179" s="99"/>
      <c r="H179" s="2"/>
      <c r="I179" s="2"/>
      <c r="J179" s="33"/>
      <c r="K179" s="202">
        <f>N179*$K$8</f>
        <v>0</v>
      </c>
      <c r="L179" s="202">
        <f>O179*$L$8</f>
        <v>0</v>
      </c>
      <c r="M179" s="51"/>
      <c r="N179" s="13"/>
      <c r="O179" s="13"/>
      <c r="P179" s="51"/>
      <c r="Q179" s="398"/>
      <c r="R179" s="398"/>
      <c r="S179" s="398"/>
      <c r="T179" s="398"/>
      <c r="U179" s="398"/>
      <c r="V179" s="398"/>
      <c r="W179" s="400"/>
      <c r="X179" s="401"/>
      <c r="Y179" s="401"/>
      <c r="Z179" s="329"/>
      <c r="AA179" s="303"/>
      <c r="AB179" s="289"/>
      <c r="AC179" s="277"/>
      <c r="AD179" s="263"/>
      <c r="AE179" s="263"/>
      <c r="AF179" s="208"/>
      <c r="AG179" s="208"/>
      <c r="AH179" s="208"/>
      <c r="AI179" s="208"/>
      <c r="AJ179" s="208"/>
      <c r="AK179" s="191"/>
      <c r="AL179" s="312" t="e">
        <f t="shared" si="58"/>
        <v>#DIV/0!</v>
      </c>
      <c r="AN179" s="34"/>
      <c r="AO179" s="34"/>
      <c r="AP179" s="34"/>
      <c r="AQ179" s="34"/>
      <c r="AR179" s="34"/>
      <c r="AS179" s="34"/>
    </row>
    <row r="180" spans="1:45" s="144" customFormat="1" ht="23.1" hidden="1" customHeight="1" x14ac:dyDescent="0.25">
      <c r="A180" s="2"/>
      <c r="B180" s="2"/>
      <c r="C180" s="2"/>
      <c r="D180" s="136"/>
      <c r="E180" s="138"/>
      <c r="F180" s="139"/>
      <c r="G180" s="99"/>
      <c r="H180" s="2"/>
      <c r="I180" s="2"/>
      <c r="J180" s="34"/>
      <c r="K180" s="202"/>
      <c r="L180" s="202"/>
      <c r="M180" s="2"/>
      <c r="N180" s="13"/>
      <c r="O180" s="13"/>
      <c r="P180" s="2"/>
      <c r="Q180" s="398"/>
      <c r="R180" s="398"/>
      <c r="S180" s="398"/>
      <c r="T180" s="398"/>
      <c r="U180" s="398"/>
      <c r="V180" s="398"/>
      <c r="W180" s="400"/>
      <c r="X180" s="401"/>
      <c r="Y180" s="401"/>
      <c r="Z180" s="329"/>
      <c r="AA180" s="332"/>
      <c r="AB180" s="330"/>
      <c r="AC180" s="280"/>
      <c r="AD180" s="331"/>
      <c r="AE180" s="331"/>
      <c r="AF180" s="237"/>
      <c r="AG180" s="237"/>
      <c r="AH180" s="237"/>
      <c r="AI180" s="237"/>
      <c r="AJ180" s="237"/>
      <c r="AK180" s="197"/>
      <c r="AL180" s="312" t="e">
        <f t="shared" si="58"/>
        <v>#DIV/0!</v>
      </c>
      <c r="AN180" s="34"/>
      <c r="AO180" s="34"/>
      <c r="AP180" s="34"/>
      <c r="AQ180" s="34"/>
      <c r="AR180" s="34"/>
      <c r="AS180" s="34"/>
    </row>
    <row r="181" spans="1:45" s="144" customFormat="1" ht="23.1" customHeight="1" x14ac:dyDescent="0.25">
      <c r="A181" s="2"/>
      <c r="B181" s="2"/>
      <c r="C181" s="2"/>
      <c r="D181" s="615" t="s">
        <v>56</v>
      </c>
      <c r="E181" s="615"/>
      <c r="F181" s="615"/>
      <c r="G181" s="615"/>
      <c r="H181" s="615"/>
      <c r="I181" s="615"/>
      <c r="J181" s="34"/>
      <c r="K181" s="202"/>
      <c r="L181" s="202"/>
      <c r="M181" s="2"/>
      <c r="N181" s="13"/>
      <c r="O181" s="13"/>
      <c r="P181" s="2"/>
      <c r="Q181" s="553">
        <v>45483</v>
      </c>
      <c r="R181" s="476">
        <v>45455</v>
      </c>
      <c r="S181" s="476">
        <v>45425</v>
      </c>
      <c r="T181" s="476">
        <v>45394</v>
      </c>
      <c r="U181" s="473">
        <v>220324</v>
      </c>
      <c r="V181" s="398"/>
      <c r="W181" s="400"/>
      <c r="X181" s="401"/>
      <c r="Y181" s="401"/>
      <c r="Z181" s="329"/>
      <c r="AA181" s="332"/>
      <c r="AB181" s="330"/>
      <c r="AC181" s="280"/>
      <c r="AD181" s="331"/>
      <c r="AE181" s="331"/>
      <c r="AF181" s="237"/>
      <c r="AG181" s="237"/>
      <c r="AH181" s="237"/>
      <c r="AI181" s="237"/>
      <c r="AJ181" s="237"/>
      <c r="AK181" s="197"/>
      <c r="AL181" s="312">
        <f t="shared" si="58"/>
        <v>1.0019606115345641</v>
      </c>
      <c r="AN181" s="34"/>
      <c r="AO181" s="34"/>
      <c r="AP181" s="34"/>
      <c r="AQ181" s="34"/>
      <c r="AR181" s="34"/>
      <c r="AS181" s="34"/>
    </row>
    <row r="182" spans="1:45" s="144" customFormat="1" ht="23.1" customHeight="1" x14ac:dyDescent="0.25">
      <c r="A182" s="449"/>
      <c r="B182" s="2">
        <v>2018</v>
      </c>
      <c r="C182" s="2" t="s">
        <v>473</v>
      </c>
      <c r="D182" s="4" t="s">
        <v>171</v>
      </c>
      <c r="E182" s="116">
        <f t="shared" ref="E182:F185" si="60">K182</f>
        <v>2300</v>
      </c>
      <c r="F182" s="117">
        <f t="shared" si="60"/>
        <v>1400</v>
      </c>
      <c r="G182" s="101"/>
      <c r="H182" s="2"/>
      <c r="I182" s="2"/>
      <c r="J182" s="33"/>
      <c r="K182" s="202">
        <f t="shared" ref="K182:L185" si="61">MROUND(N182+25,50)</f>
        <v>2300</v>
      </c>
      <c r="L182" s="202">
        <f t="shared" si="61"/>
        <v>1400</v>
      </c>
      <c r="M182" s="51"/>
      <c r="N182" s="13">
        <f t="shared" si="48"/>
        <v>2282.9750000000004</v>
      </c>
      <c r="O182" s="13">
        <f t="shared" si="49"/>
        <v>1369.7850000000001</v>
      </c>
      <c r="P182" s="51"/>
      <c r="Q182" s="554">
        <v>913.19</v>
      </c>
      <c r="R182" s="477">
        <v>913.19</v>
      </c>
      <c r="S182" s="477">
        <v>913.19</v>
      </c>
      <c r="T182" s="477">
        <v>913.19</v>
      </c>
      <c r="U182" s="450">
        <v>845.68000000000006</v>
      </c>
      <c r="V182" s="450">
        <v>845.68000000000006</v>
      </c>
      <c r="W182" s="436">
        <v>768.8</v>
      </c>
      <c r="X182" s="409">
        <v>768.8</v>
      </c>
      <c r="Y182" s="409">
        <v>768.8</v>
      </c>
      <c r="Z182" s="368">
        <v>701.35</v>
      </c>
      <c r="AA182" s="305">
        <v>561.08000000000004</v>
      </c>
      <c r="AB182" s="289">
        <v>536.70000000000005</v>
      </c>
      <c r="AC182" s="277">
        <v>429.36</v>
      </c>
      <c r="AD182" s="263">
        <v>429.36</v>
      </c>
      <c r="AE182" s="263">
        <v>429.36</v>
      </c>
      <c r="AF182" s="208">
        <v>386.41679999999997</v>
      </c>
      <c r="AG182" s="208">
        <v>386.41679999999997</v>
      </c>
      <c r="AH182" s="208">
        <v>386.41679999999997</v>
      </c>
      <c r="AI182" s="208">
        <v>386.41679999999997</v>
      </c>
      <c r="AJ182" s="208">
        <v>348.5</v>
      </c>
      <c r="AK182" s="191">
        <v>278.8</v>
      </c>
      <c r="AL182" s="312">
        <f t="shared" si="58"/>
        <v>1</v>
      </c>
      <c r="AN182" s="34"/>
      <c r="AO182" s="34"/>
      <c r="AP182" s="34"/>
      <c r="AQ182" s="34"/>
      <c r="AR182" s="34"/>
      <c r="AS182" s="34"/>
    </row>
    <row r="183" spans="1:45" s="144" customFormat="1" ht="23.1" customHeight="1" x14ac:dyDescent="0.25">
      <c r="A183" s="449"/>
      <c r="B183" s="2">
        <v>2019</v>
      </c>
      <c r="C183" s="2" t="s">
        <v>474</v>
      </c>
      <c r="D183" s="4" t="s">
        <v>172</v>
      </c>
      <c r="E183" s="116">
        <f t="shared" si="60"/>
        <v>3850</v>
      </c>
      <c r="F183" s="117">
        <f t="shared" si="60"/>
        <v>2350</v>
      </c>
      <c r="G183" s="101"/>
      <c r="H183" s="2"/>
      <c r="I183" s="2"/>
      <c r="J183" s="33"/>
      <c r="K183" s="202">
        <f t="shared" si="61"/>
        <v>3850</v>
      </c>
      <c r="L183" s="202">
        <f t="shared" si="61"/>
        <v>2350</v>
      </c>
      <c r="M183" s="51"/>
      <c r="N183" s="13">
        <f t="shared" si="48"/>
        <v>3848.25</v>
      </c>
      <c r="O183" s="13">
        <f t="shared" si="49"/>
        <v>2308.9499999999998</v>
      </c>
      <c r="P183" s="51"/>
      <c r="Q183" s="554">
        <v>1539.3</v>
      </c>
      <c r="R183" s="477">
        <v>1539.3</v>
      </c>
      <c r="S183" s="477">
        <v>1539.3</v>
      </c>
      <c r="T183" s="477">
        <v>1539.3</v>
      </c>
      <c r="U183" s="450">
        <v>1425.2700000000002</v>
      </c>
      <c r="V183" s="450">
        <v>1425.2700000000002</v>
      </c>
      <c r="W183" s="436">
        <v>1295.7</v>
      </c>
      <c r="X183" s="409">
        <v>1295.7</v>
      </c>
      <c r="Y183" s="409">
        <v>1295.7</v>
      </c>
      <c r="Z183" s="368">
        <v>1182.2125000000001</v>
      </c>
      <c r="AA183" s="305">
        <v>945.77</v>
      </c>
      <c r="AB183" s="289">
        <v>869.85</v>
      </c>
      <c r="AC183" s="277">
        <v>695.88</v>
      </c>
      <c r="AD183" s="263">
        <v>695.88</v>
      </c>
      <c r="AE183" s="263">
        <v>695.88</v>
      </c>
      <c r="AF183" s="208">
        <v>626.29181999999992</v>
      </c>
      <c r="AG183" s="208">
        <v>626.29181999999992</v>
      </c>
      <c r="AH183" s="208">
        <v>626.29181999999992</v>
      </c>
      <c r="AI183" s="208">
        <v>626.29181999999992</v>
      </c>
      <c r="AJ183" s="208">
        <v>564.83749999999998</v>
      </c>
      <c r="AK183" s="191">
        <v>451.87</v>
      </c>
      <c r="AL183" s="312">
        <f t="shared" si="58"/>
        <v>1</v>
      </c>
      <c r="AN183" s="34"/>
      <c r="AO183" s="34"/>
      <c r="AP183" s="34"/>
      <c r="AQ183" s="34"/>
      <c r="AR183" s="34"/>
      <c r="AS183" s="34"/>
    </row>
    <row r="184" spans="1:45" s="144" customFormat="1" ht="23.1" customHeight="1" x14ac:dyDescent="0.25">
      <c r="A184" s="449"/>
      <c r="B184" s="2">
        <v>2020</v>
      </c>
      <c r="C184" s="2" t="s">
        <v>475</v>
      </c>
      <c r="D184" s="4" t="s">
        <v>735</v>
      </c>
      <c r="E184" s="116">
        <f t="shared" si="60"/>
        <v>10200</v>
      </c>
      <c r="F184" s="117">
        <f t="shared" si="60"/>
        <v>6100</v>
      </c>
      <c r="G184" s="101"/>
      <c r="H184" s="2"/>
      <c r="I184" s="2"/>
      <c r="J184" s="33"/>
      <c r="K184" s="202">
        <f t="shared" si="61"/>
        <v>10200</v>
      </c>
      <c r="L184" s="202">
        <f t="shared" si="61"/>
        <v>6100</v>
      </c>
      <c r="M184" s="51"/>
      <c r="N184" s="13">
        <f t="shared" si="48"/>
        <v>10150</v>
      </c>
      <c r="O184" s="13">
        <f t="shared" si="49"/>
        <v>6090</v>
      </c>
      <c r="P184" s="51"/>
      <c r="Q184" s="554">
        <v>4060</v>
      </c>
      <c r="R184" s="547">
        <v>4060</v>
      </c>
      <c r="S184" s="477">
        <v>4059.52</v>
      </c>
      <c r="T184" s="477">
        <v>4059.52</v>
      </c>
      <c r="U184" s="450">
        <v>3758.8100000000004</v>
      </c>
      <c r="V184" s="450">
        <v>3758.8100000000004</v>
      </c>
      <c r="W184" s="436">
        <v>3417.1</v>
      </c>
      <c r="X184" s="409">
        <v>3417.1</v>
      </c>
      <c r="Y184" s="409">
        <v>3417.1</v>
      </c>
      <c r="Z184" s="368">
        <v>3117.7874999999999</v>
      </c>
      <c r="AA184" s="305">
        <v>2494.23</v>
      </c>
      <c r="AB184" s="289">
        <v>2294.0250000000001</v>
      </c>
      <c r="AC184" s="277">
        <v>1835.22</v>
      </c>
      <c r="AD184" s="263">
        <v>1835.22</v>
      </c>
      <c r="AE184" s="263">
        <v>1835.22</v>
      </c>
      <c r="AF184" s="208">
        <v>1651.6961999999999</v>
      </c>
      <c r="AG184" s="208">
        <v>1651.6961999999999</v>
      </c>
      <c r="AH184" s="208">
        <v>1651.6961999999999</v>
      </c>
      <c r="AI184" s="208">
        <v>1651.6961999999999</v>
      </c>
      <c r="AJ184" s="208">
        <v>1489.625</v>
      </c>
      <c r="AK184" s="191">
        <v>1191.7</v>
      </c>
      <c r="AL184" s="312">
        <f t="shared" si="58"/>
        <v>1.0001182405801672</v>
      </c>
      <c r="AN184" s="34"/>
      <c r="AO184" s="34"/>
      <c r="AP184" s="34"/>
      <c r="AQ184" s="34"/>
      <c r="AR184" s="34"/>
      <c r="AS184" s="34"/>
    </row>
    <row r="185" spans="1:45" s="144" customFormat="1" ht="23.1" customHeight="1" x14ac:dyDescent="0.25">
      <c r="A185" s="449"/>
      <c r="B185" s="2">
        <v>2021</v>
      </c>
      <c r="C185" s="2" t="s">
        <v>476</v>
      </c>
      <c r="D185" s="4" t="s">
        <v>736</v>
      </c>
      <c r="E185" s="116">
        <f t="shared" si="60"/>
        <v>20350</v>
      </c>
      <c r="F185" s="117">
        <f t="shared" si="60"/>
        <v>12200</v>
      </c>
      <c r="G185" s="101"/>
      <c r="H185" s="2"/>
      <c r="I185" s="2"/>
      <c r="J185" s="33"/>
      <c r="K185" s="202">
        <f t="shared" si="61"/>
        <v>20350</v>
      </c>
      <c r="L185" s="202">
        <f t="shared" si="61"/>
        <v>12200</v>
      </c>
      <c r="M185" s="51"/>
      <c r="N185" s="13">
        <f t="shared" si="48"/>
        <v>20320.45</v>
      </c>
      <c r="O185" s="13">
        <f t="shared" si="49"/>
        <v>12192.27</v>
      </c>
      <c r="P185" s="51"/>
      <c r="Q185" s="554">
        <v>8128.18</v>
      </c>
      <c r="R185" s="477">
        <v>8128.18</v>
      </c>
      <c r="S185" s="477">
        <v>8128.18</v>
      </c>
      <c r="T185" s="477">
        <v>8128.18</v>
      </c>
      <c r="U185" s="450">
        <v>7527.3</v>
      </c>
      <c r="V185" s="450">
        <v>7527.3</v>
      </c>
      <c r="W185" s="436">
        <v>6843</v>
      </c>
      <c r="X185" s="409">
        <v>6843</v>
      </c>
      <c r="Y185" s="409">
        <v>6843</v>
      </c>
      <c r="Z185" s="368">
        <v>6243.6125000000002</v>
      </c>
      <c r="AA185" s="305">
        <v>4994.8900000000003</v>
      </c>
      <c r="AB185" s="289">
        <v>4593.2375000000002</v>
      </c>
      <c r="AC185" s="277">
        <v>3674.59</v>
      </c>
      <c r="AD185" s="263">
        <v>3674.59</v>
      </c>
      <c r="AE185" s="263">
        <v>3674.59</v>
      </c>
      <c r="AF185" s="208">
        <v>3307.6751399999994</v>
      </c>
      <c r="AG185" s="208">
        <v>3307.6751399999994</v>
      </c>
      <c r="AH185" s="208">
        <v>3307.6751399999994</v>
      </c>
      <c r="AI185" s="208">
        <v>3307.6751399999994</v>
      </c>
      <c r="AJ185" s="208">
        <v>2983.1124999999997</v>
      </c>
      <c r="AK185" s="191">
        <v>2386.4899999999998</v>
      </c>
      <c r="AL185" s="312">
        <f t="shared" si="58"/>
        <v>1</v>
      </c>
      <c r="AN185" s="34"/>
      <c r="AO185" s="34"/>
      <c r="AP185" s="34"/>
      <c r="AQ185" s="34"/>
      <c r="AR185" s="34"/>
      <c r="AS185" s="34"/>
    </row>
    <row r="186" spans="1:45" s="144" customFormat="1" ht="15" customHeight="1" x14ac:dyDescent="0.25">
      <c r="A186" s="2"/>
      <c r="B186" s="2"/>
      <c r="C186" s="2"/>
      <c r="D186" s="136"/>
      <c r="E186" s="138"/>
      <c r="F186" s="139"/>
      <c r="G186" s="99"/>
      <c r="H186" s="2"/>
      <c r="I186" s="2"/>
      <c r="J186" s="34"/>
      <c r="K186" s="202"/>
      <c r="L186" s="202"/>
      <c r="M186" s="2"/>
      <c r="N186" s="13">
        <f t="shared" si="48"/>
        <v>0</v>
      </c>
      <c r="O186" s="13">
        <f t="shared" si="49"/>
        <v>0</v>
      </c>
      <c r="P186" s="2"/>
      <c r="Q186" s="398"/>
      <c r="R186" s="398"/>
      <c r="S186" s="398">
        <v>0</v>
      </c>
      <c r="T186" s="398">
        <v>0</v>
      </c>
      <c r="U186" s="398">
        <v>0</v>
      </c>
      <c r="V186" s="398">
        <v>0</v>
      </c>
      <c r="W186" s="400"/>
      <c r="X186" s="401"/>
      <c r="Y186" s="401"/>
      <c r="Z186" s="329"/>
      <c r="AA186" s="329"/>
      <c r="AB186" s="330"/>
      <c r="AC186" s="280"/>
      <c r="AD186" s="331"/>
      <c r="AE186" s="331"/>
      <c r="AF186" s="208"/>
      <c r="AG186" s="208"/>
      <c r="AH186" s="208"/>
      <c r="AI186" s="208"/>
      <c r="AJ186" s="208"/>
      <c r="AK186" s="191"/>
      <c r="AL186" s="312" t="e">
        <f t="shared" si="58"/>
        <v>#DIV/0!</v>
      </c>
      <c r="AN186" s="34"/>
      <c r="AO186" s="34"/>
      <c r="AP186" s="34"/>
      <c r="AQ186" s="34"/>
      <c r="AR186" s="34"/>
      <c r="AS186" s="34"/>
    </row>
    <row r="187" spans="1:45" s="144" customFormat="1" ht="23.1" customHeight="1" x14ac:dyDescent="0.25">
      <c r="A187" s="2"/>
      <c r="B187" s="2"/>
      <c r="C187" s="2"/>
      <c r="D187" s="615" t="s">
        <v>284</v>
      </c>
      <c r="E187" s="615"/>
      <c r="F187" s="615"/>
      <c r="G187" s="615"/>
      <c r="H187" s="615"/>
      <c r="I187" s="615"/>
      <c r="J187" s="34"/>
      <c r="K187" s="202"/>
      <c r="L187" s="202"/>
      <c r="M187" s="2"/>
      <c r="N187" s="13">
        <f t="shared" si="48"/>
        <v>113707.5</v>
      </c>
      <c r="O187" s="13">
        <f t="shared" si="49"/>
        <v>68224.5</v>
      </c>
      <c r="P187" s="2"/>
      <c r="Q187" s="553">
        <v>45483</v>
      </c>
      <c r="R187" s="476">
        <v>45455</v>
      </c>
      <c r="S187" s="476">
        <v>45425</v>
      </c>
      <c r="T187" s="476">
        <v>45394</v>
      </c>
      <c r="U187" s="473">
        <v>220324</v>
      </c>
      <c r="V187" s="398"/>
      <c r="W187" s="400"/>
      <c r="X187" s="401"/>
      <c r="Y187" s="401"/>
      <c r="Z187" s="329"/>
      <c r="AA187" s="329"/>
      <c r="AB187" s="330"/>
      <c r="AC187" s="280"/>
      <c r="AD187" s="331"/>
      <c r="AE187" s="331"/>
      <c r="AF187" s="208"/>
      <c r="AG187" s="208"/>
      <c r="AH187" s="208"/>
      <c r="AI187" s="208"/>
      <c r="AJ187" s="208"/>
      <c r="AK187" s="191"/>
      <c r="AL187" s="312">
        <f t="shared" si="58"/>
        <v>1.0019606115345641</v>
      </c>
      <c r="AN187" s="34"/>
      <c r="AO187" s="34"/>
      <c r="AP187" s="34"/>
      <c r="AQ187" s="34"/>
      <c r="AR187" s="34"/>
      <c r="AS187" s="34"/>
    </row>
    <row r="188" spans="1:45" s="144" customFormat="1" ht="23.1" customHeight="1" x14ac:dyDescent="0.25">
      <c r="A188" s="449" t="s">
        <v>251</v>
      </c>
      <c r="B188" s="2">
        <v>1884</v>
      </c>
      <c r="C188" s="2" t="s">
        <v>402</v>
      </c>
      <c r="D188" s="4" t="s">
        <v>109</v>
      </c>
      <c r="E188" s="116">
        <f t="shared" ref="E188:F195" si="62">K188</f>
        <v>1750</v>
      </c>
      <c r="F188" s="117">
        <f t="shared" si="62"/>
        <v>1050</v>
      </c>
      <c r="G188" s="101"/>
      <c r="H188" s="2"/>
      <c r="I188" s="2"/>
      <c r="J188" s="33"/>
      <c r="K188" s="202">
        <f t="shared" ref="K188:L195" si="63">MROUND(N188+25,50)</f>
        <v>1750</v>
      </c>
      <c r="L188" s="202">
        <f t="shared" si="63"/>
        <v>1050</v>
      </c>
      <c r="M188" s="51"/>
      <c r="N188" s="13">
        <f t="shared" si="48"/>
        <v>1740.925</v>
      </c>
      <c r="O188" s="13">
        <f t="shared" si="49"/>
        <v>1044.5550000000001</v>
      </c>
      <c r="P188" s="51"/>
      <c r="Q188" s="554">
        <v>696.37</v>
      </c>
      <c r="R188" s="477">
        <v>696.37</v>
      </c>
      <c r="S188" s="477">
        <v>696.37</v>
      </c>
      <c r="T188" s="477">
        <v>696.37</v>
      </c>
      <c r="U188" s="450">
        <v>644.76499999999999</v>
      </c>
      <c r="V188" s="450">
        <v>644.76499999999999</v>
      </c>
      <c r="W188" s="436">
        <v>586.15</v>
      </c>
      <c r="X188" s="409">
        <v>586.15</v>
      </c>
      <c r="Y188" s="409">
        <v>586.15</v>
      </c>
      <c r="Z188" s="368">
        <v>534.8125</v>
      </c>
      <c r="AA188" s="305">
        <v>427.85</v>
      </c>
      <c r="AB188" s="289">
        <v>409.22750000000002</v>
      </c>
      <c r="AC188" s="277">
        <v>327.38200000000001</v>
      </c>
      <c r="AD188" s="263">
        <v>327.38200000000001</v>
      </c>
      <c r="AE188" s="263">
        <v>327.38200000000001</v>
      </c>
      <c r="AF188" s="208">
        <v>294.64974000000001</v>
      </c>
      <c r="AG188" s="208">
        <v>294.64974000000001</v>
      </c>
      <c r="AH188" s="208">
        <v>294.64974000000001</v>
      </c>
      <c r="AI188" s="208">
        <v>294.64974000000001</v>
      </c>
      <c r="AJ188" s="208">
        <v>265.73750000000001</v>
      </c>
      <c r="AK188" s="190">
        <v>212.59</v>
      </c>
      <c r="AL188" s="312">
        <f t="shared" si="58"/>
        <v>1</v>
      </c>
      <c r="AN188" s="34"/>
      <c r="AO188" s="34"/>
      <c r="AP188" s="34"/>
      <c r="AQ188" s="34"/>
      <c r="AR188" s="34"/>
      <c r="AS188" s="34"/>
    </row>
    <row r="189" spans="1:45" s="144" customFormat="1" ht="23.1" customHeight="1" x14ac:dyDescent="0.25">
      <c r="A189" s="449" t="s">
        <v>251</v>
      </c>
      <c r="B189" s="2">
        <v>1885</v>
      </c>
      <c r="C189" s="2" t="s">
        <v>403</v>
      </c>
      <c r="D189" s="4" t="s">
        <v>110</v>
      </c>
      <c r="E189" s="116">
        <f t="shared" si="62"/>
        <v>1800</v>
      </c>
      <c r="F189" s="117">
        <f t="shared" si="62"/>
        <v>1100</v>
      </c>
      <c r="G189" s="101"/>
      <c r="H189" s="2"/>
      <c r="I189" s="2"/>
      <c r="J189" s="33"/>
      <c r="K189" s="202">
        <f t="shared" si="63"/>
        <v>1800</v>
      </c>
      <c r="L189" s="202">
        <f t="shared" si="63"/>
        <v>1100</v>
      </c>
      <c r="M189" s="51"/>
      <c r="N189" s="13">
        <f t="shared" si="48"/>
        <v>1753.0250000000001</v>
      </c>
      <c r="O189" s="13">
        <f t="shared" si="49"/>
        <v>1051.8150000000001</v>
      </c>
      <c r="P189" s="51"/>
      <c r="Q189" s="554">
        <v>701.21</v>
      </c>
      <c r="R189" s="477">
        <v>701.21</v>
      </c>
      <c r="S189" s="477">
        <v>701.21</v>
      </c>
      <c r="T189" s="477">
        <v>701.21</v>
      </c>
      <c r="U189" s="450">
        <v>649.26400000000001</v>
      </c>
      <c r="V189" s="450">
        <v>649.26400000000001</v>
      </c>
      <c r="W189" s="436">
        <v>590.24</v>
      </c>
      <c r="X189" s="409">
        <v>590.24</v>
      </c>
      <c r="Y189" s="409">
        <v>590.24</v>
      </c>
      <c r="Z189" s="368">
        <v>538.53750000000002</v>
      </c>
      <c r="AA189" s="305">
        <v>430.83</v>
      </c>
      <c r="AB189" s="289">
        <v>412.11500000000007</v>
      </c>
      <c r="AC189" s="277">
        <v>329.69200000000006</v>
      </c>
      <c r="AD189" s="263">
        <v>329.69200000000006</v>
      </c>
      <c r="AE189" s="263">
        <v>329.69200000000006</v>
      </c>
      <c r="AF189" s="208">
        <v>296.70101999999997</v>
      </c>
      <c r="AG189" s="208">
        <v>296.70101999999997</v>
      </c>
      <c r="AH189" s="208">
        <v>296.70101999999997</v>
      </c>
      <c r="AI189" s="208">
        <v>296.70101999999997</v>
      </c>
      <c r="AJ189" s="208">
        <v>267.58749999999998</v>
      </c>
      <c r="AK189" s="190">
        <v>214.07</v>
      </c>
      <c r="AL189" s="312">
        <f t="shared" si="58"/>
        <v>1</v>
      </c>
      <c r="AN189" s="34"/>
      <c r="AO189" s="34"/>
      <c r="AP189" s="34"/>
      <c r="AQ189" s="34"/>
      <c r="AR189" s="34"/>
      <c r="AS189" s="34"/>
    </row>
    <row r="190" spans="1:45" s="144" customFormat="1" ht="23.1" customHeight="1" x14ac:dyDescent="0.25">
      <c r="A190" s="449" t="s">
        <v>251</v>
      </c>
      <c r="B190" s="2">
        <v>1886</v>
      </c>
      <c r="C190" s="2" t="s">
        <v>404</v>
      </c>
      <c r="D190" s="4" t="s">
        <v>544</v>
      </c>
      <c r="E190" s="116">
        <f t="shared" si="62"/>
        <v>4300</v>
      </c>
      <c r="F190" s="117">
        <f t="shared" si="62"/>
        <v>2600</v>
      </c>
      <c r="G190" s="101"/>
      <c r="H190" s="2"/>
      <c r="I190" s="2"/>
      <c r="J190" s="33"/>
      <c r="K190" s="202">
        <f t="shared" si="63"/>
        <v>4300</v>
      </c>
      <c r="L190" s="202">
        <f t="shared" si="63"/>
        <v>2600</v>
      </c>
      <c r="M190" s="51"/>
      <c r="N190" s="13">
        <f t="shared" si="48"/>
        <v>4276.5249999999996</v>
      </c>
      <c r="O190" s="13">
        <f t="shared" si="49"/>
        <v>2565.915</v>
      </c>
      <c r="P190" s="51"/>
      <c r="Q190" s="554">
        <v>1710.61</v>
      </c>
      <c r="R190" s="477">
        <v>1710.61</v>
      </c>
      <c r="S190" s="477">
        <v>1710.61</v>
      </c>
      <c r="T190" s="477">
        <v>1710.61</v>
      </c>
      <c r="U190" s="450">
        <v>1583.9010000000003</v>
      </c>
      <c r="V190" s="450">
        <v>1583.9010000000003</v>
      </c>
      <c r="W190" s="436">
        <v>1439.91</v>
      </c>
      <c r="X190" s="409">
        <v>1439.91</v>
      </c>
      <c r="Y190" s="409">
        <v>1439.91</v>
      </c>
      <c r="Z190" s="368">
        <v>1313.7874999999999</v>
      </c>
      <c r="AA190" s="305">
        <v>1051.03</v>
      </c>
      <c r="AB190" s="289">
        <v>966.65250000000003</v>
      </c>
      <c r="AC190" s="277">
        <v>773.322</v>
      </c>
      <c r="AD190" s="263">
        <v>773.322</v>
      </c>
      <c r="AE190" s="263">
        <v>773.322</v>
      </c>
      <c r="AF190" s="208">
        <v>696.00761999999997</v>
      </c>
      <c r="AG190" s="208">
        <v>696.00761999999997</v>
      </c>
      <c r="AH190" s="208">
        <v>696.00761999999997</v>
      </c>
      <c r="AI190" s="208">
        <v>696.00761999999997</v>
      </c>
      <c r="AJ190" s="208">
        <v>627.71249999999998</v>
      </c>
      <c r="AK190" s="190">
        <v>502.17</v>
      </c>
      <c r="AL190" s="312">
        <f t="shared" si="58"/>
        <v>1</v>
      </c>
      <c r="AN190" s="34"/>
      <c r="AO190" s="34"/>
      <c r="AP190" s="34"/>
      <c r="AQ190" s="34"/>
      <c r="AR190" s="34"/>
      <c r="AS190" s="34"/>
    </row>
    <row r="191" spans="1:45" s="144" customFormat="1" ht="23.1" customHeight="1" x14ac:dyDescent="0.25">
      <c r="A191" s="449" t="s">
        <v>251</v>
      </c>
      <c r="B191" s="2">
        <v>1887</v>
      </c>
      <c r="C191" s="2" t="s">
        <v>407</v>
      </c>
      <c r="D191" s="4" t="s">
        <v>114</v>
      </c>
      <c r="E191" s="116">
        <f t="shared" si="62"/>
        <v>5850</v>
      </c>
      <c r="F191" s="117">
        <f t="shared" si="62"/>
        <v>3500</v>
      </c>
      <c r="G191" s="101"/>
      <c r="H191" s="2"/>
      <c r="I191" s="2"/>
      <c r="J191" s="33"/>
      <c r="K191" s="202">
        <f t="shared" si="63"/>
        <v>5850</v>
      </c>
      <c r="L191" s="202">
        <f t="shared" si="63"/>
        <v>3500</v>
      </c>
      <c r="M191" s="51"/>
      <c r="N191" s="13">
        <f t="shared" si="48"/>
        <v>5820</v>
      </c>
      <c r="O191" s="13">
        <f t="shared" si="49"/>
        <v>3492</v>
      </c>
      <c r="P191" s="51"/>
      <c r="Q191" s="554">
        <v>2328</v>
      </c>
      <c r="R191" s="477">
        <v>2328</v>
      </c>
      <c r="S191" s="477">
        <v>2328</v>
      </c>
      <c r="T191" s="477">
        <v>2328</v>
      </c>
      <c r="U191" s="450">
        <v>2156.308</v>
      </c>
      <c r="V191" s="450">
        <v>2156.308</v>
      </c>
      <c r="W191" s="436">
        <v>1960.28</v>
      </c>
      <c r="X191" s="409">
        <v>1960.28</v>
      </c>
      <c r="Y191" s="409">
        <v>1960.28</v>
      </c>
      <c r="Z191" s="368">
        <v>1788.5749999999998</v>
      </c>
      <c r="AA191" s="305">
        <v>1430.86</v>
      </c>
      <c r="AB191" s="289">
        <v>1315.9987500000002</v>
      </c>
      <c r="AC191" s="277">
        <v>1052.7990000000002</v>
      </c>
      <c r="AD191" s="263">
        <v>1052.7990000000002</v>
      </c>
      <c r="AE191" s="263">
        <v>1052.7990000000002</v>
      </c>
      <c r="AF191" s="208">
        <v>947.52503999999988</v>
      </c>
      <c r="AG191" s="208">
        <v>947.52503999999988</v>
      </c>
      <c r="AH191" s="208">
        <v>947.52503999999988</v>
      </c>
      <c r="AI191" s="208">
        <v>947.52503999999988</v>
      </c>
      <c r="AJ191" s="208">
        <v>854.55</v>
      </c>
      <c r="AK191" s="190">
        <v>683.64</v>
      </c>
      <c r="AL191" s="312">
        <f t="shared" si="58"/>
        <v>1</v>
      </c>
      <c r="AN191" s="34"/>
      <c r="AO191" s="34"/>
      <c r="AP191" s="34"/>
      <c r="AQ191" s="34"/>
      <c r="AR191" s="34"/>
      <c r="AS191" s="34"/>
    </row>
    <row r="192" spans="1:45" s="144" customFormat="1" ht="23.1" customHeight="1" x14ac:dyDescent="0.25">
      <c r="A192" s="449" t="s">
        <v>251</v>
      </c>
      <c r="B192" s="2">
        <v>1892</v>
      </c>
      <c r="C192" s="2" t="s">
        <v>410</v>
      </c>
      <c r="D192" s="4" t="s">
        <v>117</v>
      </c>
      <c r="E192" s="116">
        <f t="shared" si="62"/>
        <v>9300</v>
      </c>
      <c r="F192" s="117">
        <f t="shared" si="62"/>
        <v>5600</v>
      </c>
      <c r="G192" s="101"/>
      <c r="H192" s="2"/>
      <c r="I192" s="2"/>
      <c r="J192" s="33"/>
      <c r="K192" s="202">
        <f t="shared" si="63"/>
        <v>9300</v>
      </c>
      <c r="L192" s="202">
        <f t="shared" si="63"/>
        <v>5600</v>
      </c>
      <c r="M192" s="51"/>
      <c r="N192" s="13">
        <f t="shared" si="48"/>
        <v>9261.7999999999993</v>
      </c>
      <c r="O192" s="13">
        <f t="shared" si="49"/>
        <v>5557.08</v>
      </c>
      <c r="P192" s="51"/>
      <c r="Q192" s="554">
        <v>3704.72</v>
      </c>
      <c r="R192" s="477">
        <v>3704.72</v>
      </c>
      <c r="S192" s="477">
        <v>3704.72</v>
      </c>
      <c r="T192" s="477">
        <v>3704.72</v>
      </c>
      <c r="U192" s="450">
        <v>3430.2950000000001</v>
      </c>
      <c r="V192" s="450">
        <v>3430.2950000000001</v>
      </c>
      <c r="W192" s="436">
        <v>3118.45</v>
      </c>
      <c r="X192" s="409">
        <v>3118.45</v>
      </c>
      <c r="Y192" s="409">
        <v>3118.45</v>
      </c>
      <c r="Z192" s="368">
        <v>2845.2999999999997</v>
      </c>
      <c r="AA192" s="305">
        <v>2276.2399999999998</v>
      </c>
      <c r="AB192" s="289">
        <v>2093.52</v>
      </c>
      <c r="AC192" s="277">
        <v>1674.816</v>
      </c>
      <c r="AD192" s="263">
        <v>1674.816</v>
      </c>
      <c r="AE192" s="263">
        <v>1674.816</v>
      </c>
      <c r="AF192" s="208">
        <v>1507.3442999999997</v>
      </c>
      <c r="AG192" s="208">
        <v>1507.3442999999997</v>
      </c>
      <c r="AH192" s="208">
        <v>1507.3442999999997</v>
      </c>
      <c r="AI192" s="208">
        <v>1507.3442999999997</v>
      </c>
      <c r="AJ192" s="208">
        <v>1359.4375</v>
      </c>
      <c r="AK192" s="190">
        <v>1087.55</v>
      </c>
      <c r="AL192" s="312">
        <f t="shared" si="58"/>
        <v>1</v>
      </c>
      <c r="AN192" s="34"/>
      <c r="AO192" s="34"/>
      <c r="AP192" s="34"/>
      <c r="AQ192" s="34"/>
      <c r="AR192" s="34"/>
      <c r="AS192" s="34"/>
    </row>
    <row r="193" spans="1:45" s="144" customFormat="1" ht="23.1" customHeight="1" x14ac:dyDescent="0.25">
      <c r="A193" s="449" t="s">
        <v>251</v>
      </c>
      <c r="B193" s="2">
        <v>1893</v>
      </c>
      <c r="C193" s="2" t="s">
        <v>411</v>
      </c>
      <c r="D193" s="4" t="s">
        <v>118</v>
      </c>
      <c r="E193" s="116">
        <f t="shared" si="62"/>
        <v>15450</v>
      </c>
      <c r="F193" s="117">
        <f t="shared" si="62"/>
        <v>9300</v>
      </c>
      <c r="G193" s="101"/>
      <c r="H193" s="2"/>
      <c r="I193" s="2"/>
      <c r="J193" s="33"/>
      <c r="K193" s="202">
        <f t="shared" si="63"/>
        <v>15450</v>
      </c>
      <c r="L193" s="202">
        <f t="shared" si="63"/>
        <v>9300</v>
      </c>
      <c r="M193" s="51"/>
      <c r="N193" s="13">
        <f t="shared" si="48"/>
        <v>15447.4</v>
      </c>
      <c r="O193" s="13">
        <f t="shared" si="49"/>
        <v>9268.44</v>
      </c>
      <c r="P193" s="51"/>
      <c r="Q193" s="554">
        <v>6178.96</v>
      </c>
      <c r="R193" s="477">
        <v>6178.96</v>
      </c>
      <c r="S193" s="477">
        <v>6178.96</v>
      </c>
      <c r="T193" s="477">
        <v>6178.96</v>
      </c>
      <c r="U193" s="450">
        <v>5721.5070000000005</v>
      </c>
      <c r="V193" s="450">
        <v>5721.5070000000005</v>
      </c>
      <c r="W193" s="436">
        <v>5201.37</v>
      </c>
      <c r="X193" s="409">
        <v>5201.37</v>
      </c>
      <c r="Y193" s="409">
        <v>5201.37</v>
      </c>
      <c r="Z193" s="368">
        <v>4745.5625</v>
      </c>
      <c r="AA193" s="305">
        <v>3796.45</v>
      </c>
      <c r="AB193" s="289">
        <v>3491.7300000000005</v>
      </c>
      <c r="AC193" s="277">
        <v>2793.3840000000005</v>
      </c>
      <c r="AD193" s="263">
        <v>2793.3840000000005</v>
      </c>
      <c r="AE193" s="263">
        <v>2793.3840000000005</v>
      </c>
      <c r="AF193" s="208">
        <v>2514.0376799999999</v>
      </c>
      <c r="AG193" s="208">
        <v>2514.0376799999999</v>
      </c>
      <c r="AH193" s="208">
        <v>2514.0376799999999</v>
      </c>
      <c r="AI193" s="208">
        <v>2514.0376799999999</v>
      </c>
      <c r="AJ193" s="208">
        <v>2267.3500000000004</v>
      </c>
      <c r="AK193" s="190">
        <v>1813.88</v>
      </c>
      <c r="AL193" s="312">
        <f t="shared" si="58"/>
        <v>1</v>
      </c>
      <c r="AN193" s="34"/>
      <c r="AO193" s="34"/>
      <c r="AP193" s="34"/>
      <c r="AQ193" s="34"/>
      <c r="AR193" s="34"/>
      <c r="AS193" s="34"/>
    </row>
    <row r="194" spans="1:45" s="144" customFormat="1" ht="23.1" hidden="1" customHeight="1" x14ac:dyDescent="0.25">
      <c r="A194" s="449" t="s">
        <v>251</v>
      </c>
      <c r="B194" s="2"/>
      <c r="C194" s="2"/>
      <c r="D194" s="4" t="s">
        <v>252</v>
      </c>
      <c r="E194" s="116"/>
      <c r="F194" s="117"/>
      <c r="G194" s="101"/>
      <c r="H194" s="2"/>
      <c r="I194" s="2"/>
      <c r="J194" s="33"/>
      <c r="K194" s="202">
        <f t="shared" si="63"/>
        <v>50</v>
      </c>
      <c r="L194" s="202">
        <f t="shared" si="63"/>
        <v>50</v>
      </c>
      <c r="M194" s="51"/>
      <c r="N194" s="13">
        <f t="shared" si="48"/>
        <v>0</v>
      </c>
      <c r="O194" s="13">
        <f t="shared" si="49"/>
        <v>0</v>
      </c>
      <c r="P194" s="51"/>
      <c r="Q194" s="554"/>
      <c r="R194" s="477"/>
      <c r="S194" s="477"/>
      <c r="T194" s="477"/>
      <c r="U194" s="450">
        <v>0</v>
      </c>
      <c r="V194" s="450">
        <v>0</v>
      </c>
      <c r="W194" s="436"/>
      <c r="X194" s="409">
        <v>0</v>
      </c>
      <c r="Y194" s="409">
        <v>0</v>
      </c>
      <c r="Z194" s="368">
        <v>0</v>
      </c>
      <c r="AA194" s="300">
        <v>0</v>
      </c>
      <c r="AB194" s="289">
        <v>0</v>
      </c>
      <c r="AC194" s="277"/>
      <c r="AD194" s="263"/>
      <c r="AE194" s="263">
        <v>0</v>
      </c>
      <c r="AF194" s="208">
        <v>0</v>
      </c>
      <c r="AG194" s="208">
        <v>0</v>
      </c>
      <c r="AH194" s="208">
        <v>0</v>
      </c>
      <c r="AI194" s="208">
        <v>0</v>
      </c>
      <c r="AJ194" s="208">
        <v>0</v>
      </c>
      <c r="AK194" s="190"/>
      <c r="AL194" s="312" t="e">
        <f t="shared" si="58"/>
        <v>#DIV/0!</v>
      </c>
      <c r="AN194" s="34"/>
      <c r="AO194" s="34"/>
      <c r="AP194" s="34"/>
      <c r="AQ194" s="34"/>
      <c r="AR194" s="34"/>
      <c r="AS194" s="34"/>
    </row>
    <row r="195" spans="1:45" s="144" customFormat="1" ht="23.1" customHeight="1" x14ac:dyDescent="0.25">
      <c r="A195" s="449" t="s">
        <v>251</v>
      </c>
      <c r="B195" s="2">
        <v>1894</v>
      </c>
      <c r="C195" s="2" t="s">
        <v>412</v>
      </c>
      <c r="D195" s="4" t="s">
        <v>119</v>
      </c>
      <c r="E195" s="116">
        <f t="shared" si="62"/>
        <v>33300</v>
      </c>
      <c r="F195" s="117">
        <f t="shared" si="62"/>
        <v>20000</v>
      </c>
      <c r="G195" s="101"/>
      <c r="H195" s="2"/>
      <c r="I195" s="2"/>
      <c r="J195" s="33"/>
      <c r="K195" s="202">
        <f t="shared" si="63"/>
        <v>33300</v>
      </c>
      <c r="L195" s="202">
        <f t="shared" si="63"/>
        <v>20000</v>
      </c>
      <c r="M195" s="51"/>
      <c r="N195" s="13">
        <f t="shared" si="48"/>
        <v>33283.674999999996</v>
      </c>
      <c r="O195" s="13">
        <f t="shared" si="49"/>
        <v>19970.204999999998</v>
      </c>
      <c r="P195" s="51"/>
      <c r="Q195" s="556">
        <v>13313.47</v>
      </c>
      <c r="R195" s="479">
        <v>13313.47</v>
      </c>
      <c r="S195" s="479">
        <v>13313.47</v>
      </c>
      <c r="T195" s="479">
        <v>13313.47</v>
      </c>
      <c r="U195" s="450">
        <v>12327.271000000002</v>
      </c>
      <c r="V195" s="450">
        <v>12327.271000000002</v>
      </c>
      <c r="W195" s="436">
        <v>11206.61</v>
      </c>
      <c r="X195" s="409">
        <v>11206.61</v>
      </c>
      <c r="Y195" s="409">
        <v>11206.61</v>
      </c>
      <c r="Z195" s="368">
        <v>10225.012500000001</v>
      </c>
      <c r="AA195" s="305">
        <v>8180.01</v>
      </c>
      <c r="AB195" s="289">
        <v>7523.4225000000006</v>
      </c>
      <c r="AC195" s="277">
        <v>6018.7380000000003</v>
      </c>
      <c r="AD195" s="263">
        <v>6018.7380000000003</v>
      </c>
      <c r="AE195" s="263">
        <v>6018.7380000000003</v>
      </c>
      <c r="AF195" s="208">
        <v>5416.86222</v>
      </c>
      <c r="AG195" s="208">
        <v>5416.86222</v>
      </c>
      <c r="AH195" s="208">
        <v>5416.86222</v>
      </c>
      <c r="AI195" s="208">
        <v>5416.86222</v>
      </c>
      <c r="AJ195" s="208">
        <v>4885.3374999999996</v>
      </c>
      <c r="AK195" s="191">
        <v>3908.27</v>
      </c>
      <c r="AL195" s="312">
        <f t="shared" si="58"/>
        <v>1</v>
      </c>
      <c r="AN195" s="34"/>
      <c r="AO195" s="34"/>
      <c r="AP195" s="34"/>
      <c r="AQ195" s="34"/>
      <c r="AR195" s="34"/>
      <c r="AS195" s="34"/>
    </row>
    <row r="196" spans="1:45" s="144" customFormat="1" ht="23.1" hidden="1" customHeight="1" x14ac:dyDescent="0.25">
      <c r="A196" s="2"/>
      <c r="B196" s="2"/>
      <c r="C196" s="2"/>
      <c r="D196" s="136"/>
      <c r="E196" s="138"/>
      <c r="F196" s="139"/>
      <c r="G196" s="99"/>
      <c r="H196" s="2"/>
      <c r="I196" s="2"/>
      <c r="J196" s="34"/>
      <c r="K196" s="202"/>
      <c r="L196" s="202"/>
      <c r="M196" s="2"/>
      <c r="N196" s="13"/>
      <c r="O196" s="13"/>
      <c r="P196" s="2"/>
      <c r="Q196" s="398"/>
      <c r="R196" s="398"/>
      <c r="S196" s="398"/>
      <c r="T196" s="398"/>
      <c r="U196" s="398"/>
      <c r="V196" s="398"/>
      <c r="W196" s="400"/>
      <c r="X196" s="401"/>
      <c r="Y196" s="401"/>
      <c r="Z196" s="329"/>
      <c r="AA196" s="329"/>
      <c r="AB196" s="330"/>
      <c r="AC196" s="280"/>
      <c r="AD196" s="331"/>
      <c r="AE196" s="331"/>
      <c r="AF196" s="237"/>
      <c r="AG196" s="237"/>
      <c r="AH196" s="237"/>
      <c r="AI196" s="237"/>
      <c r="AJ196" s="237"/>
      <c r="AK196" s="197"/>
      <c r="AL196" s="312" t="e">
        <f t="shared" si="58"/>
        <v>#DIV/0!</v>
      </c>
      <c r="AN196" s="34"/>
      <c r="AO196" s="34"/>
      <c r="AP196" s="34"/>
      <c r="AQ196" s="34"/>
      <c r="AR196" s="34"/>
      <c r="AS196" s="34"/>
    </row>
    <row r="197" spans="1:45" s="144" customFormat="1" ht="23.1" customHeight="1" x14ac:dyDescent="0.25">
      <c r="A197" s="2"/>
      <c r="B197" s="2"/>
      <c r="C197" s="2"/>
      <c r="D197" s="615" t="s">
        <v>789</v>
      </c>
      <c r="E197" s="615"/>
      <c r="F197" s="615"/>
      <c r="G197" s="615"/>
      <c r="H197" s="615"/>
      <c r="I197" s="615"/>
      <c r="J197" s="47"/>
      <c r="K197" s="202"/>
      <c r="L197" s="202"/>
      <c r="M197" s="51"/>
      <c r="N197" s="13"/>
      <c r="O197" s="13"/>
      <c r="P197" s="51"/>
      <c r="Q197" s="553">
        <v>45483</v>
      </c>
      <c r="R197" s="521">
        <v>45455</v>
      </c>
      <c r="S197" s="510">
        <v>45425</v>
      </c>
      <c r="T197" s="474">
        <v>220324</v>
      </c>
      <c r="U197" s="474">
        <v>220324</v>
      </c>
      <c r="V197" s="446"/>
      <c r="W197" s="432"/>
      <c r="X197" s="402"/>
      <c r="Y197" s="402"/>
      <c r="Z197" s="369"/>
      <c r="AA197" s="317"/>
      <c r="AB197" s="315"/>
      <c r="AC197" s="316"/>
      <c r="AD197" s="319"/>
      <c r="AE197" s="318"/>
      <c r="AF197" s="209"/>
      <c r="AG197" s="209"/>
      <c r="AH197" s="209"/>
      <c r="AI197" s="209"/>
      <c r="AJ197" s="209"/>
      <c r="AK197" s="191"/>
      <c r="AL197" s="312">
        <f t="shared" si="58"/>
        <v>0.20643688386194878</v>
      </c>
      <c r="AN197" s="34"/>
      <c r="AO197" s="34"/>
      <c r="AP197" s="34"/>
      <c r="AQ197" s="34"/>
      <c r="AR197" s="34"/>
      <c r="AS197" s="34"/>
    </row>
    <row r="198" spans="1:45" s="144" customFormat="1" ht="11.1" hidden="1" customHeight="1" x14ac:dyDescent="0.25">
      <c r="A198" s="2"/>
      <c r="B198" s="2"/>
      <c r="C198" s="2"/>
      <c r="D198" s="45"/>
      <c r="E198" s="45"/>
      <c r="F198" s="45"/>
      <c r="G198" s="45"/>
      <c r="H198" s="45"/>
      <c r="I198" s="45"/>
      <c r="J198" s="2"/>
      <c r="K198" s="202"/>
      <c r="L198" s="202"/>
      <c r="M198" s="2"/>
      <c r="N198" s="13"/>
      <c r="O198" s="13"/>
      <c r="P198" s="2"/>
      <c r="Q198" s="555"/>
      <c r="R198" s="526"/>
      <c r="S198" s="341"/>
      <c r="T198" s="341"/>
      <c r="U198" s="341"/>
      <c r="V198" s="341"/>
      <c r="W198" s="321"/>
      <c r="X198" s="342"/>
      <c r="Y198" s="342"/>
      <c r="Z198" s="342"/>
      <c r="AA198" s="342"/>
      <c r="AB198" s="322"/>
      <c r="AC198" s="279"/>
      <c r="AD198" s="343"/>
      <c r="AE198" s="323"/>
      <c r="AF198" s="211"/>
      <c r="AG198" s="211"/>
      <c r="AH198" s="211"/>
      <c r="AI198" s="211"/>
      <c r="AJ198" s="211"/>
      <c r="AK198" s="197"/>
      <c r="AL198" s="312" t="e">
        <f t="shared" si="58"/>
        <v>#DIV/0!</v>
      </c>
      <c r="AN198" s="34"/>
      <c r="AO198" s="34"/>
      <c r="AP198" s="34"/>
      <c r="AQ198" s="34"/>
      <c r="AR198" s="34"/>
      <c r="AS198" s="34"/>
    </row>
    <row r="199" spans="1:45" s="144" customFormat="1" ht="23.1" customHeight="1" x14ac:dyDescent="0.25">
      <c r="A199" s="516" t="s">
        <v>290</v>
      </c>
      <c r="B199" s="2">
        <v>266</v>
      </c>
      <c r="C199" s="2" t="s">
        <v>336</v>
      </c>
      <c r="D199" s="5" t="s">
        <v>658</v>
      </c>
      <c r="E199" s="292">
        <f t="shared" ref="E199:F213" si="64">K199</f>
        <v>1850</v>
      </c>
      <c r="F199" s="293">
        <f t="shared" si="64"/>
        <v>1150</v>
      </c>
      <c r="G199" s="101"/>
      <c r="H199" s="2"/>
      <c r="I199" s="45"/>
      <c r="J199" s="33"/>
      <c r="K199" s="202">
        <f t="shared" ref="K199:L214" si="65">MROUND(N199+25,50)</f>
        <v>1850</v>
      </c>
      <c r="L199" s="202">
        <f t="shared" si="65"/>
        <v>1150</v>
      </c>
      <c r="M199" s="51"/>
      <c r="N199" s="13">
        <f t="shared" si="48"/>
        <v>1846.4250000000002</v>
      </c>
      <c r="O199" s="13">
        <f t="shared" si="49"/>
        <v>1107.855</v>
      </c>
      <c r="P199" s="51"/>
      <c r="Q199" s="554">
        <v>738.57</v>
      </c>
      <c r="R199" s="522">
        <v>738.57</v>
      </c>
      <c r="S199" s="398">
        <v>738.57</v>
      </c>
      <c r="T199" s="398">
        <v>738.57</v>
      </c>
      <c r="U199" s="398">
        <v>738.57</v>
      </c>
      <c r="V199" s="398">
        <v>738.57</v>
      </c>
      <c r="W199" s="436">
        <v>738.57</v>
      </c>
      <c r="X199" s="399">
        <v>706.48531250000008</v>
      </c>
      <c r="Y199" s="399">
        <v>706.48531250000008</v>
      </c>
      <c r="Z199" s="371">
        <v>642.25937499999998</v>
      </c>
      <c r="AA199" s="303">
        <v>442.9375</v>
      </c>
      <c r="AB199" s="289">
        <v>442.9375</v>
      </c>
      <c r="AC199" s="277">
        <v>354.35</v>
      </c>
      <c r="AD199" s="263">
        <v>354.35</v>
      </c>
      <c r="AE199" s="263">
        <v>354.35</v>
      </c>
      <c r="AF199" s="208">
        <v>316.38222000000002</v>
      </c>
      <c r="AG199" s="208">
        <v>316.38222000000002</v>
      </c>
      <c r="AH199" s="208">
        <v>316.38222000000002</v>
      </c>
      <c r="AI199" s="208">
        <v>316.38222000000002</v>
      </c>
      <c r="AJ199" s="208">
        <v>285.33750000000003</v>
      </c>
      <c r="AK199" s="190">
        <v>228.27</v>
      </c>
      <c r="AL199" s="312">
        <f t="shared" si="58"/>
        <v>1</v>
      </c>
      <c r="AN199" s="34"/>
      <c r="AO199" s="34"/>
      <c r="AP199" s="34"/>
      <c r="AQ199" s="34"/>
      <c r="AR199" s="34"/>
      <c r="AS199" s="34"/>
    </row>
    <row r="200" spans="1:45" s="144" customFormat="1" ht="23.1" customHeight="1" x14ac:dyDescent="0.25">
      <c r="A200" s="516" t="s">
        <v>290</v>
      </c>
      <c r="B200" s="2">
        <v>267</v>
      </c>
      <c r="C200" s="2" t="s">
        <v>337</v>
      </c>
      <c r="D200" s="4" t="s">
        <v>692</v>
      </c>
      <c r="E200" s="116">
        <f t="shared" si="64"/>
        <v>3100</v>
      </c>
      <c r="F200" s="117">
        <f t="shared" si="64"/>
        <v>1850</v>
      </c>
      <c r="G200" s="101"/>
      <c r="H200" s="2"/>
      <c r="I200" s="45"/>
      <c r="J200" s="33"/>
      <c r="K200" s="202">
        <f t="shared" si="65"/>
        <v>3100</v>
      </c>
      <c r="L200" s="202">
        <f t="shared" si="65"/>
        <v>1850</v>
      </c>
      <c r="M200" s="51"/>
      <c r="N200" s="13">
        <f t="shared" si="48"/>
        <v>3082.5250000000001</v>
      </c>
      <c r="O200" s="13">
        <f t="shared" si="49"/>
        <v>1849.5149999999999</v>
      </c>
      <c r="P200" s="51"/>
      <c r="Q200" s="554">
        <v>1233.01</v>
      </c>
      <c r="R200" s="522">
        <v>1233.01</v>
      </c>
      <c r="S200" s="398">
        <v>1233.01</v>
      </c>
      <c r="T200" s="398">
        <v>1233.01</v>
      </c>
      <c r="U200" s="398">
        <v>1233.01</v>
      </c>
      <c r="V200" s="398">
        <v>1233.01</v>
      </c>
      <c r="W200" s="436">
        <v>1233.01</v>
      </c>
      <c r="X200" s="399">
        <v>1179.42275</v>
      </c>
      <c r="Y200" s="399">
        <v>1179.42275</v>
      </c>
      <c r="Z200" s="371">
        <v>1072.2024999999999</v>
      </c>
      <c r="AA200" s="303">
        <v>739.44999999999993</v>
      </c>
      <c r="AB200" s="289">
        <v>739.44999999999993</v>
      </c>
      <c r="AC200" s="277">
        <v>591.55999999999995</v>
      </c>
      <c r="AD200" s="263">
        <v>591.55999999999995</v>
      </c>
      <c r="AE200" s="263">
        <v>591.55999999999995</v>
      </c>
      <c r="AF200" s="208">
        <v>528.17687999999998</v>
      </c>
      <c r="AG200" s="208">
        <v>528.17687999999998</v>
      </c>
      <c r="AH200" s="208">
        <v>528.17687999999998</v>
      </c>
      <c r="AI200" s="208">
        <v>528.17687999999998</v>
      </c>
      <c r="AJ200" s="208">
        <v>476.34999999999997</v>
      </c>
      <c r="AK200" s="190">
        <v>381.08</v>
      </c>
      <c r="AL200" s="312">
        <f t="shared" si="58"/>
        <v>1</v>
      </c>
      <c r="AN200" s="34"/>
      <c r="AO200" s="34"/>
      <c r="AP200" s="34"/>
      <c r="AQ200" s="34"/>
      <c r="AR200" s="34"/>
      <c r="AS200" s="34"/>
    </row>
    <row r="201" spans="1:45" s="144" customFormat="1" ht="3.95" customHeight="1" x14ac:dyDescent="0.25">
      <c r="A201" s="2"/>
      <c r="B201" s="2"/>
      <c r="C201" s="2"/>
      <c r="D201" s="136"/>
      <c r="E201" s="138"/>
      <c r="F201" s="139"/>
      <c r="G201" s="101"/>
      <c r="H201" s="2"/>
      <c r="I201" s="45"/>
      <c r="J201" s="33"/>
      <c r="K201" s="202">
        <f t="shared" si="65"/>
        <v>50</v>
      </c>
      <c r="L201" s="202">
        <f t="shared" si="65"/>
        <v>50</v>
      </c>
      <c r="M201" s="51"/>
      <c r="N201" s="13"/>
      <c r="O201" s="13"/>
      <c r="P201" s="51"/>
      <c r="Q201" s="554"/>
      <c r="R201" s="522"/>
      <c r="S201" s="398"/>
      <c r="T201" s="398"/>
      <c r="U201" s="398"/>
      <c r="V201" s="398"/>
      <c r="W201" s="400"/>
      <c r="X201" s="399"/>
      <c r="Y201" s="399"/>
      <c r="Z201" s="371"/>
      <c r="AA201" s="303"/>
      <c r="AB201" s="289"/>
      <c r="AC201" s="277"/>
      <c r="AD201" s="263"/>
      <c r="AE201" s="263"/>
      <c r="AF201" s="208"/>
      <c r="AG201" s="208"/>
      <c r="AH201" s="208"/>
      <c r="AI201" s="208"/>
      <c r="AJ201" s="208"/>
      <c r="AK201" s="190"/>
      <c r="AL201" s="312" t="e">
        <f t="shared" si="58"/>
        <v>#DIV/0!</v>
      </c>
      <c r="AN201" s="34"/>
      <c r="AO201" s="34"/>
      <c r="AP201" s="34"/>
      <c r="AQ201" s="34"/>
      <c r="AR201" s="34"/>
      <c r="AS201" s="34"/>
    </row>
    <row r="202" spans="1:45" s="144" customFormat="1" ht="23.1" customHeight="1" x14ac:dyDescent="0.25">
      <c r="A202" s="516" t="s">
        <v>245</v>
      </c>
      <c r="B202" s="2">
        <v>4752</v>
      </c>
      <c r="C202" s="2" t="s">
        <v>501</v>
      </c>
      <c r="D202" s="4" t="s">
        <v>249</v>
      </c>
      <c r="E202" s="116">
        <f t="shared" si="64"/>
        <v>3450</v>
      </c>
      <c r="F202" s="117">
        <f t="shared" si="64"/>
        <v>2100</v>
      </c>
      <c r="G202" s="101"/>
      <c r="H202" s="2"/>
      <c r="I202" s="45"/>
      <c r="J202" s="33"/>
      <c r="K202" s="202">
        <f t="shared" si="65"/>
        <v>3450</v>
      </c>
      <c r="L202" s="202">
        <f t="shared" si="65"/>
        <v>2100</v>
      </c>
      <c r="M202" s="51"/>
      <c r="N202" s="13">
        <f t="shared" si="48"/>
        <v>3447.5</v>
      </c>
      <c r="O202" s="13">
        <f t="shared" si="49"/>
        <v>2068.5</v>
      </c>
      <c r="P202" s="51"/>
      <c r="Q202" s="554">
        <v>1379</v>
      </c>
      <c r="R202" s="522">
        <v>1379</v>
      </c>
      <c r="S202" s="398">
        <v>1379</v>
      </c>
      <c r="T202" s="398">
        <v>1149.47</v>
      </c>
      <c r="U202" s="398">
        <v>1149.47</v>
      </c>
      <c r="V202" s="398">
        <v>1149.47</v>
      </c>
      <c r="W202" s="436">
        <v>1149.47</v>
      </c>
      <c r="X202" s="399">
        <v>1099.4973</v>
      </c>
      <c r="Y202" s="399">
        <v>1099.4973</v>
      </c>
      <c r="Z202" s="371">
        <v>999.54300000000001</v>
      </c>
      <c r="AA202" s="303">
        <v>689.34</v>
      </c>
      <c r="AB202" s="289">
        <v>692.5</v>
      </c>
      <c r="AC202" s="277">
        <v>554</v>
      </c>
      <c r="AD202" s="272">
        <v>554</v>
      </c>
      <c r="AE202" s="263">
        <v>551.47</v>
      </c>
      <c r="AF202" s="208">
        <v>492.37649999999996</v>
      </c>
      <c r="AG202" s="208">
        <v>492.37649999999996</v>
      </c>
      <c r="AH202" s="208">
        <v>492.37649999999996</v>
      </c>
      <c r="AI202" s="208">
        <v>492.37649999999996</v>
      </c>
      <c r="AJ202" s="208">
        <v>444.0625</v>
      </c>
      <c r="AK202" s="190">
        <v>355.25</v>
      </c>
      <c r="AL202" s="312">
        <f t="shared" si="58"/>
        <v>1.1996833323183729</v>
      </c>
      <c r="AN202" s="34"/>
      <c r="AO202" s="34"/>
      <c r="AP202" s="34"/>
      <c r="AQ202" s="34"/>
      <c r="AR202" s="34"/>
      <c r="AS202" s="34"/>
    </row>
    <row r="203" spans="1:45" s="144" customFormat="1" ht="23.1" customHeight="1" x14ac:dyDescent="0.25">
      <c r="A203" s="516" t="s">
        <v>245</v>
      </c>
      <c r="B203" s="2">
        <v>4753</v>
      </c>
      <c r="C203" s="2" t="s">
        <v>502</v>
      </c>
      <c r="D203" s="4" t="s">
        <v>248</v>
      </c>
      <c r="E203" s="116">
        <f t="shared" si="64"/>
        <v>5250</v>
      </c>
      <c r="F203" s="117">
        <f t="shared" si="64"/>
        <v>3150</v>
      </c>
      <c r="G203" s="101"/>
      <c r="H203" s="2"/>
      <c r="I203" s="45"/>
      <c r="J203" s="33"/>
      <c r="K203" s="202">
        <f t="shared" si="65"/>
        <v>5250</v>
      </c>
      <c r="L203" s="202">
        <f t="shared" si="65"/>
        <v>3150</v>
      </c>
      <c r="M203" s="51"/>
      <c r="N203" s="13">
        <f t="shared" si="48"/>
        <v>5238.625</v>
      </c>
      <c r="O203" s="13">
        <f t="shared" si="49"/>
        <v>3143.1749999999997</v>
      </c>
      <c r="P203" s="51"/>
      <c r="Q203" s="554">
        <v>2095.4499999999998</v>
      </c>
      <c r="R203" s="522">
        <v>2095.4499999999998</v>
      </c>
      <c r="S203" s="398">
        <v>2095.4499999999998</v>
      </c>
      <c r="T203" s="398">
        <v>1746.93</v>
      </c>
      <c r="U203" s="398">
        <v>1746.93</v>
      </c>
      <c r="V203" s="398">
        <v>1746.93</v>
      </c>
      <c r="W203" s="436">
        <v>1746.93</v>
      </c>
      <c r="X203" s="399">
        <v>1670.9858000000004</v>
      </c>
      <c r="Y203" s="399">
        <v>1670.9858000000004</v>
      </c>
      <c r="Z203" s="371">
        <v>1519.0780000000002</v>
      </c>
      <c r="AA203" s="303">
        <v>1047.6400000000001</v>
      </c>
      <c r="AB203" s="289">
        <v>1048.75</v>
      </c>
      <c r="AC203" s="277">
        <v>839</v>
      </c>
      <c r="AD203" s="272">
        <v>839</v>
      </c>
      <c r="AE203" s="263">
        <v>838.11</v>
      </c>
      <c r="AF203" s="208">
        <v>748.30139999999994</v>
      </c>
      <c r="AG203" s="208">
        <v>748.30139999999994</v>
      </c>
      <c r="AH203" s="208">
        <v>748.30139999999994</v>
      </c>
      <c r="AI203" s="208">
        <v>748.30139999999994</v>
      </c>
      <c r="AJ203" s="208">
        <v>674.875</v>
      </c>
      <c r="AK203" s="190">
        <v>539.9</v>
      </c>
      <c r="AL203" s="312">
        <f t="shared" si="58"/>
        <v>1.1995042732107182</v>
      </c>
      <c r="AN203" s="34"/>
      <c r="AO203" s="34"/>
      <c r="AP203" s="34"/>
      <c r="AQ203" s="34"/>
      <c r="AR203" s="34"/>
      <c r="AS203" s="34"/>
    </row>
    <row r="204" spans="1:45" s="144" customFormat="1" ht="23.1" customHeight="1" x14ac:dyDescent="0.25">
      <c r="A204" s="516" t="s">
        <v>245</v>
      </c>
      <c r="B204" s="2">
        <v>4754</v>
      </c>
      <c r="C204" s="2" t="s">
        <v>503</v>
      </c>
      <c r="D204" s="4" t="s">
        <v>247</v>
      </c>
      <c r="E204" s="116">
        <f t="shared" si="64"/>
        <v>8300</v>
      </c>
      <c r="F204" s="117">
        <f t="shared" si="64"/>
        <v>5000</v>
      </c>
      <c r="G204" s="101"/>
      <c r="H204" s="2"/>
      <c r="I204" s="45"/>
      <c r="J204" s="33"/>
      <c r="K204" s="202">
        <f t="shared" si="65"/>
        <v>8300</v>
      </c>
      <c r="L204" s="202">
        <f t="shared" si="65"/>
        <v>5000</v>
      </c>
      <c r="M204" s="51"/>
      <c r="N204" s="13">
        <f t="shared" si="48"/>
        <v>8268.8250000000007</v>
      </c>
      <c r="O204" s="13">
        <f t="shared" si="49"/>
        <v>4961.2950000000001</v>
      </c>
      <c r="P204" s="51"/>
      <c r="Q204" s="554">
        <v>3307.53</v>
      </c>
      <c r="R204" s="522">
        <v>3307.53</v>
      </c>
      <c r="S204" s="398">
        <v>3307.53</v>
      </c>
      <c r="T204" s="398">
        <v>2758.37</v>
      </c>
      <c r="U204" s="398">
        <v>2758.37</v>
      </c>
      <c r="V204" s="398">
        <v>2758.37</v>
      </c>
      <c r="W204" s="436">
        <v>2758.37</v>
      </c>
      <c r="X204" s="399">
        <v>2638.4171000000006</v>
      </c>
      <c r="Y204" s="399">
        <v>2638.4171000000006</v>
      </c>
      <c r="Z204" s="371">
        <v>2398.5610000000001</v>
      </c>
      <c r="AA204" s="303">
        <v>1654.18</v>
      </c>
      <c r="AB204" s="289">
        <v>1655</v>
      </c>
      <c r="AC204" s="277">
        <v>1324</v>
      </c>
      <c r="AD204" s="272">
        <v>1324</v>
      </c>
      <c r="AE204" s="263">
        <v>1323.34</v>
      </c>
      <c r="AF204" s="208">
        <v>1181.5649999999998</v>
      </c>
      <c r="AG204" s="208">
        <v>1181.5649999999998</v>
      </c>
      <c r="AH204" s="208">
        <v>1181.5649999999998</v>
      </c>
      <c r="AI204" s="208">
        <v>1181.5649999999998</v>
      </c>
      <c r="AJ204" s="208">
        <v>1065.625</v>
      </c>
      <c r="AK204" s="190">
        <v>852.5</v>
      </c>
      <c r="AL204" s="312">
        <f t="shared" si="58"/>
        <v>1.1990885921758141</v>
      </c>
      <c r="AN204" s="34"/>
      <c r="AO204" s="34"/>
      <c r="AP204" s="34"/>
      <c r="AQ204" s="34"/>
      <c r="AR204" s="34"/>
      <c r="AS204" s="34"/>
    </row>
    <row r="205" spans="1:45" s="144" customFormat="1" ht="23.1" customHeight="1" x14ac:dyDescent="0.25">
      <c r="A205" s="516" t="s">
        <v>245</v>
      </c>
      <c r="B205" s="2">
        <v>4755</v>
      </c>
      <c r="C205" s="2" t="s">
        <v>504</v>
      </c>
      <c r="D205" s="4" t="s">
        <v>250</v>
      </c>
      <c r="E205" s="116">
        <f t="shared" si="64"/>
        <v>13250</v>
      </c>
      <c r="F205" s="117">
        <f t="shared" si="64"/>
        <v>7950</v>
      </c>
      <c r="G205" s="101"/>
      <c r="H205" s="2"/>
      <c r="I205" s="45"/>
      <c r="J205" s="33"/>
      <c r="K205" s="202">
        <f t="shared" si="65"/>
        <v>13250</v>
      </c>
      <c r="L205" s="202">
        <f t="shared" si="65"/>
        <v>7950</v>
      </c>
      <c r="M205" s="51"/>
      <c r="N205" s="13">
        <f t="shared" si="48"/>
        <v>13237.725</v>
      </c>
      <c r="O205" s="13">
        <f t="shared" si="49"/>
        <v>7942.6350000000002</v>
      </c>
      <c r="P205" s="51"/>
      <c r="Q205" s="554">
        <v>5295.09</v>
      </c>
      <c r="R205" s="522">
        <v>5295.09</v>
      </c>
      <c r="S205" s="398">
        <v>5295.09</v>
      </c>
      <c r="T205" s="398">
        <v>4414.32</v>
      </c>
      <c r="U205" s="398">
        <v>4414.32</v>
      </c>
      <c r="V205" s="398">
        <v>4414.32</v>
      </c>
      <c r="W205" s="436">
        <v>4414.32</v>
      </c>
      <c r="X205" s="399">
        <v>4222.3797000000004</v>
      </c>
      <c r="Y205" s="399">
        <v>4222.3797000000004</v>
      </c>
      <c r="Z205" s="371">
        <v>3838.527</v>
      </c>
      <c r="AA205" s="303">
        <v>2647.26</v>
      </c>
      <c r="AB205" s="289">
        <v>2647.5</v>
      </c>
      <c r="AC205" s="277">
        <v>2118</v>
      </c>
      <c r="AD205" s="272">
        <v>2118</v>
      </c>
      <c r="AE205" s="263">
        <v>2117.81</v>
      </c>
      <c r="AF205" s="208">
        <v>1890.9059399999999</v>
      </c>
      <c r="AG205" s="208">
        <v>1890.9059399999999</v>
      </c>
      <c r="AH205" s="208">
        <v>1890.9059399999999</v>
      </c>
      <c r="AI205" s="208">
        <v>1890.9059399999999</v>
      </c>
      <c r="AJ205" s="208">
        <v>1705.3625</v>
      </c>
      <c r="AK205" s="190">
        <v>1364.29</v>
      </c>
      <c r="AL205" s="312">
        <f t="shared" si="58"/>
        <v>1.1995256347523515</v>
      </c>
      <c r="AN205" s="34"/>
      <c r="AO205" s="34"/>
      <c r="AP205" s="34"/>
      <c r="AQ205" s="34"/>
      <c r="AR205" s="34"/>
      <c r="AS205" s="34"/>
    </row>
    <row r="206" spans="1:45" s="144" customFormat="1" ht="3.95" customHeight="1" x14ac:dyDescent="0.25">
      <c r="A206" s="2"/>
      <c r="B206" s="2"/>
      <c r="C206" s="2"/>
      <c r="D206" s="136"/>
      <c r="E206" s="138"/>
      <c r="F206" s="139"/>
      <c r="G206" s="101"/>
      <c r="H206" s="2"/>
      <c r="I206" s="45"/>
      <c r="J206" s="33"/>
      <c r="K206" s="202">
        <f t="shared" si="65"/>
        <v>50</v>
      </c>
      <c r="L206" s="202">
        <f t="shared" si="65"/>
        <v>50</v>
      </c>
      <c r="M206" s="2"/>
      <c r="N206" s="13"/>
      <c r="O206" s="13"/>
      <c r="P206" s="2"/>
      <c r="Q206" s="553">
        <v>45483</v>
      </c>
      <c r="R206" s="476">
        <v>45455</v>
      </c>
      <c r="S206" s="476">
        <v>45425</v>
      </c>
      <c r="T206" s="476">
        <v>45394</v>
      </c>
      <c r="U206" s="473">
        <v>220324</v>
      </c>
      <c r="V206" s="398"/>
      <c r="W206" s="400"/>
      <c r="X206" s="400"/>
      <c r="Y206" s="400"/>
      <c r="Z206" s="332"/>
      <c r="AA206" s="332"/>
      <c r="AB206" s="330"/>
      <c r="AC206" s="280"/>
      <c r="AD206" s="339"/>
      <c r="AE206" s="331"/>
      <c r="AF206" s="237"/>
      <c r="AG206" s="237"/>
      <c r="AH206" s="237"/>
      <c r="AI206" s="237"/>
      <c r="AJ206" s="237"/>
      <c r="AK206" s="240"/>
      <c r="AL206" s="312">
        <f t="shared" si="58"/>
        <v>1.0019606115345641</v>
      </c>
      <c r="AN206" s="34"/>
      <c r="AO206" s="34"/>
      <c r="AP206" s="34"/>
      <c r="AQ206" s="34"/>
      <c r="AR206" s="34"/>
      <c r="AS206" s="34"/>
    </row>
    <row r="207" spans="1:45" s="144" customFormat="1" ht="23.1" customHeight="1" x14ac:dyDescent="0.25">
      <c r="A207" s="449" t="s">
        <v>238</v>
      </c>
      <c r="B207" s="2">
        <v>1968</v>
      </c>
      <c r="C207" s="2" t="s">
        <v>446</v>
      </c>
      <c r="D207" s="4" t="s">
        <v>782</v>
      </c>
      <c r="E207" s="116">
        <f t="shared" si="64"/>
        <v>3500</v>
      </c>
      <c r="F207" s="117">
        <f t="shared" si="64"/>
        <v>2100</v>
      </c>
      <c r="G207" s="101"/>
      <c r="H207" s="2"/>
      <c r="I207" s="45"/>
      <c r="J207" s="33"/>
      <c r="K207" s="202">
        <f t="shared" si="65"/>
        <v>3500</v>
      </c>
      <c r="L207" s="202">
        <f t="shared" si="65"/>
        <v>2100</v>
      </c>
      <c r="M207" s="51"/>
      <c r="N207" s="13">
        <f t="shared" ref="N207:N274" si="66">Q207*$N$7</f>
        <v>3480.375</v>
      </c>
      <c r="O207" s="13">
        <f t="shared" ref="O207:O274" si="67">Q207*$O$7</f>
        <v>2088.2250000000004</v>
      </c>
      <c r="P207" s="51"/>
      <c r="Q207" s="554">
        <v>1392.15</v>
      </c>
      <c r="R207" s="477">
        <v>1392.15</v>
      </c>
      <c r="S207" s="477">
        <v>1392.15</v>
      </c>
      <c r="T207" s="477">
        <v>1392.15</v>
      </c>
      <c r="U207" s="450">
        <v>1289.0240000000001</v>
      </c>
      <c r="V207" s="450">
        <v>1289.0240000000001</v>
      </c>
      <c r="W207" s="436">
        <v>1171.8399999999999</v>
      </c>
      <c r="X207" s="409">
        <v>1171.8399999999999</v>
      </c>
      <c r="Y207" s="409">
        <v>1171.8399999999999</v>
      </c>
      <c r="Z207" s="368">
        <v>1069.2</v>
      </c>
      <c r="AA207" s="305">
        <v>855.36</v>
      </c>
      <c r="AB207" s="289">
        <v>786.71249999999998</v>
      </c>
      <c r="AC207" s="277">
        <v>629.37</v>
      </c>
      <c r="AD207" s="263">
        <v>629.37</v>
      </c>
      <c r="AE207" s="263">
        <v>629.37</v>
      </c>
      <c r="AF207" s="208">
        <v>566.41661999999997</v>
      </c>
      <c r="AG207" s="208">
        <v>566.41661999999997</v>
      </c>
      <c r="AH207" s="208">
        <v>566.41661999999997</v>
      </c>
      <c r="AI207" s="208">
        <v>566.41661999999997</v>
      </c>
      <c r="AJ207" s="208">
        <v>510.83750000000003</v>
      </c>
      <c r="AK207" s="190">
        <v>408.67</v>
      </c>
      <c r="AL207" s="312">
        <f t="shared" si="58"/>
        <v>1</v>
      </c>
      <c r="AN207" s="34"/>
      <c r="AO207" s="34"/>
      <c r="AP207" s="34"/>
      <c r="AQ207" s="34"/>
      <c r="AR207" s="34"/>
      <c r="AS207" s="34"/>
    </row>
    <row r="208" spans="1:45" s="144" customFormat="1" ht="23.1" customHeight="1" x14ac:dyDescent="0.25">
      <c r="A208" s="449" t="s">
        <v>238</v>
      </c>
      <c r="B208" s="2">
        <v>1969</v>
      </c>
      <c r="C208" s="2" t="s">
        <v>447</v>
      </c>
      <c r="D208" s="4" t="s">
        <v>783</v>
      </c>
      <c r="E208" s="116">
        <f t="shared" si="64"/>
        <v>3750</v>
      </c>
      <c r="F208" s="117">
        <f t="shared" si="64"/>
        <v>2250</v>
      </c>
      <c r="G208" s="101"/>
      <c r="H208" s="2"/>
      <c r="I208" s="45"/>
      <c r="J208" s="33"/>
      <c r="K208" s="202">
        <f t="shared" si="65"/>
        <v>3750</v>
      </c>
      <c r="L208" s="202">
        <f t="shared" si="65"/>
        <v>2250</v>
      </c>
      <c r="M208" s="51"/>
      <c r="N208" s="13">
        <f t="shared" si="66"/>
        <v>3708.4500000000003</v>
      </c>
      <c r="O208" s="13">
        <f t="shared" si="67"/>
        <v>2225.0700000000002</v>
      </c>
      <c r="P208" s="51"/>
      <c r="Q208" s="554">
        <v>1483.38</v>
      </c>
      <c r="R208" s="477">
        <v>1483.38</v>
      </c>
      <c r="S208" s="477">
        <v>1483.38</v>
      </c>
      <c r="T208" s="477">
        <v>1483.38</v>
      </c>
      <c r="U208" s="450">
        <v>1373.5</v>
      </c>
      <c r="V208" s="450">
        <v>1302.2239999999999</v>
      </c>
      <c r="W208" s="436">
        <v>1183.8399999999999</v>
      </c>
      <c r="X208" s="409">
        <v>1183.8399999999999</v>
      </c>
      <c r="Y208" s="409">
        <v>1183.8399999999999</v>
      </c>
      <c r="Z208" s="368">
        <v>1139.9124999999999</v>
      </c>
      <c r="AA208" s="303">
        <v>911.93</v>
      </c>
      <c r="AB208" s="289">
        <v>838.17499999999995</v>
      </c>
      <c r="AC208" s="277">
        <v>670.54</v>
      </c>
      <c r="AD208" s="263">
        <v>670.54</v>
      </c>
      <c r="AE208" s="263">
        <v>670.54</v>
      </c>
      <c r="AF208" s="208">
        <v>603.54755999999998</v>
      </c>
      <c r="AG208" s="208">
        <v>603.54755999999998</v>
      </c>
      <c r="AH208" s="208">
        <v>603.54755999999998</v>
      </c>
      <c r="AI208" s="208">
        <v>603.54755999999998</v>
      </c>
      <c r="AJ208" s="208">
        <v>544.32499999999993</v>
      </c>
      <c r="AK208" s="190">
        <v>435.46</v>
      </c>
      <c r="AL208" s="312">
        <f t="shared" si="58"/>
        <v>1</v>
      </c>
      <c r="AM208" s="144">
        <f>U208*1.08</f>
        <v>1483.38</v>
      </c>
      <c r="AN208" s="34"/>
      <c r="AO208" s="34"/>
      <c r="AP208" s="34"/>
      <c r="AQ208" s="34"/>
      <c r="AR208" s="34"/>
      <c r="AS208" s="34"/>
    </row>
    <row r="209" spans="1:45" s="144" customFormat="1" ht="23.1" customHeight="1" x14ac:dyDescent="0.25">
      <c r="A209" s="449" t="s">
        <v>238</v>
      </c>
      <c r="B209" s="2">
        <v>1970</v>
      </c>
      <c r="C209" s="2" t="s">
        <v>448</v>
      </c>
      <c r="D209" s="4" t="s">
        <v>784</v>
      </c>
      <c r="E209" s="116">
        <f t="shared" si="64"/>
        <v>5150</v>
      </c>
      <c r="F209" s="117">
        <f t="shared" si="64"/>
        <v>3100</v>
      </c>
      <c r="G209" s="101"/>
      <c r="H209" s="2"/>
      <c r="I209" s="45"/>
      <c r="J209" s="33"/>
      <c r="K209" s="202">
        <f t="shared" si="65"/>
        <v>5150</v>
      </c>
      <c r="L209" s="202">
        <f t="shared" si="65"/>
        <v>3100</v>
      </c>
      <c r="M209" s="51"/>
      <c r="N209" s="13">
        <f t="shared" si="66"/>
        <v>5138.0349999999999</v>
      </c>
      <c r="O209" s="13">
        <f t="shared" si="67"/>
        <v>3082.8209999999999</v>
      </c>
      <c r="P209" s="51"/>
      <c r="Q209" s="554">
        <v>2055.2139999999999</v>
      </c>
      <c r="R209" s="477">
        <v>2055.2139999999999</v>
      </c>
      <c r="S209" s="477">
        <v>2055.2139999999999</v>
      </c>
      <c r="T209" s="477">
        <v>2055.2139999999999</v>
      </c>
      <c r="U209" s="450">
        <v>1902.9780000000001</v>
      </c>
      <c r="V209" s="450">
        <v>1902.9780000000001</v>
      </c>
      <c r="W209" s="436">
        <v>1729.98</v>
      </c>
      <c r="X209" s="409">
        <v>1729.98</v>
      </c>
      <c r="Y209" s="409">
        <v>1729.98</v>
      </c>
      <c r="Z209" s="368">
        <v>1578.45</v>
      </c>
      <c r="AA209" s="305">
        <v>1262.76</v>
      </c>
      <c r="AB209" s="289">
        <v>1161.39375</v>
      </c>
      <c r="AC209" s="277">
        <v>929.11500000000001</v>
      </c>
      <c r="AD209" s="263">
        <v>929.11500000000001</v>
      </c>
      <c r="AE209" s="263">
        <v>929.11500000000001</v>
      </c>
      <c r="AF209" s="208">
        <v>836.21537999999998</v>
      </c>
      <c r="AG209" s="208">
        <v>836.21537999999998</v>
      </c>
      <c r="AH209" s="208">
        <v>836.21537999999998</v>
      </c>
      <c r="AI209" s="208">
        <v>836.21537999999998</v>
      </c>
      <c r="AJ209" s="208">
        <v>754.16250000000002</v>
      </c>
      <c r="AK209" s="190">
        <v>603.33000000000004</v>
      </c>
      <c r="AL209" s="312">
        <f t="shared" si="58"/>
        <v>1</v>
      </c>
      <c r="AN209" s="34"/>
      <c r="AO209" s="34"/>
      <c r="AP209" s="34"/>
      <c r="AQ209" s="34"/>
      <c r="AR209" s="34"/>
      <c r="AS209" s="34"/>
    </row>
    <row r="210" spans="1:45" s="144" customFormat="1" ht="23.1" customHeight="1" x14ac:dyDescent="0.25">
      <c r="A210" s="449" t="s">
        <v>238</v>
      </c>
      <c r="B210" s="2">
        <v>1971</v>
      </c>
      <c r="C210" s="2" t="s">
        <v>449</v>
      </c>
      <c r="D210" s="4" t="s">
        <v>785</v>
      </c>
      <c r="E210" s="116">
        <f t="shared" si="64"/>
        <v>7900</v>
      </c>
      <c r="F210" s="117">
        <f t="shared" si="64"/>
        <v>4750</v>
      </c>
      <c r="G210" s="101"/>
      <c r="H210" s="2"/>
      <c r="I210" s="45"/>
      <c r="J210" s="33"/>
      <c r="K210" s="202">
        <f t="shared" si="65"/>
        <v>7900</v>
      </c>
      <c r="L210" s="202">
        <f t="shared" si="65"/>
        <v>4750</v>
      </c>
      <c r="M210" s="51"/>
      <c r="N210" s="13">
        <f t="shared" si="66"/>
        <v>7850.45</v>
      </c>
      <c r="O210" s="13">
        <f t="shared" si="67"/>
        <v>4710.2699999999995</v>
      </c>
      <c r="P210" s="51"/>
      <c r="Q210" s="554">
        <v>3140.18</v>
      </c>
      <c r="R210" s="477">
        <v>3140.18</v>
      </c>
      <c r="S210" s="477">
        <v>3140.18</v>
      </c>
      <c r="T210" s="477">
        <v>3140.18</v>
      </c>
      <c r="U210" s="450">
        <v>2907.5750000000003</v>
      </c>
      <c r="V210" s="450">
        <v>2907.5750000000003</v>
      </c>
      <c r="W210" s="436">
        <v>2643.25</v>
      </c>
      <c r="X210" s="409">
        <v>2643.25</v>
      </c>
      <c r="Y210" s="409">
        <v>2643.25</v>
      </c>
      <c r="Z210" s="368">
        <v>2411.7250000000004</v>
      </c>
      <c r="AA210" s="305">
        <v>1929.38</v>
      </c>
      <c r="AB210" s="289">
        <v>1774.52</v>
      </c>
      <c r="AC210" s="277">
        <v>1419.616</v>
      </c>
      <c r="AD210" s="263">
        <v>1419.616</v>
      </c>
      <c r="AE210" s="263">
        <v>1419.616</v>
      </c>
      <c r="AF210" s="208">
        <v>1277.6563799999999</v>
      </c>
      <c r="AG210" s="208">
        <v>1277.6563799999999</v>
      </c>
      <c r="AH210" s="208">
        <v>1277.6563799999999</v>
      </c>
      <c r="AI210" s="208">
        <v>1277.6563799999999</v>
      </c>
      <c r="AJ210" s="208">
        <v>1152.2875000000001</v>
      </c>
      <c r="AK210" s="190">
        <v>921.83</v>
      </c>
      <c r="AL210" s="312">
        <f t="shared" si="58"/>
        <v>1</v>
      </c>
      <c r="AN210" s="34"/>
      <c r="AO210" s="34"/>
      <c r="AP210" s="34"/>
      <c r="AQ210" s="34"/>
      <c r="AR210" s="34"/>
      <c r="AS210" s="34"/>
    </row>
    <row r="211" spans="1:45" s="144" customFormat="1" ht="23.1" customHeight="1" x14ac:dyDescent="0.25">
      <c r="A211" s="449" t="s">
        <v>238</v>
      </c>
      <c r="B211" s="2">
        <v>1972</v>
      </c>
      <c r="C211" s="2" t="s">
        <v>450</v>
      </c>
      <c r="D211" s="4" t="s">
        <v>786</v>
      </c>
      <c r="E211" s="116">
        <f t="shared" si="64"/>
        <v>10450</v>
      </c>
      <c r="F211" s="117">
        <f t="shared" si="64"/>
        <v>6300</v>
      </c>
      <c r="G211" s="101"/>
      <c r="H211" s="2"/>
      <c r="I211" s="45"/>
      <c r="J211" s="33"/>
      <c r="K211" s="202">
        <f t="shared" si="65"/>
        <v>10450</v>
      </c>
      <c r="L211" s="202">
        <f t="shared" si="65"/>
        <v>6300</v>
      </c>
      <c r="M211" s="51"/>
      <c r="N211" s="13">
        <f t="shared" si="66"/>
        <v>10433.599999999999</v>
      </c>
      <c r="O211" s="13">
        <f t="shared" si="67"/>
        <v>6260.16</v>
      </c>
      <c r="P211" s="51"/>
      <c r="Q211" s="554">
        <v>4173.4399999999996</v>
      </c>
      <c r="R211" s="477">
        <v>4173.4399999999996</v>
      </c>
      <c r="S211" s="477">
        <v>4173.4399999999996</v>
      </c>
      <c r="T211" s="477">
        <v>4173.4399999999996</v>
      </c>
      <c r="U211" s="450">
        <v>3864.3</v>
      </c>
      <c r="V211" s="450">
        <v>3864.3</v>
      </c>
      <c r="W211" s="436">
        <v>3513</v>
      </c>
      <c r="X211" s="409">
        <v>3513</v>
      </c>
      <c r="Y211" s="409">
        <v>3513</v>
      </c>
      <c r="Z211" s="368">
        <v>3205.2874999999999</v>
      </c>
      <c r="AA211" s="305">
        <v>2564.23</v>
      </c>
      <c r="AB211" s="289">
        <v>2358.4137500000002</v>
      </c>
      <c r="AC211" s="277">
        <v>1886.7310000000002</v>
      </c>
      <c r="AD211" s="263">
        <v>1886.7310000000002</v>
      </c>
      <c r="AE211" s="263">
        <v>1886.7310000000002</v>
      </c>
      <c r="AF211" s="208">
        <v>1698.0579</v>
      </c>
      <c r="AG211" s="208">
        <v>1698.0579</v>
      </c>
      <c r="AH211" s="208">
        <v>1698.0579</v>
      </c>
      <c r="AI211" s="208">
        <v>1698.0579</v>
      </c>
      <c r="AJ211" s="208">
        <v>1531.4375</v>
      </c>
      <c r="AK211" s="190">
        <v>1225.1500000000001</v>
      </c>
      <c r="AL211" s="312">
        <f t="shared" si="58"/>
        <v>1</v>
      </c>
      <c r="AN211" s="34"/>
      <c r="AO211" s="34"/>
      <c r="AP211" s="34"/>
      <c r="AQ211" s="34"/>
      <c r="AR211" s="34"/>
      <c r="AS211" s="34"/>
    </row>
    <row r="212" spans="1:45" s="144" customFormat="1" ht="23.1" customHeight="1" x14ac:dyDescent="0.25">
      <c r="A212" s="449" t="s">
        <v>238</v>
      </c>
      <c r="B212" s="2">
        <v>1973</v>
      </c>
      <c r="C212" s="2" t="s">
        <v>451</v>
      </c>
      <c r="D212" s="4" t="s">
        <v>787</v>
      </c>
      <c r="E212" s="116">
        <f t="shared" si="64"/>
        <v>19000</v>
      </c>
      <c r="F212" s="117">
        <f t="shared" si="64"/>
        <v>11400</v>
      </c>
      <c r="G212" s="101"/>
      <c r="H212" s="2"/>
      <c r="I212" s="45"/>
      <c r="J212" s="33"/>
      <c r="K212" s="202">
        <f t="shared" si="65"/>
        <v>19000</v>
      </c>
      <c r="L212" s="202">
        <f t="shared" si="65"/>
        <v>11400</v>
      </c>
      <c r="M212" s="51"/>
      <c r="N212" s="13">
        <f t="shared" si="66"/>
        <v>18982.3</v>
      </c>
      <c r="O212" s="13">
        <f t="shared" si="67"/>
        <v>11389.380000000001</v>
      </c>
      <c r="P212" s="51"/>
      <c r="Q212" s="554">
        <v>7592.92</v>
      </c>
      <c r="R212" s="477">
        <v>7592.92</v>
      </c>
      <c r="S212" s="477">
        <v>7592.92</v>
      </c>
      <c r="T212" s="477">
        <v>7592.92</v>
      </c>
      <c r="U212" s="450">
        <v>7030.4740000000011</v>
      </c>
      <c r="V212" s="450">
        <v>7030.4740000000011</v>
      </c>
      <c r="W212" s="436">
        <v>6391.34</v>
      </c>
      <c r="X212" s="409">
        <v>6391.34</v>
      </c>
      <c r="Y212" s="409">
        <v>6391.34</v>
      </c>
      <c r="Z212" s="368">
        <v>5831.5124999999998</v>
      </c>
      <c r="AA212" s="305">
        <v>4665.21</v>
      </c>
      <c r="AB212" s="289">
        <v>4290.7425000000003</v>
      </c>
      <c r="AC212" s="277">
        <v>3432.5940000000001</v>
      </c>
      <c r="AD212" s="263">
        <v>3432.5940000000001</v>
      </c>
      <c r="AE212" s="263">
        <v>3432.5940000000001</v>
      </c>
      <c r="AF212" s="208">
        <v>3089.3385599999997</v>
      </c>
      <c r="AG212" s="208">
        <v>3089.3385599999997</v>
      </c>
      <c r="AH212" s="208">
        <v>3089.3385599999997</v>
      </c>
      <c r="AI212" s="208">
        <v>3089.3385599999997</v>
      </c>
      <c r="AJ212" s="208">
        <v>2786.2</v>
      </c>
      <c r="AK212" s="190">
        <v>2228.96</v>
      </c>
      <c r="AL212" s="312">
        <f t="shared" si="58"/>
        <v>1</v>
      </c>
      <c r="AN212" s="34"/>
      <c r="AO212" s="34"/>
      <c r="AP212" s="34"/>
      <c r="AQ212" s="34"/>
      <c r="AR212" s="34"/>
      <c r="AS212" s="34"/>
    </row>
    <row r="213" spans="1:45" s="144" customFormat="1" ht="23.1" customHeight="1" x14ac:dyDescent="0.25">
      <c r="A213" s="449" t="s">
        <v>238</v>
      </c>
      <c r="B213" s="2">
        <v>1974</v>
      </c>
      <c r="C213" s="2" t="s">
        <v>452</v>
      </c>
      <c r="D213" s="4" t="s">
        <v>788</v>
      </c>
      <c r="E213" s="116">
        <f t="shared" si="64"/>
        <v>23850</v>
      </c>
      <c r="F213" s="117">
        <f t="shared" si="64"/>
        <v>14300</v>
      </c>
      <c r="G213" s="101"/>
      <c r="H213" s="2"/>
      <c r="I213" s="45"/>
      <c r="J213" s="33"/>
      <c r="K213" s="202">
        <f t="shared" si="65"/>
        <v>23850</v>
      </c>
      <c r="L213" s="202">
        <f t="shared" si="65"/>
        <v>14300</v>
      </c>
      <c r="M213" s="51"/>
      <c r="N213" s="13">
        <f t="shared" si="66"/>
        <v>23804.2</v>
      </c>
      <c r="O213" s="13">
        <f t="shared" si="67"/>
        <v>14282.52</v>
      </c>
      <c r="P213" s="51"/>
      <c r="Q213" s="554">
        <v>9521.68</v>
      </c>
      <c r="R213" s="477">
        <v>9521.68</v>
      </c>
      <c r="S213" s="477">
        <v>9521.68</v>
      </c>
      <c r="T213" s="477">
        <v>9521.68</v>
      </c>
      <c r="U213" s="450">
        <v>8816.2470000000012</v>
      </c>
      <c r="V213" s="450">
        <v>8816.2470000000012</v>
      </c>
      <c r="W213" s="436">
        <v>8014.77</v>
      </c>
      <c r="X213" s="409">
        <v>8014.77</v>
      </c>
      <c r="Y213" s="409">
        <v>8014.77</v>
      </c>
      <c r="Z213" s="368">
        <v>7312.75</v>
      </c>
      <c r="AA213" s="305">
        <v>5850.2</v>
      </c>
      <c r="AB213" s="289">
        <v>5380.6775000000007</v>
      </c>
      <c r="AC213" s="277">
        <v>4304.5420000000004</v>
      </c>
      <c r="AD213" s="263">
        <v>4304.5420000000004</v>
      </c>
      <c r="AE213" s="263">
        <v>4304.5420000000004</v>
      </c>
      <c r="AF213" s="208">
        <v>3874.1056199999998</v>
      </c>
      <c r="AG213" s="208">
        <v>3874.1056199999998</v>
      </c>
      <c r="AH213" s="208">
        <v>3874.1056199999998</v>
      </c>
      <c r="AI213" s="208">
        <v>3874.1056199999998</v>
      </c>
      <c r="AJ213" s="208">
        <v>3493.9625000000001</v>
      </c>
      <c r="AK213" s="190">
        <v>2795.17</v>
      </c>
      <c r="AL213" s="312">
        <f t="shared" si="58"/>
        <v>1</v>
      </c>
      <c r="AN213" s="34"/>
      <c r="AO213" s="34"/>
      <c r="AP213" s="34"/>
      <c r="AQ213" s="34"/>
      <c r="AR213" s="34"/>
      <c r="AS213" s="34"/>
    </row>
    <row r="214" spans="1:45" s="144" customFormat="1" ht="3.95" customHeight="1" x14ac:dyDescent="0.25">
      <c r="A214" s="2"/>
      <c r="B214" s="2"/>
      <c r="C214" s="2"/>
      <c r="D214" s="136"/>
      <c r="E214" s="138"/>
      <c r="F214" s="139"/>
      <c r="G214" s="101"/>
      <c r="H214" s="2"/>
      <c r="I214" s="45"/>
      <c r="J214" s="33"/>
      <c r="K214" s="202">
        <f t="shared" si="65"/>
        <v>50</v>
      </c>
      <c r="L214" s="202">
        <f t="shared" si="65"/>
        <v>50</v>
      </c>
      <c r="M214" s="51"/>
      <c r="N214" s="13"/>
      <c r="O214" s="13"/>
      <c r="P214" s="51"/>
      <c r="Q214" s="398"/>
      <c r="R214" s="398"/>
      <c r="S214" s="398"/>
      <c r="T214" s="398"/>
      <c r="U214" s="398"/>
      <c r="V214" s="398"/>
      <c r="W214" s="400"/>
      <c r="X214" s="401"/>
      <c r="Y214" s="401"/>
      <c r="Z214" s="368"/>
      <c r="AA214" s="305"/>
      <c r="AB214" s="289"/>
      <c r="AC214" s="277"/>
      <c r="AD214" s="263"/>
      <c r="AE214" s="263"/>
      <c r="AF214" s="208"/>
      <c r="AG214" s="208"/>
      <c r="AH214" s="208"/>
      <c r="AI214" s="208"/>
      <c r="AJ214" s="208"/>
      <c r="AK214" s="190"/>
      <c r="AL214" s="312" t="e">
        <f t="shared" si="58"/>
        <v>#DIV/0!</v>
      </c>
      <c r="AN214" s="34"/>
      <c r="AO214" s="34"/>
      <c r="AP214" s="34"/>
      <c r="AQ214" s="34"/>
      <c r="AR214" s="34"/>
      <c r="AS214" s="34"/>
    </row>
    <row r="215" spans="1:45" s="144" customFormat="1" ht="23.1" customHeight="1" x14ac:dyDescent="0.25">
      <c r="A215" s="449" t="s">
        <v>238</v>
      </c>
      <c r="B215" s="2"/>
      <c r="C215" s="2" t="s">
        <v>673</v>
      </c>
      <c r="D215" s="4" t="s">
        <v>946</v>
      </c>
      <c r="E215" s="116">
        <f t="shared" ref="E215:F220" si="68">K215</f>
        <v>15650</v>
      </c>
      <c r="F215" s="117">
        <f t="shared" si="68"/>
        <v>9400</v>
      </c>
      <c r="G215" s="101"/>
      <c r="H215" s="2"/>
      <c r="I215" s="45"/>
      <c r="J215" s="33"/>
      <c r="K215" s="202">
        <f t="shared" ref="K215:L220" si="69">MROUND(N215+25,50)</f>
        <v>15650</v>
      </c>
      <c r="L215" s="202">
        <f t="shared" si="69"/>
        <v>9400</v>
      </c>
      <c r="M215" s="51"/>
      <c r="N215" s="13">
        <f t="shared" ref="N215:N216" si="70">Q215*$N$7</f>
        <v>15624.400000000001</v>
      </c>
      <c r="O215" s="13">
        <f t="shared" ref="O215:O216" si="71">Q215*$O$7</f>
        <v>9374.64</v>
      </c>
      <c r="P215" s="51"/>
      <c r="Q215" s="561">
        <v>6249.76</v>
      </c>
      <c r="R215" s="479">
        <v>6249.76</v>
      </c>
      <c r="S215" s="479"/>
      <c r="T215" s="479"/>
      <c r="U215" s="398"/>
      <c r="V215" s="398"/>
      <c r="W215" s="400"/>
      <c r="X215" s="409"/>
      <c r="Y215" s="409"/>
      <c r="Z215" s="368"/>
      <c r="AA215" s="305"/>
      <c r="AB215" s="289"/>
      <c r="AC215" s="277"/>
      <c r="AD215" s="263"/>
      <c r="AE215" s="263"/>
      <c r="AF215" s="242"/>
      <c r="AG215" s="234"/>
      <c r="AH215" s="208"/>
      <c r="AI215" s="208"/>
      <c r="AJ215" s="208"/>
      <c r="AK215" s="190">
        <v>4106</v>
      </c>
      <c r="AL215" s="312" t="e">
        <f t="shared" si="58"/>
        <v>#DIV/0!</v>
      </c>
      <c r="AN215" s="34"/>
      <c r="AO215" s="34"/>
      <c r="AP215" s="34"/>
      <c r="AQ215" s="34"/>
      <c r="AR215" s="34"/>
      <c r="AS215" s="34"/>
    </row>
    <row r="216" spans="1:45" s="144" customFormat="1" ht="23.1" customHeight="1" x14ac:dyDescent="0.25">
      <c r="A216" s="449"/>
      <c r="B216" s="2"/>
      <c r="C216" s="2" t="s">
        <v>673</v>
      </c>
      <c r="D216" s="4" t="s">
        <v>947</v>
      </c>
      <c r="E216" s="116">
        <f t="shared" si="68"/>
        <v>17500</v>
      </c>
      <c r="F216" s="117">
        <f t="shared" si="68"/>
        <v>10500</v>
      </c>
      <c r="G216" s="101"/>
      <c r="H216" s="2"/>
      <c r="I216" s="45"/>
      <c r="J216" s="33"/>
      <c r="K216" s="202">
        <f t="shared" si="69"/>
        <v>17500</v>
      </c>
      <c r="L216" s="202">
        <f t="shared" si="69"/>
        <v>10500</v>
      </c>
      <c r="M216" s="51"/>
      <c r="N216" s="13">
        <f t="shared" si="70"/>
        <v>17479.949999999997</v>
      </c>
      <c r="O216" s="13">
        <f t="shared" si="71"/>
        <v>10487.97</v>
      </c>
      <c r="P216" s="51"/>
      <c r="Q216" s="561">
        <v>6991.98</v>
      </c>
      <c r="R216" s="479">
        <v>6991.98</v>
      </c>
      <c r="S216" s="479"/>
      <c r="T216" s="479"/>
      <c r="U216" s="398"/>
      <c r="V216" s="398"/>
      <c r="W216" s="400"/>
      <c r="X216" s="409"/>
      <c r="Y216" s="409"/>
      <c r="Z216" s="368"/>
      <c r="AA216" s="305"/>
      <c r="AB216" s="289"/>
      <c r="AC216" s="277"/>
      <c r="AD216" s="263"/>
      <c r="AE216" s="263"/>
      <c r="AF216" s="242"/>
      <c r="AG216" s="234"/>
      <c r="AH216" s="208"/>
      <c r="AI216" s="208"/>
      <c r="AJ216" s="208"/>
      <c r="AK216" s="190">
        <v>4106</v>
      </c>
      <c r="AL216" s="312" t="e">
        <f t="shared" si="58"/>
        <v>#DIV/0!</v>
      </c>
      <c r="AN216" s="34"/>
      <c r="AO216" s="34"/>
      <c r="AP216" s="34"/>
      <c r="AQ216" s="34"/>
      <c r="AR216" s="34"/>
      <c r="AS216" s="34"/>
    </row>
    <row r="217" spans="1:45" s="144" customFormat="1" ht="23.1" customHeight="1" x14ac:dyDescent="0.25">
      <c r="A217" s="449"/>
      <c r="B217" s="2"/>
      <c r="C217" s="2" t="s">
        <v>673</v>
      </c>
      <c r="D217" s="4" t="s">
        <v>674</v>
      </c>
      <c r="E217" s="116">
        <f t="shared" si="68"/>
        <v>35000</v>
      </c>
      <c r="F217" s="117">
        <f t="shared" si="68"/>
        <v>21000</v>
      </c>
      <c r="G217" s="101"/>
      <c r="H217" s="2"/>
      <c r="I217" s="45"/>
      <c r="J217" s="33"/>
      <c r="K217" s="202">
        <f t="shared" si="69"/>
        <v>35000</v>
      </c>
      <c r="L217" s="202">
        <f t="shared" si="69"/>
        <v>21000</v>
      </c>
      <c r="M217" s="51"/>
      <c r="N217" s="13">
        <f t="shared" si="66"/>
        <v>34965.100000000006</v>
      </c>
      <c r="O217" s="13">
        <f t="shared" si="67"/>
        <v>20979.06</v>
      </c>
      <c r="P217" s="51"/>
      <c r="Q217" s="561">
        <v>13986.04</v>
      </c>
      <c r="R217" s="479">
        <v>13986.04</v>
      </c>
      <c r="S217" s="479">
        <v>13986.04</v>
      </c>
      <c r="T217" s="479">
        <v>13986.04</v>
      </c>
      <c r="U217" s="398">
        <v>12997.303</v>
      </c>
      <c r="V217" s="398">
        <v>12997.303</v>
      </c>
      <c r="W217" s="400">
        <v>11815.73</v>
      </c>
      <c r="X217" s="409">
        <v>11815.73</v>
      </c>
      <c r="Y217" s="409">
        <v>11815.73</v>
      </c>
      <c r="Z217" s="368">
        <v>10741.575000000001</v>
      </c>
      <c r="AA217" s="305">
        <v>8593.26</v>
      </c>
      <c r="AB217" s="289">
        <v>7904.6</v>
      </c>
      <c r="AC217" s="277">
        <v>6323.68</v>
      </c>
      <c r="AD217" s="263">
        <v>6323.68</v>
      </c>
      <c r="AE217" s="263">
        <v>6323.68</v>
      </c>
      <c r="AF217" s="242">
        <v>5690.9159999999993</v>
      </c>
      <c r="AG217" s="234"/>
      <c r="AH217" s="208"/>
      <c r="AI217" s="208"/>
      <c r="AJ217" s="208"/>
      <c r="AK217" s="190">
        <v>4106</v>
      </c>
      <c r="AL217" s="312">
        <f t="shared" si="58"/>
        <v>1</v>
      </c>
      <c r="AN217" s="34"/>
      <c r="AO217" s="34"/>
      <c r="AP217" s="34"/>
      <c r="AQ217" s="34"/>
      <c r="AR217" s="34"/>
      <c r="AS217" s="34"/>
    </row>
    <row r="218" spans="1:45" s="144" customFormat="1" ht="3.95" customHeight="1" x14ac:dyDescent="0.25">
      <c r="A218" s="2"/>
      <c r="B218" s="2"/>
      <c r="C218" s="2"/>
      <c r="D218" s="136"/>
      <c r="E218" s="138"/>
      <c r="F218" s="139"/>
      <c r="G218" s="101"/>
      <c r="H218" s="2"/>
      <c r="I218" s="45"/>
      <c r="J218" s="33"/>
      <c r="K218" s="202">
        <f t="shared" si="69"/>
        <v>50</v>
      </c>
      <c r="L218" s="202">
        <f t="shared" si="69"/>
        <v>50</v>
      </c>
      <c r="M218" s="51"/>
      <c r="N218" s="13"/>
      <c r="O218" s="13"/>
      <c r="P218" s="51"/>
      <c r="Q218" s="398"/>
      <c r="R218" s="398"/>
      <c r="S218" s="398"/>
      <c r="T218" s="398"/>
      <c r="U218" s="398"/>
      <c r="V218" s="398"/>
      <c r="W218" s="400"/>
      <c r="X218" s="399"/>
      <c r="Y218" s="399"/>
      <c r="Z218" s="367"/>
      <c r="AA218" s="303"/>
      <c r="AB218" s="289"/>
      <c r="AC218" s="277"/>
      <c r="AD218" s="272"/>
      <c r="AE218" s="263"/>
      <c r="AF218" s="208"/>
      <c r="AG218" s="208"/>
      <c r="AH218" s="208"/>
      <c r="AI218" s="208"/>
      <c r="AJ218" s="208"/>
      <c r="AK218" s="190"/>
      <c r="AL218" s="312" t="e">
        <f t="shared" si="58"/>
        <v>#DIV/0!</v>
      </c>
      <c r="AN218" s="34"/>
      <c r="AO218" s="34"/>
      <c r="AP218" s="34"/>
      <c r="AQ218" s="34"/>
      <c r="AR218" s="34"/>
      <c r="AS218" s="34"/>
    </row>
    <row r="219" spans="1:45" s="144" customFormat="1" ht="23.1" customHeight="1" x14ac:dyDescent="0.25">
      <c r="A219" s="516"/>
      <c r="B219" s="2"/>
      <c r="C219" s="2" t="s">
        <v>657</v>
      </c>
      <c r="D219" s="4" t="s">
        <v>670</v>
      </c>
      <c r="E219" s="116">
        <f t="shared" si="68"/>
        <v>4700</v>
      </c>
      <c r="F219" s="117">
        <f t="shared" si="68"/>
        <v>2800</v>
      </c>
      <c r="G219" s="101"/>
      <c r="H219" s="2"/>
      <c r="I219" s="45"/>
      <c r="J219" s="33"/>
      <c r="K219" s="202">
        <f t="shared" si="69"/>
        <v>4700</v>
      </c>
      <c r="L219" s="202">
        <f t="shared" si="69"/>
        <v>2800</v>
      </c>
      <c r="M219" s="51"/>
      <c r="N219" s="13">
        <f t="shared" si="66"/>
        <v>4660.875</v>
      </c>
      <c r="O219" s="13">
        <f t="shared" si="67"/>
        <v>2796.5249999999996</v>
      </c>
      <c r="P219" s="51"/>
      <c r="Q219" s="554">
        <v>1864.35</v>
      </c>
      <c r="R219" s="522">
        <v>1864.35</v>
      </c>
      <c r="S219" s="398">
        <v>1864.35</v>
      </c>
      <c r="T219" s="398">
        <v>1864.35</v>
      </c>
      <c r="U219" s="398">
        <v>1864.35</v>
      </c>
      <c r="V219" s="398">
        <v>1864.35</v>
      </c>
      <c r="W219" s="436">
        <v>1864.35</v>
      </c>
      <c r="X219" s="399">
        <v>1783.2698124999999</v>
      </c>
      <c r="Y219" s="399">
        <v>1783.2698124999999</v>
      </c>
      <c r="Z219" s="371">
        <v>1621.1543749999998</v>
      </c>
      <c r="AA219" s="303">
        <v>1118.0374999999999</v>
      </c>
      <c r="AB219" s="289">
        <v>1118.0374999999999</v>
      </c>
      <c r="AC219" s="277">
        <v>894.43</v>
      </c>
      <c r="AD219" s="263">
        <v>894.43</v>
      </c>
      <c r="AE219" s="263">
        <v>894.43</v>
      </c>
      <c r="AF219" s="208">
        <v>726</v>
      </c>
      <c r="AG219" s="234">
        <v>726</v>
      </c>
      <c r="AH219" s="208">
        <v>726</v>
      </c>
      <c r="AI219" s="208"/>
      <c r="AJ219" s="208"/>
      <c r="AK219" s="190"/>
      <c r="AL219" s="312">
        <f t="shared" si="58"/>
        <v>1</v>
      </c>
      <c r="AN219" s="34"/>
      <c r="AO219" s="34"/>
      <c r="AP219" s="34"/>
      <c r="AQ219" s="34"/>
      <c r="AR219" s="34"/>
      <c r="AS219" s="34"/>
    </row>
    <row r="220" spans="1:45" s="144" customFormat="1" ht="23.1" customHeight="1" x14ac:dyDescent="0.25">
      <c r="A220" s="516"/>
      <c r="B220" s="2"/>
      <c r="C220" s="2" t="s">
        <v>657</v>
      </c>
      <c r="D220" s="4" t="s">
        <v>726</v>
      </c>
      <c r="E220" s="116">
        <f t="shared" si="68"/>
        <v>7750</v>
      </c>
      <c r="F220" s="117">
        <f t="shared" si="68"/>
        <v>4650</v>
      </c>
      <c r="G220" s="101"/>
      <c r="H220" s="2"/>
      <c r="I220" s="45"/>
      <c r="J220" s="33"/>
      <c r="K220" s="202">
        <f t="shared" si="69"/>
        <v>7750</v>
      </c>
      <c r="L220" s="202">
        <f t="shared" si="69"/>
        <v>4650</v>
      </c>
      <c r="M220" s="51"/>
      <c r="N220" s="13">
        <f t="shared" si="66"/>
        <v>7703.875</v>
      </c>
      <c r="O220" s="13">
        <f t="shared" si="67"/>
        <v>4622.3250000000007</v>
      </c>
      <c r="P220" s="51"/>
      <c r="Q220" s="554">
        <v>3081.55</v>
      </c>
      <c r="R220" s="522">
        <v>3081.55</v>
      </c>
      <c r="S220" s="398">
        <v>3081.55</v>
      </c>
      <c r="T220" s="398">
        <v>3081.55</v>
      </c>
      <c r="U220" s="398">
        <v>3081.55</v>
      </c>
      <c r="V220" s="398">
        <v>3081.55</v>
      </c>
      <c r="W220" s="436">
        <v>3081.55</v>
      </c>
      <c r="X220" s="399">
        <v>2947.56</v>
      </c>
      <c r="Y220" s="399">
        <v>2947.56</v>
      </c>
      <c r="Z220" s="371">
        <v>2679.6</v>
      </c>
      <c r="AA220" s="303">
        <v>1848</v>
      </c>
      <c r="AB220" s="289">
        <v>1848</v>
      </c>
      <c r="AC220" s="277">
        <v>1478.4</v>
      </c>
      <c r="AD220" s="263">
        <v>1478.4</v>
      </c>
      <c r="AE220" s="263">
        <v>1478.4</v>
      </c>
      <c r="AF220" s="208">
        <v>1200</v>
      </c>
      <c r="AG220" s="234">
        <v>1200</v>
      </c>
      <c r="AH220" s="208">
        <v>1200</v>
      </c>
      <c r="AI220" s="208"/>
      <c r="AJ220" s="208"/>
      <c r="AK220" s="190"/>
      <c r="AL220" s="312">
        <f t="shared" si="58"/>
        <v>1</v>
      </c>
      <c r="AN220" s="34"/>
      <c r="AO220" s="34"/>
      <c r="AP220" s="34"/>
      <c r="AQ220" s="34"/>
      <c r="AR220" s="34"/>
      <c r="AS220" s="34"/>
    </row>
    <row r="221" spans="1:45" s="144" customFormat="1" ht="9.9499999999999993" customHeight="1" x14ac:dyDescent="0.25">
      <c r="A221" s="2"/>
      <c r="B221" s="2"/>
      <c r="C221" s="2"/>
      <c r="D221" s="136"/>
      <c r="E221" s="138"/>
      <c r="F221" s="139"/>
      <c r="G221" s="101"/>
      <c r="H221" s="2"/>
      <c r="I221" s="45"/>
      <c r="J221" s="33"/>
      <c r="K221" s="202"/>
      <c r="L221" s="202"/>
      <c r="M221" s="51"/>
      <c r="N221" s="13"/>
      <c r="O221" s="13"/>
      <c r="P221" s="51"/>
      <c r="Q221" s="398"/>
      <c r="R221" s="398"/>
      <c r="S221" s="398"/>
      <c r="T221" s="398"/>
      <c r="U221" s="398"/>
      <c r="V221" s="398"/>
      <c r="W221" s="400"/>
      <c r="X221" s="398"/>
      <c r="Y221" s="398"/>
      <c r="Z221" s="333"/>
      <c r="AA221" s="333"/>
      <c r="AB221" s="330"/>
      <c r="AC221" s="277"/>
      <c r="AD221" s="234"/>
      <c r="AE221" s="234"/>
      <c r="AF221" s="234"/>
      <c r="AG221" s="234"/>
      <c r="AH221" s="208"/>
      <c r="AI221" s="208"/>
      <c r="AJ221" s="208"/>
      <c r="AK221" s="190"/>
      <c r="AL221" s="312" t="e">
        <f t="shared" si="58"/>
        <v>#DIV/0!</v>
      </c>
      <c r="AN221" s="34"/>
      <c r="AO221" s="34"/>
      <c r="AP221" s="34"/>
      <c r="AQ221" s="34"/>
      <c r="AR221" s="34"/>
      <c r="AS221" s="34"/>
    </row>
    <row r="222" spans="1:45" s="66" customFormat="1" ht="23.1" customHeight="1" x14ac:dyDescent="0.25">
      <c r="A222" s="2"/>
      <c r="B222" s="2"/>
      <c r="C222" s="2"/>
      <c r="D222" s="615" t="s">
        <v>837</v>
      </c>
      <c r="E222" s="615"/>
      <c r="F222" s="615"/>
      <c r="G222" s="615"/>
      <c r="H222" s="615"/>
      <c r="I222" s="615"/>
      <c r="J222" s="33"/>
      <c r="K222" s="202"/>
      <c r="L222" s="202"/>
      <c r="M222" s="51"/>
      <c r="N222" s="13"/>
      <c r="O222" s="13"/>
      <c r="P222" s="63"/>
      <c r="Q222" s="476">
        <v>45483</v>
      </c>
      <c r="R222" s="476">
        <v>45455</v>
      </c>
      <c r="S222" s="476">
        <v>45425</v>
      </c>
      <c r="T222" s="476">
        <v>45394</v>
      </c>
      <c r="U222" s="473">
        <v>220324</v>
      </c>
      <c r="V222" s="398"/>
      <c r="W222" s="400"/>
      <c r="X222" s="401"/>
      <c r="Y222" s="401"/>
      <c r="Z222" s="368"/>
      <c r="AA222" s="305"/>
      <c r="AB222" s="289"/>
      <c r="AC222" s="277"/>
      <c r="AD222" s="263"/>
      <c r="AE222" s="263"/>
      <c r="AF222" s="208"/>
      <c r="AG222" s="208"/>
      <c r="AH222" s="208"/>
      <c r="AI222" s="208"/>
      <c r="AJ222" s="208"/>
      <c r="AK222" s="192"/>
      <c r="AL222" s="312">
        <f t="shared" si="58"/>
        <v>1.0019606115345641</v>
      </c>
      <c r="AM222" s="144"/>
    </row>
    <row r="223" spans="1:45" s="66" customFormat="1" ht="23.1" customHeight="1" x14ac:dyDescent="0.25">
      <c r="A223" s="449" t="s">
        <v>251</v>
      </c>
      <c r="B223" s="2"/>
      <c r="C223" s="2" t="s">
        <v>702</v>
      </c>
      <c r="D223" s="4" t="s">
        <v>693</v>
      </c>
      <c r="E223" s="116">
        <f t="shared" ref="E223:F224" si="72">K223</f>
        <v>850</v>
      </c>
      <c r="F223" s="117">
        <f t="shared" si="72"/>
        <v>550</v>
      </c>
      <c r="G223" s="101"/>
      <c r="H223" s="2"/>
      <c r="I223" s="2"/>
      <c r="J223" s="33"/>
      <c r="K223" s="202">
        <f t="shared" ref="K223:L224" si="73">MROUND(N223+25,50)</f>
        <v>850</v>
      </c>
      <c r="L223" s="202">
        <f t="shared" si="73"/>
        <v>550</v>
      </c>
      <c r="M223" s="51"/>
      <c r="N223" s="13">
        <f t="shared" si="66"/>
        <v>833.75</v>
      </c>
      <c r="O223" s="13">
        <f t="shared" si="67"/>
        <v>500.25</v>
      </c>
      <c r="P223" s="63"/>
      <c r="Q223" s="477">
        <v>333.5</v>
      </c>
      <c r="R223" s="477">
        <v>333.5</v>
      </c>
      <c r="S223" s="477">
        <v>333.5</v>
      </c>
      <c r="T223" s="477">
        <v>333.5</v>
      </c>
      <c r="U223" s="450">
        <v>301.40000000000003</v>
      </c>
      <c r="V223" s="450">
        <v>301.40000000000003</v>
      </c>
      <c r="W223" s="436">
        <v>274</v>
      </c>
      <c r="X223" s="409">
        <v>274</v>
      </c>
      <c r="Y223" s="409">
        <v>274</v>
      </c>
      <c r="Z223" s="368">
        <v>250</v>
      </c>
      <c r="AA223" s="305">
        <v>200</v>
      </c>
      <c r="AB223" s="289">
        <v>196.41875000000002</v>
      </c>
      <c r="AC223" s="277">
        <v>157.13500000000002</v>
      </c>
      <c r="AD223" s="263">
        <v>157.13500000000002</v>
      </c>
      <c r="AE223" s="263">
        <v>157.13500000000002</v>
      </c>
      <c r="AF223" s="208">
        <v>336.35447999999997</v>
      </c>
      <c r="AG223" s="208">
        <v>336.35447999999997</v>
      </c>
      <c r="AH223" s="208">
        <v>336.35447999999997</v>
      </c>
      <c r="AI223" s="208">
        <v>336.35447999999997</v>
      </c>
      <c r="AJ223" s="208">
        <v>303.35000000000002</v>
      </c>
      <c r="AK223" s="192">
        <v>242.68</v>
      </c>
      <c r="AL223" s="312">
        <f t="shared" si="58"/>
        <v>1</v>
      </c>
      <c r="AM223" s="144"/>
    </row>
    <row r="224" spans="1:45" ht="23.1" customHeight="1" x14ac:dyDescent="0.25">
      <c r="A224" s="449"/>
      <c r="C224" s="2" t="s">
        <v>702</v>
      </c>
      <c r="D224" s="4" t="s">
        <v>694</v>
      </c>
      <c r="E224" s="116">
        <f t="shared" si="72"/>
        <v>1450</v>
      </c>
      <c r="F224" s="117">
        <f t="shared" si="72"/>
        <v>850</v>
      </c>
      <c r="G224" s="101"/>
      <c r="K224" s="202">
        <f t="shared" si="73"/>
        <v>1450</v>
      </c>
      <c r="L224" s="202">
        <f t="shared" si="73"/>
        <v>850</v>
      </c>
      <c r="M224" s="51"/>
      <c r="N224" s="13">
        <f t="shared" si="66"/>
        <v>1416.125</v>
      </c>
      <c r="O224" s="13">
        <f t="shared" si="67"/>
        <v>849.67500000000007</v>
      </c>
      <c r="P224" s="51"/>
      <c r="Q224" s="477">
        <v>566.45000000000005</v>
      </c>
      <c r="R224" s="477">
        <v>566.45000000000005</v>
      </c>
      <c r="S224" s="477">
        <v>566.45000000000005</v>
      </c>
      <c r="T224" s="477">
        <v>566.45000000000005</v>
      </c>
      <c r="U224" s="450">
        <v>5119.2790000000005</v>
      </c>
      <c r="V224" s="450">
        <v>5119.2790000000005</v>
      </c>
      <c r="W224" s="436">
        <v>4653.8900000000003</v>
      </c>
      <c r="X224" s="409">
        <v>4653.8900000000003</v>
      </c>
      <c r="Y224" s="409">
        <v>4653.8900000000003</v>
      </c>
      <c r="Z224" s="368">
        <v>424.625</v>
      </c>
      <c r="AA224" s="305">
        <v>339.7</v>
      </c>
      <c r="AB224" s="289">
        <v>333.63</v>
      </c>
      <c r="AC224" s="277">
        <v>266.904</v>
      </c>
      <c r="AD224" s="263">
        <v>266.904</v>
      </c>
      <c r="AE224" s="263">
        <v>266.904</v>
      </c>
      <c r="AF224" s="208">
        <v>449.57682</v>
      </c>
      <c r="AG224" s="208">
        <v>449.57682</v>
      </c>
      <c r="AH224" s="208">
        <v>449.57682</v>
      </c>
      <c r="AI224" s="208">
        <v>449.57682</v>
      </c>
      <c r="AJ224" s="208">
        <v>405.46249999999998</v>
      </c>
      <c r="AK224" s="190">
        <v>324.37</v>
      </c>
      <c r="AL224" s="312">
        <f t="shared" si="58"/>
        <v>1</v>
      </c>
    </row>
    <row r="225" spans="1:39" ht="3.95" customHeight="1" x14ac:dyDescent="0.25">
      <c r="A225" s="449"/>
      <c r="D225" s="136"/>
      <c r="E225" s="138"/>
      <c r="F225" s="139"/>
      <c r="K225" s="202"/>
      <c r="L225" s="202"/>
      <c r="M225" s="51"/>
      <c r="N225" s="13"/>
      <c r="O225" s="13"/>
      <c r="P225" s="51"/>
      <c r="Q225" s="477"/>
      <c r="R225" s="477"/>
      <c r="S225" s="477"/>
      <c r="T225" s="477"/>
      <c r="U225" s="450"/>
      <c r="V225" s="450"/>
      <c r="W225" s="436"/>
      <c r="X225" s="401"/>
      <c r="Y225" s="401"/>
      <c r="Z225" s="368"/>
      <c r="AA225" s="305"/>
      <c r="AB225" s="289"/>
      <c r="AC225" s="277"/>
      <c r="AD225" s="263"/>
      <c r="AE225" s="263"/>
      <c r="AF225" s="208"/>
      <c r="AG225" s="208"/>
      <c r="AH225" s="208"/>
      <c r="AI225" s="208"/>
      <c r="AJ225" s="208"/>
      <c r="AK225" s="190"/>
      <c r="AL225" s="312" t="e">
        <f t="shared" si="58"/>
        <v>#DIV/0!</v>
      </c>
    </row>
    <row r="226" spans="1:39" ht="23.1" customHeight="1" x14ac:dyDescent="0.25">
      <c r="A226" s="449"/>
      <c r="C226" s="2" t="s">
        <v>702</v>
      </c>
      <c r="D226" s="4" t="s">
        <v>695</v>
      </c>
      <c r="E226" s="116">
        <f t="shared" ref="E226:F230" si="74">K226</f>
        <v>2000</v>
      </c>
      <c r="F226" s="117">
        <f t="shared" si="74"/>
        <v>1200</v>
      </c>
      <c r="K226" s="202">
        <f t="shared" ref="K226:L230" si="75">MROUND(N226+25,50)</f>
        <v>2000</v>
      </c>
      <c r="L226" s="202">
        <f t="shared" si="75"/>
        <v>1200</v>
      </c>
      <c r="M226" s="51"/>
      <c r="N226" s="13">
        <f t="shared" si="66"/>
        <v>1987.25</v>
      </c>
      <c r="O226" s="13">
        <f t="shared" si="67"/>
        <v>1192.3499999999999</v>
      </c>
      <c r="P226" s="51"/>
      <c r="Q226" s="554">
        <v>794.9</v>
      </c>
      <c r="R226" s="477">
        <v>794.9</v>
      </c>
      <c r="S226" s="477">
        <v>794.9</v>
      </c>
      <c r="T226" s="477">
        <v>794.9</v>
      </c>
      <c r="U226" s="450">
        <v>736.02100000000007</v>
      </c>
      <c r="V226" s="450">
        <v>736.02100000000007</v>
      </c>
      <c r="W226" s="436">
        <v>669.11</v>
      </c>
      <c r="X226" s="409">
        <v>669.11</v>
      </c>
      <c r="Y226" s="409">
        <v>669.11</v>
      </c>
      <c r="Z226" s="368">
        <v>610.5</v>
      </c>
      <c r="AA226" s="305">
        <v>488.4</v>
      </c>
      <c r="AB226" s="289">
        <v>488.75</v>
      </c>
      <c r="AC226" s="277">
        <v>391</v>
      </c>
      <c r="AD226" s="272">
        <v>391</v>
      </c>
      <c r="AE226" s="263">
        <v>391</v>
      </c>
      <c r="AF226" s="208">
        <v>554.70492000000002</v>
      </c>
      <c r="AG226" s="208">
        <v>554.70492000000002</v>
      </c>
      <c r="AH226" s="208">
        <v>554.70492000000002</v>
      </c>
      <c r="AI226" s="208">
        <v>554.70492000000002</v>
      </c>
      <c r="AJ226" s="208">
        <v>500.27500000000003</v>
      </c>
      <c r="AK226" s="190">
        <v>400.22</v>
      </c>
      <c r="AL226" s="312">
        <f t="shared" si="58"/>
        <v>1</v>
      </c>
    </row>
    <row r="227" spans="1:39" ht="23.1" customHeight="1" x14ac:dyDescent="0.25">
      <c r="A227" s="449"/>
      <c r="C227" s="2" t="s">
        <v>702</v>
      </c>
      <c r="D227" s="4" t="s">
        <v>696</v>
      </c>
      <c r="E227" s="116">
        <f t="shared" si="74"/>
        <v>2700</v>
      </c>
      <c r="F227" s="117">
        <f t="shared" si="74"/>
        <v>1600</v>
      </c>
      <c r="K227" s="202">
        <f t="shared" si="75"/>
        <v>2700</v>
      </c>
      <c r="L227" s="202">
        <f t="shared" si="75"/>
        <v>1600</v>
      </c>
      <c r="M227" s="51"/>
      <c r="N227" s="13">
        <f t="shared" si="66"/>
        <v>2656.0750000000003</v>
      </c>
      <c r="O227" s="13">
        <f t="shared" si="67"/>
        <v>1593.645</v>
      </c>
      <c r="P227" s="51"/>
      <c r="Q227" s="554">
        <v>1062.43</v>
      </c>
      <c r="R227" s="477">
        <v>1062.43</v>
      </c>
      <c r="S227" s="477">
        <v>1062.43</v>
      </c>
      <c r="T227" s="477">
        <v>1062.43</v>
      </c>
      <c r="U227" s="450">
        <v>983.74099999999999</v>
      </c>
      <c r="V227" s="450">
        <v>983.74099999999999</v>
      </c>
      <c r="W227" s="436">
        <v>894.31</v>
      </c>
      <c r="X227" s="409">
        <v>894.31</v>
      </c>
      <c r="Y227" s="409">
        <v>894.31</v>
      </c>
      <c r="Z227" s="368">
        <v>815.97499999999991</v>
      </c>
      <c r="AA227" s="305">
        <v>652.78</v>
      </c>
      <c r="AB227" s="289">
        <v>653.75</v>
      </c>
      <c r="AC227" s="277">
        <v>523</v>
      </c>
      <c r="AD227" s="272">
        <v>523</v>
      </c>
      <c r="AE227" s="263">
        <v>499.53200000000004</v>
      </c>
      <c r="AF227" s="208">
        <v>738.14202</v>
      </c>
      <c r="AG227" s="208">
        <v>738.14202</v>
      </c>
      <c r="AH227" s="208">
        <v>738.14202</v>
      </c>
      <c r="AI227" s="208">
        <v>738.14202</v>
      </c>
      <c r="AJ227" s="208">
        <v>665.71250000000009</v>
      </c>
      <c r="AK227" s="190">
        <v>532.57000000000005</v>
      </c>
      <c r="AL227" s="312">
        <f t="shared" si="58"/>
        <v>1</v>
      </c>
    </row>
    <row r="228" spans="1:39" ht="23.1" customHeight="1" x14ac:dyDescent="0.25">
      <c r="A228" s="449"/>
      <c r="C228" s="2" t="s">
        <v>702</v>
      </c>
      <c r="D228" s="4" t="s">
        <v>697</v>
      </c>
      <c r="E228" s="116">
        <f t="shared" si="74"/>
        <v>3300</v>
      </c>
      <c r="F228" s="117">
        <f t="shared" si="74"/>
        <v>2000</v>
      </c>
      <c r="K228" s="202">
        <f t="shared" si="75"/>
        <v>3300</v>
      </c>
      <c r="L228" s="202">
        <f t="shared" si="75"/>
        <v>2000</v>
      </c>
      <c r="M228" s="51"/>
      <c r="N228" s="13">
        <f t="shared" si="66"/>
        <v>3277.25</v>
      </c>
      <c r="O228" s="13">
        <f t="shared" si="67"/>
        <v>1966.3500000000001</v>
      </c>
      <c r="P228" s="51"/>
      <c r="Q228" s="554">
        <v>1310.9</v>
      </c>
      <c r="R228" s="477">
        <v>1310.9</v>
      </c>
      <c r="S228" s="477">
        <v>1310.9</v>
      </c>
      <c r="T228" s="477">
        <v>1310.9</v>
      </c>
      <c r="U228" s="450">
        <v>1214.4000000000001</v>
      </c>
      <c r="V228" s="450">
        <v>1214.4000000000001</v>
      </c>
      <c r="W228" s="436">
        <v>1104</v>
      </c>
      <c r="X228" s="420">
        <v>1104</v>
      </c>
      <c r="Y228" s="409">
        <v>1103.45</v>
      </c>
      <c r="Z228" s="368">
        <v>1006.8000000000001</v>
      </c>
      <c r="AA228" s="305">
        <v>805.44</v>
      </c>
      <c r="AB228" s="289">
        <v>806.25</v>
      </c>
      <c r="AC228" s="277">
        <v>645</v>
      </c>
      <c r="AD228" s="272">
        <v>645</v>
      </c>
      <c r="AE228" s="263">
        <v>616.34100000000001</v>
      </c>
      <c r="AF228" s="208"/>
      <c r="AG228" s="208"/>
      <c r="AH228" s="208"/>
      <c r="AI228" s="208"/>
      <c r="AJ228" s="208"/>
      <c r="AK228" s="190"/>
      <c r="AL228" s="312">
        <f t="shared" si="58"/>
        <v>1</v>
      </c>
    </row>
    <row r="229" spans="1:39" ht="23.1" customHeight="1" x14ac:dyDescent="0.25">
      <c r="A229" s="449"/>
      <c r="C229" s="2" t="s">
        <v>702</v>
      </c>
      <c r="D229" s="4" t="s">
        <v>698</v>
      </c>
      <c r="E229" s="116">
        <f t="shared" si="74"/>
        <v>4400</v>
      </c>
      <c r="F229" s="117">
        <f t="shared" si="74"/>
        <v>2650</v>
      </c>
      <c r="K229" s="202">
        <f t="shared" si="75"/>
        <v>4400</v>
      </c>
      <c r="L229" s="202">
        <f t="shared" si="75"/>
        <v>2650</v>
      </c>
      <c r="M229" s="51"/>
      <c r="N229" s="13">
        <f t="shared" si="66"/>
        <v>4361.0749999999998</v>
      </c>
      <c r="O229" s="13">
        <f t="shared" si="67"/>
        <v>2616.645</v>
      </c>
      <c r="P229" s="51"/>
      <c r="Q229" s="554">
        <v>1744.43</v>
      </c>
      <c r="R229" s="477">
        <v>1744.43</v>
      </c>
      <c r="S229" s="477">
        <v>1744.43</v>
      </c>
      <c r="T229" s="477">
        <v>1744.43</v>
      </c>
      <c r="U229" s="451">
        <v>1615.9</v>
      </c>
      <c r="V229" s="451">
        <v>1615.9</v>
      </c>
      <c r="W229" s="436">
        <v>1469</v>
      </c>
      <c r="X229" s="420">
        <v>1469</v>
      </c>
      <c r="Y229" s="409">
        <v>1468.38</v>
      </c>
      <c r="Z229" s="368">
        <v>1339.7624999999998</v>
      </c>
      <c r="AA229" s="305">
        <v>1071.81</v>
      </c>
      <c r="AB229" s="289">
        <v>1072.5</v>
      </c>
      <c r="AC229" s="277">
        <v>858</v>
      </c>
      <c r="AD229" s="272">
        <v>858</v>
      </c>
      <c r="AE229" s="263">
        <v>820.16000000000008</v>
      </c>
      <c r="AF229" s="208"/>
      <c r="AG229" s="208"/>
      <c r="AH229" s="208"/>
      <c r="AI229" s="208"/>
      <c r="AJ229" s="208"/>
      <c r="AK229" s="190"/>
      <c r="AL229" s="312">
        <f t="shared" si="58"/>
        <v>1</v>
      </c>
    </row>
    <row r="230" spans="1:39" ht="23.1" customHeight="1" x14ac:dyDescent="0.25">
      <c r="A230" s="449"/>
      <c r="C230" s="2" t="s">
        <v>702</v>
      </c>
      <c r="D230" s="4" t="s">
        <v>699</v>
      </c>
      <c r="E230" s="116">
        <f t="shared" si="74"/>
        <v>7500</v>
      </c>
      <c r="F230" s="117">
        <f t="shared" si="74"/>
        <v>4500</v>
      </c>
      <c r="K230" s="202">
        <f t="shared" si="75"/>
        <v>7500</v>
      </c>
      <c r="L230" s="202">
        <f t="shared" si="75"/>
        <v>4500</v>
      </c>
      <c r="M230" s="51"/>
      <c r="N230" s="13">
        <f t="shared" si="66"/>
        <v>7483.1500000000005</v>
      </c>
      <c r="O230" s="13">
        <f t="shared" si="67"/>
        <v>4489.8900000000003</v>
      </c>
      <c r="P230" s="51"/>
      <c r="Q230" s="554">
        <v>2993.26</v>
      </c>
      <c r="R230" s="477">
        <v>2993.26</v>
      </c>
      <c r="S230" s="477">
        <v>2993.26</v>
      </c>
      <c r="T230" s="477">
        <v>2993.26</v>
      </c>
      <c r="U230" s="451">
        <v>2772</v>
      </c>
      <c r="V230" s="451">
        <v>2772</v>
      </c>
      <c r="W230" s="436">
        <v>2520</v>
      </c>
      <c r="X230" s="420">
        <v>2520</v>
      </c>
      <c r="Y230" s="409">
        <v>2519.58</v>
      </c>
      <c r="Z230" s="368">
        <v>2298.8874999999998</v>
      </c>
      <c r="AA230" s="305">
        <v>1839.11</v>
      </c>
      <c r="AB230" s="289">
        <v>1665.8674999999998</v>
      </c>
      <c r="AC230" s="277">
        <v>1332.694</v>
      </c>
      <c r="AD230" s="263">
        <v>1332.694</v>
      </c>
      <c r="AE230" s="263">
        <v>1332.694</v>
      </c>
      <c r="AF230" s="208">
        <v>1199.4166799999998</v>
      </c>
      <c r="AG230" s="208">
        <v>1199.4166799999998</v>
      </c>
      <c r="AH230" s="208">
        <v>1199.4166799999998</v>
      </c>
      <c r="AI230" s="208">
        <v>1199.4166799999998</v>
      </c>
      <c r="AJ230" s="208">
        <v>1081.7249999999999</v>
      </c>
      <c r="AK230" s="190">
        <v>865.38</v>
      </c>
      <c r="AL230" s="312">
        <f t="shared" si="58"/>
        <v>1</v>
      </c>
    </row>
    <row r="231" spans="1:39" ht="3.95" customHeight="1" x14ac:dyDescent="0.25">
      <c r="A231" s="449"/>
      <c r="D231" s="136"/>
      <c r="E231" s="138"/>
      <c r="F231" s="139"/>
      <c r="K231" s="202"/>
      <c r="L231" s="202"/>
      <c r="M231" s="51"/>
      <c r="N231" s="13"/>
      <c r="O231" s="13"/>
      <c r="P231" s="51"/>
      <c r="Q231" s="451"/>
      <c r="R231" s="451"/>
      <c r="S231" s="451"/>
      <c r="T231" s="451"/>
      <c r="U231" s="451"/>
      <c r="V231" s="451"/>
      <c r="W231" s="436"/>
      <c r="X231" s="401"/>
      <c r="Y231" s="401"/>
      <c r="Z231" s="368"/>
      <c r="AA231" s="305"/>
      <c r="AB231" s="289"/>
      <c r="AC231" s="277"/>
      <c r="AD231" s="263"/>
      <c r="AE231" s="263"/>
      <c r="AF231" s="208"/>
      <c r="AG231" s="208"/>
      <c r="AH231" s="208"/>
      <c r="AI231" s="208"/>
      <c r="AJ231" s="208"/>
      <c r="AK231" s="191"/>
      <c r="AL231" s="312" t="e">
        <f t="shared" ref="AL231:AL302" si="76">Q231/T231</f>
        <v>#DIV/0!</v>
      </c>
    </row>
    <row r="232" spans="1:39" ht="23.1" customHeight="1" x14ac:dyDescent="0.25">
      <c r="A232" s="449"/>
      <c r="C232" s="2" t="s">
        <v>702</v>
      </c>
      <c r="D232" s="4" t="s">
        <v>948</v>
      </c>
      <c r="E232" s="116">
        <f t="shared" ref="E232:F234" si="77">K232</f>
        <v>4350</v>
      </c>
      <c r="F232" s="117">
        <f t="shared" si="77"/>
        <v>2650</v>
      </c>
      <c r="K232" s="202">
        <f t="shared" ref="K232:L234" si="78">MROUND(N232+25,50)</f>
        <v>4350</v>
      </c>
      <c r="L232" s="202">
        <f t="shared" si="78"/>
        <v>2650</v>
      </c>
      <c r="M232" s="51"/>
      <c r="N232" s="13">
        <f t="shared" ref="N232:N234" si="79">Q232*$N$7</f>
        <v>4334.9750000000004</v>
      </c>
      <c r="O232" s="13">
        <f t="shared" ref="O232:O234" si="80">Q232*$O$7</f>
        <v>2600.9850000000001</v>
      </c>
      <c r="P232" s="51"/>
      <c r="Q232" s="554">
        <v>1733.99</v>
      </c>
      <c r="R232" s="477">
        <v>1733.99</v>
      </c>
      <c r="S232" s="477"/>
      <c r="T232" s="477"/>
      <c r="U232" s="450"/>
      <c r="V232" s="450"/>
      <c r="W232" s="436"/>
      <c r="X232" s="420"/>
      <c r="Y232" s="409"/>
      <c r="Z232" s="368"/>
      <c r="AA232" s="305"/>
      <c r="AB232" s="289"/>
      <c r="AC232" s="277"/>
      <c r="AD232" s="272"/>
      <c r="AE232" s="263"/>
      <c r="AF232" s="208"/>
      <c r="AG232" s="208"/>
      <c r="AH232" s="208"/>
      <c r="AI232" s="208"/>
      <c r="AJ232" s="208"/>
      <c r="AK232" s="190"/>
      <c r="AL232" s="312" t="e">
        <f t="shared" si="76"/>
        <v>#DIV/0!</v>
      </c>
    </row>
    <row r="233" spans="1:39" ht="23.1" customHeight="1" x14ac:dyDescent="0.25">
      <c r="A233" s="449"/>
      <c r="C233" s="2" t="s">
        <v>702</v>
      </c>
      <c r="D233" s="4" t="s">
        <v>949</v>
      </c>
      <c r="E233" s="116">
        <f t="shared" si="77"/>
        <v>5050</v>
      </c>
      <c r="F233" s="117">
        <f t="shared" si="77"/>
        <v>3050</v>
      </c>
      <c r="K233" s="202">
        <f t="shared" si="78"/>
        <v>5050</v>
      </c>
      <c r="L233" s="202">
        <f t="shared" si="78"/>
        <v>3050</v>
      </c>
      <c r="M233" s="51"/>
      <c r="N233" s="13">
        <f t="shared" si="79"/>
        <v>5048.2250000000004</v>
      </c>
      <c r="O233" s="13">
        <f t="shared" si="80"/>
        <v>3028.9349999999999</v>
      </c>
      <c r="P233" s="51"/>
      <c r="Q233" s="554">
        <v>2019.29</v>
      </c>
      <c r="R233" s="477">
        <v>2019.29</v>
      </c>
      <c r="S233" s="477"/>
      <c r="T233" s="477"/>
      <c r="U233" s="451"/>
      <c r="V233" s="451"/>
      <c r="W233" s="436"/>
      <c r="X233" s="420"/>
      <c r="Y233" s="409"/>
      <c r="Z233" s="368"/>
      <c r="AA233" s="305"/>
      <c r="AB233" s="289"/>
      <c r="AC233" s="277"/>
      <c r="AD233" s="272"/>
      <c r="AE233" s="263"/>
      <c r="AF233" s="208"/>
      <c r="AG233" s="208"/>
      <c r="AH233" s="208"/>
      <c r="AI233" s="208"/>
      <c r="AJ233" s="208"/>
      <c r="AK233" s="190"/>
      <c r="AL233" s="312" t="e">
        <f t="shared" si="76"/>
        <v>#DIV/0!</v>
      </c>
    </row>
    <row r="234" spans="1:39" ht="23.1" customHeight="1" x14ac:dyDescent="0.25">
      <c r="A234" s="449"/>
      <c r="C234" s="2" t="s">
        <v>702</v>
      </c>
      <c r="D234" s="4" t="s">
        <v>950</v>
      </c>
      <c r="E234" s="116">
        <f t="shared" si="77"/>
        <v>14200</v>
      </c>
      <c r="F234" s="117">
        <f t="shared" si="77"/>
        <v>8550</v>
      </c>
      <c r="K234" s="202">
        <f t="shared" si="78"/>
        <v>14200</v>
      </c>
      <c r="L234" s="202">
        <f t="shared" si="78"/>
        <v>8550</v>
      </c>
      <c r="M234" s="51"/>
      <c r="N234" s="13">
        <f t="shared" si="79"/>
        <v>14174.224999999999</v>
      </c>
      <c r="O234" s="13">
        <f t="shared" si="80"/>
        <v>8504.5349999999999</v>
      </c>
      <c r="P234" s="51"/>
      <c r="Q234" s="554">
        <v>5669.69</v>
      </c>
      <c r="R234" s="477">
        <v>5669.69</v>
      </c>
      <c r="S234" s="477"/>
      <c r="T234" s="477"/>
      <c r="U234" s="451"/>
      <c r="V234" s="451"/>
      <c r="W234" s="436"/>
      <c r="X234" s="420"/>
      <c r="Y234" s="409"/>
      <c r="Z234" s="368"/>
      <c r="AA234" s="305"/>
      <c r="AB234" s="289"/>
      <c r="AC234" s="277"/>
      <c r="AD234" s="263"/>
      <c r="AE234" s="263"/>
      <c r="AF234" s="208"/>
      <c r="AG234" s="208"/>
      <c r="AH234" s="208"/>
      <c r="AI234" s="208"/>
      <c r="AJ234" s="208"/>
      <c r="AK234" s="190"/>
      <c r="AL234" s="312" t="e">
        <f t="shared" si="76"/>
        <v>#DIV/0!</v>
      </c>
    </row>
    <row r="235" spans="1:39" ht="3.95" customHeight="1" x14ac:dyDescent="0.25">
      <c r="A235" s="449"/>
      <c r="D235" s="136"/>
      <c r="E235" s="138"/>
      <c r="F235" s="139"/>
      <c r="K235" s="202"/>
      <c r="L235" s="202"/>
      <c r="M235" s="51"/>
      <c r="N235" s="13"/>
      <c r="O235" s="13"/>
      <c r="P235" s="51"/>
      <c r="Q235" s="451"/>
      <c r="R235" s="451"/>
      <c r="S235" s="451"/>
      <c r="T235" s="451"/>
      <c r="U235" s="451"/>
      <c r="V235" s="451"/>
      <c r="W235" s="436"/>
      <c r="X235" s="401"/>
      <c r="Y235" s="401"/>
      <c r="Z235" s="368"/>
      <c r="AA235" s="305"/>
      <c r="AB235" s="289"/>
      <c r="AC235" s="277"/>
      <c r="AD235" s="263"/>
      <c r="AE235" s="263"/>
      <c r="AF235" s="208"/>
      <c r="AG235" s="208"/>
      <c r="AH235" s="208"/>
      <c r="AI235" s="208"/>
      <c r="AJ235" s="208"/>
      <c r="AK235" s="191"/>
      <c r="AL235" s="312" t="e">
        <f t="shared" si="76"/>
        <v>#DIV/0!</v>
      </c>
    </row>
    <row r="236" spans="1:39" s="66" customFormat="1" ht="23.1" customHeight="1" x14ac:dyDescent="0.25">
      <c r="A236" s="449"/>
      <c r="B236" s="2">
        <v>1895</v>
      </c>
      <c r="C236" s="2" t="s">
        <v>413</v>
      </c>
      <c r="D236" s="4" t="s">
        <v>700</v>
      </c>
      <c r="E236" s="116">
        <f t="shared" ref="E236:F237" si="81">K236</f>
        <v>6800</v>
      </c>
      <c r="F236" s="117">
        <f t="shared" si="81"/>
        <v>4100</v>
      </c>
      <c r="G236" s="101"/>
      <c r="H236" s="2"/>
      <c r="I236" s="2"/>
      <c r="J236" s="33"/>
      <c r="K236" s="202">
        <f t="shared" ref="K236:L237" si="82">MROUND(N236+25,50)</f>
        <v>6800</v>
      </c>
      <c r="L236" s="202">
        <f t="shared" si="82"/>
        <v>4100</v>
      </c>
      <c r="M236" s="51"/>
      <c r="N236" s="13">
        <f t="shared" si="66"/>
        <v>6757.75</v>
      </c>
      <c r="O236" s="13">
        <f t="shared" si="67"/>
        <v>4054.6499999999996</v>
      </c>
      <c r="P236" s="63"/>
      <c r="Q236" s="477">
        <v>2703.1</v>
      </c>
      <c r="R236" s="477">
        <v>2703.1</v>
      </c>
      <c r="S236" s="477">
        <v>2703.1</v>
      </c>
      <c r="T236" s="477">
        <v>2703.1</v>
      </c>
      <c r="U236" s="451">
        <v>4280.1000000000004</v>
      </c>
      <c r="V236" s="451">
        <v>4280.1000000000004</v>
      </c>
      <c r="W236" s="436">
        <v>2275.34</v>
      </c>
      <c r="X236" s="409">
        <v>2275.34</v>
      </c>
      <c r="Y236" s="409">
        <v>2275.34</v>
      </c>
      <c r="Z236" s="368">
        <v>2076.0374999999999</v>
      </c>
      <c r="AA236" s="305">
        <v>1660.83</v>
      </c>
      <c r="AB236" s="289">
        <v>1588.62</v>
      </c>
      <c r="AC236" s="277">
        <v>1270.896</v>
      </c>
      <c r="AD236" s="263">
        <v>1270.896</v>
      </c>
      <c r="AE236" s="263">
        <v>1270.896</v>
      </c>
      <c r="AF236" s="208">
        <v>1143.8103599999999</v>
      </c>
      <c r="AG236" s="208">
        <v>1143.8103599999999</v>
      </c>
      <c r="AH236" s="208">
        <v>1143.8103599999999</v>
      </c>
      <c r="AI236" s="208">
        <v>1143.8103599999999</v>
      </c>
      <c r="AJ236" s="208">
        <v>1031.575</v>
      </c>
      <c r="AK236" s="191">
        <v>825.26</v>
      </c>
      <c r="AL236" s="312">
        <f t="shared" si="76"/>
        <v>1</v>
      </c>
      <c r="AM236" s="144"/>
    </row>
    <row r="237" spans="1:39" ht="23.1" customHeight="1" x14ac:dyDescent="0.25">
      <c r="A237" s="449"/>
      <c r="B237" s="2">
        <v>1896</v>
      </c>
      <c r="C237" s="2" t="s">
        <v>414</v>
      </c>
      <c r="D237" s="4" t="s">
        <v>701</v>
      </c>
      <c r="E237" s="116">
        <f t="shared" si="81"/>
        <v>11600</v>
      </c>
      <c r="F237" s="117">
        <f t="shared" si="81"/>
        <v>6950</v>
      </c>
      <c r="G237" s="101"/>
      <c r="K237" s="202">
        <f t="shared" si="82"/>
        <v>11600</v>
      </c>
      <c r="L237" s="202">
        <f t="shared" si="82"/>
        <v>6950</v>
      </c>
      <c r="M237" s="51"/>
      <c r="N237" s="13">
        <f t="shared" si="66"/>
        <v>11556.25</v>
      </c>
      <c r="O237" s="13">
        <f t="shared" si="67"/>
        <v>6933.75</v>
      </c>
      <c r="P237" s="51"/>
      <c r="Q237" s="477">
        <v>4622.5</v>
      </c>
      <c r="R237" s="477">
        <v>4622.5</v>
      </c>
      <c r="S237" s="477">
        <v>4622.5</v>
      </c>
      <c r="T237" s="477">
        <v>4622.5</v>
      </c>
      <c r="U237" s="450">
        <v>3890.99</v>
      </c>
      <c r="V237" s="450">
        <v>3890.99</v>
      </c>
      <c r="W237" s="436">
        <v>3890.99</v>
      </c>
      <c r="X237" s="409">
        <v>3890.99</v>
      </c>
      <c r="Y237" s="409">
        <v>3890.99</v>
      </c>
      <c r="Z237" s="368">
        <v>3550.1749999999997</v>
      </c>
      <c r="AA237" s="305">
        <v>2840.14</v>
      </c>
      <c r="AB237" s="289">
        <v>2716.67</v>
      </c>
      <c r="AC237" s="277">
        <v>2173.3360000000002</v>
      </c>
      <c r="AD237" s="263">
        <v>2173.3360000000002</v>
      </c>
      <c r="AE237" s="263">
        <v>2173.3360000000002</v>
      </c>
      <c r="AF237" s="208">
        <v>1955.9924999999998</v>
      </c>
      <c r="AG237" s="208">
        <v>1955.9924999999998</v>
      </c>
      <c r="AH237" s="208">
        <v>1955.9924999999998</v>
      </c>
      <c r="AI237" s="208">
        <v>1955.9924999999998</v>
      </c>
      <c r="AJ237" s="208">
        <v>1764.0625</v>
      </c>
      <c r="AK237" s="191">
        <v>1411.25</v>
      </c>
      <c r="AL237" s="312">
        <f t="shared" si="76"/>
        <v>1</v>
      </c>
    </row>
    <row r="238" spans="1:39" ht="9.9499999999999993" customHeight="1" x14ac:dyDescent="0.25">
      <c r="D238" s="136"/>
      <c r="E238" s="138"/>
      <c r="F238" s="139"/>
      <c r="K238" s="202"/>
      <c r="L238" s="202"/>
      <c r="M238" s="51"/>
      <c r="N238" s="13"/>
      <c r="O238" s="13"/>
      <c r="P238" s="51"/>
      <c r="Q238" s="398"/>
      <c r="R238" s="398"/>
      <c r="S238" s="398"/>
      <c r="T238" s="398"/>
      <c r="U238" s="398"/>
      <c r="V238" s="398"/>
      <c r="W238" s="400"/>
      <c r="X238" s="401"/>
      <c r="Y238" s="401"/>
      <c r="Z238" s="368">
        <v>0</v>
      </c>
      <c r="AA238" s="300"/>
      <c r="AB238" s="289"/>
      <c r="AC238" s="277"/>
      <c r="AD238" s="208"/>
      <c r="AE238" s="208"/>
      <c r="AF238" s="208"/>
      <c r="AG238" s="208"/>
      <c r="AH238" s="208"/>
      <c r="AI238" s="208"/>
      <c r="AJ238" s="208"/>
      <c r="AK238" s="54"/>
      <c r="AL238" s="312" t="e">
        <f t="shared" si="76"/>
        <v>#DIV/0!</v>
      </c>
    </row>
    <row r="239" spans="1:39" ht="23.1" customHeight="1" x14ac:dyDescent="0.25">
      <c r="D239" s="615" t="s">
        <v>838</v>
      </c>
      <c r="E239" s="615"/>
      <c r="F239" s="615"/>
      <c r="G239" s="615"/>
      <c r="H239" s="615"/>
      <c r="I239" s="615"/>
      <c r="J239" s="34"/>
      <c r="K239" s="202"/>
      <c r="L239" s="202"/>
      <c r="M239" s="2"/>
      <c r="N239" s="13"/>
      <c r="O239" s="13"/>
      <c r="P239" s="2"/>
      <c r="Q239" s="553">
        <v>45483</v>
      </c>
      <c r="R239" s="476">
        <v>45455</v>
      </c>
      <c r="S239" s="476">
        <v>45425</v>
      </c>
      <c r="T239" s="476">
        <v>45394</v>
      </c>
      <c r="U239" s="473">
        <v>220324</v>
      </c>
      <c r="V239" s="398"/>
      <c r="W239" s="400"/>
      <c r="X239" s="401"/>
      <c r="Y239" s="401"/>
      <c r="Z239" s="329"/>
      <c r="AA239" s="333"/>
      <c r="AB239" s="330"/>
      <c r="AC239" s="277"/>
      <c r="AD239" s="208"/>
      <c r="AE239" s="208"/>
      <c r="AF239" s="208"/>
      <c r="AG239" s="208"/>
      <c r="AH239" s="208"/>
      <c r="AI239" s="208"/>
      <c r="AJ239" s="208"/>
      <c r="AK239" s="54"/>
      <c r="AL239" s="312">
        <f t="shared" si="76"/>
        <v>1.0019606115345641</v>
      </c>
    </row>
    <row r="240" spans="1:39" s="66" customFormat="1" ht="23.1" customHeight="1" x14ac:dyDescent="0.25">
      <c r="A240" s="449"/>
      <c r="B240" s="2">
        <v>2007</v>
      </c>
      <c r="C240" s="2" t="s">
        <v>466</v>
      </c>
      <c r="D240" s="4" t="s">
        <v>546</v>
      </c>
      <c r="E240" s="116">
        <f t="shared" ref="E240:F246" si="83">K240</f>
        <v>1850</v>
      </c>
      <c r="F240" s="117">
        <f t="shared" si="83"/>
        <v>1100</v>
      </c>
      <c r="G240" s="101"/>
      <c r="H240" s="2"/>
      <c r="I240" s="2"/>
      <c r="J240" s="33"/>
      <c r="K240" s="202">
        <f t="shared" ref="K240:L246" si="84">MROUND(N240+25,50)</f>
        <v>1850</v>
      </c>
      <c r="L240" s="202">
        <f t="shared" si="84"/>
        <v>1100</v>
      </c>
      <c r="M240" s="51"/>
      <c r="N240" s="13">
        <f t="shared" si="66"/>
        <v>1806.2</v>
      </c>
      <c r="O240" s="13">
        <f t="shared" si="67"/>
        <v>1083.72</v>
      </c>
      <c r="P240" s="63"/>
      <c r="Q240" s="554">
        <v>722.48</v>
      </c>
      <c r="R240" s="477">
        <v>722.48</v>
      </c>
      <c r="S240" s="477">
        <v>722.48</v>
      </c>
      <c r="T240" s="477">
        <v>722.48</v>
      </c>
      <c r="U240" s="450">
        <v>669</v>
      </c>
      <c r="V240" s="450">
        <v>669</v>
      </c>
      <c r="W240" s="436">
        <v>608.16</v>
      </c>
      <c r="X240" s="409">
        <v>608.16</v>
      </c>
      <c r="Y240" s="409">
        <v>608.16</v>
      </c>
      <c r="Z240" s="368">
        <v>554.88750000000005</v>
      </c>
      <c r="AA240" s="305">
        <v>443.91</v>
      </c>
      <c r="AB240" s="289">
        <v>424.6275</v>
      </c>
      <c r="AC240" s="277">
        <v>339.702</v>
      </c>
      <c r="AD240" s="263">
        <v>339.702</v>
      </c>
      <c r="AE240" s="263">
        <v>339.702</v>
      </c>
      <c r="AF240" s="208">
        <v>305.72388000000001</v>
      </c>
      <c r="AG240" s="208">
        <v>305.72388000000001</v>
      </c>
      <c r="AH240" s="208">
        <v>305.72388000000001</v>
      </c>
      <c r="AI240" s="208">
        <v>305.72388000000001</v>
      </c>
      <c r="AJ240" s="208">
        <v>275.72500000000002</v>
      </c>
      <c r="AK240" s="191">
        <v>220.58</v>
      </c>
      <c r="AL240" s="312">
        <f t="shared" si="76"/>
        <v>1</v>
      </c>
      <c r="AM240" s="144"/>
    </row>
    <row r="241" spans="1:39" ht="23.1" customHeight="1" x14ac:dyDescent="0.25">
      <c r="A241" s="449"/>
      <c r="C241" s="2" t="s">
        <v>467</v>
      </c>
      <c r="D241" s="4" t="s">
        <v>547</v>
      </c>
      <c r="E241" s="116">
        <f t="shared" si="83"/>
        <v>2200</v>
      </c>
      <c r="F241" s="117">
        <f t="shared" si="83"/>
        <v>1300</v>
      </c>
      <c r="G241" s="101"/>
      <c r="K241" s="202">
        <f t="shared" si="84"/>
        <v>2200</v>
      </c>
      <c r="L241" s="202">
        <f t="shared" si="84"/>
        <v>1300</v>
      </c>
      <c r="M241" s="51"/>
      <c r="N241" s="13">
        <f t="shared" si="66"/>
        <v>2155.125</v>
      </c>
      <c r="O241" s="13">
        <f t="shared" si="67"/>
        <v>1293.0749999999998</v>
      </c>
      <c r="P241" s="51"/>
      <c r="Q241" s="554">
        <v>862.05</v>
      </c>
      <c r="R241" s="477">
        <v>862.05</v>
      </c>
      <c r="S241" s="477">
        <v>862.05</v>
      </c>
      <c r="T241" s="477">
        <v>862.05</v>
      </c>
      <c r="U241" s="451">
        <v>799</v>
      </c>
      <c r="V241" s="451">
        <v>799</v>
      </c>
      <c r="W241" s="436">
        <v>725.63</v>
      </c>
      <c r="X241" s="409">
        <v>725.63</v>
      </c>
      <c r="Y241" s="409">
        <v>725.63</v>
      </c>
      <c r="Z241" s="368">
        <v>662.07499999999993</v>
      </c>
      <c r="AA241" s="305">
        <v>529.66</v>
      </c>
      <c r="AB241" s="289">
        <v>506.64625000000007</v>
      </c>
      <c r="AC241" s="277">
        <v>405.31700000000006</v>
      </c>
      <c r="AD241" s="263">
        <v>405.31700000000006</v>
      </c>
      <c r="AE241" s="263">
        <v>405.31700000000006</v>
      </c>
      <c r="AF241" s="208">
        <v>364.78133999999994</v>
      </c>
      <c r="AG241" s="208">
        <v>364.78133999999994</v>
      </c>
      <c r="AH241" s="208">
        <v>364.78133999999994</v>
      </c>
      <c r="AI241" s="208">
        <v>364.78133999999994</v>
      </c>
      <c r="AJ241" s="208">
        <v>328.98750000000001</v>
      </c>
      <c r="AK241" s="191">
        <v>263.19</v>
      </c>
      <c r="AL241" s="312">
        <f t="shared" si="76"/>
        <v>1</v>
      </c>
    </row>
    <row r="242" spans="1:39" ht="23.1" customHeight="1" x14ac:dyDescent="0.25">
      <c r="A242" s="449"/>
      <c r="C242" s="2" t="s">
        <v>468</v>
      </c>
      <c r="D242" s="4" t="s">
        <v>548</v>
      </c>
      <c r="E242" s="116">
        <f t="shared" si="83"/>
        <v>3000</v>
      </c>
      <c r="F242" s="117">
        <f t="shared" si="83"/>
        <v>1800</v>
      </c>
      <c r="G242" s="101"/>
      <c r="K242" s="202">
        <f t="shared" si="84"/>
        <v>3000</v>
      </c>
      <c r="L242" s="202">
        <f t="shared" si="84"/>
        <v>1800</v>
      </c>
      <c r="M242" s="51"/>
      <c r="N242" s="13">
        <f t="shared" si="66"/>
        <v>2992.625</v>
      </c>
      <c r="O242" s="13">
        <f t="shared" si="67"/>
        <v>1795.5749999999998</v>
      </c>
      <c r="P242" s="51"/>
      <c r="Q242" s="554">
        <v>1197.05</v>
      </c>
      <c r="R242" s="477">
        <v>1197.05</v>
      </c>
      <c r="S242" s="477">
        <v>1197.05</v>
      </c>
      <c r="T242" s="477">
        <v>1197.05</v>
      </c>
      <c r="U242" s="451">
        <v>1108.4000000000001</v>
      </c>
      <c r="V242" s="451">
        <v>1108.4000000000001</v>
      </c>
      <c r="W242" s="436">
        <v>1007.62</v>
      </c>
      <c r="X242" s="409">
        <v>1007.62</v>
      </c>
      <c r="Y242" s="409">
        <v>1007.62</v>
      </c>
      <c r="Z242" s="368">
        <v>919.36249999999995</v>
      </c>
      <c r="AA242" s="305">
        <v>735.49</v>
      </c>
      <c r="AB242" s="289">
        <v>703.505</v>
      </c>
      <c r="AC242" s="277">
        <v>562.80399999999997</v>
      </c>
      <c r="AD242" s="263">
        <v>562.80399999999997</v>
      </c>
      <c r="AE242" s="263">
        <v>562.80399999999997</v>
      </c>
      <c r="AF242" s="208">
        <v>506.51369999999997</v>
      </c>
      <c r="AG242" s="208">
        <v>506.51369999999997</v>
      </c>
      <c r="AH242" s="208">
        <v>506.51369999999997</v>
      </c>
      <c r="AI242" s="208">
        <v>506.51369999999997</v>
      </c>
      <c r="AJ242" s="208">
        <v>456.8125</v>
      </c>
      <c r="AK242" s="191">
        <v>365.45</v>
      </c>
      <c r="AL242" s="312">
        <f t="shared" si="76"/>
        <v>1</v>
      </c>
    </row>
    <row r="243" spans="1:39" ht="23.1" customHeight="1" x14ac:dyDescent="0.25">
      <c r="A243" s="449"/>
      <c r="C243" s="2" t="s">
        <v>469</v>
      </c>
      <c r="D243" s="4" t="s">
        <v>167</v>
      </c>
      <c r="E243" s="116">
        <f t="shared" si="83"/>
        <v>3400</v>
      </c>
      <c r="F243" s="117">
        <f t="shared" si="83"/>
        <v>2050</v>
      </c>
      <c r="G243" s="101"/>
      <c r="K243" s="202">
        <f t="shared" si="84"/>
        <v>3400</v>
      </c>
      <c r="L243" s="202">
        <f t="shared" si="84"/>
        <v>2050</v>
      </c>
      <c r="M243" s="51"/>
      <c r="N243" s="13">
        <f t="shared" si="66"/>
        <v>3366</v>
      </c>
      <c r="O243" s="13">
        <f t="shared" si="67"/>
        <v>2019.6000000000001</v>
      </c>
      <c r="P243" s="51"/>
      <c r="Q243" s="554">
        <v>1346.4</v>
      </c>
      <c r="R243" s="477">
        <v>1346.4</v>
      </c>
      <c r="S243" s="477">
        <v>1346.4</v>
      </c>
      <c r="T243" s="477">
        <v>1346.4</v>
      </c>
      <c r="U243" s="451">
        <v>1247</v>
      </c>
      <c r="V243" s="451">
        <v>1247</v>
      </c>
      <c r="W243" s="436">
        <v>1133.33</v>
      </c>
      <c r="X243" s="409">
        <v>1133.33</v>
      </c>
      <c r="Y243" s="409">
        <v>1133.33</v>
      </c>
      <c r="Z243" s="368">
        <v>1034.0625</v>
      </c>
      <c r="AA243" s="305">
        <v>827.25</v>
      </c>
      <c r="AB243" s="289">
        <v>791.27125000000001</v>
      </c>
      <c r="AC243" s="277">
        <v>633.01700000000005</v>
      </c>
      <c r="AD243" s="263">
        <v>633.01700000000005</v>
      </c>
      <c r="AE243" s="263">
        <v>633.01700000000005</v>
      </c>
      <c r="AF243" s="208">
        <v>569.71529999999996</v>
      </c>
      <c r="AG243" s="208">
        <v>569.71529999999996</v>
      </c>
      <c r="AH243" s="208">
        <v>569.71529999999996</v>
      </c>
      <c r="AI243" s="208">
        <v>569.71529999999996</v>
      </c>
      <c r="AJ243" s="208">
        <v>513.8125</v>
      </c>
      <c r="AK243" s="191">
        <v>411.05</v>
      </c>
      <c r="AL243" s="312">
        <f t="shared" si="76"/>
        <v>1</v>
      </c>
    </row>
    <row r="244" spans="1:39" ht="23.1" customHeight="1" x14ac:dyDescent="0.25">
      <c r="A244" s="449"/>
      <c r="C244" s="2" t="s">
        <v>470</v>
      </c>
      <c r="D244" s="4" t="s">
        <v>168</v>
      </c>
      <c r="E244" s="116">
        <f t="shared" si="83"/>
        <v>4050</v>
      </c>
      <c r="F244" s="117">
        <f t="shared" si="83"/>
        <v>2450</v>
      </c>
      <c r="G244" s="101"/>
      <c r="K244" s="202">
        <f t="shared" si="84"/>
        <v>4050</v>
      </c>
      <c r="L244" s="202">
        <f t="shared" si="84"/>
        <v>2450</v>
      </c>
      <c r="M244" s="51"/>
      <c r="N244" s="13">
        <f t="shared" si="66"/>
        <v>4047.2250000000004</v>
      </c>
      <c r="O244" s="13">
        <f t="shared" si="67"/>
        <v>2428.335</v>
      </c>
      <c r="P244" s="51"/>
      <c r="Q244" s="554">
        <v>1618.89</v>
      </c>
      <c r="R244" s="477">
        <v>1618.89</v>
      </c>
      <c r="S244" s="477">
        <v>1618.89</v>
      </c>
      <c r="T244" s="477">
        <v>1618.89</v>
      </c>
      <c r="U244" s="451">
        <v>1499</v>
      </c>
      <c r="V244" s="451">
        <v>1499</v>
      </c>
      <c r="W244" s="436">
        <v>1362.03</v>
      </c>
      <c r="X244" s="409">
        <v>1362.03</v>
      </c>
      <c r="Y244" s="409">
        <v>1362.03</v>
      </c>
      <c r="Z244" s="368">
        <v>1242.7249999999999</v>
      </c>
      <c r="AA244" s="305">
        <v>994.18</v>
      </c>
      <c r="AB244" s="289">
        <v>950.95000000000016</v>
      </c>
      <c r="AC244" s="277">
        <v>760.7600000000001</v>
      </c>
      <c r="AD244" s="263">
        <v>760.7600000000001</v>
      </c>
      <c r="AE244" s="263">
        <v>760.7600000000001</v>
      </c>
      <c r="AF244" s="208">
        <v>684.68399999999997</v>
      </c>
      <c r="AG244" s="208">
        <v>684.68399999999997</v>
      </c>
      <c r="AH244" s="208">
        <v>684.68399999999997</v>
      </c>
      <c r="AI244" s="208">
        <v>684.68399999999997</v>
      </c>
      <c r="AJ244" s="208">
        <v>617.5</v>
      </c>
      <c r="AK244" s="191">
        <v>494</v>
      </c>
      <c r="AL244" s="312">
        <f t="shared" si="76"/>
        <v>1</v>
      </c>
    </row>
    <row r="245" spans="1:39" ht="23.1" customHeight="1" x14ac:dyDescent="0.25">
      <c r="A245" s="449"/>
      <c r="C245" s="2" t="s">
        <v>471</v>
      </c>
      <c r="D245" s="4" t="s">
        <v>549</v>
      </c>
      <c r="E245" s="116">
        <f t="shared" si="83"/>
        <v>6150</v>
      </c>
      <c r="F245" s="117">
        <f t="shared" si="83"/>
        <v>3700</v>
      </c>
      <c r="G245" s="101"/>
      <c r="K245" s="202">
        <f t="shared" si="84"/>
        <v>6150</v>
      </c>
      <c r="L245" s="202">
        <f t="shared" si="84"/>
        <v>3700</v>
      </c>
      <c r="M245" s="51"/>
      <c r="N245" s="13">
        <f t="shared" si="66"/>
        <v>6126.0749999999998</v>
      </c>
      <c r="O245" s="13">
        <f t="shared" si="67"/>
        <v>3675.6449999999995</v>
      </c>
      <c r="P245" s="51"/>
      <c r="Q245" s="554">
        <v>2450.4299999999998</v>
      </c>
      <c r="R245" s="477">
        <v>2450.4299999999998</v>
      </c>
      <c r="S245" s="477">
        <v>2450.4299999999998</v>
      </c>
      <c r="T245" s="477">
        <v>2450.4299999999998</v>
      </c>
      <c r="U245" s="451">
        <v>2269</v>
      </c>
      <c r="V245" s="451">
        <v>2269</v>
      </c>
      <c r="W245" s="436">
        <v>2062.54</v>
      </c>
      <c r="X245" s="409">
        <v>2062.54</v>
      </c>
      <c r="Y245" s="409">
        <v>2062.54</v>
      </c>
      <c r="Z245" s="368">
        <v>1881.875</v>
      </c>
      <c r="AA245" s="305">
        <v>1505.5</v>
      </c>
      <c r="AB245" s="289">
        <v>1440.13375</v>
      </c>
      <c r="AC245" s="277">
        <v>1152.107</v>
      </c>
      <c r="AD245" s="263">
        <v>1152.107</v>
      </c>
      <c r="AE245" s="263">
        <v>1152.107</v>
      </c>
      <c r="AF245" s="208">
        <v>1036.8804599999999</v>
      </c>
      <c r="AG245" s="208">
        <v>1036.8804599999999</v>
      </c>
      <c r="AH245" s="208">
        <v>1036.8804599999999</v>
      </c>
      <c r="AI245" s="208">
        <v>1036.8804599999999</v>
      </c>
      <c r="AJ245" s="208">
        <v>935.13750000000005</v>
      </c>
      <c r="AK245" s="191">
        <v>748.11</v>
      </c>
      <c r="AL245" s="312">
        <f t="shared" si="76"/>
        <v>1</v>
      </c>
    </row>
    <row r="246" spans="1:39" ht="23.1" customHeight="1" x14ac:dyDescent="0.25">
      <c r="A246" s="449"/>
      <c r="C246" s="2" t="s">
        <v>472</v>
      </c>
      <c r="D246" s="4" t="s">
        <v>170</v>
      </c>
      <c r="E246" s="116">
        <f t="shared" si="83"/>
        <v>11750</v>
      </c>
      <c r="F246" s="117">
        <f t="shared" si="83"/>
        <v>7050</v>
      </c>
      <c r="G246" s="101"/>
      <c r="K246" s="202">
        <f t="shared" si="84"/>
        <v>11750</v>
      </c>
      <c r="L246" s="202">
        <f t="shared" si="84"/>
        <v>7050</v>
      </c>
      <c r="M246" s="51"/>
      <c r="N246" s="13">
        <f t="shared" si="66"/>
        <v>11704.349999999999</v>
      </c>
      <c r="O246" s="13">
        <f t="shared" si="67"/>
        <v>7022.61</v>
      </c>
      <c r="P246" s="51"/>
      <c r="Q246" s="554">
        <v>4681.74</v>
      </c>
      <c r="R246" s="477">
        <v>4681.74</v>
      </c>
      <c r="S246" s="477">
        <v>4681.74</v>
      </c>
      <c r="T246" s="477">
        <v>4681.74</v>
      </c>
      <c r="U246" s="451">
        <v>4413</v>
      </c>
      <c r="V246" s="451">
        <v>4413</v>
      </c>
      <c r="W246" s="436">
        <v>3940.86</v>
      </c>
      <c r="X246" s="409">
        <v>3940.86</v>
      </c>
      <c r="Y246" s="409">
        <v>3940.86</v>
      </c>
      <c r="Z246" s="368">
        <v>3595.6750000000002</v>
      </c>
      <c r="AA246" s="305">
        <v>2876.54</v>
      </c>
      <c r="AB246" s="289">
        <v>2765.51</v>
      </c>
      <c r="AC246" s="277">
        <v>2212.4080000000004</v>
      </c>
      <c r="AD246" s="263">
        <v>2212.4080000000004</v>
      </c>
      <c r="AE246" s="263">
        <v>2212.4080000000004</v>
      </c>
      <c r="AF246" s="208">
        <v>1981.0652399999997</v>
      </c>
      <c r="AG246" s="208">
        <v>1981.0652399999997</v>
      </c>
      <c r="AH246" s="208">
        <v>1981.0652399999997</v>
      </c>
      <c r="AI246" s="208">
        <v>1981.0652399999997</v>
      </c>
      <c r="AJ246" s="208">
        <v>1786.675</v>
      </c>
      <c r="AK246" s="191">
        <v>1429.34</v>
      </c>
      <c r="AL246" s="312">
        <f t="shared" si="76"/>
        <v>1</v>
      </c>
    </row>
    <row r="247" spans="1:39" ht="23.1" customHeight="1" x14ac:dyDescent="0.25">
      <c r="D247" s="136"/>
      <c r="E247" s="138"/>
      <c r="F247" s="139"/>
      <c r="K247" s="202"/>
      <c r="L247" s="202"/>
      <c r="M247" s="51"/>
      <c r="N247" s="13"/>
      <c r="O247" s="13"/>
      <c r="P247" s="51"/>
      <c r="Q247" s="398"/>
      <c r="R247" s="398"/>
      <c r="S247" s="398"/>
      <c r="T247" s="398"/>
      <c r="U247" s="398"/>
      <c r="V247" s="398"/>
      <c r="W247" s="400"/>
      <c r="X247" s="401"/>
      <c r="Y247" s="401"/>
      <c r="Z247" s="368"/>
      <c r="AA247" s="305"/>
      <c r="AB247" s="289"/>
      <c r="AC247" s="277"/>
      <c r="AD247" s="263"/>
      <c r="AE247" s="263"/>
      <c r="AF247" s="208"/>
      <c r="AG247" s="208"/>
      <c r="AH247" s="208"/>
      <c r="AI247" s="208"/>
      <c r="AJ247" s="208"/>
      <c r="AK247" s="191"/>
      <c r="AL247" s="312" t="e">
        <f t="shared" si="76"/>
        <v>#DIV/0!</v>
      </c>
    </row>
    <row r="248" spans="1:39" ht="23.1" customHeight="1" x14ac:dyDescent="0.25">
      <c r="D248" s="615" t="s">
        <v>836</v>
      </c>
      <c r="E248" s="615"/>
      <c r="F248" s="615"/>
      <c r="G248" s="615"/>
      <c r="H248" s="615"/>
      <c r="I248" s="615"/>
      <c r="J248" s="34"/>
      <c r="K248" s="202"/>
      <c r="L248" s="202"/>
      <c r="M248" s="2"/>
      <c r="N248" s="13"/>
      <c r="O248" s="13"/>
      <c r="P248" s="2"/>
      <c r="Q248" s="553">
        <v>45483</v>
      </c>
      <c r="R248" s="476">
        <v>45455</v>
      </c>
      <c r="S248" s="476">
        <v>45425</v>
      </c>
      <c r="T248" s="476">
        <v>45394</v>
      </c>
      <c r="U248" s="473">
        <v>220324</v>
      </c>
      <c r="V248" s="398"/>
      <c r="W248" s="400"/>
      <c r="X248" s="401"/>
      <c r="Y248" s="401"/>
      <c r="Z248" s="329"/>
      <c r="AA248" s="333"/>
      <c r="AB248" s="330"/>
      <c r="AC248" s="280"/>
      <c r="AD248" s="331"/>
      <c r="AE248" s="331"/>
      <c r="AF248" s="237"/>
      <c r="AG248" s="237"/>
      <c r="AH248" s="237"/>
      <c r="AI248" s="237"/>
      <c r="AJ248" s="237"/>
      <c r="AK248" s="197"/>
      <c r="AL248" s="312">
        <f t="shared" si="76"/>
        <v>1.0019606115345641</v>
      </c>
    </row>
    <row r="249" spans="1:39" s="66" customFormat="1" ht="23.1" customHeight="1" x14ac:dyDescent="0.25">
      <c r="A249" s="449"/>
      <c r="B249" s="2">
        <v>2030</v>
      </c>
      <c r="C249" s="2" t="s">
        <v>477</v>
      </c>
      <c r="D249" s="4" t="s">
        <v>800</v>
      </c>
      <c r="E249" s="116">
        <f t="shared" ref="E249:F263" si="85">K249</f>
        <v>600</v>
      </c>
      <c r="F249" s="117">
        <f t="shared" si="85"/>
        <v>350</v>
      </c>
      <c r="G249" s="101"/>
      <c r="H249" s="2"/>
      <c r="I249" s="2"/>
      <c r="J249" s="33"/>
      <c r="K249" s="202">
        <f t="shared" ref="K249:L263" si="86">MROUND(N249+25,50)</f>
        <v>600</v>
      </c>
      <c r="L249" s="202">
        <f t="shared" si="86"/>
        <v>350</v>
      </c>
      <c r="M249" s="51"/>
      <c r="N249" s="13">
        <f t="shared" si="66"/>
        <v>564.52499999999998</v>
      </c>
      <c r="O249" s="13">
        <f t="shared" si="67"/>
        <v>338.71500000000003</v>
      </c>
      <c r="P249" s="63"/>
      <c r="Q249" s="554">
        <v>225.81</v>
      </c>
      <c r="R249" s="477">
        <v>225.81</v>
      </c>
      <c r="S249" s="477">
        <v>424.24</v>
      </c>
      <c r="T249" s="477">
        <v>424.24</v>
      </c>
      <c r="U249" s="450">
        <v>392.83200000000005</v>
      </c>
      <c r="V249" s="450">
        <v>392.83200000000005</v>
      </c>
      <c r="W249" s="436">
        <v>357.12</v>
      </c>
      <c r="X249" s="409">
        <v>357.12</v>
      </c>
      <c r="Y249" s="409">
        <v>357.12</v>
      </c>
      <c r="Z249" s="368">
        <v>325.83750000000003</v>
      </c>
      <c r="AA249" s="305">
        <v>260.67</v>
      </c>
      <c r="AB249" s="289">
        <v>249.34250000000003</v>
      </c>
      <c r="AC249" s="277">
        <v>199.47400000000002</v>
      </c>
      <c r="AD249" s="263">
        <v>199.47400000000002</v>
      </c>
      <c r="AE249" s="263">
        <v>199.47400000000002</v>
      </c>
      <c r="AF249" s="208">
        <v>179.52857999999998</v>
      </c>
      <c r="AG249" s="208">
        <v>179.52857999999998</v>
      </c>
      <c r="AH249" s="208">
        <v>179.52857999999998</v>
      </c>
      <c r="AI249" s="208">
        <v>179.52857999999998</v>
      </c>
      <c r="AJ249" s="208">
        <v>161.91249999999999</v>
      </c>
      <c r="AK249" s="191">
        <v>129.53</v>
      </c>
      <c r="AL249" s="312">
        <f t="shared" si="76"/>
        <v>0.5322694701112578</v>
      </c>
      <c r="AM249" s="144"/>
    </row>
    <row r="250" spans="1:39" ht="23.1" customHeight="1" x14ac:dyDescent="0.25">
      <c r="A250" s="449"/>
      <c r="B250" s="2">
        <v>2031</v>
      </c>
      <c r="C250" s="2" t="s">
        <v>478</v>
      </c>
      <c r="D250" s="4" t="s">
        <v>801</v>
      </c>
      <c r="E250" s="116">
        <f t="shared" si="85"/>
        <v>600</v>
      </c>
      <c r="F250" s="117">
        <f t="shared" si="85"/>
        <v>350</v>
      </c>
      <c r="G250" s="101"/>
      <c r="K250" s="202">
        <f t="shared" si="86"/>
        <v>600</v>
      </c>
      <c r="L250" s="202">
        <f t="shared" si="86"/>
        <v>350</v>
      </c>
      <c r="M250" s="51"/>
      <c r="N250" s="13">
        <f t="shared" si="66"/>
        <v>578.07499999999993</v>
      </c>
      <c r="O250" s="13">
        <f t="shared" si="67"/>
        <v>346.84499999999997</v>
      </c>
      <c r="P250" s="51"/>
      <c r="Q250" s="554">
        <v>231.23</v>
      </c>
      <c r="R250" s="477">
        <v>231.23</v>
      </c>
      <c r="S250" s="477">
        <v>225.81</v>
      </c>
      <c r="T250" s="477">
        <v>225.81</v>
      </c>
      <c r="U250" s="450">
        <v>209.077</v>
      </c>
      <c r="V250" s="450">
        <v>209.077</v>
      </c>
      <c r="W250" s="436">
        <v>190.07</v>
      </c>
      <c r="X250" s="409">
        <v>190.07</v>
      </c>
      <c r="Y250" s="409">
        <v>190.07</v>
      </c>
      <c r="Z250" s="368">
        <v>173.42500000000001</v>
      </c>
      <c r="AA250" s="305">
        <v>138.74</v>
      </c>
      <c r="AB250" s="289">
        <v>138.22875000000002</v>
      </c>
      <c r="AC250" s="277">
        <v>110.58300000000001</v>
      </c>
      <c r="AD250" s="263">
        <v>110.58300000000001</v>
      </c>
      <c r="AE250" s="263">
        <v>110.58300000000001</v>
      </c>
      <c r="AF250" s="208">
        <v>90</v>
      </c>
      <c r="AG250" s="234">
        <v>90</v>
      </c>
      <c r="AH250" s="208">
        <v>99.514799999999994</v>
      </c>
      <c r="AI250" s="208">
        <v>99.514799999999994</v>
      </c>
      <c r="AJ250" s="208">
        <v>89.75</v>
      </c>
      <c r="AK250" s="191">
        <v>71.8</v>
      </c>
      <c r="AL250" s="312">
        <f t="shared" si="76"/>
        <v>1.0240024799610292</v>
      </c>
    </row>
    <row r="251" spans="1:39" ht="23.1" customHeight="1" x14ac:dyDescent="0.25">
      <c r="A251" s="449"/>
      <c r="B251" s="2">
        <v>2032</v>
      </c>
      <c r="C251" s="2" t="s">
        <v>479</v>
      </c>
      <c r="D251" s="4" t="s">
        <v>802</v>
      </c>
      <c r="E251" s="116">
        <f t="shared" si="85"/>
        <v>650</v>
      </c>
      <c r="F251" s="117">
        <f t="shared" si="85"/>
        <v>400</v>
      </c>
      <c r="G251" s="101"/>
      <c r="K251" s="202">
        <f t="shared" si="86"/>
        <v>650</v>
      </c>
      <c r="L251" s="202">
        <f t="shared" si="86"/>
        <v>400</v>
      </c>
      <c r="M251" s="51"/>
      <c r="N251" s="13">
        <f t="shared" si="66"/>
        <v>620.82500000000005</v>
      </c>
      <c r="O251" s="13">
        <f t="shared" si="67"/>
        <v>372.495</v>
      </c>
      <c r="P251" s="51"/>
      <c r="Q251" s="554">
        <v>248.33</v>
      </c>
      <c r="R251" s="477">
        <v>248.33</v>
      </c>
      <c r="S251" s="477">
        <v>231.23</v>
      </c>
      <c r="T251" s="477">
        <v>231.23</v>
      </c>
      <c r="U251" s="450">
        <v>214.10400000000001</v>
      </c>
      <c r="V251" s="450">
        <v>214.10400000000001</v>
      </c>
      <c r="W251" s="436">
        <v>194.64</v>
      </c>
      <c r="X251" s="409">
        <v>194.64</v>
      </c>
      <c r="Y251" s="409">
        <v>194.64</v>
      </c>
      <c r="Z251" s="368">
        <v>177.58749999999998</v>
      </c>
      <c r="AA251" s="305">
        <v>142.07</v>
      </c>
      <c r="AB251" s="289">
        <v>141.55625000000003</v>
      </c>
      <c r="AC251" s="277">
        <v>113.24500000000002</v>
      </c>
      <c r="AD251" s="263">
        <v>113.24500000000002</v>
      </c>
      <c r="AE251" s="263">
        <v>113.24500000000002</v>
      </c>
      <c r="AF251" s="208">
        <v>101.91257999999999</v>
      </c>
      <c r="AG251" s="208">
        <v>101.91257999999999</v>
      </c>
      <c r="AH251" s="208">
        <v>101.91257999999999</v>
      </c>
      <c r="AI251" s="208">
        <v>101.91257999999999</v>
      </c>
      <c r="AJ251" s="208">
        <v>91.912499999999994</v>
      </c>
      <c r="AK251" s="191">
        <v>73.53</v>
      </c>
      <c r="AL251" s="312">
        <f t="shared" si="76"/>
        <v>1.0739523418241579</v>
      </c>
    </row>
    <row r="252" spans="1:39" ht="23.1" customHeight="1" x14ac:dyDescent="0.25">
      <c r="A252" s="449"/>
      <c r="B252" s="2">
        <v>2033</v>
      </c>
      <c r="C252" s="2" t="s">
        <v>480</v>
      </c>
      <c r="D252" s="4" t="s">
        <v>803</v>
      </c>
      <c r="E252" s="116">
        <f t="shared" si="85"/>
        <v>900</v>
      </c>
      <c r="F252" s="117">
        <f t="shared" si="85"/>
        <v>550</v>
      </c>
      <c r="G252" s="101"/>
      <c r="K252" s="202">
        <f t="shared" si="86"/>
        <v>900</v>
      </c>
      <c r="L252" s="202">
        <f t="shared" si="86"/>
        <v>550</v>
      </c>
      <c r="M252" s="51"/>
      <c r="N252" s="13">
        <f t="shared" si="66"/>
        <v>870.40000000000009</v>
      </c>
      <c r="O252" s="13">
        <f t="shared" si="67"/>
        <v>522.24</v>
      </c>
      <c r="P252" s="51"/>
      <c r="Q252" s="554">
        <v>348.16</v>
      </c>
      <c r="R252" s="477">
        <v>348.16</v>
      </c>
      <c r="S252" s="477">
        <v>248.33</v>
      </c>
      <c r="T252" s="477">
        <v>248.33</v>
      </c>
      <c r="U252" s="450">
        <v>229.93300000000002</v>
      </c>
      <c r="V252" s="450">
        <v>229.93300000000002</v>
      </c>
      <c r="W252" s="436">
        <v>209.03</v>
      </c>
      <c r="X252" s="409">
        <v>209.03</v>
      </c>
      <c r="Y252" s="409">
        <v>209.03</v>
      </c>
      <c r="Z252" s="368">
        <v>190.72500000000002</v>
      </c>
      <c r="AA252" s="305">
        <v>152.58000000000001</v>
      </c>
      <c r="AB252" s="289">
        <v>152.03375</v>
      </c>
      <c r="AC252" s="277">
        <v>121.627</v>
      </c>
      <c r="AD252" s="263">
        <v>121.627</v>
      </c>
      <c r="AE252" s="263">
        <v>121.627</v>
      </c>
      <c r="AF252" s="208">
        <v>99</v>
      </c>
      <c r="AG252" s="234">
        <v>99</v>
      </c>
      <c r="AH252" s="208">
        <v>109.45241999999999</v>
      </c>
      <c r="AI252" s="208">
        <v>109.45241999999999</v>
      </c>
      <c r="AJ252" s="208">
        <v>98.712500000000006</v>
      </c>
      <c r="AK252" s="191">
        <v>78.97</v>
      </c>
      <c r="AL252" s="312">
        <f t="shared" si="76"/>
        <v>1.4020053960455845</v>
      </c>
    </row>
    <row r="253" spans="1:39" ht="23.1" customHeight="1" x14ac:dyDescent="0.25">
      <c r="A253" s="449"/>
      <c r="B253" s="2">
        <v>2034</v>
      </c>
      <c r="C253" s="2" t="s">
        <v>481</v>
      </c>
      <c r="D253" s="4" t="s">
        <v>804</v>
      </c>
      <c r="E253" s="116">
        <f t="shared" si="85"/>
        <v>1050</v>
      </c>
      <c r="F253" s="117">
        <f t="shared" si="85"/>
        <v>650</v>
      </c>
      <c r="G253" s="101"/>
      <c r="K253" s="202">
        <f t="shared" si="86"/>
        <v>1050</v>
      </c>
      <c r="L253" s="202">
        <f t="shared" si="86"/>
        <v>650</v>
      </c>
      <c r="M253" s="51"/>
      <c r="N253" s="13">
        <f t="shared" si="66"/>
        <v>1005.725</v>
      </c>
      <c r="O253" s="13">
        <f t="shared" si="67"/>
        <v>603.43500000000006</v>
      </c>
      <c r="P253" s="51"/>
      <c r="Q253" s="554">
        <v>402.29</v>
      </c>
      <c r="R253" s="477">
        <v>402.29</v>
      </c>
      <c r="S253" s="477">
        <v>348.16</v>
      </c>
      <c r="T253" s="477">
        <v>348.16</v>
      </c>
      <c r="U253" s="451">
        <v>323</v>
      </c>
      <c r="V253" s="451">
        <v>323</v>
      </c>
      <c r="W253" s="436">
        <v>293.07</v>
      </c>
      <c r="X253" s="409">
        <v>293.07</v>
      </c>
      <c r="Y253" s="409">
        <v>293.07</v>
      </c>
      <c r="Z253" s="368">
        <v>267.39999999999998</v>
      </c>
      <c r="AA253" s="305">
        <v>213.92</v>
      </c>
      <c r="AB253" s="289">
        <v>213.16625000000002</v>
      </c>
      <c r="AC253" s="277">
        <v>170.53300000000002</v>
      </c>
      <c r="AD253" s="263">
        <v>170.53300000000002</v>
      </c>
      <c r="AE253" s="263">
        <v>170.53300000000002</v>
      </c>
      <c r="AF253" s="208">
        <v>139</v>
      </c>
      <c r="AG253" s="234">
        <v>139</v>
      </c>
      <c r="AH253" s="208">
        <v>153.47178</v>
      </c>
      <c r="AI253" s="208">
        <v>153.47178</v>
      </c>
      <c r="AJ253" s="208">
        <v>138.41249999999999</v>
      </c>
      <c r="AK253" s="191">
        <v>110.73</v>
      </c>
      <c r="AL253" s="312">
        <f t="shared" si="76"/>
        <v>1.1554744944852942</v>
      </c>
    </row>
    <row r="254" spans="1:39" ht="23.1" customHeight="1" x14ac:dyDescent="0.25">
      <c r="A254" s="449"/>
      <c r="B254" s="2">
        <v>2035</v>
      </c>
      <c r="C254" s="2" t="s">
        <v>482</v>
      </c>
      <c r="D254" s="4" t="s">
        <v>805</v>
      </c>
      <c r="E254" s="116">
        <f t="shared" si="85"/>
        <v>1100</v>
      </c>
      <c r="F254" s="117">
        <f t="shared" si="85"/>
        <v>650</v>
      </c>
      <c r="G254" s="101"/>
      <c r="K254" s="202">
        <f t="shared" si="86"/>
        <v>1100</v>
      </c>
      <c r="L254" s="202">
        <f t="shared" si="86"/>
        <v>650</v>
      </c>
      <c r="M254" s="51"/>
      <c r="N254" s="13">
        <f t="shared" si="66"/>
        <v>1060.5999999999999</v>
      </c>
      <c r="O254" s="13">
        <f t="shared" si="67"/>
        <v>636.36</v>
      </c>
      <c r="P254" s="51"/>
      <c r="Q254" s="554">
        <v>424.24</v>
      </c>
      <c r="R254" s="477">
        <v>424.24</v>
      </c>
      <c r="S254" s="477">
        <v>402.29</v>
      </c>
      <c r="T254" s="477">
        <v>402.29</v>
      </c>
      <c r="U254" s="451">
        <v>373</v>
      </c>
      <c r="V254" s="451">
        <v>373</v>
      </c>
      <c r="W254" s="436">
        <v>338.62</v>
      </c>
      <c r="X254" s="409">
        <v>338.62</v>
      </c>
      <c r="Y254" s="409">
        <v>338.62</v>
      </c>
      <c r="Z254" s="368">
        <v>308.96249999999998</v>
      </c>
      <c r="AA254" s="305">
        <v>247.17</v>
      </c>
      <c r="AB254" s="289">
        <v>246.29000000000002</v>
      </c>
      <c r="AC254" s="277">
        <v>197.03200000000001</v>
      </c>
      <c r="AD254" s="263">
        <v>197.03200000000001</v>
      </c>
      <c r="AE254" s="263">
        <v>197.03200000000001</v>
      </c>
      <c r="AF254" s="208">
        <v>177.32483999999999</v>
      </c>
      <c r="AG254" s="208">
        <v>177.32483999999999</v>
      </c>
      <c r="AH254" s="208">
        <v>177.32483999999999</v>
      </c>
      <c r="AI254" s="208">
        <v>177.32483999999999</v>
      </c>
      <c r="AJ254" s="208">
        <v>159.92500000000001</v>
      </c>
      <c r="AK254" s="191">
        <v>127.94</v>
      </c>
      <c r="AL254" s="312">
        <f t="shared" si="76"/>
        <v>1.0545626289492653</v>
      </c>
    </row>
    <row r="255" spans="1:39" ht="23.1" customHeight="1" x14ac:dyDescent="0.25">
      <c r="A255" s="449"/>
      <c r="B255" s="2">
        <v>2036</v>
      </c>
      <c r="C255" s="2" t="s">
        <v>483</v>
      </c>
      <c r="D255" s="4" t="s">
        <v>806</v>
      </c>
      <c r="E255" s="116">
        <f t="shared" si="85"/>
        <v>1500</v>
      </c>
      <c r="F255" s="117">
        <f t="shared" si="85"/>
        <v>900</v>
      </c>
      <c r="G255" s="101"/>
      <c r="K255" s="202">
        <f t="shared" si="86"/>
        <v>1500</v>
      </c>
      <c r="L255" s="202">
        <f t="shared" si="86"/>
        <v>900</v>
      </c>
      <c r="M255" s="51"/>
      <c r="N255" s="13">
        <f t="shared" si="66"/>
        <v>1493.1999999999998</v>
      </c>
      <c r="O255" s="13">
        <f t="shared" si="67"/>
        <v>895.92</v>
      </c>
      <c r="P255" s="51"/>
      <c r="Q255" s="554">
        <v>597.28</v>
      </c>
      <c r="R255" s="477">
        <v>597.28</v>
      </c>
      <c r="S255" s="477">
        <v>597.28</v>
      </c>
      <c r="T255" s="477">
        <v>597.28</v>
      </c>
      <c r="U255" s="451">
        <v>553</v>
      </c>
      <c r="V255" s="451">
        <v>553</v>
      </c>
      <c r="W255" s="436">
        <v>502.75</v>
      </c>
      <c r="X255" s="409">
        <v>502.75</v>
      </c>
      <c r="Y255" s="409">
        <v>502.75</v>
      </c>
      <c r="Z255" s="368">
        <v>458.71250000000003</v>
      </c>
      <c r="AA255" s="305">
        <v>366.97</v>
      </c>
      <c r="AB255" s="289">
        <v>365.65375000000006</v>
      </c>
      <c r="AC255" s="277">
        <v>292.52300000000002</v>
      </c>
      <c r="AD255" s="263">
        <v>292.52300000000002</v>
      </c>
      <c r="AE255" s="263">
        <v>292.52300000000002</v>
      </c>
      <c r="AF255" s="208">
        <v>238</v>
      </c>
      <c r="AG255" s="234">
        <v>238</v>
      </c>
      <c r="AH255" s="208">
        <v>263.27069999999998</v>
      </c>
      <c r="AI255" s="208">
        <v>263.27069999999998</v>
      </c>
      <c r="AJ255" s="208">
        <v>237.4375</v>
      </c>
      <c r="AK255" s="191">
        <v>189.95</v>
      </c>
      <c r="AL255" s="312">
        <f t="shared" si="76"/>
        <v>1</v>
      </c>
    </row>
    <row r="256" spans="1:39" ht="23.1" customHeight="1" x14ac:dyDescent="0.25">
      <c r="A256" s="449"/>
      <c r="B256" s="2">
        <v>2037</v>
      </c>
      <c r="C256" s="2" t="s">
        <v>484</v>
      </c>
      <c r="D256" s="4" t="s">
        <v>807</v>
      </c>
      <c r="E256" s="116">
        <f t="shared" si="85"/>
        <v>1550</v>
      </c>
      <c r="F256" s="117">
        <f t="shared" si="85"/>
        <v>950</v>
      </c>
      <c r="G256" s="101"/>
      <c r="K256" s="202">
        <f t="shared" si="86"/>
        <v>1550</v>
      </c>
      <c r="L256" s="202">
        <f t="shared" si="86"/>
        <v>950</v>
      </c>
      <c r="M256" s="51"/>
      <c r="N256" s="13">
        <f t="shared" si="66"/>
        <v>1522.7750000000001</v>
      </c>
      <c r="O256" s="13">
        <f t="shared" si="67"/>
        <v>913.66499999999996</v>
      </c>
      <c r="P256" s="51"/>
      <c r="Q256" s="554">
        <v>609.11</v>
      </c>
      <c r="R256" s="477">
        <v>609.11</v>
      </c>
      <c r="S256" s="477">
        <v>609.11</v>
      </c>
      <c r="T256" s="477">
        <v>609.11</v>
      </c>
      <c r="U256" s="451">
        <v>564</v>
      </c>
      <c r="V256" s="451">
        <v>564</v>
      </c>
      <c r="W256" s="436">
        <v>512.72</v>
      </c>
      <c r="X256" s="409">
        <v>512.72</v>
      </c>
      <c r="Y256" s="409">
        <v>512.72</v>
      </c>
      <c r="Z256" s="368">
        <v>467.8125</v>
      </c>
      <c r="AA256" s="305">
        <v>374.25</v>
      </c>
      <c r="AB256" s="289">
        <v>372.9</v>
      </c>
      <c r="AC256" s="277">
        <v>298.32</v>
      </c>
      <c r="AD256" s="263">
        <v>298.32</v>
      </c>
      <c r="AE256" s="263">
        <v>298.32</v>
      </c>
      <c r="AF256" s="208">
        <v>243</v>
      </c>
      <c r="AG256" s="234">
        <v>243</v>
      </c>
      <c r="AH256" s="208">
        <v>268.48205999999999</v>
      </c>
      <c r="AI256" s="208">
        <v>268.48205999999999</v>
      </c>
      <c r="AJ256" s="208">
        <v>242.13750000000002</v>
      </c>
      <c r="AK256" s="191">
        <v>193.71</v>
      </c>
      <c r="AL256" s="312">
        <f t="shared" si="76"/>
        <v>1</v>
      </c>
    </row>
    <row r="257" spans="1:39" ht="23.1" customHeight="1" x14ac:dyDescent="0.25">
      <c r="A257" s="449"/>
      <c r="B257" s="2">
        <v>2038</v>
      </c>
      <c r="C257" s="2" t="s">
        <v>485</v>
      </c>
      <c r="D257" s="4" t="s">
        <v>808</v>
      </c>
      <c r="E257" s="116">
        <f t="shared" si="85"/>
        <v>2050</v>
      </c>
      <c r="F257" s="117">
        <f t="shared" si="85"/>
        <v>1250</v>
      </c>
      <c r="G257" s="101"/>
      <c r="K257" s="202">
        <f t="shared" si="86"/>
        <v>2050</v>
      </c>
      <c r="L257" s="202">
        <f t="shared" si="86"/>
        <v>1250</v>
      </c>
      <c r="M257" s="51"/>
      <c r="N257" s="13">
        <f t="shared" si="66"/>
        <v>2047.1000000000001</v>
      </c>
      <c r="O257" s="13">
        <f t="shared" si="67"/>
        <v>1228.26</v>
      </c>
      <c r="P257" s="51"/>
      <c r="Q257" s="554">
        <v>818.84</v>
      </c>
      <c r="R257" s="477">
        <v>818.84</v>
      </c>
      <c r="S257" s="477">
        <v>818.84</v>
      </c>
      <c r="T257" s="477">
        <v>818.84</v>
      </c>
      <c r="U257" s="450">
        <v>758.18600000000004</v>
      </c>
      <c r="V257" s="450">
        <v>758.18600000000004</v>
      </c>
      <c r="W257" s="436">
        <v>689.26</v>
      </c>
      <c r="X257" s="409">
        <v>689.26</v>
      </c>
      <c r="Y257" s="409">
        <v>689.26</v>
      </c>
      <c r="Z257" s="368">
        <v>628.88750000000005</v>
      </c>
      <c r="AA257" s="305">
        <v>503.11</v>
      </c>
      <c r="AB257" s="289">
        <v>503.75</v>
      </c>
      <c r="AC257" s="269">
        <v>403</v>
      </c>
      <c r="AD257" s="263">
        <v>384.98900000000003</v>
      </c>
      <c r="AE257" s="263">
        <v>384.98900000000003</v>
      </c>
      <c r="AF257" s="208">
        <v>313</v>
      </c>
      <c r="AG257" s="234">
        <v>313</v>
      </c>
      <c r="AH257" s="208">
        <v>346.48613999999998</v>
      </c>
      <c r="AI257" s="208">
        <v>346.48613999999998</v>
      </c>
      <c r="AJ257" s="208">
        <v>312.48750000000001</v>
      </c>
      <c r="AK257" s="191">
        <v>249.99</v>
      </c>
      <c r="AL257" s="312">
        <f t="shared" si="76"/>
        <v>1</v>
      </c>
    </row>
    <row r="258" spans="1:39" ht="23.1" customHeight="1" x14ac:dyDescent="0.25">
      <c r="A258" s="449"/>
      <c r="B258" s="2">
        <v>2039</v>
      </c>
      <c r="C258" s="2" t="s">
        <v>486</v>
      </c>
      <c r="D258" s="4" t="s">
        <v>809</v>
      </c>
      <c r="E258" s="116">
        <f t="shared" si="85"/>
        <v>2350</v>
      </c>
      <c r="F258" s="117">
        <f t="shared" si="85"/>
        <v>1450</v>
      </c>
      <c r="G258" s="101"/>
      <c r="K258" s="202">
        <f t="shared" si="86"/>
        <v>2350</v>
      </c>
      <c r="L258" s="202">
        <f t="shared" si="86"/>
        <v>1450</v>
      </c>
      <c r="M258" s="51"/>
      <c r="N258" s="13">
        <f t="shared" si="66"/>
        <v>2342.4499999999998</v>
      </c>
      <c r="O258" s="13">
        <f t="shared" si="67"/>
        <v>1405.47</v>
      </c>
      <c r="P258" s="51"/>
      <c r="Q258" s="554">
        <v>936.98</v>
      </c>
      <c r="R258" s="477">
        <v>936.98</v>
      </c>
      <c r="S258" s="477">
        <v>936.98</v>
      </c>
      <c r="T258" s="477">
        <v>936.98</v>
      </c>
      <c r="U258" s="450">
        <v>867.58100000000013</v>
      </c>
      <c r="V258" s="450">
        <v>867.58100000000013</v>
      </c>
      <c r="W258" s="436">
        <v>788.71</v>
      </c>
      <c r="X258" s="409">
        <v>788.71</v>
      </c>
      <c r="Y258" s="409">
        <v>788.71</v>
      </c>
      <c r="Z258" s="368">
        <v>719.625</v>
      </c>
      <c r="AA258" s="305">
        <v>575.70000000000005</v>
      </c>
      <c r="AB258" s="289">
        <v>576.25</v>
      </c>
      <c r="AC258" s="269">
        <v>461</v>
      </c>
      <c r="AD258" s="263">
        <v>440.44</v>
      </c>
      <c r="AE258" s="263">
        <v>440.44</v>
      </c>
      <c r="AF258" s="208">
        <v>358</v>
      </c>
      <c r="AG258" s="234">
        <v>358</v>
      </c>
      <c r="AH258" s="208">
        <v>396.47915999999998</v>
      </c>
      <c r="AI258" s="208">
        <v>396.47915999999998</v>
      </c>
      <c r="AJ258" s="208">
        <v>357.57499999999999</v>
      </c>
      <c r="AK258" s="191">
        <v>286.06</v>
      </c>
      <c r="AL258" s="312">
        <f t="shared" si="76"/>
        <v>1</v>
      </c>
    </row>
    <row r="259" spans="1:39" ht="23.1" customHeight="1" x14ac:dyDescent="0.25">
      <c r="A259" s="449"/>
      <c r="B259" s="2">
        <v>2040</v>
      </c>
      <c r="C259" s="2" t="s">
        <v>487</v>
      </c>
      <c r="D259" s="4" t="s">
        <v>810</v>
      </c>
      <c r="E259" s="116">
        <f t="shared" si="85"/>
        <v>2900</v>
      </c>
      <c r="F259" s="117">
        <f t="shared" si="85"/>
        <v>1750</v>
      </c>
      <c r="G259" s="101"/>
      <c r="K259" s="202">
        <f t="shared" si="86"/>
        <v>2900</v>
      </c>
      <c r="L259" s="202">
        <f t="shared" si="86"/>
        <v>1750</v>
      </c>
      <c r="M259" s="51"/>
      <c r="N259" s="13">
        <f t="shared" si="66"/>
        <v>2873.15</v>
      </c>
      <c r="O259" s="13">
        <f t="shared" si="67"/>
        <v>1723.8899999999999</v>
      </c>
      <c r="P259" s="51"/>
      <c r="Q259" s="554">
        <v>1149.26</v>
      </c>
      <c r="R259" s="477">
        <v>1149.26</v>
      </c>
      <c r="S259" s="477">
        <v>1149.26</v>
      </c>
      <c r="T259" s="477">
        <v>1149.26</v>
      </c>
      <c r="U259" s="451">
        <v>1065</v>
      </c>
      <c r="V259" s="451">
        <v>1065</v>
      </c>
      <c r="W259" s="436">
        <v>967.4</v>
      </c>
      <c r="X259" s="409">
        <v>967.4</v>
      </c>
      <c r="Y259" s="409">
        <v>967.4</v>
      </c>
      <c r="Z259" s="368">
        <v>882.66250000000002</v>
      </c>
      <c r="AA259" s="305">
        <v>706.13</v>
      </c>
      <c r="AB259" s="289">
        <v>706.25</v>
      </c>
      <c r="AC259" s="269">
        <v>565</v>
      </c>
      <c r="AD259" s="263">
        <v>540.3420000000001</v>
      </c>
      <c r="AE259" s="263">
        <v>540.3420000000001</v>
      </c>
      <c r="AF259" s="208">
        <v>439</v>
      </c>
      <c r="AG259" s="234">
        <v>439</v>
      </c>
      <c r="AH259" s="208">
        <v>486.30581999999998</v>
      </c>
      <c r="AI259" s="208">
        <v>486.30581999999998</v>
      </c>
      <c r="AJ259" s="208">
        <v>438.58749999999998</v>
      </c>
      <c r="AK259" s="191">
        <v>350.87</v>
      </c>
      <c r="AL259" s="312">
        <f t="shared" si="76"/>
        <v>1</v>
      </c>
    </row>
    <row r="260" spans="1:39" ht="23.1" customHeight="1" x14ac:dyDescent="0.25">
      <c r="A260" s="449"/>
      <c r="B260" s="2">
        <v>2041</v>
      </c>
      <c r="C260" s="2" t="s">
        <v>488</v>
      </c>
      <c r="D260" s="4" t="s">
        <v>811</v>
      </c>
      <c r="E260" s="116">
        <f t="shared" si="85"/>
        <v>3450</v>
      </c>
      <c r="F260" s="117">
        <f t="shared" si="85"/>
        <v>2050</v>
      </c>
      <c r="G260" s="101"/>
      <c r="K260" s="202">
        <f t="shared" si="86"/>
        <v>3450</v>
      </c>
      <c r="L260" s="202">
        <f t="shared" si="86"/>
        <v>2050</v>
      </c>
      <c r="M260" s="51"/>
      <c r="N260" s="13">
        <f t="shared" si="66"/>
        <v>3415</v>
      </c>
      <c r="O260" s="13">
        <f t="shared" si="67"/>
        <v>2049</v>
      </c>
      <c r="P260" s="51"/>
      <c r="Q260" s="554">
        <v>1366</v>
      </c>
      <c r="R260" s="547">
        <v>1366</v>
      </c>
      <c r="S260" s="477">
        <v>1365.85</v>
      </c>
      <c r="T260" s="477">
        <v>1365.85</v>
      </c>
      <c r="U260" s="450">
        <v>1264.67</v>
      </c>
      <c r="V260" s="450">
        <v>1264.67</v>
      </c>
      <c r="W260" s="436">
        <v>1149.7</v>
      </c>
      <c r="X260" s="409">
        <v>1149.7</v>
      </c>
      <c r="Y260" s="409">
        <v>1149.7</v>
      </c>
      <c r="Z260" s="368">
        <v>1049</v>
      </c>
      <c r="AA260" s="305">
        <v>839.2</v>
      </c>
      <c r="AB260" s="289">
        <v>802.72499999999991</v>
      </c>
      <c r="AC260" s="277">
        <v>642.17999999999995</v>
      </c>
      <c r="AD260" s="263">
        <v>642.17999999999995</v>
      </c>
      <c r="AE260" s="263">
        <v>642.17999999999995</v>
      </c>
      <c r="AF260" s="208">
        <v>522</v>
      </c>
      <c r="AG260" s="234">
        <v>522</v>
      </c>
      <c r="AH260" s="208">
        <v>577.96199999999999</v>
      </c>
      <c r="AI260" s="208">
        <v>577.96199999999999</v>
      </c>
      <c r="AJ260" s="208">
        <v>521.25</v>
      </c>
      <c r="AK260" s="191">
        <v>417</v>
      </c>
      <c r="AL260" s="312">
        <f t="shared" si="76"/>
        <v>1.0001098217227369</v>
      </c>
    </row>
    <row r="261" spans="1:39" ht="23.1" customHeight="1" x14ac:dyDescent="0.25">
      <c r="A261" s="449"/>
      <c r="B261" s="2">
        <v>2042</v>
      </c>
      <c r="C261" s="2" t="s">
        <v>489</v>
      </c>
      <c r="D261" s="4" t="s">
        <v>812</v>
      </c>
      <c r="E261" s="116">
        <f t="shared" si="85"/>
        <v>4550</v>
      </c>
      <c r="F261" s="117">
        <f t="shared" si="85"/>
        <v>2750</v>
      </c>
      <c r="G261" s="101"/>
      <c r="K261" s="202">
        <f t="shared" si="86"/>
        <v>4550</v>
      </c>
      <c r="L261" s="202">
        <f t="shared" si="86"/>
        <v>2750</v>
      </c>
      <c r="M261" s="51"/>
      <c r="N261" s="13">
        <f t="shared" si="66"/>
        <v>4507.4750000000004</v>
      </c>
      <c r="O261" s="13">
        <f t="shared" si="67"/>
        <v>2704.4850000000001</v>
      </c>
      <c r="P261" s="51"/>
      <c r="Q261" s="554">
        <v>1802.99</v>
      </c>
      <c r="R261" s="547">
        <v>1802.99</v>
      </c>
      <c r="S261" s="477">
        <v>1802.99</v>
      </c>
      <c r="T261" s="477">
        <v>1802.99</v>
      </c>
      <c r="U261" s="451">
        <v>1670</v>
      </c>
      <c r="V261" s="451">
        <v>1670</v>
      </c>
      <c r="W261" s="436">
        <v>1517.67</v>
      </c>
      <c r="X261" s="409">
        <v>1517.67</v>
      </c>
      <c r="Y261" s="409">
        <v>1517.67</v>
      </c>
      <c r="Z261" s="368">
        <v>1384.7375</v>
      </c>
      <c r="AA261" s="305">
        <v>1107.79</v>
      </c>
      <c r="AB261" s="289">
        <v>1059.6300000000001</v>
      </c>
      <c r="AC261" s="277">
        <v>847.70400000000006</v>
      </c>
      <c r="AD261" s="263">
        <v>847.70400000000006</v>
      </c>
      <c r="AE261" s="263">
        <v>847.70400000000006</v>
      </c>
      <c r="AF261" s="208">
        <v>689</v>
      </c>
      <c r="AG261" s="234">
        <v>689</v>
      </c>
      <c r="AH261" s="208">
        <v>762.93755999999996</v>
      </c>
      <c r="AI261" s="208">
        <v>762.93755999999996</v>
      </c>
      <c r="AJ261" s="208">
        <v>688.07500000000005</v>
      </c>
      <c r="AK261" s="191">
        <v>550.46</v>
      </c>
      <c r="AL261" s="312">
        <f t="shared" si="76"/>
        <v>1</v>
      </c>
    </row>
    <row r="262" spans="1:39" ht="23.1" customHeight="1" x14ac:dyDescent="0.35">
      <c r="A262" s="449"/>
      <c r="B262" s="2">
        <v>2042</v>
      </c>
      <c r="C262" s="2" t="s">
        <v>671</v>
      </c>
      <c r="D262" s="4" t="s">
        <v>813</v>
      </c>
      <c r="E262" s="116">
        <f t="shared" si="85"/>
        <v>5900</v>
      </c>
      <c r="F262" s="117">
        <f t="shared" si="85"/>
        <v>3550</v>
      </c>
      <c r="G262" s="101"/>
      <c r="H262" s="456" t="s">
        <v>553</v>
      </c>
      <c r="K262" s="202">
        <f t="shared" si="86"/>
        <v>5900</v>
      </c>
      <c r="L262" s="202">
        <f t="shared" si="86"/>
        <v>3550</v>
      </c>
      <c r="M262" s="51"/>
      <c r="N262" s="13">
        <f t="shared" si="66"/>
        <v>5877.55</v>
      </c>
      <c r="O262" s="13">
        <f t="shared" si="67"/>
        <v>3526.5299999999997</v>
      </c>
      <c r="P262" s="51"/>
      <c r="Q262" s="554">
        <v>2351.02</v>
      </c>
      <c r="R262" s="477">
        <v>2351.02</v>
      </c>
      <c r="S262" s="477">
        <v>2351.02</v>
      </c>
      <c r="T262" s="477">
        <v>2351.02</v>
      </c>
      <c r="U262" s="451">
        <v>2352</v>
      </c>
      <c r="V262" s="451">
        <v>2352</v>
      </c>
      <c r="W262" s="436">
        <v>1903.38</v>
      </c>
      <c r="X262" s="409">
        <v>1903.38</v>
      </c>
      <c r="Y262" s="409">
        <v>1903.38</v>
      </c>
      <c r="Z262" s="368">
        <v>1762.625</v>
      </c>
      <c r="AA262" s="305">
        <v>1410.1</v>
      </c>
      <c r="AB262" s="289">
        <v>1384.9275</v>
      </c>
      <c r="AC262" s="277">
        <v>1107.942</v>
      </c>
      <c r="AD262" s="263">
        <v>1107.942</v>
      </c>
      <c r="AE262" s="263">
        <v>1107.942</v>
      </c>
      <c r="AF262" s="208">
        <v>916</v>
      </c>
      <c r="AG262" s="234">
        <v>916</v>
      </c>
      <c r="AH262" s="208">
        <v>762.93755999999996</v>
      </c>
      <c r="AI262" s="208">
        <v>762.93755999999996</v>
      </c>
      <c r="AJ262" s="208">
        <v>688.07500000000005</v>
      </c>
      <c r="AK262" s="191">
        <v>550.46</v>
      </c>
      <c r="AL262" s="312">
        <f t="shared" si="76"/>
        <v>1</v>
      </c>
    </row>
    <row r="263" spans="1:39" ht="23.1" customHeight="1" x14ac:dyDescent="0.25">
      <c r="A263" s="449"/>
      <c r="B263" s="2">
        <v>2043</v>
      </c>
      <c r="C263" s="2" t="s">
        <v>490</v>
      </c>
      <c r="D263" s="4" t="s">
        <v>814</v>
      </c>
      <c r="E263" s="116">
        <f t="shared" si="85"/>
        <v>9750</v>
      </c>
      <c r="F263" s="117">
        <f t="shared" si="85"/>
        <v>5850</v>
      </c>
      <c r="G263" s="101"/>
      <c r="K263" s="202">
        <f t="shared" si="86"/>
        <v>9750</v>
      </c>
      <c r="L263" s="202">
        <f t="shared" si="86"/>
        <v>5850</v>
      </c>
      <c r="M263" s="51"/>
      <c r="N263" s="13">
        <f t="shared" si="66"/>
        <v>9721.9500000000007</v>
      </c>
      <c r="O263" s="13">
        <f t="shared" si="67"/>
        <v>5833.17</v>
      </c>
      <c r="P263" s="51"/>
      <c r="Q263" s="554">
        <v>3888.78</v>
      </c>
      <c r="R263" s="477">
        <v>3888.78</v>
      </c>
      <c r="S263" s="477">
        <v>3888.78</v>
      </c>
      <c r="T263" s="477">
        <v>3888.78</v>
      </c>
      <c r="U263" s="451">
        <v>3600.9</v>
      </c>
      <c r="V263" s="451">
        <v>3600.9</v>
      </c>
      <c r="W263" s="436">
        <v>1931.84</v>
      </c>
      <c r="X263" s="409">
        <v>1931.84</v>
      </c>
      <c r="Y263" s="409">
        <v>1931.84</v>
      </c>
      <c r="Z263" s="368">
        <v>1736.6624999999999</v>
      </c>
      <c r="AA263" s="305">
        <v>1389.33</v>
      </c>
      <c r="AB263" s="289">
        <v>2116.125</v>
      </c>
      <c r="AC263" s="277">
        <v>1692.9</v>
      </c>
      <c r="AD263" s="263">
        <v>1692.9</v>
      </c>
      <c r="AE263" s="263">
        <v>1692.9</v>
      </c>
      <c r="AF263" s="208">
        <v>1524.4613999999999</v>
      </c>
      <c r="AG263" s="208">
        <v>1524.4613999999999</v>
      </c>
      <c r="AH263" s="208">
        <v>1524.4613999999999</v>
      </c>
      <c r="AI263" s="208">
        <v>1524.4613999999999</v>
      </c>
      <c r="AJ263" s="208">
        <v>1374.875</v>
      </c>
      <c r="AK263" s="191">
        <v>1099.9000000000001</v>
      </c>
      <c r="AL263" s="312">
        <f t="shared" si="76"/>
        <v>1</v>
      </c>
    </row>
    <row r="264" spans="1:39" ht="23.1" customHeight="1" x14ac:dyDescent="0.25">
      <c r="A264" s="449"/>
      <c r="D264" s="136"/>
      <c r="E264" s="138"/>
      <c r="F264" s="139"/>
      <c r="G264" s="101"/>
      <c r="K264" s="202"/>
      <c r="L264" s="202"/>
      <c r="M264" s="51"/>
      <c r="N264" s="13"/>
      <c r="O264" s="13"/>
      <c r="P264" s="51"/>
      <c r="Q264" s="554"/>
      <c r="R264" s="477"/>
      <c r="S264" s="477"/>
      <c r="T264" s="477"/>
      <c r="U264" s="451"/>
      <c r="V264" s="451"/>
      <c r="W264" s="436"/>
      <c r="X264" s="409"/>
      <c r="Y264" s="409"/>
      <c r="Z264" s="368"/>
      <c r="AA264" s="305"/>
      <c r="AB264" s="289"/>
      <c r="AC264" s="277"/>
      <c r="AD264" s="263"/>
      <c r="AE264" s="263"/>
      <c r="AF264" s="208"/>
      <c r="AG264" s="208"/>
      <c r="AH264" s="208"/>
      <c r="AI264" s="208"/>
      <c r="AJ264" s="208"/>
      <c r="AK264" s="191"/>
      <c r="AL264" s="312"/>
    </row>
    <row r="265" spans="1:39" ht="23.1" customHeight="1" x14ac:dyDescent="0.25">
      <c r="D265" s="136"/>
      <c r="E265" s="138"/>
      <c r="F265" s="139"/>
      <c r="K265" s="202"/>
      <c r="L265" s="202"/>
      <c r="M265" s="51"/>
      <c r="N265" s="13"/>
      <c r="O265" s="13"/>
      <c r="P265" s="51"/>
      <c r="Q265" s="398"/>
      <c r="R265" s="398"/>
      <c r="S265" s="398"/>
      <c r="T265" s="398"/>
      <c r="U265" s="398"/>
      <c r="V265" s="398"/>
      <c r="W265" s="400"/>
      <c r="X265" s="401"/>
      <c r="Y265" s="401"/>
      <c r="Z265" s="368"/>
      <c r="AA265" s="305"/>
      <c r="AB265" s="289"/>
      <c r="AC265" s="277"/>
      <c r="AD265" s="263"/>
      <c r="AE265" s="263"/>
      <c r="AF265" s="208"/>
      <c r="AG265" s="208"/>
      <c r="AH265" s="208"/>
      <c r="AI265" s="208"/>
      <c r="AJ265" s="208"/>
      <c r="AK265" s="191"/>
      <c r="AL265" s="312" t="e">
        <f t="shared" si="76"/>
        <v>#DIV/0!</v>
      </c>
    </row>
    <row r="266" spans="1:39" ht="23.1" customHeight="1" x14ac:dyDescent="0.25">
      <c r="D266" s="615" t="s">
        <v>835</v>
      </c>
      <c r="E266" s="615"/>
      <c r="F266" s="615"/>
      <c r="G266" s="615"/>
      <c r="H266" s="615"/>
      <c r="I266" s="615"/>
      <c r="J266" s="34"/>
      <c r="K266" s="202"/>
      <c r="L266" s="202"/>
      <c r="M266" s="2"/>
      <c r="N266" s="13"/>
      <c r="O266" s="13"/>
      <c r="P266" s="2"/>
      <c r="Q266" s="553">
        <v>45483</v>
      </c>
      <c r="R266" s="535">
        <v>45455</v>
      </c>
      <c r="S266" s="510">
        <v>45425</v>
      </c>
      <c r="T266" s="474">
        <v>220324</v>
      </c>
      <c r="U266" s="474">
        <v>220324</v>
      </c>
      <c r="V266" s="398"/>
      <c r="W266" s="400"/>
      <c r="X266" s="401"/>
      <c r="Y266" s="401"/>
      <c r="Z266" s="329"/>
      <c r="AA266" s="329"/>
      <c r="AB266" s="330"/>
      <c r="AC266" s="280"/>
      <c r="AD266" s="331"/>
      <c r="AE266" s="331"/>
      <c r="AF266" s="237"/>
      <c r="AG266" s="334"/>
      <c r="AH266" s="237"/>
      <c r="AI266" s="237"/>
      <c r="AJ266" s="237"/>
      <c r="AK266" s="197"/>
      <c r="AL266" s="312">
        <f t="shared" si="76"/>
        <v>0.20643688386194878</v>
      </c>
    </row>
    <row r="267" spans="1:39" s="66" customFormat="1" ht="23.1" customHeight="1" x14ac:dyDescent="0.25">
      <c r="A267" s="517" t="s">
        <v>256</v>
      </c>
      <c r="B267" s="2">
        <v>419</v>
      </c>
      <c r="C267" s="2" t="s">
        <v>356</v>
      </c>
      <c r="D267" s="4" t="s">
        <v>815</v>
      </c>
      <c r="E267" s="116">
        <f t="shared" ref="E267:F270" si="87">K267</f>
        <v>15200</v>
      </c>
      <c r="F267" s="117">
        <f t="shared" si="87"/>
        <v>9150</v>
      </c>
      <c r="G267" s="101"/>
      <c r="H267" s="45"/>
      <c r="I267" s="45"/>
      <c r="J267" s="71"/>
      <c r="K267" s="202">
        <f t="shared" ref="K267:L270" si="88">MROUND(N267+25,50)</f>
        <v>15200</v>
      </c>
      <c r="L267" s="202">
        <f t="shared" si="88"/>
        <v>9150</v>
      </c>
      <c r="M267" s="51"/>
      <c r="N267" s="13">
        <f t="shared" si="66"/>
        <v>15197.650000000001</v>
      </c>
      <c r="O267" s="13">
        <f t="shared" si="67"/>
        <v>9118.59</v>
      </c>
      <c r="P267" s="63"/>
      <c r="Q267" s="554">
        <v>6079.06</v>
      </c>
      <c r="R267" s="536">
        <v>6079.06</v>
      </c>
      <c r="S267" s="398">
        <v>5628.77</v>
      </c>
      <c r="T267" s="398">
        <v>5628.77</v>
      </c>
      <c r="U267" s="398">
        <v>5628.77</v>
      </c>
      <c r="V267" s="398">
        <v>4044.2660180999987</v>
      </c>
      <c r="W267" s="400">
        <v>4044.2660180999987</v>
      </c>
      <c r="X267" s="409">
        <v>4044.2660180999987</v>
      </c>
      <c r="Y267" s="409">
        <v>4044.2660180999987</v>
      </c>
      <c r="Z267" s="368">
        <v>3486.4362224999991</v>
      </c>
      <c r="AA267" s="300">
        <v>2789.1489779999993</v>
      </c>
      <c r="AB267" s="289">
        <v>2789.1489779999993</v>
      </c>
      <c r="AC267" s="277">
        <v>2231.3191823999996</v>
      </c>
      <c r="AD267" s="263">
        <v>2231.3191823999996</v>
      </c>
      <c r="AE267" s="263">
        <v>2231.3191823999996</v>
      </c>
      <c r="AF267" s="208">
        <v>1859.4326519999997</v>
      </c>
      <c r="AG267" s="208">
        <v>1859.4326519999997</v>
      </c>
      <c r="AH267" s="208">
        <v>1859.4326519999997</v>
      </c>
      <c r="AI267" s="208">
        <v>1859.4326519999997</v>
      </c>
      <c r="AJ267" s="208">
        <v>1676.9775</v>
      </c>
      <c r="AK267" s="192">
        <v>1341.5819999999999</v>
      </c>
      <c r="AL267" s="312">
        <f t="shared" si="76"/>
        <v>1.0799979391589991</v>
      </c>
      <c r="AM267" s="144"/>
    </row>
    <row r="268" spans="1:39" ht="23.1" customHeight="1" x14ac:dyDescent="0.25">
      <c r="A268" s="517" t="s">
        <v>256</v>
      </c>
      <c r="B268" s="2">
        <v>420</v>
      </c>
      <c r="C268" s="2" t="s">
        <v>357</v>
      </c>
      <c r="D268" s="4" t="s">
        <v>816</v>
      </c>
      <c r="E268" s="116">
        <f t="shared" si="87"/>
        <v>24750</v>
      </c>
      <c r="F268" s="117">
        <f t="shared" si="87"/>
        <v>14850</v>
      </c>
      <c r="G268" s="101"/>
      <c r="H268" s="45"/>
      <c r="I268" s="45"/>
      <c r="J268" s="71"/>
      <c r="K268" s="202">
        <f t="shared" si="88"/>
        <v>24750</v>
      </c>
      <c r="L268" s="202">
        <f t="shared" si="88"/>
        <v>14850</v>
      </c>
      <c r="M268" s="51"/>
      <c r="N268" s="13">
        <f t="shared" si="66"/>
        <v>24700.300000000003</v>
      </c>
      <c r="O268" s="13">
        <f t="shared" si="67"/>
        <v>14820.18</v>
      </c>
      <c r="P268" s="51"/>
      <c r="Q268" s="554">
        <v>9880.1200000000008</v>
      </c>
      <c r="R268" s="536">
        <v>9880.1200000000008</v>
      </c>
      <c r="S268" s="398">
        <v>9148.26</v>
      </c>
      <c r="T268" s="398">
        <v>9148.26</v>
      </c>
      <c r="U268" s="398">
        <v>9148.26</v>
      </c>
      <c r="V268" s="398">
        <v>6573.7477921499994</v>
      </c>
      <c r="W268" s="400">
        <v>6573.7477921499994</v>
      </c>
      <c r="X268" s="409">
        <v>6573.7477921499994</v>
      </c>
      <c r="Y268" s="409">
        <v>6573.7477921499994</v>
      </c>
      <c r="Z268" s="368">
        <v>5667.02395875</v>
      </c>
      <c r="AA268" s="300">
        <v>4533.6191669999998</v>
      </c>
      <c r="AB268" s="289">
        <v>4533.6191669999998</v>
      </c>
      <c r="AC268" s="277">
        <v>3626.8953336</v>
      </c>
      <c r="AD268" s="263">
        <v>3626.8953336</v>
      </c>
      <c r="AE268" s="263">
        <v>3626.8953336</v>
      </c>
      <c r="AF268" s="208">
        <v>3022.4127779999999</v>
      </c>
      <c r="AG268" s="208">
        <v>3022.4127779999999</v>
      </c>
      <c r="AH268" s="208">
        <v>3022.4127779999999</v>
      </c>
      <c r="AI268" s="208">
        <v>3022.4127779999999</v>
      </c>
      <c r="AJ268" s="208">
        <v>2725.8412500000004</v>
      </c>
      <c r="AK268" s="190">
        <v>2180.6730000000002</v>
      </c>
      <c r="AL268" s="312">
        <f t="shared" si="76"/>
        <v>1.0799999125516766</v>
      </c>
    </row>
    <row r="269" spans="1:39" ht="23.1" customHeight="1" x14ac:dyDescent="0.25">
      <c r="A269" s="517" t="s">
        <v>256</v>
      </c>
      <c r="B269" s="2">
        <v>421</v>
      </c>
      <c r="C269" s="2" t="s">
        <v>358</v>
      </c>
      <c r="D269" s="4" t="s">
        <v>817</v>
      </c>
      <c r="E269" s="116">
        <f t="shared" si="87"/>
        <v>32000</v>
      </c>
      <c r="F269" s="117">
        <f t="shared" si="87"/>
        <v>19200</v>
      </c>
      <c r="G269" s="101"/>
      <c r="H269" s="45"/>
      <c r="I269" s="45"/>
      <c r="J269" s="71"/>
      <c r="K269" s="202">
        <f t="shared" si="88"/>
        <v>32000</v>
      </c>
      <c r="L269" s="202">
        <f t="shared" si="88"/>
        <v>19200</v>
      </c>
      <c r="M269" s="51"/>
      <c r="N269" s="13">
        <f t="shared" si="66"/>
        <v>31988.724999999999</v>
      </c>
      <c r="O269" s="13">
        <f t="shared" si="67"/>
        <v>19193.235000000001</v>
      </c>
      <c r="P269" s="51"/>
      <c r="Q269" s="556">
        <v>12795.49</v>
      </c>
      <c r="R269" s="537">
        <v>12795.49</v>
      </c>
      <c r="S269" s="398">
        <v>11847.67</v>
      </c>
      <c r="T269" s="398">
        <v>11847.67</v>
      </c>
      <c r="U269" s="398">
        <v>11847.67</v>
      </c>
      <c r="V269" s="398">
        <v>8512.6490756999992</v>
      </c>
      <c r="W269" s="400">
        <v>8512.6490756999992</v>
      </c>
      <c r="X269" s="409">
        <v>8512.6490756999992</v>
      </c>
      <c r="Y269" s="409">
        <v>8512.6490756999992</v>
      </c>
      <c r="Z269" s="368">
        <v>7338.4905825000005</v>
      </c>
      <c r="AA269" s="300">
        <v>5870.7924660000008</v>
      </c>
      <c r="AB269" s="289">
        <v>5870.7924660000008</v>
      </c>
      <c r="AC269" s="277">
        <v>4696.6339728000003</v>
      </c>
      <c r="AD269" s="263">
        <v>4696.6339728000003</v>
      </c>
      <c r="AE269" s="263">
        <v>4696.6339728000003</v>
      </c>
      <c r="AF269" s="208">
        <v>3913.8616440000001</v>
      </c>
      <c r="AG269" s="208">
        <v>3913.8616440000001</v>
      </c>
      <c r="AH269" s="208">
        <v>3913.8616440000001</v>
      </c>
      <c r="AI269" s="208">
        <v>3913.8616440000001</v>
      </c>
      <c r="AJ269" s="208">
        <v>3529.8175000000001</v>
      </c>
      <c r="AK269" s="190">
        <v>2823.8540000000003</v>
      </c>
      <c r="AL269" s="312">
        <f t="shared" si="76"/>
        <v>1.0800005401906028</v>
      </c>
    </row>
    <row r="270" spans="1:39" ht="23.1" customHeight="1" x14ac:dyDescent="0.25">
      <c r="A270" s="516" t="s">
        <v>891</v>
      </c>
      <c r="C270" s="2" t="s">
        <v>657</v>
      </c>
      <c r="D270" s="4" t="s">
        <v>892</v>
      </c>
      <c r="E270" s="116">
        <f t="shared" si="87"/>
        <v>14600</v>
      </c>
      <c r="F270" s="117">
        <f t="shared" si="87"/>
        <v>8750</v>
      </c>
      <c r="G270" s="101"/>
      <c r="H270" s="45"/>
      <c r="I270" s="45"/>
      <c r="J270" s="71"/>
      <c r="K270" s="202">
        <f t="shared" si="88"/>
        <v>14600</v>
      </c>
      <c r="L270" s="202">
        <f t="shared" si="88"/>
        <v>8750</v>
      </c>
      <c r="M270" s="51"/>
      <c r="N270" s="13">
        <f t="shared" si="66"/>
        <v>14559.525000000001</v>
      </c>
      <c r="O270" s="13">
        <f t="shared" si="67"/>
        <v>8735.7150000000001</v>
      </c>
      <c r="P270" s="51"/>
      <c r="Q270" s="554">
        <v>5823.81</v>
      </c>
      <c r="R270" s="522">
        <v>5823.81</v>
      </c>
      <c r="S270" s="398">
        <v>5823.81</v>
      </c>
      <c r="T270" s="398">
        <v>5823.81</v>
      </c>
      <c r="U270" s="398">
        <v>5823.81</v>
      </c>
      <c r="V270" s="398">
        <v>5823.81</v>
      </c>
      <c r="W270" s="436">
        <v>5823.81</v>
      </c>
      <c r="X270" s="399">
        <v>5570.6172500000002</v>
      </c>
      <c r="Y270" s="399">
        <v>5570.6172500000002</v>
      </c>
      <c r="Z270" s="371">
        <v>5064.1975000000002</v>
      </c>
      <c r="AA270" s="303">
        <v>3492.55</v>
      </c>
      <c r="AB270" s="289">
        <v>0</v>
      </c>
      <c r="AC270" s="277"/>
      <c r="AD270" s="208"/>
      <c r="AE270" s="208"/>
      <c r="AF270" s="208"/>
      <c r="AG270" s="208">
        <v>0</v>
      </c>
      <c r="AH270" s="208">
        <v>0</v>
      </c>
      <c r="AI270" s="208">
        <v>0</v>
      </c>
      <c r="AJ270" s="208">
        <v>0</v>
      </c>
      <c r="AK270" s="190"/>
      <c r="AL270" s="312">
        <f t="shared" si="76"/>
        <v>1</v>
      </c>
    </row>
    <row r="271" spans="1:39" ht="23.1" customHeight="1" x14ac:dyDescent="0.25">
      <c r="D271" s="136"/>
      <c r="E271" s="138"/>
      <c r="F271" s="139"/>
      <c r="K271" s="202"/>
      <c r="L271" s="202"/>
      <c r="M271" s="51"/>
      <c r="N271" s="13"/>
      <c r="O271" s="13"/>
      <c r="P271" s="51"/>
      <c r="Q271" s="398"/>
      <c r="R271" s="398"/>
      <c r="S271" s="398"/>
      <c r="T271" s="398"/>
      <c r="U271" s="398"/>
      <c r="V271" s="398"/>
      <c r="W271" s="400"/>
      <c r="X271" s="399"/>
      <c r="Y271" s="399"/>
      <c r="Z271" s="371"/>
      <c r="AA271" s="300"/>
      <c r="AB271" s="289"/>
      <c r="AC271" s="277"/>
      <c r="AD271" s="208"/>
      <c r="AE271" s="208"/>
      <c r="AF271" s="208"/>
      <c r="AG271" s="208"/>
      <c r="AH271" s="208"/>
      <c r="AI271" s="208"/>
      <c r="AJ271" s="208"/>
      <c r="AK271" s="190"/>
      <c r="AL271" s="312" t="e">
        <f t="shared" si="76"/>
        <v>#DIV/0!</v>
      </c>
    </row>
    <row r="272" spans="1:39" ht="23.1" customHeight="1" x14ac:dyDescent="0.25">
      <c r="D272" s="615" t="s">
        <v>3</v>
      </c>
      <c r="E272" s="615"/>
      <c r="F272" s="615"/>
      <c r="G272" s="615"/>
      <c r="H272" s="615"/>
      <c r="I272" s="615"/>
      <c r="J272" s="34"/>
      <c r="K272" s="202"/>
      <c r="L272" s="202"/>
      <c r="M272" s="2"/>
      <c r="N272" s="13"/>
      <c r="O272" s="13"/>
      <c r="P272" s="2"/>
      <c r="Q272" s="553">
        <v>45480</v>
      </c>
      <c r="R272" s="476">
        <v>45455</v>
      </c>
      <c r="S272" s="476">
        <v>45425</v>
      </c>
      <c r="T272" s="476">
        <v>45394</v>
      </c>
      <c r="U272" s="473">
        <v>220324</v>
      </c>
      <c r="V272" s="398"/>
      <c r="W272" s="400"/>
      <c r="X272" s="399"/>
      <c r="Y272" s="399"/>
      <c r="Z272" s="333"/>
      <c r="AA272" s="333"/>
      <c r="AB272" s="330"/>
      <c r="AC272" s="280"/>
      <c r="AD272" s="331"/>
      <c r="AE272" s="331"/>
      <c r="AF272" s="208">
        <v>1043.5332599999999</v>
      </c>
      <c r="AG272" s="208">
        <v>1043.5332599999999</v>
      </c>
      <c r="AH272" s="208">
        <v>1043.5332599999999</v>
      </c>
      <c r="AI272" s="208">
        <v>1043.5332599999999</v>
      </c>
      <c r="AJ272" s="208">
        <v>941.13749999999993</v>
      </c>
      <c r="AK272" s="191">
        <v>752.91</v>
      </c>
      <c r="AL272" s="312">
        <f t="shared" si="76"/>
        <v>1.0018945235053092</v>
      </c>
    </row>
    <row r="273" spans="1:39" ht="23.1" customHeight="1" x14ac:dyDescent="0.25">
      <c r="A273" s="449" t="s">
        <v>251</v>
      </c>
      <c r="B273" s="2">
        <v>2003</v>
      </c>
      <c r="C273" s="2" t="s">
        <v>765</v>
      </c>
      <c r="D273" s="4" t="s">
        <v>764</v>
      </c>
      <c r="E273" s="116">
        <f t="shared" ref="E273:F274" si="89">K273</f>
        <v>5200</v>
      </c>
      <c r="F273" s="117">
        <f t="shared" si="89"/>
        <v>3150</v>
      </c>
      <c r="G273" s="101"/>
      <c r="K273" s="202">
        <f t="shared" ref="K273:L274" si="90">MROUND(N273+25,50)</f>
        <v>5200</v>
      </c>
      <c r="L273" s="202">
        <f t="shared" si="90"/>
        <v>3150</v>
      </c>
      <c r="M273" s="51"/>
      <c r="N273" s="13">
        <f t="shared" si="66"/>
        <v>5187</v>
      </c>
      <c r="O273" s="13">
        <f t="shared" si="67"/>
        <v>3112.2000000000003</v>
      </c>
      <c r="P273" s="51"/>
      <c r="Q273" s="554">
        <v>2074.8000000000002</v>
      </c>
      <c r="R273" s="477">
        <v>2074.8000000000002</v>
      </c>
      <c r="S273" s="477">
        <v>2074.8000000000002</v>
      </c>
      <c r="T273" s="477">
        <v>2074.8000000000002</v>
      </c>
      <c r="U273" s="450">
        <v>1995</v>
      </c>
      <c r="V273" s="450">
        <v>1995</v>
      </c>
      <c r="W273" s="436">
        <v>1813.81</v>
      </c>
      <c r="X273" s="399">
        <v>1734.9293500000001</v>
      </c>
      <c r="Y273" s="399">
        <v>1734.9293500000001</v>
      </c>
      <c r="Z273" s="371">
        <v>1577.2085</v>
      </c>
      <c r="AA273" s="305">
        <v>1087.73</v>
      </c>
      <c r="AB273" s="289">
        <v>1450</v>
      </c>
      <c r="AC273" s="277">
        <v>1160</v>
      </c>
      <c r="AD273" s="263">
        <v>1160</v>
      </c>
      <c r="AE273" s="263"/>
      <c r="AF273" s="208">
        <v>1043.5332599999999</v>
      </c>
      <c r="AG273" s="208">
        <v>1043.5332599999999</v>
      </c>
      <c r="AH273" s="208">
        <v>1043.5332599999999</v>
      </c>
      <c r="AI273" s="208">
        <v>1043.5332599999999</v>
      </c>
      <c r="AJ273" s="208">
        <v>941.13749999999993</v>
      </c>
      <c r="AK273" s="191">
        <v>752.91</v>
      </c>
      <c r="AL273" s="312">
        <f t="shared" si="76"/>
        <v>1</v>
      </c>
      <c r="AM273" s="144">
        <f>U273*1.04</f>
        <v>2074.8000000000002</v>
      </c>
    </row>
    <row r="274" spans="1:39" ht="23.1" customHeight="1" x14ac:dyDescent="0.25">
      <c r="A274" s="449" t="s">
        <v>251</v>
      </c>
      <c r="B274" s="2">
        <v>2003</v>
      </c>
      <c r="C274" s="2" t="s">
        <v>465</v>
      </c>
      <c r="D274" s="4" t="s">
        <v>163</v>
      </c>
      <c r="E274" s="116">
        <f t="shared" si="89"/>
        <v>6450</v>
      </c>
      <c r="F274" s="117">
        <f t="shared" si="89"/>
        <v>3850</v>
      </c>
      <c r="G274" s="101"/>
      <c r="K274" s="202">
        <f t="shared" si="90"/>
        <v>6450</v>
      </c>
      <c r="L274" s="202">
        <f t="shared" si="90"/>
        <v>3850</v>
      </c>
      <c r="M274" s="51"/>
      <c r="N274" s="13">
        <f t="shared" si="66"/>
        <v>6411.875</v>
      </c>
      <c r="O274" s="13">
        <f t="shared" si="67"/>
        <v>3847.125</v>
      </c>
      <c r="P274" s="51"/>
      <c r="Q274" s="554">
        <v>2564.75</v>
      </c>
      <c r="R274" s="477">
        <v>2564.75</v>
      </c>
      <c r="S274" s="477">
        <v>2564.75</v>
      </c>
      <c r="T274" s="477">
        <v>2564.75</v>
      </c>
      <c r="U274" s="450">
        <v>2475</v>
      </c>
      <c r="V274" s="450">
        <v>2475</v>
      </c>
      <c r="W274" s="436">
        <v>2250</v>
      </c>
      <c r="X274" s="399">
        <v>2166.7662500000001</v>
      </c>
      <c r="Y274" s="399">
        <v>2166.7662500000001</v>
      </c>
      <c r="Z274" s="368">
        <v>1969.7874999999999</v>
      </c>
      <c r="AA274" s="305">
        <v>1575.83</v>
      </c>
      <c r="AB274" s="289">
        <v>1450</v>
      </c>
      <c r="AC274" s="277">
        <v>1160</v>
      </c>
      <c r="AD274" s="263">
        <v>1160</v>
      </c>
      <c r="AE274" s="263">
        <v>1160</v>
      </c>
      <c r="AF274" s="208">
        <v>1043.5332599999999</v>
      </c>
      <c r="AG274" s="208">
        <v>1043.5332599999999</v>
      </c>
      <c r="AH274" s="208">
        <v>1043.5332599999999</v>
      </c>
      <c r="AI274" s="208">
        <v>1043.5332599999999</v>
      </c>
      <c r="AJ274" s="208">
        <v>941.13749999999993</v>
      </c>
      <c r="AK274" s="191">
        <v>752.91</v>
      </c>
      <c r="AL274" s="312">
        <f t="shared" si="76"/>
        <v>1</v>
      </c>
    </row>
    <row r="275" spans="1:39" ht="21" customHeight="1" x14ac:dyDescent="0.25">
      <c r="D275" s="136"/>
      <c r="E275" s="138"/>
      <c r="F275" s="139"/>
      <c r="G275" s="101"/>
      <c r="K275" s="202"/>
      <c r="L275" s="202"/>
      <c r="M275" s="51"/>
      <c r="N275" s="13"/>
      <c r="O275" s="13"/>
      <c r="P275" s="51"/>
      <c r="Q275" s="398"/>
      <c r="R275" s="398"/>
      <c r="S275" s="398"/>
      <c r="T275" s="398"/>
      <c r="U275" s="398"/>
      <c r="V275" s="398"/>
      <c r="W275" s="400"/>
      <c r="X275" s="399"/>
      <c r="Y275" s="399"/>
      <c r="Z275" s="371"/>
      <c r="AA275" s="300"/>
      <c r="AB275" s="289">
        <v>0</v>
      </c>
      <c r="AC275" s="277"/>
      <c r="AD275" s="208"/>
      <c r="AE275" s="208"/>
      <c r="AF275" s="208">
        <v>0</v>
      </c>
      <c r="AG275" s="208">
        <v>0</v>
      </c>
      <c r="AH275" s="208">
        <v>0</v>
      </c>
      <c r="AI275" s="208">
        <v>0</v>
      </c>
      <c r="AJ275" s="208">
        <v>0</v>
      </c>
      <c r="AK275" s="54"/>
      <c r="AL275" s="312" t="e">
        <f t="shared" si="76"/>
        <v>#DIV/0!</v>
      </c>
    </row>
    <row r="276" spans="1:39" s="66" customFormat="1" ht="23.1" customHeight="1" x14ac:dyDescent="0.25">
      <c r="A276" s="2"/>
      <c r="B276" s="2"/>
      <c r="C276" s="2"/>
      <c r="D276" s="615" t="s">
        <v>27</v>
      </c>
      <c r="E276" s="615"/>
      <c r="F276" s="615"/>
      <c r="G276" s="615"/>
      <c r="H276" s="615"/>
      <c r="I276" s="615"/>
      <c r="J276" s="71"/>
      <c r="K276" s="202"/>
      <c r="L276" s="202"/>
      <c r="M276" s="51"/>
      <c r="N276" s="13"/>
      <c r="O276" s="13"/>
      <c r="P276" s="63"/>
      <c r="Q276" s="553">
        <v>45483</v>
      </c>
      <c r="R276" s="527">
        <v>45455</v>
      </c>
      <c r="S276" s="512">
        <v>45425</v>
      </c>
      <c r="T276" s="484">
        <v>150124</v>
      </c>
      <c r="U276" s="474">
        <v>220324</v>
      </c>
      <c r="V276" s="398"/>
      <c r="W276" s="400"/>
      <c r="X276" s="399"/>
      <c r="Y276" s="399"/>
      <c r="Z276" s="367"/>
      <c r="AA276" s="303"/>
      <c r="AB276" s="289"/>
      <c r="AC276" s="277"/>
      <c r="AD276" s="263"/>
      <c r="AE276" s="263"/>
      <c r="AF276" s="208"/>
      <c r="AG276" s="208"/>
      <c r="AH276" s="208"/>
      <c r="AI276" s="208"/>
      <c r="AJ276" s="208"/>
      <c r="AK276" s="191"/>
      <c r="AL276" s="312">
        <f t="shared" si="76"/>
        <v>0.30296954517598784</v>
      </c>
      <c r="AM276" s="144"/>
    </row>
    <row r="277" spans="1:39" s="66" customFormat="1" ht="23.1" customHeight="1" x14ac:dyDescent="0.25">
      <c r="A277" s="516" t="s">
        <v>290</v>
      </c>
      <c r="B277" s="2">
        <v>202</v>
      </c>
      <c r="C277" s="2" t="s">
        <v>304</v>
      </c>
      <c r="D277" s="4" t="s">
        <v>766</v>
      </c>
      <c r="E277" s="116">
        <f t="shared" ref="E277:F284" si="91">K277</f>
        <v>800</v>
      </c>
      <c r="F277" s="117">
        <f t="shared" si="91"/>
        <v>500</v>
      </c>
      <c r="G277" s="101"/>
      <c r="H277" s="2"/>
      <c r="I277" s="2"/>
      <c r="J277" s="71"/>
      <c r="K277" s="202">
        <f t="shared" ref="K277:L284" si="92">MROUND(N277+25,50)</f>
        <v>800</v>
      </c>
      <c r="L277" s="202">
        <f t="shared" si="92"/>
        <v>500</v>
      </c>
      <c r="M277" s="51"/>
      <c r="N277" s="13">
        <f t="shared" ref="N277:N337" si="93">Q277*$N$7</f>
        <v>768.77499999999998</v>
      </c>
      <c r="O277" s="13">
        <f t="shared" ref="O277:O337" si="94">Q277*$O$7</f>
        <v>461.26499999999999</v>
      </c>
      <c r="P277" s="63"/>
      <c r="Q277" s="554">
        <v>307.51</v>
      </c>
      <c r="R277" s="522">
        <v>307.51</v>
      </c>
      <c r="S277" s="398">
        <v>307.51</v>
      </c>
      <c r="T277" s="398">
        <v>307.51</v>
      </c>
      <c r="U277" s="398">
        <v>307.51</v>
      </c>
      <c r="V277" s="398">
        <v>307.51</v>
      </c>
      <c r="W277" s="436">
        <v>307.51</v>
      </c>
      <c r="X277" s="399">
        <v>294.13395000000003</v>
      </c>
      <c r="Y277" s="399">
        <v>294.13395000000003</v>
      </c>
      <c r="Z277" s="371">
        <v>267.39449999999999</v>
      </c>
      <c r="AA277" s="303">
        <v>184.41</v>
      </c>
      <c r="AB277" s="289">
        <v>638.29999999999995</v>
      </c>
      <c r="AC277" s="277">
        <v>510.64</v>
      </c>
      <c r="AD277" s="263">
        <v>510.64</v>
      </c>
      <c r="AE277" s="263">
        <v>510.64</v>
      </c>
      <c r="AF277" s="208">
        <v>455.93855999999994</v>
      </c>
      <c r="AG277" s="208">
        <v>455.93855999999994</v>
      </c>
      <c r="AH277" s="208">
        <v>455.93855999999994</v>
      </c>
      <c r="AI277" s="208">
        <v>455.93855999999994</v>
      </c>
      <c r="AJ277" s="208">
        <v>411.2</v>
      </c>
      <c r="AK277" s="191">
        <v>328.96</v>
      </c>
      <c r="AL277" s="312">
        <f t="shared" si="76"/>
        <v>1</v>
      </c>
      <c r="AM277" s="144"/>
    </row>
    <row r="278" spans="1:39" ht="23.1" customHeight="1" x14ac:dyDescent="0.25">
      <c r="A278" s="516" t="s">
        <v>290</v>
      </c>
      <c r="B278" s="2">
        <v>203</v>
      </c>
      <c r="C278" s="2" t="s">
        <v>305</v>
      </c>
      <c r="D278" s="4" t="s">
        <v>65</v>
      </c>
      <c r="E278" s="116">
        <f>K278</f>
        <v>2700</v>
      </c>
      <c r="F278" s="117">
        <f t="shared" si="91"/>
        <v>1600</v>
      </c>
      <c r="G278" s="101"/>
      <c r="J278" s="71"/>
      <c r="K278" s="202">
        <f t="shared" si="92"/>
        <v>2700</v>
      </c>
      <c r="L278" s="202">
        <f t="shared" si="92"/>
        <v>1600</v>
      </c>
      <c r="M278" s="51"/>
      <c r="N278" s="13">
        <f t="shared" si="93"/>
        <v>2660.8999999999996</v>
      </c>
      <c r="O278" s="13">
        <f t="shared" si="94"/>
        <v>1596.54</v>
      </c>
      <c r="P278" s="51"/>
      <c r="Q278" s="554">
        <v>1064.3599999999999</v>
      </c>
      <c r="R278" s="522">
        <v>1064.3599999999999</v>
      </c>
      <c r="S278" s="398">
        <v>1064.3599999999999</v>
      </c>
      <c r="T278" s="398">
        <v>1064.3599999999999</v>
      </c>
      <c r="U278" s="398">
        <v>1064.3599999999999</v>
      </c>
      <c r="V278" s="398">
        <v>1064.3599999999999</v>
      </c>
      <c r="W278" s="436">
        <v>1064.3599999999999</v>
      </c>
      <c r="X278" s="399">
        <v>1018.0885</v>
      </c>
      <c r="Y278" s="399">
        <v>1018.0885</v>
      </c>
      <c r="Z278" s="371">
        <v>925.53499999999985</v>
      </c>
      <c r="AA278" s="303">
        <v>638.29999999999995</v>
      </c>
      <c r="AB278" s="289">
        <v>891.25</v>
      </c>
      <c r="AC278" s="277">
        <v>713</v>
      </c>
      <c r="AD278" s="263">
        <v>713</v>
      </c>
      <c r="AE278" s="263">
        <v>713</v>
      </c>
      <c r="AF278" s="208">
        <v>636.6175199999999</v>
      </c>
      <c r="AG278" s="208">
        <v>636.6175199999999</v>
      </c>
      <c r="AH278" s="208">
        <v>636.6175199999999</v>
      </c>
      <c r="AI278" s="208">
        <v>636.6175199999999</v>
      </c>
      <c r="AJ278" s="208">
        <v>574.15</v>
      </c>
      <c r="AK278" s="191">
        <v>459.32</v>
      </c>
      <c r="AL278" s="312">
        <f t="shared" si="76"/>
        <v>1</v>
      </c>
    </row>
    <row r="279" spans="1:39" ht="23.1" customHeight="1" x14ac:dyDescent="0.25">
      <c r="A279" s="516" t="s">
        <v>290</v>
      </c>
      <c r="B279" s="2">
        <v>203</v>
      </c>
      <c r="C279" s="2" t="s">
        <v>305</v>
      </c>
      <c r="D279" s="4" t="s">
        <v>66</v>
      </c>
      <c r="E279" s="116">
        <f t="shared" si="91"/>
        <v>3750</v>
      </c>
      <c r="F279" s="117">
        <f t="shared" si="91"/>
        <v>2250</v>
      </c>
      <c r="G279" s="101"/>
      <c r="J279" s="71"/>
      <c r="K279" s="202">
        <f t="shared" si="92"/>
        <v>3750</v>
      </c>
      <c r="L279" s="202">
        <f t="shared" si="92"/>
        <v>2250</v>
      </c>
      <c r="M279" s="51"/>
      <c r="N279" s="13">
        <f t="shared" si="93"/>
        <v>3715.4250000000002</v>
      </c>
      <c r="O279" s="13">
        <f t="shared" si="94"/>
        <v>2229.2550000000001</v>
      </c>
      <c r="P279" s="51"/>
      <c r="Q279" s="554">
        <v>1486.17</v>
      </c>
      <c r="R279" s="522">
        <v>1486.17</v>
      </c>
      <c r="S279" s="398">
        <v>1486.17</v>
      </c>
      <c r="T279" s="398">
        <v>1486.17</v>
      </c>
      <c r="U279" s="398">
        <v>1486.17</v>
      </c>
      <c r="V279" s="398">
        <v>1486.17</v>
      </c>
      <c r="W279" s="436">
        <v>1486.17</v>
      </c>
      <c r="X279" s="399">
        <v>1421.54375</v>
      </c>
      <c r="Y279" s="399">
        <v>1421.54375</v>
      </c>
      <c r="Z279" s="371">
        <v>1292.3125</v>
      </c>
      <c r="AA279" s="303">
        <v>891.25</v>
      </c>
      <c r="AB279" s="289">
        <v>891.25</v>
      </c>
      <c r="AC279" s="277">
        <v>713</v>
      </c>
      <c r="AD279" s="263">
        <v>713</v>
      </c>
      <c r="AE279" s="263">
        <v>713</v>
      </c>
      <c r="AF279" s="208">
        <v>636.6175199999999</v>
      </c>
      <c r="AG279" s="208">
        <v>636.6175199999999</v>
      </c>
      <c r="AH279" s="208">
        <v>636.6175199999999</v>
      </c>
      <c r="AI279" s="208">
        <v>636.6175199999999</v>
      </c>
      <c r="AJ279" s="208">
        <v>574.15</v>
      </c>
      <c r="AK279" s="191">
        <v>459.32</v>
      </c>
      <c r="AL279" s="312">
        <f t="shared" si="76"/>
        <v>1</v>
      </c>
    </row>
    <row r="280" spans="1:39" ht="23.1" customHeight="1" x14ac:dyDescent="0.25">
      <c r="A280" s="516" t="s">
        <v>290</v>
      </c>
      <c r="B280" s="2">
        <v>204</v>
      </c>
      <c r="C280" s="2" t="s">
        <v>306</v>
      </c>
      <c r="D280" s="4" t="s">
        <v>67</v>
      </c>
      <c r="E280" s="116">
        <f t="shared" si="91"/>
        <v>5050</v>
      </c>
      <c r="F280" s="117">
        <f t="shared" si="91"/>
        <v>3050</v>
      </c>
      <c r="G280" s="101"/>
      <c r="J280" s="71"/>
      <c r="K280" s="202">
        <f t="shared" si="92"/>
        <v>5050</v>
      </c>
      <c r="L280" s="202">
        <f t="shared" si="92"/>
        <v>3050</v>
      </c>
      <c r="M280" s="51"/>
      <c r="N280" s="13">
        <f t="shared" si="93"/>
        <v>5032.3249999999998</v>
      </c>
      <c r="O280" s="13">
        <f t="shared" si="94"/>
        <v>3019.395</v>
      </c>
      <c r="P280" s="51"/>
      <c r="Q280" s="554">
        <v>2012.93</v>
      </c>
      <c r="R280" s="522">
        <v>2012.93</v>
      </c>
      <c r="S280" s="398">
        <v>2012.93</v>
      </c>
      <c r="T280" s="398">
        <v>2012.93</v>
      </c>
      <c r="U280" s="398">
        <v>2012.93</v>
      </c>
      <c r="V280" s="398">
        <v>2012.93</v>
      </c>
      <c r="W280" s="436">
        <v>2012.93</v>
      </c>
      <c r="X280" s="399">
        <v>1923.4304374999999</v>
      </c>
      <c r="Y280" s="399">
        <v>1923.4304374999999</v>
      </c>
      <c r="Z280" s="371">
        <v>1748.5731249999999</v>
      </c>
      <c r="AA280" s="303">
        <v>1205.9124999999999</v>
      </c>
      <c r="AB280" s="289">
        <v>1205.9124999999999</v>
      </c>
      <c r="AC280" s="277">
        <v>964.73</v>
      </c>
      <c r="AD280" s="263">
        <v>964.73</v>
      </c>
      <c r="AE280" s="263">
        <v>964.73</v>
      </c>
      <c r="AF280" s="208">
        <v>862.24446</v>
      </c>
      <c r="AG280" s="208">
        <v>862.24446</v>
      </c>
      <c r="AH280" s="208">
        <v>862.24446</v>
      </c>
      <c r="AI280" s="208">
        <v>862.24446</v>
      </c>
      <c r="AJ280" s="208">
        <v>777.63750000000005</v>
      </c>
      <c r="AK280" s="191">
        <v>622.11</v>
      </c>
      <c r="AL280" s="312">
        <f t="shared" si="76"/>
        <v>1</v>
      </c>
    </row>
    <row r="281" spans="1:39" ht="23.1" customHeight="1" x14ac:dyDescent="0.25">
      <c r="A281" s="516" t="s">
        <v>290</v>
      </c>
      <c r="B281" s="2">
        <v>204</v>
      </c>
      <c r="C281" s="2" t="s">
        <v>725</v>
      </c>
      <c r="D281" s="4" t="s">
        <v>724</v>
      </c>
      <c r="E281" s="116">
        <f t="shared" si="91"/>
        <v>6050</v>
      </c>
      <c r="F281" s="117">
        <f t="shared" si="91"/>
        <v>3650</v>
      </c>
      <c r="G281" s="101"/>
      <c r="J281" s="71"/>
      <c r="K281" s="202">
        <f t="shared" si="92"/>
        <v>6050</v>
      </c>
      <c r="L281" s="202">
        <f t="shared" si="92"/>
        <v>3650</v>
      </c>
      <c r="M281" s="51"/>
      <c r="N281" s="13">
        <f t="shared" si="93"/>
        <v>6031.1749999999993</v>
      </c>
      <c r="O281" s="13">
        <f t="shared" si="94"/>
        <v>3618.7049999999999</v>
      </c>
      <c r="P281" s="51"/>
      <c r="Q281" s="554">
        <v>2412.4699999999998</v>
      </c>
      <c r="R281" s="522">
        <v>2412.4699999999998</v>
      </c>
      <c r="S281" s="398">
        <v>2412.4699999999998</v>
      </c>
      <c r="T281" s="398">
        <v>2412.4699999999998</v>
      </c>
      <c r="U281" s="398">
        <v>2412.4699999999998</v>
      </c>
      <c r="V281" s="398">
        <v>2412.4699999999998</v>
      </c>
      <c r="W281" s="436">
        <v>2412.4699999999998</v>
      </c>
      <c r="X281" s="399">
        <v>2307.5503000000003</v>
      </c>
      <c r="Y281" s="399">
        <v>2307.5503000000003</v>
      </c>
      <c r="Z281" s="371">
        <v>2097.7730000000001</v>
      </c>
      <c r="AA281" s="303">
        <v>1446.74</v>
      </c>
      <c r="AB281" s="289">
        <v>1205.9124999999999</v>
      </c>
      <c r="AC281" s="277">
        <v>964.73</v>
      </c>
      <c r="AD281" s="263">
        <v>964.73</v>
      </c>
      <c r="AE281" s="263">
        <v>964.73</v>
      </c>
      <c r="AF281" s="208">
        <v>862.24446</v>
      </c>
      <c r="AG281" s="208">
        <v>862.24446</v>
      </c>
      <c r="AH281" s="208">
        <v>862.24446</v>
      </c>
      <c r="AI281" s="208">
        <v>862.24446</v>
      </c>
      <c r="AJ281" s="208">
        <v>777.63750000000005</v>
      </c>
      <c r="AK281" s="191">
        <v>622.11</v>
      </c>
      <c r="AL281" s="312">
        <f t="shared" si="76"/>
        <v>1</v>
      </c>
    </row>
    <row r="282" spans="1:39" ht="23.1" customHeight="1" x14ac:dyDescent="0.25">
      <c r="A282" s="517" t="s">
        <v>256</v>
      </c>
      <c r="B282" s="2">
        <v>409</v>
      </c>
      <c r="C282" s="2" t="s">
        <v>353</v>
      </c>
      <c r="D282" s="4" t="s">
        <v>219</v>
      </c>
      <c r="E282" s="116">
        <f t="shared" si="91"/>
        <v>4850</v>
      </c>
      <c r="F282" s="117">
        <f t="shared" si="91"/>
        <v>2900</v>
      </c>
      <c r="G282" s="101"/>
      <c r="J282" s="71"/>
      <c r="K282" s="202">
        <f t="shared" si="92"/>
        <v>4850</v>
      </c>
      <c r="L282" s="202">
        <f t="shared" si="92"/>
        <v>2900</v>
      </c>
      <c r="M282" s="51"/>
      <c r="N282" s="13">
        <f t="shared" si="93"/>
        <v>4820.8</v>
      </c>
      <c r="O282" s="13">
        <f t="shared" si="94"/>
        <v>2892.48</v>
      </c>
      <c r="P282" s="51"/>
      <c r="Q282" s="554">
        <v>1928.32</v>
      </c>
      <c r="R282" s="529">
        <v>1928.32</v>
      </c>
      <c r="S282" s="467">
        <v>1785.48</v>
      </c>
      <c r="T282" s="467">
        <v>1785.48</v>
      </c>
      <c r="U282" s="467">
        <v>1785.48</v>
      </c>
      <c r="V282" s="398">
        <v>1233.2885795999998</v>
      </c>
      <c r="W282" s="400">
        <v>1233.2885795999998</v>
      </c>
      <c r="X282" s="409">
        <v>1233.2885795999998</v>
      </c>
      <c r="Y282" s="409">
        <v>1233.2885795999998</v>
      </c>
      <c r="Z282" s="370">
        <v>1063.1798099999999</v>
      </c>
      <c r="AA282" s="300">
        <v>850.54384799999991</v>
      </c>
      <c r="AB282" s="289">
        <v>850.54384799999991</v>
      </c>
      <c r="AC282" s="277">
        <v>680.43507839999995</v>
      </c>
      <c r="AD282" s="263">
        <v>680.43507839999995</v>
      </c>
      <c r="AE282" s="263">
        <v>680.43507839999995</v>
      </c>
      <c r="AF282" s="208">
        <v>567.02923199999998</v>
      </c>
      <c r="AG282" s="208">
        <v>567.02923199999998</v>
      </c>
      <c r="AH282" s="208">
        <v>567.02923199999998</v>
      </c>
      <c r="AI282" s="208">
        <v>567.02923199999998</v>
      </c>
      <c r="AJ282" s="208">
        <v>511.39000000000004</v>
      </c>
      <c r="AK282" s="190">
        <v>409.11200000000002</v>
      </c>
      <c r="AL282" s="312">
        <f t="shared" si="76"/>
        <v>1.0800008961175707</v>
      </c>
    </row>
    <row r="283" spans="1:39" ht="23.1" customHeight="1" x14ac:dyDescent="0.25">
      <c r="A283" s="517" t="s">
        <v>256</v>
      </c>
      <c r="B283" s="2">
        <v>410</v>
      </c>
      <c r="C283" s="2" t="s">
        <v>354</v>
      </c>
      <c r="D283" s="4" t="s">
        <v>220</v>
      </c>
      <c r="E283" s="116">
        <f t="shared" si="91"/>
        <v>7150</v>
      </c>
      <c r="F283" s="117">
        <f t="shared" si="91"/>
        <v>4300</v>
      </c>
      <c r="G283" s="101"/>
      <c r="J283" s="71"/>
      <c r="K283" s="202">
        <f t="shared" si="92"/>
        <v>7150</v>
      </c>
      <c r="L283" s="202">
        <f t="shared" si="92"/>
        <v>4300</v>
      </c>
      <c r="M283" s="51"/>
      <c r="N283" s="13">
        <f t="shared" si="93"/>
        <v>7149.4750000000004</v>
      </c>
      <c r="O283" s="13">
        <f t="shared" si="94"/>
        <v>4289.6849999999995</v>
      </c>
      <c r="P283" s="51"/>
      <c r="Q283" s="554">
        <v>2859.79</v>
      </c>
      <c r="R283" s="529">
        <v>2859.79</v>
      </c>
      <c r="S283" s="467">
        <v>2647.96</v>
      </c>
      <c r="T283" s="467">
        <v>2647.96</v>
      </c>
      <c r="U283" s="467">
        <v>2647.96</v>
      </c>
      <c r="V283" s="398">
        <v>1817.5023404999997</v>
      </c>
      <c r="W283" s="400">
        <v>1817.5023404999997</v>
      </c>
      <c r="X283" s="409">
        <v>1817.5023404999997</v>
      </c>
      <c r="Y283" s="409">
        <v>1817.5023404999997</v>
      </c>
      <c r="Z283" s="370">
        <v>1566.8123624999998</v>
      </c>
      <c r="AA283" s="300">
        <v>1253.4498899999999</v>
      </c>
      <c r="AB283" s="289">
        <v>1253.4498899999999</v>
      </c>
      <c r="AC283" s="277">
        <v>1002.759912</v>
      </c>
      <c r="AD283" s="263">
        <v>1002.759912</v>
      </c>
      <c r="AE283" s="263">
        <v>1002.759912</v>
      </c>
      <c r="AF283" s="208">
        <v>835.63326000000006</v>
      </c>
      <c r="AG283" s="208">
        <v>835.63326000000006</v>
      </c>
      <c r="AH283" s="208">
        <v>835.63326000000006</v>
      </c>
      <c r="AI283" s="208">
        <v>835.63326000000006</v>
      </c>
      <c r="AJ283" s="208">
        <v>753.63750000000005</v>
      </c>
      <c r="AK283" s="190">
        <v>602.91000000000008</v>
      </c>
      <c r="AL283" s="312">
        <f t="shared" si="76"/>
        <v>1.0799974319853773</v>
      </c>
    </row>
    <row r="284" spans="1:39" ht="23.1" customHeight="1" x14ac:dyDescent="0.25">
      <c r="A284" s="517" t="s">
        <v>256</v>
      </c>
      <c r="B284" s="2">
        <v>411</v>
      </c>
      <c r="C284" s="2" t="s">
        <v>355</v>
      </c>
      <c r="D284" s="4" t="s">
        <v>221</v>
      </c>
      <c r="E284" s="116">
        <f t="shared" si="91"/>
        <v>7800</v>
      </c>
      <c r="F284" s="117">
        <f t="shared" si="91"/>
        <v>4700</v>
      </c>
      <c r="G284" s="101"/>
      <c r="J284" s="71"/>
      <c r="K284" s="202">
        <f t="shared" si="92"/>
        <v>7800</v>
      </c>
      <c r="L284" s="202">
        <f t="shared" si="92"/>
        <v>4700</v>
      </c>
      <c r="M284" s="51"/>
      <c r="N284" s="13">
        <f t="shared" si="93"/>
        <v>7762.2749999999996</v>
      </c>
      <c r="O284" s="13">
        <f t="shared" si="94"/>
        <v>4657.3649999999998</v>
      </c>
      <c r="P284" s="51"/>
      <c r="Q284" s="554">
        <v>3104.91</v>
      </c>
      <c r="R284" s="529">
        <v>3104.91</v>
      </c>
      <c r="S284" s="467">
        <v>2874.92</v>
      </c>
      <c r="T284" s="467">
        <v>2874.92</v>
      </c>
      <c r="U284" s="467">
        <v>2874.92</v>
      </c>
      <c r="V284" s="398">
        <v>1985.0600731499999</v>
      </c>
      <c r="W284" s="400">
        <v>1985.0600731499999</v>
      </c>
      <c r="X284" s="409">
        <v>1985.0600731499999</v>
      </c>
      <c r="Y284" s="409">
        <v>1985.0600731499999</v>
      </c>
      <c r="Z284" s="370">
        <v>1711.25868375</v>
      </c>
      <c r="AA284" s="300">
        <v>1369.0069470000001</v>
      </c>
      <c r="AB284" s="289">
        <v>1369.0069470000001</v>
      </c>
      <c r="AC284" s="277">
        <v>1095.2055576</v>
      </c>
      <c r="AD284" s="263">
        <v>1095.2055576</v>
      </c>
      <c r="AE284" s="263">
        <v>1095.2055576</v>
      </c>
      <c r="AF284" s="208">
        <v>912.67129799999998</v>
      </c>
      <c r="AG284" s="208">
        <v>912.67129799999998</v>
      </c>
      <c r="AH284" s="208">
        <v>912.67129799999998</v>
      </c>
      <c r="AI284" s="208">
        <v>912.67129799999998</v>
      </c>
      <c r="AJ284" s="208">
        <v>823.11625000000004</v>
      </c>
      <c r="AK284" s="190">
        <v>658.49300000000005</v>
      </c>
      <c r="AL284" s="312">
        <f t="shared" si="76"/>
        <v>1.0799987477912427</v>
      </c>
    </row>
    <row r="285" spans="1:39" ht="21" customHeight="1" x14ac:dyDescent="0.25">
      <c r="D285" s="136"/>
      <c r="E285" s="138"/>
      <c r="F285" s="139"/>
      <c r="J285" s="34"/>
      <c r="K285" s="202"/>
      <c r="L285" s="202"/>
      <c r="M285" s="2"/>
      <c r="N285" s="13"/>
      <c r="O285" s="13"/>
      <c r="P285" s="2"/>
      <c r="Q285" s="398"/>
      <c r="R285" s="398"/>
      <c r="S285" s="398"/>
      <c r="T285" s="398"/>
      <c r="U285" s="398"/>
      <c r="V285" s="398"/>
      <c r="W285" s="400"/>
      <c r="X285" s="403"/>
      <c r="Y285" s="403"/>
      <c r="Z285" s="340"/>
      <c r="AA285" s="333"/>
      <c r="AB285" s="330"/>
      <c r="AC285" s="280"/>
      <c r="AD285" s="331"/>
      <c r="AE285" s="331"/>
      <c r="AF285" s="237"/>
      <c r="AG285" s="237"/>
      <c r="AH285" s="237"/>
      <c r="AI285" s="237"/>
      <c r="AJ285" s="237"/>
      <c r="AK285" s="197"/>
      <c r="AL285" s="312" t="e">
        <f t="shared" si="76"/>
        <v>#DIV/0!</v>
      </c>
    </row>
    <row r="286" spans="1:39" s="66" customFormat="1" ht="23.1" customHeight="1" x14ac:dyDescent="0.25">
      <c r="A286" s="2"/>
      <c r="B286" s="2"/>
      <c r="C286" s="2"/>
      <c r="D286" s="615" t="s">
        <v>796</v>
      </c>
      <c r="E286" s="615"/>
      <c r="F286" s="615"/>
      <c r="G286" s="615"/>
      <c r="H286" s="615"/>
      <c r="I286" s="615"/>
      <c r="J286" s="71"/>
      <c r="K286" s="202"/>
      <c r="L286" s="202"/>
      <c r="M286" s="51"/>
      <c r="N286" s="13"/>
      <c r="O286" s="13"/>
      <c r="P286" s="63"/>
      <c r="Q286" s="553">
        <v>45483</v>
      </c>
      <c r="R286" s="532">
        <v>45455</v>
      </c>
      <c r="S286" s="509">
        <v>45425</v>
      </c>
      <c r="T286" s="480">
        <v>290224</v>
      </c>
      <c r="U286" s="474">
        <v>220324</v>
      </c>
      <c r="V286" s="398"/>
      <c r="W286" s="400"/>
      <c r="X286" s="403"/>
      <c r="Y286" s="403"/>
      <c r="Z286" s="370"/>
      <c r="AA286" s="305"/>
      <c r="AB286" s="289"/>
      <c r="AC286" s="277">
        <v>199</v>
      </c>
      <c r="AD286" s="263">
        <v>199</v>
      </c>
      <c r="AE286" s="263">
        <v>199</v>
      </c>
      <c r="AF286" s="208">
        <v>187.06841999999997</v>
      </c>
      <c r="AG286" s="208">
        <v>187.06841999999997</v>
      </c>
      <c r="AH286" s="208">
        <v>187.06841999999997</v>
      </c>
      <c r="AI286" s="208">
        <v>187.06841999999997</v>
      </c>
      <c r="AJ286" s="208">
        <v>168.71250000000001</v>
      </c>
      <c r="AK286" s="191">
        <v>134.97</v>
      </c>
      <c r="AL286" s="312">
        <f t="shared" si="76"/>
        <v>0.15671688075417609</v>
      </c>
      <c r="AM286" s="144"/>
    </row>
    <row r="287" spans="1:39" s="66" customFormat="1" ht="23.1" customHeight="1" x14ac:dyDescent="0.25">
      <c r="A287" s="517" t="s">
        <v>254</v>
      </c>
      <c r="B287" s="2">
        <v>402</v>
      </c>
      <c r="C287" s="2" t="s">
        <v>349</v>
      </c>
      <c r="D287" s="91" t="s">
        <v>197</v>
      </c>
      <c r="E287" s="116">
        <f t="shared" ref="E287:F293" si="95">K287</f>
        <v>1450</v>
      </c>
      <c r="F287" s="117">
        <f t="shared" si="95"/>
        <v>900</v>
      </c>
      <c r="G287" s="101"/>
      <c r="H287" s="45"/>
      <c r="I287" s="2"/>
      <c r="J287" s="71"/>
      <c r="K287" s="202">
        <f t="shared" ref="K287:L293" si="96">MROUND(N287+25,50)</f>
        <v>1450</v>
      </c>
      <c r="L287" s="202">
        <f t="shared" si="96"/>
        <v>900</v>
      </c>
      <c r="M287" s="51"/>
      <c r="N287" s="13">
        <f t="shared" si="93"/>
        <v>1421.875</v>
      </c>
      <c r="O287" s="13">
        <f t="shared" si="94"/>
        <v>853.125</v>
      </c>
      <c r="P287" s="63"/>
      <c r="Q287" s="554">
        <v>568.75</v>
      </c>
      <c r="R287" s="531">
        <v>568.75</v>
      </c>
      <c r="S287" s="478">
        <v>526.62</v>
      </c>
      <c r="T287" s="478">
        <v>526.62</v>
      </c>
      <c r="U287" s="398">
        <v>526.62</v>
      </c>
      <c r="V287" s="398">
        <v>381.61</v>
      </c>
      <c r="W287" s="436">
        <v>381.61</v>
      </c>
      <c r="X287" s="409">
        <v>381.61</v>
      </c>
      <c r="Y287" s="409">
        <v>381.61</v>
      </c>
      <c r="Z287" s="370">
        <v>328.97500000000002</v>
      </c>
      <c r="AA287" s="305">
        <v>263.18</v>
      </c>
      <c r="AB287" s="289">
        <v>248.75</v>
      </c>
      <c r="AC287" s="277">
        <v>199</v>
      </c>
      <c r="AD287" s="263">
        <v>199</v>
      </c>
      <c r="AE287" s="263">
        <v>199</v>
      </c>
      <c r="AF287" s="208">
        <v>187.06841999999997</v>
      </c>
      <c r="AG287" s="208">
        <v>187.06841999999997</v>
      </c>
      <c r="AH287" s="208">
        <v>187.06841999999997</v>
      </c>
      <c r="AI287" s="208">
        <v>187.06841999999997</v>
      </c>
      <c r="AJ287" s="208">
        <v>168.71250000000001</v>
      </c>
      <c r="AK287" s="191">
        <v>134.97</v>
      </c>
      <c r="AL287" s="312">
        <f t="shared" si="76"/>
        <v>1.0800007595609737</v>
      </c>
      <c r="AM287" s="144"/>
    </row>
    <row r="288" spans="1:39" ht="23.1" customHeight="1" x14ac:dyDescent="0.25">
      <c r="A288" s="517"/>
      <c r="B288" s="2">
        <v>403</v>
      </c>
      <c r="C288" s="2" t="s">
        <v>350</v>
      </c>
      <c r="D288" s="91" t="s">
        <v>198</v>
      </c>
      <c r="E288" s="116">
        <f t="shared" si="95"/>
        <v>2500</v>
      </c>
      <c r="F288" s="117">
        <f t="shared" si="95"/>
        <v>1500</v>
      </c>
      <c r="G288" s="101"/>
      <c r="H288" s="45"/>
      <c r="J288" s="71"/>
      <c r="K288" s="202">
        <f t="shared" si="96"/>
        <v>2500</v>
      </c>
      <c r="L288" s="202">
        <f t="shared" si="96"/>
        <v>1500</v>
      </c>
      <c r="M288" s="51"/>
      <c r="N288" s="13">
        <f t="shared" si="93"/>
        <v>2493.5499999999997</v>
      </c>
      <c r="O288" s="13">
        <f t="shared" si="94"/>
        <v>1496.1299999999999</v>
      </c>
      <c r="P288" s="51"/>
      <c r="Q288" s="554">
        <v>997.42</v>
      </c>
      <c r="R288" s="531">
        <v>997.42</v>
      </c>
      <c r="S288" s="478">
        <v>923.54</v>
      </c>
      <c r="T288" s="478">
        <v>923.54</v>
      </c>
      <c r="U288" s="398">
        <v>923.54</v>
      </c>
      <c r="V288" s="398">
        <v>669.23</v>
      </c>
      <c r="W288" s="436">
        <v>669.23</v>
      </c>
      <c r="X288" s="409">
        <v>669.23</v>
      </c>
      <c r="Y288" s="409">
        <v>669.23</v>
      </c>
      <c r="Z288" s="370">
        <v>576.92500000000007</v>
      </c>
      <c r="AA288" s="305">
        <v>461.54</v>
      </c>
      <c r="AB288" s="289">
        <v>436.25</v>
      </c>
      <c r="AC288" s="277">
        <v>349</v>
      </c>
      <c r="AD288" s="263">
        <v>349</v>
      </c>
      <c r="AE288" s="263">
        <v>349</v>
      </c>
      <c r="AF288" s="208">
        <v>320.24915999999996</v>
      </c>
      <c r="AG288" s="208">
        <v>320.24915999999996</v>
      </c>
      <c r="AH288" s="208">
        <v>320.24915999999996</v>
      </c>
      <c r="AI288" s="208">
        <v>320.24915999999996</v>
      </c>
      <c r="AJ288" s="208">
        <v>288.82499999999999</v>
      </c>
      <c r="AK288" s="191">
        <v>231.06</v>
      </c>
      <c r="AL288" s="312">
        <f t="shared" si="76"/>
        <v>1.0799965350715723</v>
      </c>
    </row>
    <row r="289" spans="1:45" ht="23.1" customHeight="1" x14ac:dyDescent="0.25">
      <c r="A289" s="517"/>
      <c r="B289" s="2">
        <v>404</v>
      </c>
      <c r="C289" s="2" t="s">
        <v>351</v>
      </c>
      <c r="D289" s="91" t="s">
        <v>199</v>
      </c>
      <c r="E289" s="116">
        <f t="shared" si="95"/>
        <v>3250</v>
      </c>
      <c r="F289" s="117">
        <f t="shared" si="95"/>
        <v>1950</v>
      </c>
      <c r="G289" s="101"/>
      <c r="H289" s="45"/>
      <c r="J289" s="71"/>
      <c r="K289" s="202">
        <f t="shared" si="96"/>
        <v>3250</v>
      </c>
      <c r="L289" s="202">
        <f t="shared" si="96"/>
        <v>1950</v>
      </c>
      <c r="M289" s="51"/>
      <c r="N289" s="13">
        <f t="shared" si="93"/>
        <v>3208.1</v>
      </c>
      <c r="O289" s="13">
        <f t="shared" si="94"/>
        <v>1924.8600000000001</v>
      </c>
      <c r="P289" s="51"/>
      <c r="Q289" s="554">
        <v>1283.24</v>
      </c>
      <c r="R289" s="531">
        <v>1283.24</v>
      </c>
      <c r="S289" s="478">
        <v>1188.18</v>
      </c>
      <c r="T289" s="478">
        <v>1188.18</v>
      </c>
      <c r="U289" s="398">
        <v>1188.18</v>
      </c>
      <c r="V289" s="398">
        <v>861.01</v>
      </c>
      <c r="W289" s="436">
        <v>861.01</v>
      </c>
      <c r="X289" s="409">
        <v>861.01</v>
      </c>
      <c r="Y289" s="409">
        <v>861.01</v>
      </c>
      <c r="Z289" s="370">
        <v>742.25</v>
      </c>
      <c r="AA289" s="305">
        <v>593.79999999999995</v>
      </c>
      <c r="AB289" s="289">
        <v>561.25</v>
      </c>
      <c r="AC289" s="277">
        <v>449</v>
      </c>
      <c r="AD289" s="263">
        <v>449</v>
      </c>
      <c r="AE289" s="263">
        <v>449</v>
      </c>
      <c r="AF289" s="208">
        <v>436.47911999999997</v>
      </c>
      <c r="AG289" s="208">
        <v>436.47911999999997</v>
      </c>
      <c r="AH289" s="208">
        <v>436.47911999999997</v>
      </c>
      <c r="AI289" s="208">
        <v>436.47911999999997</v>
      </c>
      <c r="AJ289" s="208">
        <v>393.65000000000003</v>
      </c>
      <c r="AK289" s="191">
        <v>314.92</v>
      </c>
      <c r="AL289" s="312">
        <f t="shared" si="76"/>
        <v>1.0800047130906092</v>
      </c>
    </row>
    <row r="290" spans="1:45" ht="23.1" customHeight="1" x14ac:dyDescent="0.25">
      <c r="A290" s="517"/>
      <c r="B290" s="2">
        <v>405</v>
      </c>
      <c r="C290" s="2" t="s">
        <v>352</v>
      </c>
      <c r="D290" s="91" t="s">
        <v>200</v>
      </c>
      <c r="E290" s="116">
        <f t="shared" si="95"/>
        <v>4300</v>
      </c>
      <c r="F290" s="117">
        <f t="shared" si="95"/>
        <v>2600</v>
      </c>
      <c r="G290" s="101"/>
      <c r="H290" s="45"/>
      <c r="J290" s="71"/>
      <c r="K290" s="202">
        <f t="shared" si="96"/>
        <v>4300</v>
      </c>
      <c r="L290" s="202">
        <f t="shared" si="96"/>
        <v>2600</v>
      </c>
      <c r="M290" s="51"/>
      <c r="N290" s="13">
        <f t="shared" si="93"/>
        <v>4287.0249999999996</v>
      </c>
      <c r="O290" s="13">
        <f t="shared" si="94"/>
        <v>2572.2150000000001</v>
      </c>
      <c r="P290" s="51"/>
      <c r="Q290" s="554">
        <v>1714.81</v>
      </c>
      <c r="R290" s="531">
        <v>1714.81</v>
      </c>
      <c r="S290" s="478">
        <v>1587.78</v>
      </c>
      <c r="T290" s="478">
        <v>1587.78</v>
      </c>
      <c r="U290" s="398">
        <v>1587.78</v>
      </c>
      <c r="V290" s="398">
        <v>1150.57</v>
      </c>
      <c r="W290" s="436">
        <v>1150.57</v>
      </c>
      <c r="X290" s="409">
        <v>1150.57</v>
      </c>
      <c r="Y290" s="409">
        <v>1150.57</v>
      </c>
      <c r="Z290" s="370">
        <v>991.875</v>
      </c>
      <c r="AA290" s="305">
        <v>793.5</v>
      </c>
      <c r="AB290" s="289">
        <v>750</v>
      </c>
      <c r="AC290" s="277">
        <v>600</v>
      </c>
      <c r="AD290" s="263">
        <v>600</v>
      </c>
      <c r="AE290" s="263">
        <v>600</v>
      </c>
      <c r="AF290" s="208">
        <v>487.26215999999999</v>
      </c>
      <c r="AG290" s="208">
        <v>487.26215999999999</v>
      </c>
      <c r="AH290" s="208">
        <v>487.26215999999999</v>
      </c>
      <c r="AI290" s="208">
        <v>487.26215999999999</v>
      </c>
      <c r="AJ290" s="208">
        <v>439.45</v>
      </c>
      <c r="AK290" s="191">
        <v>351.56</v>
      </c>
      <c r="AL290" s="312">
        <f t="shared" si="76"/>
        <v>1.0800047865573317</v>
      </c>
    </row>
    <row r="291" spans="1:45" s="144" customFormat="1" ht="23.1" customHeight="1" x14ac:dyDescent="0.25">
      <c r="A291" s="517"/>
      <c r="B291" s="2"/>
      <c r="C291" s="2"/>
      <c r="D291" s="91" t="s">
        <v>901</v>
      </c>
      <c r="E291" s="116">
        <f t="shared" si="95"/>
        <v>42200</v>
      </c>
      <c r="F291" s="117">
        <f t="shared" si="95"/>
        <v>25300</v>
      </c>
      <c r="G291" s="101"/>
      <c r="H291" s="45"/>
      <c r="I291" s="2"/>
      <c r="J291" s="71"/>
      <c r="K291" s="202">
        <f t="shared" si="96"/>
        <v>42200</v>
      </c>
      <c r="L291" s="202">
        <f t="shared" si="96"/>
        <v>25300</v>
      </c>
      <c r="M291" s="51"/>
      <c r="N291" s="13">
        <f t="shared" si="93"/>
        <v>42155.974999999999</v>
      </c>
      <c r="O291" s="13">
        <f t="shared" si="94"/>
        <v>25293.584999999999</v>
      </c>
      <c r="P291" s="51"/>
      <c r="Q291" s="556">
        <v>16862.39</v>
      </c>
      <c r="R291" s="533">
        <v>16862.39</v>
      </c>
      <c r="S291" s="478">
        <v>15612.4</v>
      </c>
      <c r="T291" s="478">
        <v>15612.4</v>
      </c>
      <c r="U291" s="398">
        <v>15613.32</v>
      </c>
      <c r="V291" s="398">
        <v>11314</v>
      </c>
      <c r="W291" s="436">
        <v>11314</v>
      </c>
      <c r="X291" s="409">
        <v>11314</v>
      </c>
      <c r="Y291" s="409">
        <v>11314</v>
      </c>
      <c r="Z291" s="370">
        <v>9753.4</v>
      </c>
      <c r="AA291" s="305">
        <v>7802.72</v>
      </c>
      <c r="AB291" s="294">
        <v>7375</v>
      </c>
      <c r="AC291" s="277">
        <v>5900</v>
      </c>
      <c r="AD291" s="263">
        <v>5900</v>
      </c>
      <c r="AE291" s="263">
        <v>5900</v>
      </c>
      <c r="AF291" s="208"/>
      <c r="AG291" s="208"/>
      <c r="AH291" s="208"/>
      <c r="AI291" s="208"/>
      <c r="AJ291" s="208"/>
      <c r="AK291" s="191"/>
      <c r="AL291" s="312">
        <f t="shared" si="76"/>
        <v>1.080063923547949</v>
      </c>
      <c r="AN291" s="34"/>
      <c r="AO291" s="34"/>
      <c r="AP291" s="34"/>
      <c r="AQ291" s="34"/>
      <c r="AR291" s="34"/>
      <c r="AS291" s="34"/>
    </row>
    <row r="292" spans="1:45" s="144" customFormat="1" ht="23.1" customHeight="1" x14ac:dyDescent="0.25">
      <c r="A292" s="517"/>
      <c r="B292" s="2">
        <v>405</v>
      </c>
      <c r="C292" s="2" t="s">
        <v>703</v>
      </c>
      <c r="D292" s="91" t="s">
        <v>900</v>
      </c>
      <c r="E292" s="116">
        <f t="shared" si="95"/>
        <v>65750</v>
      </c>
      <c r="F292" s="117">
        <f t="shared" si="95"/>
        <v>39450</v>
      </c>
      <c r="G292" s="101"/>
      <c r="H292" s="45"/>
      <c r="I292" s="2"/>
      <c r="J292" s="71"/>
      <c r="K292" s="202">
        <f t="shared" si="96"/>
        <v>65750</v>
      </c>
      <c r="L292" s="202">
        <f t="shared" si="96"/>
        <v>39450</v>
      </c>
      <c r="M292" s="51"/>
      <c r="N292" s="13">
        <f t="shared" si="93"/>
        <v>65734.600000000006</v>
      </c>
      <c r="O292" s="13">
        <f t="shared" si="94"/>
        <v>39440.76</v>
      </c>
      <c r="P292" s="51"/>
      <c r="Q292" s="556">
        <v>26293.84</v>
      </c>
      <c r="R292" s="533">
        <v>26293.84</v>
      </c>
      <c r="S292" s="478">
        <v>24346.16</v>
      </c>
      <c r="T292" s="478">
        <v>24346.16</v>
      </c>
      <c r="U292" s="398">
        <v>24346.16</v>
      </c>
      <c r="V292" s="398">
        <v>17642.14</v>
      </c>
      <c r="W292" s="436">
        <v>17642.14</v>
      </c>
      <c r="X292" s="409">
        <v>17642.14</v>
      </c>
      <c r="Y292" s="409">
        <v>17642.14</v>
      </c>
      <c r="Z292" s="370">
        <v>15208.75</v>
      </c>
      <c r="AA292" s="306">
        <v>12167</v>
      </c>
      <c r="AB292" s="295">
        <v>11500</v>
      </c>
      <c r="AC292" s="278">
        <v>9200</v>
      </c>
      <c r="AD292" s="268">
        <v>9200</v>
      </c>
      <c r="AE292" s="268">
        <v>9200</v>
      </c>
      <c r="AF292" s="248">
        <v>7080</v>
      </c>
      <c r="AG292" s="249" t="s">
        <v>689</v>
      </c>
      <c r="AH292" s="208"/>
      <c r="AI292" s="208"/>
      <c r="AJ292" s="208"/>
      <c r="AK292" s="191"/>
      <c r="AL292" s="312">
        <f t="shared" si="76"/>
        <v>1.0799994742497379</v>
      </c>
      <c r="AN292" s="34"/>
      <c r="AO292" s="34"/>
      <c r="AP292" s="34"/>
      <c r="AQ292" s="34"/>
      <c r="AR292" s="34"/>
      <c r="AS292" s="34"/>
    </row>
    <row r="293" spans="1:45" s="144" customFormat="1" ht="23.1" customHeight="1" x14ac:dyDescent="0.25">
      <c r="A293" s="517"/>
      <c r="B293" s="2">
        <v>405</v>
      </c>
      <c r="C293" s="2"/>
      <c r="D293" s="91" t="s">
        <v>902</v>
      </c>
      <c r="E293" s="116">
        <f t="shared" si="95"/>
        <v>88600</v>
      </c>
      <c r="F293" s="117">
        <f t="shared" si="95"/>
        <v>53200</v>
      </c>
      <c r="G293" s="101"/>
      <c r="H293" s="45"/>
      <c r="I293" s="2"/>
      <c r="J293" s="71"/>
      <c r="K293" s="202">
        <f t="shared" si="96"/>
        <v>88600</v>
      </c>
      <c r="L293" s="202">
        <f t="shared" si="96"/>
        <v>53200</v>
      </c>
      <c r="M293" s="51"/>
      <c r="N293" s="13">
        <f t="shared" si="93"/>
        <v>88598.875</v>
      </c>
      <c r="O293" s="13">
        <f t="shared" si="94"/>
        <v>53159.325000000004</v>
      </c>
      <c r="P293" s="51"/>
      <c r="Q293" s="556">
        <v>35439.550000000003</v>
      </c>
      <c r="R293" s="533">
        <v>35439.550000000003</v>
      </c>
      <c r="S293" s="478">
        <v>32814.400000000001</v>
      </c>
      <c r="T293" s="478">
        <v>32814.400000000001</v>
      </c>
      <c r="U293" s="398">
        <v>32814.400000000001</v>
      </c>
      <c r="V293" s="398">
        <v>23778.55</v>
      </c>
      <c r="W293" s="436">
        <v>23778.55</v>
      </c>
      <c r="X293" s="409">
        <v>23778.55</v>
      </c>
      <c r="Y293" s="409">
        <v>23778.55</v>
      </c>
      <c r="Z293" s="370">
        <v>20498.75</v>
      </c>
      <c r="AA293" s="306">
        <v>16399</v>
      </c>
      <c r="AB293" s="295">
        <v>15500</v>
      </c>
      <c r="AC293" s="278">
        <v>12400</v>
      </c>
      <c r="AD293" s="268">
        <v>12400</v>
      </c>
      <c r="AE293" s="268">
        <v>12400</v>
      </c>
      <c r="AF293" s="248">
        <v>12000</v>
      </c>
      <c r="AG293" s="249" t="s">
        <v>689</v>
      </c>
      <c r="AH293" s="208"/>
      <c r="AI293" s="208"/>
      <c r="AJ293" s="208"/>
      <c r="AK293" s="191"/>
      <c r="AL293" s="312">
        <f t="shared" si="76"/>
        <v>1.0799999390511483</v>
      </c>
      <c r="AN293" s="34"/>
      <c r="AO293" s="34"/>
      <c r="AP293" s="34"/>
      <c r="AQ293" s="34"/>
      <c r="AR293" s="34"/>
      <c r="AS293" s="34"/>
    </row>
    <row r="294" spans="1:45" s="144" customFormat="1" ht="21" customHeight="1" x14ac:dyDescent="0.25">
      <c r="A294" s="2"/>
      <c r="B294" s="2"/>
      <c r="C294" s="2"/>
      <c r="D294" s="2"/>
      <c r="E294" s="138"/>
      <c r="F294" s="139"/>
      <c r="G294" s="99"/>
      <c r="H294" s="2"/>
      <c r="I294" s="2"/>
      <c r="J294" s="34"/>
      <c r="K294" s="202">
        <f t="shared" ref="K294:K295" si="97">N294*$K$8</f>
        <v>0</v>
      </c>
      <c r="L294" s="202">
        <f t="shared" ref="L294:L295" si="98">O294*$L$8</f>
        <v>0</v>
      </c>
      <c r="M294" s="2"/>
      <c r="N294" s="13">
        <f t="shared" si="93"/>
        <v>0</v>
      </c>
      <c r="O294" s="13">
        <f t="shared" si="94"/>
        <v>0</v>
      </c>
      <c r="P294" s="2"/>
      <c r="Q294" s="398"/>
      <c r="R294" s="398"/>
      <c r="S294" s="398"/>
      <c r="T294" s="398">
        <v>0</v>
      </c>
      <c r="U294" s="398">
        <v>0</v>
      </c>
      <c r="V294" s="398">
        <v>0</v>
      </c>
      <c r="W294" s="400">
        <v>0</v>
      </c>
      <c r="X294" s="403">
        <v>0</v>
      </c>
      <c r="Y294" s="403">
        <v>0</v>
      </c>
      <c r="Z294" s="370">
        <v>0</v>
      </c>
      <c r="AA294" s="333"/>
      <c r="AB294" s="330">
        <v>0</v>
      </c>
      <c r="AC294" s="280"/>
      <c r="AD294" s="337"/>
      <c r="AE294" s="337"/>
      <c r="AF294" s="337"/>
      <c r="AG294" s="237"/>
      <c r="AH294" s="237"/>
      <c r="AI294" s="237"/>
      <c r="AJ294" s="237"/>
      <c r="AK294" s="197"/>
      <c r="AL294" s="312" t="e">
        <f t="shared" si="76"/>
        <v>#DIV/0!</v>
      </c>
      <c r="AN294" s="34"/>
      <c r="AO294" s="34"/>
      <c r="AP294" s="34"/>
      <c r="AQ294" s="34"/>
      <c r="AR294" s="34"/>
      <c r="AS294" s="34"/>
    </row>
    <row r="295" spans="1:45" s="144" customFormat="1" ht="23.1" customHeight="1" x14ac:dyDescent="0.25">
      <c r="A295" s="2"/>
      <c r="B295" s="2"/>
      <c r="C295" s="2"/>
      <c r="D295" s="615" t="s">
        <v>34</v>
      </c>
      <c r="E295" s="615"/>
      <c r="F295" s="615"/>
      <c r="G295" s="615"/>
      <c r="H295" s="615"/>
      <c r="I295" s="615"/>
      <c r="J295" s="34"/>
      <c r="K295" s="202">
        <f t="shared" si="97"/>
        <v>0</v>
      </c>
      <c r="L295" s="202">
        <f t="shared" si="98"/>
        <v>0</v>
      </c>
      <c r="M295" s="2"/>
      <c r="N295" s="13">
        <f t="shared" si="93"/>
        <v>113707.5</v>
      </c>
      <c r="O295" s="13">
        <f t="shared" si="94"/>
        <v>68224.5</v>
      </c>
      <c r="P295" s="2"/>
      <c r="Q295" s="564">
        <v>45483</v>
      </c>
      <c r="R295" s="542">
        <v>45281</v>
      </c>
      <c r="S295" s="515">
        <v>211223</v>
      </c>
      <c r="T295" s="483">
        <v>211223</v>
      </c>
      <c r="U295" s="398"/>
      <c r="V295" s="398"/>
      <c r="W295" s="400"/>
      <c r="X295" s="403"/>
      <c r="Y295" s="403"/>
      <c r="Z295" s="340"/>
      <c r="AA295" s="333"/>
      <c r="AB295" s="330"/>
      <c r="AC295" s="280"/>
      <c r="AD295" s="337"/>
      <c r="AE295" s="337"/>
      <c r="AF295" s="337"/>
      <c r="AG295" s="237"/>
      <c r="AH295" s="237"/>
      <c r="AI295" s="237"/>
      <c r="AJ295" s="237"/>
      <c r="AK295" s="197"/>
      <c r="AL295" s="312">
        <f t="shared" si="76"/>
        <v>0.21533166369192749</v>
      </c>
      <c r="AN295" s="34"/>
      <c r="AO295" s="34"/>
      <c r="AP295" s="34"/>
      <c r="AQ295" s="34"/>
      <c r="AR295" s="34"/>
      <c r="AS295" s="34"/>
    </row>
    <row r="296" spans="1:45" s="144" customFormat="1" ht="23.1" customHeight="1" x14ac:dyDescent="0.25">
      <c r="A296" s="566" t="s">
        <v>968</v>
      </c>
      <c r="B296" s="2">
        <v>4756</v>
      </c>
      <c r="C296" s="2" t="s">
        <v>505</v>
      </c>
      <c r="D296" s="3" t="s">
        <v>969</v>
      </c>
      <c r="E296" s="116">
        <f t="shared" ref="E296" si="99">K296</f>
        <v>250</v>
      </c>
      <c r="F296" s="117">
        <f t="shared" ref="F296" si="100">L296</f>
        <v>150</v>
      </c>
      <c r="G296" s="101"/>
      <c r="H296" s="2"/>
      <c r="I296" s="2"/>
      <c r="J296" s="47"/>
      <c r="K296" s="202">
        <f t="shared" ref="K296" si="101">MROUND(N296+25,50)</f>
        <v>250</v>
      </c>
      <c r="L296" s="202">
        <f t="shared" ref="L296" si="102">MROUND(O296+25,50)</f>
        <v>150</v>
      </c>
      <c r="M296" s="51"/>
      <c r="N296" s="13">
        <f t="shared" si="93"/>
        <v>227.5</v>
      </c>
      <c r="O296" s="13">
        <f t="shared" si="94"/>
        <v>136.5</v>
      </c>
      <c r="P296" s="51"/>
      <c r="Q296" s="554">
        <v>91</v>
      </c>
      <c r="R296" s="530">
        <v>83.44</v>
      </c>
      <c r="S296" s="478">
        <v>83.44</v>
      </c>
      <c r="T296" s="478">
        <v>83.44</v>
      </c>
      <c r="U296" s="399">
        <v>86.27</v>
      </c>
      <c r="V296" s="398">
        <v>63.9</v>
      </c>
      <c r="W296" s="400">
        <v>63.9</v>
      </c>
      <c r="X296" s="411">
        <v>63.9</v>
      </c>
      <c r="Y296" s="411">
        <v>63.9</v>
      </c>
      <c r="Z296" s="371">
        <v>56.785624999999989</v>
      </c>
      <c r="AA296" s="303">
        <v>39.162499999999994</v>
      </c>
      <c r="AB296" s="289">
        <v>39.162499999999994</v>
      </c>
      <c r="AC296" s="277">
        <v>31.33</v>
      </c>
      <c r="AD296" s="263">
        <v>31.33</v>
      </c>
      <c r="AE296" s="263">
        <v>31.33</v>
      </c>
      <c r="AF296" s="208">
        <v>27.983339999999998</v>
      </c>
      <c r="AG296" s="208">
        <v>27.983339999999998</v>
      </c>
      <c r="AH296" s="208">
        <v>27.983339999999998</v>
      </c>
      <c r="AI296" s="208">
        <v>27.983339999999998</v>
      </c>
      <c r="AJ296" s="208">
        <v>25.237500000000001</v>
      </c>
      <c r="AK296" s="190">
        <v>20.190000000000001</v>
      </c>
      <c r="AL296" s="312">
        <f t="shared" si="76"/>
        <v>1.0906040268456376</v>
      </c>
      <c r="AN296" s="34"/>
      <c r="AO296" s="34"/>
      <c r="AP296" s="34"/>
      <c r="AQ296" s="34"/>
      <c r="AR296" s="34"/>
      <c r="AS296" s="34"/>
    </row>
    <row r="297" spans="1:45" s="144" customFormat="1" ht="23.1" customHeight="1" x14ac:dyDescent="0.25">
      <c r="A297" s="566" t="s">
        <v>968</v>
      </c>
      <c r="B297" s="2">
        <v>4756</v>
      </c>
      <c r="C297" s="2" t="s">
        <v>505</v>
      </c>
      <c r="D297" s="3" t="s">
        <v>970</v>
      </c>
      <c r="E297" s="116">
        <f t="shared" ref="E297:F299" si="103">K297</f>
        <v>400</v>
      </c>
      <c r="F297" s="117">
        <f t="shared" si="103"/>
        <v>250</v>
      </c>
      <c r="G297" s="101"/>
      <c r="H297" s="2"/>
      <c r="I297" s="2"/>
      <c r="J297" s="47"/>
      <c r="K297" s="202">
        <f t="shared" ref="K297:L299" si="104">MROUND(N297+25,50)</f>
        <v>400</v>
      </c>
      <c r="L297" s="202">
        <f t="shared" si="104"/>
        <v>250</v>
      </c>
      <c r="M297" s="51"/>
      <c r="N297" s="13">
        <f>Q297*$N$7</f>
        <v>352.5</v>
      </c>
      <c r="O297" s="13">
        <f>Q297*$O$7</f>
        <v>211.5</v>
      </c>
      <c r="P297" s="51"/>
      <c r="Q297" s="554">
        <v>141</v>
      </c>
      <c r="R297" s="531">
        <v>130.35</v>
      </c>
      <c r="S297" s="478">
        <v>130.35</v>
      </c>
      <c r="T297" s="478">
        <v>130.35</v>
      </c>
      <c r="U297" s="399"/>
      <c r="V297" s="398"/>
      <c r="W297" s="400"/>
      <c r="X297" s="411">
        <v>63.9</v>
      </c>
      <c r="Y297" s="411">
        <v>63.9</v>
      </c>
      <c r="Z297" s="371">
        <v>56.785624999999989</v>
      </c>
      <c r="AA297" s="303">
        <v>39.162499999999994</v>
      </c>
      <c r="AB297" s="289">
        <v>39.162499999999994</v>
      </c>
      <c r="AC297" s="277">
        <v>31.33</v>
      </c>
      <c r="AD297" s="263">
        <v>31.33</v>
      </c>
      <c r="AE297" s="263">
        <v>31.33</v>
      </c>
      <c r="AF297" s="208">
        <v>27.983339999999998</v>
      </c>
      <c r="AG297" s="208">
        <v>27.983339999999998</v>
      </c>
      <c r="AH297" s="208">
        <v>27.983339999999998</v>
      </c>
      <c r="AI297" s="208">
        <v>27.983339999999998</v>
      </c>
      <c r="AJ297" s="208">
        <v>25.237500000000001</v>
      </c>
      <c r="AK297" s="190">
        <v>20.190000000000001</v>
      </c>
      <c r="AL297" s="312">
        <f>Q297/T297</f>
        <v>1.0817031070195628</v>
      </c>
      <c r="AN297" s="34"/>
      <c r="AO297" s="34"/>
      <c r="AP297" s="34"/>
      <c r="AQ297" s="34"/>
      <c r="AR297" s="34"/>
      <c r="AS297" s="34"/>
    </row>
    <row r="298" spans="1:45" s="144" customFormat="1" ht="23.1" customHeight="1" x14ac:dyDescent="0.25">
      <c r="A298" s="566" t="s">
        <v>968</v>
      </c>
      <c r="B298" s="2">
        <v>4758</v>
      </c>
      <c r="C298" s="2" t="s">
        <v>507</v>
      </c>
      <c r="D298" s="3" t="s">
        <v>971</v>
      </c>
      <c r="E298" s="116">
        <f t="shared" si="103"/>
        <v>650</v>
      </c>
      <c r="F298" s="117">
        <f t="shared" si="103"/>
        <v>400</v>
      </c>
      <c r="G298" s="101"/>
      <c r="H298" s="2"/>
      <c r="I298" s="2"/>
      <c r="J298" s="47"/>
      <c r="K298" s="202">
        <f t="shared" si="104"/>
        <v>650</v>
      </c>
      <c r="L298" s="202">
        <f t="shared" si="104"/>
        <v>400</v>
      </c>
      <c r="M298" s="51"/>
      <c r="N298" s="13">
        <f>Q298*$N$7</f>
        <v>610</v>
      </c>
      <c r="O298" s="13">
        <f>Q298*$O$7</f>
        <v>366</v>
      </c>
      <c r="P298" s="51"/>
      <c r="Q298" s="554">
        <v>244</v>
      </c>
      <c r="R298" s="546">
        <v>244</v>
      </c>
      <c r="S298" s="478">
        <v>225.79</v>
      </c>
      <c r="T298" s="478">
        <v>225.79</v>
      </c>
      <c r="U298" s="399">
        <v>230.85</v>
      </c>
      <c r="V298" s="398">
        <v>171</v>
      </c>
      <c r="W298" s="400">
        <v>171</v>
      </c>
      <c r="X298" s="411">
        <v>171</v>
      </c>
      <c r="Y298" s="411">
        <v>171</v>
      </c>
      <c r="Z298" s="371">
        <v>126.675625</v>
      </c>
      <c r="AA298" s="303">
        <v>87.362499999999997</v>
      </c>
      <c r="AB298" s="289">
        <v>87.362499999999997</v>
      </c>
      <c r="AC298" s="277">
        <v>69.89</v>
      </c>
      <c r="AD298" s="263">
        <v>69.89</v>
      </c>
      <c r="AE298" s="263">
        <v>69.89</v>
      </c>
      <c r="AF298" s="208">
        <v>62.39772</v>
      </c>
      <c r="AG298" s="208">
        <v>62.39772</v>
      </c>
      <c r="AH298" s="208">
        <v>62.39772</v>
      </c>
      <c r="AI298" s="208">
        <v>62.39772</v>
      </c>
      <c r="AJ298" s="208">
        <v>56.275000000000006</v>
      </c>
      <c r="AK298" s="190">
        <v>45.02</v>
      </c>
      <c r="AL298" s="312">
        <f>Q298/T298</f>
        <v>1.0806501616546349</v>
      </c>
      <c r="AN298" s="34"/>
      <c r="AO298" s="34"/>
      <c r="AP298" s="34"/>
      <c r="AQ298" s="34"/>
      <c r="AR298" s="34"/>
      <c r="AS298" s="34"/>
    </row>
    <row r="299" spans="1:45" s="144" customFormat="1" ht="23.1" customHeight="1" x14ac:dyDescent="0.25">
      <c r="A299" s="566" t="s">
        <v>968</v>
      </c>
      <c r="B299" s="2"/>
      <c r="C299" s="2" t="s">
        <v>779</v>
      </c>
      <c r="D299" s="3" t="s">
        <v>972</v>
      </c>
      <c r="E299" s="116">
        <f t="shared" si="103"/>
        <v>550</v>
      </c>
      <c r="F299" s="117">
        <f t="shared" si="103"/>
        <v>350</v>
      </c>
      <c r="G299" s="101"/>
      <c r="H299" s="2"/>
      <c r="I299" s="2"/>
      <c r="J299" s="33"/>
      <c r="K299" s="202">
        <f t="shared" si="104"/>
        <v>550</v>
      </c>
      <c r="L299" s="202">
        <f t="shared" si="104"/>
        <v>350</v>
      </c>
      <c r="M299" s="51"/>
      <c r="N299" s="13">
        <f>Q299*$N$7</f>
        <v>524.6</v>
      </c>
      <c r="O299" s="13">
        <f>Q299*$O$7</f>
        <v>314.76</v>
      </c>
      <c r="P299" s="51"/>
      <c r="Q299" s="554">
        <v>209.84</v>
      </c>
      <c r="R299" s="541">
        <v>85.15</v>
      </c>
      <c r="S299" s="399">
        <v>68.12</v>
      </c>
      <c r="T299" s="399">
        <v>68.12</v>
      </c>
      <c r="U299" s="398">
        <v>68.12</v>
      </c>
      <c r="V299" s="398">
        <v>68.12</v>
      </c>
      <c r="W299" s="436">
        <v>68.12</v>
      </c>
      <c r="X299" s="409">
        <v>68.12</v>
      </c>
      <c r="Y299" s="409">
        <v>68.12</v>
      </c>
      <c r="Z299" s="370">
        <v>42.55</v>
      </c>
      <c r="AA299" s="305">
        <v>34.04</v>
      </c>
      <c r="AB299" s="289">
        <v>39.162499999999994</v>
      </c>
      <c r="AC299" s="277">
        <f>AL299*1.43</f>
        <v>4.4050381679389314</v>
      </c>
      <c r="AD299" s="263">
        <f>AL299*1.43</f>
        <v>4.4050381679389314</v>
      </c>
      <c r="AE299" s="263">
        <v>35.249499999999998</v>
      </c>
      <c r="AF299" s="205">
        <v>35.249499999999998</v>
      </c>
      <c r="AG299" s="205">
        <v>35.249499999999998</v>
      </c>
      <c r="AH299" s="205">
        <v>35.249499999999998</v>
      </c>
      <c r="AI299" s="205">
        <v>35.249499999999998</v>
      </c>
      <c r="AJ299" s="208">
        <v>30.8125</v>
      </c>
      <c r="AK299" s="191">
        <v>24.65</v>
      </c>
      <c r="AL299" s="312">
        <f>Q299/T299</f>
        <v>3.0804462712859659</v>
      </c>
      <c r="AN299" s="34"/>
      <c r="AO299" s="34"/>
      <c r="AP299" s="34"/>
      <c r="AQ299" s="34"/>
      <c r="AR299" s="34"/>
      <c r="AS299" s="34"/>
    </row>
    <row r="300" spans="1:45" s="144" customFormat="1" ht="23.1" customHeight="1" x14ac:dyDescent="0.25">
      <c r="A300" s="566" t="s">
        <v>968</v>
      </c>
      <c r="B300" s="2"/>
      <c r="C300" s="2" t="s">
        <v>779</v>
      </c>
      <c r="D300" s="3" t="s">
        <v>973</v>
      </c>
      <c r="E300" s="116">
        <f t="shared" ref="E300:F305" si="105">K300</f>
        <v>1100</v>
      </c>
      <c r="F300" s="117">
        <f t="shared" si="105"/>
        <v>650</v>
      </c>
      <c r="G300" s="101"/>
      <c r="H300" s="2"/>
      <c r="I300" s="2"/>
      <c r="J300" s="33"/>
      <c r="K300" s="202">
        <f t="shared" ref="K300:L305" si="106">MROUND(N300+25,50)</f>
        <v>1100</v>
      </c>
      <c r="L300" s="202">
        <f t="shared" si="106"/>
        <v>650</v>
      </c>
      <c r="M300" s="51"/>
      <c r="N300" s="13">
        <f t="shared" si="93"/>
        <v>1051.7749999999999</v>
      </c>
      <c r="O300" s="13">
        <f t="shared" si="94"/>
        <v>631.06499999999994</v>
      </c>
      <c r="P300" s="51"/>
      <c r="Q300" s="554">
        <v>420.71</v>
      </c>
      <c r="R300" s="541">
        <v>150.05000000000001</v>
      </c>
      <c r="S300" s="399">
        <v>120.04</v>
      </c>
      <c r="T300" s="399">
        <v>120.04</v>
      </c>
      <c r="U300" s="398">
        <v>120.04</v>
      </c>
      <c r="V300" s="398">
        <v>120.04</v>
      </c>
      <c r="W300" s="436">
        <v>120.04</v>
      </c>
      <c r="X300" s="409">
        <v>120.04</v>
      </c>
      <c r="Y300" s="409">
        <v>120.04</v>
      </c>
      <c r="Z300" s="370">
        <v>75</v>
      </c>
      <c r="AA300" s="305">
        <v>60</v>
      </c>
      <c r="AB300" s="289">
        <v>39.162499999999994</v>
      </c>
      <c r="AC300" s="277">
        <f t="shared" ref="AC300:AC301" si="107">AL300*1.43</f>
        <v>5.0117902365878031</v>
      </c>
      <c r="AD300" s="263">
        <f t="shared" ref="AD300:AD305" si="108">AL300*1.43</f>
        <v>5.0117902365878031</v>
      </c>
      <c r="AE300" s="263">
        <v>61.847499999999997</v>
      </c>
      <c r="AF300" s="205">
        <v>61.847499999999997</v>
      </c>
      <c r="AG300" s="205">
        <v>61.847499999999997</v>
      </c>
      <c r="AH300" s="205">
        <v>61.847499999999997</v>
      </c>
      <c r="AI300" s="205">
        <v>61.847499999999997</v>
      </c>
      <c r="AJ300" s="208">
        <v>54.0625</v>
      </c>
      <c r="AK300" s="191">
        <v>43.25</v>
      </c>
      <c r="AL300" s="312">
        <f t="shared" si="76"/>
        <v>3.5047484171942682</v>
      </c>
      <c r="AN300" s="34"/>
      <c r="AO300" s="34"/>
      <c r="AP300" s="34"/>
      <c r="AQ300" s="34"/>
      <c r="AR300" s="34"/>
      <c r="AS300" s="34"/>
    </row>
    <row r="301" spans="1:45" s="144" customFormat="1" ht="23.1" customHeight="1" x14ac:dyDescent="0.25">
      <c r="A301" s="566" t="s">
        <v>968</v>
      </c>
      <c r="B301" s="2"/>
      <c r="C301" s="2" t="s">
        <v>779</v>
      </c>
      <c r="D301" s="3" t="s">
        <v>974</v>
      </c>
      <c r="E301" s="116">
        <f t="shared" si="105"/>
        <v>800</v>
      </c>
      <c r="F301" s="117">
        <f t="shared" si="105"/>
        <v>500</v>
      </c>
      <c r="G301" s="101"/>
      <c r="H301" s="2"/>
      <c r="I301" s="2"/>
      <c r="J301" s="33"/>
      <c r="K301" s="202">
        <f t="shared" si="106"/>
        <v>800</v>
      </c>
      <c r="L301" s="202">
        <f t="shared" si="106"/>
        <v>500</v>
      </c>
      <c r="M301" s="51"/>
      <c r="N301" s="13">
        <f t="shared" si="93"/>
        <v>786.22500000000002</v>
      </c>
      <c r="O301" s="13">
        <f t="shared" si="94"/>
        <v>471.73500000000001</v>
      </c>
      <c r="P301" s="51"/>
      <c r="Q301" s="554">
        <v>314.49</v>
      </c>
      <c r="R301" s="541">
        <v>161.91249999999999</v>
      </c>
      <c r="S301" s="399">
        <v>129.53</v>
      </c>
      <c r="T301" s="399">
        <v>129.53</v>
      </c>
      <c r="U301" s="398">
        <v>129.53</v>
      </c>
      <c r="V301" s="398">
        <v>129.53</v>
      </c>
      <c r="W301" s="436">
        <v>129.53</v>
      </c>
      <c r="X301" s="409">
        <v>129.53</v>
      </c>
      <c r="Y301" s="409">
        <v>129.53</v>
      </c>
      <c r="Z301" s="370">
        <v>80.924999999999997</v>
      </c>
      <c r="AA301" s="305">
        <v>64.739999999999995</v>
      </c>
      <c r="AB301" s="289">
        <v>39.162499999999994</v>
      </c>
      <c r="AC301" s="277">
        <f t="shared" si="107"/>
        <v>3.4719424071643634</v>
      </c>
      <c r="AD301" s="263">
        <f t="shared" si="108"/>
        <v>3.4719424071643634</v>
      </c>
      <c r="AE301" s="263">
        <v>64.492999999999995</v>
      </c>
      <c r="AF301" s="205">
        <v>64.492999999999995</v>
      </c>
      <c r="AG301" s="205">
        <v>64.492999999999995</v>
      </c>
      <c r="AH301" s="205">
        <v>64.492999999999995</v>
      </c>
      <c r="AI301" s="205">
        <v>64.492999999999995</v>
      </c>
      <c r="AJ301" s="208">
        <v>56.375</v>
      </c>
      <c r="AK301" s="191">
        <v>45.1</v>
      </c>
      <c r="AL301" s="312">
        <f t="shared" si="76"/>
        <v>2.4279317532617926</v>
      </c>
      <c r="AN301" s="34"/>
      <c r="AO301" s="34"/>
      <c r="AP301" s="34"/>
      <c r="AQ301" s="34"/>
      <c r="AR301" s="34"/>
      <c r="AS301" s="34"/>
    </row>
    <row r="302" spans="1:45" s="144" customFormat="1" ht="23.1" customHeight="1" x14ac:dyDescent="0.25">
      <c r="A302" s="566" t="s">
        <v>968</v>
      </c>
      <c r="B302" s="2"/>
      <c r="C302" s="2" t="s">
        <v>779</v>
      </c>
      <c r="D302" s="3" t="s">
        <v>975</v>
      </c>
      <c r="E302" s="116">
        <f t="shared" si="105"/>
        <v>1100</v>
      </c>
      <c r="F302" s="117">
        <f t="shared" si="105"/>
        <v>700</v>
      </c>
      <c r="G302" s="101"/>
      <c r="H302" s="2"/>
      <c r="I302" s="2"/>
      <c r="J302" s="33"/>
      <c r="K302" s="202">
        <f t="shared" si="106"/>
        <v>1100</v>
      </c>
      <c r="L302" s="202">
        <f t="shared" si="106"/>
        <v>700</v>
      </c>
      <c r="M302" s="51"/>
      <c r="N302" s="13">
        <f t="shared" si="93"/>
        <v>1090.0250000000001</v>
      </c>
      <c r="O302" s="13">
        <f t="shared" si="94"/>
        <v>654.01499999999999</v>
      </c>
      <c r="P302" s="51"/>
      <c r="Q302" s="554">
        <v>436.01</v>
      </c>
      <c r="R302" s="541">
        <v>211.57499999999999</v>
      </c>
      <c r="S302" s="399">
        <v>169.26</v>
      </c>
      <c r="T302" s="399">
        <v>169.26</v>
      </c>
      <c r="U302" s="398">
        <v>169.26</v>
      </c>
      <c r="V302" s="398">
        <v>169.26</v>
      </c>
      <c r="W302" s="436">
        <v>169.26</v>
      </c>
      <c r="X302" s="409">
        <v>169.26</v>
      </c>
      <c r="Y302" s="409">
        <v>169.26</v>
      </c>
      <c r="Z302" s="370">
        <v>105.75</v>
      </c>
      <c r="AA302" s="305">
        <v>84.6</v>
      </c>
      <c r="AB302" s="289">
        <v>45.037500000000001</v>
      </c>
      <c r="AC302" s="277">
        <v>36.03</v>
      </c>
      <c r="AD302" s="263">
        <f t="shared" si="108"/>
        <v>3.6836482334869434</v>
      </c>
      <c r="AE302" s="263">
        <v>83.798000000000002</v>
      </c>
      <c r="AF302" s="205">
        <v>83.798000000000002</v>
      </c>
      <c r="AG302" s="205">
        <v>83.798000000000002</v>
      </c>
      <c r="AH302" s="205">
        <v>83.798000000000002</v>
      </c>
      <c r="AI302" s="205">
        <v>83.798000000000002</v>
      </c>
      <c r="AJ302" s="208">
        <v>73.25</v>
      </c>
      <c r="AK302" s="191">
        <v>58.6</v>
      </c>
      <c r="AL302" s="312">
        <f t="shared" si="76"/>
        <v>2.5759777856552053</v>
      </c>
      <c r="AN302" s="34"/>
      <c r="AO302" s="34"/>
      <c r="AP302" s="34"/>
      <c r="AQ302" s="34"/>
      <c r="AR302" s="34"/>
      <c r="AS302" s="34"/>
    </row>
    <row r="303" spans="1:45" s="144" customFormat="1" ht="23.1" customHeight="1" x14ac:dyDescent="0.25">
      <c r="A303" s="566" t="s">
        <v>968</v>
      </c>
      <c r="B303" s="2"/>
      <c r="C303" s="2" t="s">
        <v>779</v>
      </c>
      <c r="D303" s="3" t="s">
        <v>976</v>
      </c>
      <c r="E303" s="116">
        <f t="shared" si="105"/>
        <v>1500</v>
      </c>
      <c r="F303" s="117">
        <f t="shared" si="105"/>
        <v>900</v>
      </c>
      <c r="G303" s="101"/>
      <c r="H303" s="2"/>
      <c r="I303" s="2"/>
      <c r="J303" s="33"/>
      <c r="K303" s="202">
        <f t="shared" si="106"/>
        <v>1500</v>
      </c>
      <c r="L303" s="202">
        <f t="shared" si="106"/>
        <v>900</v>
      </c>
      <c r="M303" s="51"/>
      <c r="N303" s="13">
        <f t="shared" si="93"/>
        <v>1458.7249999999999</v>
      </c>
      <c r="O303" s="13">
        <f t="shared" si="94"/>
        <v>875.23500000000001</v>
      </c>
      <c r="P303" s="51"/>
      <c r="Q303" s="554">
        <v>583.49</v>
      </c>
      <c r="R303" s="541">
        <v>102.65</v>
      </c>
      <c r="S303" s="399">
        <v>82.12</v>
      </c>
      <c r="T303" s="399">
        <v>82.12</v>
      </c>
      <c r="U303" s="398">
        <v>82.12</v>
      </c>
      <c r="V303" s="398">
        <v>82.12</v>
      </c>
      <c r="W303" s="436">
        <v>82.12</v>
      </c>
      <c r="X303" s="409">
        <v>82.12</v>
      </c>
      <c r="Y303" s="409">
        <v>82.12</v>
      </c>
      <c r="Z303" s="370">
        <v>51.325000000000003</v>
      </c>
      <c r="AA303" s="305">
        <v>41.06</v>
      </c>
      <c r="AB303" s="289">
        <v>22.212499999999999</v>
      </c>
      <c r="AC303" s="277">
        <v>17.77</v>
      </c>
      <c r="AD303" s="263">
        <f t="shared" si="108"/>
        <v>10.160627131027763</v>
      </c>
      <c r="AE303" s="263">
        <v>41.326999999999998</v>
      </c>
      <c r="AF303" s="205">
        <v>41.326999999999998</v>
      </c>
      <c r="AG303" s="205">
        <v>41.326999999999998</v>
      </c>
      <c r="AH303" s="205">
        <v>41.326999999999998</v>
      </c>
      <c r="AI303" s="205">
        <v>41.326999999999998</v>
      </c>
      <c r="AJ303" s="208">
        <v>36.125</v>
      </c>
      <c r="AK303" s="191">
        <v>28.9</v>
      </c>
      <c r="AL303" s="312">
        <f t="shared" ref="AL303:AL306" si="109">Q303/T303</f>
        <v>7.1053336580613733</v>
      </c>
      <c r="AN303" s="34"/>
      <c r="AO303" s="34"/>
      <c r="AP303" s="34"/>
      <c r="AQ303" s="34"/>
      <c r="AR303" s="34"/>
      <c r="AS303" s="34"/>
    </row>
    <row r="304" spans="1:45" s="144" customFormat="1" ht="23.1" customHeight="1" x14ac:dyDescent="0.25">
      <c r="A304" s="566" t="s">
        <v>968</v>
      </c>
      <c r="B304" s="2"/>
      <c r="C304" s="2" t="s">
        <v>779</v>
      </c>
      <c r="D304" s="3" t="s">
        <v>977</v>
      </c>
      <c r="E304" s="116">
        <f t="shared" ref="E304" si="110">K304</f>
        <v>1200</v>
      </c>
      <c r="F304" s="117">
        <f t="shared" ref="F304" si="111">L304</f>
        <v>750</v>
      </c>
      <c r="G304" s="101"/>
      <c r="H304" s="2"/>
      <c r="I304" s="2"/>
      <c r="J304" s="33"/>
      <c r="K304" s="202">
        <f t="shared" ref="K304" si="112">MROUND(N304+25,50)</f>
        <v>1200</v>
      </c>
      <c r="L304" s="202">
        <f t="shared" ref="L304" si="113">MROUND(O304+25,50)</f>
        <v>750</v>
      </c>
      <c r="M304" s="51"/>
      <c r="N304" s="13">
        <f t="shared" ref="N304" si="114">Q304*$N$7</f>
        <v>1197.2249999999999</v>
      </c>
      <c r="O304" s="13">
        <f t="shared" ref="O304" si="115">Q304*$O$7</f>
        <v>718.33500000000004</v>
      </c>
      <c r="P304" s="51"/>
      <c r="Q304" s="554">
        <v>478.89</v>
      </c>
      <c r="R304" s="541">
        <v>161.70000000000002</v>
      </c>
      <c r="S304" s="399">
        <v>129.36000000000001</v>
      </c>
      <c r="T304" s="399">
        <v>129.36000000000001</v>
      </c>
      <c r="U304" s="398">
        <v>129.36000000000001</v>
      </c>
      <c r="V304" s="398">
        <v>129.36000000000001</v>
      </c>
      <c r="W304" s="436">
        <v>129.36000000000001</v>
      </c>
      <c r="X304" s="409">
        <v>129.36000000000001</v>
      </c>
      <c r="Y304" s="409">
        <v>129.36000000000001</v>
      </c>
      <c r="Z304" s="370">
        <v>80.824999999999989</v>
      </c>
      <c r="AA304" s="305">
        <v>64.66</v>
      </c>
      <c r="AB304" s="289">
        <v>35.362499999999997</v>
      </c>
      <c r="AC304" s="277">
        <v>28.29</v>
      </c>
      <c r="AD304" s="263">
        <f t="shared" ref="AD304" si="116">AL304*1.43</f>
        <v>5.2938520408163257</v>
      </c>
      <c r="AE304" s="263">
        <v>65.78</v>
      </c>
      <c r="AF304" s="205">
        <v>65.78</v>
      </c>
      <c r="AG304" s="205">
        <v>65.78</v>
      </c>
      <c r="AH304" s="205">
        <v>65.78</v>
      </c>
      <c r="AI304" s="205">
        <v>65.78</v>
      </c>
      <c r="AJ304" s="208">
        <v>57.5</v>
      </c>
      <c r="AK304" s="191">
        <v>46</v>
      </c>
      <c r="AL304" s="312">
        <f t="shared" ref="AL304" si="117">Q304/T304</f>
        <v>3.7019944341372906</v>
      </c>
      <c r="AN304" s="34"/>
      <c r="AO304" s="34"/>
      <c r="AP304" s="34"/>
      <c r="AQ304" s="34"/>
      <c r="AR304" s="34"/>
      <c r="AS304" s="34"/>
    </row>
    <row r="305" spans="1:45" s="144" customFormat="1" ht="23.1" customHeight="1" x14ac:dyDescent="0.25">
      <c r="A305" s="566" t="s">
        <v>968</v>
      </c>
      <c r="B305" s="2"/>
      <c r="C305" s="2" t="s">
        <v>779</v>
      </c>
      <c r="D305" s="3" t="s">
        <v>978</v>
      </c>
      <c r="E305" s="116">
        <f t="shared" si="105"/>
        <v>3650</v>
      </c>
      <c r="F305" s="117">
        <f t="shared" si="105"/>
        <v>2200</v>
      </c>
      <c r="G305" s="101"/>
      <c r="H305" s="2"/>
      <c r="I305" s="2"/>
      <c r="J305" s="33"/>
      <c r="K305" s="202">
        <f t="shared" si="106"/>
        <v>3650</v>
      </c>
      <c r="L305" s="202">
        <f t="shared" si="106"/>
        <v>2200</v>
      </c>
      <c r="M305" s="51"/>
      <c r="N305" s="13">
        <f t="shared" si="93"/>
        <v>3615.3250000000003</v>
      </c>
      <c r="O305" s="13">
        <f t="shared" si="94"/>
        <v>2169.1950000000002</v>
      </c>
      <c r="P305" s="51"/>
      <c r="Q305" s="554">
        <v>1446.13</v>
      </c>
      <c r="R305" s="541">
        <v>161.70000000000002</v>
      </c>
      <c r="S305" s="399">
        <v>129.36000000000001</v>
      </c>
      <c r="T305" s="399">
        <v>129.36000000000001</v>
      </c>
      <c r="U305" s="398">
        <v>129.36000000000001</v>
      </c>
      <c r="V305" s="398">
        <v>129.36000000000001</v>
      </c>
      <c r="W305" s="436">
        <v>129.36000000000001</v>
      </c>
      <c r="X305" s="409">
        <v>129.36000000000001</v>
      </c>
      <c r="Y305" s="409">
        <v>129.36000000000001</v>
      </c>
      <c r="Z305" s="370">
        <v>80.824999999999989</v>
      </c>
      <c r="AA305" s="305">
        <v>64.66</v>
      </c>
      <c r="AB305" s="289">
        <v>35.362499999999997</v>
      </c>
      <c r="AC305" s="277">
        <v>28.29</v>
      </c>
      <c r="AD305" s="263">
        <f t="shared" si="108"/>
        <v>15.98613095238095</v>
      </c>
      <c r="AE305" s="263">
        <v>65.78</v>
      </c>
      <c r="AF305" s="205">
        <v>65.78</v>
      </c>
      <c r="AG305" s="205">
        <v>65.78</v>
      </c>
      <c r="AH305" s="205">
        <v>65.78</v>
      </c>
      <c r="AI305" s="205">
        <v>65.78</v>
      </c>
      <c r="AJ305" s="208">
        <v>57.5</v>
      </c>
      <c r="AK305" s="191">
        <v>46</v>
      </c>
      <c r="AL305" s="312">
        <f t="shared" si="109"/>
        <v>11.179112554112553</v>
      </c>
      <c r="AN305" s="34"/>
      <c r="AO305" s="34"/>
      <c r="AP305" s="34"/>
      <c r="AQ305" s="34"/>
      <c r="AR305" s="34"/>
      <c r="AS305" s="34"/>
    </row>
    <row r="306" spans="1:45" s="144" customFormat="1" ht="23.1" hidden="1" customHeight="1" x14ac:dyDescent="0.25">
      <c r="A306" s="2"/>
      <c r="B306" s="2"/>
      <c r="C306" s="2"/>
      <c r="D306" s="136"/>
      <c r="E306" s="138"/>
      <c r="F306" s="139"/>
      <c r="G306" s="99"/>
      <c r="H306" s="2"/>
      <c r="I306" s="2"/>
      <c r="J306" s="33"/>
      <c r="K306" s="202"/>
      <c r="L306" s="202"/>
      <c r="M306" s="51"/>
      <c r="N306" s="13"/>
      <c r="O306" s="13"/>
      <c r="P306" s="51"/>
      <c r="Q306" s="398"/>
      <c r="R306" s="398"/>
      <c r="S306" s="398"/>
      <c r="T306" s="398"/>
      <c r="U306" s="398"/>
      <c r="V306" s="398"/>
      <c r="W306" s="400"/>
      <c r="X306" s="403"/>
      <c r="Y306" s="403"/>
      <c r="Z306" s="370"/>
      <c r="AA306" s="317"/>
      <c r="AB306" s="315"/>
      <c r="AC306" s="316"/>
      <c r="AD306" s="318"/>
      <c r="AE306" s="318"/>
      <c r="AF306" s="204"/>
      <c r="AG306" s="204"/>
      <c r="AH306" s="204"/>
      <c r="AI306" s="204"/>
      <c r="AJ306" s="209"/>
      <c r="AK306" s="191"/>
      <c r="AL306" s="312" t="e">
        <f t="shared" si="109"/>
        <v>#DIV/0!</v>
      </c>
      <c r="AN306" s="34"/>
      <c r="AO306" s="34"/>
      <c r="AP306" s="34"/>
      <c r="AQ306" s="34"/>
      <c r="AR306" s="34"/>
      <c r="AS306" s="34"/>
    </row>
    <row r="307" spans="1:45" s="144" customFormat="1" ht="23.1" customHeight="1" x14ac:dyDescent="0.25">
      <c r="A307" s="2"/>
      <c r="B307" s="2"/>
      <c r="C307" s="2"/>
      <c r="D307" s="615" t="s">
        <v>597</v>
      </c>
      <c r="E307" s="615"/>
      <c r="F307" s="615"/>
      <c r="G307" s="615"/>
      <c r="H307" s="615"/>
      <c r="I307" s="615"/>
      <c r="J307" s="34"/>
      <c r="K307" s="202"/>
      <c r="L307" s="202"/>
      <c r="M307" s="2"/>
      <c r="N307" s="13"/>
      <c r="O307" s="13"/>
      <c r="P307" s="2"/>
      <c r="Q307" s="563">
        <v>45483</v>
      </c>
      <c r="R307" s="540">
        <v>45455</v>
      </c>
      <c r="S307" s="475"/>
      <c r="T307" s="475"/>
      <c r="U307" s="475"/>
      <c r="V307" s="398"/>
      <c r="W307" s="400"/>
      <c r="X307" s="403"/>
      <c r="Y307" s="403"/>
      <c r="Z307" s="340"/>
      <c r="AA307" s="342"/>
      <c r="AB307" s="322"/>
      <c r="AC307" s="316"/>
      <c r="AD307" s="318"/>
      <c r="AE307" s="318"/>
      <c r="AF307" s="204"/>
      <c r="AG307" s="204"/>
      <c r="AH307" s="204"/>
      <c r="AI307" s="204"/>
      <c r="AJ307" s="209"/>
      <c r="AK307" s="191"/>
      <c r="AL307" s="312">
        <f t="shared" ref="AL307:AL336" si="118">Q307/R307</f>
        <v>1.0006159938400616</v>
      </c>
      <c r="AN307" s="34"/>
      <c r="AO307" s="34"/>
      <c r="AP307" s="34"/>
      <c r="AQ307" s="34"/>
      <c r="AR307" s="34"/>
      <c r="AS307" s="34"/>
    </row>
    <row r="308" spans="1:45" s="144" customFormat="1" ht="23.1" customHeight="1" x14ac:dyDescent="0.25">
      <c r="A308" s="2"/>
      <c r="B308" s="2"/>
      <c r="C308" s="2" t="s">
        <v>779</v>
      </c>
      <c r="D308" s="120" t="s">
        <v>874</v>
      </c>
      <c r="E308" s="116">
        <f t="shared" ref="E308:F313" si="119">K308</f>
        <v>2400</v>
      </c>
      <c r="F308" s="117">
        <f t="shared" si="119"/>
        <v>1450</v>
      </c>
      <c r="G308" s="101"/>
      <c r="H308" s="2"/>
      <c r="I308" s="2"/>
      <c r="J308" s="33"/>
      <c r="K308" s="202">
        <f t="shared" ref="K308:L313" si="120">MROUND(N308+25,50)</f>
        <v>2400</v>
      </c>
      <c r="L308" s="202">
        <f t="shared" si="120"/>
        <v>1450</v>
      </c>
      <c r="M308" s="51"/>
      <c r="N308" s="13">
        <f t="shared" ref="N308:N312" si="121">Q308*$N$7</f>
        <v>2385</v>
      </c>
      <c r="O308" s="13">
        <f t="shared" ref="O308:O312" si="122">Q308*$O$7</f>
        <v>1431</v>
      </c>
      <c r="P308" s="51"/>
      <c r="Q308" s="554">
        <v>954</v>
      </c>
      <c r="R308" s="467">
        <v>954</v>
      </c>
      <c r="S308" s="467">
        <v>954</v>
      </c>
      <c r="T308" s="467">
        <v>954</v>
      </c>
      <c r="U308" s="467">
        <v>954</v>
      </c>
      <c r="V308" s="443">
        <v>954</v>
      </c>
      <c r="W308" s="436">
        <v>1196.25</v>
      </c>
      <c r="X308" s="409">
        <v>1196.25</v>
      </c>
      <c r="Y308" s="409">
        <v>1196.25</v>
      </c>
      <c r="Z308" s="370">
        <v>747.65625</v>
      </c>
      <c r="AA308" s="300">
        <v>598.125</v>
      </c>
      <c r="AB308" s="289">
        <v>598.125</v>
      </c>
      <c r="AC308" s="277">
        <v>478.5</v>
      </c>
      <c r="AD308" s="263">
        <v>478.5</v>
      </c>
      <c r="AE308" s="263">
        <v>478.5</v>
      </c>
      <c r="AF308" s="205">
        <v>478.5</v>
      </c>
      <c r="AG308" s="205">
        <v>478.5</v>
      </c>
      <c r="AH308" s="205">
        <v>478.5</v>
      </c>
      <c r="AI308" s="205">
        <v>478.5</v>
      </c>
      <c r="AJ308" s="208">
        <v>745</v>
      </c>
      <c r="AK308" s="54"/>
      <c r="AL308" s="312">
        <f t="shared" si="118"/>
        <v>1</v>
      </c>
      <c r="AN308" s="34"/>
      <c r="AO308" s="34"/>
      <c r="AP308" s="34"/>
      <c r="AQ308" s="34"/>
      <c r="AR308" s="34"/>
      <c r="AS308" s="34"/>
    </row>
    <row r="309" spans="1:45" s="144" customFormat="1" ht="23.1" customHeight="1" x14ac:dyDescent="0.25">
      <c r="A309" s="2"/>
      <c r="B309" s="2"/>
      <c r="C309" s="2" t="s">
        <v>779</v>
      </c>
      <c r="D309" s="120" t="s">
        <v>943</v>
      </c>
      <c r="E309" s="116">
        <f t="shared" si="119"/>
        <v>2400</v>
      </c>
      <c r="F309" s="117">
        <f t="shared" si="119"/>
        <v>1450</v>
      </c>
      <c r="G309" s="101"/>
      <c r="H309" s="2"/>
      <c r="I309" s="2"/>
      <c r="J309" s="33"/>
      <c r="K309" s="202">
        <f t="shared" si="120"/>
        <v>2400</v>
      </c>
      <c r="L309" s="202">
        <f t="shared" si="120"/>
        <v>1450</v>
      </c>
      <c r="M309" s="51"/>
      <c r="N309" s="13">
        <f t="shared" si="121"/>
        <v>2385</v>
      </c>
      <c r="O309" s="13">
        <f t="shared" si="122"/>
        <v>1431</v>
      </c>
      <c r="P309" s="51"/>
      <c r="Q309" s="554">
        <v>954</v>
      </c>
      <c r="R309" s="467">
        <v>954</v>
      </c>
      <c r="S309" s="467">
        <v>954</v>
      </c>
      <c r="T309" s="467">
        <v>954</v>
      </c>
      <c r="U309" s="467">
        <v>954</v>
      </c>
      <c r="V309" s="443">
        <v>954</v>
      </c>
      <c r="W309" s="436">
        <v>953.34</v>
      </c>
      <c r="X309" s="409">
        <v>953.34</v>
      </c>
      <c r="Y309" s="409">
        <v>953.34</v>
      </c>
      <c r="Z309" s="370">
        <v>566.66250000000002</v>
      </c>
      <c r="AA309" s="305">
        <v>453.33</v>
      </c>
      <c r="AB309" s="289">
        <v>1396</v>
      </c>
      <c r="AC309" s="277">
        <v>1116.8</v>
      </c>
      <c r="AD309" s="263">
        <v>1116.8</v>
      </c>
      <c r="AE309" s="263"/>
      <c r="AF309" s="205">
        <v>1116.8</v>
      </c>
      <c r="AG309" s="205">
        <v>1116.8</v>
      </c>
      <c r="AH309" s="205">
        <v>1116.8</v>
      </c>
      <c r="AI309" s="205">
        <v>1116.8</v>
      </c>
      <c r="AJ309" s="208"/>
      <c r="AK309" s="54"/>
      <c r="AL309" s="312">
        <f t="shared" si="118"/>
        <v>1</v>
      </c>
      <c r="AN309" s="34"/>
      <c r="AO309" s="34"/>
      <c r="AP309" s="34"/>
      <c r="AQ309" s="34"/>
      <c r="AR309" s="34"/>
      <c r="AS309" s="34"/>
    </row>
    <row r="310" spans="1:45" ht="23.1" customHeight="1" x14ac:dyDescent="0.25">
      <c r="A310" s="539" t="s">
        <v>952</v>
      </c>
      <c r="C310" s="2" t="s">
        <v>779</v>
      </c>
      <c r="D310" s="145" t="s">
        <v>494</v>
      </c>
      <c r="E310" s="116">
        <f t="shared" si="119"/>
        <v>12400</v>
      </c>
      <c r="F310" s="117">
        <f t="shared" si="119"/>
        <v>7450</v>
      </c>
      <c r="G310" s="101"/>
      <c r="K310" s="202">
        <f t="shared" si="120"/>
        <v>12400</v>
      </c>
      <c r="L310" s="202">
        <f t="shared" si="120"/>
        <v>7450</v>
      </c>
      <c r="M310" s="51"/>
      <c r="N310" s="13">
        <f t="shared" si="121"/>
        <v>12375</v>
      </c>
      <c r="O310" s="13">
        <f t="shared" si="122"/>
        <v>7425</v>
      </c>
      <c r="P310" s="51"/>
      <c r="Q310" s="554">
        <v>4950</v>
      </c>
      <c r="R310" s="538">
        <v>4950</v>
      </c>
      <c r="S310" s="467">
        <v>4950</v>
      </c>
      <c r="T310" s="467">
        <v>4950</v>
      </c>
      <c r="U310" s="467">
        <v>4950</v>
      </c>
      <c r="V310" s="398">
        <v>4275</v>
      </c>
      <c r="W310" s="436">
        <v>4275</v>
      </c>
      <c r="X310" s="409">
        <v>4275</v>
      </c>
      <c r="Y310" s="409">
        <v>4275</v>
      </c>
      <c r="Z310" s="370">
        <v>1382.1375</v>
      </c>
      <c r="AA310" s="305">
        <v>1105.71</v>
      </c>
      <c r="AB310" s="289">
        <v>1396</v>
      </c>
      <c r="AC310" s="277">
        <v>1116.8</v>
      </c>
      <c r="AD310" s="263">
        <v>1116.8</v>
      </c>
      <c r="AE310" s="263">
        <v>1116.8</v>
      </c>
      <c r="AF310" s="205">
        <v>1116.8</v>
      </c>
      <c r="AG310" s="205">
        <v>1116.8</v>
      </c>
      <c r="AH310" s="205">
        <v>1116.8</v>
      </c>
      <c r="AI310" s="205">
        <v>1116.8</v>
      </c>
      <c r="AJ310" s="208"/>
      <c r="AK310" s="54"/>
      <c r="AL310" s="312">
        <f t="shared" si="118"/>
        <v>1</v>
      </c>
    </row>
    <row r="311" spans="1:45" ht="23.1" customHeight="1" x14ac:dyDescent="0.25">
      <c r="A311" s="539" t="s">
        <v>952</v>
      </c>
      <c r="C311" s="2" t="s">
        <v>779</v>
      </c>
      <c r="D311" s="145" t="s">
        <v>893</v>
      </c>
      <c r="E311" s="116">
        <f t="shared" si="119"/>
        <v>5550</v>
      </c>
      <c r="F311" s="117">
        <f t="shared" si="119"/>
        <v>3350</v>
      </c>
      <c r="G311" s="101"/>
      <c r="K311" s="202">
        <f t="shared" si="120"/>
        <v>5550</v>
      </c>
      <c r="L311" s="202">
        <f t="shared" si="120"/>
        <v>3350</v>
      </c>
      <c r="M311" s="51"/>
      <c r="N311" s="13">
        <f t="shared" si="121"/>
        <v>5528.55</v>
      </c>
      <c r="O311" s="13">
        <f t="shared" si="122"/>
        <v>3317.13</v>
      </c>
      <c r="P311" s="51"/>
      <c r="Q311" s="554">
        <v>2211.42</v>
      </c>
      <c r="R311" s="538">
        <v>2211.42</v>
      </c>
      <c r="S311" s="467">
        <v>2211.42</v>
      </c>
      <c r="T311" s="467">
        <v>2211.42</v>
      </c>
      <c r="U311" s="467">
        <v>2211.42</v>
      </c>
      <c r="V311" s="398">
        <v>4275</v>
      </c>
      <c r="W311" s="436">
        <v>4275</v>
      </c>
      <c r="X311" s="409">
        <v>4275</v>
      </c>
      <c r="Y311" s="409">
        <v>4275</v>
      </c>
      <c r="Z311" s="370">
        <v>1382.1375</v>
      </c>
      <c r="AA311" s="305">
        <v>1105.71</v>
      </c>
      <c r="AB311" s="289">
        <v>1396</v>
      </c>
      <c r="AC311" s="277">
        <v>1116.8</v>
      </c>
      <c r="AD311" s="263">
        <v>1116.8</v>
      </c>
      <c r="AE311" s="263">
        <v>1116.8</v>
      </c>
      <c r="AF311" s="205">
        <v>1116.8</v>
      </c>
      <c r="AG311" s="205">
        <v>1116.8</v>
      </c>
      <c r="AH311" s="205">
        <v>1116.8</v>
      </c>
      <c r="AI311" s="205">
        <v>1116.8</v>
      </c>
      <c r="AJ311" s="208"/>
      <c r="AK311" s="54"/>
      <c r="AL311" s="312">
        <f t="shared" si="118"/>
        <v>1</v>
      </c>
    </row>
    <row r="312" spans="1:45" ht="23.1" customHeight="1" x14ac:dyDescent="0.25">
      <c r="A312" s="539" t="s">
        <v>952</v>
      </c>
      <c r="C312" s="2" t="s">
        <v>779</v>
      </c>
      <c r="D312" s="145" t="s">
        <v>667</v>
      </c>
      <c r="E312" s="116">
        <f t="shared" si="119"/>
        <v>10700</v>
      </c>
      <c r="F312" s="117">
        <f t="shared" si="119"/>
        <v>6450</v>
      </c>
      <c r="G312" s="101"/>
      <c r="K312" s="202">
        <f t="shared" si="120"/>
        <v>10700</v>
      </c>
      <c r="L312" s="202">
        <f t="shared" si="120"/>
        <v>6450</v>
      </c>
      <c r="M312" s="51"/>
      <c r="N312" s="13">
        <f t="shared" si="121"/>
        <v>10687.5</v>
      </c>
      <c r="O312" s="13">
        <f t="shared" si="122"/>
        <v>6412.5</v>
      </c>
      <c r="P312" s="51"/>
      <c r="Q312" s="554">
        <v>4275</v>
      </c>
      <c r="R312" s="398">
        <v>4275</v>
      </c>
      <c r="S312" s="398">
        <v>4275</v>
      </c>
      <c r="T312" s="398">
        <v>4275</v>
      </c>
      <c r="U312" s="398">
        <v>4275</v>
      </c>
      <c r="V312" s="398">
        <v>4275</v>
      </c>
      <c r="W312" s="436">
        <v>4275</v>
      </c>
      <c r="X312" s="409">
        <v>4275</v>
      </c>
      <c r="Y312" s="409">
        <v>4275</v>
      </c>
      <c r="Z312" s="370">
        <v>1382.1375</v>
      </c>
      <c r="AA312" s="305">
        <v>1105.71</v>
      </c>
      <c r="AB312" s="289">
        <v>1396</v>
      </c>
      <c r="AC312" s="277">
        <v>1116.8</v>
      </c>
      <c r="AD312" s="263">
        <v>1116.8</v>
      </c>
      <c r="AE312" s="263">
        <v>1116.8</v>
      </c>
      <c r="AF312" s="205">
        <v>1116.8</v>
      </c>
      <c r="AG312" s="205">
        <v>1116.8</v>
      </c>
      <c r="AH312" s="205">
        <v>1116.8</v>
      </c>
      <c r="AI312" s="205">
        <v>1116.8</v>
      </c>
      <c r="AJ312" s="208"/>
      <c r="AK312" s="54"/>
      <c r="AL312" s="312">
        <f t="shared" si="118"/>
        <v>1</v>
      </c>
    </row>
    <row r="313" spans="1:45" ht="23.1" customHeight="1" x14ac:dyDescent="0.25">
      <c r="A313" s="539" t="s">
        <v>952</v>
      </c>
      <c r="C313" s="2" t="s">
        <v>779</v>
      </c>
      <c r="D313" s="145" t="s">
        <v>495</v>
      </c>
      <c r="E313" s="116">
        <f t="shared" si="119"/>
        <v>4000</v>
      </c>
      <c r="F313" s="117">
        <f t="shared" si="119"/>
        <v>2400</v>
      </c>
      <c r="G313" s="101"/>
      <c r="K313" s="202">
        <f t="shared" si="120"/>
        <v>4000</v>
      </c>
      <c r="L313" s="202">
        <f t="shared" si="120"/>
        <v>2400</v>
      </c>
      <c r="M313" s="51"/>
      <c r="N313" s="13">
        <f t="shared" si="93"/>
        <v>3975.0749999999998</v>
      </c>
      <c r="O313" s="13">
        <f t="shared" si="94"/>
        <v>2385.0450000000001</v>
      </c>
      <c r="P313" s="51"/>
      <c r="Q313" s="554">
        <v>1590.03</v>
      </c>
      <c r="R313" s="538">
        <v>1590.03</v>
      </c>
      <c r="S313" s="467">
        <v>1590.03</v>
      </c>
      <c r="T313" s="467">
        <v>1590.03</v>
      </c>
      <c r="U313" s="467">
        <v>1590.03</v>
      </c>
      <c r="V313" s="398">
        <v>4275</v>
      </c>
      <c r="W313" s="436">
        <v>4275</v>
      </c>
      <c r="X313" s="409">
        <v>4275</v>
      </c>
      <c r="Y313" s="409">
        <v>4275</v>
      </c>
      <c r="Z313" s="370">
        <v>1382.1375</v>
      </c>
      <c r="AA313" s="305">
        <v>1105.71</v>
      </c>
      <c r="AB313" s="289">
        <v>1396</v>
      </c>
      <c r="AC313" s="277">
        <v>1116.8</v>
      </c>
      <c r="AD313" s="263">
        <v>1116.8</v>
      </c>
      <c r="AE313" s="263">
        <v>1116.8</v>
      </c>
      <c r="AF313" s="205">
        <v>1116.8</v>
      </c>
      <c r="AG313" s="205">
        <v>1116.8</v>
      </c>
      <c r="AH313" s="205">
        <v>1116.8</v>
      </c>
      <c r="AI313" s="205">
        <v>1116.8</v>
      </c>
      <c r="AJ313" s="208"/>
      <c r="AK313" s="54"/>
      <c r="AL313" s="312">
        <f t="shared" si="118"/>
        <v>1</v>
      </c>
    </row>
    <row r="314" spans="1:45" ht="23.1" customHeight="1" x14ac:dyDescent="0.25">
      <c r="D314" s="136"/>
      <c r="E314" s="138"/>
      <c r="F314" s="139"/>
      <c r="J314" s="34"/>
      <c r="K314" s="202"/>
      <c r="L314" s="202"/>
      <c r="M314" s="51"/>
      <c r="N314" s="13"/>
      <c r="O314" s="13"/>
      <c r="P314" s="2"/>
      <c r="Q314" s="398"/>
      <c r="R314" s="398"/>
      <c r="S314" s="398"/>
      <c r="T314" s="398"/>
      <c r="U314" s="398"/>
      <c r="V314" s="398"/>
      <c r="W314" s="400"/>
      <c r="X314" s="398"/>
      <c r="Y314" s="398"/>
      <c r="Z314" s="333"/>
      <c r="AA314" s="333"/>
      <c r="AB314" s="330"/>
      <c r="AC314" s="279"/>
      <c r="AD314" s="211"/>
      <c r="AE314" s="211"/>
      <c r="AF314" s="211"/>
      <c r="AG314" s="211"/>
      <c r="AH314" s="211"/>
      <c r="AI314" s="211"/>
      <c r="AJ314" s="211"/>
      <c r="AK314" s="131"/>
      <c r="AL314" s="312" t="e">
        <f t="shared" si="118"/>
        <v>#DIV/0!</v>
      </c>
    </row>
    <row r="315" spans="1:45" ht="23.1" customHeight="1" x14ac:dyDescent="0.25">
      <c r="D315" s="615" t="s">
        <v>61</v>
      </c>
      <c r="E315" s="615"/>
      <c r="F315" s="615"/>
      <c r="G315" s="615"/>
      <c r="H315" s="615"/>
      <c r="I315" s="615"/>
      <c r="J315" s="34"/>
      <c r="K315" s="202"/>
      <c r="L315" s="202"/>
      <c r="M315" s="2"/>
      <c r="N315" s="13"/>
      <c r="O315" s="13"/>
      <c r="P315" s="2"/>
      <c r="Q315" s="553">
        <v>45483</v>
      </c>
      <c r="R315" s="476">
        <v>45455</v>
      </c>
      <c r="S315" s="476">
        <v>45425</v>
      </c>
      <c r="T315" s="476">
        <v>45394</v>
      </c>
      <c r="U315" s="473">
        <v>220324</v>
      </c>
      <c r="V315" s="405"/>
      <c r="W315" s="433"/>
      <c r="X315" s="404"/>
      <c r="Y315" s="404"/>
      <c r="Z315" s="338"/>
      <c r="AA315" s="338"/>
      <c r="AB315" s="330"/>
      <c r="AC315" s="280"/>
      <c r="AD315" s="237"/>
      <c r="AE315" s="237"/>
      <c r="AF315" s="237"/>
      <c r="AG315" s="237"/>
      <c r="AH315" s="237"/>
      <c r="AI315" s="237"/>
      <c r="AJ315" s="237"/>
      <c r="AK315" s="131"/>
      <c r="AL315" s="312">
        <f t="shared" si="118"/>
        <v>1.0006159938400616</v>
      </c>
    </row>
    <row r="316" spans="1:45" s="66" customFormat="1" ht="23.1" customHeight="1" x14ac:dyDescent="0.25">
      <c r="A316" s="449" t="s">
        <v>238</v>
      </c>
      <c r="B316" s="2">
        <v>2045</v>
      </c>
      <c r="C316" s="2" t="s">
        <v>491</v>
      </c>
      <c r="D316" s="91" t="s">
        <v>194</v>
      </c>
      <c r="E316" s="116">
        <f t="shared" ref="E316:F320" si="123">K316</f>
        <v>22200</v>
      </c>
      <c r="F316" s="117">
        <f t="shared" si="123"/>
        <v>13300</v>
      </c>
      <c r="G316" s="101"/>
      <c r="H316" s="45"/>
      <c r="I316" s="45"/>
      <c r="J316" s="71"/>
      <c r="K316" s="202">
        <f t="shared" ref="K316:L320" si="124">MROUND(N316+25,50)</f>
        <v>22200</v>
      </c>
      <c r="L316" s="202">
        <f t="shared" si="124"/>
        <v>13300</v>
      </c>
      <c r="M316" s="51"/>
      <c r="N316" s="13">
        <f t="shared" si="93"/>
        <v>22166.474999999999</v>
      </c>
      <c r="O316" s="13">
        <f t="shared" si="94"/>
        <v>13299.885</v>
      </c>
      <c r="P316" s="63"/>
      <c r="Q316" s="554">
        <v>8866.59</v>
      </c>
      <c r="R316" s="477">
        <v>8866.59</v>
      </c>
      <c r="S316" s="477">
        <v>8866.59</v>
      </c>
      <c r="T316" s="477">
        <v>8866.59</v>
      </c>
      <c r="U316" s="451">
        <v>8210</v>
      </c>
      <c r="V316" s="451">
        <v>8210</v>
      </c>
      <c r="W316" s="436">
        <v>7463.54</v>
      </c>
      <c r="X316" s="409">
        <v>7490.7800000000007</v>
      </c>
      <c r="Y316" s="409">
        <v>7490.7800000000007</v>
      </c>
      <c r="Z316" s="368">
        <v>6809.8</v>
      </c>
      <c r="AA316" s="305">
        <v>5447.84</v>
      </c>
      <c r="AB316" s="289">
        <v>4824.9450000674997</v>
      </c>
      <c r="AC316" s="277">
        <v>3859.9560000539996</v>
      </c>
      <c r="AD316" s="263">
        <v>3859.9560000539996</v>
      </c>
      <c r="AE316" s="263">
        <v>3859.9560000539996</v>
      </c>
      <c r="AF316" s="208">
        <v>3473.9951399999995</v>
      </c>
      <c r="AG316" s="208">
        <v>3473.9951399999995</v>
      </c>
      <c r="AH316" s="208">
        <v>3473.9951399999995</v>
      </c>
      <c r="AI316" s="208">
        <v>3473.9951399999995</v>
      </c>
      <c r="AJ316" s="208">
        <v>3133.1124999999997</v>
      </c>
      <c r="AK316" s="191">
        <v>2506.4899999999998</v>
      </c>
      <c r="AL316" s="312">
        <f t="shared" si="118"/>
        <v>1</v>
      </c>
      <c r="AM316" s="144"/>
    </row>
    <row r="317" spans="1:45" ht="23.1" customHeight="1" x14ac:dyDescent="0.25">
      <c r="A317" s="449"/>
      <c r="B317" s="2">
        <v>2046</v>
      </c>
      <c r="C317" s="2" t="s">
        <v>493</v>
      </c>
      <c r="D317" s="91" t="s">
        <v>196</v>
      </c>
      <c r="E317" s="116">
        <f t="shared" si="123"/>
        <v>11750</v>
      </c>
      <c r="F317" s="117">
        <f t="shared" si="123"/>
        <v>7050</v>
      </c>
      <c r="G317" s="101"/>
      <c r="H317" s="45"/>
      <c r="I317" s="45"/>
      <c r="J317" s="71"/>
      <c r="K317" s="202">
        <f t="shared" si="124"/>
        <v>11750</v>
      </c>
      <c r="L317" s="202">
        <f t="shared" si="124"/>
        <v>7050</v>
      </c>
      <c r="M317" s="51"/>
      <c r="N317" s="13">
        <f t="shared" si="93"/>
        <v>11728.575000000001</v>
      </c>
      <c r="O317" s="13">
        <f t="shared" si="94"/>
        <v>7037.1450000000004</v>
      </c>
      <c r="P317" s="51"/>
      <c r="Q317" s="554">
        <v>4691.43</v>
      </c>
      <c r="R317" s="477">
        <v>4691.43</v>
      </c>
      <c r="S317" s="477">
        <v>4691.43</v>
      </c>
      <c r="T317" s="477">
        <v>4691.43</v>
      </c>
      <c r="U317" s="451">
        <v>4344</v>
      </c>
      <c r="V317" s="451">
        <v>4344</v>
      </c>
      <c r="W317" s="436">
        <v>3949.01</v>
      </c>
      <c r="X317" s="409">
        <v>3963.4237499999999</v>
      </c>
      <c r="Y317" s="409">
        <v>3963.4237499999999</v>
      </c>
      <c r="Z317" s="368">
        <v>3603.1124999999997</v>
      </c>
      <c r="AA317" s="305">
        <v>2882.49</v>
      </c>
      <c r="AB317" s="289">
        <v>2487.4751249999999</v>
      </c>
      <c r="AC317" s="277">
        <v>1989.9801</v>
      </c>
      <c r="AD317" s="263">
        <v>1989.9801</v>
      </c>
      <c r="AE317" s="263">
        <v>1989.9801</v>
      </c>
      <c r="AF317" s="208">
        <v>1791</v>
      </c>
      <c r="AG317" s="234">
        <v>1791</v>
      </c>
      <c r="AH317" s="208">
        <v>1985.1400799999999</v>
      </c>
      <c r="AI317" s="208">
        <v>1985.1400799999999</v>
      </c>
      <c r="AJ317" s="208">
        <v>1790.35</v>
      </c>
      <c r="AK317" s="191">
        <v>1432.28</v>
      </c>
      <c r="AL317" s="312">
        <f t="shared" si="118"/>
        <v>1</v>
      </c>
    </row>
    <row r="318" spans="1:45" ht="23.1" customHeight="1" thickBot="1" x14ac:dyDescent="0.3">
      <c r="A318" s="449"/>
      <c r="B318" s="2">
        <v>2047</v>
      </c>
      <c r="C318" s="2" t="s">
        <v>492</v>
      </c>
      <c r="D318" s="217" t="s">
        <v>195</v>
      </c>
      <c r="E318" s="116">
        <f t="shared" si="123"/>
        <v>6700</v>
      </c>
      <c r="F318" s="117">
        <f t="shared" si="123"/>
        <v>4050</v>
      </c>
      <c r="G318" s="101"/>
      <c r="H318" s="45"/>
      <c r="I318" s="45"/>
      <c r="J318" s="71"/>
      <c r="K318" s="202">
        <f t="shared" si="124"/>
        <v>6700</v>
      </c>
      <c r="L318" s="202">
        <f t="shared" si="124"/>
        <v>4050</v>
      </c>
      <c r="M318" s="51"/>
      <c r="N318" s="13">
        <f t="shared" si="93"/>
        <v>6687.45</v>
      </c>
      <c r="O318" s="13">
        <f t="shared" si="94"/>
        <v>4012.4700000000003</v>
      </c>
      <c r="P318" s="51"/>
      <c r="Q318" s="554">
        <v>2674.98</v>
      </c>
      <c r="R318" s="477">
        <v>2674.98</v>
      </c>
      <c r="S318" s="477">
        <v>2674.98</v>
      </c>
      <c r="T318" s="477">
        <v>2674.98</v>
      </c>
      <c r="U318" s="450">
        <v>2477</v>
      </c>
      <c r="V318" s="450">
        <v>2477</v>
      </c>
      <c r="W318" s="436">
        <v>2251.66</v>
      </c>
      <c r="X318" s="409">
        <v>2259.8812500000004</v>
      </c>
      <c r="Y318" s="409">
        <v>2259.8812500000004</v>
      </c>
      <c r="Z318" s="368">
        <v>2054.4375</v>
      </c>
      <c r="AA318" s="305">
        <v>1643.55</v>
      </c>
      <c r="AB318" s="289">
        <v>1418.041375</v>
      </c>
      <c r="AC318" s="277">
        <v>1134.4331</v>
      </c>
      <c r="AD318" s="263">
        <v>1134.4331</v>
      </c>
      <c r="AE318" s="263">
        <v>1134.4331</v>
      </c>
      <c r="AF318" s="208">
        <v>1021</v>
      </c>
      <c r="AG318" s="234">
        <v>1021</v>
      </c>
      <c r="AH318" s="208">
        <v>1131.8907599999998</v>
      </c>
      <c r="AI318" s="208">
        <v>1131.8907599999998</v>
      </c>
      <c r="AJ318" s="208">
        <v>1020.8249999999999</v>
      </c>
      <c r="AK318" s="191">
        <v>816.66</v>
      </c>
      <c r="AL318" s="312">
        <f t="shared" si="118"/>
        <v>1</v>
      </c>
    </row>
    <row r="319" spans="1:45" ht="23.1" customHeight="1" x14ac:dyDescent="0.25">
      <c r="A319" s="449"/>
      <c r="D319" s="80" t="s">
        <v>552</v>
      </c>
      <c r="E319" s="116">
        <f t="shared" si="123"/>
        <v>2600</v>
      </c>
      <c r="F319" s="117">
        <f t="shared" si="123"/>
        <v>1550</v>
      </c>
      <c r="G319" s="101"/>
      <c r="H319" s="45"/>
      <c r="I319" s="45"/>
      <c r="J319" s="71"/>
      <c r="K319" s="202">
        <f t="shared" si="124"/>
        <v>2600</v>
      </c>
      <c r="L319" s="202">
        <f t="shared" si="124"/>
        <v>1550</v>
      </c>
      <c r="M319" s="51"/>
      <c r="N319" s="13">
        <f t="shared" si="93"/>
        <v>2556.5250000000001</v>
      </c>
      <c r="O319" s="13">
        <f t="shared" si="94"/>
        <v>1533.915</v>
      </c>
      <c r="P319" s="51"/>
      <c r="Q319" s="554">
        <v>1022.61</v>
      </c>
      <c r="R319" s="477">
        <v>1022.61</v>
      </c>
      <c r="S319" s="477">
        <v>1022.61</v>
      </c>
      <c r="T319" s="477">
        <v>1022.61</v>
      </c>
      <c r="U319" s="450">
        <v>947</v>
      </c>
      <c r="V319" s="450">
        <v>947</v>
      </c>
      <c r="W319" s="436">
        <v>860.77</v>
      </c>
      <c r="X319" s="409">
        <v>860.77</v>
      </c>
      <c r="Y319" s="409">
        <v>860.77</v>
      </c>
      <c r="Z319" s="368">
        <v>785.375</v>
      </c>
      <c r="AA319" s="305">
        <v>628.29999999999995</v>
      </c>
      <c r="AB319" s="289">
        <v>673.97426019</v>
      </c>
      <c r="AC319" s="277">
        <v>539.17940815199995</v>
      </c>
      <c r="AD319" s="263">
        <v>539.17940815199995</v>
      </c>
      <c r="AE319" s="263">
        <v>539.17940815199995</v>
      </c>
      <c r="AF319" s="208">
        <v>485.26631999999995</v>
      </c>
      <c r="AG319" s="208">
        <v>485.26631999999995</v>
      </c>
      <c r="AH319" s="208">
        <v>485.26631999999995</v>
      </c>
      <c r="AI319" s="208">
        <v>485.26631999999995</v>
      </c>
      <c r="AJ319" s="208">
        <v>437.65</v>
      </c>
      <c r="AK319" s="191">
        <v>350.12</v>
      </c>
      <c r="AL319" s="312">
        <f t="shared" si="118"/>
        <v>1</v>
      </c>
    </row>
    <row r="320" spans="1:45" ht="23.1" customHeight="1" x14ac:dyDescent="0.25">
      <c r="A320" s="449"/>
      <c r="D320" s="91" t="s">
        <v>551</v>
      </c>
      <c r="E320" s="116">
        <f t="shared" si="123"/>
        <v>950</v>
      </c>
      <c r="F320" s="117">
        <f t="shared" si="123"/>
        <v>600</v>
      </c>
      <c r="G320" s="101"/>
      <c r="H320" s="45"/>
      <c r="I320" s="45"/>
      <c r="J320" s="71"/>
      <c r="K320" s="202">
        <f t="shared" si="124"/>
        <v>950</v>
      </c>
      <c r="L320" s="202">
        <f t="shared" si="124"/>
        <v>600</v>
      </c>
      <c r="M320" s="51"/>
      <c r="N320" s="13">
        <f t="shared" si="93"/>
        <v>917.90000000000009</v>
      </c>
      <c r="O320" s="13">
        <f t="shared" si="94"/>
        <v>550.74</v>
      </c>
      <c r="P320" s="51"/>
      <c r="Q320" s="554">
        <v>367.16</v>
      </c>
      <c r="R320" s="477">
        <v>367.16</v>
      </c>
      <c r="S320" s="477">
        <v>367.16</v>
      </c>
      <c r="T320" s="477">
        <v>367.16</v>
      </c>
      <c r="U320" s="450">
        <v>340</v>
      </c>
      <c r="V320" s="450">
        <v>340</v>
      </c>
      <c r="W320" s="436">
        <v>309.04000000000002</v>
      </c>
      <c r="X320" s="409">
        <v>309.04000000000002</v>
      </c>
      <c r="Y320" s="409">
        <v>309.04000000000002</v>
      </c>
      <c r="Z320" s="368">
        <v>281.97500000000002</v>
      </c>
      <c r="AA320" s="305">
        <v>225.58</v>
      </c>
      <c r="AB320" s="289">
        <v>269.59355403749998</v>
      </c>
      <c r="AC320" s="277">
        <v>215.67484322999999</v>
      </c>
      <c r="AD320" s="263">
        <v>215.67484322999999</v>
      </c>
      <c r="AE320" s="263">
        <v>215.67484322999999</v>
      </c>
      <c r="AF320" s="208">
        <v>194.10929999999999</v>
      </c>
      <c r="AG320" s="208">
        <v>194.10929999999999</v>
      </c>
      <c r="AH320" s="208">
        <v>194.10929999999999</v>
      </c>
      <c r="AI320" s="208">
        <v>194.10929999999999</v>
      </c>
      <c r="AJ320" s="208">
        <v>175.0625</v>
      </c>
      <c r="AK320" s="191">
        <v>140.05000000000001</v>
      </c>
      <c r="AL320" s="312">
        <f t="shared" si="118"/>
        <v>1</v>
      </c>
    </row>
    <row r="321" spans="1:39" ht="23.1" customHeight="1" x14ac:dyDescent="0.25">
      <c r="B321" s="2">
        <v>2046</v>
      </c>
      <c r="C321" s="2" t="s">
        <v>657</v>
      </c>
      <c r="D321" s="91" t="s">
        <v>732</v>
      </c>
      <c r="E321" s="116">
        <f t="shared" ref="E321:F322" si="125">MROUND(K321+4.7,10)</f>
        <v>0</v>
      </c>
      <c r="F321" s="117">
        <f t="shared" si="125"/>
        <v>0</v>
      </c>
      <c r="K321" s="202">
        <f t="shared" ref="K321:K322" si="126">N321*$K$8</f>
        <v>0</v>
      </c>
      <c r="L321" s="202">
        <f t="shared" ref="L321:L322" si="127">O321*$L$8</f>
        <v>0</v>
      </c>
      <c r="M321" s="51"/>
      <c r="N321" s="13">
        <f t="shared" si="93"/>
        <v>6449.2749999999996</v>
      </c>
      <c r="O321" s="13">
        <f t="shared" si="94"/>
        <v>3869.5650000000001</v>
      </c>
      <c r="P321" s="51"/>
      <c r="Q321" s="398">
        <v>2579.71</v>
      </c>
      <c r="R321" s="398">
        <v>2579.71</v>
      </c>
      <c r="S321" s="398">
        <v>2579.71</v>
      </c>
      <c r="T321" s="398">
        <v>2579.71</v>
      </c>
      <c r="U321" s="398">
        <v>2579.71</v>
      </c>
      <c r="V321" s="398">
        <v>2579.71</v>
      </c>
      <c r="W321" s="400">
        <v>2579.71</v>
      </c>
      <c r="X321" s="400">
        <v>2579.71</v>
      </c>
      <c r="Y321" s="400">
        <v>2579.71</v>
      </c>
      <c r="Z321" s="367">
        <v>2579.71</v>
      </c>
      <c r="AA321" s="303">
        <v>2579.71</v>
      </c>
      <c r="AB321" s="289">
        <v>2487.4751249999999</v>
      </c>
      <c r="AC321" s="277">
        <v>1989.9801</v>
      </c>
      <c r="AD321" s="263">
        <v>1989.9801</v>
      </c>
      <c r="AE321" s="263">
        <v>1989.9801</v>
      </c>
      <c r="AF321" s="208">
        <v>1791</v>
      </c>
      <c r="AG321" s="234">
        <v>1791</v>
      </c>
      <c r="AH321" s="208">
        <v>1985.1400799999999</v>
      </c>
      <c r="AI321" s="208">
        <v>1985.1400799999999</v>
      </c>
      <c r="AJ321" s="208">
        <v>1790.35</v>
      </c>
      <c r="AK321" s="191">
        <v>1432.28</v>
      </c>
      <c r="AL321" s="312">
        <f t="shared" si="118"/>
        <v>1</v>
      </c>
      <c r="AM321" s="144">
        <f t="shared" ref="AM321:AM322" si="128">W321*1.1</f>
        <v>2837.6810000000005</v>
      </c>
    </row>
    <row r="322" spans="1:39" ht="23.1" customHeight="1" x14ac:dyDescent="0.25">
      <c r="B322" s="2">
        <v>2047</v>
      </c>
      <c r="C322" s="2" t="s">
        <v>657</v>
      </c>
      <c r="D322" s="91" t="s">
        <v>733</v>
      </c>
      <c r="E322" s="116">
        <f t="shared" si="125"/>
        <v>0</v>
      </c>
      <c r="F322" s="117">
        <f t="shared" si="125"/>
        <v>0</v>
      </c>
      <c r="K322" s="202">
        <f t="shared" si="126"/>
        <v>0</v>
      </c>
      <c r="L322" s="202">
        <f t="shared" si="127"/>
        <v>0</v>
      </c>
      <c r="M322" s="51"/>
      <c r="N322" s="13">
        <f t="shared" si="93"/>
        <v>3550.3500000000004</v>
      </c>
      <c r="O322" s="13">
        <f t="shared" si="94"/>
        <v>2130.21</v>
      </c>
      <c r="P322" s="51"/>
      <c r="Q322" s="398">
        <v>1420.14</v>
      </c>
      <c r="R322" s="398">
        <v>1420.14</v>
      </c>
      <c r="S322" s="398">
        <v>1420.14</v>
      </c>
      <c r="T322" s="398">
        <v>1420.14</v>
      </c>
      <c r="U322" s="398">
        <v>1420.14</v>
      </c>
      <c r="V322" s="398">
        <v>1420.14</v>
      </c>
      <c r="W322" s="400">
        <v>1420.14</v>
      </c>
      <c r="X322" s="400">
        <v>1420.14</v>
      </c>
      <c r="Y322" s="400">
        <v>1420.14</v>
      </c>
      <c r="Z322" s="367">
        <v>1420.14</v>
      </c>
      <c r="AA322" s="303">
        <v>1420.14</v>
      </c>
      <c r="AB322" s="289">
        <v>1418.041375</v>
      </c>
      <c r="AC322" s="277">
        <v>1134.4331</v>
      </c>
      <c r="AD322" s="263">
        <v>1134.4331</v>
      </c>
      <c r="AE322" s="263">
        <v>1134.4331</v>
      </c>
      <c r="AF322" s="208">
        <v>1021</v>
      </c>
      <c r="AG322" s="234">
        <v>1021</v>
      </c>
      <c r="AH322" s="208">
        <v>1131.8907599999998</v>
      </c>
      <c r="AI322" s="208">
        <v>1131.8907599999998</v>
      </c>
      <c r="AJ322" s="208">
        <v>1020.8249999999999</v>
      </c>
      <c r="AK322" s="191">
        <v>816.66</v>
      </c>
      <c r="AL322" s="312">
        <f t="shared" si="118"/>
        <v>1</v>
      </c>
      <c r="AM322" s="144">
        <f t="shared" si="128"/>
        <v>1562.1540000000002</v>
      </c>
    </row>
    <row r="323" spans="1:39" ht="23.1" customHeight="1" x14ac:dyDescent="0.25">
      <c r="E323" s="138"/>
      <c r="F323" s="139"/>
      <c r="K323" s="202"/>
      <c r="L323" s="202"/>
      <c r="M323" s="51"/>
      <c r="N323" s="13"/>
      <c r="O323" s="13"/>
      <c r="P323" s="51"/>
      <c r="Q323" s="398"/>
      <c r="R323" s="398"/>
      <c r="S323" s="398"/>
      <c r="T323" s="398"/>
      <c r="U323" s="398"/>
      <c r="V323" s="398"/>
      <c r="W323" s="400"/>
      <c r="X323" s="400"/>
      <c r="Y323" s="400"/>
      <c r="Z323" s="367"/>
      <c r="AA323" s="303"/>
      <c r="AB323" s="289"/>
      <c r="AC323" s="277"/>
      <c r="AD323" s="263"/>
      <c r="AE323" s="263"/>
      <c r="AF323" s="208"/>
      <c r="AG323" s="234"/>
      <c r="AH323" s="208"/>
      <c r="AI323" s="208"/>
      <c r="AJ323" s="208"/>
      <c r="AK323" s="191"/>
      <c r="AL323" s="312" t="e">
        <f t="shared" si="118"/>
        <v>#DIV/0!</v>
      </c>
    </row>
    <row r="324" spans="1:39" ht="23.1" customHeight="1" x14ac:dyDescent="0.25">
      <c r="D324" s="615" t="s">
        <v>525</v>
      </c>
      <c r="E324" s="615"/>
      <c r="F324" s="615"/>
      <c r="G324" s="615"/>
      <c r="H324" s="615"/>
      <c r="I324" s="615"/>
      <c r="J324" s="34"/>
      <c r="K324" s="202"/>
      <c r="L324" s="202"/>
      <c r="M324" s="2"/>
      <c r="N324" s="13"/>
      <c r="O324" s="13"/>
      <c r="P324" s="2"/>
      <c r="Q324" s="565">
        <v>45480</v>
      </c>
      <c r="R324" s="406">
        <v>45455</v>
      </c>
      <c r="S324" s="398"/>
      <c r="T324" s="398"/>
      <c r="U324" s="398"/>
      <c r="V324" s="398"/>
      <c r="W324" s="400"/>
      <c r="X324" s="398"/>
      <c r="Y324" s="398"/>
      <c r="Z324" s="333"/>
      <c r="AA324" s="333"/>
      <c r="AB324" s="330"/>
      <c r="AC324" s="277"/>
      <c r="AD324" s="208"/>
      <c r="AE324" s="208"/>
      <c r="AF324" s="208"/>
      <c r="AG324" s="208"/>
      <c r="AH324" s="208"/>
      <c r="AI324" s="208"/>
      <c r="AJ324" s="208"/>
      <c r="AK324" s="53"/>
      <c r="AL324" s="312">
        <f t="shared" si="118"/>
        <v>1.0005499945000551</v>
      </c>
    </row>
    <row r="325" spans="1:39" ht="23.1" customHeight="1" x14ac:dyDescent="0.25">
      <c r="A325" s="543" t="s">
        <v>951</v>
      </c>
      <c r="B325" s="2">
        <v>1859</v>
      </c>
      <c r="C325" s="2" t="s">
        <v>400</v>
      </c>
      <c r="D325" s="4" t="s">
        <v>526</v>
      </c>
      <c r="E325" s="116">
        <f t="shared" ref="E325:F328" si="129">K325</f>
        <v>750</v>
      </c>
      <c r="F325" s="117">
        <f t="shared" si="129"/>
        <v>450</v>
      </c>
      <c r="G325" s="101"/>
      <c r="K325" s="202">
        <f t="shared" ref="K325:L327" si="130">MROUND(N325+25,50)</f>
        <v>750</v>
      </c>
      <c r="L325" s="202">
        <f t="shared" si="130"/>
        <v>450</v>
      </c>
      <c r="M325" s="51"/>
      <c r="N325" s="13">
        <f t="shared" si="93"/>
        <v>700.55803125000011</v>
      </c>
      <c r="O325" s="13">
        <f t="shared" si="94"/>
        <v>420.33481875000007</v>
      </c>
      <c r="P325" s="51"/>
      <c r="Q325" s="554">
        <v>280.22321250000005</v>
      </c>
      <c r="R325" s="398">
        <v>280.22321250000005</v>
      </c>
      <c r="S325" s="398">
        <v>227.82375000000002</v>
      </c>
      <c r="T325" s="398">
        <v>227.82375000000002</v>
      </c>
      <c r="U325" s="398">
        <v>227.82375000000002</v>
      </c>
      <c r="V325" s="398">
        <v>227.82375000000002</v>
      </c>
      <c r="W325" s="400">
        <v>227.82375000000002</v>
      </c>
      <c r="X325" s="409">
        <v>227.82375000000002</v>
      </c>
      <c r="Y325" s="409">
        <v>227.82375000000002</v>
      </c>
      <c r="Z325" s="367">
        <v>207.11250000000001</v>
      </c>
      <c r="AA325" s="303">
        <v>165.69</v>
      </c>
      <c r="AB325" s="289">
        <v>149.51325485249998</v>
      </c>
      <c r="AC325" s="277">
        <v>119.61060388199999</v>
      </c>
      <c r="AD325" s="263">
        <v>119.61060388199999</v>
      </c>
      <c r="AE325" s="263">
        <v>119.61060388199999</v>
      </c>
      <c r="AF325" s="208">
        <v>107.65061999999999</v>
      </c>
      <c r="AG325" s="208">
        <v>107.65061999999999</v>
      </c>
      <c r="AH325" s="208">
        <v>107.65061999999999</v>
      </c>
      <c r="AI325" s="208">
        <v>107.65061999999999</v>
      </c>
      <c r="AJ325" s="208">
        <v>97.087500000000006</v>
      </c>
      <c r="AK325" s="53">
        <v>77.67</v>
      </c>
      <c r="AL325" s="312">
        <f t="shared" si="118"/>
        <v>1</v>
      </c>
    </row>
    <row r="326" spans="1:39" ht="23.1" customHeight="1" x14ac:dyDescent="0.25">
      <c r="B326" s="2">
        <v>1860</v>
      </c>
      <c r="C326" s="2" t="s">
        <v>401</v>
      </c>
      <c r="D326" s="4" t="s">
        <v>527</v>
      </c>
      <c r="E326" s="116">
        <f t="shared" si="129"/>
        <v>400</v>
      </c>
      <c r="F326" s="117">
        <f t="shared" si="129"/>
        <v>250</v>
      </c>
      <c r="G326" s="101"/>
      <c r="K326" s="202">
        <f t="shared" si="130"/>
        <v>400</v>
      </c>
      <c r="L326" s="202">
        <f t="shared" si="130"/>
        <v>250</v>
      </c>
      <c r="M326" s="51"/>
      <c r="N326" s="13">
        <f t="shared" si="93"/>
        <v>395.41425000000004</v>
      </c>
      <c r="O326" s="13">
        <f t="shared" si="94"/>
        <v>237.24855000000002</v>
      </c>
      <c r="P326" s="51"/>
      <c r="Q326" s="554">
        <v>158.16570000000002</v>
      </c>
      <c r="R326" s="398">
        <v>158.16570000000002</v>
      </c>
      <c r="S326" s="398">
        <v>128.59</v>
      </c>
      <c r="T326" s="398">
        <v>128.59</v>
      </c>
      <c r="U326" s="398">
        <v>128.59</v>
      </c>
      <c r="V326" s="398">
        <v>128.59</v>
      </c>
      <c r="W326" s="400">
        <v>128.59</v>
      </c>
      <c r="X326" s="409">
        <v>128.59</v>
      </c>
      <c r="Y326" s="409">
        <v>128.59</v>
      </c>
      <c r="Z326" s="367">
        <v>116.89999999999999</v>
      </c>
      <c r="AA326" s="303">
        <v>93.52</v>
      </c>
      <c r="AB326" s="289">
        <v>84.391156080000002</v>
      </c>
      <c r="AC326" s="277">
        <v>67.512924863999999</v>
      </c>
      <c r="AD326" s="263">
        <v>67.512924863999999</v>
      </c>
      <c r="AE326" s="263">
        <v>67.512924863999999</v>
      </c>
      <c r="AF326" s="208">
        <v>60.762239999999998</v>
      </c>
      <c r="AG326" s="208">
        <v>60.762239999999998</v>
      </c>
      <c r="AH326" s="208">
        <v>60.762239999999998</v>
      </c>
      <c r="AI326" s="208">
        <v>60.762239999999998</v>
      </c>
      <c r="AJ326" s="208">
        <v>54.800000000000004</v>
      </c>
      <c r="AK326" s="53">
        <v>43.84</v>
      </c>
      <c r="AL326" s="312">
        <f t="shared" si="118"/>
        <v>1</v>
      </c>
    </row>
    <row r="327" spans="1:39" ht="23.1" customHeight="1" x14ac:dyDescent="0.25">
      <c r="D327" s="4" t="s">
        <v>528</v>
      </c>
      <c r="E327" s="116">
        <f t="shared" si="129"/>
        <v>250</v>
      </c>
      <c r="F327" s="117">
        <f t="shared" si="129"/>
        <v>150</v>
      </c>
      <c r="G327" s="101"/>
      <c r="K327" s="202">
        <f t="shared" si="130"/>
        <v>250</v>
      </c>
      <c r="L327" s="202">
        <f t="shared" si="130"/>
        <v>150</v>
      </c>
      <c r="M327" s="51"/>
      <c r="N327" s="13">
        <f t="shared" si="93"/>
        <v>219.27056249999998</v>
      </c>
      <c r="O327" s="13">
        <f t="shared" si="94"/>
        <v>131.56233750000001</v>
      </c>
      <c r="P327" s="51"/>
      <c r="Q327" s="554">
        <v>87.708224999999999</v>
      </c>
      <c r="R327" s="398">
        <v>87.708224999999999</v>
      </c>
      <c r="S327" s="398">
        <v>71.307500000000005</v>
      </c>
      <c r="T327" s="398">
        <v>71.307500000000005</v>
      </c>
      <c r="U327" s="398">
        <v>71.307500000000005</v>
      </c>
      <c r="V327" s="398">
        <v>71.307500000000005</v>
      </c>
      <c r="W327" s="400">
        <v>71.307500000000005</v>
      </c>
      <c r="X327" s="409">
        <v>71.307500000000005</v>
      </c>
      <c r="Y327" s="409">
        <v>71.307500000000005</v>
      </c>
      <c r="Z327" s="367">
        <v>64.825000000000003</v>
      </c>
      <c r="AA327" s="303">
        <v>51.86</v>
      </c>
      <c r="AB327" s="289">
        <v>46.757782417499996</v>
      </c>
      <c r="AC327" s="277">
        <v>37.406225933999998</v>
      </c>
      <c r="AD327" s="263">
        <v>37.406225933999998</v>
      </c>
      <c r="AE327" s="263">
        <v>37.406225933999998</v>
      </c>
      <c r="AF327" s="208">
        <v>33.665939999999999</v>
      </c>
      <c r="AG327" s="208">
        <v>33.665939999999999</v>
      </c>
      <c r="AH327" s="208">
        <v>33.665939999999999</v>
      </c>
      <c r="AI327" s="208">
        <v>33.665939999999999</v>
      </c>
      <c r="AJ327" s="208">
        <v>30.362499999999997</v>
      </c>
      <c r="AK327" s="53">
        <v>24.29</v>
      </c>
      <c r="AL327" s="312">
        <f t="shared" si="118"/>
        <v>1</v>
      </c>
    </row>
    <row r="328" spans="1:39" ht="23.1" customHeight="1" x14ac:dyDescent="0.25">
      <c r="D328" s="4" t="s">
        <v>781</v>
      </c>
      <c r="E328" s="116">
        <f t="shared" si="129"/>
        <v>50</v>
      </c>
      <c r="F328" s="117">
        <f t="shared" si="129"/>
        <v>30</v>
      </c>
      <c r="K328" s="202">
        <f>MROUND(N328+5,10)</f>
        <v>50</v>
      </c>
      <c r="L328" s="202">
        <f>MROUND(O328+5,10)</f>
        <v>30</v>
      </c>
      <c r="M328" s="51"/>
      <c r="N328" s="13">
        <f t="shared" si="93"/>
        <v>41.858437500000001</v>
      </c>
      <c r="O328" s="13">
        <f t="shared" si="94"/>
        <v>25.115062500000001</v>
      </c>
      <c r="P328" s="51"/>
      <c r="Q328" s="554">
        <v>16.743375</v>
      </c>
      <c r="R328" s="398">
        <v>16.743375</v>
      </c>
      <c r="S328" s="398">
        <v>13.612500000000001</v>
      </c>
      <c r="T328" s="398">
        <v>13.612500000000001</v>
      </c>
      <c r="U328" s="398">
        <v>13.612500000000001</v>
      </c>
      <c r="V328" s="398">
        <v>13.612500000000001</v>
      </c>
      <c r="W328" s="400">
        <v>13.612500000000001</v>
      </c>
      <c r="X328" s="409">
        <v>13.612500000000001</v>
      </c>
      <c r="Y328" s="409">
        <v>13.612500000000001</v>
      </c>
      <c r="Z328" s="367">
        <v>12.375</v>
      </c>
      <c r="AA328" s="303">
        <v>9.9</v>
      </c>
      <c r="AB328" s="289">
        <v>7.6999230000000001</v>
      </c>
      <c r="AC328" s="277">
        <v>6.1599383999999997</v>
      </c>
      <c r="AD328" s="263">
        <v>6.1599383999999997</v>
      </c>
      <c r="AE328" s="263">
        <v>6.1599383999999997</v>
      </c>
      <c r="AF328" s="208">
        <v>5.5439999999999996</v>
      </c>
      <c r="AG328" s="208">
        <v>5.5439999999999996</v>
      </c>
      <c r="AH328" s="208">
        <v>5.5439999999999996</v>
      </c>
      <c r="AI328" s="208">
        <v>5.5439999999999996</v>
      </c>
      <c r="AJ328" s="208">
        <v>5</v>
      </c>
      <c r="AK328" s="53">
        <v>4</v>
      </c>
      <c r="AL328" s="312">
        <f t="shared" si="118"/>
        <v>1</v>
      </c>
    </row>
    <row r="329" spans="1:39" ht="23.1" customHeight="1" x14ac:dyDescent="0.25">
      <c r="D329" s="136"/>
      <c r="E329" s="138"/>
      <c r="F329" s="139"/>
      <c r="K329" s="202"/>
      <c r="L329" s="202"/>
      <c r="M329" s="51"/>
      <c r="N329" s="13"/>
      <c r="O329" s="13"/>
      <c r="P329" s="51"/>
      <c r="Q329" s="398"/>
      <c r="R329" s="398"/>
      <c r="S329" s="398"/>
      <c r="T329" s="398"/>
      <c r="U329" s="398"/>
      <c r="V329" s="398"/>
      <c r="W329" s="400"/>
      <c r="X329" s="400"/>
      <c r="Y329" s="400"/>
      <c r="Z329" s="367"/>
      <c r="AA329" s="303"/>
      <c r="AB329" s="289"/>
      <c r="AC329" s="277"/>
      <c r="AD329" s="263"/>
      <c r="AE329" s="263"/>
      <c r="AF329" s="208"/>
      <c r="AG329" s="208"/>
      <c r="AH329" s="208"/>
      <c r="AI329" s="208"/>
      <c r="AJ329" s="208"/>
      <c r="AK329" s="53"/>
      <c r="AL329" s="312" t="e">
        <f t="shared" si="118"/>
        <v>#DIV/0!</v>
      </c>
    </row>
    <row r="330" spans="1:39" ht="23.1" customHeight="1" x14ac:dyDescent="0.25">
      <c r="D330" s="615" t="s">
        <v>13</v>
      </c>
      <c r="E330" s="615"/>
      <c r="F330" s="615"/>
      <c r="G330" s="615"/>
      <c r="H330" s="615"/>
      <c r="I330" s="615"/>
      <c r="J330" s="34"/>
      <c r="K330" s="202"/>
      <c r="L330" s="202"/>
      <c r="M330" s="2"/>
      <c r="N330" s="13"/>
      <c r="O330" s="13"/>
      <c r="P330" s="2"/>
      <c r="Q330" s="553">
        <v>45483</v>
      </c>
      <c r="R330" s="528">
        <v>45455</v>
      </c>
      <c r="S330" s="513">
        <v>45425</v>
      </c>
      <c r="T330" s="472">
        <v>280224</v>
      </c>
      <c r="U330" s="472">
        <v>230324</v>
      </c>
      <c r="V330" s="398"/>
      <c r="W330" s="400"/>
      <c r="X330" s="400"/>
      <c r="Y330" s="400"/>
      <c r="Z330" s="332"/>
      <c r="AA330" s="338"/>
      <c r="AB330" s="330"/>
      <c r="AC330" s="277"/>
      <c r="AD330" s="272"/>
      <c r="AE330" s="263"/>
      <c r="AF330" s="208"/>
      <c r="AG330" s="208"/>
      <c r="AH330" s="208"/>
      <c r="AI330" s="208"/>
      <c r="AJ330" s="208"/>
      <c r="AK330" s="190"/>
      <c r="AL330" s="312">
        <f t="shared" si="118"/>
        <v>1.0006159938400616</v>
      </c>
    </row>
    <row r="331" spans="1:39" ht="23.1" customHeight="1" x14ac:dyDescent="0.25">
      <c r="A331" s="2" t="s">
        <v>301</v>
      </c>
      <c r="B331" s="2">
        <v>450</v>
      </c>
      <c r="C331" s="2" t="s">
        <v>368</v>
      </c>
      <c r="D331" s="4" t="s">
        <v>739</v>
      </c>
      <c r="E331" s="116">
        <f t="shared" ref="E331:F333" si="131">K331</f>
        <v>5200</v>
      </c>
      <c r="F331" s="117">
        <f t="shared" si="131"/>
        <v>3100</v>
      </c>
      <c r="G331" s="101"/>
      <c r="K331" s="202">
        <f t="shared" ref="K331:L333" si="132">MROUND(N331+25,50)</f>
        <v>5200</v>
      </c>
      <c r="L331" s="202">
        <f t="shared" si="132"/>
        <v>3100</v>
      </c>
      <c r="M331" s="51"/>
      <c r="N331" s="13">
        <f t="shared" si="93"/>
        <v>5152.0249999999996</v>
      </c>
      <c r="O331" s="13">
        <f t="shared" si="94"/>
        <v>3091.2150000000001</v>
      </c>
      <c r="P331" s="51"/>
      <c r="Q331" s="556">
        <v>2060.81</v>
      </c>
      <c r="R331" s="534">
        <v>2455.7800000000002</v>
      </c>
      <c r="S331" s="468">
        <v>2455.7800000000002</v>
      </c>
      <c r="T331" s="468">
        <v>2455.7800000000002</v>
      </c>
      <c r="U331" s="468">
        <v>2455.7800000000002</v>
      </c>
      <c r="V331" s="398">
        <v>2135.46</v>
      </c>
      <c r="W331" s="436">
        <v>2135.46</v>
      </c>
      <c r="X331" s="409">
        <v>2126.66</v>
      </c>
      <c r="Y331" s="409">
        <v>2126.66</v>
      </c>
      <c r="Z331" s="367">
        <v>1432.2874999999999</v>
      </c>
      <c r="AA331" s="306">
        <v>1145.83</v>
      </c>
      <c r="AB331" s="289">
        <v>987.5</v>
      </c>
      <c r="AC331" s="277">
        <v>790</v>
      </c>
      <c r="AD331" s="272">
        <v>790</v>
      </c>
      <c r="AE331" s="263">
        <v>859.77737999999999</v>
      </c>
      <c r="AF331" s="208">
        <v>859.77737999999999</v>
      </c>
      <c r="AG331" s="208">
        <v>859.77737999999999</v>
      </c>
      <c r="AH331" s="208">
        <v>859.77737999999999</v>
      </c>
      <c r="AI331" s="208">
        <v>859.77737999999999</v>
      </c>
      <c r="AJ331" s="208">
        <v>775.41250000000002</v>
      </c>
      <c r="AK331" s="190">
        <v>620.33000000000004</v>
      </c>
      <c r="AL331" s="312">
        <f t="shared" si="118"/>
        <v>0.839167189243336</v>
      </c>
    </row>
    <row r="332" spans="1:39" ht="23.1" customHeight="1" x14ac:dyDescent="0.25">
      <c r="B332" s="2">
        <v>451</v>
      </c>
      <c r="C332" s="2" t="s">
        <v>369</v>
      </c>
      <c r="D332" s="4" t="s">
        <v>740</v>
      </c>
      <c r="E332" s="116">
        <f t="shared" si="131"/>
        <v>40950</v>
      </c>
      <c r="F332" s="117">
        <f t="shared" si="131"/>
        <v>24550</v>
      </c>
      <c r="G332" s="101"/>
      <c r="K332" s="202">
        <f t="shared" si="132"/>
        <v>40950</v>
      </c>
      <c r="L332" s="202">
        <f t="shared" si="132"/>
        <v>24550</v>
      </c>
      <c r="M332" s="51"/>
      <c r="N332" s="13">
        <f t="shared" si="93"/>
        <v>40916.300000000003</v>
      </c>
      <c r="O332" s="13">
        <f t="shared" si="94"/>
        <v>24549.78</v>
      </c>
      <c r="P332" s="51"/>
      <c r="Q332" s="556">
        <v>16366.52</v>
      </c>
      <c r="R332" s="534">
        <v>23837.26</v>
      </c>
      <c r="S332" s="468">
        <v>23837.26</v>
      </c>
      <c r="T332" s="468">
        <v>23837.26</v>
      </c>
      <c r="U332" s="468">
        <v>23837.26</v>
      </c>
      <c r="V332" s="398">
        <v>20728.05</v>
      </c>
      <c r="W332" s="436">
        <v>20728.05</v>
      </c>
      <c r="X332" s="409">
        <v>20642.64</v>
      </c>
      <c r="Y332" s="409">
        <v>20642.64</v>
      </c>
      <c r="Z332" s="367">
        <v>13902.637500000001</v>
      </c>
      <c r="AA332" s="306">
        <v>11122.11</v>
      </c>
      <c r="AB332" s="289"/>
      <c r="AC332" s="277"/>
      <c r="AD332" s="263">
        <f t="shared" ref="AD332" si="133">AL332*$Q$6</f>
        <v>31226.295706805231</v>
      </c>
      <c r="AE332" s="263">
        <v>8265.4525799999992</v>
      </c>
      <c r="AF332" s="208">
        <v>8265.4525799999992</v>
      </c>
      <c r="AG332" s="208">
        <v>8265.4525799999992</v>
      </c>
      <c r="AH332" s="208">
        <v>8265.4525799999992</v>
      </c>
      <c r="AI332" s="208">
        <v>8265.4525799999992</v>
      </c>
      <c r="AJ332" s="208">
        <v>7454.4124999999995</v>
      </c>
      <c r="AK332" s="190">
        <v>5963.53</v>
      </c>
      <c r="AL332" s="312">
        <f t="shared" si="118"/>
        <v>0.68659401290248967</v>
      </c>
    </row>
    <row r="333" spans="1:39" ht="23.1" customHeight="1" x14ac:dyDescent="0.25">
      <c r="D333" s="4" t="s">
        <v>741</v>
      </c>
      <c r="E333" s="116">
        <f t="shared" si="131"/>
        <v>29750</v>
      </c>
      <c r="F333" s="117">
        <f t="shared" si="131"/>
        <v>17850</v>
      </c>
      <c r="G333" s="101"/>
      <c r="K333" s="202">
        <f t="shared" si="132"/>
        <v>29750</v>
      </c>
      <c r="L333" s="202">
        <f t="shared" si="132"/>
        <v>17850</v>
      </c>
      <c r="M333" s="51"/>
      <c r="N333" s="13">
        <f t="shared" si="93"/>
        <v>29746.525000000001</v>
      </c>
      <c r="O333" s="13">
        <f t="shared" si="94"/>
        <v>17847.915000000001</v>
      </c>
      <c r="P333" s="51"/>
      <c r="Q333" s="556">
        <v>11898.61</v>
      </c>
      <c r="R333" s="534">
        <v>15754.41</v>
      </c>
      <c r="S333" s="468">
        <v>15754.41</v>
      </c>
      <c r="T333" s="468">
        <v>15754.41</v>
      </c>
      <c r="U333" s="468">
        <v>15754.41</v>
      </c>
      <c r="V333" s="398">
        <v>13699.49</v>
      </c>
      <c r="W333" s="436">
        <v>13699.49</v>
      </c>
      <c r="X333" s="409">
        <v>13643.03</v>
      </c>
      <c r="Y333" s="409">
        <v>13643.03</v>
      </c>
      <c r="Z333" s="367">
        <v>9188.4625000000015</v>
      </c>
      <c r="AA333" s="306">
        <v>7350.77</v>
      </c>
      <c r="AB333" s="289">
        <v>0</v>
      </c>
      <c r="AC333" s="277"/>
      <c r="AD333" s="208"/>
      <c r="AE333" s="208"/>
      <c r="AF333" s="208">
        <v>0</v>
      </c>
      <c r="AG333" s="208">
        <v>0</v>
      </c>
      <c r="AH333" s="208">
        <v>0</v>
      </c>
      <c r="AI333" s="208">
        <v>0</v>
      </c>
      <c r="AJ333" s="208">
        <v>0</v>
      </c>
      <c r="AK333" s="54"/>
      <c r="AL333" s="312">
        <f t="shared" si="118"/>
        <v>0.75525582995491425</v>
      </c>
    </row>
    <row r="334" spans="1:39" ht="23.1" customHeight="1" x14ac:dyDescent="0.25">
      <c r="D334" s="136"/>
      <c r="E334" s="138"/>
      <c r="F334" s="139"/>
      <c r="J334" s="34"/>
      <c r="K334" s="202"/>
      <c r="L334" s="202"/>
      <c r="M334" s="2"/>
      <c r="N334" s="13"/>
      <c r="O334" s="13"/>
      <c r="P334" s="2"/>
      <c r="Q334" s="398"/>
      <c r="R334" s="398"/>
      <c r="S334" s="398"/>
      <c r="T334" s="398"/>
      <c r="U334" s="398"/>
      <c r="V334" s="398"/>
      <c r="W334" s="400"/>
      <c r="X334" s="400"/>
      <c r="Y334" s="400"/>
      <c r="Z334" s="332"/>
      <c r="AA334" s="338"/>
      <c r="AB334" s="330"/>
      <c r="AC334" s="280"/>
      <c r="AD334" s="237"/>
      <c r="AE334" s="237"/>
      <c r="AF334" s="237"/>
      <c r="AG334" s="237"/>
      <c r="AH334" s="237"/>
      <c r="AI334" s="237"/>
      <c r="AJ334" s="237"/>
      <c r="AK334" s="131"/>
      <c r="AL334" s="312" t="e">
        <f t="shared" si="118"/>
        <v>#DIV/0!</v>
      </c>
    </row>
    <row r="335" spans="1:39" ht="23.1" customHeight="1" x14ac:dyDescent="0.25">
      <c r="D335" s="615" t="s">
        <v>11</v>
      </c>
      <c r="E335" s="615"/>
      <c r="F335" s="615"/>
      <c r="G335" s="615"/>
      <c r="H335" s="615"/>
      <c r="I335" s="615"/>
      <c r="K335" s="202"/>
      <c r="L335" s="202"/>
      <c r="M335" s="51"/>
      <c r="N335" s="13"/>
      <c r="O335" s="13"/>
      <c r="P335" s="51"/>
      <c r="Q335" s="513">
        <v>45455</v>
      </c>
      <c r="R335" s="513">
        <v>45455</v>
      </c>
      <c r="S335" s="513">
        <v>45425</v>
      </c>
      <c r="T335" s="472">
        <v>150124</v>
      </c>
      <c r="U335" s="472">
        <v>230324</v>
      </c>
      <c r="V335" s="398"/>
      <c r="W335" s="400"/>
      <c r="X335" s="400"/>
      <c r="Y335" s="400"/>
      <c r="Z335" s="367"/>
      <c r="AA335" s="305"/>
      <c r="AB335" s="289"/>
      <c r="AC335" s="277"/>
      <c r="AD335" s="263"/>
      <c r="AE335" s="263"/>
      <c r="AF335" s="208"/>
      <c r="AG335" s="208"/>
      <c r="AH335" s="208"/>
      <c r="AI335" s="208"/>
      <c r="AJ335" s="208"/>
      <c r="AK335" s="191"/>
      <c r="AL335" s="312">
        <f t="shared" si="118"/>
        <v>1</v>
      </c>
    </row>
    <row r="336" spans="1:39" ht="23.1" customHeight="1" x14ac:dyDescent="0.25">
      <c r="A336" s="2" t="s">
        <v>895</v>
      </c>
      <c r="B336" s="2">
        <v>1946</v>
      </c>
      <c r="C336" s="2" t="s">
        <v>445</v>
      </c>
      <c r="D336" s="4" t="s">
        <v>896</v>
      </c>
      <c r="E336" s="116">
        <f t="shared" ref="E336:F337" si="134">K336</f>
        <v>950</v>
      </c>
      <c r="F336" s="117">
        <f t="shared" si="134"/>
        <v>600</v>
      </c>
      <c r="G336" s="101"/>
      <c r="K336" s="202">
        <f t="shared" ref="K336:L337" si="135">MROUND(N336+25,50)</f>
        <v>950</v>
      </c>
      <c r="L336" s="202">
        <f t="shared" si="135"/>
        <v>600</v>
      </c>
      <c r="M336" s="51"/>
      <c r="N336" s="13">
        <f t="shared" si="93"/>
        <v>932.5</v>
      </c>
      <c r="O336" s="13">
        <f t="shared" si="94"/>
        <v>559.5</v>
      </c>
      <c r="P336" s="51"/>
      <c r="Q336" s="467">
        <v>373</v>
      </c>
      <c r="R336" s="467">
        <v>373</v>
      </c>
      <c r="S336" s="467">
        <v>360</v>
      </c>
      <c r="T336" s="467">
        <v>360</v>
      </c>
      <c r="U336" s="467">
        <v>372.88</v>
      </c>
      <c r="V336" s="443">
        <v>344.08</v>
      </c>
      <c r="W336" s="436">
        <v>344.08</v>
      </c>
      <c r="X336" s="409">
        <v>344.08</v>
      </c>
      <c r="Y336" s="409">
        <v>344.08</v>
      </c>
      <c r="Z336" s="367">
        <v>332.875</v>
      </c>
      <c r="AA336" s="305">
        <v>266.3</v>
      </c>
      <c r="AB336" s="289">
        <v>218.38750000000002</v>
      </c>
      <c r="AC336" s="277">
        <v>174.71</v>
      </c>
      <c r="AD336" s="263">
        <v>174.71</v>
      </c>
      <c r="AE336" s="263">
        <v>174.71</v>
      </c>
      <c r="AF336" s="208">
        <v>172.95893999999998</v>
      </c>
      <c r="AG336" s="208">
        <v>172.95893999999998</v>
      </c>
      <c r="AH336" s="208">
        <v>172.95893999999998</v>
      </c>
      <c r="AI336" s="208">
        <v>172.95893999999998</v>
      </c>
      <c r="AJ336" s="208">
        <v>155.98750000000001</v>
      </c>
      <c r="AK336" s="191">
        <v>124.79</v>
      </c>
      <c r="AL336" s="312">
        <f t="shared" si="118"/>
        <v>1</v>
      </c>
    </row>
    <row r="337" spans="1:39" s="66" customFormat="1" ht="23.1" customHeight="1" x14ac:dyDescent="0.25">
      <c r="A337" s="2" t="s">
        <v>894</v>
      </c>
      <c r="B337" s="2">
        <v>1946</v>
      </c>
      <c r="C337" s="2" t="s">
        <v>445</v>
      </c>
      <c r="D337" s="4" t="s">
        <v>897</v>
      </c>
      <c r="E337" s="116">
        <f t="shared" si="134"/>
        <v>1000</v>
      </c>
      <c r="F337" s="117">
        <f t="shared" si="134"/>
        <v>600</v>
      </c>
      <c r="G337" s="101"/>
      <c r="H337" s="2"/>
      <c r="I337" s="2"/>
      <c r="J337" s="33"/>
      <c r="K337" s="202">
        <f t="shared" si="135"/>
        <v>1000</v>
      </c>
      <c r="L337" s="202">
        <f t="shared" si="135"/>
        <v>600</v>
      </c>
      <c r="M337" s="51"/>
      <c r="N337" s="13">
        <f t="shared" si="93"/>
        <v>950</v>
      </c>
      <c r="O337" s="13">
        <f t="shared" si="94"/>
        <v>570</v>
      </c>
      <c r="P337" s="63"/>
      <c r="Q337" s="467">
        <v>380</v>
      </c>
      <c r="R337" s="467">
        <v>380</v>
      </c>
      <c r="S337" s="467">
        <v>330</v>
      </c>
      <c r="T337" s="467">
        <v>330</v>
      </c>
      <c r="U337" s="398">
        <v>287</v>
      </c>
      <c r="V337" s="398">
        <v>287</v>
      </c>
      <c r="W337" s="436">
        <v>287</v>
      </c>
      <c r="X337" s="409">
        <v>250</v>
      </c>
      <c r="Y337" s="409">
        <v>250</v>
      </c>
      <c r="Z337" s="367">
        <v>215.625</v>
      </c>
      <c r="AA337" s="305">
        <v>172.5</v>
      </c>
      <c r="AB337" s="289">
        <v>141.16250000000002</v>
      </c>
      <c r="AC337" s="277">
        <v>112.93</v>
      </c>
      <c r="AD337" s="263">
        <v>112.93</v>
      </c>
      <c r="AE337" s="263">
        <v>112.93</v>
      </c>
      <c r="AF337" s="208">
        <v>102.56399999999999</v>
      </c>
      <c r="AG337" s="208">
        <v>102.56399999999999</v>
      </c>
      <c r="AH337" s="208">
        <v>102.56399999999999</v>
      </c>
      <c r="AI337" s="208">
        <v>102.56399999999999</v>
      </c>
      <c r="AJ337" s="208">
        <v>92.5</v>
      </c>
      <c r="AK337" s="191">
        <v>74</v>
      </c>
      <c r="AL337" s="312">
        <f>Q337/R337</f>
        <v>1</v>
      </c>
      <c r="AM337" s="144"/>
    </row>
    <row r="338" spans="1:39" ht="23.1" hidden="1" customHeight="1" x14ac:dyDescent="0.25">
      <c r="D338" s="179"/>
      <c r="E338" s="452"/>
      <c r="F338" s="453"/>
      <c r="G338" s="101"/>
      <c r="K338" s="202"/>
      <c r="L338" s="202"/>
      <c r="M338" s="51"/>
      <c r="N338" s="13"/>
      <c r="O338" s="13"/>
      <c r="P338" s="2"/>
      <c r="Q338" s="333"/>
      <c r="R338" s="333"/>
      <c r="S338" s="333"/>
      <c r="T338" s="333"/>
      <c r="U338" s="333"/>
      <c r="V338" s="333"/>
      <c r="W338" s="454"/>
      <c r="X338" s="455"/>
      <c r="Y338" s="455"/>
      <c r="Z338" s="332"/>
      <c r="AA338" s="329"/>
      <c r="AB338" s="330"/>
      <c r="AC338" s="280"/>
      <c r="AD338" s="331"/>
      <c r="AE338" s="331"/>
      <c r="AF338" s="237"/>
      <c r="AG338" s="237"/>
      <c r="AH338" s="237"/>
      <c r="AI338" s="237"/>
      <c r="AJ338" s="237"/>
      <c r="AK338" s="197"/>
      <c r="AL338" s="312"/>
    </row>
    <row r="339" spans="1:39" ht="23.1" customHeight="1" x14ac:dyDescent="0.25">
      <c r="D339" s="136"/>
      <c r="E339" s="138"/>
      <c r="F339" s="139"/>
      <c r="J339" s="34"/>
      <c r="K339" s="202"/>
      <c r="L339" s="202"/>
      <c r="M339" s="2"/>
      <c r="N339" s="13"/>
      <c r="O339" s="13"/>
      <c r="P339" s="2"/>
      <c r="Q339" s="398"/>
      <c r="R339" s="398"/>
      <c r="S339" s="398"/>
      <c r="T339" s="398"/>
      <c r="U339" s="398"/>
      <c r="V339" s="398"/>
      <c r="W339" s="400"/>
      <c r="X339" s="398"/>
      <c r="Y339" s="398"/>
      <c r="Z339" s="333"/>
      <c r="AA339" s="333"/>
      <c r="AB339" s="330"/>
      <c r="AC339" s="277"/>
      <c r="AD339" s="208"/>
      <c r="AE339" s="208"/>
      <c r="AF339" s="208">
        <v>0</v>
      </c>
      <c r="AG339" s="208">
        <v>0</v>
      </c>
      <c r="AH339" s="208">
        <v>0</v>
      </c>
      <c r="AI339" s="208">
        <v>0</v>
      </c>
      <c r="AJ339" s="208">
        <v>0</v>
      </c>
      <c r="AK339" s="197"/>
      <c r="AL339" s="312"/>
    </row>
  </sheetData>
  <mergeCells count="34">
    <mergeCell ref="D125:I125"/>
    <mergeCell ref="D25:I25"/>
    <mergeCell ref="D40:I40"/>
    <mergeCell ref="D52:I52"/>
    <mergeCell ref="D63:I63"/>
    <mergeCell ref="D78:I78"/>
    <mergeCell ref="D83:I83"/>
    <mergeCell ref="D88:I88"/>
    <mergeCell ref="D96:I96"/>
    <mergeCell ref="D107:I107"/>
    <mergeCell ref="D113:I113"/>
    <mergeCell ref="D119:I119"/>
    <mergeCell ref="D248:I248"/>
    <mergeCell ref="D135:I135"/>
    <mergeCell ref="D141:I141"/>
    <mergeCell ref="D147:I147"/>
    <mergeCell ref="D156:I156"/>
    <mergeCell ref="D164:I164"/>
    <mergeCell ref="D170:I170"/>
    <mergeCell ref="D181:I181"/>
    <mergeCell ref="D187:I187"/>
    <mergeCell ref="D197:I197"/>
    <mergeCell ref="D222:I222"/>
    <mergeCell ref="D239:I239"/>
    <mergeCell ref="D315:I315"/>
    <mergeCell ref="D324:I324"/>
    <mergeCell ref="D330:I330"/>
    <mergeCell ref="D335:I335"/>
    <mergeCell ref="D266:I266"/>
    <mergeCell ref="D272:I272"/>
    <mergeCell ref="D276:I276"/>
    <mergeCell ref="D286:I286"/>
    <mergeCell ref="D295:I295"/>
    <mergeCell ref="D307:I307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  <pageSetUpPr fitToPage="1"/>
  </sheetPr>
  <dimension ref="A1:AS345"/>
  <sheetViews>
    <sheetView topLeftCell="A19" zoomScaleNormal="100" workbookViewId="0">
      <selection activeCell="J1" sqref="J1:O1048576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hidden="1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customWidth="1"/>
    <col min="17" max="18" width="14.85546875" style="392" customWidth="1"/>
    <col min="19" max="22" width="14.85546875" style="392" hidden="1" customWidth="1"/>
    <col min="23" max="23" width="14.85546875" style="429" hidden="1" customWidth="1"/>
    <col min="24" max="25" width="14.85546875" style="392" hidden="1" customWidth="1"/>
    <col min="26" max="26" width="14.85546875" style="363" hidden="1" customWidth="1"/>
    <col min="27" max="27" width="14.85546875" style="297" hidden="1" customWidth="1"/>
    <col min="28" max="28" width="14.85546875" style="286" hidden="1" customWidth="1"/>
    <col min="29" max="29" width="14.85546875" style="273" hidden="1" customWidth="1"/>
    <col min="30" max="36" width="14.85546875" style="199" hidden="1" customWidth="1"/>
    <col min="37" max="37" width="14.85546875" style="11" hidden="1" customWidth="1"/>
    <col min="38" max="38" width="11.42578125" style="285" customWidth="1"/>
    <col min="39" max="39" width="14.7109375" style="144" customWidth="1"/>
    <col min="40" max="41" width="11.42578125" style="34" customWidth="1"/>
    <col min="42" max="16384" width="11.42578125" style="34"/>
  </cols>
  <sheetData>
    <row r="1" spans="1:45" ht="23.1" customHeight="1" x14ac:dyDescent="0.25">
      <c r="N1" s="11">
        <v>2.2000000000000002</v>
      </c>
      <c r="O1" s="11">
        <v>1.2</v>
      </c>
      <c r="Q1" s="557">
        <v>45482</v>
      </c>
      <c r="R1" s="525">
        <v>45472</v>
      </c>
      <c r="S1" s="466" t="s">
        <v>942</v>
      </c>
      <c r="T1" s="466" t="s">
        <v>899</v>
      </c>
      <c r="U1" s="466" t="s">
        <v>888</v>
      </c>
      <c r="V1" s="466" t="s">
        <v>888</v>
      </c>
      <c r="Y1" s="392" t="s">
        <v>853</v>
      </c>
    </row>
    <row r="2" spans="1:45" ht="23.1" customHeight="1" x14ac:dyDescent="0.25">
      <c r="N2" s="11">
        <v>2.2999999999999998</v>
      </c>
      <c r="O2" s="11">
        <v>1.3</v>
      </c>
      <c r="Q2" s="558" t="s">
        <v>954</v>
      </c>
      <c r="R2" s="544" t="s">
        <v>669</v>
      </c>
      <c r="S2" s="444"/>
      <c r="T2" s="444"/>
      <c r="U2" s="444"/>
      <c r="V2" s="444" t="s">
        <v>871</v>
      </c>
      <c r="W2" s="442" t="s">
        <v>870</v>
      </c>
      <c r="Y2" s="392" t="s">
        <v>848</v>
      </c>
    </row>
    <row r="3" spans="1:45" ht="23.1" customHeight="1" thickBot="1" x14ac:dyDescent="0.3">
      <c r="N3" s="11">
        <v>2.4</v>
      </c>
      <c r="O3" s="11">
        <v>1.4</v>
      </c>
      <c r="Q3" s="559" t="s">
        <v>956</v>
      </c>
      <c r="R3" s="545">
        <v>45476</v>
      </c>
      <c r="S3" s="444"/>
      <c r="T3" s="444"/>
      <c r="U3" s="444"/>
      <c r="V3" s="444">
        <v>2.5</v>
      </c>
      <c r="W3" s="442">
        <v>2.5</v>
      </c>
      <c r="Y3" s="392" t="s">
        <v>852</v>
      </c>
    </row>
    <row r="4" spans="1:45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570" t="s">
        <v>980</v>
      </c>
      <c r="R4" s="444"/>
      <c r="S4" s="444"/>
      <c r="T4" s="444"/>
      <c r="U4" s="444"/>
      <c r="V4" s="444">
        <v>1.5</v>
      </c>
      <c r="W4" s="442">
        <v>1.5</v>
      </c>
      <c r="X4" s="392"/>
      <c r="Y4" s="392" t="s">
        <v>854</v>
      </c>
      <c r="Z4" s="363" t="s">
        <v>839</v>
      </c>
      <c r="AA4" s="297" t="s">
        <v>691</v>
      </c>
      <c r="AB4" s="286" t="s">
        <v>659</v>
      </c>
      <c r="AC4" s="273" t="s">
        <v>706</v>
      </c>
      <c r="AD4" s="270" t="s">
        <v>705</v>
      </c>
      <c r="AE4" s="264" t="s">
        <v>691</v>
      </c>
      <c r="AF4" s="243" t="s">
        <v>669</v>
      </c>
      <c r="AG4" s="235" t="s">
        <v>669</v>
      </c>
      <c r="AH4" s="222" t="s">
        <v>669</v>
      </c>
      <c r="AI4" s="218" t="s">
        <v>668</v>
      </c>
      <c r="AJ4" s="199" t="s">
        <v>659</v>
      </c>
      <c r="AK4" s="245" t="s">
        <v>675</v>
      </c>
      <c r="AL4" s="285"/>
      <c r="AN4" s="34"/>
      <c r="AO4" s="34"/>
      <c r="AP4" s="34"/>
      <c r="AQ4" s="34"/>
      <c r="AR4" s="34"/>
      <c r="AS4" s="34"/>
    </row>
    <row r="5" spans="1:45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550" t="s">
        <v>944</v>
      </c>
      <c r="R5" s="445" t="s">
        <v>944</v>
      </c>
      <c r="S5" s="445" t="s">
        <v>898</v>
      </c>
      <c r="T5" s="445" t="s">
        <v>898</v>
      </c>
      <c r="U5" s="445" t="s">
        <v>872</v>
      </c>
      <c r="V5" s="445" t="s">
        <v>872</v>
      </c>
      <c r="W5" s="437" t="s">
        <v>864</v>
      </c>
      <c r="X5" s="421" t="s">
        <v>639</v>
      </c>
      <c r="Y5" s="393"/>
      <c r="Z5" s="364">
        <v>45274</v>
      </c>
      <c r="AA5" s="298">
        <v>45253</v>
      </c>
      <c r="AB5" s="287">
        <v>45254</v>
      </c>
      <c r="AC5" s="274">
        <v>45246</v>
      </c>
      <c r="AD5" s="265">
        <v>45233</v>
      </c>
      <c r="AE5" s="265">
        <v>45225</v>
      </c>
      <c r="AF5" s="244">
        <v>45218</v>
      </c>
      <c r="AG5" s="236">
        <v>45195</v>
      </c>
      <c r="AH5" s="223">
        <v>45183</v>
      </c>
      <c r="AI5" s="219">
        <v>45166</v>
      </c>
      <c r="AJ5" s="203">
        <v>45155</v>
      </c>
      <c r="AK5" s="11"/>
      <c r="AL5" s="285"/>
      <c r="AN5" s="34"/>
      <c r="AO5" s="34"/>
      <c r="AP5" s="34"/>
      <c r="AQ5" s="34"/>
      <c r="AR5" s="34"/>
      <c r="AS5" s="34"/>
    </row>
    <row r="6" spans="1:45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551">
        <v>45480</v>
      </c>
      <c r="R6" s="394">
        <v>45455</v>
      </c>
      <c r="S6" s="394">
        <v>45401</v>
      </c>
      <c r="T6" s="394">
        <v>45401</v>
      </c>
      <c r="U6" s="394">
        <v>45373</v>
      </c>
      <c r="V6" s="394">
        <v>45348</v>
      </c>
      <c r="W6" s="438">
        <v>45326</v>
      </c>
      <c r="X6" s="422">
        <v>45317</v>
      </c>
      <c r="Y6" s="394">
        <v>45295</v>
      </c>
      <c r="Z6" s="365">
        <v>45274</v>
      </c>
      <c r="AA6" s="304">
        <v>45267</v>
      </c>
      <c r="AB6" s="288"/>
      <c r="AC6" s="275"/>
      <c r="AD6" s="266"/>
      <c r="AE6" s="266">
        <v>1.3859999999999999</v>
      </c>
      <c r="AF6" s="220"/>
      <c r="AG6" s="220"/>
      <c r="AH6" s="220"/>
      <c r="AI6" s="220">
        <v>1.3859999999999999</v>
      </c>
      <c r="AJ6" s="206"/>
      <c r="AK6" s="36"/>
      <c r="AL6" s="285"/>
      <c r="AN6" s="34"/>
      <c r="AO6" s="34"/>
      <c r="AP6" s="34"/>
      <c r="AQ6" s="34"/>
      <c r="AR6" s="34"/>
      <c r="AS6" s="34"/>
    </row>
    <row r="7" spans="1:45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569" t="s">
        <v>979</v>
      </c>
      <c r="L7" s="201"/>
      <c r="M7" s="41"/>
      <c r="N7" s="12">
        <v>2.5</v>
      </c>
      <c r="O7" s="12">
        <v>1.5</v>
      </c>
      <c r="P7" s="41"/>
      <c r="Q7" s="552" t="s">
        <v>235</v>
      </c>
      <c r="R7" s="395" t="s">
        <v>235</v>
      </c>
      <c r="S7" s="395" t="s">
        <v>235</v>
      </c>
      <c r="T7" s="395" t="s">
        <v>235</v>
      </c>
      <c r="U7" s="395" t="s">
        <v>235</v>
      </c>
      <c r="V7" s="395" t="s">
        <v>235</v>
      </c>
      <c r="W7" s="439" t="s">
        <v>235</v>
      </c>
      <c r="X7" s="423" t="s">
        <v>235</v>
      </c>
      <c r="Y7" s="395" t="s">
        <v>235</v>
      </c>
      <c r="Z7" s="366" t="s">
        <v>235</v>
      </c>
      <c r="AA7" s="299" t="s">
        <v>235</v>
      </c>
      <c r="AB7" s="296" t="s">
        <v>235</v>
      </c>
      <c r="AC7" s="276" t="s">
        <v>235</v>
      </c>
      <c r="AD7" s="271" t="s">
        <v>235</v>
      </c>
      <c r="AE7" s="267" t="s">
        <v>235</v>
      </c>
      <c r="AF7" s="221" t="s">
        <v>235</v>
      </c>
      <c r="AG7" s="221" t="s">
        <v>235</v>
      </c>
      <c r="AH7" s="221" t="s">
        <v>235</v>
      </c>
      <c r="AI7" s="221" t="s">
        <v>235</v>
      </c>
      <c r="AJ7" s="207" t="s">
        <v>235</v>
      </c>
      <c r="AK7" s="42" t="s">
        <v>235</v>
      </c>
      <c r="AL7" s="285"/>
      <c r="AN7" s="34"/>
      <c r="AO7" s="34"/>
      <c r="AP7" s="34"/>
      <c r="AQ7" s="34"/>
      <c r="AR7" s="34"/>
      <c r="AS7" s="34"/>
    </row>
    <row r="8" spans="1:45" s="144" customFormat="1" ht="23.1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552"/>
      <c r="R8" s="395"/>
      <c r="S8" s="395"/>
      <c r="T8" s="395"/>
      <c r="U8" s="395"/>
      <c r="V8" s="395"/>
      <c r="W8" s="430"/>
      <c r="X8" s="423"/>
      <c r="Y8" s="396" t="s">
        <v>840</v>
      </c>
      <c r="Z8" s="377" t="s">
        <v>840</v>
      </c>
      <c r="AA8" s="348"/>
      <c r="AB8" s="349"/>
      <c r="AC8" s="350"/>
      <c r="AD8" s="351"/>
      <c r="AE8" s="351"/>
      <c r="AF8" s="207"/>
      <c r="AG8" s="207"/>
      <c r="AH8" s="207"/>
      <c r="AI8" s="207"/>
      <c r="AJ8" s="207"/>
      <c r="AK8" s="10"/>
      <c r="AL8" s="285"/>
      <c r="AN8" s="34"/>
      <c r="AO8" s="34"/>
      <c r="AP8" s="34"/>
      <c r="AQ8" s="34"/>
      <c r="AR8" s="34"/>
      <c r="AS8" s="34"/>
    </row>
    <row r="9" spans="1:45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553">
        <v>45483</v>
      </c>
      <c r="R9" s="528">
        <v>45455</v>
      </c>
      <c r="S9" s="513">
        <v>45425</v>
      </c>
      <c r="T9" s="472">
        <v>290224</v>
      </c>
      <c r="U9" s="472">
        <v>220324</v>
      </c>
      <c r="V9" s="471"/>
      <c r="W9" s="431"/>
      <c r="X9" s="397"/>
      <c r="Y9" s="397">
        <v>1.1000000000000001</v>
      </c>
      <c r="Z9" s="375">
        <v>1.45</v>
      </c>
      <c r="AA9" s="321"/>
      <c r="AB9" s="322"/>
      <c r="AC9" s="279"/>
      <c r="AD9" s="323"/>
      <c r="AE9" s="323"/>
      <c r="AF9" s="211"/>
      <c r="AG9" s="211"/>
      <c r="AH9" s="211"/>
      <c r="AI9" s="211"/>
      <c r="AJ9" s="211"/>
      <c r="AK9" s="197"/>
      <c r="AL9" s="312"/>
      <c r="AN9" s="34"/>
      <c r="AO9" s="34"/>
      <c r="AP9" s="34"/>
      <c r="AQ9" s="34"/>
      <c r="AR9" s="34"/>
      <c r="AS9" s="34"/>
    </row>
    <row r="10" spans="1:45" s="144" customFormat="1" ht="23.1" customHeight="1" x14ac:dyDescent="0.25">
      <c r="A10" s="516" t="s">
        <v>236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200</v>
      </c>
      <c r="G10" s="101"/>
      <c r="H10" s="2"/>
      <c r="I10" s="2"/>
      <c r="J10" s="47"/>
      <c r="K10" s="202">
        <f>MROUND(N10+48,100)</f>
        <v>200</v>
      </c>
      <c r="L10" s="202">
        <f>MROUND(O10+48,100)</f>
        <v>200</v>
      </c>
      <c r="M10" s="51"/>
      <c r="N10" s="13">
        <f>Q10*$N$7</f>
        <v>199.02500000000001</v>
      </c>
      <c r="O10" s="13">
        <f>Q10*$O$7</f>
        <v>119.41499999999999</v>
      </c>
      <c r="P10" s="51"/>
      <c r="Q10" s="554">
        <v>79.61</v>
      </c>
      <c r="R10" s="529">
        <v>79.61</v>
      </c>
      <c r="S10" s="467">
        <v>79.61</v>
      </c>
      <c r="T10" s="467">
        <v>79.61</v>
      </c>
      <c r="U10" s="467">
        <v>79.61</v>
      </c>
      <c r="V10" s="398">
        <v>52.24</v>
      </c>
      <c r="W10" s="436">
        <v>52.24</v>
      </c>
      <c r="X10" s="399">
        <v>62.464187499999994</v>
      </c>
      <c r="Y10" s="399">
        <v>62.464187499999994</v>
      </c>
      <c r="Z10" s="371">
        <v>56.785624999999989</v>
      </c>
      <c r="AA10" s="303">
        <v>39.162499999999994</v>
      </c>
      <c r="AB10" s="289">
        <v>39.162499999999994</v>
      </c>
      <c r="AC10" s="277">
        <v>31.33</v>
      </c>
      <c r="AD10" s="263">
        <v>31.33</v>
      </c>
      <c r="AE10" s="263">
        <v>31.33</v>
      </c>
      <c r="AF10" s="208">
        <v>27.983339999999998</v>
      </c>
      <c r="AG10" s="208">
        <v>27.983339999999998</v>
      </c>
      <c r="AH10" s="208">
        <v>27.983339999999998</v>
      </c>
      <c r="AI10" s="208">
        <v>27.983339999999998</v>
      </c>
      <c r="AJ10" s="208">
        <v>25.237500000000001</v>
      </c>
      <c r="AK10" s="190">
        <v>20.190000000000001</v>
      </c>
      <c r="AL10" s="312"/>
      <c r="AN10" s="34"/>
      <c r="AO10" s="34"/>
      <c r="AP10" s="34"/>
      <c r="AQ10" s="34"/>
      <c r="AR10" s="34"/>
      <c r="AS10" s="34"/>
    </row>
    <row r="11" spans="1:45" s="144" customFormat="1" ht="23.1" customHeight="1" x14ac:dyDescent="0.25">
      <c r="A11" s="516" t="s">
        <v>236</v>
      </c>
      <c r="B11" s="2">
        <v>4757</v>
      </c>
      <c r="C11" s="2" t="s">
        <v>506</v>
      </c>
      <c r="D11" s="3" t="s">
        <v>96</v>
      </c>
      <c r="E11" s="116">
        <f t="shared" ref="E11:F23" si="0">K11</f>
        <v>400</v>
      </c>
      <c r="F11" s="117">
        <f t="shared" si="0"/>
        <v>200</v>
      </c>
      <c r="G11" s="101"/>
      <c r="H11" s="2"/>
      <c r="I11" s="2"/>
      <c r="J11" s="47"/>
      <c r="K11" s="202">
        <f t="shared" ref="K11:K74" si="1">MROUND(N11+48,100)</f>
        <v>400</v>
      </c>
      <c r="L11" s="202">
        <f t="shared" ref="L11:L74" si="2">MROUND(O11+48,100)</f>
        <v>200</v>
      </c>
      <c r="M11" s="51"/>
      <c r="N11" s="13">
        <f t="shared" ref="N11:N74" si="3">Q11*$N$7</f>
        <v>314.5</v>
      </c>
      <c r="O11" s="13">
        <f t="shared" ref="O11:O74" si="4">Q11*$O$7</f>
        <v>188.7</v>
      </c>
      <c r="P11" s="51"/>
      <c r="Q11" s="554">
        <v>125.8</v>
      </c>
      <c r="R11" s="529">
        <v>125.8</v>
      </c>
      <c r="S11" s="467">
        <v>125.8</v>
      </c>
      <c r="T11" s="467">
        <v>125.8</v>
      </c>
      <c r="U11" s="467">
        <v>125.8</v>
      </c>
      <c r="V11" s="398">
        <v>84.37</v>
      </c>
      <c r="W11" s="436">
        <v>84.37</v>
      </c>
      <c r="X11" s="399">
        <v>100.88374999999999</v>
      </c>
      <c r="Y11" s="399">
        <v>100.88374999999999</v>
      </c>
      <c r="Z11" s="371">
        <v>91.712499999999991</v>
      </c>
      <c r="AA11" s="303">
        <v>63.25</v>
      </c>
      <c r="AB11" s="289">
        <v>63.25</v>
      </c>
      <c r="AC11" s="277">
        <v>50.6</v>
      </c>
      <c r="AD11" s="263">
        <v>50.6</v>
      </c>
      <c r="AE11" s="263">
        <v>50.6</v>
      </c>
      <c r="AF11" s="208">
        <v>42.397739999999999</v>
      </c>
      <c r="AG11" s="208">
        <v>42.397739999999999</v>
      </c>
      <c r="AH11" s="208">
        <v>42.397739999999999</v>
      </c>
      <c r="AI11" s="208">
        <v>42.397739999999999</v>
      </c>
      <c r="AJ11" s="208">
        <v>38.237499999999997</v>
      </c>
      <c r="AK11" s="190">
        <v>30.59</v>
      </c>
      <c r="AL11" s="312"/>
      <c r="AN11" s="34"/>
      <c r="AO11" s="34"/>
      <c r="AP11" s="34"/>
      <c r="AQ11" s="34"/>
      <c r="AR11" s="34"/>
      <c r="AS11" s="34"/>
    </row>
    <row r="12" spans="1:45" s="144" customFormat="1" ht="23.1" customHeight="1" x14ac:dyDescent="0.25">
      <c r="A12" s="516" t="s">
        <v>236</v>
      </c>
      <c r="B12" s="2">
        <v>4758</v>
      </c>
      <c r="C12" s="2" t="s">
        <v>507</v>
      </c>
      <c r="D12" s="3" t="s">
        <v>97</v>
      </c>
      <c r="E12" s="116">
        <f t="shared" si="0"/>
        <v>500</v>
      </c>
      <c r="F12" s="117">
        <f t="shared" si="0"/>
        <v>300</v>
      </c>
      <c r="G12" s="101"/>
      <c r="H12" s="2"/>
      <c r="I12" s="2"/>
      <c r="J12" s="47"/>
      <c r="K12" s="202">
        <f t="shared" si="1"/>
        <v>500</v>
      </c>
      <c r="L12" s="202">
        <f t="shared" si="2"/>
        <v>300</v>
      </c>
      <c r="M12" s="51"/>
      <c r="N12" s="13">
        <f t="shared" si="3"/>
        <v>436.55</v>
      </c>
      <c r="O12" s="13">
        <f t="shared" si="4"/>
        <v>261.93</v>
      </c>
      <c r="P12" s="51"/>
      <c r="Q12" s="554">
        <v>174.62</v>
      </c>
      <c r="R12" s="529">
        <v>174.62</v>
      </c>
      <c r="S12" s="467">
        <v>174.62</v>
      </c>
      <c r="T12" s="467">
        <v>174.62</v>
      </c>
      <c r="U12" s="467">
        <v>174.62</v>
      </c>
      <c r="V12" s="398">
        <v>116.51</v>
      </c>
      <c r="W12" s="436">
        <v>116.51</v>
      </c>
      <c r="X12" s="399">
        <v>139.3431875</v>
      </c>
      <c r="Y12" s="399">
        <v>139.3431875</v>
      </c>
      <c r="Z12" s="371">
        <v>126.675625</v>
      </c>
      <c r="AA12" s="303">
        <v>87.362499999999997</v>
      </c>
      <c r="AB12" s="289">
        <v>87.362499999999997</v>
      </c>
      <c r="AC12" s="277">
        <v>69.89</v>
      </c>
      <c r="AD12" s="263">
        <v>69.89</v>
      </c>
      <c r="AE12" s="263">
        <v>69.89</v>
      </c>
      <c r="AF12" s="208">
        <v>62.39772</v>
      </c>
      <c r="AG12" s="208">
        <v>62.39772</v>
      </c>
      <c r="AH12" s="208">
        <v>62.39772</v>
      </c>
      <c r="AI12" s="208">
        <v>62.39772</v>
      </c>
      <c r="AJ12" s="208">
        <v>56.275000000000006</v>
      </c>
      <c r="AK12" s="190">
        <v>45.02</v>
      </c>
      <c r="AL12" s="312"/>
      <c r="AN12" s="34"/>
      <c r="AO12" s="34"/>
      <c r="AP12" s="34"/>
      <c r="AQ12" s="34"/>
      <c r="AR12" s="34"/>
      <c r="AS12" s="34"/>
    </row>
    <row r="13" spans="1:45" s="144" customFormat="1" ht="23.1" customHeight="1" x14ac:dyDescent="0.25">
      <c r="A13" s="516" t="s">
        <v>236</v>
      </c>
      <c r="B13" s="2">
        <v>4759</v>
      </c>
      <c r="C13" s="2" t="s">
        <v>508</v>
      </c>
      <c r="D13" s="3" t="s">
        <v>98</v>
      </c>
      <c r="E13" s="116">
        <f t="shared" si="0"/>
        <v>600</v>
      </c>
      <c r="F13" s="117">
        <f t="shared" si="0"/>
        <v>400</v>
      </c>
      <c r="G13" s="101"/>
      <c r="H13" s="2"/>
      <c r="I13" s="2"/>
      <c r="J13" s="47"/>
      <c r="K13" s="202">
        <f t="shared" si="1"/>
        <v>600</v>
      </c>
      <c r="L13" s="202">
        <f t="shared" si="2"/>
        <v>400</v>
      </c>
      <c r="M13" s="51"/>
      <c r="N13" s="13">
        <f t="shared" si="3"/>
        <v>590.625</v>
      </c>
      <c r="O13" s="13">
        <f t="shared" si="4"/>
        <v>354.375</v>
      </c>
      <c r="P13" s="51"/>
      <c r="Q13" s="554">
        <v>236.25</v>
      </c>
      <c r="R13" s="531">
        <v>236.25</v>
      </c>
      <c r="S13" s="478">
        <v>236.25</v>
      </c>
      <c r="T13" s="478">
        <v>236.25</v>
      </c>
      <c r="U13" s="467">
        <v>236.25</v>
      </c>
      <c r="V13" s="398">
        <v>156.51</v>
      </c>
      <c r="W13" s="436">
        <v>156.51</v>
      </c>
      <c r="X13" s="399">
        <v>187.09350000000003</v>
      </c>
      <c r="Y13" s="399">
        <v>187.09350000000003</v>
      </c>
      <c r="Z13" s="371">
        <v>170.08500000000001</v>
      </c>
      <c r="AA13" s="303">
        <v>117.30000000000001</v>
      </c>
      <c r="AB13" s="289">
        <v>117.30000000000001</v>
      </c>
      <c r="AC13" s="277">
        <v>93.84</v>
      </c>
      <c r="AD13" s="263">
        <v>93.84</v>
      </c>
      <c r="AE13" s="263">
        <v>93.84</v>
      </c>
      <c r="AF13" s="208">
        <v>83.783699999999996</v>
      </c>
      <c r="AG13" s="208">
        <v>83.783699999999996</v>
      </c>
      <c r="AH13" s="208">
        <v>83.783699999999996</v>
      </c>
      <c r="AI13" s="208">
        <v>83.783699999999996</v>
      </c>
      <c r="AJ13" s="208">
        <v>75.5625</v>
      </c>
      <c r="AK13" s="190">
        <v>60.45</v>
      </c>
      <c r="AL13" s="312"/>
      <c r="AN13" s="34"/>
      <c r="AO13" s="34"/>
      <c r="AP13" s="34"/>
      <c r="AQ13" s="34"/>
      <c r="AR13" s="34"/>
      <c r="AS13" s="34"/>
    </row>
    <row r="14" spans="1:45" s="144" customFormat="1" ht="23.1" customHeight="1" x14ac:dyDescent="0.25">
      <c r="A14" s="516" t="s">
        <v>236</v>
      </c>
      <c r="B14" s="2">
        <v>4760</v>
      </c>
      <c r="C14" s="2" t="s">
        <v>509</v>
      </c>
      <c r="D14" s="3" t="s">
        <v>99</v>
      </c>
      <c r="E14" s="116">
        <f t="shared" si="0"/>
        <v>700</v>
      </c>
      <c r="F14" s="117">
        <f t="shared" si="0"/>
        <v>400</v>
      </c>
      <c r="G14" s="101"/>
      <c r="H14" s="2"/>
      <c r="I14" s="2"/>
      <c r="J14" s="47"/>
      <c r="K14" s="202">
        <f t="shared" si="1"/>
        <v>700</v>
      </c>
      <c r="L14" s="202">
        <f t="shared" si="2"/>
        <v>400</v>
      </c>
      <c r="M14" s="51"/>
      <c r="N14" s="13">
        <f t="shared" si="3"/>
        <v>630</v>
      </c>
      <c r="O14" s="13">
        <f t="shared" si="4"/>
        <v>378</v>
      </c>
      <c r="P14" s="51"/>
      <c r="Q14" s="568">
        <v>252</v>
      </c>
      <c r="R14" s="531">
        <v>251.7</v>
      </c>
      <c r="S14" s="478">
        <v>251.7</v>
      </c>
      <c r="T14" s="478">
        <v>251.7</v>
      </c>
      <c r="U14" s="409">
        <v>251.7</v>
      </c>
      <c r="V14" s="409">
        <v>251.7</v>
      </c>
      <c r="W14" s="436">
        <v>168.22</v>
      </c>
      <c r="X14" s="399">
        <v>201.17735000000002</v>
      </c>
      <c r="Y14" s="399">
        <v>201.17735000000002</v>
      </c>
      <c r="Z14" s="371">
        <v>182.88849999999999</v>
      </c>
      <c r="AA14" s="303">
        <v>126.13</v>
      </c>
      <c r="AB14" s="289">
        <v>175</v>
      </c>
      <c r="AC14" s="277">
        <v>140</v>
      </c>
      <c r="AD14" s="269">
        <v>140</v>
      </c>
      <c r="AE14" s="263">
        <v>100.9</v>
      </c>
      <c r="AF14" s="208">
        <v>90.076139999999981</v>
      </c>
      <c r="AG14" s="208">
        <v>90.076139999999981</v>
      </c>
      <c r="AH14" s="208">
        <v>90.076139999999981</v>
      </c>
      <c r="AI14" s="208">
        <v>90.076139999999981</v>
      </c>
      <c r="AJ14" s="208">
        <v>81.237499999999997</v>
      </c>
      <c r="AK14" s="190">
        <v>64.989999999999995</v>
      </c>
      <c r="AL14" s="312"/>
      <c r="AN14" s="34"/>
      <c r="AO14" s="34"/>
      <c r="AP14" s="34"/>
      <c r="AQ14" s="34"/>
      <c r="AR14" s="34"/>
      <c r="AS14" s="34"/>
    </row>
    <row r="15" spans="1:45" s="144" customFormat="1" ht="23.1" customHeight="1" x14ac:dyDescent="0.25">
      <c r="A15" s="516" t="s">
        <v>236</v>
      </c>
      <c r="B15" s="2">
        <v>4761</v>
      </c>
      <c r="C15" s="2" t="s">
        <v>510</v>
      </c>
      <c r="D15" s="3" t="s">
        <v>100</v>
      </c>
      <c r="E15" s="116">
        <f t="shared" si="0"/>
        <v>900</v>
      </c>
      <c r="F15" s="117">
        <f t="shared" si="0"/>
        <v>500</v>
      </c>
      <c r="G15" s="101"/>
      <c r="H15" s="2"/>
      <c r="I15" s="2"/>
      <c r="J15" s="47"/>
      <c r="K15" s="202">
        <f t="shared" si="1"/>
        <v>900</v>
      </c>
      <c r="L15" s="202">
        <f t="shared" si="2"/>
        <v>500</v>
      </c>
      <c r="M15" s="51"/>
      <c r="N15" s="13">
        <f t="shared" si="3"/>
        <v>802.47500000000002</v>
      </c>
      <c r="O15" s="13">
        <f t="shared" si="4"/>
        <v>481.48500000000001</v>
      </c>
      <c r="P15" s="51"/>
      <c r="Q15" s="554">
        <v>320.99</v>
      </c>
      <c r="R15" s="531">
        <v>320.99</v>
      </c>
      <c r="S15" s="478">
        <v>320.99</v>
      </c>
      <c r="T15" s="478">
        <v>320.99</v>
      </c>
      <c r="U15" s="467">
        <v>320.99</v>
      </c>
      <c r="V15" s="398">
        <v>266.16000000000003</v>
      </c>
      <c r="W15" s="436">
        <v>266.16000000000003</v>
      </c>
      <c r="X15" s="399">
        <v>254.58193750000004</v>
      </c>
      <c r="Y15" s="399">
        <v>254.58193750000004</v>
      </c>
      <c r="Z15" s="371">
        <v>231.43812500000001</v>
      </c>
      <c r="AA15" s="303">
        <v>159.61250000000001</v>
      </c>
      <c r="AB15" s="289">
        <v>159.61250000000001</v>
      </c>
      <c r="AC15" s="277">
        <v>127.69</v>
      </c>
      <c r="AD15" s="263">
        <v>127.69</v>
      </c>
      <c r="AE15" s="263">
        <v>127.69</v>
      </c>
      <c r="AF15" s="208">
        <v>114.01236</v>
      </c>
      <c r="AG15" s="208">
        <v>114.01236</v>
      </c>
      <c r="AH15" s="208">
        <v>114.01236</v>
      </c>
      <c r="AI15" s="208">
        <v>114.01236</v>
      </c>
      <c r="AJ15" s="208">
        <v>102.825</v>
      </c>
      <c r="AK15" s="190">
        <v>82.26</v>
      </c>
      <c r="AL15" s="312"/>
      <c r="AN15" s="34"/>
      <c r="AO15" s="34"/>
      <c r="AP15" s="34"/>
      <c r="AQ15" s="34"/>
      <c r="AR15" s="34"/>
      <c r="AS15" s="34"/>
    </row>
    <row r="16" spans="1:45" s="144" customFormat="1" ht="23.1" customHeight="1" x14ac:dyDescent="0.25">
      <c r="A16" s="516" t="s">
        <v>236</v>
      </c>
      <c r="B16" s="2">
        <v>4762</v>
      </c>
      <c r="C16" s="2" t="s">
        <v>511</v>
      </c>
      <c r="D16" s="3" t="s">
        <v>101</v>
      </c>
      <c r="E16" s="116">
        <f t="shared" si="0"/>
        <v>900</v>
      </c>
      <c r="F16" s="117">
        <f t="shared" si="0"/>
        <v>600</v>
      </c>
      <c r="G16" s="101"/>
      <c r="H16" s="2"/>
      <c r="I16" s="2"/>
      <c r="J16" s="47"/>
      <c r="K16" s="202">
        <f t="shared" si="1"/>
        <v>900</v>
      </c>
      <c r="L16" s="202">
        <f t="shared" si="2"/>
        <v>600</v>
      </c>
      <c r="M16" s="51"/>
      <c r="N16" s="13">
        <f t="shared" si="3"/>
        <v>900</v>
      </c>
      <c r="O16" s="13">
        <f t="shared" si="4"/>
        <v>540</v>
      </c>
      <c r="P16" s="51"/>
      <c r="Q16" s="568">
        <v>360</v>
      </c>
      <c r="R16" s="531">
        <v>359.52</v>
      </c>
      <c r="S16" s="478">
        <v>359.52</v>
      </c>
      <c r="T16" s="478">
        <v>359.52</v>
      </c>
      <c r="U16" s="467">
        <v>359.52</v>
      </c>
      <c r="V16" s="398">
        <v>298.61</v>
      </c>
      <c r="W16" s="436">
        <v>298.61</v>
      </c>
      <c r="X16" s="399">
        <v>285.62462500000004</v>
      </c>
      <c r="Y16" s="399">
        <v>285.62462500000004</v>
      </c>
      <c r="Z16" s="371">
        <v>259.65875</v>
      </c>
      <c r="AA16" s="303">
        <v>179.07499999999999</v>
      </c>
      <c r="AB16" s="289">
        <v>179.07499999999999</v>
      </c>
      <c r="AC16" s="277">
        <v>143.26</v>
      </c>
      <c r="AD16" s="263">
        <v>143.26</v>
      </c>
      <c r="AE16" s="263">
        <v>143.26</v>
      </c>
      <c r="AF16" s="208">
        <v>140</v>
      </c>
      <c r="AG16" s="234">
        <v>140</v>
      </c>
      <c r="AH16" s="208">
        <v>127.90007999999999</v>
      </c>
      <c r="AI16" s="208">
        <v>127.90007999999999</v>
      </c>
      <c r="AJ16" s="208">
        <v>115.35</v>
      </c>
      <c r="AK16" s="190">
        <v>92.28</v>
      </c>
      <c r="AL16" s="312"/>
      <c r="AN16" s="34"/>
      <c r="AO16" s="34"/>
      <c r="AP16" s="34"/>
      <c r="AQ16" s="34"/>
      <c r="AR16" s="34"/>
      <c r="AS16" s="34"/>
    </row>
    <row r="17" spans="1:45" s="144" customFormat="1" ht="23.1" customHeight="1" x14ac:dyDescent="0.25">
      <c r="A17" s="516" t="s">
        <v>236</v>
      </c>
      <c r="B17" s="2">
        <v>4763</v>
      </c>
      <c r="C17" s="2" t="s">
        <v>512</v>
      </c>
      <c r="D17" s="3" t="s">
        <v>102</v>
      </c>
      <c r="E17" s="116">
        <f t="shared" si="0"/>
        <v>1100</v>
      </c>
      <c r="F17" s="117">
        <f t="shared" si="0"/>
        <v>700</v>
      </c>
      <c r="G17" s="101"/>
      <c r="H17" s="2"/>
      <c r="I17" s="2"/>
      <c r="J17" s="47"/>
      <c r="K17" s="202">
        <f t="shared" si="1"/>
        <v>1100</v>
      </c>
      <c r="L17" s="202">
        <f t="shared" si="2"/>
        <v>700</v>
      </c>
      <c r="M17" s="51"/>
      <c r="N17" s="13">
        <f t="shared" si="3"/>
        <v>1033.5999999999999</v>
      </c>
      <c r="O17" s="13">
        <f t="shared" si="4"/>
        <v>620.16</v>
      </c>
      <c r="P17" s="51"/>
      <c r="Q17" s="554">
        <v>413.44</v>
      </c>
      <c r="R17" s="531">
        <v>413.44</v>
      </c>
      <c r="S17" s="478">
        <v>413.44</v>
      </c>
      <c r="T17" s="478">
        <v>413.44</v>
      </c>
      <c r="U17" s="467">
        <v>413.44</v>
      </c>
      <c r="V17" s="398">
        <v>344.32</v>
      </c>
      <c r="W17" s="436">
        <v>344.32</v>
      </c>
      <c r="X17" s="399">
        <v>329.36750000000006</v>
      </c>
      <c r="Y17" s="399">
        <v>329.36750000000006</v>
      </c>
      <c r="Z17" s="371">
        <v>299.42500000000001</v>
      </c>
      <c r="AA17" s="303">
        <v>206.5</v>
      </c>
      <c r="AB17" s="289">
        <v>206.5</v>
      </c>
      <c r="AC17" s="277">
        <v>165.2</v>
      </c>
      <c r="AD17" s="263">
        <v>165.2</v>
      </c>
      <c r="AE17" s="263">
        <v>165.2</v>
      </c>
      <c r="AF17" s="208">
        <v>147.49812</v>
      </c>
      <c r="AG17" s="208">
        <v>147.49812</v>
      </c>
      <c r="AH17" s="208">
        <v>147.49812</v>
      </c>
      <c r="AI17" s="208">
        <v>147.49812</v>
      </c>
      <c r="AJ17" s="208">
        <v>133.02500000000001</v>
      </c>
      <c r="AK17" s="190">
        <v>106.42</v>
      </c>
      <c r="AL17" s="312"/>
      <c r="AN17" s="34"/>
      <c r="AO17" s="34"/>
      <c r="AP17" s="34"/>
      <c r="AQ17" s="34"/>
      <c r="AR17" s="34"/>
      <c r="AS17" s="34"/>
    </row>
    <row r="18" spans="1:45" s="144" customFormat="1" ht="23.1" customHeight="1" x14ac:dyDescent="0.25">
      <c r="A18" s="516" t="s">
        <v>236</v>
      </c>
      <c r="B18" s="2">
        <v>4764</v>
      </c>
      <c r="C18" s="2" t="s">
        <v>513</v>
      </c>
      <c r="D18" s="3" t="s">
        <v>103</v>
      </c>
      <c r="E18" s="116">
        <f t="shared" si="0"/>
        <v>1600</v>
      </c>
      <c r="F18" s="117">
        <f t="shared" si="0"/>
        <v>1000</v>
      </c>
      <c r="G18" s="101"/>
      <c r="H18" s="2"/>
      <c r="I18" s="2"/>
      <c r="J18" s="47"/>
      <c r="K18" s="202">
        <f t="shared" si="1"/>
        <v>1600</v>
      </c>
      <c r="L18" s="202">
        <f t="shared" si="2"/>
        <v>1000</v>
      </c>
      <c r="M18" s="51"/>
      <c r="N18" s="13">
        <f t="shared" si="3"/>
        <v>1555</v>
      </c>
      <c r="O18" s="13">
        <f t="shared" si="4"/>
        <v>933</v>
      </c>
      <c r="P18" s="51"/>
      <c r="Q18" s="568">
        <v>622</v>
      </c>
      <c r="R18" s="531">
        <v>621.44000000000005</v>
      </c>
      <c r="S18" s="478">
        <v>621.44000000000005</v>
      </c>
      <c r="T18" s="478">
        <v>621.44000000000005</v>
      </c>
      <c r="U18" s="467">
        <v>621.44000000000005</v>
      </c>
      <c r="V18" s="398">
        <v>518.55999999999995</v>
      </c>
      <c r="W18" s="436">
        <v>518.55999999999995</v>
      </c>
      <c r="X18" s="399">
        <v>495.98518750000011</v>
      </c>
      <c r="Y18" s="399">
        <v>495.98518750000011</v>
      </c>
      <c r="Z18" s="371">
        <v>450.89562500000005</v>
      </c>
      <c r="AA18" s="303">
        <v>310.96250000000003</v>
      </c>
      <c r="AB18" s="289">
        <v>310.96250000000003</v>
      </c>
      <c r="AC18" s="277">
        <v>248.77</v>
      </c>
      <c r="AD18" s="263">
        <v>248.77</v>
      </c>
      <c r="AE18" s="263">
        <v>248.77</v>
      </c>
      <c r="AF18" s="208">
        <v>222.13422</v>
      </c>
      <c r="AG18" s="208">
        <v>222.13422</v>
      </c>
      <c r="AH18" s="208">
        <v>222.13422</v>
      </c>
      <c r="AI18" s="208">
        <v>222.13422</v>
      </c>
      <c r="AJ18" s="208">
        <v>200.33750000000001</v>
      </c>
      <c r="AK18" s="190">
        <v>160.27000000000001</v>
      </c>
      <c r="AL18" s="312"/>
      <c r="AN18" s="34"/>
      <c r="AO18" s="34"/>
      <c r="AP18" s="34"/>
      <c r="AQ18" s="34"/>
      <c r="AR18" s="34"/>
      <c r="AS18" s="34"/>
    </row>
    <row r="19" spans="1:45" s="144" customFormat="1" ht="23.1" customHeight="1" x14ac:dyDescent="0.25">
      <c r="A19" s="516" t="s">
        <v>236</v>
      </c>
      <c r="B19" s="2">
        <v>4765</v>
      </c>
      <c r="C19" s="2" t="s">
        <v>514</v>
      </c>
      <c r="D19" s="3" t="s">
        <v>104</v>
      </c>
      <c r="E19" s="116">
        <f t="shared" si="0"/>
        <v>2100</v>
      </c>
      <c r="F19" s="117">
        <f t="shared" si="0"/>
        <v>1300</v>
      </c>
      <c r="G19" s="101"/>
      <c r="H19" s="2"/>
      <c r="I19" s="2"/>
      <c r="J19" s="47"/>
      <c r="K19" s="202">
        <f t="shared" si="1"/>
        <v>2100</v>
      </c>
      <c r="L19" s="202">
        <f t="shared" si="2"/>
        <v>1300</v>
      </c>
      <c r="M19" s="51"/>
      <c r="N19" s="13">
        <f t="shared" si="3"/>
        <v>2047.925</v>
      </c>
      <c r="O19" s="13">
        <f t="shared" si="4"/>
        <v>1228.7549999999999</v>
      </c>
      <c r="P19" s="51"/>
      <c r="Q19" s="554">
        <v>819.17</v>
      </c>
      <c r="R19" s="531">
        <v>819.17</v>
      </c>
      <c r="S19" s="478">
        <v>819.17</v>
      </c>
      <c r="T19" s="478">
        <v>819.17</v>
      </c>
      <c r="U19" s="467">
        <v>819.17</v>
      </c>
      <c r="V19" s="398">
        <v>682.73</v>
      </c>
      <c r="W19" s="436">
        <v>682.73</v>
      </c>
      <c r="X19" s="399">
        <v>653.03287499999999</v>
      </c>
      <c r="Y19" s="399">
        <v>653.03287499999999</v>
      </c>
      <c r="Z19" s="371">
        <v>593.66624999999999</v>
      </c>
      <c r="AA19" s="303">
        <v>409.42500000000001</v>
      </c>
      <c r="AB19" s="289">
        <v>409.42500000000001</v>
      </c>
      <c r="AC19" s="277">
        <v>327.54000000000002</v>
      </c>
      <c r="AD19" s="263">
        <v>327.54000000000002</v>
      </c>
      <c r="AE19" s="263">
        <v>327.54000000000002</v>
      </c>
      <c r="AF19" s="208">
        <v>292.44599999999997</v>
      </c>
      <c r="AG19" s="208">
        <v>292.44599999999997</v>
      </c>
      <c r="AH19" s="208">
        <v>292.44599999999997</v>
      </c>
      <c r="AI19" s="208">
        <v>292.44599999999997</v>
      </c>
      <c r="AJ19" s="208">
        <v>263.75</v>
      </c>
      <c r="AK19" s="190">
        <v>211</v>
      </c>
      <c r="AL19" s="312"/>
      <c r="AN19" s="34"/>
      <c r="AO19" s="34"/>
      <c r="AP19" s="34"/>
      <c r="AQ19" s="34"/>
      <c r="AR19" s="34"/>
      <c r="AS19" s="34"/>
    </row>
    <row r="20" spans="1:45" s="144" customFormat="1" ht="23.1" customHeight="1" x14ac:dyDescent="0.25">
      <c r="A20" s="516" t="s">
        <v>236</v>
      </c>
      <c r="B20" s="2">
        <v>4766</v>
      </c>
      <c r="C20" s="2" t="s">
        <v>515</v>
      </c>
      <c r="D20" s="3" t="s">
        <v>105</v>
      </c>
      <c r="E20" s="116">
        <f t="shared" si="0"/>
        <v>2400</v>
      </c>
      <c r="F20" s="117">
        <f t="shared" si="0"/>
        <v>1500</v>
      </c>
      <c r="G20" s="101"/>
      <c r="H20" s="2"/>
      <c r="I20" s="2"/>
      <c r="J20" s="47"/>
      <c r="K20" s="202">
        <f t="shared" si="1"/>
        <v>2400</v>
      </c>
      <c r="L20" s="202">
        <f t="shared" si="2"/>
        <v>1500</v>
      </c>
      <c r="M20" s="51"/>
      <c r="N20" s="13">
        <f t="shared" si="3"/>
        <v>2375.4</v>
      </c>
      <c r="O20" s="13">
        <f t="shared" si="4"/>
        <v>1425.24</v>
      </c>
      <c r="P20" s="51"/>
      <c r="Q20" s="554">
        <v>950.16</v>
      </c>
      <c r="R20" s="531">
        <v>950.16</v>
      </c>
      <c r="S20" s="478">
        <v>950.16</v>
      </c>
      <c r="T20" s="478">
        <v>950.16</v>
      </c>
      <c r="U20" s="467">
        <v>950.16</v>
      </c>
      <c r="V20" s="398">
        <v>790.73</v>
      </c>
      <c r="W20" s="436">
        <v>790.73</v>
      </c>
      <c r="X20" s="399">
        <v>756.34900000000005</v>
      </c>
      <c r="Y20" s="399">
        <v>756.34900000000005</v>
      </c>
      <c r="Z20" s="371">
        <v>687.59</v>
      </c>
      <c r="AA20" s="303">
        <v>474.20000000000005</v>
      </c>
      <c r="AB20" s="289">
        <v>474.20000000000005</v>
      </c>
      <c r="AC20" s="277">
        <v>379.36</v>
      </c>
      <c r="AD20" s="263">
        <v>379.36</v>
      </c>
      <c r="AE20" s="263">
        <v>379.36</v>
      </c>
      <c r="AF20" s="208">
        <v>338.71067999999997</v>
      </c>
      <c r="AG20" s="208">
        <v>338.71067999999997</v>
      </c>
      <c r="AH20" s="208">
        <v>338.71067999999997</v>
      </c>
      <c r="AI20" s="208">
        <v>338.71067999999997</v>
      </c>
      <c r="AJ20" s="208">
        <v>305.47500000000002</v>
      </c>
      <c r="AK20" s="190">
        <v>244.38</v>
      </c>
      <c r="AL20" s="312"/>
      <c r="AN20" s="34"/>
      <c r="AO20" s="34"/>
      <c r="AP20" s="34"/>
      <c r="AQ20" s="34"/>
      <c r="AR20" s="34"/>
      <c r="AS20" s="34"/>
    </row>
    <row r="21" spans="1:45" s="144" customFormat="1" ht="23.1" customHeight="1" x14ac:dyDescent="0.25">
      <c r="A21" s="516" t="s">
        <v>236</v>
      </c>
      <c r="B21" s="2">
        <v>4767</v>
      </c>
      <c r="C21" s="2" t="s">
        <v>516</v>
      </c>
      <c r="D21" s="3" t="s">
        <v>106</v>
      </c>
      <c r="E21" s="116">
        <f t="shared" si="0"/>
        <v>3200</v>
      </c>
      <c r="F21" s="117">
        <f t="shared" si="0"/>
        <v>2000</v>
      </c>
      <c r="G21" s="101"/>
      <c r="H21" s="2"/>
      <c r="I21" s="2"/>
      <c r="J21" s="47"/>
      <c r="K21" s="202">
        <f t="shared" si="1"/>
        <v>3200</v>
      </c>
      <c r="L21" s="202">
        <f t="shared" si="2"/>
        <v>2000</v>
      </c>
      <c r="M21" s="51"/>
      <c r="N21" s="13">
        <f t="shared" si="3"/>
        <v>3177.875</v>
      </c>
      <c r="O21" s="13">
        <f t="shared" si="4"/>
        <v>1906.7250000000001</v>
      </c>
      <c r="P21" s="51"/>
      <c r="Q21" s="554">
        <v>1271.1500000000001</v>
      </c>
      <c r="R21" s="531">
        <v>1271.1500000000001</v>
      </c>
      <c r="S21" s="478">
        <v>1271.1500000000001</v>
      </c>
      <c r="T21" s="478">
        <v>1271.1500000000001</v>
      </c>
      <c r="U21" s="467">
        <v>1271.1500000000001</v>
      </c>
      <c r="V21" s="398">
        <v>1060.24</v>
      </c>
      <c r="W21" s="436">
        <v>1060.24</v>
      </c>
      <c r="X21" s="399">
        <v>1014.1408750000002</v>
      </c>
      <c r="Y21" s="399">
        <v>1014.1408750000002</v>
      </c>
      <c r="Z21" s="371">
        <v>921.94625000000008</v>
      </c>
      <c r="AA21" s="303">
        <v>635.82500000000005</v>
      </c>
      <c r="AB21" s="289">
        <v>635.82500000000005</v>
      </c>
      <c r="AC21" s="277">
        <v>508.66</v>
      </c>
      <c r="AD21" s="263">
        <v>508.66</v>
      </c>
      <c r="AE21" s="263">
        <v>508.66</v>
      </c>
      <c r="AF21" s="208">
        <v>454.15062</v>
      </c>
      <c r="AG21" s="208">
        <v>454.15062</v>
      </c>
      <c r="AH21" s="208">
        <v>454.15062</v>
      </c>
      <c r="AI21" s="208">
        <v>454.15062</v>
      </c>
      <c r="AJ21" s="208">
        <v>409.58750000000003</v>
      </c>
      <c r="AK21" s="190">
        <v>327.67</v>
      </c>
      <c r="AL21" s="312"/>
      <c r="AN21" s="34"/>
      <c r="AO21" s="34"/>
      <c r="AP21" s="34"/>
      <c r="AQ21" s="34"/>
      <c r="AR21" s="34"/>
      <c r="AS21" s="34"/>
    </row>
    <row r="22" spans="1:45" s="144" customFormat="1" ht="23.1" customHeight="1" x14ac:dyDescent="0.25">
      <c r="A22" s="516" t="s">
        <v>236</v>
      </c>
      <c r="B22" s="2">
        <v>4768</v>
      </c>
      <c r="C22" s="2" t="s">
        <v>517</v>
      </c>
      <c r="D22" s="3" t="s">
        <v>107</v>
      </c>
      <c r="E22" s="116">
        <f t="shared" si="0"/>
        <v>6200</v>
      </c>
      <c r="F22" s="117">
        <f t="shared" si="0"/>
        <v>3800</v>
      </c>
      <c r="G22" s="101"/>
      <c r="H22" s="2"/>
      <c r="I22" s="2"/>
      <c r="J22" s="47"/>
      <c r="K22" s="202">
        <f t="shared" si="1"/>
        <v>6200</v>
      </c>
      <c r="L22" s="202">
        <f t="shared" si="2"/>
        <v>3800</v>
      </c>
      <c r="M22" s="51"/>
      <c r="N22" s="13">
        <f t="shared" si="3"/>
        <v>6175.9000000000005</v>
      </c>
      <c r="O22" s="13">
        <f t="shared" si="4"/>
        <v>3705.54</v>
      </c>
      <c r="P22" s="51"/>
      <c r="Q22" s="554">
        <v>2470.36</v>
      </c>
      <c r="R22" s="531">
        <v>2470.36</v>
      </c>
      <c r="S22" s="478">
        <v>2470.36</v>
      </c>
      <c r="T22" s="478">
        <v>2470.36</v>
      </c>
      <c r="U22" s="467">
        <v>2470.36</v>
      </c>
      <c r="V22" s="398">
        <v>2059.1999999999998</v>
      </c>
      <c r="W22" s="436">
        <v>2059.1999999999998</v>
      </c>
      <c r="X22" s="399">
        <v>1969.6854375</v>
      </c>
      <c r="Y22" s="399">
        <v>1969.6854375</v>
      </c>
      <c r="Z22" s="371">
        <v>1790.6231249999998</v>
      </c>
      <c r="AA22" s="303">
        <v>1234.9124999999999</v>
      </c>
      <c r="AB22" s="289">
        <v>1234.9124999999999</v>
      </c>
      <c r="AC22" s="277">
        <v>987.93</v>
      </c>
      <c r="AD22" s="263">
        <v>987.93</v>
      </c>
      <c r="AE22" s="263">
        <v>987.93</v>
      </c>
      <c r="AF22" s="208">
        <v>882.0781199999999</v>
      </c>
      <c r="AG22" s="208">
        <v>882.0781199999999</v>
      </c>
      <c r="AH22" s="208">
        <v>882.0781199999999</v>
      </c>
      <c r="AI22" s="208">
        <v>882.0781199999999</v>
      </c>
      <c r="AJ22" s="208">
        <v>795.52499999999998</v>
      </c>
      <c r="AK22" s="190">
        <v>636.41999999999996</v>
      </c>
      <c r="AL22" s="312"/>
      <c r="AN22" s="34"/>
      <c r="AO22" s="34"/>
      <c r="AP22" s="34"/>
      <c r="AQ22" s="34"/>
      <c r="AR22" s="34"/>
      <c r="AS22" s="34"/>
    </row>
    <row r="23" spans="1:45" s="144" customFormat="1" ht="23.1" customHeight="1" x14ac:dyDescent="0.25">
      <c r="A23" s="516" t="s">
        <v>236</v>
      </c>
      <c r="B23" s="2">
        <v>4769</v>
      </c>
      <c r="C23" s="2" t="s">
        <v>518</v>
      </c>
      <c r="D23" s="3" t="s">
        <v>108</v>
      </c>
      <c r="E23" s="116">
        <f t="shared" si="0"/>
        <v>9700</v>
      </c>
      <c r="F23" s="117">
        <f t="shared" si="0"/>
        <v>5800</v>
      </c>
      <c r="G23" s="101"/>
      <c r="H23" s="2"/>
      <c r="I23" s="2"/>
      <c r="J23" s="47"/>
      <c r="K23" s="202">
        <f t="shared" si="1"/>
        <v>9700</v>
      </c>
      <c r="L23" s="202">
        <f t="shared" si="2"/>
        <v>5800</v>
      </c>
      <c r="M23" s="51"/>
      <c r="N23" s="13">
        <f t="shared" si="3"/>
        <v>9610.5750000000007</v>
      </c>
      <c r="O23" s="13">
        <f t="shared" si="4"/>
        <v>5766.3450000000003</v>
      </c>
      <c r="P23" s="51"/>
      <c r="Q23" s="554">
        <v>3844.23</v>
      </c>
      <c r="R23" s="531">
        <v>3844.23</v>
      </c>
      <c r="S23" s="478">
        <v>3844.23</v>
      </c>
      <c r="T23" s="478">
        <v>3844.23</v>
      </c>
      <c r="U23" s="467">
        <v>3844.23</v>
      </c>
      <c r="V23" s="398">
        <v>3203.31</v>
      </c>
      <c r="W23" s="436">
        <v>3203.31</v>
      </c>
      <c r="X23" s="399">
        <v>3064.0548125</v>
      </c>
      <c r="Y23" s="399">
        <v>3064.0548125</v>
      </c>
      <c r="Z23" s="371">
        <v>2785.504375</v>
      </c>
      <c r="AA23" s="303">
        <v>1921.0374999999999</v>
      </c>
      <c r="AB23" s="289">
        <v>1921.0374999999999</v>
      </c>
      <c r="AC23" s="277">
        <v>1536.83</v>
      </c>
      <c r="AD23" s="263">
        <v>1536.83</v>
      </c>
      <c r="AE23" s="263">
        <v>1536.83</v>
      </c>
      <c r="AF23" s="208">
        <v>1372.1677199999999</v>
      </c>
      <c r="AG23" s="208">
        <v>1372.1677199999999</v>
      </c>
      <c r="AH23" s="208">
        <v>1372.1677199999999</v>
      </c>
      <c r="AI23" s="208">
        <v>1372.1677199999999</v>
      </c>
      <c r="AJ23" s="208">
        <v>1237.5250000000001</v>
      </c>
      <c r="AK23" s="190">
        <v>990.02</v>
      </c>
      <c r="AL23" s="312"/>
      <c r="AN23" s="34"/>
      <c r="AO23" s="34"/>
      <c r="AP23" s="34"/>
      <c r="AQ23" s="34"/>
      <c r="AR23" s="34"/>
      <c r="AS23" s="34"/>
    </row>
    <row r="24" spans="1:45" s="144" customFormat="1" ht="23.1" customHeight="1" x14ac:dyDescent="0.25">
      <c r="A24" s="516"/>
      <c r="B24" s="2"/>
      <c r="C24" s="2"/>
      <c r="D24" s="320"/>
      <c r="E24" s="138"/>
      <c r="F24" s="139"/>
      <c r="G24" s="103"/>
      <c r="H24" s="67"/>
      <c r="I24" s="67"/>
      <c r="J24" s="2"/>
      <c r="K24" s="202">
        <f t="shared" si="1"/>
        <v>0</v>
      </c>
      <c r="L24" s="202">
        <f t="shared" si="2"/>
        <v>0</v>
      </c>
      <c r="M24" s="2"/>
      <c r="N24" s="13"/>
      <c r="O24" s="13"/>
      <c r="P24" s="2"/>
      <c r="Q24" s="398"/>
      <c r="R24" s="398"/>
      <c r="S24" s="398"/>
      <c r="T24" s="398"/>
      <c r="U24" s="398"/>
      <c r="V24" s="398"/>
      <c r="W24" s="400"/>
      <c r="X24" s="399"/>
      <c r="Y24" s="399"/>
      <c r="Z24" s="333"/>
      <c r="AA24" s="332"/>
      <c r="AB24" s="330"/>
      <c r="AC24" s="280"/>
      <c r="AD24" s="331"/>
      <c r="AE24" s="331"/>
      <c r="AF24" s="208"/>
      <c r="AG24" s="208"/>
      <c r="AH24" s="208"/>
      <c r="AI24" s="208"/>
      <c r="AJ24" s="208"/>
      <c r="AK24" s="190"/>
      <c r="AL24" s="312"/>
      <c r="AN24" s="34"/>
      <c r="AO24" s="34"/>
      <c r="AP24" s="34"/>
      <c r="AQ24" s="34"/>
      <c r="AR24" s="34"/>
      <c r="AS24" s="34"/>
    </row>
    <row r="25" spans="1:45" s="144" customFormat="1" ht="23.1" customHeight="1" x14ac:dyDescent="0.25">
      <c r="A25" s="2"/>
      <c r="B25" s="2"/>
      <c r="C25" s="2"/>
      <c r="D25" s="615" t="s">
        <v>293</v>
      </c>
      <c r="E25" s="615"/>
      <c r="F25" s="615"/>
      <c r="G25" s="615"/>
      <c r="H25" s="615"/>
      <c r="I25" s="615"/>
      <c r="J25" s="2"/>
      <c r="K25" s="202">
        <f t="shared" si="1"/>
        <v>0</v>
      </c>
      <c r="L25" s="202">
        <f t="shared" si="2"/>
        <v>0</v>
      </c>
      <c r="M25" s="2"/>
      <c r="N25" s="13"/>
      <c r="O25" s="13"/>
      <c r="P25" s="2"/>
      <c r="Q25" s="553">
        <v>45483</v>
      </c>
      <c r="R25" s="528">
        <v>45455</v>
      </c>
      <c r="S25" s="513">
        <v>45425</v>
      </c>
      <c r="T25" s="484">
        <v>150124</v>
      </c>
      <c r="U25" s="472">
        <v>220324</v>
      </c>
      <c r="V25" s="398"/>
      <c r="W25" s="400"/>
      <c r="X25" s="399"/>
      <c r="Y25" s="399"/>
      <c r="Z25" s="333"/>
      <c r="AA25" s="332"/>
      <c r="AB25" s="330"/>
      <c r="AC25" s="280"/>
      <c r="AD25" s="331"/>
      <c r="AE25" s="331"/>
      <c r="AF25" s="208"/>
      <c r="AG25" s="208"/>
      <c r="AH25" s="208"/>
      <c r="AI25" s="208"/>
      <c r="AJ25" s="208"/>
      <c r="AK25" s="190"/>
      <c r="AL25" s="312"/>
      <c r="AN25" s="34"/>
      <c r="AO25" s="34"/>
      <c r="AP25" s="34"/>
      <c r="AQ25" s="34"/>
      <c r="AR25" s="34"/>
      <c r="AS25" s="34"/>
    </row>
    <row r="26" spans="1:45" s="144" customFormat="1" ht="23.1" customHeight="1" x14ac:dyDescent="0.25">
      <c r="A26" s="516" t="s">
        <v>290</v>
      </c>
      <c r="B26" s="2">
        <v>226</v>
      </c>
      <c r="C26" s="2" t="s">
        <v>310</v>
      </c>
      <c r="D26" s="3" t="s">
        <v>71</v>
      </c>
      <c r="E26" s="116">
        <f t="shared" ref="E26:F38" si="5">K26</f>
        <v>900</v>
      </c>
      <c r="F26" s="117">
        <f t="shared" si="5"/>
        <v>600</v>
      </c>
      <c r="G26" s="101"/>
      <c r="H26" s="2"/>
      <c r="I26" s="2"/>
      <c r="J26" s="47"/>
      <c r="K26" s="202">
        <f t="shared" si="1"/>
        <v>900</v>
      </c>
      <c r="L26" s="202">
        <f t="shared" si="2"/>
        <v>600</v>
      </c>
      <c r="M26" s="51"/>
      <c r="N26" s="13">
        <f t="shared" si="3"/>
        <v>866.35</v>
      </c>
      <c r="O26" s="13">
        <f t="shared" si="4"/>
        <v>519.81000000000006</v>
      </c>
      <c r="P26" s="51"/>
      <c r="Q26" s="554">
        <v>346.54</v>
      </c>
      <c r="R26" s="529">
        <v>346.54</v>
      </c>
      <c r="S26" s="467">
        <v>346.54</v>
      </c>
      <c r="T26" s="467">
        <v>346.54</v>
      </c>
      <c r="U26" s="467">
        <v>346.54</v>
      </c>
      <c r="V26" s="398">
        <v>346.54</v>
      </c>
      <c r="W26" s="436">
        <v>346.54</v>
      </c>
      <c r="X26" s="399">
        <v>331.44100000000003</v>
      </c>
      <c r="Y26" s="399">
        <v>331.44100000000003</v>
      </c>
      <c r="Z26" s="371">
        <v>301.31</v>
      </c>
      <c r="AA26" s="303">
        <v>207.8</v>
      </c>
      <c r="AB26" s="289">
        <v>207.8</v>
      </c>
      <c r="AC26" s="277">
        <v>166.24</v>
      </c>
      <c r="AD26" s="263">
        <v>166.24</v>
      </c>
      <c r="AE26" s="263">
        <v>166.24</v>
      </c>
      <c r="AF26" s="208">
        <v>148.44059999999999</v>
      </c>
      <c r="AG26" s="208">
        <v>148.44059999999999</v>
      </c>
      <c r="AH26" s="208">
        <v>148.44059999999999</v>
      </c>
      <c r="AI26" s="208">
        <v>148.44059999999999</v>
      </c>
      <c r="AJ26" s="208">
        <v>133.875</v>
      </c>
      <c r="AK26" s="190">
        <v>107.1</v>
      </c>
      <c r="AL26" s="312"/>
      <c r="AN26" s="34"/>
      <c r="AO26" s="34"/>
      <c r="AP26" s="34"/>
      <c r="AQ26" s="34"/>
      <c r="AR26" s="34"/>
      <c r="AS26" s="34"/>
    </row>
    <row r="27" spans="1:45" s="144" customFormat="1" ht="23.1" customHeight="1" x14ac:dyDescent="0.25">
      <c r="A27" s="516" t="s">
        <v>290</v>
      </c>
      <c r="B27" s="2">
        <v>226</v>
      </c>
      <c r="C27" s="2" t="s">
        <v>311</v>
      </c>
      <c r="D27" s="3" t="s">
        <v>72</v>
      </c>
      <c r="E27" s="116">
        <f t="shared" si="5"/>
        <v>1300</v>
      </c>
      <c r="F27" s="117">
        <f t="shared" si="5"/>
        <v>800</v>
      </c>
      <c r="G27" s="101"/>
      <c r="H27" s="2"/>
      <c r="I27" s="2"/>
      <c r="J27" s="47"/>
      <c r="K27" s="202">
        <f t="shared" si="1"/>
        <v>1300</v>
      </c>
      <c r="L27" s="202">
        <f t="shared" si="2"/>
        <v>800</v>
      </c>
      <c r="M27" s="51"/>
      <c r="N27" s="13">
        <f t="shared" si="3"/>
        <v>1230</v>
      </c>
      <c r="O27" s="13">
        <f t="shared" si="4"/>
        <v>738</v>
      </c>
      <c r="P27" s="51"/>
      <c r="Q27" s="554">
        <v>492</v>
      </c>
      <c r="R27" s="529">
        <v>492</v>
      </c>
      <c r="S27" s="467">
        <v>492</v>
      </c>
      <c r="T27" s="467">
        <v>492</v>
      </c>
      <c r="U27" s="467">
        <v>492</v>
      </c>
      <c r="V27" s="398">
        <v>491</v>
      </c>
      <c r="W27" s="436">
        <v>491</v>
      </c>
      <c r="X27" s="399">
        <v>470.40537500000005</v>
      </c>
      <c r="Y27" s="399">
        <v>470.40537500000005</v>
      </c>
      <c r="Z27" s="371">
        <v>427.64125000000001</v>
      </c>
      <c r="AA27" s="303">
        <v>294.92500000000001</v>
      </c>
      <c r="AB27" s="289">
        <v>294.92500000000001</v>
      </c>
      <c r="AC27" s="277">
        <v>235.94</v>
      </c>
      <c r="AD27" s="263">
        <v>235.94</v>
      </c>
      <c r="AE27" s="263">
        <v>235.94</v>
      </c>
      <c r="AF27" s="208">
        <v>210.65814</v>
      </c>
      <c r="AG27" s="208">
        <v>210.65814</v>
      </c>
      <c r="AH27" s="208">
        <v>210.65814</v>
      </c>
      <c r="AI27" s="208">
        <v>210.65814</v>
      </c>
      <c r="AJ27" s="208">
        <v>189.98750000000001</v>
      </c>
      <c r="AK27" s="190">
        <v>151.99</v>
      </c>
      <c r="AL27" s="312"/>
      <c r="AN27" s="34"/>
      <c r="AO27" s="34"/>
      <c r="AP27" s="34"/>
      <c r="AQ27" s="34"/>
      <c r="AR27" s="34"/>
      <c r="AS27" s="34"/>
    </row>
    <row r="28" spans="1:45" s="144" customFormat="1" ht="23.1" customHeight="1" x14ac:dyDescent="0.25">
      <c r="A28" s="516" t="s">
        <v>290</v>
      </c>
      <c r="B28" s="2">
        <v>226</v>
      </c>
      <c r="C28" s="2" t="s">
        <v>312</v>
      </c>
      <c r="D28" s="3" t="s">
        <v>73</v>
      </c>
      <c r="E28" s="116">
        <f t="shared" si="5"/>
        <v>1700</v>
      </c>
      <c r="F28" s="117">
        <f t="shared" si="5"/>
        <v>1000</v>
      </c>
      <c r="G28" s="101"/>
      <c r="H28" s="2"/>
      <c r="I28" s="2"/>
      <c r="J28" s="47"/>
      <c r="K28" s="202">
        <f t="shared" si="1"/>
        <v>1700</v>
      </c>
      <c r="L28" s="202">
        <f t="shared" si="2"/>
        <v>1000</v>
      </c>
      <c r="M28" s="51"/>
      <c r="N28" s="13">
        <f t="shared" si="3"/>
        <v>1627.5</v>
      </c>
      <c r="O28" s="13">
        <f t="shared" si="4"/>
        <v>976.5</v>
      </c>
      <c r="P28" s="51"/>
      <c r="Q28" s="554">
        <v>651</v>
      </c>
      <c r="R28" s="529">
        <v>651</v>
      </c>
      <c r="S28" s="467">
        <v>651</v>
      </c>
      <c r="T28" s="467">
        <v>651</v>
      </c>
      <c r="U28" s="467">
        <v>651</v>
      </c>
      <c r="V28" s="443">
        <v>651</v>
      </c>
      <c r="W28" s="436">
        <v>650.62</v>
      </c>
      <c r="X28" s="399">
        <v>622.32912499999998</v>
      </c>
      <c r="Y28" s="399">
        <v>622.32912499999998</v>
      </c>
      <c r="Z28" s="371">
        <v>565.75374999999997</v>
      </c>
      <c r="AA28" s="303">
        <v>390.17499999999995</v>
      </c>
      <c r="AB28" s="289">
        <v>390.17499999999995</v>
      </c>
      <c r="AC28" s="277">
        <v>312.14</v>
      </c>
      <c r="AD28" s="263">
        <v>312.14</v>
      </c>
      <c r="AE28" s="263">
        <v>312.14</v>
      </c>
      <c r="AF28" s="208">
        <v>278.69688000000002</v>
      </c>
      <c r="AG28" s="208">
        <v>278.69688000000002</v>
      </c>
      <c r="AH28" s="208">
        <v>278.69688000000002</v>
      </c>
      <c r="AI28" s="208">
        <v>278.69688000000002</v>
      </c>
      <c r="AJ28" s="208">
        <v>251.35000000000002</v>
      </c>
      <c r="AK28" s="190">
        <v>201.08</v>
      </c>
      <c r="AL28" s="312"/>
      <c r="AN28" s="34"/>
      <c r="AO28" s="34"/>
      <c r="AP28" s="34"/>
      <c r="AQ28" s="34"/>
      <c r="AR28" s="34"/>
      <c r="AS28" s="34"/>
    </row>
    <row r="29" spans="1:45" s="144" customFormat="1" ht="23.1" customHeight="1" x14ac:dyDescent="0.25">
      <c r="A29" s="516" t="s">
        <v>290</v>
      </c>
      <c r="B29" s="2">
        <v>226</v>
      </c>
      <c r="C29" s="2" t="s">
        <v>313</v>
      </c>
      <c r="D29" s="3" t="s">
        <v>74</v>
      </c>
      <c r="E29" s="116">
        <f t="shared" si="5"/>
        <v>2200</v>
      </c>
      <c r="F29" s="117">
        <f t="shared" si="5"/>
        <v>1300</v>
      </c>
      <c r="G29" s="101"/>
      <c r="H29" s="2"/>
      <c r="I29" s="2"/>
      <c r="J29" s="47"/>
      <c r="K29" s="202">
        <f t="shared" si="1"/>
        <v>2200</v>
      </c>
      <c r="L29" s="202">
        <f t="shared" si="2"/>
        <v>1300</v>
      </c>
      <c r="M29" s="51"/>
      <c r="N29" s="13">
        <f t="shared" si="3"/>
        <v>2117.5</v>
      </c>
      <c r="O29" s="13">
        <f t="shared" si="4"/>
        <v>1270.5</v>
      </c>
      <c r="P29" s="51"/>
      <c r="Q29" s="554">
        <v>847</v>
      </c>
      <c r="R29" s="529">
        <v>847</v>
      </c>
      <c r="S29" s="467">
        <v>847</v>
      </c>
      <c r="T29" s="467">
        <v>847</v>
      </c>
      <c r="U29" s="467">
        <v>847</v>
      </c>
      <c r="V29" s="443">
        <v>847</v>
      </c>
      <c r="W29" s="436">
        <v>846.18</v>
      </c>
      <c r="X29" s="399">
        <v>809.3827500000001</v>
      </c>
      <c r="Y29" s="399">
        <v>809.3827500000001</v>
      </c>
      <c r="Z29" s="371">
        <v>735.80250000000001</v>
      </c>
      <c r="AA29" s="303">
        <v>507.45</v>
      </c>
      <c r="AB29" s="289">
        <v>579.75</v>
      </c>
      <c r="AC29" s="277">
        <v>463.8</v>
      </c>
      <c r="AD29" s="263">
        <v>463.8</v>
      </c>
      <c r="AE29" s="263">
        <v>463.8</v>
      </c>
      <c r="AF29" s="208">
        <v>362.46671999999995</v>
      </c>
      <c r="AG29" s="208">
        <v>362.46671999999995</v>
      </c>
      <c r="AH29" s="208">
        <v>362.46671999999995</v>
      </c>
      <c r="AI29" s="208">
        <v>362.46671999999995</v>
      </c>
      <c r="AJ29" s="208">
        <v>326.89999999999998</v>
      </c>
      <c r="AK29" s="190">
        <v>261.52</v>
      </c>
      <c r="AL29" s="312"/>
      <c r="AN29" s="34"/>
      <c r="AO29" s="34"/>
      <c r="AP29" s="34"/>
      <c r="AQ29" s="34"/>
      <c r="AR29" s="34"/>
      <c r="AS29" s="34"/>
    </row>
    <row r="30" spans="1:45" s="144" customFormat="1" ht="23.1" customHeight="1" x14ac:dyDescent="0.25">
      <c r="A30" s="516" t="s">
        <v>290</v>
      </c>
      <c r="B30" s="2">
        <v>226</v>
      </c>
      <c r="C30" s="2" t="s">
        <v>314</v>
      </c>
      <c r="D30" s="3" t="s">
        <v>75</v>
      </c>
      <c r="E30" s="116">
        <f t="shared" si="5"/>
        <v>2500</v>
      </c>
      <c r="F30" s="117">
        <f t="shared" si="5"/>
        <v>1500</v>
      </c>
      <c r="G30" s="101"/>
      <c r="H30" s="2"/>
      <c r="I30" s="2"/>
      <c r="J30" s="47"/>
      <c r="K30" s="202">
        <f t="shared" si="1"/>
        <v>2500</v>
      </c>
      <c r="L30" s="202">
        <f t="shared" si="2"/>
        <v>1500</v>
      </c>
      <c r="M30" s="51"/>
      <c r="N30" s="13">
        <f t="shared" si="3"/>
        <v>2417.5</v>
      </c>
      <c r="O30" s="13">
        <f t="shared" si="4"/>
        <v>1450.5</v>
      </c>
      <c r="P30" s="51"/>
      <c r="Q30" s="554">
        <v>967</v>
      </c>
      <c r="R30" s="529">
        <v>967</v>
      </c>
      <c r="S30" s="467">
        <v>967</v>
      </c>
      <c r="T30" s="467">
        <v>967</v>
      </c>
      <c r="U30" s="467">
        <v>967</v>
      </c>
      <c r="V30" s="443">
        <v>967</v>
      </c>
      <c r="W30" s="436">
        <v>966.72</v>
      </c>
      <c r="X30" s="399">
        <v>924.70124999999996</v>
      </c>
      <c r="Y30" s="399">
        <v>924.70124999999996</v>
      </c>
      <c r="Z30" s="371">
        <v>840.63749999999993</v>
      </c>
      <c r="AA30" s="303">
        <v>579.75</v>
      </c>
      <c r="AB30" s="289">
        <v>579.75</v>
      </c>
      <c r="AC30" s="277">
        <v>463.8</v>
      </c>
      <c r="AD30" s="263">
        <v>463.8</v>
      </c>
      <c r="AE30" s="263">
        <v>463.8</v>
      </c>
      <c r="AF30" s="208">
        <v>414.10907999999995</v>
      </c>
      <c r="AG30" s="208">
        <v>414.10907999999995</v>
      </c>
      <c r="AH30" s="208">
        <v>414.10907999999995</v>
      </c>
      <c r="AI30" s="208">
        <v>414.10907999999995</v>
      </c>
      <c r="AJ30" s="208">
        <v>373.47499999999997</v>
      </c>
      <c r="AK30" s="190">
        <v>298.77999999999997</v>
      </c>
      <c r="AL30" s="312"/>
      <c r="AN30" s="34"/>
      <c r="AO30" s="34"/>
      <c r="AP30" s="34"/>
      <c r="AQ30" s="34"/>
      <c r="AR30" s="34"/>
      <c r="AS30" s="34"/>
    </row>
    <row r="31" spans="1:45" s="144" customFormat="1" ht="23.1" customHeight="1" x14ac:dyDescent="0.25">
      <c r="A31" s="516" t="s">
        <v>290</v>
      </c>
      <c r="B31" s="2">
        <v>226</v>
      </c>
      <c r="C31" s="2" t="s">
        <v>315</v>
      </c>
      <c r="D31" s="3" t="s">
        <v>76</v>
      </c>
      <c r="E31" s="116">
        <f t="shared" si="5"/>
        <v>2900</v>
      </c>
      <c r="F31" s="117">
        <f t="shared" si="5"/>
        <v>1800</v>
      </c>
      <c r="G31" s="101"/>
      <c r="H31" s="2"/>
      <c r="I31" s="2"/>
      <c r="J31" s="47"/>
      <c r="K31" s="202">
        <f t="shared" si="1"/>
        <v>2900</v>
      </c>
      <c r="L31" s="202">
        <f t="shared" si="2"/>
        <v>1800</v>
      </c>
      <c r="M31" s="51"/>
      <c r="N31" s="13">
        <f t="shared" si="3"/>
        <v>2845.5250000000001</v>
      </c>
      <c r="O31" s="13">
        <f t="shared" si="4"/>
        <v>1707.3150000000001</v>
      </c>
      <c r="P31" s="51"/>
      <c r="Q31" s="554">
        <v>1138.21</v>
      </c>
      <c r="R31" s="529">
        <v>1138.21</v>
      </c>
      <c r="S31" s="467">
        <v>1138.21</v>
      </c>
      <c r="T31" s="467">
        <v>1138.21</v>
      </c>
      <c r="U31" s="467">
        <v>1138.21</v>
      </c>
      <c r="V31" s="443">
        <v>1138.21</v>
      </c>
      <c r="W31" s="436">
        <v>1138.21</v>
      </c>
      <c r="X31" s="399">
        <v>1088.7270625000003</v>
      </c>
      <c r="Y31" s="399">
        <v>1088.7270625000003</v>
      </c>
      <c r="Z31" s="371">
        <v>989.75187500000015</v>
      </c>
      <c r="AA31" s="303">
        <v>682.58750000000009</v>
      </c>
      <c r="AB31" s="289">
        <v>682.58750000000009</v>
      </c>
      <c r="AC31" s="277">
        <v>546.07000000000005</v>
      </c>
      <c r="AD31" s="263">
        <v>546.07000000000005</v>
      </c>
      <c r="AE31" s="263">
        <v>546.07000000000005</v>
      </c>
      <c r="AF31" s="208">
        <v>487.56707999999992</v>
      </c>
      <c r="AG31" s="208">
        <v>487.56707999999992</v>
      </c>
      <c r="AH31" s="208">
        <v>487.56707999999992</v>
      </c>
      <c r="AI31" s="208">
        <v>487.56707999999992</v>
      </c>
      <c r="AJ31" s="208">
        <v>439.72499999999997</v>
      </c>
      <c r="AK31" s="190">
        <v>351.78</v>
      </c>
      <c r="AL31" s="312"/>
      <c r="AN31" s="34"/>
      <c r="AO31" s="34"/>
      <c r="AP31" s="34"/>
      <c r="AQ31" s="34"/>
      <c r="AR31" s="34"/>
      <c r="AS31" s="34"/>
    </row>
    <row r="32" spans="1:45" s="144" customFormat="1" ht="23.1" customHeight="1" x14ac:dyDescent="0.25">
      <c r="A32" s="516" t="s">
        <v>290</v>
      </c>
      <c r="B32" s="2">
        <v>226</v>
      </c>
      <c r="C32" s="2" t="s">
        <v>316</v>
      </c>
      <c r="D32" s="3" t="s">
        <v>77</v>
      </c>
      <c r="E32" s="116">
        <f t="shared" si="5"/>
        <v>5300</v>
      </c>
      <c r="F32" s="117">
        <f t="shared" si="5"/>
        <v>3200</v>
      </c>
      <c r="G32" s="101"/>
      <c r="H32" s="2"/>
      <c r="I32" s="2"/>
      <c r="J32" s="47"/>
      <c r="K32" s="202">
        <f t="shared" si="1"/>
        <v>5300</v>
      </c>
      <c r="L32" s="202">
        <f t="shared" si="2"/>
        <v>3200</v>
      </c>
      <c r="M32" s="51"/>
      <c r="N32" s="13">
        <f t="shared" si="3"/>
        <v>5291.8499999999995</v>
      </c>
      <c r="O32" s="13">
        <f t="shared" si="4"/>
        <v>3175.1099999999997</v>
      </c>
      <c r="P32" s="51"/>
      <c r="Q32" s="568">
        <v>2116.7399999999998</v>
      </c>
      <c r="R32" s="529">
        <v>2116.7399999999998</v>
      </c>
      <c r="S32" s="467">
        <v>2116.7399999999998</v>
      </c>
      <c r="T32" s="467">
        <v>2116.7399999999998</v>
      </c>
      <c r="U32" s="467">
        <v>2116.7399999999998</v>
      </c>
      <c r="V32" s="443">
        <v>2116.7399999999998</v>
      </c>
      <c r="W32" s="436">
        <v>2116.7399999999998</v>
      </c>
      <c r="X32" s="399">
        <v>2024.7328750000001</v>
      </c>
      <c r="Y32" s="399">
        <v>2024.7328750000001</v>
      </c>
      <c r="Z32" s="371">
        <v>1840.66625</v>
      </c>
      <c r="AA32" s="303">
        <v>1269.425</v>
      </c>
      <c r="AB32" s="289">
        <v>1269.425</v>
      </c>
      <c r="AC32" s="277">
        <v>1015.54</v>
      </c>
      <c r="AD32" s="263">
        <v>1015.54</v>
      </c>
      <c r="AE32" s="263">
        <v>1015.54</v>
      </c>
      <c r="AF32" s="208">
        <v>906.73505999999998</v>
      </c>
      <c r="AG32" s="208">
        <v>906.73505999999998</v>
      </c>
      <c r="AH32" s="208">
        <v>906.73505999999998</v>
      </c>
      <c r="AI32" s="208">
        <v>906.73505999999998</v>
      </c>
      <c r="AJ32" s="208">
        <v>817.76250000000005</v>
      </c>
      <c r="AK32" s="190">
        <v>654.21</v>
      </c>
      <c r="AL32" s="312"/>
      <c r="AN32" s="34"/>
      <c r="AO32" s="34"/>
      <c r="AP32" s="34"/>
      <c r="AQ32" s="34"/>
      <c r="AR32" s="34"/>
      <c r="AS32" s="34"/>
    </row>
    <row r="33" spans="1:45" s="144" customFormat="1" ht="23.1" customHeight="1" x14ac:dyDescent="0.25">
      <c r="A33" s="516" t="s">
        <v>290</v>
      </c>
      <c r="B33" s="2">
        <v>226</v>
      </c>
      <c r="C33" s="2" t="s">
        <v>317</v>
      </c>
      <c r="D33" s="3" t="s">
        <v>78</v>
      </c>
      <c r="E33" s="116">
        <f t="shared" si="5"/>
        <v>6700</v>
      </c>
      <c r="F33" s="117">
        <f t="shared" si="5"/>
        <v>4000</v>
      </c>
      <c r="G33" s="101"/>
      <c r="H33" s="2"/>
      <c r="I33" s="2"/>
      <c r="J33" s="47"/>
      <c r="K33" s="202">
        <f t="shared" si="1"/>
        <v>6700</v>
      </c>
      <c r="L33" s="202">
        <f t="shared" si="2"/>
        <v>4000</v>
      </c>
      <c r="M33" s="51"/>
      <c r="N33" s="13">
        <f t="shared" si="3"/>
        <v>6667.5</v>
      </c>
      <c r="O33" s="13">
        <f t="shared" si="4"/>
        <v>4000.5</v>
      </c>
      <c r="P33" s="51"/>
      <c r="Q33" s="568">
        <v>2667</v>
      </c>
      <c r="R33" s="529">
        <v>2667</v>
      </c>
      <c r="S33" s="467">
        <v>2667</v>
      </c>
      <c r="T33" s="467">
        <v>2667</v>
      </c>
      <c r="U33" s="467">
        <v>2667</v>
      </c>
      <c r="V33" s="443">
        <v>2667</v>
      </c>
      <c r="W33" s="436">
        <v>2666.54</v>
      </c>
      <c r="X33" s="399">
        <v>2550.6123500000003</v>
      </c>
      <c r="Y33" s="399">
        <v>2550.6123500000003</v>
      </c>
      <c r="Z33" s="371">
        <v>2318.7384999999999</v>
      </c>
      <c r="AA33" s="303">
        <v>1599.13</v>
      </c>
      <c r="AB33" s="289">
        <v>1612.5</v>
      </c>
      <c r="AC33" s="269">
        <v>1290</v>
      </c>
      <c r="AD33" s="263">
        <v>1279.3</v>
      </c>
      <c r="AE33" s="263">
        <v>1279.3</v>
      </c>
      <c r="AF33" s="208">
        <v>1142.2303199999999</v>
      </c>
      <c r="AG33" s="208">
        <v>1142.2303199999999</v>
      </c>
      <c r="AH33" s="208">
        <v>1142.2303199999999</v>
      </c>
      <c r="AI33" s="208">
        <v>1142.2303199999999</v>
      </c>
      <c r="AJ33" s="208">
        <v>1030.1500000000001</v>
      </c>
      <c r="AK33" s="190">
        <v>824.12</v>
      </c>
      <c r="AL33" s="312"/>
      <c r="AN33" s="34"/>
      <c r="AO33" s="34"/>
      <c r="AP33" s="34"/>
      <c r="AQ33" s="34"/>
      <c r="AR33" s="34"/>
      <c r="AS33" s="34"/>
    </row>
    <row r="34" spans="1:45" s="144" customFormat="1" ht="23.1" customHeight="1" x14ac:dyDescent="0.25">
      <c r="A34" s="516" t="s">
        <v>290</v>
      </c>
      <c r="B34" s="2">
        <v>226</v>
      </c>
      <c r="C34" s="2" t="s">
        <v>318</v>
      </c>
      <c r="D34" s="3" t="s">
        <v>79</v>
      </c>
      <c r="E34" s="116">
        <f t="shared" si="5"/>
        <v>10800</v>
      </c>
      <c r="F34" s="117">
        <f t="shared" si="5"/>
        <v>6500</v>
      </c>
      <c r="G34" s="101"/>
      <c r="H34" s="2"/>
      <c r="I34" s="2"/>
      <c r="J34" s="47"/>
      <c r="K34" s="202">
        <f t="shared" si="1"/>
        <v>10800</v>
      </c>
      <c r="L34" s="202">
        <f t="shared" si="2"/>
        <v>6500</v>
      </c>
      <c r="M34" s="51"/>
      <c r="N34" s="13">
        <f t="shared" si="3"/>
        <v>10757.5</v>
      </c>
      <c r="O34" s="13">
        <f t="shared" si="4"/>
        <v>6454.5</v>
      </c>
      <c r="P34" s="51"/>
      <c r="Q34" s="554">
        <v>4303</v>
      </c>
      <c r="R34" s="529">
        <v>4303</v>
      </c>
      <c r="S34" s="467">
        <v>4303</v>
      </c>
      <c r="T34" s="467">
        <v>4303</v>
      </c>
      <c r="U34" s="467">
        <v>4303</v>
      </c>
      <c r="V34" s="409">
        <v>4303</v>
      </c>
      <c r="W34" s="436">
        <v>4302.3900000000003</v>
      </c>
      <c r="X34" s="399">
        <v>4115.2435500000001</v>
      </c>
      <c r="Y34" s="399">
        <v>4115.2435500000001</v>
      </c>
      <c r="Z34" s="371">
        <v>3741.1305000000002</v>
      </c>
      <c r="AA34" s="303">
        <v>2580.09</v>
      </c>
      <c r="AB34" s="289">
        <v>2582.5</v>
      </c>
      <c r="AC34" s="269">
        <v>2066</v>
      </c>
      <c r="AD34" s="263">
        <v>2064.0700000000002</v>
      </c>
      <c r="AE34" s="263">
        <v>2064.0700000000002</v>
      </c>
      <c r="AF34" s="208">
        <v>1842.9226200000001</v>
      </c>
      <c r="AG34" s="208">
        <v>1842.9226200000001</v>
      </c>
      <c r="AH34" s="208">
        <v>1842.9226200000001</v>
      </c>
      <c r="AI34" s="208">
        <v>1842.9226200000001</v>
      </c>
      <c r="AJ34" s="208">
        <v>1662.0875000000001</v>
      </c>
      <c r="AK34" s="190">
        <v>1329.67</v>
      </c>
      <c r="AL34" s="312"/>
      <c r="AN34" s="34"/>
      <c r="AO34" s="34"/>
      <c r="AP34" s="34"/>
      <c r="AQ34" s="34"/>
      <c r="AR34" s="34"/>
      <c r="AS34" s="34"/>
    </row>
    <row r="35" spans="1:45" s="144" customFormat="1" ht="23.1" customHeight="1" x14ac:dyDescent="0.25">
      <c r="A35" s="516" t="s">
        <v>290</v>
      </c>
      <c r="B35" s="2">
        <v>226</v>
      </c>
      <c r="C35" s="2" t="s">
        <v>319</v>
      </c>
      <c r="D35" s="3" t="s">
        <v>80</v>
      </c>
      <c r="E35" s="116">
        <f t="shared" si="5"/>
        <v>13300</v>
      </c>
      <c r="F35" s="117">
        <f t="shared" si="5"/>
        <v>8000</v>
      </c>
      <c r="G35" s="101"/>
      <c r="H35" s="2"/>
      <c r="I35" s="2"/>
      <c r="J35" s="47"/>
      <c r="K35" s="202">
        <f t="shared" si="1"/>
        <v>13300</v>
      </c>
      <c r="L35" s="202">
        <f t="shared" si="2"/>
        <v>8000</v>
      </c>
      <c r="M35" s="51"/>
      <c r="N35" s="13">
        <f t="shared" si="3"/>
        <v>13257.5</v>
      </c>
      <c r="O35" s="13">
        <f t="shared" si="4"/>
        <v>7954.5</v>
      </c>
      <c r="P35" s="51"/>
      <c r="Q35" s="568">
        <v>5303</v>
      </c>
      <c r="R35" s="529">
        <v>5303</v>
      </c>
      <c r="S35" s="467">
        <v>5303</v>
      </c>
      <c r="T35" s="467">
        <v>5303</v>
      </c>
      <c r="U35" s="467">
        <v>5303</v>
      </c>
      <c r="V35" s="443">
        <v>5303</v>
      </c>
      <c r="W35" s="436">
        <v>5302.03</v>
      </c>
      <c r="X35" s="399">
        <v>5071.5098500000004</v>
      </c>
      <c r="Y35" s="399">
        <v>5071.5098500000004</v>
      </c>
      <c r="Z35" s="371">
        <v>4610.4634999999998</v>
      </c>
      <c r="AA35" s="303">
        <v>3179.63</v>
      </c>
      <c r="AB35" s="289">
        <v>3187.5</v>
      </c>
      <c r="AC35" s="269">
        <v>2550</v>
      </c>
      <c r="AD35" s="263">
        <v>2543.6999999999998</v>
      </c>
      <c r="AE35" s="263">
        <v>2543.6999999999998</v>
      </c>
      <c r="AF35" s="208">
        <v>2271.1689000000001</v>
      </c>
      <c r="AG35" s="208">
        <v>2271.1689000000001</v>
      </c>
      <c r="AH35" s="208">
        <v>2271.1689000000001</v>
      </c>
      <c r="AI35" s="208">
        <v>2271.1689000000001</v>
      </c>
      <c r="AJ35" s="208">
        <v>2048.3125</v>
      </c>
      <c r="AK35" s="190">
        <v>1638.65</v>
      </c>
      <c r="AL35" s="312"/>
      <c r="AN35" s="34"/>
      <c r="AO35" s="34"/>
      <c r="AP35" s="34"/>
      <c r="AQ35" s="34"/>
      <c r="AR35" s="34"/>
      <c r="AS35" s="34"/>
    </row>
    <row r="36" spans="1:45" ht="23.1" customHeight="1" x14ac:dyDescent="0.25">
      <c r="A36" s="516" t="s">
        <v>290</v>
      </c>
      <c r="B36" s="2">
        <v>226</v>
      </c>
      <c r="C36" s="2" t="s">
        <v>320</v>
      </c>
      <c r="D36" s="3" t="s">
        <v>81</v>
      </c>
      <c r="E36" s="116">
        <f t="shared" si="5"/>
        <v>19100</v>
      </c>
      <c r="F36" s="117">
        <f t="shared" si="5"/>
        <v>11500</v>
      </c>
      <c r="G36" s="101"/>
      <c r="J36" s="47"/>
      <c r="K36" s="202">
        <f t="shared" si="1"/>
        <v>19100</v>
      </c>
      <c r="L36" s="202">
        <f t="shared" si="2"/>
        <v>11500</v>
      </c>
      <c r="M36" s="51"/>
      <c r="N36" s="13">
        <f t="shared" si="3"/>
        <v>19100.899999999998</v>
      </c>
      <c r="O36" s="13">
        <f t="shared" si="4"/>
        <v>11460.539999999999</v>
      </c>
      <c r="P36" s="51"/>
      <c r="Q36" s="554">
        <v>7640.36</v>
      </c>
      <c r="R36" s="529">
        <v>7640.36</v>
      </c>
      <c r="S36" s="467">
        <v>7640.36</v>
      </c>
      <c r="T36" s="467">
        <v>7640.36</v>
      </c>
      <c r="U36" s="467">
        <v>7640.36</v>
      </c>
      <c r="V36" s="398">
        <v>7640.36</v>
      </c>
      <c r="W36" s="436">
        <v>7640.36</v>
      </c>
      <c r="X36" s="399">
        <v>7308.1783500000001</v>
      </c>
      <c r="Y36" s="399">
        <v>7308.1783500000001</v>
      </c>
      <c r="Z36" s="371">
        <v>6643.7984999999999</v>
      </c>
      <c r="AA36" s="303">
        <v>4581.93</v>
      </c>
      <c r="AB36" s="289">
        <v>4587.5</v>
      </c>
      <c r="AC36" s="269">
        <v>3670</v>
      </c>
      <c r="AD36" s="263">
        <v>3665.54</v>
      </c>
      <c r="AE36" s="263">
        <v>3665.54</v>
      </c>
      <c r="AF36" s="208">
        <v>3272.8033799999998</v>
      </c>
      <c r="AG36" s="208">
        <v>3272.8033799999998</v>
      </c>
      <c r="AH36" s="208">
        <v>3272.8033799999998</v>
      </c>
      <c r="AI36" s="208">
        <v>3272.8033799999998</v>
      </c>
      <c r="AJ36" s="208">
        <v>2951.6624999999999</v>
      </c>
      <c r="AK36" s="190">
        <v>2361.33</v>
      </c>
      <c r="AL36" s="312"/>
    </row>
    <row r="37" spans="1:45" ht="23.1" customHeight="1" x14ac:dyDescent="0.25">
      <c r="A37" s="516" t="s">
        <v>290</v>
      </c>
      <c r="B37" s="2">
        <v>226</v>
      </c>
      <c r="C37" s="2" t="s">
        <v>321</v>
      </c>
      <c r="D37" s="3" t="s">
        <v>82</v>
      </c>
      <c r="E37" s="116">
        <f t="shared" si="5"/>
        <v>29700</v>
      </c>
      <c r="F37" s="117">
        <f t="shared" si="5"/>
        <v>17800</v>
      </c>
      <c r="G37" s="101"/>
      <c r="J37" s="47"/>
      <c r="K37" s="202">
        <f t="shared" si="1"/>
        <v>29700</v>
      </c>
      <c r="L37" s="202">
        <f t="shared" si="2"/>
        <v>17800</v>
      </c>
      <c r="M37" s="51"/>
      <c r="N37" s="13">
        <f t="shared" si="3"/>
        <v>29640.5</v>
      </c>
      <c r="O37" s="13">
        <f t="shared" si="4"/>
        <v>17784.300000000003</v>
      </c>
      <c r="P37" s="51"/>
      <c r="Q37" s="554">
        <v>11856.2</v>
      </c>
      <c r="R37" s="529">
        <v>11856.2</v>
      </c>
      <c r="S37" s="467">
        <v>11856.2</v>
      </c>
      <c r="T37" s="467">
        <v>11856.2</v>
      </c>
      <c r="U37" s="467">
        <v>11856.2</v>
      </c>
      <c r="V37" s="398">
        <v>11856.2</v>
      </c>
      <c r="W37" s="436">
        <v>11856.2</v>
      </c>
      <c r="X37" s="399">
        <v>11340.729125000002</v>
      </c>
      <c r="Y37" s="399">
        <v>11340.729125000002</v>
      </c>
      <c r="Z37" s="371">
        <v>10309.75375</v>
      </c>
      <c r="AA37" s="303">
        <v>7110.1750000000002</v>
      </c>
      <c r="AB37" s="289">
        <v>7110.1750000000002</v>
      </c>
      <c r="AC37" s="277">
        <v>5688.14</v>
      </c>
      <c r="AD37" s="263">
        <v>5688.14</v>
      </c>
      <c r="AE37" s="263">
        <v>5688.14</v>
      </c>
      <c r="AF37" s="208">
        <v>5078.6920799999998</v>
      </c>
      <c r="AG37" s="208">
        <v>5078.6920799999998</v>
      </c>
      <c r="AH37" s="208">
        <v>5078.6920799999998</v>
      </c>
      <c r="AI37" s="208">
        <v>5078.6920799999998</v>
      </c>
      <c r="AJ37" s="208">
        <v>4580.3500000000004</v>
      </c>
      <c r="AK37" s="190">
        <v>3664.28</v>
      </c>
      <c r="AL37" s="312"/>
    </row>
    <row r="38" spans="1:45" ht="23.1" customHeight="1" x14ac:dyDescent="0.25">
      <c r="A38" s="516" t="s">
        <v>290</v>
      </c>
      <c r="B38" s="2">
        <v>226</v>
      </c>
      <c r="C38" s="2" t="s">
        <v>322</v>
      </c>
      <c r="D38" s="3" t="s">
        <v>83</v>
      </c>
      <c r="E38" s="116">
        <f t="shared" si="5"/>
        <v>33500</v>
      </c>
      <c r="F38" s="117">
        <f t="shared" si="5"/>
        <v>20100</v>
      </c>
      <c r="G38" s="101"/>
      <c r="J38" s="47"/>
      <c r="K38" s="202">
        <f t="shared" si="1"/>
        <v>33500</v>
      </c>
      <c r="L38" s="202">
        <f t="shared" si="2"/>
        <v>20100</v>
      </c>
      <c r="M38" s="51"/>
      <c r="N38" s="13">
        <f t="shared" si="3"/>
        <v>33491.300000000003</v>
      </c>
      <c r="O38" s="13">
        <f t="shared" si="4"/>
        <v>20094.78</v>
      </c>
      <c r="P38" s="51"/>
      <c r="Q38" s="554">
        <v>13396.52</v>
      </c>
      <c r="R38" s="529">
        <v>13396.52</v>
      </c>
      <c r="S38" s="467">
        <v>13396.52</v>
      </c>
      <c r="T38" s="467">
        <v>13396.52</v>
      </c>
      <c r="U38" s="467">
        <v>13396.52</v>
      </c>
      <c r="V38" s="398">
        <v>13396.52</v>
      </c>
      <c r="W38" s="436">
        <v>13396.52</v>
      </c>
      <c r="X38" s="399">
        <v>12814.050562500001</v>
      </c>
      <c r="Y38" s="399">
        <v>12814.050562500001</v>
      </c>
      <c r="Z38" s="371">
        <v>11649.136875</v>
      </c>
      <c r="AA38" s="303">
        <v>8033.8874999999998</v>
      </c>
      <c r="AB38" s="289">
        <v>8033.8874999999998</v>
      </c>
      <c r="AC38" s="277">
        <v>6427.11</v>
      </c>
      <c r="AD38" s="263">
        <v>6427.11</v>
      </c>
      <c r="AE38" s="263">
        <v>6427.11</v>
      </c>
      <c r="AF38" s="208">
        <v>5738.4973799999998</v>
      </c>
      <c r="AG38" s="208">
        <v>5738.4973799999998</v>
      </c>
      <c r="AH38" s="208">
        <v>5738.4973799999998</v>
      </c>
      <c r="AI38" s="208">
        <v>5738.4973799999998</v>
      </c>
      <c r="AJ38" s="208">
        <v>5175.4125000000004</v>
      </c>
      <c r="AK38" s="190">
        <v>4140.33</v>
      </c>
      <c r="AL38" s="312"/>
    </row>
    <row r="39" spans="1:45" ht="21.95" customHeight="1" x14ac:dyDescent="0.25">
      <c r="D39" s="320"/>
      <c r="E39" s="138"/>
      <c r="F39" s="139"/>
      <c r="G39" s="103"/>
      <c r="H39" s="67"/>
      <c r="I39" s="67"/>
      <c r="J39" s="2"/>
      <c r="K39" s="202">
        <f t="shared" si="1"/>
        <v>0</v>
      </c>
      <c r="L39" s="202">
        <f t="shared" si="2"/>
        <v>0</v>
      </c>
      <c r="M39" s="2"/>
      <c r="N39" s="13"/>
      <c r="O39" s="13"/>
      <c r="P39" s="2"/>
      <c r="Q39" s="398" t="s">
        <v>851</v>
      </c>
      <c r="R39" s="398" t="s">
        <v>851</v>
      </c>
      <c r="S39" s="398" t="s">
        <v>851</v>
      </c>
      <c r="T39" s="398" t="s">
        <v>851</v>
      </c>
      <c r="U39" s="398" t="s">
        <v>851</v>
      </c>
      <c r="V39" s="398" t="s">
        <v>851</v>
      </c>
      <c r="W39" s="436" t="s">
        <v>851</v>
      </c>
      <c r="X39" s="409" t="s">
        <v>851</v>
      </c>
      <c r="Y39" s="409" t="s">
        <v>851</v>
      </c>
      <c r="Z39" s="237" t="s">
        <v>841</v>
      </c>
      <c r="AA39" s="332"/>
      <c r="AB39" s="330"/>
      <c r="AC39" s="280"/>
      <c r="AD39" s="331"/>
      <c r="AE39" s="331"/>
      <c r="AF39" s="208"/>
      <c r="AG39" s="208"/>
      <c r="AH39" s="208"/>
      <c r="AI39" s="208"/>
      <c r="AJ39" s="208"/>
      <c r="AK39" s="190"/>
      <c r="AL39" s="312"/>
    </row>
    <row r="40" spans="1:45" s="66" customFormat="1" ht="23.1" customHeight="1" x14ac:dyDescent="0.25">
      <c r="A40" s="60"/>
      <c r="B40" s="60"/>
      <c r="C40" s="2"/>
      <c r="D40" s="615" t="s">
        <v>54</v>
      </c>
      <c r="E40" s="615"/>
      <c r="F40" s="615"/>
      <c r="G40" s="615"/>
      <c r="H40" s="615"/>
      <c r="I40" s="615"/>
      <c r="J40" s="60"/>
      <c r="K40" s="202">
        <f t="shared" si="1"/>
        <v>0</v>
      </c>
      <c r="L40" s="202">
        <f t="shared" si="2"/>
        <v>0</v>
      </c>
      <c r="M40" s="2"/>
      <c r="N40" s="13"/>
      <c r="O40" s="13"/>
      <c r="P40" s="60"/>
      <c r="Q40" s="553">
        <v>45483</v>
      </c>
      <c r="R40" s="476">
        <v>45455</v>
      </c>
      <c r="S40" s="476">
        <v>45425</v>
      </c>
      <c r="T40" s="476">
        <v>45394</v>
      </c>
      <c r="U40" s="473">
        <v>220324</v>
      </c>
      <c r="V40" s="398"/>
      <c r="W40" s="436"/>
      <c r="X40" s="409">
        <v>1.1000000000000001</v>
      </c>
      <c r="Y40" s="409">
        <v>1.1000000000000001</v>
      </c>
      <c r="Z40" s="237">
        <v>1.25</v>
      </c>
      <c r="AA40" s="332"/>
      <c r="AB40" s="330"/>
      <c r="AC40" s="280"/>
      <c r="AD40" s="331"/>
      <c r="AE40" s="331"/>
      <c r="AF40" s="208">
        <v>190.21464</v>
      </c>
      <c r="AG40" s="208">
        <v>190.21464</v>
      </c>
      <c r="AH40" s="208">
        <v>190.21464</v>
      </c>
      <c r="AI40" s="208">
        <v>190.21464</v>
      </c>
      <c r="AJ40" s="208">
        <v>171.55</v>
      </c>
      <c r="AK40" s="192">
        <v>137.24</v>
      </c>
      <c r="AL40" s="312"/>
      <c r="AM40" s="144"/>
      <c r="AO40" s="34"/>
    </row>
    <row r="41" spans="1:45" s="66" customFormat="1" ht="23.1" customHeight="1" x14ac:dyDescent="0.25">
      <c r="A41" s="448" t="s">
        <v>238</v>
      </c>
      <c r="B41" s="60">
        <v>161</v>
      </c>
      <c r="C41" s="2" t="s">
        <v>422</v>
      </c>
      <c r="D41" s="3" t="s">
        <v>129</v>
      </c>
      <c r="E41" s="116">
        <f t="shared" ref="E41:F50" si="6">K41</f>
        <v>1200</v>
      </c>
      <c r="F41" s="117">
        <f t="shared" si="6"/>
        <v>700</v>
      </c>
      <c r="G41" s="101"/>
      <c r="H41" s="45"/>
      <c r="I41" s="45"/>
      <c r="J41" s="62"/>
      <c r="K41" s="202">
        <f t="shared" si="1"/>
        <v>1200</v>
      </c>
      <c r="L41" s="202">
        <f t="shared" si="2"/>
        <v>700</v>
      </c>
      <c r="M41" s="51"/>
      <c r="N41" s="13">
        <f t="shared" si="3"/>
        <v>1168.749</v>
      </c>
      <c r="O41" s="13">
        <f t="shared" si="4"/>
        <v>701.24940000000004</v>
      </c>
      <c r="P41" s="63"/>
      <c r="Q41" s="554">
        <v>467.49960000000004</v>
      </c>
      <c r="R41" s="477">
        <v>467.49960000000004</v>
      </c>
      <c r="S41" s="477">
        <v>467.49960000000004</v>
      </c>
      <c r="T41" s="477">
        <v>467.49960000000004</v>
      </c>
      <c r="U41" s="450">
        <v>432.87</v>
      </c>
      <c r="V41" s="450">
        <v>417.76203450851102</v>
      </c>
      <c r="W41" s="436">
        <v>379.78366773501</v>
      </c>
      <c r="X41" s="409">
        <v>379.78366773501</v>
      </c>
      <c r="Y41" s="409">
        <v>379.78366773501</v>
      </c>
      <c r="Z41" s="367">
        <v>345.25787975909998</v>
      </c>
      <c r="AA41" s="303">
        <v>276.20630380727999</v>
      </c>
      <c r="AB41" s="289">
        <v>264.16058129999999</v>
      </c>
      <c r="AC41" s="277">
        <v>211.32846504</v>
      </c>
      <c r="AD41" s="263">
        <v>211.32846504</v>
      </c>
      <c r="AE41" s="263">
        <v>211.32846504</v>
      </c>
      <c r="AF41" s="208">
        <v>190.21464</v>
      </c>
      <c r="AG41" s="208">
        <v>190.21464</v>
      </c>
      <c r="AH41" s="208">
        <v>190.21464</v>
      </c>
      <c r="AI41" s="208">
        <v>190.21464</v>
      </c>
      <c r="AJ41" s="208">
        <v>171.55</v>
      </c>
      <c r="AK41" s="192">
        <v>137.24</v>
      </c>
      <c r="AL41" s="312"/>
      <c r="AM41" s="144"/>
      <c r="AO41" s="34"/>
    </row>
    <row r="42" spans="1:45" ht="23.1" customHeight="1" x14ac:dyDescent="0.25">
      <c r="A42" s="449" t="s">
        <v>238</v>
      </c>
      <c r="B42" s="2">
        <v>162</v>
      </c>
      <c r="C42" s="2" t="s">
        <v>423</v>
      </c>
      <c r="D42" s="3" t="s">
        <v>130</v>
      </c>
      <c r="E42" s="116">
        <f t="shared" si="6"/>
        <v>1600</v>
      </c>
      <c r="F42" s="117">
        <f t="shared" si="6"/>
        <v>1000</v>
      </c>
      <c r="G42" s="101"/>
      <c r="H42" s="45"/>
      <c r="I42" s="45"/>
      <c r="J42" s="62"/>
      <c r="K42" s="202">
        <f t="shared" si="1"/>
        <v>1600</v>
      </c>
      <c r="L42" s="202">
        <f t="shared" si="2"/>
        <v>1000</v>
      </c>
      <c r="M42" s="51"/>
      <c r="N42" s="13">
        <f t="shared" si="3"/>
        <v>1600.9</v>
      </c>
      <c r="O42" s="13">
        <f t="shared" si="4"/>
        <v>960.54</v>
      </c>
      <c r="P42" s="51"/>
      <c r="Q42" s="554">
        <v>640.36</v>
      </c>
      <c r="R42" s="477">
        <v>664.50239999999997</v>
      </c>
      <c r="S42" s="477">
        <v>664.50239999999997</v>
      </c>
      <c r="T42" s="477">
        <v>664.50239999999997</v>
      </c>
      <c r="U42" s="450">
        <v>615.28</v>
      </c>
      <c r="V42" s="450">
        <v>593.7980185920668</v>
      </c>
      <c r="W42" s="436">
        <v>539.81638053824247</v>
      </c>
      <c r="X42" s="409">
        <v>539.81638053824247</v>
      </c>
      <c r="Y42" s="409">
        <v>539.81638053824247</v>
      </c>
      <c r="Z42" s="367">
        <v>490.74216412567495</v>
      </c>
      <c r="AA42" s="303">
        <v>392.59373130053996</v>
      </c>
      <c r="AB42" s="289">
        <v>375.47219902499995</v>
      </c>
      <c r="AC42" s="277">
        <v>300.37775921999997</v>
      </c>
      <c r="AD42" s="263">
        <v>300.37775921999997</v>
      </c>
      <c r="AE42" s="263">
        <v>300.37775921999997</v>
      </c>
      <c r="AF42" s="208">
        <v>270.36701999999997</v>
      </c>
      <c r="AG42" s="208">
        <v>270.36701999999997</v>
      </c>
      <c r="AH42" s="208">
        <v>270.36701999999997</v>
      </c>
      <c r="AI42" s="208">
        <v>270.36701999999997</v>
      </c>
      <c r="AJ42" s="208">
        <v>243.83749999999998</v>
      </c>
      <c r="AK42" s="190">
        <v>195.07</v>
      </c>
      <c r="AL42" s="312"/>
    </row>
    <row r="43" spans="1:45" ht="23.1" customHeight="1" x14ac:dyDescent="0.25">
      <c r="A43" s="449" t="s">
        <v>238</v>
      </c>
      <c r="B43" s="2">
        <v>163</v>
      </c>
      <c r="C43" s="2" t="s">
        <v>424</v>
      </c>
      <c r="D43" s="3" t="s">
        <v>640</v>
      </c>
      <c r="E43" s="116">
        <f t="shared" si="6"/>
        <v>1700</v>
      </c>
      <c r="F43" s="117">
        <f t="shared" si="6"/>
        <v>1000</v>
      </c>
      <c r="G43" s="101"/>
      <c r="H43" s="45"/>
      <c r="I43" s="45"/>
      <c r="J43" s="62"/>
      <c r="K43" s="202">
        <f t="shared" si="1"/>
        <v>1700</v>
      </c>
      <c r="L43" s="202">
        <f t="shared" si="2"/>
        <v>1000</v>
      </c>
      <c r="M43" s="51"/>
      <c r="N43" s="13">
        <f t="shared" si="3"/>
        <v>1661.25</v>
      </c>
      <c r="O43" s="13">
        <f t="shared" si="4"/>
        <v>996.75</v>
      </c>
      <c r="P43" s="51"/>
      <c r="Q43" s="554">
        <v>664.5</v>
      </c>
      <c r="R43" s="477">
        <v>640.35360000000003</v>
      </c>
      <c r="S43" s="477">
        <v>640.35360000000003</v>
      </c>
      <c r="T43" s="477">
        <v>640.35360000000003</v>
      </c>
      <c r="U43" s="450">
        <v>592.91999999999996</v>
      </c>
      <c r="V43" s="450">
        <v>595.10694947838749</v>
      </c>
      <c r="W43" s="436">
        <v>541.00631770762493</v>
      </c>
      <c r="X43" s="420">
        <v>541.00631770762493</v>
      </c>
      <c r="Y43" s="409">
        <v>541.00631770762493</v>
      </c>
      <c r="Z43" s="367">
        <v>491.82392518874991</v>
      </c>
      <c r="AA43" s="303">
        <v>393.45914015099993</v>
      </c>
      <c r="AB43" s="289">
        <v>376.29986624999992</v>
      </c>
      <c r="AC43" s="277">
        <v>301.03989299999995</v>
      </c>
      <c r="AD43" s="263">
        <v>301.03989299999995</v>
      </c>
      <c r="AE43" s="263">
        <v>301.03989299999995</v>
      </c>
      <c r="AF43" s="208">
        <v>270.96299999999997</v>
      </c>
      <c r="AG43" s="208">
        <v>270.96299999999997</v>
      </c>
      <c r="AH43" s="208">
        <v>270.96299999999997</v>
      </c>
      <c r="AI43" s="208">
        <v>270.96299999999997</v>
      </c>
      <c r="AJ43" s="208">
        <v>244.375</v>
      </c>
      <c r="AK43" s="190">
        <v>195.5</v>
      </c>
      <c r="AL43" s="312"/>
    </row>
    <row r="44" spans="1:45" ht="23.1" customHeight="1" x14ac:dyDescent="0.25">
      <c r="A44" s="449" t="s">
        <v>238</v>
      </c>
      <c r="B44" s="2">
        <v>164</v>
      </c>
      <c r="C44" s="2" t="s">
        <v>425</v>
      </c>
      <c r="D44" s="3" t="s">
        <v>226</v>
      </c>
      <c r="E44" s="116">
        <f t="shared" si="6"/>
        <v>2300</v>
      </c>
      <c r="F44" s="117">
        <f t="shared" si="6"/>
        <v>1400</v>
      </c>
      <c r="G44" s="101"/>
      <c r="H44" s="45"/>
      <c r="I44" s="45"/>
      <c r="J44" s="62"/>
      <c r="K44" s="202">
        <f t="shared" si="1"/>
        <v>2300</v>
      </c>
      <c r="L44" s="202">
        <f t="shared" si="2"/>
        <v>1400</v>
      </c>
      <c r="M44" s="51"/>
      <c r="N44" s="13">
        <f t="shared" si="3"/>
        <v>2228.337</v>
      </c>
      <c r="O44" s="13">
        <f t="shared" si="4"/>
        <v>1337.0021999999999</v>
      </c>
      <c r="P44" s="51"/>
      <c r="Q44" s="554">
        <v>891.33479999999997</v>
      </c>
      <c r="R44" s="477">
        <v>891.33479999999997</v>
      </c>
      <c r="S44" s="477">
        <v>891.33479999999997</v>
      </c>
      <c r="T44" s="477">
        <v>891.33479999999997</v>
      </c>
      <c r="U44" s="450">
        <v>825.31</v>
      </c>
      <c r="V44" s="450">
        <v>808.94972799939387</v>
      </c>
      <c r="W44" s="436">
        <v>735.40884363581256</v>
      </c>
      <c r="X44" s="409">
        <v>735.40884363581256</v>
      </c>
      <c r="Y44" s="409">
        <v>735.40884363581256</v>
      </c>
      <c r="Z44" s="367">
        <v>668.55349421437495</v>
      </c>
      <c r="AA44" s="303">
        <v>534.84279537149996</v>
      </c>
      <c r="AB44" s="289">
        <v>511.51759312499996</v>
      </c>
      <c r="AC44" s="277">
        <v>409.21407449999998</v>
      </c>
      <c r="AD44" s="263">
        <v>409.21407449999998</v>
      </c>
      <c r="AE44" s="263">
        <v>409.21407449999998</v>
      </c>
      <c r="AF44" s="208">
        <v>368.3295</v>
      </c>
      <c r="AG44" s="208">
        <v>368.3295</v>
      </c>
      <c r="AH44" s="208">
        <v>368.3295</v>
      </c>
      <c r="AI44" s="208">
        <v>368.3295</v>
      </c>
      <c r="AJ44" s="208">
        <v>332.1875</v>
      </c>
      <c r="AK44" s="190">
        <v>265.75</v>
      </c>
      <c r="AL44" s="312"/>
    </row>
    <row r="45" spans="1:45" ht="23.1" customHeight="1" x14ac:dyDescent="0.25">
      <c r="A45" s="449" t="s">
        <v>238</v>
      </c>
      <c r="B45" s="2">
        <v>165</v>
      </c>
      <c r="C45" s="2" t="s">
        <v>426</v>
      </c>
      <c r="D45" s="3" t="s">
        <v>227</v>
      </c>
      <c r="E45" s="116">
        <f t="shared" si="6"/>
        <v>2400</v>
      </c>
      <c r="F45" s="117">
        <f t="shared" si="6"/>
        <v>1500</v>
      </c>
      <c r="G45" s="101"/>
      <c r="H45" s="45"/>
      <c r="I45" s="45"/>
      <c r="J45" s="62"/>
      <c r="K45" s="202">
        <f t="shared" si="1"/>
        <v>2400</v>
      </c>
      <c r="L45" s="202">
        <f t="shared" si="2"/>
        <v>1500</v>
      </c>
      <c r="M45" s="51"/>
      <c r="N45" s="13">
        <f t="shared" si="3"/>
        <v>2383.4790000000003</v>
      </c>
      <c r="O45" s="13">
        <f t="shared" si="4"/>
        <v>1430.0874000000001</v>
      </c>
      <c r="P45" s="51"/>
      <c r="Q45" s="554">
        <v>953.39160000000004</v>
      </c>
      <c r="R45" s="477">
        <v>953.39160000000004</v>
      </c>
      <c r="S45" s="477">
        <v>953.39160000000004</v>
      </c>
      <c r="T45" s="477">
        <v>953.39160000000004</v>
      </c>
      <c r="U45" s="450">
        <v>882.77</v>
      </c>
      <c r="V45" s="450">
        <v>886.02444902646675</v>
      </c>
      <c r="W45" s="436">
        <v>805.47677184224244</v>
      </c>
      <c r="X45" s="409">
        <v>805.47677184224244</v>
      </c>
      <c r="Y45" s="409">
        <v>805.47677184224244</v>
      </c>
      <c r="Z45" s="367">
        <v>732.25161076567485</v>
      </c>
      <c r="AA45" s="303">
        <v>585.80128861253991</v>
      </c>
      <c r="AB45" s="289">
        <v>560.2537190249999</v>
      </c>
      <c r="AC45" s="277">
        <v>448.20297521999993</v>
      </c>
      <c r="AD45" s="263">
        <v>448.20297521999993</v>
      </c>
      <c r="AE45" s="263">
        <v>448.20297521999993</v>
      </c>
      <c r="AF45" s="208">
        <v>403.42301999999995</v>
      </c>
      <c r="AG45" s="208">
        <v>403.42301999999995</v>
      </c>
      <c r="AH45" s="208">
        <v>403.42301999999995</v>
      </c>
      <c r="AI45" s="208">
        <v>403.42301999999995</v>
      </c>
      <c r="AJ45" s="208">
        <v>363.83749999999998</v>
      </c>
      <c r="AK45" s="190">
        <v>291.07</v>
      </c>
      <c r="AL45" s="312"/>
    </row>
    <row r="46" spans="1:45" ht="23.1" customHeight="1" x14ac:dyDescent="0.25">
      <c r="A46" s="449" t="s">
        <v>238</v>
      </c>
      <c r="B46" s="2">
        <v>166</v>
      </c>
      <c r="C46" s="2" t="s">
        <v>427</v>
      </c>
      <c r="D46" s="3" t="s">
        <v>228</v>
      </c>
      <c r="E46" s="116">
        <f t="shared" si="6"/>
        <v>2700</v>
      </c>
      <c r="F46" s="117">
        <f t="shared" si="6"/>
        <v>1700</v>
      </c>
      <c r="G46" s="101"/>
      <c r="H46" s="45"/>
      <c r="I46" s="45"/>
      <c r="J46" s="62"/>
      <c r="K46" s="202">
        <f t="shared" si="1"/>
        <v>2700</v>
      </c>
      <c r="L46" s="202">
        <f t="shared" si="2"/>
        <v>1700</v>
      </c>
      <c r="M46" s="51"/>
      <c r="N46" s="13">
        <f t="shared" si="3"/>
        <v>2687.4450000000002</v>
      </c>
      <c r="O46" s="13">
        <f t="shared" si="4"/>
        <v>1612.4670000000001</v>
      </c>
      <c r="P46" s="51"/>
      <c r="Q46" s="554">
        <v>1074.9780000000001</v>
      </c>
      <c r="R46" s="477">
        <v>1074.9780000000001</v>
      </c>
      <c r="S46" s="477">
        <v>1074.9780000000001</v>
      </c>
      <c r="T46" s="477">
        <v>1074.9780000000001</v>
      </c>
      <c r="U46" s="450">
        <v>995.35</v>
      </c>
      <c r="V46" s="450">
        <v>975.57967385334246</v>
      </c>
      <c r="W46" s="436">
        <v>886.89061259394759</v>
      </c>
      <c r="X46" s="409">
        <v>886.89061259394759</v>
      </c>
      <c r="Y46" s="409">
        <v>886.89061259394759</v>
      </c>
      <c r="Z46" s="367">
        <v>806.26419326722498</v>
      </c>
      <c r="AA46" s="303">
        <v>645.01135461377999</v>
      </c>
      <c r="AB46" s="289">
        <v>616.88155567499996</v>
      </c>
      <c r="AC46" s="277">
        <v>493.50524453999998</v>
      </c>
      <c r="AD46" s="263">
        <v>493.50524453999998</v>
      </c>
      <c r="AE46" s="263">
        <v>493.50524453999998</v>
      </c>
      <c r="AF46" s="208">
        <v>444.19914</v>
      </c>
      <c r="AG46" s="208">
        <v>444.19914</v>
      </c>
      <c r="AH46" s="208">
        <v>444.19914</v>
      </c>
      <c r="AI46" s="208">
        <v>444.19914</v>
      </c>
      <c r="AJ46" s="208">
        <v>400.61250000000001</v>
      </c>
      <c r="AK46" s="190">
        <v>320.49</v>
      </c>
      <c r="AL46" s="312"/>
    </row>
    <row r="47" spans="1:45" ht="23.1" customHeight="1" x14ac:dyDescent="0.25">
      <c r="A47" s="449" t="s">
        <v>238</v>
      </c>
      <c r="B47" s="2">
        <v>167</v>
      </c>
      <c r="C47" s="2" t="s">
        <v>428</v>
      </c>
      <c r="D47" s="3" t="s">
        <v>131</v>
      </c>
      <c r="E47" s="116">
        <f t="shared" si="6"/>
        <v>4800</v>
      </c>
      <c r="F47" s="117">
        <f t="shared" si="6"/>
        <v>2900</v>
      </c>
      <c r="G47" s="101"/>
      <c r="H47" s="45"/>
      <c r="I47" s="45"/>
      <c r="J47" s="62"/>
      <c r="K47" s="202">
        <f t="shared" si="1"/>
        <v>4800</v>
      </c>
      <c r="L47" s="202">
        <f t="shared" si="2"/>
        <v>2900</v>
      </c>
      <c r="M47" s="51"/>
      <c r="N47" s="13">
        <f t="shared" si="3"/>
        <v>4791.2</v>
      </c>
      <c r="O47" s="13">
        <f t="shared" si="4"/>
        <v>2874.7200000000003</v>
      </c>
      <c r="P47" s="51"/>
      <c r="Q47" s="554">
        <v>1916.48</v>
      </c>
      <c r="R47" s="477">
        <v>1916.48</v>
      </c>
      <c r="S47" s="477">
        <v>1916.48</v>
      </c>
      <c r="T47" s="477">
        <v>1916.48</v>
      </c>
      <c r="U47" s="450">
        <v>1774.52</v>
      </c>
      <c r="V47" s="450">
        <v>1774.5200000000002</v>
      </c>
      <c r="W47" s="436">
        <v>1613.2</v>
      </c>
      <c r="X47" s="420">
        <v>1614</v>
      </c>
      <c r="Y47" s="409">
        <v>1613.2</v>
      </c>
      <c r="Z47" s="367">
        <v>1472.1329149999999</v>
      </c>
      <c r="AA47" s="303">
        <v>1177.706332</v>
      </c>
      <c r="AB47" s="289">
        <v>1126.345</v>
      </c>
      <c r="AC47" s="277">
        <v>901.07600000000002</v>
      </c>
      <c r="AD47" s="263">
        <v>901.07600000000002</v>
      </c>
      <c r="AE47" s="263">
        <v>901.07600000000002</v>
      </c>
      <c r="AF47" s="208">
        <v>810.96245999999996</v>
      </c>
      <c r="AG47" s="208">
        <v>810.96245999999996</v>
      </c>
      <c r="AH47" s="208">
        <v>810.96245999999996</v>
      </c>
      <c r="AI47" s="208">
        <v>810.96245999999996</v>
      </c>
      <c r="AJ47" s="208">
        <v>731.38750000000005</v>
      </c>
      <c r="AK47" s="190">
        <v>585.11</v>
      </c>
      <c r="AL47" s="312"/>
    </row>
    <row r="48" spans="1:45" ht="23.1" customHeight="1" x14ac:dyDescent="0.25">
      <c r="A48" s="449" t="s">
        <v>238</v>
      </c>
      <c r="B48" s="2">
        <v>168</v>
      </c>
      <c r="C48" s="2" t="s">
        <v>429</v>
      </c>
      <c r="D48" s="3" t="s">
        <v>132</v>
      </c>
      <c r="E48" s="116">
        <f t="shared" si="6"/>
        <v>8200</v>
      </c>
      <c r="F48" s="117">
        <f t="shared" si="6"/>
        <v>4900</v>
      </c>
      <c r="G48" s="101"/>
      <c r="H48" s="45"/>
      <c r="I48" s="45"/>
      <c r="J48" s="62"/>
      <c r="K48" s="202">
        <f t="shared" si="1"/>
        <v>8200</v>
      </c>
      <c r="L48" s="202">
        <f t="shared" si="2"/>
        <v>4900</v>
      </c>
      <c r="M48" s="51"/>
      <c r="N48" s="13">
        <f t="shared" si="3"/>
        <v>8165.25</v>
      </c>
      <c r="O48" s="13">
        <f t="shared" si="4"/>
        <v>4899.1499999999996</v>
      </c>
      <c r="P48" s="51"/>
      <c r="Q48" s="554">
        <v>3266.1</v>
      </c>
      <c r="R48" s="477">
        <v>3266.1</v>
      </c>
      <c r="S48" s="477">
        <v>3266.1</v>
      </c>
      <c r="T48" s="477">
        <v>3266.1</v>
      </c>
      <c r="U48" s="450">
        <v>3024.16</v>
      </c>
      <c r="V48" s="450">
        <v>3024.1640000000002</v>
      </c>
      <c r="W48" s="436">
        <v>2749.24</v>
      </c>
      <c r="X48" s="409">
        <v>2749.24</v>
      </c>
      <c r="Y48" s="409">
        <v>2749.24</v>
      </c>
      <c r="Z48" s="367">
        <v>2508.4250000000002</v>
      </c>
      <c r="AA48" s="303">
        <v>2006.74</v>
      </c>
      <c r="AB48" s="289">
        <v>3187.5</v>
      </c>
      <c r="AC48" s="277">
        <v>2550</v>
      </c>
      <c r="AD48" s="272">
        <v>2550</v>
      </c>
      <c r="AE48" s="263">
        <v>1535.6000000000001</v>
      </c>
      <c r="AF48" s="208">
        <v>1382.03604</v>
      </c>
      <c r="AG48" s="208">
        <v>1382.03604</v>
      </c>
      <c r="AH48" s="208">
        <v>1382.03604</v>
      </c>
      <c r="AI48" s="208">
        <v>1382.03604</v>
      </c>
      <c r="AJ48" s="208">
        <v>1246.425</v>
      </c>
      <c r="AK48" s="190">
        <v>997.14</v>
      </c>
      <c r="AL48" s="312"/>
    </row>
    <row r="49" spans="1:39" ht="23.1" customHeight="1" x14ac:dyDescent="0.25">
      <c r="A49" s="449" t="s">
        <v>238</v>
      </c>
      <c r="B49" s="2">
        <v>169</v>
      </c>
      <c r="C49" s="2" t="s">
        <v>430</v>
      </c>
      <c r="D49" s="3" t="s">
        <v>133</v>
      </c>
      <c r="E49" s="116">
        <f t="shared" si="6"/>
        <v>11100</v>
      </c>
      <c r="F49" s="117">
        <f t="shared" si="6"/>
        <v>6700</v>
      </c>
      <c r="G49" s="101"/>
      <c r="H49" s="45"/>
      <c r="I49" s="45"/>
      <c r="J49" s="62"/>
      <c r="K49" s="202">
        <f t="shared" si="1"/>
        <v>11100</v>
      </c>
      <c r="L49" s="202">
        <f t="shared" si="2"/>
        <v>6700</v>
      </c>
      <c r="M49" s="51"/>
      <c r="N49" s="13">
        <f t="shared" si="3"/>
        <v>11093.724999999999</v>
      </c>
      <c r="O49" s="13">
        <f t="shared" si="4"/>
        <v>6656.2349999999997</v>
      </c>
      <c r="P49" s="51"/>
      <c r="Q49" s="554">
        <v>4437.49</v>
      </c>
      <c r="R49" s="477">
        <v>4437.49</v>
      </c>
      <c r="S49" s="477">
        <v>4437.49</v>
      </c>
      <c r="T49" s="477">
        <v>4437.49</v>
      </c>
      <c r="U49" s="450">
        <v>4108.78</v>
      </c>
      <c r="V49" s="450">
        <v>4108.7750000000005</v>
      </c>
      <c r="W49" s="436">
        <v>3735.25</v>
      </c>
      <c r="X49" s="409">
        <v>3735.25</v>
      </c>
      <c r="Y49" s="409">
        <v>3735.25</v>
      </c>
      <c r="Z49" s="367">
        <v>3408.5890162500004</v>
      </c>
      <c r="AA49" s="303">
        <v>2726.8712130000004</v>
      </c>
      <c r="AB49" s="289">
        <v>4186.25</v>
      </c>
      <c r="AC49" s="277">
        <v>3349</v>
      </c>
      <c r="AD49" s="272">
        <v>3349</v>
      </c>
      <c r="AE49" s="263">
        <v>2086.3590000000004</v>
      </c>
      <c r="AF49" s="208">
        <v>1877.7112199999999</v>
      </c>
      <c r="AG49" s="208">
        <v>1877.7112199999999</v>
      </c>
      <c r="AH49" s="208">
        <v>1877.7112199999999</v>
      </c>
      <c r="AI49" s="208">
        <v>1877.7112199999999</v>
      </c>
      <c r="AJ49" s="208">
        <v>1693.4625000000001</v>
      </c>
      <c r="AK49" s="190">
        <v>1354.77</v>
      </c>
      <c r="AL49" s="312"/>
    </row>
    <row r="50" spans="1:39" ht="23.1" customHeight="1" x14ac:dyDescent="0.25">
      <c r="A50" s="449" t="s">
        <v>238</v>
      </c>
      <c r="B50" s="2">
        <v>170</v>
      </c>
      <c r="C50" s="2" t="s">
        <v>431</v>
      </c>
      <c r="D50" s="3" t="s">
        <v>134</v>
      </c>
      <c r="E50" s="116">
        <f t="shared" si="6"/>
        <v>14500</v>
      </c>
      <c r="F50" s="117">
        <f t="shared" si="6"/>
        <v>8700</v>
      </c>
      <c r="G50" s="101"/>
      <c r="H50" s="45"/>
      <c r="I50" s="45"/>
      <c r="J50" s="62"/>
      <c r="K50" s="202">
        <f t="shared" si="1"/>
        <v>14500</v>
      </c>
      <c r="L50" s="202">
        <f t="shared" si="2"/>
        <v>8700</v>
      </c>
      <c r="M50" s="51"/>
      <c r="N50" s="13">
        <f t="shared" si="3"/>
        <v>14437.3</v>
      </c>
      <c r="O50" s="13">
        <f t="shared" si="4"/>
        <v>8662.380000000001</v>
      </c>
      <c r="P50" s="51"/>
      <c r="Q50" s="554">
        <v>5774.92</v>
      </c>
      <c r="R50" s="477">
        <v>5774.92</v>
      </c>
      <c r="S50" s="477">
        <v>5774.92</v>
      </c>
      <c r="T50" s="477">
        <v>5774.92</v>
      </c>
      <c r="U50" s="450">
        <v>5347.14</v>
      </c>
      <c r="V50" s="450">
        <v>5347.1329999999998</v>
      </c>
      <c r="W50" s="436">
        <v>4861.03</v>
      </c>
      <c r="X50" s="409">
        <v>4861.03</v>
      </c>
      <c r="Y50" s="409">
        <v>4861.03</v>
      </c>
      <c r="Z50" s="367">
        <v>4435.25</v>
      </c>
      <c r="AA50" s="305">
        <v>3548.2</v>
      </c>
      <c r="AB50" s="289">
        <v>6570</v>
      </c>
      <c r="AC50" s="277">
        <v>5256</v>
      </c>
      <c r="AD50" s="272">
        <v>5256</v>
      </c>
      <c r="AE50" s="263">
        <v>2571.1620000000003</v>
      </c>
      <c r="AF50" s="208">
        <v>2313.9269999999997</v>
      </c>
      <c r="AG50" s="208">
        <v>2313.9269999999997</v>
      </c>
      <c r="AH50" s="208">
        <v>2313.9269999999997</v>
      </c>
      <c r="AI50" s="208">
        <v>2313.9269999999997</v>
      </c>
      <c r="AJ50" s="208">
        <v>2086.875</v>
      </c>
      <c r="AK50" s="190">
        <v>1669.5</v>
      </c>
      <c r="AL50" s="312"/>
    </row>
    <row r="51" spans="1:39" ht="15" customHeight="1" x14ac:dyDescent="0.25">
      <c r="D51" s="320"/>
      <c r="E51" s="138"/>
      <c r="F51" s="139"/>
      <c r="G51" s="103"/>
      <c r="H51" s="67"/>
      <c r="I51" s="67"/>
      <c r="J51" s="2"/>
      <c r="K51" s="202">
        <f t="shared" si="1"/>
        <v>0</v>
      </c>
      <c r="L51" s="202">
        <f t="shared" si="2"/>
        <v>0</v>
      </c>
      <c r="M51" s="2"/>
      <c r="N51" s="13"/>
      <c r="O51" s="13"/>
      <c r="P51" s="2"/>
      <c r="Q51" s="398"/>
      <c r="R51" s="398"/>
      <c r="S51" s="398"/>
      <c r="T51" s="398"/>
      <c r="U51" s="398"/>
      <c r="V51" s="398"/>
      <c r="W51" s="400"/>
      <c r="X51" s="400"/>
      <c r="Y51" s="400"/>
      <c r="Z51" s="332"/>
      <c r="AA51" s="342"/>
      <c r="AB51" s="322"/>
      <c r="AC51" s="279"/>
      <c r="AD51" s="343"/>
      <c r="AE51" s="323"/>
      <c r="AF51" s="209"/>
      <c r="AG51" s="209"/>
      <c r="AH51" s="209"/>
      <c r="AI51" s="209"/>
      <c r="AJ51" s="209"/>
      <c r="AK51" s="191"/>
      <c r="AL51" s="312"/>
    </row>
    <row r="52" spans="1:39" ht="23.1" customHeight="1" x14ac:dyDescent="0.25">
      <c r="D52" s="615" t="s">
        <v>44</v>
      </c>
      <c r="E52" s="615"/>
      <c r="F52" s="615"/>
      <c r="G52" s="615"/>
      <c r="H52" s="615"/>
      <c r="I52" s="615"/>
      <c r="J52" s="2"/>
      <c r="K52" s="202">
        <f t="shared" si="1"/>
        <v>0</v>
      </c>
      <c r="L52" s="202">
        <f t="shared" si="2"/>
        <v>0</v>
      </c>
      <c r="M52" s="2"/>
      <c r="N52" s="13"/>
      <c r="O52" s="13"/>
      <c r="P52" s="2"/>
      <c r="Q52" s="553">
        <v>45483</v>
      </c>
      <c r="R52" s="509">
        <v>45455</v>
      </c>
      <c r="S52" s="509">
        <v>45425</v>
      </c>
      <c r="T52" s="480">
        <v>290224</v>
      </c>
      <c r="U52" s="474">
        <v>220324</v>
      </c>
      <c r="V52" s="398"/>
      <c r="W52" s="400"/>
      <c r="X52" s="400"/>
      <c r="Y52" s="400"/>
      <c r="Z52" s="332"/>
      <c r="AA52" s="342"/>
      <c r="AB52" s="322"/>
      <c r="AC52" s="279"/>
      <c r="AD52" s="343"/>
      <c r="AE52" s="323"/>
      <c r="AF52" s="209"/>
      <c r="AG52" s="209"/>
      <c r="AH52" s="209"/>
      <c r="AI52" s="209"/>
      <c r="AJ52" s="209"/>
      <c r="AK52" s="191"/>
      <c r="AL52" s="312"/>
    </row>
    <row r="53" spans="1:39" ht="23.1" customHeight="1" x14ac:dyDescent="0.25">
      <c r="A53" s="517" t="s">
        <v>254</v>
      </c>
      <c r="B53" s="2">
        <v>422</v>
      </c>
      <c r="C53" s="2" t="s">
        <v>359</v>
      </c>
      <c r="D53" s="4" t="s">
        <v>562</v>
      </c>
      <c r="E53" s="116">
        <f t="shared" ref="E53:F61" si="7">K53</f>
        <v>1300</v>
      </c>
      <c r="F53" s="117">
        <f t="shared" si="7"/>
        <v>800</v>
      </c>
      <c r="G53" s="101"/>
      <c r="K53" s="202">
        <f t="shared" si="1"/>
        <v>1300</v>
      </c>
      <c r="L53" s="202">
        <f t="shared" si="2"/>
        <v>800</v>
      </c>
      <c r="M53" s="51"/>
      <c r="N53" s="13">
        <f t="shared" si="3"/>
        <v>1286.1000000000001</v>
      </c>
      <c r="O53" s="13">
        <f t="shared" si="4"/>
        <v>771.66000000000008</v>
      </c>
      <c r="P53" s="51"/>
      <c r="Q53" s="554">
        <v>514.44000000000005</v>
      </c>
      <c r="R53" s="478">
        <v>605.46</v>
      </c>
      <c r="S53" s="478">
        <v>560.63</v>
      </c>
      <c r="T53" s="478">
        <v>560.63</v>
      </c>
      <c r="U53" s="398">
        <v>560.63</v>
      </c>
      <c r="V53" s="398">
        <v>345.17</v>
      </c>
      <c r="W53" s="436">
        <v>345.17</v>
      </c>
      <c r="X53" s="409">
        <v>345.17</v>
      </c>
      <c r="Y53" s="409">
        <v>345.17</v>
      </c>
      <c r="Z53" s="367">
        <v>297.5625</v>
      </c>
      <c r="AA53" s="311">
        <v>257.08999999999997</v>
      </c>
      <c r="AB53" s="289">
        <v>243</v>
      </c>
      <c r="AC53" s="277">
        <v>194.4</v>
      </c>
      <c r="AD53" s="263">
        <v>194.4</v>
      </c>
      <c r="AE53" s="263">
        <v>194.4</v>
      </c>
      <c r="AF53" s="208">
        <v>186.19523999999998</v>
      </c>
      <c r="AG53" s="208">
        <v>186.19523999999998</v>
      </c>
      <c r="AH53" s="208">
        <v>186.19523999999998</v>
      </c>
      <c r="AI53" s="208">
        <v>186.19523999999998</v>
      </c>
      <c r="AJ53" s="208">
        <v>167.92500000000001</v>
      </c>
      <c r="AK53" s="191">
        <v>134.34</v>
      </c>
      <c r="AL53" s="312"/>
    </row>
    <row r="54" spans="1:39" ht="23.1" customHeight="1" x14ac:dyDescent="0.25">
      <c r="A54" s="517" t="s">
        <v>254</v>
      </c>
      <c r="B54" s="2">
        <v>423</v>
      </c>
      <c r="C54" s="2" t="s">
        <v>360</v>
      </c>
      <c r="D54" s="4" t="s">
        <v>561</v>
      </c>
      <c r="E54" s="116">
        <f t="shared" si="7"/>
        <v>1600</v>
      </c>
      <c r="F54" s="117">
        <f t="shared" si="7"/>
        <v>1000</v>
      </c>
      <c r="G54" s="101"/>
      <c r="K54" s="202">
        <f t="shared" si="1"/>
        <v>1600</v>
      </c>
      <c r="L54" s="202">
        <f t="shared" si="2"/>
        <v>1000</v>
      </c>
      <c r="M54" s="51"/>
      <c r="N54" s="13">
        <f t="shared" si="3"/>
        <v>1513.65</v>
      </c>
      <c r="O54" s="13">
        <f t="shared" si="4"/>
        <v>908.19</v>
      </c>
      <c r="P54" s="51"/>
      <c r="Q54" s="554">
        <v>605.46</v>
      </c>
      <c r="R54" s="478">
        <v>514.44000000000005</v>
      </c>
      <c r="S54" s="478">
        <v>476.34</v>
      </c>
      <c r="T54" s="478">
        <v>476.34</v>
      </c>
      <c r="U54" s="398">
        <v>476.34</v>
      </c>
      <c r="V54" s="398">
        <v>406.25</v>
      </c>
      <c r="W54" s="436">
        <v>406.25</v>
      </c>
      <c r="X54" s="409">
        <v>406.25</v>
      </c>
      <c r="Y54" s="409">
        <v>406.25</v>
      </c>
      <c r="Z54" s="367">
        <v>321.36249999999995</v>
      </c>
      <c r="AA54" s="311">
        <v>238.05</v>
      </c>
      <c r="AB54" s="289">
        <v>225</v>
      </c>
      <c r="AC54" s="277">
        <v>180</v>
      </c>
      <c r="AD54" s="263">
        <v>180</v>
      </c>
      <c r="AE54" s="263">
        <v>180</v>
      </c>
      <c r="AF54" s="208">
        <v>169.27217999999999</v>
      </c>
      <c r="AG54" s="208">
        <v>169.27217999999999</v>
      </c>
      <c r="AH54" s="208">
        <v>169.27217999999999</v>
      </c>
      <c r="AI54" s="208">
        <v>169.27217999999999</v>
      </c>
      <c r="AJ54" s="208">
        <v>152.66249999999999</v>
      </c>
      <c r="AK54" s="191">
        <v>122.13</v>
      </c>
      <c r="AL54" s="312"/>
    </row>
    <row r="55" spans="1:39" ht="23.1" customHeight="1" x14ac:dyDescent="0.25">
      <c r="A55" s="517" t="s">
        <v>254</v>
      </c>
      <c r="B55" s="2">
        <v>424</v>
      </c>
      <c r="C55" s="2" t="s">
        <v>362</v>
      </c>
      <c r="D55" s="4" t="s">
        <v>560</v>
      </c>
      <c r="E55" s="116">
        <f t="shared" si="7"/>
        <v>1800</v>
      </c>
      <c r="F55" s="117">
        <f t="shared" si="7"/>
        <v>1100</v>
      </c>
      <c r="G55" s="101"/>
      <c r="K55" s="202">
        <f t="shared" si="1"/>
        <v>1800</v>
      </c>
      <c r="L55" s="202">
        <f t="shared" si="2"/>
        <v>1100</v>
      </c>
      <c r="M55" s="51"/>
      <c r="N55" s="13">
        <f t="shared" si="3"/>
        <v>1714.8</v>
      </c>
      <c r="O55" s="13">
        <f t="shared" si="4"/>
        <v>1028.8799999999999</v>
      </c>
      <c r="P55" s="51"/>
      <c r="Q55" s="554">
        <v>685.92</v>
      </c>
      <c r="R55" s="478">
        <v>685.92</v>
      </c>
      <c r="S55" s="478">
        <v>635.12</v>
      </c>
      <c r="T55" s="478">
        <v>635.12</v>
      </c>
      <c r="U55" s="398">
        <v>635.12</v>
      </c>
      <c r="V55" s="398">
        <v>460.23</v>
      </c>
      <c r="W55" s="436">
        <v>460.23</v>
      </c>
      <c r="X55" s="409">
        <v>460.23</v>
      </c>
      <c r="Y55" s="409">
        <v>460.23</v>
      </c>
      <c r="Z55" s="367">
        <v>396.75</v>
      </c>
      <c r="AA55" s="311">
        <v>317.39999999999998</v>
      </c>
      <c r="AB55" s="289">
        <v>300</v>
      </c>
      <c r="AC55" s="277">
        <v>240</v>
      </c>
      <c r="AD55" s="263">
        <v>240</v>
      </c>
      <c r="AE55" s="263">
        <v>240</v>
      </c>
      <c r="AF55" s="208">
        <v>207.05453999999997</v>
      </c>
      <c r="AG55" s="208">
        <v>207.05453999999997</v>
      </c>
      <c r="AH55" s="208">
        <v>207.05453999999997</v>
      </c>
      <c r="AI55" s="208">
        <v>207.05453999999997</v>
      </c>
      <c r="AJ55" s="208">
        <v>186.73749999999998</v>
      </c>
      <c r="AK55" s="191">
        <v>149.38999999999999</v>
      </c>
      <c r="AL55" s="312"/>
    </row>
    <row r="56" spans="1:39" ht="23.1" customHeight="1" x14ac:dyDescent="0.25">
      <c r="A56" s="517" t="s">
        <v>254</v>
      </c>
      <c r="B56" s="2">
        <v>425</v>
      </c>
      <c r="C56" s="2" t="s">
        <v>364</v>
      </c>
      <c r="D56" s="4" t="s">
        <v>559</v>
      </c>
      <c r="E56" s="116">
        <f t="shared" si="7"/>
        <v>2300</v>
      </c>
      <c r="F56" s="117">
        <f t="shared" si="7"/>
        <v>1400</v>
      </c>
      <c r="G56" s="101"/>
      <c r="K56" s="202">
        <f t="shared" si="1"/>
        <v>2300</v>
      </c>
      <c r="L56" s="202">
        <f t="shared" si="2"/>
        <v>1400</v>
      </c>
      <c r="M56" s="51"/>
      <c r="N56" s="13">
        <f t="shared" si="3"/>
        <v>2286.35</v>
      </c>
      <c r="O56" s="13">
        <f t="shared" si="4"/>
        <v>1371.81</v>
      </c>
      <c r="P56" s="51"/>
      <c r="Q56" s="554">
        <v>914.54</v>
      </c>
      <c r="R56" s="478">
        <v>914.54</v>
      </c>
      <c r="S56" s="478">
        <v>846.8</v>
      </c>
      <c r="T56" s="478">
        <v>846.8</v>
      </c>
      <c r="U56" s="398">
        <v>846.8</v>
      </c>
      <c r="V56" s="398">
        <v>613.63</v>
      </c>
      <c r="W56" s="436">
        <v>613.63</v>
      </c>
      <c r="X56" s="409">
        <v>613.63</v>
      </c>
      <c r="Y56" s="409">
        <v>613.63</v>
      </c>
      <c r="Z56" s="367">
        <v>529</v>
      </c>
      <c r="AA56" s="311">
        <v>423.2</v>
      </c>
      <c r="AB56" s="289">
        <v>400</v>
      </c>
      <c r="AC56" s="277">
        <v>320</v>
      </c>
      <c r="AD56" s="263">
        <v>320</v>
      </c>
      <c r="AE56" s="263">
        <v>320</v>
      </c>
      <c r="AF56" s="208">
        <v>266.07041999999996</v>
      </c>
      <c r="AG56" s="208">
        <v>266.07041999999996</v>
      </c>
      <c r="AH56" s="208">
        <v>266.07041999999996</v>
      </c>
      <c r="AI56" s="208">
        <v>266.07041999999996</v>
      </c>
      <c r="AJ56" s="208">
        <v>239.96250000000001</v>
      </c>
      <c r="AK56" s="191">
        <v>191.97</v>
      </c>
      <c r="AL56" s="312"/>
    </row>
    <row r="57" spans="1:39" ht="23.1" customHeight="1" x14ac:dyDescent="0.25">
      <c r="A57" s="517" t="s">
        <v>254</v>
      </c>
      <c r="B57" s="2">
        <v>426</v>
      </c>
      <c r="C57" s="2" t="s">
        <v>365</v>
      </c>
      <c r="D57" s="4" t="s">
        <v>558</v>
      </c>
      <c r="E57" s="116">
        <f t="shared" si="7"/>
        <v>3100</v>
      </c>
      <c r="F57" s="117">
        <f t="shared" si="7"/>
        <v>1900</v>
      </c>
      <c r="G57" s="101"/>
      <c r="K57" s="202">
        <f t="shared" si="1"/>
        <v>3100</v>
      </c>
      <c r="L57" s="202">
        <f t="shared" si="2"/>
        <v>1900</v>
      </c>
      <c r="M57" s="51"/>
      <c r="N57" s="13">
        <f t="shared" si="3"/>
        <v>3072.3500000000004</v>
      </c>
      <c r="O57" s="13">
        <f t="shared" si="4"/>
        <v>1843.41</v>
      </c>
      <c r="P57" s="51"/>
      <c r="Q57" s="554">
        <v>1228.94</v>
      </c>
      <c r="R57" s="478">
        <v>1228.94</v>
      </c>
      <c r="S57" s="478">
        <v>1137.9000000000001</v>
      </c>
      <c r="T57" s="478">
        <v>1137.9000000000001</v>
      </c>
      <c r="U57" s="398">
        <v>1137.9000000000001</v>
      </c>
      <c r="V57" s="398">
        <v>824.57</v>
      </c>
      <c r="W57" s="436">
        <v>824.57</v>
      </c>
      <c r="X57" s="409">
        <v>824.57</v>
      </c>
      <c r="Y57" s="409">
        <v>824.57</v>
      </c>
      <c r="Z57" s="367">
        <v>710.84999999999991</v>
      </c>
      <c r="AA57" s="311">
        <v>568.67999999999995</v>
      </c>
      <c r="AB57" s="289">
        <v>537.5</v>
      </c>
      <c r="AC57" s="277">
        <v>430</v>
      </c>
      <c r="AD57" s="263">
        <v>430</v>
      </c>
      <c r="AE57" s="263">
        <v>430</v>
      </c>
      <c r="AF57" s="208">
        <v>341.37180000000001</v>
      </c>
      <c r="AG57" s="208">
        <v>341.37180000000001</v>
      </c>
      <c r="AH57" s="208">
        <v>341.37180000000001</v>
      </c>
      <c r="AI57" s="208">
        <v>341.37180000000001</v>
      </c>
      <c r="AJ57" s="208">
        <v>307.875</v>
      </c>
      <c r="AK57" s="191">
        <v>246.3</v>
      </c>
      <c r="AL57" s="312"/>
    </row>
    <row r="58" spans="1:39" ht="23.1" customHeight="1" x14ac:dyDescent="0.25">
      <c r="A58" s="517" t="s">
        <v>254</v>
      </c>
      <c r="B58" s="2">
        <v>427</v>
      </c>
      <c r="C58" s="2" t="s">
        <v>366</v>
      </c>
      <c r="D58" s="4" t="s">
        <v>557</v>
      </c>
      <c r="E58" s="116">
        <f t="shared" si="7"/>
        <v>3800</v>
      </c>
      <c r="F58" s="117">
        <f t="shared" si="7"/>
        <v>2300</v>
      </c>
      <c r="G58" s="101"/>
      <c r="K58" s="202">
        <f t="shared" si="1"/>
        <v>3800</v>
      </c>
      <c r="L58" s="202">
        <f t="shared" si="2"/>
        <v>2300</v>
      </c>
      <c r="M58" s="51"/>
      <c r="N58" s="13">
        <f t="shared" si="3"/>
        <v>3715.375</v>
      </c>
      <c r="O58" s="13">
        <f t="shared" si="4"/>
        <v>2229.2250000000004</v>
      </c>
      <c r="P58" s="51"/>
      <c r="Q58" s="554">
        <v>1486.15</v>
      </c>
      <c r="R58" s="478">
        <v>1486.15</v>
      </c>
      <c r="S58" s="478">
        <v>1376.08</v>
      </c>
      <c r="T58" s="478">
        <v>1376.08</v>
      </c>
      <c r="U58" s="398">
        <v>1376.08</v>
      </c>
      <c r="V58" s="398">
        <v>997.16</v>
      </c>
      <c r="W58" s="436">
        <v>997.16</v>
      </c>
      <c r="X58" s="409">
        <v>997.16</v>
      </c>
      <c r="Y58" s="409">
        <v>997.16</v>
      </c>
      <c r="Z58" s="367">
        <v>859.625</v>
      </c>
      <c r="AA58" s="311">
        <v>687.7</v>
      </c>
      <c r="AB58" s="289">
        <v>650</v>
      </c>
      <c r="AC58" s="277">
        <v>520</v>
      </c>
      <c r="AD58" s="263">
        <v>520</v>
      </c>
      <c r="AE58" s="263">
        <v>520</v>
      </c>
      <c r="AF58" s="208">
        <v>422.72999999999996</v>
      </c>
      <c r="AG58" s="208">
        <v>422.72999999999996</v>
      </c>
      <c r="AH58" s="208">
        <v>422.72999999999996</v>
      </c>
      <c r="AI58" s="208">
        <v>422.72999999999996</v>
      </c>
      <c r="AJ58" s="208">
        <v>381.25</v>
      </c>
      <c r="AK58" s="191">
        <v>305</v>
      </c>
      <c r="AL58" s="312"/>
    </row>
    <row r="59" spans="1:39" ht="23.1" customHeight="1" x14ac:dyDescent="0.25">
      <c r="A59" s="517" t="s">
        <v>254</v>
      </c>
      <c r="B59" s="2">
        <v>428</v>
      </c>
      <c r="C59" s="2" t="s">
        <v>367</v>
      </c>
      <c r="D59" s="4" t="s">
        <v>556</v>
      </c>
      <c r="E59" s="116">
        <f t="shared" si="7"/>
        <v>4500</v>
      </c>
      <c r="F59" s="117">
        <f t="shared" si="7"/>
        <v>2700</v>
      </c>
      <c r="G59" s="101"/>
      <c r="K59" s="202">
        <f t="shared" si="1"/>
        <v>4500</v>
      </c>
      <c r="L59" s="202">
        <f t="shared" si="2"/>
        <v>2700</v>
      </c>
      <c r="M59" s="51"/>
      <c r="N59" s="13">
        <f t="shared" si="3"/>
        <v>4429.9750000000004</v>
      </c>
      <c r="O59" s="13">
        <f t="shared" si="4"/>
        <v>2657.9850000000001</v>
      </c>
      <c r="P59" s="51"/>
      <c r="Q59" s="554">
        <v>1771.99</v>
      </c>
      <c r="R59" s="478">
        <v>1771.99</v>
      </c>
      <c r="S59" s="478">
        <v>1640.73</v>
      </c>
      <c r="T59" s="478">
        <v>1640.73</v>
      </c>
      <c r="U59" s="398">
        <v>1640.73</v>
      </c>
      <c r="V59" s="398">
        <v>1188.93</v>
      </c>
      <c r="W59" s="436">
        <v>1188.93</v>
      </c>
      <c r="X59" s="409">
        <v>1188.93</v>
      </c>
      <c r="Y59" s="409">
        <v>1188.93</v>
      </c>
      <c r="Z59" s="367">
        <v>1024.9375</v>
      </c>
      <c r="AA59" s="311">
        <v>819.95</v>
      </c>
      <c r="AB59" s="289">
        <v>775</v>
      </c>
      <c r="AC59" s="277">
        <v>620</v>
      </c>
      <c r="AD59" s="263">
        <v>620</v>
      </c>
      <c r="AE59" s="263">
        <v>620</v>
      </c>
      <c r="AF59" s="208">
        <v>480.52619999999996</v>
      </c>
      <c r="AG59" s="208">
        <v>480.52619999999996</v>
      </c>
      <c r="AH59" s="208">
        <v>480.52619999999996</v>
      </c>
      <c r="AI59" s="208">
        <v>480.52619999999996</v>
      </c>
      <c r="AJ59" s="208">
        <v>433.375</v>
      </c>
      <c r="AK59" s="191">
        <v>346.7</v>
      </c>
      <c r="AL59" s="312"/>
    </row>
    <row r="60" spans="1:39" ht="23.1" customHeight="1" x14ac:dyDescent="0.25">
      <c r="A60" s="517" t="s">
        <v>254</v>
      </c>
      <c r="B60" s="2">
        <v>429</v>
      </c>
      <c r="C60" s="2" t="s">
        <v>361</v>
      </c>
      <c r="D60" s="4" t="s">
        <v>203</v>
      </c>
      <c r="E60" s="116">
        <f t="shared" si="7"/>
        <v>2000</v>
      </c>
      <c r="F60" s="117">
        <f t="shared" si="7"/>
        <v>1200</v>
      </c>
      <c r="G60" s="101"/>
      <c r="K60" s="202">
        <f t="shared" si="1"/>
        <v>2000</v>
      </c>
      <c r="L60" s="202">
        <f t="shared" si="2"/>
        <v>1200</v>
      </c>
      <c r="M60" s="51"/>
      <c r="N60" s="13">
        <f t="shared" si="3"/>
        <v>1908.5</v>
      </c>
      <c r="O60" s="13">
        <f t="shared" si="4"/>
        <v>1145.0999999999999</v>
      </c>
      <c r="P60" s="51"/>
      <c r="Q60" s="554">
        <v>763.4</v>
      </c>
      <c r="R60" s="478">
        <v>763.4</v>
      </c>
      <c r="S60" s="478">
        <v>706.86</v>
      </c>
      <c r="T60" s="478">
        <v>706.86</v>
      </c>
      <c r="U60" s="398">
        <v>706.86</v>
      </c>
      <c r="V60" s="398">
        <v>512.21</v>
      </c>
      <c r="W60" s="436">
        <v>512.21</v>
      </c>
      <c r="X60" s="409">
        <v>512.21</v>
      </c>
      <c r="Y60" s="409">
        <v>512.21</v>
      </c>
      <c r="Z60" s="367">
        <v>405.08749999999998</v>
      </c>
      <c r="AA60" s="311">
        <v>324.07</v>
      </c>
      <c r="AB60" s="289">
        <v>321.625</v>
      </c>
      <c r="AC60" s="277">
        <v>257.3</v>
      </c>
      <c r="AD60" s="263">
        <v>257.3</v>
      </c>
      <c r="AE60" s="263">
        <v>257.3</v>
      </c>
      <c r="AF60" s="208">
        <v>247.49801999999997</v>
      </c>
      <c r="AG60" s="208">
        <v>247.49801999999997</v>
      </c>
      <c r="AH60" s="208">
        <v>247.49801999999997</v>
      </c>
      <c r="AI60" s="208">
        <v>247.49801999999997</v>
      </c>
      <c r="AJ60" s="208">
        <v>223.21249999999998</v>
      </c>
      <c r="AK60" s="191">
        <v>178.57</v>
      </c>
      <c r="AL60" s="312"/>
    </row>
    <row r="61" spans="1:39" ht="23.1" customHeight="1" x14ac:dyDescent="0.25">
      <c r="A61" s="517" t="s">
        <v>254</v>
      </c>
      <c r="B61" s="2">
        <v>430</v>
      </c>
      <c r="C61" s="2" t="s">
        <v>363</v>
      </c>
      <c r="D61" s="4" t="s">
        <v>205</v>
      </c>
      <c r="E61" s="116">
        <f t="shared" si="7"/>
        <v>3100</v>
      </c>
      <c r="F61" s="117">
        <f t="shared" si="7"/>
        <v>1900</v>
      </c>
      <c r="G61" s="101"/>
      <c r="K61" s="202">
        <f t="shared" si="1"/>
        <v>3100</v>
      </c>
      <c r="L61" s="202">
        <f t="shared" si="2"/>
        <v>1900</v>
      </c>
      <c r="M61" s="51"/>
      <c r="N61" s="13">
        <f t="shared" si="3"/>
        <v>3046.7250000000004</v>
      </c>
      <c r="O61" s="13">
        <f t="shared" si="4"/>
        <v>1828.0350000000001</v>
      </c>
      <c r="P61" s="51"/>
      <c r="Q61" s="554">
        <v>1218.69</v>
      </c>
      <c r="R61" s="478">
        <v>1218.69</v>
      </c>
      <c r="S61" s="478">
        <v>1128.4100000000001</v>
      </c>
      <c r="T61" s="478">
        <v>1128.4100000000001</v>
      </c>
      <c r="U61" s="398">
        <v>1128.4100000000001</v>
      </c>
      <c r="V61" s="398">
        <v>817.69</v>
      </c>
      <c r="W61" s="436">
        <v>817.69</v>
      </c>
      <c r="X61" s="409">
        <v>817.69</v>
      </c>
      <c r="Y61" s="409">
        <v>817.69</v>
      </c>
      <c r="Z61" s="367">
        <v>590.45000000000005</v>
      </c>
      <c r="AA61" s="311">
        <v>472.36</v>
      </c>
      <c r="AB61" s="289">
        <v>513.4375</v>
      </c>
      <c r="AC61" s="277">
        <v>410.75</v>
      </c>
      <c r="AD61" s="263">
        <v>410.75</v>
      </c>
      <c r="AE61" s="263">
        <v>410.75</v>
      </c>
      <c r="AF61" s="208">
        <v>395.09315999999995</v>
      </c>
      <c r="AG61" s="208">
        <v>395.09315999999995</v>
      </c>
      <c r="AH61" s="208">
        <v>395.09315999999995</v>
      </c>
      <c r="AI61" s="208">
        <v>395.09315999999995</v>
      </c>
      <c r="AJ61" s="208">
        <v>356.32499999999999</v>
      </c>
      <c r="AK61" s="191">
        <v>285.06</v>
      </c>
      <c r="AL61" s="312"/>
    </row>
    <row r="62" spans="1:39" ht="15" customHeight="1" x14ac:dyDescent="0.25">
      <c r="D62" s="136"/>
      <c r="E62" s="138"/>
      <c r="F62" s="139"/>
      <c r="J62" s="34"/>
      <c r="K62" s="202">
        <f t="shared" si="1"/>
        <v>0</v>
      </c>
      <c r="L62" s="202">
        <f t="shared" si="2"/>
        <v>0</v>
      </c>
      <c r="M62" s="2"/>
      <c r="N62" s="13"/>
      <c r="O62" s="13"/>
      <c r="P62" s="2"/>
      <c r="Q62" s="398"/>
      <c r="R62" s="398"/>
      <c r="S62" s="398"/>
      <c r="T62" s="398"/>
      <c r="U62" s="398"/>
      <c r="V62" s="398"/>
      <c r="W62" s="400"/>
      <c r="X62" s="400"/>
      <c r="Y62" s="400"/>
      <c r="Z62" s="332"/>
      <c r="AA62" s="340"/>
      <c r="AB62" s="330"/>
      <c r="AC62" s="280"/>
      <c r="AD62" s="331"/>
      <c r="AE62" s="331"/>
      <c r="AF62" s="208"/>
      <c r="AG62" s="208"/>
      <c r="AH62" s="208"/>
      <c r="AI62" s="208"/>
      <c r="AJ62" s="208"/>
      <c r="AK62" s="191"/>
      <c r="AL62" s="312"/>
    </row>
    <row r="63" spans="1:39" ht="23.1" customHeight="1" x14ac:dyDescent="0.25">
      <c r="D63" s="615" t="s">
        <v>945</v>
      </c>
      <c r="E63" s="615"/>
      <c r="F63" s="615"/>
      <c r="G63" s="615"/>
      <c r="H63" s="615"/>
      <c r="I63" s="615"/>
      <c r="J63" s="34"/>
      <c r="K63" s="202">
        <f t="shared" si="1"/>
        <v>0</v>
      </c>
      <c r="L63" s="202">
        <f t="shared" si="2"/>
        <v>0</v>
      </c>
      <c r="M63" s="2"/>
      <c r="N63" s="13"/>
      <c r="O63" s="13"/>
      <c r="P63" s="2"/>
      <c r="Q63" s="553">
        <v>45483</v>
      </c>
      <c r="R63" s="528">
        <v>45455</v>
      </c>
      <c r="S63" s="523">
        <v>45426</v>
      </c>
      <c r="T63" s="481">
        <v>220324</v>
      </c>
      <c r="U63" s="472">
        <v>220324</v>
      </c>
      <c r="V63" s="398"/>
      <c r="W63" s="400"/>
      <c r="X63" s="400"/>
      <c r="Y63" s="400"/>
      <c r="Z63" s="332"/>
      <c r="AA63" s="340"/>
      <c r="AB63" s="330"/>
      <c r="AC63" s="280"/>
      <c r="AD63" s="331"/>
      <c r="AE63" s="331"/>
      <c r="AF63" s="208"/>
      <c r="AG63" s="208"/>
      <c r="AH63" s="208"/>
      <c r="AI63" s="208"/>
      <c r="AJ63" s="208"/>
      <c r="AK63" s="191"/>
      <c r="AL63" s="312"/>
    </row>
    <row r="64" spans="1:39" s="66" customFormat="1" ht="23.1" customHeight="1" x14ac:dyDescent="0.25">
      <c r="A64" s="519" t="s">
        <v>255</v>
      </c>
      <c r="B64" s="2">
        <v>1618</v>
      </c>
      <c r="C64" s="2" t="s">
        <v>388</v>
      </c>
      <c r="D64" s="4" t="s">
        <v>210</v>
      </c>
      <c r="E64" s="116">
        <f t="shared" ref="E64:F76" si="8">K64</f>
        <v>600</v>
      </c>
      <c r="F64" s="117">
        <f t="shared" si="8"/>
        <v>400</v>
      </c>
      <c r="G64" s="101"/>
      <c r="H64" s="2"/>
      <c r="I64" s="2"/>
      <c r="J64" s="71"/>
      <c r="K64" s="202">
        <f t="shared" si="1"/>
        <v>600</v>
      </c>
      <c r="L64" s="202">
        <f t="shared" si="2"/>
        <v>400</v>
      </c>
      <c r="M64" s="51"/>
      <c r="N64" s="13">
        <f t="shared" si="3"/>
        <v>568.20000000000005</v>
      </c>
      <c r="O64" s="13">
        <f t="shared" si="4"/>
        <v>340.92</v>
      </c>
      <c r="P64" s="63"/>
      <c r="Q64" s="554">
        <v>227.28</v>
      </c>
      <c r="R64" s="529">
        <v>227.28</v>
      </c>
      <c r="S64" s="520">
        <v>210.44</v>
      </c>
      <c r="T64" s="482">
        <v>194.86</v>
      </c>
      <c r="U64" s="467">
        <v>194.86</v>
      </c>
      <c r="V64" s="398">
        <v>158.50575365625002</v>
      </c>
      <c r="W64" s="400">
        <v>158.50575365625002</v>
      </c>
      <c r="X64" s="410">
        <v>158.50575365625002</v>
      </c>
      <c r="Y64" s="410">
        <v>158.50575365625002</v>
      </c>
      <c r="Z64" s="367">
        <v>144.0961396875</v>
      </c>
      <c r="AA64" s="300">
        <v>115.27691175000001</v>
      </c>
      <c r="AB64" s="289">
        <v>115.27691175000001</v>
      </c>
      <c r="AC64" s="277">
        <v>92.221529400000009</v>
      </c>
      <c r="AD64" s="263">
        <v>92.221529400000009</v>
      </c>
      <c r="AE64" s="263">
        <v>92.221529400000009</v>
      </c>
      <c r="AF64" s="208">
        <v>83.837754000000004</v>
      </c>
      <c r="AG64" s="208">
        <v>83.837754000000004</v>
      </c>
      <c r="AH64" s="208">
        <v>83.837754000000004</v>
      </c>
      <c r="AI64" s="208">
        <v>83.837754000000004</v>
      </c>
      <c r="AJ64" s="208">
        <v>75.611250000000013</v>
      </c>
      <c r="AK64" s="192">
        <v>60.489000000000004</v>
      </c>
      <c r="AL64" s="312"/>
      <c r="AM64" s="144"/>
    </row>
    <row r="65" spans="1:45" ht="23.1" customHeight="1" x14ac:dyDescent="0.25">
      <c r="A65" s="519" t="s">
        <v>255</v>
      </c>
      <c r="B65" s="2">
        <v>1619</v>
      </c>
      <c r="C65" s="2" t="s">
        <v>389</v>
      </c>
      <c r="D65" s="4" t="s">
        <v>211</v>
      </c>
      <c r="E65" s="116">
        <f t="shared" si="8"/>
        <v>1000</v>
      </c>
      <c r="F65" s="117">
        <f t="shared" si="8"/>
        <v>600</v>
      </c>
      <c r="G65" s="101"/>
      <c r="J65" s="71"/>
      <c r="K65" s="202">
        <f t="shared" si="1"/>
        <v>1000</v>
      </c>
      <c r="L65" s="202">
        <f t="shared" si="2"/>
        <v>600</v>
      </c>
      <c r="M65" s="51"/>
      <c r="N65" s="13">
        <f t="shared" si="3"/>
        <v>938.82499999999993</v>
      </c>
      <c r="O65" s="13">
        <f t="shared" si="4"/>
        <v>563.29499999999996</v>
      </c>
      <c r="P65" s="51"/>
      <c r="Q65" s="554">
        <v>375.53</v>
      </c>
      <c r="R65" s="529">
        <v>375.53</v>
      </c>
      <c r="S65" s="520">
        <v>347.71</v>
      </c>
      <c r="T65" s="482">
        <v>321.95</v>
      </c>
      <c r="U65" s="467">
        <v>321.95</v>
      </c>
      <c r="V65" s="398">
        <v>261.84147412500005</v>
      </c>
      <c r="W65" s="400">
        <v>261.84147412500005</v>
      </c>
      <c r="X65" s="410">
        <v>261.84147412500005</v>
      </c>
      <c r="Y65" s="410">
        <v>261.84147412500005</v>
      </c>
      <c r="Z65" s="367">
        <v>238.03770375000002</v>
      </c>
      <c r="AA65" s="300">
        <v>190.43016300000002</v>
      </c>
      <c r="AB65" s="289">
        <v>190.43016300000002</v>
      </c>
      <c r="AC65" s="277">
        <v>152.34413040000001</v>
      </c>
      <c r="AD65" s="263">
        <v>152.34413040000001</v>
      </c>
      <c r="AE65" s="263">
        <v>152.34413040000001</v>
      </c>
      <c r="AF65" s="208">
        <v>138.494664</v>
      </c>
      <c r="AG65" s="208">
        <v>138.494664</v>
      </c>
      <c r="AH65" s="208">
        <v>138.494664</v>
      </c>
      <c r="AI65" s="208">
        <v>138.494664</v>
      </c>
      <c r="AJ65" s="208">
        <v>124.905</v>
      </c>
      <c r="AK65" s="190">
        <v>99.924000000000007</v>
      </c>
      <c r="AL65" s="312"/>
    </row>
    <row r="66" spans="1:45" ht="23.1" customHeight="1" x14ac:dyDescent="0.25">
      <c r="A66" s="519" t="s">
        <v>255</v>
      </c>
      <c r="B66" s="2">
        <v>1620</v>
      </c>
      <c r="C66" s="2" t="s">
        <v>390</v>
      </c>
      <c r="D66" s="4" t="s">
        <v>212</v>
      </c>
      <c r="E66" s="116">
        <f t="shared" si="8"/>
        <v>1300</v>
      </c>
      <c r="F66" s="117">
        <f t="shared" si="8"/>
        <v>800</v>
      </c>
      <c r="G66" s="101"/>
      <c r="J66" s="71"/>
      <c r="K66" s="202">
        <f t="shared" si="1"/>
        <v>1300</v>
      </c>
      <c r="L66" s="202">
        <f t="shared" si="2"/>
        <v>800</v>
      </c>
      <c r="M66" s="51"/>
      <c r="N66" s="13">
        <f t="shared" si="3"/>
        <v>1250.2249999999999</v>
      </c>
      <c r="O66" s="13">
        <f t="shared" si="4"/>
        <v>750.13499999999999</v>
      </c>
      <c r="P66" s="51"/>
      <c r="Q66" s="554">
        <v>500.09</v>
      </c>
      <c r="R66" s="529">
        <v>500.09</v>
      </c>
      <c r="S66" s="520">
        <v>463.05</v>
      </c>
      <c r="T66" s="482">
        <v>428.75</v>
      </c>
      <c r="U66" s="467">
        <v>428.75</v>
      </c>
      <c r="V66" s="398">
        <v>348.74724740624998</v>
      </c>
      <c r="W66" s="400">
        <v>348.74724740624998</v>
      </c>
      <c r="X66" s="410">
        <v>348.74724740624998</v>
      </c>
      <c r="Y66" s="410">
        <v>348.74724740624998</v>
      </c>
      <c r="Z66" s="367">
        <v>317.04295218749996</v>
      </c>
      <c r="AA66" s="300">
        <v>253.63436174999998</v>
      </c>
      <c r="AB66" s="289">
        <v>253.63436174999998</v>
      </c>
      <c r="AC66" s="277">
        <v>202.90748939999997</v>
      </c>
      <c r="AD66" s="263">
        <v>202.90748939999997</v>
      </c>
      <c r="AE66" s="263">
        <v>202.90748939999997</v>
      </c>
      <c r="AF66" s="208">
        <v>184.46135399999997</v>
      </c>
      <c r="AG66" s="208">
        <v>184.46135399999997</v>
      </c>
      <c r="AH66" s="208">
        <v>184.46135399999997</v>
      </c>
      <c r="AI66" s="208">
        <v>184.46135399999997</v>
      </c>
      <c r="AJ66" s="208">
        <v>166.36124999999998</v>
      </c>
      <c r="AK66" s="190">
        <v>133.089</v>
      </c>
      <c r="AL66" s="312"/>
    </row>
    <row r="67" spans="1:45" ht="23.1" customHeight="1" x14ac:dyDescent="0.25">
      <c r="A67" s="519" t="s">
        <v>255</v>
      </c>
      <c r="B67" s="2">
        <v>1621</v>
      </c>
      <c r="C67" s="2" t="s">
        <v>391</v>
      </c>
      <c r="D67" s="4" t="s">
        <v>213</v>
      </c>
      <c r="E67" s="116">
        <f t="shared" si="8"/>
        <v>1800</v>
      </c>
      <c r="F67" s="117">
        <f t="shared" si="8"/>
        <v>1100</v>
      </c>
      <c r="G67" s="101"/>
      <c r="J67" s="71"/>
      <c r="K67" s="202">
        <f t="shared" si="1"/>
        <v>1800</v>
      </c>
      <c r="L67" s="202">
        <f t="shared" si="2"/>
        <v>1100</v>
      </c>
      <c r="M67" s="51"/>
      <c r="N67" s="13">
        <f t="shared" si="3"/>
        <v>1750.9749999999999</v>
      </c>
      <c r="O67" s="13">
        <f t="shared" si="4"/>
        <v>1050.585</v>
      </c>
      <c r="P67" s="51"/>
      <c r="Q67" s="554">
        <v>700.39</v>
      </c>
      <c r="R67" s="529">
        <v>700.39</v>
      </c>
      <c r="S67" s="520">
        <v>648.51</v>
      </c>
      <c r="T67" s="482">
        <v>600.47</v>
      </c>
      <c r="U67" s="467">
        <v>600.47</v>
      </c>
      <c r="V67" s="398">
        <v>488.43062296875001</v>
      </c>
      <c r="W67" s="400">
        <v>488.43062296875001</v>
      </c>
      <c r="X67" s="410">
        <v>488.43062296875001</v>
      </c>
      <c r="Y67" s="410">
        <v>488.43062296875001</v>
      </c>
      <c r="Z67" s="367">
        <v>444.02783906249999</v>
      </c>
      <c r="AA67" s="300">
        <v>355.22227125000001</v>
      </c>
      <c r="AB67" s="289">
        <v>355.22227125000001</v>
      </c>
      <c r="AC67" s="277">
        <v>284.177817</v>
      </c>
      <c r="AD67" s="263">
        <v>284.177817</v>
      </c>
      <c r="AE67" s="263">
        <v>284.177817</v>
      </c>
      <c r="AF67" s="208">
        <v>258.34346999999997</v>
      </c>
      <c r="AG67" s="208">
        <v>258.34346999999997</v>
      </c>
      <c r="AH67" s="208">
        <v>258.34346999999997</v>
      </c>
      <c r="AI67" s="208">
        <v>258.34346999999997</v>
      </c>
      <c r="AJ67" s="208">
        <v>232.99375000000001</v>
      </c>
      <c r="AK67" s="190">
        <v>186.39500000000001</v>
      </c>
      <c r="AL67" s="312"/>
    </row>
    <row r="68" spans="1:45" s="144" customFormat="1" ht="23.1" customHeight="1" x14ac:dyDescent="0.25">
      <c r="A68" s="519" t="s">
        <v>255</v>
      </c>
      <c r="B68" s="2">
        <v>1622</v>
      </c>
      <c r="C68" s="2" t="s">
        <v>392</v>
      </c>
      <c r="D68" s="4" t="s">
        <v>214</v>
      </c>
      <c r="E68" s="116">
        <f t="shared" si="8"/>
        <v>2500</v>
      </c>
      <c r="F68" s="117">
        <f t="shared" si="8"/>
        <v>1500</v>
      </c>
      <c r="G68" s="101"/>
      <c r="H68" s="2"/>
      <c r="I68" s="2"/>
      <c r="J68" s="71"/>
      <c r="K68" s="202">
        <f t="shared" si="1"/>
        <v>2500</v>
      </c>
      <c r="L68" s="202">
        <f t="shared" si="2"/>
        <v>1500</v>
      </c>
      <c r="M68" s="51"/>
      <c r="N68" s="13">
        <f t="shared" si="3"/>
        <v>2438.1750000000002</v>
      </c>
      <c r="O68" s="13">
        <f t="shared" si="4"/>
        <v>1462.905</v>
      </c>
      <c r="P68" s="51"/>
      <c r="Q68" s="554">
        <v>975.27</v>
      </c>
      <c r="R68" s="529">
        <v>975.27</v>
      </c>
      <c r="S68" s="520">
        <v>903.02</v>
      </c>
      <c r="T68" s="482">
        <v>836.13</v>
      </c>
      <c r="U68" s="467">
        <v>836.13</v>
      </c>
      <c r="V68" s="398">
        <v>680.11334015625016</v>
      </c>
      <c r="W68" s="400">
        <v>680.11334015625016</v>
      </c>
      <c r="X68" s="410">
        <v>680.11334015625016</v>
      </c>
      <c r="Y68" s="410">
        <v>680.11334015625016</v>
      </c>
      <c r="Z68" s="367">
        <v>618.28485468750011</v>
      </c>
      <c r="AA68" s="300">
        <v>494.62788375000008</v>
      </c>
      <c r="AB68" s="289">
        <v>494.62788375000008</v>
      </c>
      <c r="AC68" s="277">
        <v>395.70230700000008</v>
      </c>
      <c r="AD68" s="263">
        <v>395.70230700000008</v>
      </c>
      <c r="AE68" s="263">
        <v>395.70230700000008</v>
      </c>
      <c r="AF68" s="208">
        <v>359.72937000000002</v>
      </c>
      <c r="AG68" s="208">
        <v>359.72937000000002</v>
      </c>
      <c r="AH68" s="208">
        <v>359.72937000000002</v>
      </c>
      <c r="AI68" s="208">
        <v>359.72937000000002</v>
      </c>
      <c r="AJ68" s="208">
        <v>324.43125000000003</v>
      </c>
      <c r="AK68" s="190">
        <v>259.54500000000002</v>
      </c>
      <c r="AL68" s="312"/>
      <c r="AN68" s="34"/>
      <c r="AO68" s="34"/>
      <c r="AP68" s="34"/>
      <c r="AQ68" s="34"/>
      <c r="AR68" s="34"/>
      <c r="AS68" s="34"/>
    </row>
    <row r="69" spans="1:45" s="144" customFormat="1" ht="23.1" customHeight="1" x14ac:dyDescent="0.25">
      <c r="A69" s="519" t="s">
        <v>255</v>
      </c>
      <c r="B69" s="2">
        <v>1623</v>
      </c>
      <c r="C69" s="2" t="s">
        <v>393</v>
      </c>
      <c r="D69" s="4" t="s">
        <v>215</v>
      </c>
      <c r="E69" s="116">
        <f t="shared" si="8"/>
        <v>3100</v>
      </c>
      <c r="F69" s="117">
        <f t="shared" si="8"/>
        <v>1900</v>
      </c>
      <c r="G69" s="101"/>
      <c r="H69" s="2"/>
      <c r="I69" s="2"/>
      <c r="J69" s="71"/>
      <c r="K69" s="202">
        <f t="shared" si="1"/>
        <v>3100</v>
      </c>
      <c r="L69" s="202">
        <f t="shared" si="2"/>
        <v>1900</v>
      </c>
      <c r="M69" s="51"/>
      <c r="N69" s="13">
        <f t="shared" si="3"/>
        <v>3063.3999999999996</v>
      </c>
      <c r="O69" s="13">
        <f t="shared" si="4"/>
        <v>1838.04</v>
      </c>
      <c r="P69" s="51"/>
      <c r="Q69" s="554">
        <v>1225.3599999999999</v>
      </c>
      <c r="R69" s="529">
        <v>1225.3599999999999</v>
      </c>
      <c r="S69" s="520">
        <v>1134.5899999999999</v>
      </c>
      <c r="T69" s="482">
        <v>1050.55</v>
      </c>
      <c r="U69" s="467">
        <v>1050.55</v>
      </c>
      <c r="V69" s="398">
        <v>854.50137609375008</v>
      </c>
      <c r="W69" s="400">
        <v>854.50137609375008</v>
      </c>
      <c r="X69" s="410">
        <v>854.50137609375008</v>
      </c>
      <c r="Y69" s="410">
        <v>854.50137609375008</v>
      </c>
      <c r="Z69" s="367">
        <v>776.81943281250005</v>
      </c>
      <c r="AA69" s="300">
        <v>621.45554625</v>
      </c>
      <c r="AB69" s="289">
        <v>621.45554625</v>
      </c>
      <c r="AC69" s="277">
        <v>497.16443700000002</v>
      </c>
      <c r="AD69" s="263">
        <v>497.16443700000002</v>
      </c>
      <c r="AE69" s="263">
        <v>497.16443700000002</v>
      </c>
      <c r="AF69" s="208">
        <v>451.96767</v>
      </c>
      <c r="AG69" s="208">
        <v>451.96767</v>
      </c>
      <c r="AH69" s="208">
        <v>451.96767</v>
      </c>
      <c r="AI69" s="208">
        <v>451.96767</v>
      </c>
      <c r="AJ69" s="208">
        <v>407.61875000000003</v>
      </c>
      <c r="AK69" s="190">
        <v>326.09500000000003</v>
      </c>
      <c r="AL69" s="312"/>
      <c r="AN69" s="34"/>
      <c r="AO69" s="34"/>
      <c r="AP69" s="34"/>
      <c r="AQ69" s="34"/>
      <c r="AR69" s="34"/>
      <c r="AS69" s="34"/>
    </row>
    <row r="70" spans="1:45" s="144" customFormat="1" ht="23.1" customHeight="1" x14ac:dyDescent="0.25">
      <c r="A70" s="519" t="s">
        <v>255</v>
      </c>
      <c r="B70" s="2">
        <v>1624</v>
      </c>
      <c r="C70" s="2" t="s">
        <v>394</v>
      </c>
      <c r="D70" s="4" t="s">
        <v>216</v>
      </c>
      <c r="E70" s="116">
        <f t="shared" si="8"/>
        <v>5300</v>
      </c>
      <c r="F70" s="117">
        <f t="shared" si="8"/>
        <v>3200</v>
      </c>
      <c r="G70" s="101"/>
      <c r="H70" s="2"/>
      <c r="I70" s="2"/>
      <c r="J70" s="71"/>
      <c r="K70" s="202">
        <f t="shared" si="1"/>
        <v>5300</v>
      </c>
      <c r="L70" s="202">
        <f t="shared" si="2"/>
        <v>3200</v>
      </c>
      <c r="M70" s="51"/>
      <c r="N70" s="13">
        <f t="shared" si="3"/>
        <v>5252.55</v>
      </c>
      <c r="O70" s="13">
        <f t="shared" si="4"/>
        <v>3151.5299999999997</v>
      </c>
      <c r="P70" s="51"/>
      <c r="Q70" s="554">
        <v>2101.02</v>
      </c>
      <c r="R70" s="529">
        <v>2101.02</v>
      </c>
      <c r="S70" s="520">
        <v>1945.39</v>
      </c>
      <c r="T70" s="482">
        <v>1801.28</v>
      </c>
      <c r="U70" s="467">
        <v>1801.28</v>
      </c>
      <c r="V70" s="398">
        <v>1465.1189220937504</v>
      </c>
      <c r="W70" s="400">
        <v>1465.1189220937504</v>
      </c>
      <c r="X70" s="410">
        <v>1465.1189220937504</v>
      </c>
      <c r="Y70" s="410">
        <v>1465.1189220937504</v>
      </c>
      <c r="Z70" s="367">
        <v>1331.9262928125002</v>
      </c>
      <c r="AA70" s="300">
        <v>1065.5410342500002</v>
      </c>
      <c r="AB70" s="289">
        <v>1065.5410342500002</v>
      </c>
      <c r="AC70" s="277">
        <v>852.43282740000006</v>
      </c>
      <c r="AD70" s="263">
        <v>852.43282740000006</v>
      </c>
      <c r="AE70" s="263">
        <v>852.43282740000006</v>
      </c>
      <c r="AF70" s="208">
        <v>774.93893400000002</v>
      </c>
      <c r="AG70" s="208">
        <v>774.93893400000002</v>
      </c>
      <c r="AH70" s="208">
        <v>774.93893400000002</v>
      </c>
      <c r="AI70" s="208">
        <v>774.93893400000002</v>
      </c>
      <c r="AJ70" s="208">
        <v>698.89875000000006</v>
      </c>
      <c r="AK70" s="190">
        <v>559.11900000000003</v>
      </c>
      <c r="AL70" s="312"/>
      <c r="AN70" s="34"/>
      <c r="AO70" s="34"/>
      <c r="AP70" s="34"/>
      <c r="AQ70" s="34"/>
      <c r="AR70" s="34"/>
      <c r="AS70" s="34"/>
    </row>
    <row r="71" spans="1:45" s="144" customFormat="1" ht="23.1" customHeight="1" x14ac:dyDescent="0.25">
      <c r="A71" s="519" t="s">
        <v>255</v>
      </c>
      <c r="B71" s="2">
        <v>1625</v>
      </c>
      <c r="C71" s="2" t="s">
        <v>395</v>
      </c>
      <c r="D71" s="4" t="s">
        <v>217</v>
      </c>
      <c r="E71" s="116">
        <f t="shared" si="8"/>
        <v>8200</v>
      </c>
      <c r="F71" s="117">
        <f t="shared" si="8"/>
        <v>4900</v>
      </c>
      <c r="G71" s="101"/>
      <c r="H71" s="2"/>
      <c r="I71" s="233"/>
      <c r="J71" s="71"/>
      <c r="K71" s="202">
        <f t="shared" si="1"/>
        <v>8200</v>
      </c>
      <c r="L71" s="202">
        <f t="shared" si="2"/>
        <v>4900</v>
      </c>
      <c r="M71" s="51"/>
      <c r="N71" s="13">
        <f t="shared" si="3"/>
        <v>8128.9</v>
      </c>
      <c r="O71" s="13">
        <f t="shared" si="4"/>
        <v>4877.34</v>
      </c>
      <c r="P71" s="51"/>
      <c r="Q71" s="554">
        <v>3251.56</v>
      </c>
      <c r="R71" s="529">
        <v>3251.56</v>
      </c>
      <c r="S71" s="520">
        <v>3010.71</v>
      </c>
      <c r="T71" s="482">
        <v>2787.69</v>
      </c>
      <c r="U71" s="467">
        <v>2787.69</v>
      </c>
      <c r="V71" s="398">
        <v>2267.44800975</v>
      </c>
      <c r="W71" s="400">
        <v>2267.44800975</v>
      </c>
      <c r="X71" s="410">
        <v>2267.44800975</v>
      </c>
      <c r="Y71" s="410">
        <v>2267.44800975</v>
      </c>
      <c r="Z71" s="367">
        <v>2061.3163724999999</v>
      </c>
      <c r="AA71" s="300">
        <v>1649.0530979999999</v>
      </c>
      <c r="AB71" s="289">
        <v>1649.0530979999999</v>
      </c>
      <c r="AC71" s="277">
        <v>1319.2424784</v>
      </c>
      <c r="AD71" s="263">
        <v>1319.2424784</v>
      </c>
      <c r="AE71" s="263">
        <v>1319.2424784</v>
      </c>
      <c r="AF71" s="208">
        <v>1199.311344</v>
      </c>
      <c r="AG71" s="208">
        <v>1199.311344</v>
      </c>
      <c r="AH71" s="208">
        <v>1199.311344</v>
      </c>
      <c r="AI71" s="208">
        <v>1199.311344</v>
      </c>
      <c r="AJ71" s="208">
        <v>1081.6300000000001</v>
      </c>
      <c r="AK71" s="190">
        <v>865.30400000000009</v>
      </c>
      <c r="AL71" s="312"/>
      <c r="AN71" s="34"/>
      <c r="AO71" s="34"/>
      <c r="AP71" s="34"/>
      <c r="AQ71" s="34"/>
      <c r="AR71" s="34"/>
      <c r="AS71" s="34"/>
    </row>
    <row r="72" spans="1:45" s="144" customFormat="1" ht="23.1" customHeight="1" x14ac:dyDescent="0.25">
      <c r="A72" s="519" t="s">
        <v>255</v>
      </c>
      <c r="B72" s="2">
        <v>1626</v>
      </c>
      <c r="C72" s="2" t="s">
        <v>396</v>
      </c>
      <c r="D72" s="4" t="s">
        <v>218</v>
      </c>
      <c r="E72" s="116">
        <f t="shared" si="8"/>
        <v>11900</v>
      </c>
      <c r="F72" s="117">
        <f t="shared" si="8"/>
        <v>7200</v>
      </c>
      <c r="G72" s="101"/>
      <c r="H72" s="2"/>
      <c r="I72" s="2"/>
      <c r="J72" s="71"/>
      <c r="K72" s="202">
        <f t="shared" si="1"/>
        <v>11900</v>
      </c>
      <c r="L72" s="202">
        <f t="shared" si="2"/>
        <v>7200</v>
      </c>
      <c r="M72" s="51"/>
      <c r="N72" s="13">
        <f t="shared" si="3"/>
        <v>11880.1</v>
      </c>
      <c r="O72" s="13">
        <f t="shared" si="4"/>
        <v>7128.0599999999995</v>
      </c>
      <c r="P72" s="51"/>
      <c r="Q72" s="554">
        <v>4752.04</v>
      </c>
      <c r="R72" s="529">
        <v>4752.04</v>
      </c>
      <c r="S72" s="520">
        <v>4400.03</v>
      </c>
      <c r="T72" s="482">
        <v>4074.11</v>
      </c>
      <c r="U72" s="467">
        <v>4074.11</v>
      </c>
      <c r="V72" s="398">
        <v>3313.805049843751</v>
      </c>
      <c r="W72" s="400">
        <v>3313.805049843751</v>
      </c>
      <c r="X72" s="410">
        <v>3313.805049843751</v>
      </c>
      <c r="Y72" s="410">
        <v>3313.805049843751</v>
      </c>
      <c r="Z72" s="367">
        <v>3012.5500453125005</v>
      </c>
      <c r="AA72" s="300">
        <v>2410.0400362500004</v>
      </c>
      <c r="AB72" s="289">
        <v>2410.0400362500004</v>
      </c>
      <c r="AC72" s="277">
        <v>1928.0320290000004</v>
      </c>
      <c r="AD72" s="263">
        <v>1928.0320290000004</v>
      </c>
      <c r="AE72" s="263">
        <v>1928.0320290000004</v>
      </c>
      <c r="AF72" s="208">
        <v>1752.7563900000002</v>
      </c>
      <c r="AG72" s="208">
        <v>1752.7563900000002</v>
      </c>
      <c r="AH72" s="208">
        <v>1752.7563900000002</v>
      </c>
      <c r="AI72" s="208">
        <v>1752.7563900000002</v>
      </c>
      <c r="AJ72" s="208">
        <v>1580.7687500000002</v>
      </c>
      <c r="AK72" s="190">
        <v>1264.6150000000002</v>
      </c>
      <c r="AL72" s="312"/>
      <c r="AN72" s="34"/>
      <c r="AO72" s="34"/>
      <c r="AP72" s="34"/>
      <c r="AQ72" s="34"/>
      <c r="AR72" s="34"/>
      <c r="AS72" s="34"/>
    </row>
    <row r="73" spans="1:45" s="144" customFormat="1" ht="23.1" customHeight="1" x14ac:dyDescent="0.25">
      <c r="A73" s="519" t="s">
        <v>255</v>
      </c>
      <c r="B73" s="2">
        <v>1623</v>
      </c>
      <c r="C73" s="2" t="s">
        <v>393</v>
      </c>
      <c r="D73" s="4" t="s">
        <v>964</v>
      </c>
      <c r="E73" s="116">
        <f t="shared" si="8"/>
        <v>10400</v>
      </c>
      <c r="F73" s="117">
        <f t="shared" si="8"/>
        <v>6300</v>
      </c>
      <c r="G73" s="101"/>
      <c r="H73" s="2"/>
      <c r="I73" s="2"/>
      <c r="J73" s="71"/>
      <c r="K73" s="202">
        <f t="shared" si="1"/>
        <v>10400</v>
      </c>
      <c r="L73" s="202">
        <f t="shared" si="2"/>
        <v>6300</v>
      </c>
      <c r="M73" s="51"/>
      <c r="N73" s="13">
        <f t="shared" si="3"/>
        <v>10390.424999999999</v>
      </c>
      <c r="O73" s="13">
        <f t="shared" si="4"/>
        <v>6234.2550000000001</v>
      </c>
      <c r="P73" s="51"/>
      <c r="Q73" s="554">
        <v>4156.17</v>
      </c>
      <c r="R73" s="529">
        <v>1225.3599999999999</v>
      </c>
      <c r="S73" s="520">
        <v>1134.5899999999999</v>
      </c>
      <c r="T73" s="482">
        <v>1050.55</v>
      </c>
      <c r="U73" s="467">
        <v>1050.55</v>
      </c>
      <c r="V73" s="398">
        <v>854.50137609375008</v>
      </c>
      <c r="W73" s="400">
        <v>854.50137609375008</v>
      </c>
      <c r="X73" s="410">
        <v>854.50137609375008</v>
      </c>
      <c r="Y73" s="410">
        <v>854.50137609375008</v>
      </c>
      <c r="Z73" s="367">
        <v>776.81943281250005</v>
      </c>
      <c r="AA73" s="300">
        <v>621.45554625</v>
      </c>
      <c r="AB73" s="289">
        <v>621.45554625</v>
      </c>
      <c r="AC73" s="277">
        <v>497.16443700000002</v>
      </c>
      <c r="AD73" s="263">
        <v>497.16443700000002</v>
      </c>
      <c r="AE73" s="263">
        <v>497.16443700000002</v>
      </c>
      <c r="AF73" s="208">
        <v>451.96767</v>
      </c>
      <c r="AG73" s="208">
        <v>451.96767</v>
      </c>
      <c r="AH73" s="208">
        <v>451.96767</v>
      </c>
      <c r="AI73" s="208">
        <v>451.96767</v>
      </c>
      <c r="AJ73" s="208">
        <v>407.61875000000003</v>
      </c>
      <c r="AK73" s="190">
        <v>326.09500000000003</v>
      </c>
      <c r="AL73" s="312"/>
      <c r="AN73" s="34"/>
      <c r="AO73" s="34"/>
      <c r="AP73" s="34"/>
      <c r="AQ73" s="34"/>
      <c r="AR73" s="34"/>
      <c r="AS73" s="34"/>
    </row>
    <row r="74" spans="1:45" s="144" customFormat="1" ht="23.1" hidden="1" customHeight="1" x14ac:dyDescent="0.25">
      <c r="A74" s="519" t="s">
        <v>255</v>
      </c>
      <c r="B74" s="2">
        <v>1624</v>
      </c>
      <c r="C74" s="2" t="s">
        <v>394</v>
      </c>
      <c r="D74" s="4" t="s">
        <v>965</v>
      </c>
      <c r="E74" s="116">
        <f t="shared" si="8"/>
        <v>14900</v>
      </c>
      <c r="F74" s="117">
        <f t="shared" si="8"/>
        <v>9000</v>
      </c>
      <c r="G74" s="101"/>
      <c r="H74" s="2"/>
      <c r="I74" s="2"/>
      <c r="J74" s="71"/>
      <c r="K74" s="202">
        <f t="shared" si="1"/>
        <v>14900</v>
      </c>
      <c r="L74" s="202">
        <f t="shared" si="2"/>
        <v>9000</v>
      </c>
      <c r="M74" s="51"/>
      <c r="N74" s="13">
        <f t="shared" si="3"/>
        <v>14875.875</v>
      </c>
      <c r="O74" s="13">
        <f t="shared" si="4"/>
        <v>8925.5250000000015</v>
      </c>
      <c r="P74" s="51"/>
      <c r="Q74" s="554">
        <v>5950.35</v>
      </c>
      <c r="R74" s="529">
        <v>2101.02</v>
      </c>
      <c r="S74" s="520">
        <v>1945.39</v>
      </c>
      <c r="T74" s="482">
        <v>1801.28</v>
      </c>
      <c r="U74" s="467">
        <v>1801.28</v>
      </c>
      <c r="V74" s="398">
        <v>1465.1189220937504</v>
      </c>
      <c r="W74" s="400">
        <v>1465.1189220937504</v>
      </c>
      <c r="X74" s="410">
        <v>1465.1189220937504</v>
      </c>
      <c r="Y74" s="410">
        <v>1465.1189220937504</v>
      </c>
      <c r="Z74" s="367">
        <v>1331.9262928125002</v>
      </c>
      <c r="AA74" s="300">
        <v>1065.5410342500002</v>
      </c>
      <c r="AB74" s="289">
        <v>1065.5410342500002</v>
      </c>
      <c r="AC74" s="277">
        <v>852.43282740000006</v>
      </c>
      <c r="AD74" s="263">
        <v>852.43282740000006</v>
      </c>
      <c r="AE74" s="263">
        <v>852.43282740000006</v>
      </c>
      <c r="AF74" s="208">
        <v>774.93893400000002</v>
      </c>
      <c r="AG74" s="208">
        <v>774.93893400000002</v>
      </c>
      <c r="AH74" s="208">
        <v>774.93893400000002</v>
      </c>
      <c r="AI74" s="208">
        <v>774.93893400000002</v>
      </c>
      <c r="AJ74" s="208">
        <v>698.89875000000006</v>
      </c>
      <c r="AK74" s="190">
        <v>559.11900000000003</v>
      </c>
      <c r="AL74" s="312"/>
      <c r="AN74" s="34"/>
      <c r="AO74" s="34"/>
      <c r="AP74" s="34"/>
      <c r="AQ74" s="34"/>
      <c r="AR74" s="34"/>
      <c r="AS74" s="34"/>
    </row>
    <row r="75" spans="1:45" s="144" customFormat="1" ht="23.1" hidden="1" customHeight="1" x14ac:dyDescent="0.25">
      <c r="A75" s="519" t="s">
        <v>255</v>
      </c>
      <c r="B75" s="2">
        <v>1625</v>
      </c>
      <c r="C75" s="2" t="s">
        <v>395</v>
      </c>
      <c r="D75" s="4" t="s">
        <v>966</v>
      </c>
      <c r="E75" s="116">
        <f t="shared" si="8"/>
        <v>20000</v>
      </c>
      <c r="F75" s="117">
        <f t="shared" si="8"/>
        <v>12000</v>
      </c>
      <c r="G75" s="101"/>
      <c r="H75" s="2"/>
      <c r="I75" s="233"/>
      <c r="J75" s="71"/>
      <c r="K75" s="202">
        <f t="shared" ref="K75:K144" si="9">MROUND(N75+48,100)</f>
        <v>20000</v>
      </c>
      <c r="L75" s="202">
        <f t="shared" ref="L75:L144" si="10">MROUND(O75+48,100)</f>
        <v>12000</v>
      </c>
      <c r="M75" s="51"/>
      <c r="N75" s="13">
        <f t="shared" ref="N75:N76" si="11">Q75*$N$7</f>
        <v>19909.024999999998</v>
      </c>
      <c r="O75" s="13">
        <f t="shared" ref="O75:O76" si="12">Q75*$O$7</f>
        <v>11945.414999999999</v>
      </c>
      <c r="P75" s="51"/>
      <c r="Q75" s="554">
        <v>7963.61</v>
      </c>
      <c r="R75" s="529">
        <v>3251.56</v>
      </c>
      <c r="S75" s="520">
        <v>3010.71</v>
      </c>
      <c r="T75" s="482">
        <v>2787.69</v>
      </c>
      <c r="U75" s="467">
        <v>2787.69</v>
      </c>
      <c r="V75" s="398">
        <v>2267.44800975</v>
      </c>
      <c r="W75" s="400">
        <v>2267.44800975</v>
      </c>
      <c r="X75" s="410">
        <v>2267.44800975</v>
      </c>
      <c r="Y75" s="410">
        <v>2267.44800975</v>
      </c>
      <c r="Z75" s="367">
        <v>2061.3163724999999</v>
      </c>
      <c r="AA75" s="300">
        <v>1649.0530979999999</v>
      </c>
      <c r="AB75" s="289">
        <v>1649.0530979999999</v>
      </c>
      <c r="AC75" s="277">
        <v>1319.2424784</v>
      </c>
      <c r="AD75" s="263">
        <v>1319.2424784</v>
      </c>
      <c r="AE75" s="263">
        <v>1319.2424784</v>
      </c>
      <c r="AF75" s="208">
        <v>1199.311344</v>
      </c>
      <c r="AG75" s="208">
        <v>1199.311344</v>
      </c>
      <c r="AH75" s="208">
        <v>1199.311344</v>
      </c>
      <c r="AI75" s="208">
        <v>1199.311344</v>
      </c>
      <c r="AJ75" s="208">
        <v>1081.6300000000001</v>
      </c>
      <c r="AK75" s="190">
        <v>865.30400000000009</v>
      </c>
      <c r="AL75" s="312"/>
      <c r="AN75" s="34"/>
      <c r="AO75" s="34"/>
      <c r="AP75" s="34"/>
      <c r="AQ75" s="34"/>
      <c r="AR75" s="34"/>
      <c r="AS75" s="34"/>
    </row>
    <row r="76" spans="1:45" s="144" customFormat="1" ht="23.1" hidden="1" customHeight="1" x14ac:dyDescent="0.25">
      <c r="A76" s="519" t="s">
        <v>255</v>
      </c>
      <c r="B76" s="2">
        <v>1626</v>
      </c>
      <c r="C76" s="2" t="s">
        <v>396</v>
      </c>
      <c r="D76" s="4" t="s">
        <v>967</v>
      </c>
      <c r="E76" s="116">
        <f t="shared" si="8"/>
        <v>1500</v>
      </c>
      <c r="F76" s="117">
        <f t="shared" si="8"/>
        <v>900</v>
      </c>
      <c r="G76" s="101"/>
      <c r="H76" s="2"/>
      <c r="I76" s="2"/>
      <c r="J76" s="71"/>
      <c r="K76" s="202">
        <f t="shared" si="9"/>
        <v>1500</v>
      </c>
      <c r="L76" s="202">
        <f t="shared" si="10"/>
        <v>900</v>
      </c>
      <c r="M76" s="51"/>
      <c r="N76" s="13">
        <f t="shared" si="11"/>
        <v>1447.7</v>
      </c>
      <c r="O76" s="13">
        <f t="shared" si="12"/>
        <v>868.62000000000012</v>
      </c>
      <c r="P76" s="51"/>
      <c r="Q76" s="554">
        <v>579.08000000000004</v>
      </c>
      <c r="R76" s="529">
        <v>4752.04</v>
      </c>
      <c r="S76" s="520">
        <v>4400.03</v>
      </c>
      <c r="T76" s="482">
        <v>4074.11</v>
      </c>
      <c r="U76" s="467">
        <v>4074.11</v>
      </c>
      <c r="V76" s="398">
        <v>3313.805049843751</v>
      </c>
      <c r="W76" s="400">
        <v>3313.805049843751</v>
      </c>
      <c r="X76" s="410">
        <v>3313.805049843751</v>
      </c>
      <c r="Y76" s="410">
        <v>3313.805049843751</v>
      </c>
      <c r="Z76" s="367">
        <v>3012.5500453125005</v>
      </c>
      <c r="AA76" s="300">
        <v>2410.0400362500004</v>
      </c>
      <c r="AB76" s="289">
        <v>2410.0400362500004</v>
      </c>
      <c r="AC76" s="277">
        <v>1928.0320290000004</v>
      </c>
      <c r="AD76" s="263">
        <v>1928.0320290000004</v>
      </c>
      <c r="AE76" s="263">
        <v>1928.0320290000004</v>
      </c>
      <c r="AF76" s="208">
        <v>1752.7563900000002</v>
      </c>
      <c r="AG76" s="208">
        <v>1752.7563900000002</v>
      </c>
      <c r="AH76" s="208">
        <v>1752.7563900000002</v>
      </c>
      <c r="AI76" s="208">
        <v>1752.7563900000002</v>
      </c>
      <c r="AJ76" s="208">
        <v>1580.7687500000002</v>
      </c>
      <c r="AK76" s="190">
        <v>1264.6150000000002</v>
      </c>
      <c r="AL76" s="312"/>
      <c r="AN76" s="34"/>
      <c r="AO76" s="34"/>
      <c r="AP76" s="34"/>
      <c r="AQ76" s="34"/>
      <c r="AR76" s="34"/>
      <c r="AS76" s="34"/>
    </row>
    <row r="77" spans="1:45" s="144" customFormat="1" ht="20.100000000000001" customHeight="1" x14ac:dyDescent="0.25">
      <c r="A77" s="2"/>
      <c r="B77" s="2"/>
      <c r="C77" s="2"/>
      <c r="D77" s="136"/>
      <c r="E77" s="138"/>
      <c r="F77" s="139"/>
      <c r="G77" s="99"/>
      <c r="H77" s="2"/>
      <c r="I77" s="2"/>
      <c r="J77" s="34"/>
      <c r="K77" s="202">
        <f t="shared" si="9"/>
        <v>0</v>
      </c>
      <c r="L77" s="202">
        <f t="shared" si="10"/>
        <v>0</v>
      </c>
      <c r="M77" s="2"/>
      <c r="N77" s="13"/>
      <c r="O77" s="13"/>
      <c r="P77" s="2"/>
      <c r="Q77" s="398"/>
      <c r="R77" s="398"/>
      <c r="S77" s="398"/>
      <c r="T77" s="398"/>
      <c r="U77" s="398"/>
      <c r="V77" s="398"/>
      <c r="W77" s="400"/>
      <c r="X77" s="400"/>
      <c r="Y77" s="400"/>
      <c r="Z77" s="332"/>
      <c r="AA77" s="341"/>
      <c r="AB77" s="322">
        <v>0</v>
      </c>
      <c r="AC77" s="279"/>
      <c r="AD77" s="211"/>
      <c r="AE77" s="211"/>
      <c r="AF77" s="209"/>
      <c r="AG77" s="209"/>
      <c r="AH77" s="209"/>
      <c r="AI77" s="209"/>
      <c r="AJ77" s="209"/>
      <c r="AK77" s="191"/>
      <c r="AL77" s="312"/>
      <c r="AN77" s="34"/>
      <c r="AO77" s="34"/>
      <c r="AP77" s="34"/>
      <c r="AQ77" s="34"/>
      <c r="AR77" s="34"/>
      <c r="AS77" s="34"/>
    </row>
    <row r="78" spans="1:45" s="144" customFormat="1" ht="23.1" customHeight="1" x14ac:dyDescent="0.25">
      <c r="A78" s="2"/>
      <c r="B78" s="2"/>
      <c r="C78" s="2"/>
      <c r="D78" s="615" t="s">
        <v>57</v>
      </c>
      <c r="E78" s="615"/>
      <c r="F78" s="615"/>
      <c r="G78" s="615"/>
      <c r="H78" s="615"/>
      <c r="I78" s="615"/>
      <c r="J78" s="34"/>
      <c r="K78" s="202">
        <f t="shared" si="9"/>
        <v>0</v>
      </c>
      <c r="L78" s="202">
        <f t="shared" si="10"/>
        <v>0</v>
      </c>
      <c r="M78" s="2"/>
      <c r="N78" s="13"/>
      <c r="O78" s="13"/>
      <c r="P78" s="2"/>
      <c r="Q78" s="553">
        <v>45483</v>
      </c>
      <c r="R78" s="476">
        <v>45455</v>
      </c>
      <c r="S78" s="476">
        <v>45425</v>
      </c>
      <c r="T78" s="476">
        <v>45394</v>
      </c>
      <c r="U78" s="473">
        <v>220324</v>
      </c>
      <c r="V78" s="398"/>
      <c r="W78" s="400"/>
      <c r="X78" s="400"/>
      <c r="Y78" s="400"/>
      <c r="Z78" s="332"/>
      <c r="AA78" s="341"/>
      <c r="AB78" s="322"/>
      <c r="AC78" s="279"/>
      <c r="AD78" s="211"/>
      <c r="AE78" s="211"/>
      <c r="AF78" s="209"/>
      <c r="AG78" s="209"/>
      <c r="AH78" s="209"/>
      <c r="AI78" s="209"/>
      <c r="AJ78" s="209"/>
      <c r="AK78" s="191"/>
      <c r="AL78" s="312"/>
      <c r="AN78" s="34"/>
      <c r="AO78" s="34"/>
      <c r="AP78" s="34"/>
      <c r="AQ78" s="34"/>
      <c r="AR78" s="34"/>
      <c r="AS78" s="34"/>
    </row>
    <row r="79" spans="1:45" s="144" customFormat="1" ht="23.1" customHeight="1" x14ac:dyDescent="0.25">
      <c r="A79" s="449"/>
      <c r="B79" s="2">
        <v>1903</v>
      </c>
      <c r="C79" s="2" t="s">
        <v>419</v>
      </c>
      <c r="D79" s="4" t="s">
        <v>126</v>
      </c>
      <c r="E79" s="116">
        <f t="shared" ref="E79:F81" si="13">K79</f>
        <v>3900</v>
      </c>
      <c r="F79" s="117">
        <f t="shared" si="13"/>
        <v>2300</v>
      </c>
      <c r="G79" s="101"/>
      <c r="H79" s="2"/>
      <c r="I79" s="2"/>
      <c r="J79" s="33"/>
      <c r="K79" s="202">
        <f t="shared" si="9"/>
        <v>3900</v>
      </c>
      <c r="L79" s="202">
        <f t="shared" si="10"/>
        <v>2300</v>
      </c>
      <c r="M79" s="51"/>
      <c r="N79" s="13">
        <f t="shared" ref="N79:N150" si="14">Q79*$N$7</f>
        <v>3821.1000000000004</v>
      </c>
      <c r="O79" s="13">
        <f t="shared" ref="O79:O150" si="15">Q79*$O$7</f>
        <v>2292.66</v>
      </c>
      <c r="P79" s="51"/>
      <c r="Q79" s="554">
        <v>1528.44</v>
      </c>
      <c r="R79" s="477">
        <v>1528.44</v>
      </c>
      <c r="S79" s="477">
        <v>1528.44</v>
      </c>
      <c r="T79" s="477">
        <v>1528.44</v>
      </c>
      <c r="U79" s="450">
        <v>1415.2270000000001</v>
      </c>
      <c r="V79" s="450">
        <v>1415.2270000000001</v>
      </c>
      <c r="W79" s="436">
        <v>1286.57</v>
      </c>
      <c r="X79" s="409">
        <v>1286.57</v>
      </c>
      <c r="Y79" s="409">
        <v>1286.57</v>
      </c>
      <c r="Z79" s="367">
        <v>1173.875</v>
      </c>
      <c r="AA79" s="305">
        <v>939.1</v>
      </c>
      <c r="AB79" s="289">
        <v>898.27375000000006</v>
      </c>
      <c r="AC79" s="277">
        <v>718.61900000000003</v>
      </c>
      <c r="AD79" s="263">
        <v>718.61900000000003</v>
      </c>
      <c r="AE79" s="263">
        <v>718.61900000000003</v>
      </c>
      <c r="AF79" s="208">
        <v>646.76303999999993</v>
      </c>
      <c r="AG79" s="208">
        <v>646.76303999999993</v>
      </c>
      <c r="AH79" s="208">
        <v>646.76303999999993</v>
      </c>
      <c r="AI79" s="208">
        <v>646.76303999999993</v>
      </c>
      <c r="AJ79" s="208">
        <v>583.29999999999995</v>
      </c>
      <c r="AK79" s="191">
        <v>466.64</v>
      </c>
      <c r="AL79" s="312"/>
      <c r="AN79" s="34"/>
      <c r="AO79" s="34"/>
      <c r="AP79" s="34"/>
      <c r="AQ79" s="34"/>
      <c r="AR79" s="34"/>
      <c r="AS79" s="34"/>
    </row>
    <row r="80" spans="1:45" s="144" customFormat="1" ht="23.1" customHeight="1" x14ac:dyDescent="0.25">
      <c r="A80" s="449"/>
      <c r="B80" s="2">
        <v>1904</v>
      </c>
      <c r="C80" s="2" t="s">
        <v>420</v>
      </c>
      <c r="D80" s="4" t="s">
        <v>127</v>
      </c>
      <c r="E80" s="116">
        <f t="shared" si="13"/>
        <v>4000</v>
      </c>
      <c r="F80" s="117">
        <f t="shared" si="13"/>
        <v>2400</v>
      </c>
      <c r="G80" s="101"/>
      <c r="H80" s="2"/>
      <c r="I80" s="2"/>
      <c r="J80" s="33"/>
      <c r="K80" s="202">
        <f t="shared" si="9"/>
        <v>4000</v>
      </c>
      <c r="L80" s="202">
        <f t="shared" si="10"/>
        <v>2400</v>
      </c>
      <c r="M80" s="51"/>
      <c r="N80" s="13">
        <f t="shared" si="14"/>
        <v>3922.9250000000002</v>
      </c>
      <c r="O80" s="13">
        <f t="shared" si="15"/>
        <v>2353.7550000000001</v>
      </c>
      <c r="P80" s="51"/>
      <c r="Q80" s="554">
        <v>1569.17</v>
      </c>
      <c r="R80" s="477">
        <v>1569.17</v>
      </c>
      <c r="S80" s="477">
        <v>1569.17</v>
      </c>
      <c r="T80" s="477">
        <v>1569.17</v>
      </c>
      <c r="U80" s="450">
        <v>1452.9459999999999</v>
      </c>
      <c r="V80" s="450">
        <v>1452.9459999999999</v>
      </c>
      <c r="W80" s="436">
        <v>1320.86</v>
      </c>
      <c r="X80" s="409">
        <v>1320.86</v>
      </c>
      <c r="Y80" s="409">
        <v>1320.86</v>
      </c>
      <c r="Z80" s="367">
        <v>1205.1624999999999</v>
      </c>
      <c r="AA80" s="305">
        <v>964.13</v>
      </c>
      <c r="AB80" s="289">
        <v>922.21250000000009</v>
      </c>
      <c r="AC80" s="277">
        <v>737.7700000000001</v>
      </c>
      <c r="AD80" s="263">
        <v>737.7700000000001</v>
      </c>
      <c r="AE80" s="263">
        <v>737.7700000000001</v>
      </c>
      <c r="AF80" s="208">
        <v>663.99101999999993</v>
      </c>
      <c r="AG80" s="208">
        <v>663.99101999999993</v>
      </c>
      <c r="AH80" s="208">
        <v>663.99101999999993</v>
      </c>
      <c r="AI80" s="208">
        <v>663.99101999999993</v>
      </c>
      <c r="AJ80" s="208">
        <v>598.83749999999998</v>
      </c>
      <c r="AK80" s="191">
        <v>479.07</v>
      </c>
      <c r="AL80" s="312"/>
      <c r="AN80" s="34"/>
      <c r="AO80" s="34"/>
      <c r="AP80" s="34"/>
      <c r="AQ80" s="34"/>
      <c r="AR80" s="34"/>
      <c r="AS80" s="34"/>
    </row>
    <row r="81" spans="1:45" s="144" customFormat="1" ht="23.1" customHeight="1" x14ac:dyDescent="0.25">
      <c r="A81" s="449"/>
      <c r="B81" s="2">
        <v>1905</v>
      </c>
      <c r="C81" s="2" t="s">
        <v>421</v>
      </c>
      <c r="D81" s="4" t="s">
        <v>128</v>
      </c>
      <c r="E81" s="116">
        <f t="shared" si="13"/>
        <v>6000</v>
      </c>
      <c r="F81" s="117">
        <f t="shared" si="13"/>
        <v>3600</v>
      </c>
      <c r="G81" s="101"/>
      <c r="H81" s="2"/>
      <c r="I81" s="2"/>
      <c r="J81" s="33"/>
      <c r="K81" s="202">
        <f t="shared" si="9"/>
        <v>6000</v>
      </c>
      <c r="L81" s="202">
        <f t="shared" si="10"/>
        <v>3600</v>
      </c>
      <c r="M81" s="51"/>
      <c r="N81" s="13">
        <f t="shared" si="14"/>
        <v>5962.5750000000007</v>
      </c>
      <c r="O81" s="13">
        <f t="shared" si="15"/>
        <v>3577.5450000000001</v>
      </c>
      <c r="P81" s="51"/>
      <c r="Q81" s="554">
        <v>2385.0300000000002</v>
      </c>
      <c r="R81" s="477">
        <v>2385.0300000000002</v>
      </c>
      <c r="S81" s="477">
        <v>2385.0300000000002</v>
      </c>
      <c r="T81" s="477">
        <v>2385.0300000000002</v>
      </c>
      <c r="U81" s="450">
        <v>2208.3490000000002</v>
      </c>
      <c r="V81" s="450">
        <v>2208.3490000000002</v>
      </c>
      <c r="W81" s="436">
        <v>2007.59</v>
      </c>
      <c r="X81" s="409">
        <v>2007.59</v>
      </c>
      <c r="Y81" s="409">
        <v>2007.59</v>
      </c>
      <c r="Z81" s="367">
        <v>1831.75</v>
      </c>
      <c r="AA81" s="305">
        <v>1465.4</v>
      </c>
      <c r="AB81" s="289">
        <v>1401.7025000000001</v>
      </c>
      <c r="AC81" s="277">
        <v>1121.3620000000001</v>
      </c>
      <c r="AD81" s="263">
        <v>1121.3620000000001</v>
      </c>
      <c r="AE81" s="263">
        <v>1121.3620000000001</v>
      </c>
      <c r="AF81" s="208">
        <v>1009.2158999999999</v>
      </c>
      <c r="AG81" s="208">
        <v>1009.2158999999999</v>
      </c>
      <c r="AH81" s="208">
        <v>1009.2158999999999</v>
      </c>
      <c r="AI81" s="208">
        <v>1009.2158999999999</v>
      </c>
      <c r="AJ81" s="208">
        <v>910.1875</v>
      </c>
      <c r="AK81" s="191">
        <v>728.15</v>
      </c>
      <c r="AL81" s="312"/>
      <c r="AN81" s="34"/>
      <c r="AO81" s="34"/>
      <c r="AP81" s="34"/>
      <c r="AQ81" s="34"/>
      <c r="AR81" s="34"/>
      <c r="AS81" s="34"/>
    </row>
    <row r="82" spans="1:45" s="144" customFormat="1" ht="20.100000000000001" customHeight="1" x14ac:dyDescent="0.25">
      <c r="A82" s="2"/>
      <c r="B82" s="2"/>
      <c r="C82" s="2"/>
      <c r="D82" s="136"/>
      <c r="E82" s="138"/>
      <c r="F82" s="139"/>
      <c r="G82" s="99"/>
      <c r="H82" s="2"/>
      <c r="I82" s="2"/>
      <c r="J82" s="34"/>
      <c r="K82" s="202">
        <f t="shared" si="9"/>
        <v>0</v>
      </c>
      <c r="L82" s="202">
        <f t="shared" si="10"/>
        <v>0</v>
      </c>
      <c r="M82" s="2"/>
      <c r="N82" s="13"/>
      <c r="O82" s="13"/>
      <c r="P82" s="2"/>
      <c r="Q82" s="398"/>
      <c r="R82" s="398"/>
      <c r="S82" s="398"/>
      <c r="T82" s="398"/>
      <c r="U82" s="398"/>
      <c r="V82" s="398"/>
      <c r="W82" s="400"/>
      <c r="X82" s="401"/>
      <c r="Y82" s="401"/>
      <c r="Z82" s="329"/>
      <c r="AA82" s="329"/>
      <c r="AB82" s="330"/>
      <c r="AC82" s="280"/>
      <c r="AD82" s="331"/>
      <c r="AE82" s="331"/>
      <c r="AF82" s="208"/>
      <c r="AG82" s="208"/>
      <c r="AH82" s="208"/>
      <c r="AI82" s="208"/>
      <c r="AJ82" s="208"/>
      <c r="AK82" s="191"/>
      <c r="AL82" s="312"/>
      <c r="AN82" s="34"/>
      <c r="AO82" s="34"/>
      <c r="AP82" s="34"/>
      <c r="AQ82" s="34"/>
      <c r="AR82" s="34"/>
      <c r="AS82" s="34"/>
    </row>
    <row r="83" spans="1:45" s="144" customFormat="1" ht="23.1" customHeight="1" x14ac:dyDescent="0.25">
      <c r="A83" s="2"/>
      <c r="B83" s="2"/>
      <c r="C83" s="2"/>
      <c r="D83" s="615" t="s">
        <v>275</v>
      </c>
      <c r="E83" s="615"/>
      <c r="F83" s="615"/>
      <c r="G83" s="615"/>
      <c r="H83" s="615"/>
      <c r="I83" s="615"/>
      <c r="J83" s="34"/>
      <c r="K83" s="202">
        <f t="shared" si="9"/>
        <v>0</v>
      </c>
      <c r="L83" s="202">
        <f t="shared" si="10"/>
        <v>0</v>
      </c>
      <c r="M83" s="2"/>
      <c r="N83" s="13"/>
      <c r="O83" s="13"/>
      <c r="P83" s="2"/>
      <c r="Q83" s="553">
        <v>45483</v>
      </c>
      <c r="R83" s="521">
        <v>45455</v>
      </c>
      <c r="S83" s="521">
        <v>45425</v>
      </c>
      <c r="T83" s="474">
        <v>220324</v>
      </c>
      <c r="U83" s="474">
        <v>220324</v>
      </c>
      <c r="V83" s="398"/>
      <c r="W83" s="400"/>
      <c r="X83" s="401"/>
      <c r="Y83" s="401"/>
      <c r="Z83" s="329"/>
      <c r="AA83" s="329"/>
      <c r="AB83" s="330"/>
      <c r="AC83" s="280"/>
      <c r="AD83" s="331"/>
      <c r="AE83" s="331"/>
      <c r="AF83" s="208"/>
      <c r="AG83" s="234"/>
      <c r="AH83" s="208"/>
      <c r="AI83" s="208"/>
      <c r="AJ83" s="208"/>
      <c r="AK83" s="191"/>
      <c r="AL83" s="312"/>
      <c r="AN83" s="34"/>
      <c r="AO83" s="34"/>
      <c r="AP83" s="34"/>
      <c r="AQ83" s="34"/>
      <c r="AR83" s="34"/>
      <c r="AS83" s="34"/>
    </row>
    <row r="84" spans="1:45" s="144" customFormat="1" ht="23.1" customHeight="1" x14ac:dyDescent="0.25">
      <c r="A84" s="516" t="s">
        <v>889</v>
      </c>
      <c r="B84" s="2">
        <v>211</v>
      </c>
      <c r="C84" s="2" t="s">
        <v>307</v>
      </c>
      <c r="D84" s="4" t="s">
        <v>68</v>
      </c>
      <c r="E84" s="116">
        <f t="shared" ref="E84:F86" si="16">K84</f>
        <v>5700</v>
      </c>
      <c r="F84" s="117">
        <f t="shared" si="16"/>
        <v>3500</v>
      </c>
      <c r="G84" s="101"/>
      <c r="H84" s="2"/>
      <c r="I84" s="2"/>
      <c r="J84" s="33"/>
      <c r="K84" s="202">
        <f t="shared" si="9"/>
        <v>5700</v>
      </c>
      <c r="L84" s="202">
        <f t="shared" si="10"/>
        <v>3500</v>
      </c>
      <c r="M84" s="51"/>
      <c r="N84" s="13">
        <f t="shared" si="14"/>
        <v>5674.5</v>
      </c>
      <c r="O84" s="13">
        <f t="shared" si="15"/>
        <v>3404.7000000000003</v>
      </c>
      <c r="P84" s="51"/>
      <c r="Q84" s="554">
        <v>2269.8000000000002</v>
      </c>
      <c r="R84" s="522">
        <v>2269.8000000000002</v>
      </c>
      <c r="S84" s="522">
        <v>2269.8000000000002</v>
      </c>
      <c r="T84" s="398">
        <v>2269.8000000000002</v>
      </c>
      <c r="U84" s="398">
        <v>2269.8000000000002</v>
      </c>
      <c r="V84" s="398">
        <v>2269.8000000000002</v>
      </c>
      <c r="W84" s="436">
        <v>2269.8000000000002</v>
      </c>
      <c r="X84" s="399">
        <v>2171.114</v>
      </c>
      <c r="Y84" s="399">
        <v>2171.114</v>
      </c>
      <c r="Z84" s="371">
        <v>1973.74</v>
      </c>
      <c r="AA84" s="303">
        <v>1361.2</v>
      </c>
      <c r="AB84" s="289">
        <v>1361.2</v>
      </c>
      <c r="AC84" s="277">
        <v>1088.96</v>
      </c>
      <c r="AD84" s="263">
        <v>1088.96</v>
      </c>
      <c r="AE84" s="263">
        <v>1088.96</v>
      </c>
      <c r="AF84" s="208">
        <v>972.29285999999991</v>
      </c>
      <c r="AG84" s="208">
        <v>972.29285999999991</v>
      </c>
      <c r="AH84" s="208">
        <v>972.29285999999991</v>
      </c>
      <c r="AI84" s="208">
        <v>972.29285999999991</v>
      </c>
      <c r="AJ84" s="208">
        <v>876.88750000000005</v>
      </c>
      <c r="AK84" s="191">
        <v>701.51</v>
      </c>
      <c r="AL84" s="312"/>
      <c r="AN84" s="34"/>
      <c r="AO84" s="34"/>
      <c r="AP84" s="34"/>
      <c r="AQ84" s="34"/>
      <c r="AR84" s="34"/>
      <c r="AS84" s="34"/>
    </row>
    <row r="85" spans="1:45" s="144" customFormat="1" ht="23.1" customHeight="1" x14ac:dyDescent="0.25">
      <c r="A85" s="516" t="s">
        <v>889</v>
      </c>
      <c r="B85" s="2">
        <v>212</v>
      </c>
      <c r="C85" s="2" t="s">
        <v>308</v>
      </c>
      <c r="D85" s="4" t="s">
        <v>69</v>
      </c>
      <c r="E85" s="116">
        <f t="shared" si="16"/>
        <v>8600</v>
      </c>
      <c r="F85" s="117">
        <f t="shared" si="16"/>
        <v>5200</v>
      </c>
      <c r="G85" s="101"/>
      <c r="H85" s="2"/>
      <c r="I85" s="2"/>
      <c r="J85" s="33"/>
      <c r="K85" s="202">
        <f t="shared" si="9"/>
        <v>8600</v>
      </c>
      <c r="L85" s="202">
        <f t="shared" si="10"/>
        <v>5200</v>
      </c>
      <c r="M85" s="51"/>
      <c r="N85" s="13">
        <f t="shared" si="14"/>
        <v>8509.375</v>
      </c>
      <c r="O85" s="13">
        <f t="shared" si="15"/>
        <v>5105.625</v>
      </c>
      <c r="P85" s="51"/>
      <c r="Q85" s="554">
        <v>3403.75</v>
      </c>
      <c r="R85" s="522">
        <v>3403.75</v>
      </c>
      <c r="S85" s="522">
        <v>3403.75</v>
      </c>
      <c r="T85" s="398">
        <v>3403.75</v>
      </c>
      <c r="U85" s="398">
        <v>3403.75</v>
      </c>
      <c r="V85" s="398">
        <v>3403.75</v>
      </c>
      <c r="W85" s="436">
        <v>3403.75</v>
      </c>
      <c r="X85" s="399">
        <v>3255.7339375000001</v>
      </c>
      <c r="Y85" s="399">
        <v>3255.7339375000001</v>
      </c>
      <c r="Z85" s="371">
        <v>2959.7581249999998</v>
      </c>
      <c r="AA85" s="303">
        <v>2041.2125000000001</v>
      </c>
      <c r="AB85" s="289">
        <v>2041.2125000000001</v>
      </c>
      <c r="AC85" s="277">
        <v>1632.97</v>
      </c>
      <c r="AD85" s="263">
        <v>1632.97</v>
      </c>
      <c r="AE85" s="263">
        <v>1632.97</v>
      </c>
      <c r="AF85" s="208">
        <v>1458.01656</v>
      </c>
      <c r="AG85" s="208">
        <v>1458.01656</v>
      </c>
      <c r="AH85" s="208">
        <v>1458.01656</v>
      </c>
      <c r="AI85" s="208">
        <v>1458.01656</v>
      </c>
      <c r="AJ85" s="208">
        <v>1314.95</v>
      </c>
      <c r="AK85" s="191">
        <v>1051.96</v>
      </c>
      <c r="AL85" s="312"/>
      <c r="AN85" s="34"/>
      <c r="AO85" s="34"/>
      <c r="AP85" s="34"/>
      <c r="AQ85" s="34"/>
      <c r="AR85" s="34"/>
      <c r="AS85" s="34"/>
    </row>
    <row r="86" spans="1:45" s="144" customFormat="1" ht="23.1" customHeight="1" x14ac:dyDescent="0.25">
      <c r="A86" s="516" t="s">
        <v>889</v>
      </c>
      <c r="B86" s="2">
        <v>213</v>
      </c>
      <c r="C86" s="2" t="s">
        <v>309</v>
      </c>
      <c r="D86" s="4" t="s">
        <v>70</v>
      </c>
      <c r="E86" s="116">
        <f t="shared" si="16"/>
        <v>10800</v>
      </c>
      <c r="F86" s="117">
        <f t="shared" si="16"/>
        <v>6500</v>
      </c>
      <c r="G86" s="101"/>
      <c r="H86" s="2"/>
      <c r="I86" s="2"/>
      <c r="J86" s="33"/>
      <c r="K86" s="202">
        <f t="shared" si="9"/>
        <v>10800</v>
      </c>
      <c r="L86" s="202">
        <f t="shared" si="10"/>
        <v>6500</v>
      </c>
      <c r="M86" s="51"/>
      <c r="N86" s="13">
        <f t="shared" si="14"/>
        <v>10723.125</v>
      </c>
      <c r="O86" s="13">
        <f t="shared" si="15"/>
        <v>6433.875</v>
      </c>
      <c r="P86" s="51"/>
      <c r="Q86" s="554">
        <v>4289.25</v>
      </c>
      <c r="R86" s="522">
        <v>4289.25</v>
      </c>
      <c r="S86" s="522">
        <v>4289.25</v>
      </c>
      <c r="T86" s="398">
        <v>4289.25</v>
      </c>
      <c r="U86" s="398">
        <v>4289.25</v>
      </c>
      <c r="V86" s="398">
        <v>4289.25</v>
      </c>
      <c r="W86" s="436">
        <v>4289.25</v>
      </c>
      <c r="X86" s="399">
        <v>4102.7586874999997</v>
      </c>
      <c r="Y86" s="399">
        <v>4102.7586874999997</v>
      </c>
      <c r="Z86" s="371">
        <v>3729.7806249999994</v>
      </c>
      <c r="AA86" s="303">
        <v>2572.2624999999998</v>
      </c>
      <c r="AB86" s="289">
        <v>2572.2624999999998</v>
      </c>
      <c r="AC86" s="277">
        <v>2057.81</v>
      </c>
      <c r="AD86" s="263">
        <v>2057.81</v>
      </c>
      <c r="AE86" s="263">
        <v>2057.81</v>
      </c>
      <c r="AF86" s="208">
        <v>1837.3231800000001</v>
      </c>
      <c r="AG86" s="208">
        <v>1837.3231800000001</v>
      </c>
      <c r="AH86" s="208">
        <v>1837.3231800000001</v>
      </c>
      <c r="AI86" s="208">
        <v>1837.3231800000001</v>
      </c>
      <c r="AJ86" s="208">
        <v>1657.0375000000001</v>
      </c>
      <c r="AK86" s="191">
        <v>1325.63</v>
      </c>
      <c r="AL86" s="312"/>
      <c r="AN86" s="34"/>
      <c r="AO86" s="34"/>
      <c r="AP86" s="34"/>
      <c r="AQ86" s="34"/>
      <c r="AR86" s="34"/>
      <c r="AS86" s="34"/>
    </row>
    <row r="87" spans="1:45" s="144" customFormat="1" ht="20.10000000000000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>
        <f t="shared" si="9"/>
        <v>0</v>
      </c>
      <c r="L87" s="202">
        <f t="shared" si="10"/>
        <v>0</v>
      </c>
      <c r="M87" s="2"/>
      <c r="N87" s="13"/>
      <c r="O87" s="13"/>
      <c r="P87" s="2"/>
      <c r="Q87" s="398"/>
      <c r="R87" s="398"/>
      <c r="S87" s="398"/>
      <c r="T87" s="398"/>
      <c r="U87" s="398"/>
      <c r="V87" s="398"/>
      <c r="W87" s="400"/>
      <c r="X87" s="400"/>
      <c r="Y87" s="400"/>
      <c r="Z87" s="332"/>
      <c r="AA87" s="332"/>
      <c r="AB87" s="330"/>
      <c r="AC87" s="280"/>
      <c r="AD87" s="331"/>
      <c r="AE87" s="331"/>
      <c r="AF87" s="208"/>
      <c r="AG87" s="208"/>
      <c r="AH87" s="208"/>
      <c r="AI87" s="208"/>
      <c r="AJ87" s="208"/>
      <c r="AK87" s="191"/>
      <c r="AL87" s="312"/>
      <c r="AN87" s="34"/>
      <c r="AO87" s="34"/>
      <c r="AP87" s="34"/>
      <c r="AQ87" s="34"/>
      <c r="AR87" s="34"/>
      <c r="AS87" s="34"/>
    </row>
    <row r="88" spans="1:45" s="144" customFormat="1" ht="23.1" customHeight="1" x14ac:dyDescent="0.25">
      <c r="A88" s="2"/>
      <c r="B88" s="2"/>
      <c r="C88" s="2"/>
      <c r="D88" s="615" t="s">
        <v>277</v>
      </c>
      <c r="E88" s="615"/>
      <c r="F88" s="615"/>
      <c r="G88" s="615"/>
      <c r="H88" s="615"/>
      <c r="I88" s="615"/>
      <c r="J88" s="34"/>
      <c r="K88" s="202">
        <f t="shared" si="9"/>
        <v>0</v>
      </c>
      <c r="L88" s="202">
        <f t="shared" si="10"/>
        <v>0</v>
      </c>
      <c r="M88" s="2"/>
      <c r="N88" s="13"/>
      <c r="O88" s="13"/>
      <c r="P88" s="2"/>
      <c r="Q88" s="553">
        <v>45483</v>
      </c>
      <c r="R88" s="476">
        <v>45455</v>
      </c>
      <c r="S88" s="476">
        <v>45425</v>
      </c>
      <c r="T88" s="476">
        <v>45394</v>
      </c>
      <c r="U88" s="473">
        <v>220324</v>
      </c>
      <c r="V88" s="398"/>
      <c r="W88" s="400"/>
      <c r="X88" s="400"/>
      <c r="Y88" s="400"/>
      <c r="Z88" s="332"/>
      <c r="AA88" s="332"/>
      <c r="AB88" s="330"/>
      <c r="AC88" s="280"/>
      <c r="AD88" s="331"/>
      <c r="AE88" s="331"/>
      <c r="AF88" s="208"/>
      <c r="AG88" s="208"/>
      <c r="AH88" s="208"/>
      <c r="AI88" s="208"/>
      <c r="AJ88" s="208"/>
      <c r="AK88" s="191"/>
      <c r="AL88" s="312"/>
      <c r="AN88" s="34"/>
      <c r="AO88" s="34"/>
      <c r="AP88" s="34"/>
      <c r="AQ88" s="34"/>
      <c r="AR88" s="34"/>
      <c r="AS88" s="34"/>
    </row>
    <row r="89" spans="1:45" s="144" customFormat="1" ht="23.1" customHeight="1" x14ac:dyDescent="0.25">
      <c r="A89" s="449"/>
      <c r="B89" s="2">
        <v>1921</v>
      </c>
      <c r="C89" s="2" t="s">
        <v>436</v>
      </c>
      <c r="D89" s="4" t="s">
        <v>138</v>
      </c>
      <c r="E89" s="116">
        <f t="shared" ref="E89:F94" si="17">K89</f>
        <v>3300</v>
      </c>
      <c r="F89" s="117">
        <f t="shared" si="17"/>
        <v>2000</v>
      </c>
      <c r="G89" s="101"/>
      <c r="H89" s="2"/>
      <c r="I89" s="2"/>
      <c r="J89" s="33"/>
      <c r="K89" s="202">
        <f t="shared" si="9"/>
        <v>3300</v>
      </c>
      <c r="L89" s="202">
        <f t="shared" si="10"/>
        <v>2000</v>
      </c>
      <c r="M89" s="51"/>
      <c r="N89" s="13">
        <f t="shared" si="14"/>
        <v>3211.6000000000004</v>
      </c>
      <c r="O89" s="13">
        <f t="shared" si="15"/>
        <v>1926.96</v>
      </c>
      <c r="P89" s="51"/>
      <c r="Q89" s="554">
        <v>1284.6400000000001</v>
      </c>
      <c r="R89" s="477">
        <v>1284.6400000000001</v>
      </c>
      <c r="S89" s="477">
        <v>1284.6400000000001</v>
      </c>
      <c r="T89" s="477">
        <v>1284.6400000000001</v>
      </c>
      <c r="U89" s="450">
        <v>1189.1990000000001</v>
      </c>
      <c r="V89" s="450">
        <v>1189.1990000000001</v>
      </c>
      <c r="W89" s="436">
        <v>1081.0899999999999</v>
      </c>
      <c r="X89" s="409">
        <v>1081.0899999999999</v>
      </c>
      <c r="Y89" s="409">
        <v>1081.0899999999999</v>
      </c>
      <c r="Z89" s="368">
        <v>986.4</v>
      </c>
      <c r="AA89" s="305">
        <v>789.12</v>
      </c>
      <c r="AB89" s="289">
        <v>754.8062500000002</v>
      </c>
      <c r="AC89" s="277">
        <v>603.84500000000014</v>
      </c>
      <c r="AD89" s="263">
        <v>603.84500000000014</v>
      </c>
      <c r="AE89" s="263">
        <v>603.84500000000014</v>
      </c>
      <c r="AF89" s="208">
        <v>543.46446000000003</v>
      </c>
      <c r="AG89" s="208">
        <v>543.46446000000003</v>
      </c>
      <c r="AH89" s="208">
        <v>543.46446000000003</v>
      </c>
      <c r="AI89" s="208">
        <v>543.46446000000003</v>
      </c>
      <c r="AJ89" s="208">
        <v>490.13750000000005</v>
      </c>
      <c r="AK89" s="191">
        <v>392.11</v>
      </c>
      <c r="AL89" s="312"/>
      <c r="AN89" s="34"/>
      <c r="AO89" s="34"/>
      <c r="AP89" s="34"/>
      <c r="AQ89" s="34"/>
      <c r="AR89" s="34"/>
      <c r="AS89" s="34"/>
    </row>
    <row r="90" spans="1:45" s="144" customFormat="1" ht="23.1" customHeight="1" x14ac:dyDescent="0.25">
      <c r="A90" s="449"/>
      <c r="B90" s="2">
        <v>1922</v>
      </c>
      <c r="C90" s="2" t="s">
        <v>437</v>
      </c>
      <c r="D90" s="4" t="s">
        <v>139</v>
      </c>
      <c r="E90" s="116">
        <f t="shared" si="17"/>
        <v>5800</v>
      </c>
      <c r="F90" s="117">
        <f t="shared" si="17"/>
        <v>3500</v>
      </c>
      <c r="G90" s="101"/>
      <c r="H90" s="2"/>
      <c r="I90" s="2"/>
      <c r="J90" s="33"/>
      <c r="K90" s="202">
        <f t="shared" si="9"/>
        <v>5800</v>
      </c>
      <c r="L90" s="202">
        <f t="shared" si="10"/>
        <v>3500</v>
      </c>
      <c r="M90" s="51"/>
      <c r="N90" s="13">
        <f t="shared" si="14"/>
        <v>5766.0249999999996</v>
      </c>
      <c r="O90" s="13">
        <f t="shared" si="15"/>
        <v>3459.6149999999998</v>
      </c>
      <c r="P90" s="51"/>
      <c r="Q90" s="554">
        <v>2306.41</v>
      </c>
      <c r="R90" s="477">
        <v>2306.41</v>
      </c>
      <c r="S90" s="477">
        <v>2306.41</v>
      </c>
      <c r="T90" s="477">
        <v>2306.41</v>
      </c>
      <c r="U90" s="450">
        <v>2135.5730000000003</v>
      </c>
      <c r="V90" s="450">
        <v>2135.5730000000003</v>
      </c>
      <c r="W90" s="436">
        <v>1941.43</v>
      </c>
      <c r="X90" s="409">
        <v>1941.43</v>
      </c>
      <c r="Y90" s="409">
        <v>1941.43</v>
      </c>
      <c r="Z90" s="368">
        <v>1771.375</v>
      </c>
      <c r="AA90" s="305">
        <v>1417.1</v>
      </c>
      <c r="AB90" s="289">
        <v>1355.48875</v>
      </c>
      <c r="AC90" s="277">
        <v>1084.3910000000001</v>
      </c>
      <c r="AD90" s="263">
        <v>1084.3910000000001</v>
      </c>
      <c r="AE90" s="263">
        <v>1084.3910000000001</v>
      </c>
      <c r="AF90" s="208">
        <v>975.95189999999991</v>
      </c>
      <c r="AG90" s="208">
        <v>975.95189999999991</v>
      </c>
      <c r="AH90" s="208">
        <v>975.95189999999991</v>
      </c>
      <c r="AI90" s="208">
        <v>975.95189999999991</v>
      </c>
      <c r="AJ90" s="208">
        <v>880.1875</v>
      </c>
      <c r="AK90" s="191">
        <v>704.15</v>
      </c>
      <c r="AL90" s="312"/>
      <c r="AN90" s="34"/>
      <c r="AO90" s="34"/>
      <c r="AP90" s="34"/>
      <c r="AQ90" s="34"/>
      <c r="AR90" s="34"/>
      <c r="AS90" s="34"/>
    </row>
    <row r="91" spans="1:45" s="144" customFormat="1" ht="23.1" customHeight="1" x14ac:dyDescent="0.25">
      <c r="A91" s="449"/>
      <c r="B91" s="2">
        <v>1923</v>
      </c>
      <c r="C91" s="2" t="s">
        <v>438</v>
      </c>
      <c r="D91" s="4" t="s">
        <v>140</v>
      </c>
      <c r="E91" s="116">
        <f t="shared" si="17"/>
        <v>12300</v>
      </c>
      <c r="F91" s="117">
        <f t="shared" si="17"/>
        <v>7400</v>
      </c>
      <c r="G91" s="101"/>
      <c r="H91" s="2"/>
      <c r="I91" s="2"/>
      <c r="J91" s="33"/>
      <c r="K91" s="202">
        <f t="shared" si="9"/>
        <v>12300</v>
      </c>
      <c r="L91" s="202">
        <f t="shared" si="10"/>
        <v>7400</v>
      </c>
      <c r="M91" s="51"/>
      <c r="N91" s="13">
        <f t="shared" si="14"/>
        <v>12276.25</v>
      </c>
      <c r="O91" s="13">
        <f t="shared" si="15"/>
        <v>7365.75</v>
      </c>
      <c r="P91" s="51"/>
      <c r="Q91" s="554">
        <v>4910.5</v>
      </c>
      <c r="R91" s="477">
        <v>4910.5</v>
      </c>
      <c r="S91" s="477">
        <v>4910.5</v>
      </c>
      <c r="T91" s="477">
        <v>4910.5</v>
      </c>
      <c r="U91" s="450">
        <v>4546.7510000000002</v>
      </c>
      <c r="V91" s="450">
        <v>4546.7510000000002</v>
      </c>
      <c r="W91" s="436">
        <v>4133.41</v>
      </c>
      <c r="X91" s="409">
        <v>4133.41</v>
      </c>
      <c r="Y91" s="409">
        <v>4133.41</v>
      </c>
      <c r="Z91" s="368">
        <v>3771.3625000000002</v>
      </c>
      <c r="AA91" s="305">
        <v>3017.09</v>
      </c>
      <c r="AB91" s="289">
        <v>2774.9150000000004</v>
      </c>
      <c r="AC91" s="277">
        <v>2219.9320000000002</v>
      </c>
      <c r="AD91" s="263">
        <v>2219.9320000000002</v>
      </c>
      <c r="AE91" s="263">
        <v>2219.9320000000002</v>
      </c>
      <c r="AF91" s="208">
        <v>1997.9328599999999</v>
      </c>
      <c r="AG91" s="208">
        <v>1997.9328599999999</v>
      </c>
      <c r="AH91" s="208">
        <v>1997.9328599999999</v>
      </c>
      <c r="AI91" s="208">
        <v>1997.9328599999999</v>
      </c>
      <c r="AJ91" s="208">
        <v>1801.8875</v>
      </c>
      <c r="AK91" s="191">
        <v>1441.51</v>
      </c>
      <c r="AL91" s="312"/>
      <c r="AN91" s="34"/>
      <c r="AO91" s="34"/>
      <c r="AP91" s="34"/>
      <c r="AQ91" s="34"/>
      <c r="AR91" s="34"/>
      <c r="AS91" s="34"/>
    </row>
    <row r="92" spans="1:45" s="144" customFormat="1" ht="23.1" customHeight="1" x14ac:dyDescent="0.25">
      <c r="A92" s="449"/>
      <c r="B92" s="2">
        <v>1924</v>
      </c>
      <c r="C92" s="2" t="s">
        <v>439</v>
      </c>
      <c r="D92" s="4" t="s">
        <v>141</v>
      </c>
      <c r="E92" s="116">
        <f t="shared" si="17"/>
        <v>13000</v>
      </c>
      <c r="F92" s="117">
        <f t="shared" si="17"/>
        <v>7800</v>
      </c>
      <c r="G92" s="101"/>
      <c r="H92" s="2"/>
      <c r="I92" s="2"/>
      <c r="J92" s="33"/>
      <c r="K92" s="202">
        <f t="shared" si="9"/>
        <v>13000</v>
      </c>
      <c r="L92" s="202">
        <f t="shared" si="10"/>
        <v>7800</v>
      </c>
      <c r="M92" s="51"/>
      <c r="N92" s="13">
        <f t="shared" si="14"/>
        <v>12931.6</v>
      </c>
      <c r="O92" s="13">
        <f t="shared" si="15"/>
        <v>7758.9600000000009</v>
      </c>
      <c r="P92" s="51"/>
      <c r="Q92" s="554">
        <v>5172.6400000000003</v>
      </c>
      <c r="R92" s="477">
        <v>5172.6400000000003</v>
      </c>
      <c r="S92" s="477">
        <v>5172.6400000000003</v>
      </c>
      <c r="T92" s="477">
        <v>5172.6400000000003</v>
      </c>
      <c r="U92" s="450">
        <v>4789.4880000000003</v>
      </c>
      <c r="V92" s="450">
        <v>4789.4880000000003</v>
      </c>
      <c r="W92" s="436">
        <v>4354.08</v>
      </c>
      <c r="X92" s="409">
        <v>4354.08</v>
      </c>
      <c r="Y92" s="409">
        <v>4354.08</v>
      </c>
      <c r="Z92" s="368">
        <v>3972.7</v>
      </c>
      <c r="AA92" s="305">
        <v>3178.16</v>
      </c>
      <c r="AB92" s="289">
        <v>2923.0575000000003</v>
      </c>
      <c r="AC92" s="277">
        <v>2338.4460000000004</v>
      </c>
      <c r="AD92" s="263">
        <v>2338.4460000000004</v>
      </c>
      <c r="AE92" s="263">
        <v>2338.4460000000004</v>
      </c>
      <c r="AF92" s="208">
        <v>2104.59942</v>
      </c>
      <c r="AG92" s="208">
        <v>2104.59942</v>
      </c>
      <c r="AH92" s="208">
        <v>2104.59942</v>
      </c>
      <c r="AI92" s="208">
        <v>2104.59942</v>
      </c>
      <c r="AJ92" s="208">
        <v>1898.0875000000001</v>
      </c>
      <c r="AK92" s="191">
        <v>1518.47</v>
      </c>
      <c r="AL92" s="312"/>
      <c r="AN92" s="34"/>
      <c r="AO92" s="34"/>
      <c r="AP92" s="34"/>
      <c r="AQ92" s="34"/>
      <c r="AR92" s="34"/>
      <c r="AS92" s="34"/>
    </row>
    <row r="93" spans="1:45" s="144" customFormat="1" ht="23.1" customHeight="1" x14ac:dyDescent="0.25">
      <c r="A93" s="449"/>
      <c r="B93" s="2">
        <v>1925</v>
      </c>
      <c r="C93" s="2" t="s">
        <v>441</v>
      </c>
      <c r="D93" s="4" t="s">
        <v>142</v>
      </c>
      <c r="E93" s="116">
        <f t="shared" si="17"/>
        <v>15700</v>
      </c>
      <c r="F93" s="117">
        <f t="shared" si="17"/>
        <v>9400</v>
      </c>
      <c r="G93" s="101"/>
      <c r="H93" s="2"/>
      <c r="I93" s="2"/>
      <c r="J93" s="33"/>
      <c r="K93" s="202">
        <f t="shared" si="9"/>
        <v>15700</v>
      </c>
      <c r="L93" s="202">
        <f t="shared" si="10"/>
        <v>9400</v>
      </c>
      <c r="M93" s="51"/>
      <c r="N93" s="13">
        <f t="shared" si="14"/>
        <v>15615.474999999999</v>
      </c>
      <c r="O93" s="13">
        <f t="shared" si="15"/>
        <v>9369.2849999999999</v>
      </c>
      <c r="P93" s="51"/>
      <c r="Q93" s="554">
        <v>6246.19</v>
      </c>
      <c r="R93" s="477">
        <v>6246.19</v>
      </c>
      <c r="S93" s="477">
        <v>6246.19</v>
      </c>
      <c r="T93" s="477">
        <v>6246.19</v>
      </c>
      <c r="U93" s="450">
        <v>5783.5029999999997</v>
      </c>
      <c r="V93" s="450">
        <v>5783.5029999999997</v>
      </c>
      <c r="W93" s="436">
        <v>5257.73</v>
      </c>
      <c r="X93" s="409">
        <v>5257.73</v>
      </c>
      <c r="Y93" s="409">
        <v>5257.73</v>
      </c>
      <c r="Z93" s="368">
        <v>4797.2000000000007</v>
      </c>
      <c r="AA93" s="305">
        <v>3837.76</v>
      </c>
      <c r="AB93" s="289">
        <v>3529.7075</v>
      </c>
      <c r="AC93" s="277">
        <v>2823.7660000000001</v>
      </c>
      <c r="AD93" s="263">
        <v>2823.7660000000001</v>
      </c>
      <c r="AE93" s="263">
        <v>2823.7660000000001</v>
      </c>
      <c r="AF93" s="208">
        <v>2541.3973199999996</v>
      </c>
      <c r="AG93" s="208">
        <v>2541.3973199999996</v>
      </c>
      <c r="AH93" s="208">
        <v>2541.3973199999996</v>
      </c>
      <c r="AI93" s="208">
        <v>2541.3973199999996</v>
      </c>
      <c r="AJ93" s="208">
        <v>2292.0249999999996</v>
      </c>
      <c r="AK93" s="191">
        <v>1833.62</v>
      </c>
      <c r="AL93" s="312"/>
      <c r="AN93" s="34"/>
      <c r="AO93" s="34"/>
      <c r="AP93" s="34"/>
      <c r="AQ93" s="34"/>
      <c r="AR93" s="34"/>
      <c r="AS93" s="34"/>
    </row>
    <row r="94" spans="1:45" s="144" customFormat="1" ht="23.1" customHeight="1" x14ac:dyDescent="0.25">
      <c r="A94" s="449"/>
      <c r="B94" s="2">
        <v>1926</v>
      </c>
      <c r="C94" s="2" t="s">
        <v>440</v>
      </c>
      <c r="D94" s="91" t="s">
        <v>55</v>
      </c>
      <c r="E94" s="116">
        <f t="shared" si="17"/>
        <v>26500</v>
      </c>
      <c r="F94" s="117">
        <f t="shared" si="17"/>
        <v>15900</v>
      </c>
      <c r="G94" s="101"/>
      <c r="H94" s="2"/>
      <c r="I94" s="2"/>
      <c r="J94" s="33"/>
      <c r="K94" s="202">
        <f t="shared" si="9"/>
        <v>26500</v>
      </c>
      <c r="L94" s="202">
        <f t="shared" si="10"/>
        <v>15900</v>
      </c>
      <c r="M94" s="51"/>
      <c r="N94" s="13">
        <f t="shared" si="14"/>
        <v>26493.15</v>
      </c>
      <c r="O94" s="13">
        <f t="shared" si="15"/>
        <v>15895.89</v>
      </c>
      <c r="P94" s="51"/>
      <c r="Q94" s="554">
        <v>10597.26</v>
      </c>
      <c r="R94" s="477">
        <v>10597.26</v>
      </c>
      <c r="S94" s="477">
        <v>10597.26</v>
      </c>
      <c r="T94" s="477">
        <v>10597.26</v>
      </c>
      <c r="U94" s="450">
        <v>9812.2750000000015</v>
      </c>
      <c r="V94" s="450">
        <v>9812.2750000000015</v>
      </c>
      <c r="W94" s="436">
        <v>8920.25</v>
      </c>
      <c r="X94" s="409">
        <v>8920.25</v>
      </c>
      <c r="Y94" s="409">
        <v>8920.25</v>
      </c>
      <c r="Z94" s="368">
        <v>8138.9125000000004</v>
      </c>
      <c r="AA94" s="305">
        <v>6511.13</v>
      </c>
      <c r="AB94" s="289">
        <v>5988.4962500000001</v>
      </c>
      <c r="AC94" s="277">
        <v>4790.7970000000005</v>
      </c>
      <c r="AD94" s="263">
        <v>4790.7970000000005</v>
      </c>
      <c r="AE94" s="263">
        <v>4790.7970000000005</v>
      </c>
      <c r="AF94" s="208">
        <v>4311.7212599999993</v>
      </c>
      <c r="AG94" s="208">
        <v>4311.7212599999993</v>
      </c>
      <c r="AH94" s="208">
        <v>4311.7212599999993</v>
      </c>
      <c r="AI94" s="208">
        <v>4311.7212599999993</v>
      </c>
      <c r="AJ94" s="208">
        <v>3888.6374999999998</v>
      </c>
      <c r="AK94" s="191">
        <v>3110.91</v>
      </c>
      <c r="AL94" s="312"/>
      <c r="AN94" s="34"/>
      <c r="AO94" s="34"/>
      <c r="AP94" s="34"/>
      <c r="AQ94" s="34"/>
      <c r="AR94" s="34"/>
      <c r="AS94" s="34"/>
    </row>
    <row r="95" spans="1:45" s="144" customFormat="1" ht="20.100000000000001" customHeight="1" x14ac:dyDescent="0.25">
      <c r="A95" s="2"/>
      <c r="B95" s="2"/>
      <c r="C95" s="2"/>
      <c r="D95" s="2"/>
      <c r="E95" s="138"/>
      <c r="F95" s="139"/>
      <c r="G95" s="99"/>
      <c r="H95" s="2"/>
      <c r="I95" s="2"/>
      <c r="J95" s="34"/>
      <c r="K95" s="202">
        <f t="shared" si="9"/>
        <v>0</v>
      </c>
      <c r="L95" s="202">
        <f t="shared" si="10"/>
        <v>0</v>
      </c>
      <c r="M95" s="2"/>
      <c r="N95" s="13"/>
      <c r="O95" s="13"/>
      <c r="P95" s="2"/>
      <c r="Q95" s="398"/>
      <c r="R95" s="398"/>
      <c r="S95" s="398"/>
      <c r="T95" s="398"/>
      <c r="U95" s="398"/>
      <c r="V95" s="398"/>
      <c r="W95" s="400"/>
      <c r="X95" s="401"/>
      <c r="Y95" s="401"/>
      <c r="Z95" s="329"/>
      <c r="AA95" s="329"/>
      <c r="AB95" s="330"/>
      <c r="AC95" s="280"/>
      <c r="AD95" s="331"/>
      <c r="AE95" s="331"/>
      <c r="AF95" s="208"/>
      <c r="AG95" s="208"/>
      <c r="AH95" s="208"/>
      <c r="AI95" s="208"/>
      <c r="AJ95" s="208"/>
      <c r="AK95" s="191"/>
      <c r="AL95" s="312"/>
      <c r="AN95" s="34"/>
      <c r="AO95" s="34"/>
      <c r="AP95" s="34"/>
      <c r="AQ95" s="34"/>
      <c r="AR95" s="34"/>
      <c r="AS95" s="34"/>
    </row>
    <row r="96" spans="1:45" s="144" customFormat="1" ht="23.1" customHeight="1" x14ac:dyDescent="0.25">
      <c r="A96" s="2"/>
      <c r="B96" s="2"/>
      <c r="C96" s="2"/>
      <c r="D96" s="615" t="s">
        <v>272</v>
      </c>
      <c r="E96" s="615"/>
      <c r="F96" s="615"/>
      <c r="G96" s="615"/>
      <c r="H96" s="615"/>
      <c r="I96" s="615"/>
      <c r="J96" s="34"/>
      <c r="K96" s="202">
        <f t="shared" si="9"/>
        <v>0</v>
      </c>
      <c r="L96" s="202">
        <f t="shared" si="10"/>
        <v>0</v>
      </c>
      <c r="M96" s="2"/>
      <c r="N96" s="13"/>
      <c r="O96" s="13"/>
      <c r="P96" s="2"/>
      <c r="Q96" s="553">
        <v>45483</v>
      </c>
      <c r="R96" s="521">
        <v>45455</v>
      </c>
      <c r="S96" s="510">
        <v>45425</v>
      </c>
      <c r="T96" s="480">
        <v>290224</v>
      </c>
      <c r="U96" s="474">
        <v>220324</v>
      </c>
      <c r="V96" s="398"/>
      <c r="W96" s="400"/>
      <c r="X96" s="401"/>
      <c r="Y96" s="401"/>
      <c r="Z96" s="329"/>
      <c r="AA96" s="329"/>
      <c r="AB96" s="330"/>
      <c r="AC96" s="280"/>
      <c r="AD96" s="331"/>
      <c r="AE96" s="331"/>
      <c r="AF96" s="208"/>
      <c r="AG96" s="208"/>
      <c r="AH96" s="208"/>
      <c r="AI96" s="208"/>
      <c r="AJ96" s="208"/>
      <c r="AK96" s="191"/>
      <c r="AL96" s="312"/>
      <c r="AN96" s="34"/>
      <c r="AO96" s="34"/>
      <c r="AP96" s="34"/>
      <c r="AQ96" s="34"/>
      <c r="AR96" s="34"/>
      <c r="AS96" s="34"/>
    </row>
    <row r="97" spans="1:45" s="144" customFormat="1" ht="23.1" customHeight="1" x14ac:dyDescent="0.25">
      <c r="A97" s="516" t="s">
        <v>890</v>
      </c>
      <c r="B97" s="2">
        <v>4744</v>
      </c>
      <c r="C97" s="2" t="s">
        <v>496</v>
      </c>
      <c r="D97" s="91" t="s">
        <v>90</v>
      </c>
      <c r="E97" s="116">
        <f t="shared" ref="E97:F105" si="18">K97</f>
        <v>700</v>
      </c>
      <c r="F97" s="117">
        <f t="shared" si="18"/>
        <v>500</v>
      </c>
      <c r="G97" s="101"/>
      <c r="H97" s="45"/>
      <c r="I97" s="45"/>
      <c r="J97" s="33"/>
      <c r="K97" s="202">
        <f t="shared" si="9"/>
        <v>700</v>
      </c>
      <c r="L97" s="202">
        <f t="shared" si="10"/>
        <v>500</v>
      </c>
      <c r="M97" s="51"/>
      <c r="N97" s="13">
        <f t="shared" si="14"/>
        <v>699.72499999999991</v>
      </c>
      <c r="O97" s="13">
        <f t="shared" si="15"/>
        <v>419.83499999999998</v>
      </c>
      <c r="P97" s="51"/>
      <c r="Q97" s="554">
        <v>279.89</v>
      </c>
      <c r="R97" s="522">
        <v>279.89</v>
      </c>
      <c r="S97" s="522">
        <v>279.89</v>
      </c>
      <c r="T97" s="398">
        <v>232.33</v>
      </c>
      <c r="U97" s="398">
        <v>232.33</v>
      </c>
      <c r="V97" s="398">
        <v>232.33</v>
      </c>
      <c r="W97" s="436">
        <v>232.33</v>
      </c>
      <c r="X97" s="399">
        <v>222.24331250000003</v>
      </c>
      <c r="Y97" s="399">
        <v>222.24331250000003</v>
      </c>
      <c r="Z97" s="371">
        <v>202.03937500000001</v>
      </c>
      <c r="AA97" s="303">
        <v>139.33750000000001</v>
      </c>
      <c r="AB97" s="289">
        <v>139.33750000000001</v>
      </c>
      <c r="AC97" s="277">
        <v>111.47</v>
      </c>
      <c r="AD97" s="263">
        <v>111.47</v>
      </c>
      <c r="AE97" s="263">
        <v>111.47</v>
      </c>
      <c r="AF97" s="208">
        <v>99.528660000000002</v>
      </c>
      <c r="AG97" s="208">
        <v>99.528660000000002</v>
      </c>
      <c r="AH97" s="208">
        <v>99.528660000000002</v>
      </c>
      <c r="AI97" s="208">
        <v>99.528660000000002</v>
      </c>
      <c r="AJ97" s="208">
        <v>89.762500000000003</v>
      </c>
      <c r="AK97" s="191">
        <v>71.81</v>
      </c>
      <c r="AL97" s="312"/>
      <c r="AN97" s="34"/>
      <c r="AO97" s="34"/>
      <c r="AP97" s="34"/>
      <c r="AQ97" s="34"/>
      <c r="AR97" s="34"/>
      <c r="AS97" s="34"/>
    </row>
    <row r="98" spans="1:45" s="144" customFormat="1" ht="23.1" customHeight="1" x14ac:dyDescent="0.25">
      <c r="A98" s="516" t="s">
        <v>890</v>
      </c>
      <c r="B98" s="2">
        <v>4744</v>
      </c>
      <c r="C98" s="2" t="s">
        <v>497</v>
      </c>
      <c r="D98" s="4" t="s">
        <v>91</v>
      </c>
      <c r="E98" s="116">
        <f t="shared" si="18"/>
        <v>900</v>
      </c>
      <c r="F98" s="117">
        <f t="shared" si="18"/>
        <v>500</v>
      </c>
      <c r="G98" s="101"/>
      <c r="H98" s="45"/>
      <c r="I98" s="45"/>
      <c r="J98" s="33"/>
      <c r="K98" s="202">
        <f t="shared" si="9"/>
        <v>900</v>
      </c>
      <c r="L98" s="202">
        <f t="shared" si="10"/>
        <v>500</v>
      </c>
      <c r="M98" s="51"/>
      <c r="N98" s="13">
        <f t="shared" si="14"/>
        <v>815.34999999999991</v>
      </c>
      <c r="O98" s="13">
        <f t="shared" si="15"/>
        <v>489.21</v>
      </c>
      <c r="P98" s="51"/>
      <c r="Q98" s="554">
        <v>326.14</v>
      </c>
      <c r="R98" s="546">
        <v>326.14</v>
      </c>
      <c r="S98" s="522">
        <v>326.14</v>
      </c>
      <c r="T98" s="398">
        <v>271.18</v>
      </c>
      <c r="U98" s="398">
        <v>271.18</v>
      </c>
      <c r="V98" s="398">
        <v>271.18</v>
      </c>
      <c r="W98" s="436">
        <v>271.18</v>
      </c>
      <c r="X98" s="399">
        <v>235.78812500000001</v>
      </c>
      <c r="Y98" s="399">
        <v>235.78812500000001</v>
      </c>
      <c r="Z98" s="371">
        <v>235.78812500000001</v>
      </c>
      <c r="AA98" s="303">
        <v>162.61250000000001</v>
      </c>
      <c r="AB98" s="289">
        <v>162.61250000000001</v>
      </c>
      <c r="AC98" s="277">
        <v>130.09</v>
      </c>
      <c r="AD98" s="263">
        <v>130.09</v>
      </c>
      <c r="AE98" s="263">
        <v>130.09</v>
      </c>
      <c r="AF98" s="208">
        <v>116.16065999999999</v>
      </c>
      <c r="AG98" s="208">
        <v>116.16065999999999</v>
      </c>
      <c r="AH98" s="208">
        <v>116.16065999999999</v>
      </c>
      <c r="AI98" s="208">
        <v>116.16065999999999</v>
      </c>
      <c r="AJ98" s="208">
        <v>104.7625</v>
      </c>
      <c r="AK98" s="191">
        <v>83.81</v>
      </c>
      <c r="AL98" s="312"/>
      <c r="AN98" s="34"/>
      <c r="AO98" s="34"/>
      <c r="AP98" s="34"/>
      <c r="AQ98" s="34"/>
      <c r="AR98" s="34"/>
      <c r="AS98" s="34"/>
    </row>
    <row r="99" spans="1:45" s="144" customFormat="1" ht="23.1" customHeight="1" x14ac:dyDescent="0.25">
      <c r="A99" s="516" t="s">
        <v>890</v>
      </c>
      <c r="B99" s="2">
        <v>4744</v>
      </c>
      <c r="C99" s="2" t="s">
        <v>498</v>
      </c>
      <c r="D99" s="4" t="s">
        <v>92</v>
      </c>
      <c r="E99" s="116">
        <f t="shared" si="18"/>
        <v>1000</v>
      </c>
      <c r="F99" s="117">
        <f t="shared" si="18"/>
        <v>600</v>
      </c>
      <c r="G99" s="101"/>
      <c r="H99" s="45"/>
      <c r="I99" s="45"/>
      <c r="J99" s="33"/>
      <c r="K99" s="202">
        <f t="shared" si="9"/>
        <v>1000</v>
      </c>
      <c r="L99" s="202">
        <f t="shared" si="10"/>
        <v>600</v>
      </c>
      <c r="M99" s="51"/>
      <c r="N99" s="13">
        <f t="shared" si="14"/>
        <v>945</v>
      </c>
      <c r="O99" s="13">
        <f t="shared" si="15"/>
        <v>567</v>
      </c>
      <c r="P99" s="51"/>
      <c r="Q99" s="568">
        <v>378</v>
      </c>
      <c r="R99" s="548">
        <v>377.5</v>
      </c>
      <c r="S99" s="522">
        <v>377.5</v>
      </c>
      <c r="T99" s="398">
        <v>314.93</v>
      </c>
      <c r="U99" s="398">
        <v>314.93</v>
      </c>
      <c r="V99" s="398">
        <v>314.93</v>
      </c>
      <c r="W99" s="436">
        <v>314.93</v>
      </c>
      <c r="X99" s="420">
        <v>314.93</v>
      </c>
      <c r="Y99" s="399">
        <v>273.85062500000004</v>
      </c>
      <c r="Z99" s="371">
        <v>273.85062500000004</v>
      </c>
      <c r="AA99" s="303">
        <v>188.86250000000001</v>
      </c>
      <c r="AB99" s="289">
        <v>188.86250000000001</v>
      </c>
      <c r="AC99" s="277">
        <v>151.09</v>
      </c>
      <c r="AD99" s="263">
        <v>151.09</v>
      </c>
      <c r="AE99" s="263">
        <v>151.09</v>
      </c>
      <c r="AF99" s="208">
        <v>134.91324</v>
      </c>
      <c r="AG99" s="208">
        <v>134.91324</v>
      </c>
      <c r="AH99" s="208">
        <v>134.91324</v>
      </c>
      <c r="AI99" s="208">
        <v>134.91324</v>
      </c>
      <c r="AJ99" s="208">
        <v>121.67500000000001</v>
      </c>
      <c r="AK99" s="191">
        <v>97.34</v>
      </c>
      <c r="AL99" s="312"/>
      <c r="AN99" s="34"/>
      <c r="AO99" s="34"/>
      <c r="AP99" s="34"/>
      <c r="AQ99" s="34"/>
      <c r="AR99" s="34"/>
      <c r="AS99" s="34"/>
    </row>
    <row r="100" spans="1:45" s="144" customFormat="1" ht="23.1" customHeight="1" x14ac:dyDescent="0.25">
      <c r="A100" s="516" t="s">
        <v>890</v>
      </c>
      <c r="B100" s="2">
        <v>4744</v>
      </c>
      <c r="C100" s="2" t="s">
        <v>499</v>
      </c>
      <c r="D100" s="5" t="s">
        <v>93</v>
      </c>
      <c r="E100" s="292">
        <f t="shared" si="18"/>
        <v>1700</v>
      </c>
      <c r="F100" s="293">
        <f t="shared" si="18"/>
        <v>1100</v>
      </c>
      <c r="G100" s="101"/>
      <c r="H100" s="45"/>
      <c r="I100" s="45"/>
      <c r="J100" s="33"/>
      <c r="K100" s="202">
        <f t="shared" si="9"/>
        <v>1700</v>
      </c>
      <c r="L100" s="202">
        <f t="shared" si="10"/>
        <v>1100</v>
      </c>
      <c r="M100" s="51"/>
      <c r="N100" s="13">
        <f t="shared" si="14"/>
        <v>1681.9499999999998</v>
      </c>
      <c r="O100" s="13">
        <f t="shared" si="15"/>
        <v>1009.17</v>
      </c>
      <c r="P100" s="51"/>
      <c r="Q100" s="554">
        <v>672.78</v>
      </c>
      <c r="R100" s="522">
        <v>672.78</v>
      </c>
      <c r="S100" s="522">
        <v>672.78</v>
      </c>
      <c r="T100" s="398">
        <v>559.97</v>
      </c>
      <c r="U100" s="398">
        <v>559.97</v>
      </c>
      <c r="V100" s="398">
        <v>559.97</v>
      </c>
      <c r="W100" s="436">
        <v>559.97</v>
      </c>
      <c r="X100" s="399">
        <v>486.96437500000002</v>
      </c>
      <c r="Y100" s="399">
        <v>486.96437500000002</v>
      </c>
      <c r="Z100" s="371">
        <v>486.96437500000002</v>
      </c>
      <c r="AA100" s="303">
        <v>335.83750000000003</v>
      </c>
      <c r="AB100" s="289">
        <v>335.83750000000003</v>
      </c>
      <c r="AC100" s="277">
        <v>268.67</v>
      </c>
      <c r="AD100" s="263">
        <v>268.67</v>
      </c>
      <c r="AE100" s="263">
        <v>268.67</v>
      </c>
      <c r="AF100" s="208">
        <v>239.87501999999998</v>
      </c>
      <c r="AG100" s="208">
        <v>239.87501999999998</v>
      </c>
      <c r="AH100" s="208">
        <v>239.87501999999998</v>
      </c>
      <c r="AI100" s="208">
        <v>239.87501999999998</v>
      </c>
      <c r="AJ100" s="208">
        <v>216.33749999999998</v>
      </c>
      <c r="AK100" s="191">
        <v>173.07</v>
      </c>
      <c r="AL100" s="312"/>
      <c r="AN100" s="34"/>
      <c r="AO100" s="34"/>
      <c r="AP100" s="34"/>
      <c r="AQ100" s="34"/>
      <c r="AR100" s="34"/>
      <c r="AS100" s="34"/>
    </row>
    <row r="101" spans="1:45" s="144" customFormat="1" ht="23.1" customHeight="1" x14ac:dyDescent="0.25">
      <c r="A101" s="516" t="s">
        <v>890</v>
      </c>
      <c r="B101" s="2">
        <v>4744</v>
      </c>
      <c r="C101" s="2" t="s">
        <v>500</v>
      </c>
      <c r="D101" s="4" t="s">
        <v>94</v>
      </c>
      <c r="E101" s="116">
        <f t="shared" si="18"/>
        <v>3200</v>
      </c>
      <c r="F101" s="117">
        <f t="shared" si="18"/>
        <v>1900</v>
      </c>
      <c r="G101" s="101"/>
      <c r="H101" s="45"/>
      <c r="I101" s="45"/>
      <c r="J101" s="33"/>
      <c r="K101" s="202">
        <f t="shared" si="9"/>
        <v>3200</v>
      </c>
      <c r="L101" s="202">
        <f t="shared" si="10"/>
        <v>1900</v>
      </c>
      <c r="M101" s="51"/>
      <c r="N101" s="13">
        <f t="shared" si="14"/>
        <v>3145.6750000000002</v>
      </c>
      <c r="O101" s="13">
        <f t="shared" si="15"/>
        <v>1887.405</v>
      </c>
      <c r="P101" s="51"/>
      <c r="Q101" s="554">
        <v>1258.27</v>
      </c>
      <c r="R101" s="522">
        <v>1258.27</v>
      </c>
      <c r="S101" s="522">
        <v>1258.27</v>
      </c>
      <c r="T101" s="398">
        <v>1050.2</v>
      </c>
      <c r="U101" s="398">
        <v>1050.2</v>
      </c>
      <c r="V101" s="398">
        <v>1050.2</v>
      </c>
      <c r="W101" s="436">
        <v>1050.2</v>
      </c>
      <c r="X101" s="399">
        <v>913.19187499999998</v>
      </c>
      <c r="Y101" s="399">
        <v>913.19187499999998</v>
      </c>
      <c r="Z101" s="371">
        <v>913.19187499999998</v>
      </c>
      <c r="AA101" s="303">
        <v>629.78750000000002</v>
      </c>
      <c r="AB101" s="289">
        <v>629.78750000000002</v>
      </c>
      <c r="AC101" s="277">
        <v>503.83</v>
      </c>
      <c r="AD101" s="263">
        <v>503.83</v>
      </c>
      <c r="AE101" s="263">
        <v>503.83</v>
      </c>
      <c r="AF101" s="208">
        <v>449.85401999999993</v>
      </c>
      <c r="AG101" s="208">
        <v>449.85401999999993</v>
      </c>
      <c r="AH101" s="208">
        <v>449.85401999999993</v>
      </c>
      <c r="AI101" s="208">
        <v>449.85401999999993</v>
      </c>
      <c r="AJ101" s="208">
        <v>405.71249999999998</v>
      </c>
      <c r="AK101" s="191">
        <v>324.57</v>
      </c>
      <c r="AL101" s="312"/>
      <c r="AN101" s="34"/>
      <c r="AO101" s="34"/>
      <c r="AP101" s="34"/>
      <c r="AQ101" s="34"/>
      <c r="AR101" s="34"/>
      <c r="AS101" s="34"/>
    </row>
    <row r="102" spans="1:45" s="144" customFormat="1" ht="23.1" customHeight="1" x14ac:dyDescent="0.25">
      <c r="A102" s="2"/>
      <c r="B102" s="2"/>
      <c r="C102" s="2"/>
      <c r="D102" s="136"/>
      <c r="E102" s="138"/>
      <c r="F102" s="139"/>
      <c r="G102" s="101"/>
      <c r="H102" s="45"/>
      <c r="I102" s="45"/>
      <c r="J102" s="34"/>
      <c r="K102" s="202">
        <f t="shared" si="9"/>
        <v>0</v>
      </c>
      <c r="L102" s="202">
        <f t="shared" si="10"/>
        <v>0</v>
      </c>
      <c r="M102" s="2"/>
      <c r="N102" s="13"/>
      <c r="O102" s="13"/>
      <c r="P102" s="2"/>
      <c r="Q102" s="341"/>
      <c r="R102" s="341"/>
      <c r="S102" s="341"/>
      <c r="T102" s="341"/>
      <c r="U102" s="341"/>
      <c r="V102" s="341"/>
      <c r="W102" s="549"/>
      <c r="X102" s="211"/>
      <c r="Y102" s="211"/>
      <c r="Z102" s="341"/>
      <c r="AA102" s="321"/>
      <c r="AB102" s="322"/>
      <c r="AC102" s="279"/>
      <c r="AD102" s="323"/>
      <c r="AE102" s="323"/>
      <c r="AF102" s="211"/>
      <c r="AG102" s="211"/>
      <c r="AH102" s="211"/>
      <c r="AI102" s="211"/>
      <c r="AJ102" s="211"/>
      <c r="AK102" s="197"/>
      <c r="AL102" s="312"/>
      <c r="AN102" s="34"/>
      <c r="AO102" s="34"/>
      <c r="AP102" s="34"/>
      <c r="AQ102" s="34"/>
      <c r="AR102" s="34"/>
      <c r="AS102" s="34"/>
    </row>
    <row r="103" spans="1:45" s="144" customFormat="1" ht="23.1" customHeight="1" x14ac:dyDescent="0.25">
      <c r="A103" s="517"/>
      <c r="B103" s="2">
        <v>403</v>
      </c>
      <c r="C103" s="2" t="s">
        <v>350</v>
      </c>
      <c r="D103" s="91" t="s">
        <v>955</v>
      </c>
      <c r="E103" s="116">
        <f t="shared" ref="E103:F103" si="19">K103</f>
        <v>1500</v>
      </c>
      <c r="F103" s="117">
        <f t="shared" si="19"/>
        <v>900</v>
      </c>
      <c r="G103" s="101"/>
      <c r="H103" s="45"/>
      <c r="I103" s="45"/>
      <c r="J103" s="33"/>
      <c r="K103" s="202">
        <f t="shared" si="9"/>
        <v>1500</v>
      </c>
      <c r="L103" s="202">
        <f t="shared" si="10"/>
        <v>900</v>
      </c>
      <c r="M103" s="51"/>
      <c r="N103" s="13">
        <f t="shared" ref="N103" si="20">Q103*$N$7</f>
        <v>1442.5</v>
      </c>
      <c r="O103" s="13">
        <f t="shared" ref="O103" si="21">Q103*$O$7</f>
        <v>865.5</v>
      </c>
      <c r="P103" s="51"/>
      <c r="Q103" s="524">
        <v>577</v>
      </c>
      <c r="R103" s="524"/>
      <c r="S103" s="524"/>
      <c r="T103" s="478"/>
      <c r="U103" s="398"/>
      <c r="V103" s="398"/>
      <c r="W103" s="436"/>
      <c r="X103" s="409"/>
      <c r="Y103" s="409"/>
      <c r="Z103" s="376"/>
      <c r="AA103" s="305"/>
      <c r="AB103" s="289"/>
      <c r="AC103" s="277"/>
      <c r="AD103" s="263"/>
      <c r="AE103" s="263"/>
      <c r="AF103" s="208"/>
      <c r="AG103" s="208"/>
      <c r="AH103" s="208"/>
      <c r="AI103" s="208"/>
      <c r="AJ103" s="208"/>
      <c r="AK103" s="191"/>
      <c r="AL103" s="312"/>
      <c r="AN103" s="34"/>
      <c r="AO103" s="34"/>
      <c r="AP103" s="34"/>
      <c r="AQ103" s="34"/>
      <c r="AR103" s="34"/>
      <c r="AS103" s="34"/>
    </row>
    <row r="104" spans="1:45" s="144" customFormat="1" ht="23.1" hidden="1" customHeight="1" x14ac:dyDescent="0.25">
      <c r="A104" s="517"/>
      <c r="B104" s="2">
        <v>403</v>
      </c>
      <c r="C104" s="2" t="s">
        <v>350</v>
      </c>
      <c r="D104" s="80" t="s">
        <v>790</v>
      </c>
      <c r="E104" s="149">
        <f t="shared" si="18"/>
        <v>2900</v>
      </c>
      <c r="F104" s="186">
        <f t="shared" si="18"/>
        <v>1800</v>
      </c>
      <c r="G104" s="101"/>
      <c r="H104" s="45"/>
      <c r="I104" s="45"/>
      <c r="J104" s="33"/>
      <c r="K104" s="202">
        <f t="shared" si="9"/>
        <v>2900</v>
      </c>
      <c r="L104" s="202">
        <f t="shared" si="10"/>
        <v>1800</v>
      </c>
      <c r="M104" s="51"/>
      <c r="N104" s="13">
        <f t="shared" si="14"/>
        <v>2859.4</v>
      </c>
      <c r="O104" s="13">
        <f t="shared" si="15"/>
        <v>1715.6399999999999</v>
      </c>
      <c r="P104" s="51"/>
      <c r="Q104" s="524">
        <v>1143.76</v>
      </c>
      <c r="R104" s="524">
        <v>1143.76</v>
      </c>
      <c r="S104" s="524">
        <v>1143.76</v>
      </c>
      <c r="T104" s="478">
        <v>1143.76</v>
      </c>
      <c r="U104" s="398">
        <v>864.84</v>
      </c>
      <c r="V104" s="398">
        <v>864.84</v>
      </c>
      <c r="W104" s="436">
        <v>864.84</v>
      </c>
      <c r="X104" s="409">
        <v>864.84</v>
      </c>
      <c r="Y104" s="409">
        <v>864.84</v>
      </c>
      <c r="Z104" s="376">
        <v>745.55000000000007</v>
      </c>
      <c r="AA104" s="305">
        <v>596.44000000000005</v>
      </c>
      <c r="AB104" s="289">
        <v>436.25</v>
      </c>
      <c r="AC104" s="277">
        <v>349</v>
      </c>
      <c r="AD104" s="263">
        <v>349</v>
      </c>
      <c r="AE104" s="263"/>
      <c r="AF104" s="208">
        <v>320.24915999999996</v>
      </c>
      <c r="AG104" s="208">
        <v>320.24915999999996</v>
      </c>
      <c r="AH104" s="208">
        <v>320.24915999999996</v>
      </c>
      <c r="AI104" s="208">
        <v>320.24915999999996</v>
      </c>
      <c r="AJ104" s="208">
        <v>288.82499999999999</v>
      </c>
      <c r="AK104" s="191">
        <v>231.06</v>
      </c>
      <c r="AL104" s="312"/>
      <c r="AN104" s="34"/>
      <c r="AO104" s="34"/>
      <c r="AP104" s="34"/>
      <c r="AQ104" s="34"/>
      <c r="AR104" s="34"/>
      <c r="AS104" s="34"/>
    </row>
    <row r="105" spans="1:45" s="144" customFormat="1" ht="23.1" hidden="1" customHeight="1" x14ac:dyDescent="0.25">
      <c r="A105" s="517"/>
      <c r="B105" s="2">
        <v>404</v>
      </c>
      <c r="C105" s="2" t="s">
        <v>351</v>
      </c>
      <c r="D105" s="91" t="s">
        <v>791</v>
      </c>
      <c r="E105" s="116">
        <f t="shared" si="18"/>
        <v>3300</v>
      </c>
      <c r="F105" s="117">
        <f t="shared" si="18"/>
        <v>2000</v>
      </c>
      <c r="G105" s="101"/>
      <c r="H105" s="45"/>
      <c r="I105" s="45"/>
      <c r="J105" s="33"/>
      <c r="K105" s="202">
        <f t="shared" si="9"/>
        <v>3300</v>
      </c>
      <c r="L105" s="202">
        <f t="shared" si="10"/>
        <v>2000</v>
      </c>
      <c r="M105" s="51"/>
      <c r="N105" s="13">
        <f t="shared" si="14"/>
        <v>3296.875</v>
      </c>
      <c r="O105" s="13">
        <f t="shared" si="15"/>
        <v>1978.125</v>
      </c>
      <c r="P105" s="51"/>
      <c r="Q105" s="524">
        <v>1318.75</v>
      </c>
      <c r="R105" s="524">
        <v>1318.75</v>
      </c>
      <c r="S105" s="524">
        <v>1318.75</v>
      </c>
      <c r="T105" s="478">
        <v>1318.75</v>
      </c>
      <c r="U105" s="398">
        <v>997.16</v>
      </c>
      <c r="V105" s="398">
        <v>997.16</v>
      </c>
      <c r="W105" s="436">
        <v>997.16</v>
      </c>
      <c r="X105" s="409">
        <v>997.16</v>
      </c>
      <c r="Y105" s="409">
        <v>997.16</v>
      </c>
      <c r="Z105" s="376">
        <v>859.625</v>
      </c>
      <c r="AA105" s="305">
        <v>687.7</v>
      </c>
      <c r="AB105" s="289">
        <v>561.25</v>
      </c>
      <c r="AC105" s="277">
        <v>449</v>
      </c>
      <c r="AD105" s="263">
        <v>449</v>
      </c>
      <c r="AE105" s="263"/>
      <c r="AF105" s="208">
        <v>436.47911999999997</v>
      </c>
      <c r="AG105" s="208">
        <v>436.47911999999997</v>
      </c>
      <c r="AH105" s="208">
        <v>436.47911999999997</v>
      </c>
      <c r="AI105" s="208">
        <v>436.47911999999997</v>
      </c>
      <c r="AJ105" s="208">
        <v>393.65000000000003</v>
      </c>
      <c r="AK105" s="191">
        <v>314.92</v>
      </c>
      <c r="AL105" s="312"/>
      <c r="AN105" s="34"/>
      <c r="AO105" s="34"/>
      <c r="AP105" s="34"/>
      <c r="AQ105" s="34"/>
      <c r="AR105" s="34"/>
      <c r="AS105" s="34"/>
    </row>
    <row r="106" spans="1:45" ht="20.100000000000001" customHeight="1" x14ac:dyDescent="0.25">
      <c r="D106" s="136"/>
      <c r="E106" s="138"/>
      <c r="F106" s="139"/>
      <c r="J106" s="34"/>
      <c r="K106" s="202">
        <f t="shared" si="9"/>
        <v>0</v>
      </c>
      <c r="L106" s="202">
        <f t="shared" si="10"/>
        <v>0</v>
      </c>
      <c r="M106" s="2"/>
      <c r="N106" s="13"/>
      <c r="O106" s="13"/>
      <c r="P106" s="2"/>
      <c r="Q106" s="398"/>
      <c r="R106" s="398"/>
      <c r="S106" s="398"/>
      <c r="T106" s="398"/>
      <c r="U106" s="398"/>
      <c r="V106" s="398"/>
      <c r="W106" s="400"/>
      <c r="X106" s="401"/>
      <c r="Y106" s="401"/>
      <c r="Z106" s="329"/>
      <c r="AA106" s="332"/>
      <c r="AB106" s="330"/>
      <c r="AC106" s="280"/>
      <c r="AD106" s="331"/>
      <c r="AE106" s="331"/>
      <c r="AF106" s="208"/>
      <c r="AG106" s="208"/>
      <c r="AH106" s="208"/>
      <c r="AI106" s="208"/>
      <c r="AJ106" s="208"/>
      <c r="AK106" s="191"/>
      <c r="AL106" s="312"/>
    </row>
    <row r="107" spans="1:45" ht="23.1" customHeight="1" x14ac:dyDescent="0.25">
      <c r="D107" s="615" t="s">
        <v>734</v>
      </c>
      <c r="E107" s="615"/>
      <c r="F107" s="615"/>
      <c r="G107" s="615"/>
      <c r="H107" s="615"/>
      <c r="I107" s="615"/>
      <c r="J107" s="34"/>
      <c r="K107" s="202">
        <f t="shared" si="9"/>
        <v>0</v>
      </c>
      <c r="L107" s="202">
        <f t="shared" si="10"/>
        <v>0</v>
      </c>
      <c r="M107" s="2"/>
      <c r="N107" s="13"/>
      <c r="O107" s="13"/>
      <c r="P107" s="2"/>
      <c r="Q107" s="553">
        <v>45483</v>
      </c>
      <c r="R107" s="476">
        <v>45455</v>
      </c>
      <c r="S107" s="476">
        <v>45425</v>
      </c>
      <c r="T107" s="476">
        <v>45394</v>
      </c>
      <c r="U107" s="473">
        <v>220324</v>
      </c>
      <c r="V107" s="398"/>
      <c r="W107" s="400"/>
      <c r="X107" s="401"/>
      <c r="Y107" s="401"/>
      <c r="Z107" s="329"/>
      <c r="AA107" s="332"/>
      <c r="AB107" s="330"/>
      <c r="AC107" s="280"/>
      <c r="AD107" s="331"/>
      <c r="AE107" s="331"/>
      <c r="AF107" s="208"/>
      <c r="AG107" s="208"/>
      <c r="AH107" s="208"/>
      <c r="AI107" s="208"/>
      <c r="AJ107" s="208"/>
      <c r="AK107" s="191"/>
      <c r="AL107" s="312"/>
    </row>
    <row r="108" spans="1:45" ht="23.1" customHeight="1" x14ac:dyDescent="0.25">
      <c r="A108" s="449" t="s">
        <v>251</v>
      </c>
      <c r="B108" s="2">
        <v>1887</v>
      </c>
      <c r="C108" s="2" t="s">
        <v>405</v>
      </c>
      <c r="D108" s="4" t="s">
        <v>792</v>
      </c>
      <c r="E108" s="116">
        <f t="shared" ref="E108:F111" si="22">K108</f>
        <v>2500</v>
      </c>
      <c r="F108" s="117">
        <f t="shared" si="22"/>
        <v>1500</v>
      </c>
      <c r="G108" s="101"/>
      <c r="I108" s="45"/>
      <c r="K108" s="202">
        <f t="shared" si="9"/>
        <v>2500</v>
      </c>
      <c r="L108" s="202">
        <f t="shared" si="10"/>
        <v>1500</v>
      </c>
      <c r="M108" s="51"/>
      <c r="N108" s="13">
        <f t="shared" si="14"/>
        <v>2415.8000000000002</v>
      </c>
      <c r="O108" s="13">
        <f t="shared" si="15"/>
        <v>1449.48</v>
      </c>
      <c r="P108" s="51"/>
      <c r="Q108" s="554">
        <v>966.32</v>
      </c>
      <c r="R108" s="477">
        <v>966.32</v>
      </c>
      <c r="S108" s="477">
        <v>966.32</v>
      </c>
      <c r="T108" s="477">
        <v>966.32</v>
      </c>
      <c r="U108" s="450">
        <v>894.73</v>
      </c>
      <c r="V108" s="450">
        <v>858.41800000000012</v>
      </c>
      <c r="W108" s="436">
        <v>780.38</v>
      </c>
      <c r="X108" s="409">
        <v>780.38</v>
      </c>
      <c r="Y108" s="409">
        <v>780.38</v>
      </c>
      <c r="Z108" s="376">
        <v>711.71249999999998</v>
      </c>
      <c r="AA108" s="305">
        <v>569.37</v>
      </c>
      <c r="AB108" s="289">
        <v>567.88875000000007</v>
      </c>
      <c r="AC108" s="277">
        <v>454.31100000000004</v>
      </c>
      <c r="AD108" s="263">
        <v>454.31100000000004</v>
      </c>
      <c r="AE108" s="263">
        <v>454.31100000000004</v>
      </c>
      <c r="AF108" s="208">
        <v>408.86999999999995</v>
      </c>
      <c r="AG108" s="208">
        <v>408.86999999999995</v>
      </c>
      <c r="AH108" s="208">
        <v>408.86999999999995</v>
      </c>
      <c r="AI108" s="208">
        <v>408.86999999999995</v>
      </c>
      <c r="AJ108" s="208">
        <v>368.75</v>
      </c>
      <c r="AK108" s="191">
        <v>295</v>
      </c>
      <c r="AL108" s="312"/>
    </row>
    <row r="109" spans="1:45" ht="23.1" customHeight="1" x14ac:dyDescent="0.25">
      <c r="A109" s="449" t="s">
        <v>251</v>
      </c>
      <c r="B109" s="2">
        <v>1888</v>
      </c>
      <c r="C109" s="2" t="s">
        <v>406</v>
      </c>
      <c r="D109" s="4" t="s">
        <v>793</v>
      </c>
      <c r="E109" s="116">
        <f t="shared" si="22"/>
        <v>3000</v>
      </c>
      <c r="F109" s="117">
        <f t="shared" si="22"/>
        <v>1800</v>
      </c>
      <c r="G109" s="101"/>
      <c r="I109" s="45"/>
      <c r="K109" s="202">
        <f t="shared" si="9"/>
        <v>3000</v>
      </c>
      <c r="L109" s="202">
        <f t="shared" si="10"/>
        <v>1800</v>
      </c>
      <c r="M109" s="51"/>
      <c r="N109" s="13">
        <f t="shared" si="14"/>
        <v>2904.1000000000004</v>
      </c>
      <c r="O109" s="13">
        <f t="shared" si="15"/>
        <v>1742.46</v>
      </c>
      <c r="P109" s="51"/>
      <c r="Q109" s="554">
        <v>1161.6400000000001</v>
      </c>
      <c r="R109" s="477">
        <v>1161.6400000000001</v>
      </c>
      <c r="S109" s="477">
        <v>1161.6400000000001</v>
      </c>
      <c r="T109" s="477">
        <v>1161.6400000000001</v>
      </c>
      <c r="U109" s="450">
        <v>1075.5899999999999</v>
      </c>
      <c r="V109" s="450">
        <v>1075.58</v>
      </c>
      <c r="W109" s="436">
        <v>977.8</v>
      </c>
      <c r="X109" s="409">
        <v>977.8</v>
      </c>
      <c r="Y109" s="409">
        <v>977.8</v>
      </c>
      <c r="Z109" s="376">
        <v>892.15000000000009</v>
      </c>
      <c r="AA109" s="305">
        <v>713.72</v>
      </c>
      <c r="AB109" s="289">
        <v>682.68750000000011</v>
      </c>
      <c r="AC109" s="277">
        <v>546.15000000000009</v>
      </c>
      <c r="AD109" s="263">
        <v>546.15000000000009</v>
      </c>
      <c r="AE109" s="263">
        <v>546.15000000000009</v>
      </c>
      <c r="AF109" s="208">
        <v>491.53103999999996</v>
      </c>
      <c r="AG109" s="208">
        <v>491.53103999999996</v>
      </c>
      <c r="AH109" s="208">
        <v>491.53103999999996</v>
      </c>
      <c r="AI109" s="208">
        <v>491.53103999999996</v>
      </c>
      <c r="AJ109" s="208">
        <v>443.29999999999995</v>
      </c>
      <c r="AK109" s="191">
        <v>354.64</v>
      </c>
      <c r="AL109" s="312"/>
    </row>
    <row r="110" spans="1:45" ht="23.1" customHeight="1" x14ac:dyDescent="0.25">
      <c r="A110" s="449" t="s">
        <v>251</v>
      </c>
      <c r="B110" s="2">
        <v>1890</v>
      </c>
      <c r="C110" s="2" t="s">
        <v>408</v>
      </c>
      <c r="D110" s="4" t="s">
        <v>794</v>
      </c>
      <c r="E110" s="116">
        <f t="shared" si="22"/>
        <v>3700</v>
      </c>
      <c r="F110" s="117">
        <f t="shared" si="22"/>
        <v>2200</v>
      </c>
      <c r="G110" s="101"/>
      <c r="I110" s="45"/>
      <c r="K110" s="202">
        <f t="shared" si="9"/>
        <v>3700</v>
      </c>
      <c r="L110" s="202">
        <f t="shared" si="10"/>
        <v>2200</v>
      </c>
      <c r="M110" s="51"/>
      <c r="N110" s="13">
        <f t="shared" si="14"/>
        <v>3660.8249999999998</v>
      </c>
      <c r="O110" s="13">
        <f t="shared" si="15"/>
        <v>2196.4949999999999</v>
      </c>
      <c r="P110" s="51"/>
      <c r="Q110" s="554">
        <v>1464.33</v>
      </c>
      <c r="R110" s="477">
        <v>1464.33</v>
      </c>
      <c r="S110" s="477">
        <v>1464.33</v>
      </c>
      <c r="T110" s="477">
        <v>1464.33</v>
      </c>
      <c r="U110" s="450">
        <v>1355.8489999999999</v>
      </c>
      <c r="V110" s="450">
        <v>1355.8489999999999</v>
      </c>
      <c r="W110" s="436">
        <v>1232.5899999999999</v>
      </c>
      <c r="X110" s="409">
        <v>1232.5899999999999</v>
      </c>
      <c r="Y110" s="409">
        <v>1232.5899999999999</v>
      </c>
      <c r="Z110" s="376">
        <v>1124.625</v>
      </c>
      <c r="AA110" s="305">
        <v>899.7</v>
      </c>
      <c r="AB110" s="289">
        <v>860.58500000000004</v>
      </c>
      <c r="AC110" s="277">
        <v>688.46800000000007</v>
      </c>
      <c r="AD110" s="263">
        <v>688.46800000000007</v>
      </c>
      <c r="AE110" s="263">
        <v>688.46800000000007</v>
      </c>
      <c r="AF110" s="208">
        <v>619.61129999999991</v>
      </c>
      <c r="AG110" s="208">
        <v>619.61129999999991</v>
      </c>
      <c r="AH110" s="208">
        <v>619.61129999999991</v>
      </c>
      <c r="AI110" s="208">
        <v>619.61129999999991</v>
      </c>
      <c r="AJ110" s="208">
        <v>558.8125</v>
      </c>
      <c r="AK110" s="191">
        <v>447.05</v>
      </c>
      <c r="AL110" s="312"/>
    </row>
    <row r="111" spans="1:45" ht="23.1" customHeight="1" x14ac:dyDescent="0.25">
      <c r="A111" s="449" t="s">
        <v>251</v>
      </c>
      <c r="B111" s="2">
        <v>1891</v>
      </c>
      <c r="C111" s="2" t="s">
        <v>409</v>
      </c>
      <c r="D111" s="4" t="s">
        <v>795</v>
      </c>
      <c r="E111" s="116">
        <f t="shared" si="22"/>
        <v>4200</v>
      </c>
      <c r="F111" s="117">
        <f t="shared" si="22"/>
        <v>2500</v>
      </c>
      <c r="G111" s="101"/>
      <c r="I111" s="45"/>
      <c r="K111" s="202">
        <f t="shared" si="9"/>
        <v>4200</v>
      </c>
      <c r="L111" s="202">
        <f t="shared" si="10"/>
        <v>2500</v>
      </c>
      <c r="M111" s="51"/>
      <c r="N111" s="13">
        <f t="shared" si="14"/>
        <v>4152.7999999999993</v>
      </c>
      <c r="O111" s="13">
        <f t="shared" si="15"/>
        <v>2491.6799999999998</v>
      </c>
      <c r="P111" s="51"/>
      <c r="Q111" s="554">
        <v>1661.12</v>
      </c>
      <c r="R111" s="477">
        <v>1661.12</v>
      </c>
      <c r="S111" s="477">
        <v>1661.12</v>
      </c>
      <c r="T111" s="477">
        <v>1661.12</v>
      </c>
      <c r="U111" s="450">
        <v>1538.075</v>
      </c>
      <c r="V111" s="450">
        <v>1538.075</v>
      </c>
      <c r="W111" s="436">
        <v>1398.25</v>
      </c>
      <c r="X111" s="409">
        <v>1398.25</v>
      </c>
      <c r="Y111" s="409">
        <v>1398.25</v>
      </c>
      <c r="Z111" s="376">
        <v>1275.7750000000001</v>
      </c>
      <c r="AA111" s="305">
        <v>1020.62</v>
      </c>
      <c r="AB111" s="289">
        <v>976.23625000000004</v>
      </c>
      <c r="AC111" s="277">
        <v>780.98900000000003</v>
      </c>
      <c r="AD111" s="263">
        <v>780.98900000000003</v>
      </c>
      <c r="AE111" s="263">
        <v>780.98900000000003</v>
      </c>
      <c r="AF111" s="208">
        <v>702.89603999999997</v>
      </c>
      <c r="AG111" s="208">
        <v>702.89603999999997</v>
      </c>
      <c r="AH111" s="208">
        <v>702.89603999999997</v>
      </c>
      <c r="AI111" s="208">
        <v>702.89603999999997</v>
      </c>
      <c r="AJ111" s="208">
        <v>633.92499999999995</v>
      </c>
      <c r="AK111" s="191">
        <v>507.14</v>
      </c>
      <c r="AL111" s="312"/>
    </row>
    <row r="112" spans="1:45" ht="23.1" customHeight="1" x14ac:dyDescent="0.25">
      <c r="E112" s="138"/>
      <c r="F112" s="139"/>
      <c r="J112" s="34"/>
      <c r="K112" s="202">
        <f t="shared" si="9"/>
        <v>0</v>
      </c>
      <c r="L112" s="202">
        <f t="shared" si="10"/>
        <v>0</v>
      </c>
      <c r="M112" s="2"/>
      <c r="N112" s="13"/>
      <c r="O112" s="13"/>
      <c r="P112" s="2"/>
      <c r="Q112" s="398"/>
      <c r="R112" s="398"/>
      <c r="S112" s="398"/>
      <c r="T112" s="398"/>
      <c r="U112" s="398"/>
      <c r="V112" s="398"/>
      <c r="W112" s="400"/>
      <c r="X112" s="401"/>
      <c r="Y112" s="401"/>
      <c r="Z112" s="329"/>
      <c r="AA112" s="329"/>
      <c r="AB112" s="330"/>
      <c r="AC112" s="280"/>
      <c r="AD112" s="331"/>
      <c r="AE112" s="331"/>
      <c r="AF112" s="237"/>
      <c r="AG112" s="237"/>
      <c r="AH112" s="237"/>
      <c r="AI112" s="237"/>
      <c r="AJ112" s="237"/>
      <c r="AK112" s="197"/>
      <c r="AL112" s="312"/>
    </row>
    <row r="113" spans="1:45" ht="23.1" customHeight="1" x14ac:dyDescent="0.25">
      <c r="D113" s="615" t="s">
        <v>280</v>
      </c>
      <c r="E113" s="615"/>
      <c r="F113" s="615"/>
      <c r="G113" s="615"/>
      <c r="H113" s="615"/>
      <c r="I113" s="615"/>
      <c r="K113" s="202">
        <f t="shared" si="9"/>
        <v>0</v>
      </c>
      <c r="L113" s="202">
        <f t="shared" si="10"/>
        <v>0</v>
      </c>
      <c r="M113" s="51"/>
      <c r="N113" s="13"/>
      <c r="O113" s="13"/>
      <c r="P113" s="51"/>
      <c r="Q113" s="553">
        <v>45483</v>
      </c>
      <c r="R113" s="476">
        <v>45455</v>
      </c>
      <c r="S113" s="476">
        <v>45425</v>
      </c>
      <c r="T113" s="476">
        <v>45394</v>
      </c>
      <c r="U113" s="473">
        <v>220324</v>
      </c>
      <c r="V113" s="398"/>
      <c r="W113" s="400"/>
      <c r="X113" s="401"/>
      <c r="Y113" s="401"/>
      <c r="Z113" s="329"/>
      <c r="AA113" s="300"/>
      <c r="AB113" s="289"/>
      <c r="AC113" s="277"/>
      <c r="AD113" s="208"/>
      <c r="AE113" s="208"/>
      <c r="AF113" s="208"/>
      <c r="AG113" s="208"/>
      <c r="AH113" s="208"/>
      <c r="AI113" s="208"/>
      <c r="AJ113" s="208"/>
      <c r="AK113" s="191"/>
      <c r="AL113" s="312"/>
    </row>
    <row r="114" spans="1:45" s="66" customFormat="1" ht="23.1" customHeight="1" x14ac:dyDescent="0.25">
      <c r="A114" s="448" t="s">
        <v>238</v>
      </c>
      <c r="B114" s="60">
        <v>1938</v>
      </c>
      <c r="C114" s="2" t="s">
        <v>442</v>
      </c>
      <c r="D114" s="91" t="s">
        <v>143</v>
      </c>
      <c r="E114" s="116">
        <f t="shared" ref="E114:F117" si="23">K114</f>
        <v>2400</v>
      </c>
      <c r="F114" s="117">
        <f t="shared" si="23"/>
        <v>1500</v>
      </c>
      <c r="G114" s="101"/>
      <c r="H114" s="2"/>
      <c r="I114" s="45"/>
      <c r="J114" s="33"/>
      <c r="K114" s="202">
        <f t="shared" si="9"/>
        <v>2400</v>
      </c>
      <c r="L114" s="202">
        <f t="shared" si="10"/>
        <v>1500</v>
      </c>
      <c r="M114" s="51"/>
      <c r="N114" s="13">
        <f t="shared" si="14"/>
        <v>2348.125</v>
      </c>
      <c r="O114" s="13">
        <f t="shared" si="15"/>
        <v>1408.875</v>
      </c>
      <c r="P114" s="63"/>
      <c r="Q114" s="554">
        <v>939.25</v>
      </c>
      <c r="R114" s="477">
        <v>939.25</v>
      </c>
      <c r="S114" s="477">
        <v>939.25</v>
      </c>
      <c r="T114" s="477">
        <v>939.25</v>
      </c>
      <c r="U114" s="450">
        <v>869.6930000000001</v>
      </c>
      <c r="V114" s="450">
        <v>869.6930000000001</v>
      </c>
      <c r="W114" s="436">
        <v>790.63</v>
      </c>
      <c r="X114" s="409">
        <v>790.63</v>
      </c>
      <c r="Y114" s="409">
        <v>790.63</v>
      </c>
      <c r="Z114" s="376">
        <v>721.375</v>
      </c>
      <c r="AA114" s="305">
        <v>577.1</v>
      </c>
      <c r="AB114" s="289">
        <v>530.77750000000003</v>
      </c>
      <c r="AC114" s="277">
        <v>424.62200000000001</v>
      </c>
      <c r="AD114" s="263">
        <v>424.62200000000001</v>
      </c>
      <c r="AE114" s="263">
        <v>424.62200000000001</v>
      </c>
      <c r="AF114" s="208">
        <v>382.16178000000002</v>
      </c>
      <c r="AG114" s="208">
        <v>382.16178000000002</v>
      </c>
      <c r="AH114" s="208">
        <v>382.16178000000002</v>
      </c>
      <c r="AI114" s="208">
        <v>382.16178000000002</v>
      </c>
      <c r="AJ114" s="208">
        <v>344.66250000000002</v>
      </c>
      <c r="AK114" s="192">
        <v>275.73</v>
      </c>
      <c r="AL114" s="312"/>
      <c r="AM114" s="144"/>
    </row>
    <row r="115" spans="1:45" s="144" customFormat="1" ht="23.1" customHeight="1" x14ac:dyDescent="0.25">
      <c r="A115" s="449"/>
      <c r="B115" s="2">
        <v>1939</v>
      </c>
      <c r="C115" s="2" t="s">
        <v>443</v>
      </c>
      <c r="D115" s="91" t="s">
        <v>43</v>
      </c>
      <c r="E115" s="116">
        <f t="shared" si="23"/>
        <v>3100</v>
      </c>
      <c r="F115" s="117">
        <f t="shared" si="23"/>
        <v>1900</v>
      </c>
      <c r="G115" s="101"/>
      <c r="H115" s="2"/>
      <c r="I115" s="45"/>
      <c r="J115" s="33"/>
      <c r="K115" s="202">
        <f t="shared" si="9"/>
        <v>3100</v>
      </c>
      <c r="L115" s="202">
        <f t="shared" si="10"/>
        <v>1900</v>
      </c>
      <c r="M115" s="51"/>
      <c r="N115" s="13">
        <f t="shared" si="14"/>
        <v>3055.3250000000003</v>
      </c>
      <c r="O115" s="13">
        <f t="shared" si="15"/>
        <v>1833.1950000000002</v>
      </c>
      <c r="P115" s="51"/>
      <c r="Q115" s="554">
        <v>1222.1300000000001</v>
      </c>
      <c r="R115" s="477">
        <v>1222.1300000000001</v>
      </c>
      <c r="S115" s="477">
        <v>1222.1300000000001</v>
      </c>
      <c r="T115" s="477">
        <v>1222.1300000000001</v>
      </c>
      <c r="U115" s="450">
        <v>1131.5920000000001</v>
      </c>
      <c r="V115" s="450">
        <v>1131.5920000000001</v>
      </c>
      <c r="W115" s="436">
        <v>1028.72</v>
      </c>
      <c r="X115" s="409">
        <v>1028.72</v>
      </c>
      <c r="Y115" s="409">
        <v>1028.72</v>
      </c>
      <c r="Z115" s="376">
        <v>938.61249999999995</v>
      </c>
      <c r="AA115" s="305">
        <v>750.89</v>
      </c>
      <c r="AB115" s="289">
        <v>690.62125000000015</v>
      </c>
      <c r="AC115" s="277">
        <v>552.49700000000007</v>
      </c>
      <c r="AD115" s="263">
        <v>552.49700000000007</v>
      </c>
      <c r="AE115" s="263">
        <v>552.49700000000007</v>
      </c>
      <c r="AF115" s="208">
        <v>497.24135999999993</v>
      </c>
      <c r="AG115" s="208">
        <v>497.24135999999993</v>
      </c>
      <c r="AH115" s="208">
        <v>497.24135999999993</v>
      </c>
      <c r="AI115" s="208">
        <v>497.24135999999993</v>
      </c>
      <c r="AJ115" s="208">
        <v>448.45</v>
      </c>
      <c r="AK115" s="191">
        <v>358.76</v>
      </c>
      <c r="AL115" s="312"/>
      <c r="AN115" s="34"/>
      <c r="AO115" s="34"/>
      <c r="AP115" s="34"/>
      <c r="AQ115" s="34"/>
      <c r="AR115" s="34"/>
      <c r="AS115" s="34"/>
    </row>
    <row r="116" spans="1:45" s="144" customFormat="1" ht="23.1" customHeight="1" x14ac:dyDescent="0.25">
      <c r="A116" s="449"/>
      <c r="B116" s="2">
        <v>1940</v>
      </c>
      <c r="C116" s="2" t="s">
        <v>444</v>
      </c>
      <c r="D116" s="91" t="s">
        <v>41</v>
      </c>
      <c r="E116" s="116">
        <f t="shared" si="23"/>
        <v>4500</v>
      </c>
      <c r="F116" s="117">
        <f t="shared" si="23"/>
        <v>2700</v>
      </c>
      <c r="G116" s="101"/>
      <c r="H116" s="2"/>
      <c r="I116" s="45"/>
      <c r="J116" s="33"/>
      <c r="K116" s="202">
        <f t="shared" si="9"/>
        <v>4500</v>
      </c>
      <c r="L116" s="202">
        <f t="shared" si="10"/>
        <v>2700</v>
      </c>
      <c r="M116" s="51"/>
      <c r="N116" s="13">
        <f t="shared" si="14"/>
        <v>4498.8</v>
      </c>
      <c r="O116" s="13">
        <f t="shared" si="15"/>
        <v>2699.2799999999997</v>
      </c>
      <c r="P116" s="51"/>
      <c r="Q116" s="554">
        <v>1799.52</v>
      </c>
      <c r="R116" s="477">
        <v>1799.52</v>
      </c>
      <c r="S116" s="477">
        <v>1799.52</v>
      </c>
      <c r="T116" s="477">
        <v>1799.52</v>
      </c>
      <c r="U116" s="450">
        <v>1666.2250000000001</v>
      </c>
      <c r="V116" s="450">
        <v>1666.2250000000001</v>
      </c>
      <c r="W116" s="436">
        <v>1514.75</v>
      </c>
      <c r="X116" s="409">
        <v>1514.75</v>
      </c>
      <c r="Y116" s="409">
        <v>1514.75</v>
      </c>
      <c r="Z116" s="376">
        <v>1382.075</v>
      </c>
      <c r="AA116" s="305">
        <v>1105.6600000000001</v>
      </c>
      <c r="AB116" s="289">
        <v>1016.9087500000002</v>
      </c>
      <c r="AC116" s="277">
        <v>813.52700000000016</v>
      </c>
      <c r="AD116" s="263">
        <v>813.52700000000016</v>
      </c>
      <c r="AE116" s="263">
        <v>813.52700000000016</v>
      </c>
      <c r="AF116" s="208">
        <v>661</v>
      </c>
      <c r="AG116" s="234">
        <v>661</v>
      </c>
      <c r="AH116" s="208">
        <v>732.18221999999992</v>
      </c>
      <c r="AI116" s="208">
        <v>732.18221999999992</v>
      </c>
      <c r="AJ116" s="208">
        <v>660.33749999999998</v>
      </c>
      <c r="AK116" s="191">
        <v>528.27</v>
      </c>
      <c r="AL116" s="312"/>
      <c r="AN116" s="34"/>
      <c r="AO116" s="34"/>
      <c r="AP116" s="34"/>
      <c r="AQ116" s="34"/>
      <c r="AR116" s="34"/>
      <c r="AS116" s="34"/>
    </row>
    <row r="117" spans="1:45" s="144" customFormat="1" ht="23.1" customHeight="1" x14ac:dyDescent="0.25">
      <c r="A117" s="449"/>
      <c r="B117" s="2">
        <v>1940</v>
      </c>
      <c r="C117" s="2" t="s">
        <v>849</v>
      </c>
      <c r="D117" s="91" t="s">
        <v>850</v>
      </c>
      <c r="E117" s="116">
        <f t="shared" si="23"/>
        <v>7000</v>
      </c>
      <c r="F117" s="117">
        <f t="shared" si="23"/>
        <v>4200</v>
      </c>
      <c r="G117" s="101"/>
      <c r="H117" s="2"/>
      <c r="I117" s="45"/>
      <c r="J117" s="33"/>
      <c r="K117" s="202">
        <f t="shared" si="9"/>
        <v>7000</v>
      </c>
      <c r="L117" s="202">
        <f t="shared" si="10"/>
        <v>4200</v>
      </c>
      <c r="M117" s="51"/>
      <c r="N117" s="13">
        <f t="shared" si="14"/>
        <v>6996.9250000000002</v>
      </c>
      <c r="O117" s="13">
        <f t="shared" si="15"/>
        <v>4198.1549999999997</v>
      </c>
      <c r="P117" s="51"/>
      <c r="Q117" s="554">
        <v>2798.77</v>
      </c>
      <c r="R117" s="477">
        <v>2798.77</v>
      </c>
      <c r="S117" s="477">
        <v>2798.77</v>
      </c>
      <c r="T117" s="477">
        <v>2798.77</v>
      </c>
      <c r="U117" s="450">
        <v>2591.4569999999999</v>
      </c>
      <c r="V117" s="450">
        <v>2591.4569999999999</v>
      </c>
      <c r="W117" s="436">
        <v>2355.87</v>
      </c>
      <c r="X117" s="409">
        <v>2355.87</v>
      </c>
      <c r="Y117" s="409">
        <v>2355.87</v>
      </c>
      <c r="Z117" s="376">
        <v>1382.075</v>
      </c>
      <c r="AA117" s="305">
        <v>1105.6600000000001</v>
      </c>
      <c r="AB117" s="289">
        <v>1016.9087500000002</v>
      </c>
      <c r="AC117" s="277">
        <v>813.52700000000016</v>
      </c>
      <c r="AD117" s="263">
        <v>813.52700000000016</v>
      </c>
      <c r="AE117" s="263">
        <v>813.52700000000016</v>
      </c>
      <c r="AF117" s="208">
        <v>661</v>
      </c>
      <c r="AG117" s="234">
        <v>661</v>
      </c>
      <c r="AH117" s="208">
        <v>732.18221999999992</v>
      </c>
      <c r="AI117" s="208">
        <v>732.18221999999992</v>
      </c>
      <c r="AJ117" s="208">
        <v>660.33749999999998</v>
      </c>
      <c r="AK117" s="191">
        <v>528.27</v>
      </c>
      <c r="AL117" s="312"/>
      <c r="AN117" s="34"/>
      <c r="AO117" s="34"/>
      <c r="AP117" s="34"/>
      <c r="AQ117" s="34"/>
      <c r="AR117" s="34"/>
      <c r="AS117" s="34"/>
    </row>
    <row r="118" spans="1:45" s="144" customFormat="1" ht="20.100000000000001" customHeight="1" x14ac:dyDescent="0.25">
      <c r="A118" s="2"/>
      <c r="B118" s="2"/>
      <c r="C118" s="2"/>
      <c r="D118" s="2"/>
      <c r="E118" s="138"/>
      <c r="F118" s="139"/>
      <c r="G118" s="99"/>
      <c r="H118" s="2"/>
      <c r="I118" s="2"/>
      <c r="J118" s="34"/>
      <c r="K118" s="202">
        <f t="shared" si="9"/>
        <v>0</v>
      </c>
      <c r="L118" s="202">
        <f t="shared" si="10"/>
        <v>0</v>
      </c>
      <c r="M118" s="2"/>
      <c r="N118" s="13"/>
      <c r="O118" s="13"/>
      <c r="P118" s="2"/>
      <c r="Q118" s="398"/>
      <c r="R118" s="398"/>
      <c r="S118" s="398"/>
      <c r="T118" s="398"/>
      <c r="U118" s="398"/>
      <c r="V118" s="398"/>
      <c r="W118" s="400"/>
      <c r="X118" s="401"/>
      <c r="Y118" s="401"/>
      <c r="Z118" s="329"/>
      <c r="AA118" s="329"/>
      <c r="AB118" s="330"/>
      <c r="AC118" s="280"/>
      <c r="AD118" s="331"/>
      <c r="AE118" s="331"/>
      <c r="AF118" s="237"/>
      <c r="AG118" s="334"/>
      <c r="AH118" s="237"/>
      <c r="AI118" s="237"/>
      <c r="AJ118" s="237"/>
      <c r="AK118" s="197"/>
      <c r="AL118" s="312"/>
      <c r="AN118" s="34"/>
      <c r="AO118" s="34"/>
      <c r="AP118" s="34"/>
      <c r="AQ118" s="34"/>
      <c r="AR118" s="34"/>
      <c r="AS118" s="34"/>
    </row>
    <row r="119" spans="1:45" s="144" customFormat="1" ht="23.1" customHeight="1" x14ac:dyDescent="0.25">
      <c r="A119" s="2"/>
      <c r="B119" s="2"/>
      <c r="C119" s="2"/>
      <c r="D119" s="615" t="s">
        <v>273</v>
      </c>
      <c r="E119" s="615"/>
      <c r="F119" s="615"/>
      <c r="G119" s="615"/>
      <c r="H119" s="615"/>
      <c r="I119" s="615"/>
      <c r="J119" s="33"/>
      <c r="K119" s="202">
        <f t="shared" si="9"/>
        <v>0</v>
      </c>
      <c r="L119" s="202">
        <f t="shared" si="10"/>
        <v>0</v>
      </c>
      <c r="M119" s="51"/>
      <c r="N119" s="13"/>
      <c r="O119" s="13"/>
      <c r="P119" s="51"/>
      <c r="Q119" s="553">
        <v>45483</v>
      </c>
      <c r="R119" s="476">
        <v>45455</v>
      </c>
      <c r="S119" s="476">
        <v>45425</v>
      </c>
      <c r="T119" s="476">
        <v>45394</v>
      </c>
      <c r="U119" s="473">
        <v>220324</v>
      </c>
      <c r="V119" s="398"/>
      <c r="W119" s="400"/>
      <c r="X119" s="401"/>
      <c r="Y119" s="401"/>
      <c r="Z119" s="376"/>
      <c r="AA119" s="305"/>
      <c r="AB119" s="289"/>
      <c r="AC119" s="277"/>
      <c r="AD119" s="263"/>
      <c r="AE119" s="263"/>
      <c r="AF119" s="208"/>
      <c r="AG119" s="208"/>
      <c r="AH119" s="208"/>
      <c r="AI119" s="208"/>
      <c r="AJ119" s="208"/>
      <c r="AK119" s="191"/>
      <c r="AL119" s="312"/>
      <c r="AN119" s="34"/>
      <c r="AO119" s="34"/>
      <c r="AP119" s="34"/>
      <c r="AQ119" s="34"/>
      <c r="AR119" s="34"/>
      <c r="AS119" s="34"/>
    </row>
    <row r="120" spans="1:45" s="144" customFormat="1" ht="23.1" customHeight="1" x14ac:dyDescent="0.25">
      <c r="A120" s="449"/>
      <c r="B120" s="2">
        <v>1917</v>
      </c>
      <c r="C120" s="2" t="s">
        <v>432</v>
      </c>
      <c r="D120" s="4" t="s">
        <v>135</v>
      </c>
      <c r="E120" s="116">
        <f t="shared" ref="E120:F123" si="24">K120</f>
        <v>3300</v>
      </c>
      <c r="F120" s="117">
        <f t="shared" si="24"/>
        <v>2000</v>
      </c>
      <c r="G120" s="101"/>
      <c r="H120" s="45"/>
      <c r="I120" s="2"/>
      <c r="J120" s="33"/>
      <c r="K120" s="202">
        <f t="shared" si="9"/>
        <v>3300</v>
      </c>
      <c r="L120" s="202">
        <f t="shared" si="10"/>
        <v>2000</v>
      </c>
      <c r="M120" s="51"/>
      <c r="N120" s="13">
        <f t="shared" si="14"/>
        <v>3207.2750000000001</v>
      </c>
      <c r="O120" s="13">
        <f t="shared" si="15"/>
        <v>1924.3650000000002</v>
      </c>
      <c r="P120" s="51"/>
      <c r="Q120" s="554">
        <v>1282.9100000000001</v>
      </c>
      <c r="R120" s="477">
        <v>1282.9100000000001</v>
      </c>
      <c r="S120" s="477">
        <v>1282.9100000000001</v>
      </c>
      <c r="T120" s="477">
        <v>1282.9100000000001</v>
      </c>
      <c r="U120" s="450">
        <v>1187.8790000000001</v>
      </c>
      <c r="V120" s="450">
        <v>1187.8790000000001</v>
      </c>
      <c r="W120" s="436">
        <v>1079.8900000000001</v>
      </c>
      <c r="X120" s="409">
        <v>1079.8900000000001</v>
      </c>
      <c r="Y120" s="409">
        <v>1079.8900000000001</v>
      </c>
      <c r="Z120" s="376">
        <v>985.3</v>
      </c>
      <c r="AA120" s="305">
        <v>788.24</v>
      </c>
      <c r="AB120" s="289">
        <v>724.96875</v>
      </c>
      <c r="AC120" s="277">
        <v>579.97500000000002</v>
      </c>
      <c r="AD120" s="263">
        <v>579.97500000000002</v>
      </c>
      <c r="AE120" s="263">
        <v>579.97500000000002</v>
      </c>
      <c r="AF120" s="208">
        <v>521.98145999999997</v>
      </c>
      <c r="AG120" s="208">
        <v>521.98145999999997</v>
      </c>
      <c r="AH120" s="208">
        <v>521.98145999999997</v>
      </c>
      <c r="AI120" s="208">
        <v>521.98145999999997</v>
      </c>
      <c r="AJ120" s="208">
        <v>470.76250000000005</v>
      </c>
      <c r="AK120" s="191">
        <v>376.61</v>
      </c>
      <c r="AL120" s="312"/>
      <c r="AN120" s="34"/>
      <c r="AO120" s="34"/>
      <c r="AP120" s="34"/>
      <c r="AQ120" s="34"/>
      <c r="AR120" s="34"/>
      <c r="AS120" s="34"/>
    </row>
    <row r="121" spans="1:45" s="144" customFormat="1" ht="23.1" customHeight="1" x14ac:dyDescent="0.25">
      <c r="A121" s="449"/>
      <c r="B121" s="2">
        <v>1918</v>
      </c>
      <c r="C121" s="2" t="s">
        <v>433</v>
      </c>
      <c r="D121" s="4" t="s">
        <v>136</v>
      </c>
      <c r="E121" s="116">
        <f t="shared" si="24"/>
        <v>5900</v>
      </c>
      <c r="F121" s="117">
        <f t="shared" si="24"/>
        <v>3500</v>
      </c>
      <c r="G121" s="101"/>
      <c r="H121" s="45"/>
      <c r="I121" s="2"/>
      <c r="J121" s="33"/>
      <c r="K121" s="202">
        <f t="shared" si="9"/>
        <v>5900</v>
      </c>
      <c r="L121" s="202">
        <f t="shared" si="10"/>
        <v>3500</v>
      </c>
      <c r="M121" s="51"/>
      <c r="N121" s="13">
        <f t="shared" si="14"/>
        <v>5831.8499999999995</v>
      </c>
      <c r="O121" s="13">
        <f t="shared" si="15"/>
        <v>3499.1099999999997</v>
      </c>
      <c r="P121" s="51"/>
      <c r="Q121" s="554">
        <v>2332.7399999999998</v>
      </c>
      <c r="R121" s="477">
        <v>2332.7399999999998</v>
      </c>
      <c r="S121" s="477">
        <v>2332.7399999999998</v>
      </c>
      <c r="T121" s="477">
        <v>2332.7399999999998</v>
      </c>
      <c r="U121" s="450">
        <v>2159.9380000000001</v>
      </c>
      <c r="V121" s="450">
        <v>2159.9380000000001</v>
      </c>
      <c r="W121" s="436">
        <v>1963.58</v>
      </c>
      <c r="X121" s="409">
        <v>1963.58</v>
      </c>
      <c r="Y121" s="409">
        <v>1963.58</v>
      </c>
      <c r="Z121" s="376">
        <v>1791.5875000000001</v>
      </c>
      <c r="AA121" s="305">
        <v>1433.27</v>
      </c>
      <c r="AB121" s="289">
        <v>1318.2125000000001</v>
      </c>
      <c r="AC121" s="277">
        <v>1054.5700000000002</v>
      </c>
      <c r="AD121" s="263">
        <v>1054.5700000000002</v>
      </c>
      <c r="AE121" s="263">
        <v>1054.5700000000002</v>
      </c>
      <c r="AF121" s="208">
        <v>949.11893999999984</v>
      </c>
      <c r="AG121" s="208">
        <v>949.11893999999984</v>
      </c>
      <c r="AH121" s="208">
        <v>949.11893999999984</v>
      </c>
      <c r="AI121" s="208">
        <v>949.11893999999984</v>
      </c>
      <c r="AJ121" s="208">
        <v>855.98749999999995</v>
      </c>
      <c r="AK121" s="191">
        <v>684.79</v>
      </c>
      <c r="AL121" s="312"/>
      <c r="AN121" s="34"/>
      <c r="AO121" s="34"/>
      <c r="AP121" s="34"/>
      <c r="AQ121" s="34"/>
      <c r="AR121" s="34"/>
      <c r="AS121" s="34"/>
    </row>
    <row r="122" spans="1:45" s="144" customFormat="1" ht="23.1" customHeight="1" x14ac:dyDescent="0.25">
      <c r="A122" s="449"/>
      <c r="B122" s="2">
        <v>1919</v>
      </c>
      <c r="C122" s="2" t="s">
        <v>434</v>
      </c>
      <c r="D122" s="4" t="s">
        <v>253</v>
      </c>
      <c r="E122" s="116">
        <f t="shared" si="24"/>
        <v>12200</v>
      </c>
      <c r="F122" s="117">
        <f t="shared" si="24"/>
        <v>7400</v>
      </c>
      <c r="G122" s="101"/>
      <c r="H122" s="45"/>
      <c r="I122" s="2"/>
      <c r="J122" s="33"/>
      <c r="K122" s="202">
        <f t="shared" si="9"/>
        <v>12200</v>
      </c>
      <c r="L122" s="202">
        <f t="shared" si="10"/>
        <v>7400</v>
      </c>
      <c r="M122" s="51"/>
      <c r="N122" s="13">
        <f t="shared" si="14"/>
        <v>12195.45</v>
      </c>
      <c r="O122" s="13">
        <f t="shared" si="15"/>
        <v>7317.27</v>
      </c>
      <c r="P122" s="51"/>
      <c r="Q122" s="554">
        <v>4878.18</v>
      </c>
      <c r="R122" s="477">
        <v>4878.18</v>
      </c>
      <c r="S122" s="477">
        <v>4878.18</v>
      </c>
      <c r="T122" s="477">
        <v>4878.18</v>
      </c>
      <c r="U122" s="450">
        <v>4516.8420000000006</v>
      </c>
      <c r="V122" s="450">
        <v>4516.8420000000006</v>
      </c>
      <c r="W122" s="436">
        <v>4106.22</v>
      </c>
      <c r="X122" s="409">
        <v>4106.22</v>
      </c>
      <c r="Y122" s="409">
        <v>4106.22</v>
      </c>
      <c r="Z122" s="376">
        <v>3746.5499999999997</v>
      </c>
      <c r="AA122" s="305">
        <v>2997.24</v>
      </c>
      <c r="AB122" s="289">
        <v>2866.9162500000002</v>
      </c>
      <c r="AC122" s="277">
        <v>2293.5330000000004</v>
      </c>
      <c r="AD122" s="263">
        <v>2293.5330000000004</v>
      </c>
      <c r="AE122" s="263">
        <v>2293.5330000000004</v>
      </c>
      <c r="AF122" s="208">
        <v>2064.1836599999997</v>
      </c>
      <c r="AG122" s="208">
        <v>2064.1836599999997</v>
      </c>
      <c r="AH122" s="208">
        <v>2064.1836599999997</v>
      </c>
      <c r="AI122" s="208">
        <v>2064.1836599999997</v>
      </c>
      <c r="AJ122" s="208">
        <v>1861.6374999999998</v>
      </c>
      <c r="AK122" s="191">
        <v>1489.31</v>
      </c>
      <c r="AL122" s="312"/>
      <c r="AN122" s="34"/>
      <c r="AO122" s="34"/>
      <c r="AP122" s="34"/>
      <c r="AQ122" s="34"/>
      <c r="AR122" s="34"/>
      <c r="AS122" s="34"/>
    </row>
    <row r="123" spans="1:45" s="144" customFormat="1" ht="23.1" customHeight="1" x14ac:dyDescent="0.25">
      <c r="A123" s="449"/>
      <c r="B123" s="2">
        <v>1920</v>
      </c>
      <c r="C123" s="2" t="s">
        <v>435</v>
      </c>
      <c r="D123" s="4" t="s">
        <v>137</v>
      </c>
      <c r="E123" s="116">
        <f t="shared" si="24"/>
        <v>16400</v>
      </c>
      <c r="F123" s="117">
        <f t="shared" si="24"/>
        <v>9900</v>
      </c>
      <c r="G123" s="101"/>
      <c r="H123" s="45"/>
      <c r="I123" s="2"/>
      <c r="J123" s="33"/>
      <c r="K123" s="202">
        <f t="shared" si="9"/>
        <v>16400</v>
      </c>
      <c r="L123" s="202">
        <f t="shared" si="10"/>
        <v>9900</v>
      </c>
      <c r="M123" s="51"/>
      <c r="N123" s="13">
        <f t="shared" si="14"/>
        <v>16348.150000000001</v>
      </c>
      <c r="O123" s="13">
        <f t="shared" si="15"/>
        <v>9808.89</v>
      </c>
      <c r="P123" s="51"/>
      <c r="Q123" s="554">
        <v>6539.26</v>
      </c>
      <c r="R123" s="477">
        <v>6539.26</v>
      </c>
      <c r="S123" s="477">
        <v>6539.26</v>
      </c>
      <c r="T123" s="477">
        <v>6539.26</v>
      </c>
      <c r="U123" s="450">
        <v>6054.8730000000005</v>
      </c>
      <c r="V123" s="450">
        <v>6054.8730000000005</v>
      </c>
      <c r="W123" s="436">
        <v>5504.43</v>
      </c>
      <c r="X123" s="409">
        <v>5504.43</v>
      </c>
      <c r="Y123" s="409">
        <v>5504.43</v>
      </c>
      <c r="Z123" s="376">
        <v>5022.2875000000004</v>
      </c>
      <c r="AA123" s="305">
        <v>4017.83</v>
      </c>
      <c r="AB123" s="289">
        <v>3695.3262500000005</v>
      </c>
      <c r="AC123" s="277">
        <v>2956.2610000000004</v>
      </c>
      <c r="AD123" s="263">
        <v>2956.2610000000004</v>
      </c>
      <c r="AE123" s="263">
        <v>2956.2610000000004</v>
      </c>
      <c r="AF123" s="208">
        <v>2361.9519</v>
      </c>
      <c r="AG123" s="208">
        <v>2361.9519</v>
      </c>
      <c r="AH123" s="208">
        <v>2361.9519</v>
      </c>
      <c r="AI123" s="208">
        <v>2361.9519</v>
      </c>
      <c r="AJ123" s="208">
        <v>2130.1875</v>
      </c>
      <c r="AK123" s="191">
        <v>1704.15</v>
      </c>
      <c r="AL123" s="312"/>
      <c r="AN123" s="34"/>
      <c r="AO123" s="34"/>
      <c r="AP123" s="34"/>
      <c r="AQ123" s="34"/>
      <c r="AR123" s="34"/>
      <c r="AS123" s="34"/>
    </row>
    <row r="124" spans="1:45" s="144" customFormat="1" ht="20.100000000000001" customHeight="1" x14ac:dyDescent="0.25">
      <c r="A124" s="2"/>
      <c r="B124" s="2"/>
      <c r="C124" s="2"/>
      <c r="D124" s="136"/>
      <c r="E124" s="138"/>
      <c r="F124" s="139"/>
      <c r="G124" s="99"/>
      <c r="H124" s="2"/>
      <c r="I124" s="2"/>
      <c r="J124" s="34"/>
      <c r="K124" s="202">
        <f t="shared" si="9"/>
        <v>0</v>
      </c>
      <c r="L124" s="202">
        <f t="shared" si="10"/>
        <v>0</v>
      </c>
      <c r="M124" s="2"/>
      <c r="N124" s="13"/>
      <c r="O124" s="13"/>
      <c r="P124" s="2"/>
      <c r="Q124" s="398"/>
      <c r="R124" s="398"/>
      <c r="S124" s="398"/>
      <c r="T124" s="398"/>
      <c r="U124" s="398"/>
      <c r="V124" s="398"/>
      <c r="W124" s="400"/>
      <c r="X124" s="401"/>
      <c r="Y124" s="401"/>
      <c r="Z124" s="329"/>
      <c r="AA124" s="329"/>
      <c r="AB124" s="330"/>
      <c r="AC124" s="280"/>
      <c r="AD124" s="331"/>
      <c r="AE124" s="331"/>
      <c r="AF124" s="237"/>
      <c r="AG124" s="237"/>
      <c r="AH124" s="237"/>
      <c r="AI124" s="237"/>
      <c r="AJ124" s="237"/>
      <c r="AK124" s="197"/>
      <c r="AL124" s="312"/>
      <c r="AN124" s="34"/>
      <c r="AO124" s="34"/>
      <c r="AP124" s="34"/>
      <c r="AQ124" s="34"/>
      <c r="AR124" s="34"/>
      <c r="AS124" s="34"/>
    </row>
    <row r="125" spans="1:45" s="144" customFormat="1" ht="23.1" customHeight="1" x14ac:dyDescent="0.25">
      <c r="A125" s="2"/>
      <c r="B125" s="2"/>
      <c r="C125" s="2"/>
      <c r="D125" s="615" t="s">
        <v>276</v>
      </c>
      <c r="E125" s="615"/>
      <c r="F125" s="615"/>
      <c r="G125" s="615"/>
      <c r="H125" s="615"/>
      <c r="I125" s="615"/>
      <c r="J125" s="34"/>
      <c r="K125" s="202">
        <f t="shared" si="9"/>
        <v>0</v>
      </c>
      <c r="L125" s="202">
        <f t="shared" si="10"/>
        <v>0</v>
      </c>
      <c r="M125" s="2"/>
      <c r="N125" s="13"/>
      <c r="O125" s="13"/>
      <c r="P125" s="2"/>
      <c r="Q125" s="553">
        <v>45483</v>
      </c>
      <c r="R125" s="476">
        <v>45455</v>
      </c>
      <c r="S125" s="476">
        <v>45425</v>
      </c>
      <c r="T125" s="476">
        <v>45394</v>
      </c>
      <c r="U125" s="473">
        <v>220324</v>
      </c>
      <c r="V125" s="398"/>
      <c r="W125" s="400"/>
      <c r="X125" s="401"/>
      <c r="Y125" s="401"/>
      <c r="Z125" s="329"/>
      <c r="AA125" s="329"/>
      <c r="AB125" s="330"/>
      <c r="AC125" s="280"/>
      <c r="AD125" s="331"/>
      <c r="AE125" s="331"/>
      <c r="AF125" s="237"/>
      <c r="AG125" s="237"/>
      <c r="AH125" s="237"/>
      <c r="AI125" s="237"/>
      <c r="AJ125" s="237"/>
      <c r="AK125" s="197"/>
      <c r="AL125" s="312"/>
      <c r="AN125" s="34"/>
      <c r="AO125" s="34"/>
      <c r="AP125" s="34"/>
      <c r="AQ125" s="34"/>
      <c r="AR125" s="34"/>
      <c r="AS125" s="34"/>
    </row>
    <row r="126" spans="1:45" s="144" customFormat="1" ht="23.1" customHeight="1" x14ac:dyDescent="0.25">
      <c r="A126" s="449"/>
      <c r="B126" s="2">
        <v>1980</v>
      </c>
      <c r="C126" s="2" t="s">
        <v>453</v>
      </c>
      <c r="D126" s="4" t="s">
        <v>151</v>
      </c>
      <c r="E126" s="116">
        <f t="shared" ref="E126:F133" si="25">K126</f>
        <v>700</v>
      </c>
      <c r="F126" s="117">
        <f t="shared" si="25"/>
        <v>400</v>
      </c>
      <c r="G126" s="101"/>
      <c r="H126" s="45"/>
      <c r="I126" s="2"/>
      <c r="J126" s="33"/>
      <c r="K126" s="202">
        <f t="shared" si="9"/>
        <v>700</v>
      </c>
      <c r="L126" s="202">
        <f t="shared" si="10"/>
        <v>400</v>
      </c>
      <c r="M126" s="51"/>
      <c r="N126" s="13">
        <f t="shared" si="14"/>
        <v>651.54999999999995</v>
      </c>
      <c r="O126" s="13">
        <f t="shared" si="15"/>
        <v>390.93</v>
      </c>
      <c r="P126" s="51"/>
      <c r="Q126" s="554">
        <v>260.62</v>
      </c>
      <c r="R126" s="477">
        <v>260.62</v>
      </c>
      <c r="S126" s="477">
        <v>260.62</v>
      </c>
      <c r="T126" s="477">
        <v>260.62</v>
      </c>
      <c r="U126" s="450">
        <v>241.31800000000001</v>
      </c>
      <c r="V126" s="450">
        <v>241.31800000000001</v>
      </c>
      <c r="W126" s="436">
        <v>219.38</v>
      </c>
      <c r="X126" s="409">
        <v>219.38</v>
      </c>
      <c r="Y126" s="409">
        <v>219.38</v>
      </c>
      <c r="Z126" s="376">
        <v>200.16249999999999</v>
      </c>
      <c r="AA126" s="305">
        <v>160.13</v>
      </c>
      <c r="AB126" s="289">
        <v>153.13768469999997</v>
      </c>
      <c r="AC126" s="277">
        <v>122.51014775999998</v>
      </c>
      <c r="AD126" s="263">
        <v>122.51014775999998</v>
      </c>
      <c r="AE126" s="263">
        <v>122.51014775999998</v>
      </c>
      <c r="AF126" s="208">
        <v>110.27015999999999</v>
      </c>
      <c r="AG126" s="208">
        <v>110.27015999999999</v>
      </c>
      <c r="AH126" s="208">
        <v>110.27015999999999</v>
      </c>
      <c r="AI126" s="208">
        <v>110.27015999999999</v>
      </c>
      <c r="AJ126" s="208">
        <v>99.45</v>
      </c>
      <c r="AK126" s="190">
        <v>79.56</v>
      </c>
      <c r="AL126" s="312"/>
      <c r="AN126" s="34"/>
      <c r="AO126" s="34"/>
      <c r="AP126" s="34"/>
      <c r="AQ126" s="34"/>
      <c r="AR126" s="34"/>
      <c r="AS126" s="34"/>
    </row>
    <row r="127" spans="1:45" s="144" customFormat="1" ht="23.1" customHeight="1" x14ac:dyDescent="0.25">
      <c r="A127" s="449"/>
      <c r="B127" s="2">
        <v>1981</v>
      </c>
      <c r="C127" s="2" t="s">
        <v>454</v>
      </c>
      <c r="D127" s="4" t="s">
        <v>152</v>
      </c>
      <c r="E127" s="116">
        <f t="shared" si="25"/>
        <v>700</v>
      </c>
      <c r="F127" s="117">
        <f t="shared" si="25"/>
        <v>500</v>
      </c>
      <c r="G127" s="101"/>
      <c r="H127" s="45"/>
      <c r="I127" s="2"/>
      <c r="J127" s="33"/>
      <c r="K127" s="202">
        <f t="shared" si="9"/>
        <v>700</v>
      </c>
      <c r="L127" s="202">
        <f t="shared" si="10"/>
        <v>500</v>
      </c>
      <c r="M127" s="51"/>
      <c r="N127" s="13">
        <f t="shared" si="14"/>
        <v>674.625</v>
      </c>
      <c r="O127" s="13">
        <f t="shared" si="15"/>
        <v>404.77500000000003</v>
      </c>
      <c r="P127" s="51"/>
      <c r="Q127" s="554">
        <v>269.85000000000002</v>
      </c>
      <c r="R127" s="477">
        <v>269.85000000000002</v>
      </c>
      <c r="S127" s="477">
        <v>269.85000000000002</v>
      </c>
      <c r="T127" s="477">
        <v>269.85000000000002</v>
      </c>
      <c r="U127" s="450">
        <v>249.876</v>
      </c>
      <c r="V127" s="450">
        <v>249.876</v>
      </c>
      <c r="W127" s="436">
        <v>227.16</v>
      </c>
      <c r="X127" s="409">
        <v>227.16</v>
      </c>
      <c r="Y127" s="409">
        <v>227.16</v>
      </c>
      <c r="Z127" s="376">
        <v>207.26249999999999</v>
      </c>
      <c r="AA127" s="305">
        <v>165.81</v>
      </c>
      <c r="AB127" s="289">
        <v>158.58488992499997</v>
      </c>
      <c r="AC127" s="277">
        <v>126.86791193999998</v>
      </c>
      <c r="AD127" s="263">
        <v>126.86791193999998</v>
      </c>
      <c r="AE127" s="263">
        <v>126.86791193999998</v>
      </c>
      <c r="AF127" s="208">
        <v>114.19253999999999</v>
      </c>
      <c r="AG127" s="208">
        <v>114.19253999999999</v>
      </c>
      <c r="AH127" s="208">
        <v>114.19253999999999</v>
      </c>
      <c r="AI127" s="208">
        <v>114.19253999999999</v>
      </c>
      <c r="AJ127" s="208">
        <v>102.9875</v>
      </c>
      <c r="AK127" s="190">
        <v>82.39</v>
      </c>
      <c r="AL127" s="312"/>
      <c r="AN127" s="34"/>
      <c r="AO127" s="34"/>
      <c r="AP127" s="34"/>
      <c r="AQ127" s="34"/>
      <c r="AR127" s="34"/>
      <c r="AS127" s="34"/>
    </row>
    <row r="128" spans="1:45" s="144" customFormat="1" ht="23.1" customHeight="1" x14ac:dyDescent="0.25">
      <c r="A128" s="449"/>
      <c r="B128" s="2"/>
      <c r="C128" s="2" t="s">
        <v>455</v>
      </c>
      <c r="D128" s="4" t="s">
        <v>153</v>
      </c>
      <c r="E128" s="116">
        <f t="shared" si="25"/>
        <v>1100</v>
      </c>
      <c r="F128" s="117">
        <f t="shared" si="25"/>
        <v>700</v>
      </c>
      <c r="G128" s="101"/>
      <c r="H128" s="45"/>
      <c r="I128" s="2"/>
      <c r="J128" s="33"/>
      <c r="K128" s="202">
        <f t="shared" si="9"/>
        <v>1100</v>
      </c>
      <c r="L128" s="202">
        <f t="shared" si="10"/>
        <v>700</v>
      </c>
      <c r="M128" s="51"/>
      <c r="N128" s="13">
        <f t="shared" si="14"/>
        <v>1092.075</v>
      </c>
      <c r="O128" s="13">
        <f t="shared" si="15"/>
        <v>655.245</v>
      </c>
      <c r="P128" s="51"/>
      <c r="Q128" s="554">
        <v>436.83</v>
      </c>
      <c r="R128" s="477">
        <v>436.83</v>
      </c>
      <c r="S128" s="477">
        <v>436.83</v>
      </c>
      <c r="T128" s="477">
        <v>436.83</v>
      </c>
      <c r="U128" s="450">
        <v>404.459</v>
      </c>
      <c r="V128" s="450">
        <v>404.459</v>
      </c>
      <c r="W128" s="436">
        <v>367.69</v>
      </c>
      <c r="X128" s="409">
        <v>367.69</v>
      </c>
      <c r="Y128" s="409">
        <v>367.69</v>
      </c>
      <c r="Z128" s="376">
        <v>335.48749999999995</v>
      </c>
      <c r="AA128" s="305">
        <v>268.39</v>
      </c>
      <c r="AB128" s="289">
        <v>256.71249999999998</v>
      </c>
      <c r="AC128" s="277">
        <v>205.37</v>
      </c>
      <c r="AD128" s="263">
        <v>205.37</v>
      </c>
      <c r="AE128" s="263">
        <v>205.37</v>
      </c>
      <c r="AF128" s="208">
        <v>184.82309999999998</v>
      </c>
      <c r="AG128" s="208">
        <v>184.82309999999998</v>
      </c>
      <c r="AH128" s="208">
        <v>184.82309999999998</v>
      </c>
      <c r="AI128" s="208">
        <v>184.82309999999998</v>
      </c>
      <c r="AJ128" s="208">
        <v>166.6875</v>
      </c>
      <c r="AK128" s="191">
        <v>133.35</v>
      </c>
      <c r="AL128" s="312"/>
      <c r="AN128" s="34"/>
      <c r="AO128" s="34"/>
      <c r="AP128" s="34"/>
      <c r="AQ128" s="34"/>
      <c r="AR128" s="34"/>
      <c r="AS128" s="34"/>
    </row>
    <row r="129" spans="1:45" s="144" customFormat="1" ht="23.1" customHeight="1" x14ac:dyDescent="0.25">
      <c r="A129" s="449"/>
      <c r="B129" s="2"/>
      <c r="C129" s="2" t="s">
        <v>456</v>
      </c>
      <c r="D129" s="4" t="s">
        <v>154</v>
      </c>
      <c r="E129" s="116">
        <f t="shared" si="25"/>
        <v>1700</v>
      </c>
      <c r="F129" s="117">
        <f t="shared" si="25"/>
        <v>1000</v>
      </c>
      <c r="G129" s="101"/>
      <c r="H129" s="45"/>
      <c r="I129" s="2"/>
      <c r="J129" s="33"/>
      <c r="K129" s="202">
        <f t="shared" si="9"/>
        <v>1700</v>
      </c>
      <c r="L129" s="202">
        <f t="shared" si="10"/>
        <v>1000</v>
      </c>
      <c r="M129" s="51"/>
      <c r="N129" s="13">
        <f t="shared" si="14"/>
        <v>1656.575</v>
      </c>
      <c r="O129" s="13">
        <f t="shared" si="15"/>
        <v>993.94499999999994</v>
      </c>
      <c r="P129" s="51"/>
      <c r="Q129" s="554">
        <v>662.63</v>
      </c>
      <c r="R129" s="477">
        <v>662.63</v>
      </c>
      <c r="S129" s="477">
        <v>662.63</v>
      </c>
      <c r="T129" s="477">
        <v>662.63</v>
      </c>
      <c r="U129" s="450">
        <v>613.54700000000003</v>
      </c>
      <c r="V129" s="450">
        <v>613.54700000000003</v>
      </c>
      <c r="W129" s="436">
        <v>557.77</v>
      </c>
      <c r="X129" s="409">
        <v>557.77</v>
      </c>
      <c r="Y129" s="409">
        <v>557.77</v>
      </c>
      <c r="Z129" s="376">
        <v>508.91250000000002</v>
      </c>
      <c r="AA129" s="305">
        <v>407.13</v>
      </c>
      <c r="AB129" s="289">
        <v>389.44125000000008</v>
      </c>
      <c r="AC129" s="277">
        <v>311.55300000000005</v>
      </c>
      <c r="AD129" s="263">
        <v>311.55300000000005</v>
      </c>
      <c r="AE129" s="263">
        <v>311.55300000000005</v>
      </c>
      <c r="AF129" s="208">
        <v>280.38779999999997</v>
      </c>
      <c r="AG129" s="208">
        <v>280.38779999999997</v>
      </c>
      <c r="AH129" s="208">
        <v>280.38779999999997</v>
      </c>
      <c r="AI129" s="208">
        <v>280.38779999999997</v>
      </c>
      <c r="AJ129" s="208">
        <v>252.875</v>
      </c>
      <c r="AK129" s="191">
        <v>202.3</v>
      </c>
      <c r="AL129" s="312"/>
      <c r="AN129" s="34"/>
      <c r="AO129" s="34"/>
      <c r="AP129" s="34"/>
      <c r="AQ129" s="34"/>
      <c r="AR129" s="34"/>
      <c r="AS129" s="34"/>
    </row>
    <row r="130" spans="1:45" s="144" customFormat="1" ht="23.1" customHeight="1" x14ac:dyDescent="0.25">
      <c r="A130" s="449"/>
      <c r="B130" s="2"/>
      <c r="C130" s="2" t="s">
        <v>457</v>
      </c>
      <c r="D130" s="4" t="s">
        <v>155</v>
      </c>
      <c r="E130" s="116">
        <f t="shared" si="25"/>
        <v>2700</v>
      </c>
      <c r="F130" s="117">
        <f t="shared" si="25"/>
        <v>1600</v>
      </c>
      <c r="G130" s="101"/>
      <c r="H130" s="45"/>
      <c r="I130" s="2"/>
      <c r="J130" s="33"/>
      <c r="K130" s="202">
        <f t="shared" si="9"/>
        <v>2700</v>
      </c>
      <c r="L130" s="202">
        <f t="shared" si="10"/>
        <v>1600</v>
      </c>
      <c r="M130" s="51"/>
      <c r="N130" s="13">
        <f t="shared" si="14"/>
        <v>2646.1000000000004</v>
      </c>
      <c r="O130" s="13">
        <f t="shared" si="15"/>
        <v>1587.66</v>
      </c>
      <c r="P130" s="51"/>
      <c r="Q130" s="554">
        <v>1058.44</v>
      </c>
      <c r="R130" s="477">
        <v>1058.44</v>
      </c>
      <c r="S130" s="477">
        <v>1058.44</v>
      </c>
      <c r="T130" s="477">
        <v>1058.44</v>
      </c>
      <c r="U130" s="450">
        <v>980.03400000000011</v>
      </c>
      <c r="V130" s="450">
        <v>980.03400000000011</v>
      </c>
      <c r="W130" s="436">
        <v>890.94</v>
      </c>
      <c r="X130" s="409">
        <v>890.94</v>
      </c>
      <c r="Y130" s="409">
        <v>890.94</v>
      </c>
      <c r="Z130" s="376">
        <v>812.90000000000009</v>
      </c>
      <c r="AA130" s="305">
        <v>650.32000000000005</v>
      </c>
      <c r="AB130" s="289">
        <v>598.12500000000011</v>
      </c>
      <c r="AC130" s="277">
        <v>478.50000000000006</v>
      </c>
      <c r="AD130" s="263">
        <v>478.50000000000006</v>
      </c>
      <c r="AE130" s="263">
        <v>478.50000000000006</v>
      </c>
      <c r="AF130" s="208">
        <v>430.64405999999997</v>
      </c>
      <c r="AG130" s="208">
        <v>430.64405999999997</v>
      </c>
      <c r="AH130" s="208">
        <v>430.64405999999997</v>
      </c>
      <c r="AI130" s="208">
        <v>430.64405999999997</v>
      </c>
      <c r="AJ130" s="208">
        <v>388.38749999999999</v>
      </c>
      <c r="AK130" s="191">
        <v>310.70999999999998</v>
      </c>
      <c r="AL130" s="312"/>
      <c r="AN130" s="34"/>
      <c r="AO130" s="34"/>
      <c r="AP130" s="34"/>
      <c r="AQ130" s="34"/>
      <c r="AR130" s="34"/>
      <c r="AS130" s="34"/>
    </row>
    <row r="131" spans="1:45" ht="23.1" customHeight="1" x14ac:dyDescent="0.25">
      <c r="A131" s="449"/>
      <c r="C131" s="2" t="s">
        <v>458</v>
      </c>
      <c r="D131" s="4" t="s">
        <v>156</v>
      </c>
      <c r="E131" s="116">
        <f t="shared" si="25"/>
        <v>2900</v>
      </c>
      <c r="F131" s="117">
        <f t="shared" si="25"/>
        <v>1800</v>
      </c>
      <c r="G131" s="101"/>
      <c r="H131" s="45"/>
      <c r="K131" s="202">
        <f t="shared" si="9"/>
        <v>2900</v>
      </c>
      <c r="L131" s="202">
        <f t="shared" si="10"/>
        <v>1800</v>
      </c>
      <c r="M131" s="51"/>
      <c r="N131" s="13">
        <f t="shared" si="14"/>
        <v>2889.1000000000004</v>
      </c>
      <c r="O131" s="13">
        <f t="shared" si="15"/>
        <v>1733.46</v>
      </c>
      <c r="P131" s="51"/>
      <c r="Q131" s="554">
        <v>1155.6400000000001</v>
      </c>
      <c r="R131" s="477">
        <v>1155.6400000000001</v>
      </c>
      <c r="S131" s="477">
        <v>1155.6400000000001</v>
      </c>
      <c r="T131" s="477">
        <v>1155.6400000000001</v>
      </c>
      <c r="U131" s="450">
        <v>1070.047</v>
      </c>
      <c r="V131" s="450">
        <v>1070.047</v>
      </c>
      <c r="W131" s="436">
        <v>972.77</v>
      </c>
      <c r="X131" s="409">
        <v>972.77</v>
      </c>
      <c r="Y131" s="409">
        <v>972.77</v>
      </c>
      <c r="Z131" s="376">
        <v>887.5625</v>
      </c>
      <c r="AA131" s="305">
        <v>710.05</v>
      </c>
      <c r="AB131" s="289">
        <v>653.05625000000009</v>
      </c>
      <c r="AC131" s="277">
        <v>522.44500000000005</v>
      </c>
      <c r="AD131" s="263">
        <v>522.44500000000005</v>
      </c>
      <c r="AE131" s="263">
        <v>522.44500000000005</v>
      </c>
      <c r="AF131" s="208">
        <v>470.20049999999998</v>
      </c>
      <c r="AG131" s="208">
        <v>470.20049999999998</v>
      </c>
      <c r="AH131" s="208">
        <v>470.20049999999998</v>
      </c>
      <c r="AI131" s="208">
        <v>470.20049999999998</v>
      </c>
      <c r="AJ131" s="208">
        <v>424.0625</v>
      </c>
      <c r="AK131" s="191">
        <v>339.25</v>
      </c>
      <c r="AL131" s="312"/>
    </row>
    <row r="132" spans="1:45" ht="23.1" customHeight="1" x14ac:dyDescent="0.25">
      <c r="A132" s="449"/>
      <c r="C132" s="2" t="s">
        <v>459</v>
      </c>
      <c r="D132" s="4" t="s">
        <v>157</v>
      </c>
      <c r="E132" s="116">
        <f t="shared" si="25"/>
        <v>4000</v>
      </c>
      <c r="F132" s="117">
        <f t="shared" si="25"/>
        <v>2400</v>
      </c>
      <c r="G132" s="101"/>
      <c r="H132" s="45"/>
      <c r="K132" s="202">
        <f t="shared" si="9"/>
        <v>4000</v>
      </c>
      <c r="L132" s="202">
        <f t="shared" si="10"/>
        <v>2400</v>
      </c>
      <c r="M132" s="51"/>
      <c r="N132" s="13">
        <f t="shared" si="14"/>
        <v>3938.5</v>
      </c>
      <c r="O132" s="13">
        <f t="shared" si="15"/>
        <v>2363.1000000000004</v>
      </c>
      <c r="P132" s="51"/>
      <c r="Q132" s="554">
        <v>1575.4</v>
      </c>
      <c r="R132" s="477">
        <v>1575.4</v>
      </c>
      <c r="S132" s="477">
        <v>1575.4</v>
      </c>
      <c r="T132" s="477">
        <v>1575.4</v>
      </c>
      <c r="U132" s="450">
        <v>1458.6990000000001</v>
      </c>
      <c r="V132" s="450">
        <v>1458.6990000000001</v>
      </c>
      <c r="W132" s="436">
        <v>1326.09</v>
      </c>
      <c r="X132" s="409">
        <v>1326.09</v>
      </c>
      <c r="Y132" s="409">
        <v>1326.09</v>
      </c>
      <c r="Z132" s="376">
        <v>1209.9375</v>
      </c>
      <c r="AA132" s="305">
        <v>967.95</v>
      </c>
      <c r="AB132" s="289">
        <v>927.10750000000007</v>
      </c>
      <c r="AC132" s="277">
        <v>741.68600000000004</v>
      </c>
      <c r="AD132" s="263">
        <v>741.68600000000004</v>
      </c>
      <c r="AE132" s="263">
        <v>741.68600000000004</v>
      </c>
      <c r="AF132" s="208">
        <v>640.98342000000002</v>
      </c>
      <c r="AG132" s="208">
        <v>640.98342000000002</v>
      </c>
      <c r="AH132" s="208">
        <v>640.98342000000002</v>
      </c>
      <c r="AI132" s="208">
        <v>640.98342000000002</v>
      </c>
      <c r="AJ132" s="208">
        <v>578.08750000000009</v>
      </c>
      <c r="AK132" s="191">
        <v>462.47</v>
      </c>
      <c r="AL132" s="312"/>
    </row>
    <row r="133" spans="1:45" ht="23.1" customHeight="1" x14ac:dyDescent="0.25">
      <c r="A133" s="449"/>
      <c r="C133" s="2" t="s">
        <v>460</v>
      </c>
      <c r="D133" s="91" t="s">
        <v>158</v>
      </c>
      <c r="E133" s="116">
        <f t="shared" si="25"/>
        <v>9900</v>
      </c>
      <c r="F133" s="117">
        <f t="shared" si="25"/>
        <v>6000</v>
      </c>
      <c r="G133" s="101"/>
      <c r="H133" s="45"/>
      <c r="K133" s="202">
        <f t="shared" si="9"/>
        <v>9900</v>
      </c>
      <c r="L133" s="202">
        <f t="shared" si="10"/>
        <v>6000</v>
      </c>
      <c r="M133" s="51"/>
      <c r="N133" s="13">
        <f t="shared" si="14"/>
        <v>9895.9500000000007</v>
      </c>
      <c r="O133" s="13">
        <f t="shared" si="15"/>
        <v>5937.57</v>
      </c>
      <c r="P133" s="51"/>
      <c r="Q133" s="554">
        <v>3958.38</v>
      </c>
      <c r="R133" s="477">
        <v>3958.38</v>
      </c>
      <c r="S133" s="477">
        <v>3958.38</v>
      </c>
      <c r="T133" s="477">
        <v>3958.38</v>
      </c>
      <c r="U133" s="450">
        <v>3665.1560000000004</v>
      </c>
      <c r="V133" s="450">
        <v>3665.1560000000004</v>
      </c>
      <c r="W133" s="436">
        <v>3331.96</v>
      </c>
      <c r="X133" s="409">
        <v>3331.96</v>
      </c>
      <c r="Y133" s="409">
        <v>3331.96</v>
      </c>
      <c r="Z133" s="376">
        <v>3040.1125000000002</v>
      </c>
      <c r="AA133" s="305">
        <v>2432.09</v>
      </c>
      <c r="AB133" s="289">
        <v>2154.02</v>
      </c>
      <c r="AC133" s="277">
        <v>1723.2160000000001</v>
      </c>
      <c r="AD133" s="263">
        <v>1723.2160000000001</v>
      </c>
      <c r="AE133" s="263">
        <v>1723.2160000000001</v>
      </c>
      <c r="AF133" s="208">
        <v>1550.8924199999999</v>
      </c>
      <c r="AG133" s="208">
        <v>1550.8924199999999</v>
      </c>
      <c r="AH133" s="208">
        <v>1550.8924199999999</v>
      </c>
      <c r="AI133" s="208">
        <v>1550.8924199999999</v>
      </c>
      <c r="AJ133" s="208">
        <v>1398.7125000000001</v>
      </c>
      <c r="AK133" s="191">
        <v>1118.97</v>
      </c>
      <c r="AL133" s="312"/>
    </row>
    <row r="134" spans="1:45" ht="20.100000000000001" customHeight="1" x14ac:dyDescent="0.25">
      <c r="E134" s="138"/>
      <c r="F134" s="139"/>
      <c r="J134" s="34"/>
      <c r="K134" s="202">
        <f t="shared" ref="K134:K139" si="26">MROUND(N134+48,100)</f>
        <v>0</v>
      </c>
      <c r="L134" s="202">
        <f t="shared" ref="L134:L139" si="27">MROUND(O134+48,100)</f>
        <v>0</v>
      </c>
      <c r="M134" s="2"/>
      <c r="N134" s="13"/>
      <c r="O134" s="13"/>
      <c r="P134" s="2"/>
      <c r="Q134" s="398"/>
      <c r="R134" s="398"/>
      <c r="S134" s="398"/>
      <c r="T134" s="398"/>
      <c r="U134" s="398"/>
      <c r="V134" s="398"/>
      <c r="W134" s="400"/>
      <c r="X134" s="401"/>
      <c r="Y134" s="401"/>
      <c r="Z134" s="329"/>
      <c r="AA134" s="329"/>
      <c r="AB134" s="330"/>
      <c r="AC134" s="280"/>
      <c r="AD134" s="331"/>
      <c r="AE134" s="331"/>
      <c r="AF134" s="237"/>
      <c r="AG134" s="237"/>
      <c r="AH134" s="237"/>
      <c r="AI134" s="237"/>
      <c r="AJ134" s="237"/>
      <c r="AK134" s="197"/>
      <c r="AL134" s="312"/>
    </row>
    <row r="135" spans="1:45" ht="23.1" customHeight="1" x14ac:dyDescent="0.25">
      <c r="D135" s="616" t="s">
        <v>981</v>
      </c>
      <c r="E135" s="616"/>
      <c r="F135" s="616"/>
      <c r="G135" s="616"/>
      <c r="H135" s="616"/>
      <c r="I135" s="616"/>
      <c r="J135" s="34"/>
      <c r="K135" s="202">
        <f t="shared" si="26"/>
        <v>0</v>
      </c>
      <c r="L135" s="202">
        <f t="shared" si="27"/>
        <v>0</v>
      </c>
      <c r="M135" s="2"/>
      <c r="N135" s="13"/>
      <c r="O135" s="13"/>
      <c r="P135" s="2"/>
      <c r="Q135" s="553">
        <v>45483</v>
      </c>
      <c r="R135" s="476">
        <v>45455</v>
      </c>
      <c r="S135" s="476">
        <v>45425</v>
      </c>
      <c r="T135" s="476">
        <v>45394</v>
      </c>
      <c r="U135" s="473">
        <v>220324</v>
      </c>
      <c r="V135" s="398"/>
      <c r="W135" s="400"/>
      <c r="X135" s="401"/>
      <c r="Y135" s="401"/>
      <c r="Z135" s="329"/>
      <c r="AA135" s="329"/>
      <c r="AB135" s="330"/>
      <c r="AC135" s="280"/>
      <c r="AD135" s="331"/>
      <c r="AE135" s="331"/>
      <c r="AF135" s="237"/>
      <c r="AG135" s="237"/>
      <c r="AH135" s="237"/>
      <c r="AI135" s="237"/>
      <c r="AJ135" s="237"/>
      <c r="AK135" s="197"/>
      <c r="AL135" s="312"/>
    </row>
    <row r="136" spans="1:45" s="66" customFormat="1" ht="23.1" customHeight="1" x14ac:dyDescent="0.25">
      <c r="A136" s="449"/>
      <c r="B136" s="2">
        <v>153</v>
      </c>
      <c r="C136" s="2" t="s">
        <v>415</v>
      </c>
      <c r="D136" s="4" t="s">
        <v>122</v>
      </c>
      <c r="E136" s="116">
        <f t="shared" ref="E136:E139" si="28">K136</f>
        <v>700</v>
      </c>
      <c r="F136" s="117">
        <f t="shared" ref="F136:F139" si="29">L136</f>
        <v>500</v>
      </c>
      <c r="G136" s="101"/>
      <c r="H136" s="45"/>
      <c r="I136" s="2"/>
      <c r="J136" s="33"/>
      <c r="K136" s="202">
        <f t="shared" si="26"/>
        <v>700</v>
      </c>
      <c r="L136" s="202">
        <f t="shared" si="27"/>
        <v>500</v>
      </c>
      <c r="M136" s="51"/>
      <c r="N136" s="13">
        <f t="shared" ref="N136:N139" si="30">Q136*$N$7</f>
        <v>687.5</v>
      </c>
      <c r="O136" s="13">
        <f t="shared" ref="O136:O139" si="31">Q136*$O$7</f>
        <v>412.5</v>
      </c>
      <c r="P136" s="63"/>
      <c r="Q136" s="554">
        <v>275</v>
      </c>
      <c r="R136" s="547">
        <v>275</v>
      </c>
      <c r="S136" s="477">
        <v>274.98</v>
      </c>
      <c r="T136" s="477">
        <v>274.98</v>
      </c>
      <c r="U136" s="450">
        <v>254.60600000000002</v>
      </c>
      <c r="V136" s="450">
        <v>254.60600000000002</v>
      </c>
      <c r="W136" s="436">
        <v>231.46</v>
      </c>
      <c r="X136" s="409">
        <v>231.46</v>
      </c>
      <c r="Y136" s="409">
        <v>231.46</v>
      </c>
      <c r="Z136" s="376">
        <v>211.1875</v>
      </c>
      <c r="AA136" s="305">
        <v>168.95</v>
      </c>
      <c r="AB136" s="289">
        <v>161.60375000000002</v>
      </c>
      <c r="AC136" s="277">
        <v>129.28300000000002</v>
      </c>
      <c r="AD136" s="263">
        <v>129.28300000000002</v>
      </c>
      <c r="AE136" s="263">
        <v>129.28300000000002</v>
      </c>
      <c r="AF136" s="208">
        <v>116.35469999999999</v>
      </c>
      <c r="AG136" s="208">
        <v>116.35469999999999</v>
      </c>
      <c r="AH136" s="208">
        <v>116.35469999999999</v>
      </c>
      <c r="AI136" s="208">
        <v>116.35469999999999</v>
      </c>
      <c r="AJ136" s="208">
        <v>104.9375</v>
      </c>
      <c r="AK136" s="191">
        <v>83.95</v>
      </c>
      <c r="AL136" s="312"/>
      <c r="AM136" s="144"/>
      <c r="AO136" s="34"/>
    </row>
    <row r="137" spans="1:45" ht="23.1" customHeight="1" x14ac:dyDescent="0.25">
      <c r="A137" s="449"/>
      <c r="C137" s="2" t="s">
        <v>416</v>
      </c>
      <c r="D137" s="4" t="s">
        <v>123</v>
      </c>
      <c r="E137" s="116">
        <f t="shared" si="28"/>
        <v>1000</v>
      </c>
      <c r="F137" s="117">
        <f t="shared" si="29"/>
        <v>600</v>
      </c>
      <c r="G137" s="101"/>
      <c r="H137" s="45"/>
      <c r="K137" s="202">
        <f t="shared" si="26"/>
        <v>1000</v>
      </c>
      <c r="L137" s="202">
        <f t="shared" si="27"/>
        <v>600</v>
      </c>
      <c r="M137" s="51"/>
      <c r="N137" s="13">
        <f t="shared" si="30"/>
        <v>937.5</v>
      </c>
      <c r="O137" s="13">
        <f t="shared" si="31"/>
        <v>562.5</v>
      </c>
      <c r="P137" s="51"/>
      <c r="Q137" s="554">
        <v>375</v>
      </c>
      <c r="R137" s="547">
        <v>375</v>
      </c>
      <c r="S137" s="477">
        <v>375</v>
      </c>
      <c r="T137" s="477">
        <v>375</v>
      </c>
      <c r="U137" s="450">
        <v>347.22600000000006</v>
      </c>
      <c r="V137" s="450">
        <v>347.22600000000006</v>
      </c>
      <c r="W137" s="436">
        <v>315.66000000000003</v>
      </c>
      <c r="X137" s="409">
        <v>315.66000000000003</v>
      </c>
      <c r="Y137" s="409">
        <v>315.66000000000003</v>
      </c>
      <c r="Z137" s="376">
        <v>288.01249999999999</v>
      </c>
      <c r="AA137" s="305">
        <v>230.41</v>
      </c>
      <c r="AB137" s="289">
        <v>220.39875000000001</v>
      </c>
      <c r="AC137" s="277">
        <v>176.31900000000002</v>
      </c>
      <c r="AD137" s="263">
        <v>176.31900000000002</v>
      </c>
      <c r="AE137" s="263">
        <v>176.31900000000002</v>
      </c>
      <c r="AF137" s="208">
        <v>159.30683999999999</v>
      </c>
      <c r="AG137" s="208">
        <v>159.30683999999999</v>
      </c>
      <c r="AH137" s="208">
        <v>159.30683999999999</v>
      </c>
      <c r="AI137" s="208">
        <v>159.30683999999999</v>
      </c>
      <c r="AJ137" s="208">
        <v>143.67500000000001</v>
      </c>
      <c r="AK137" s="191">
        <v>114.94</v>
      </c>
      <c r="AL137" s="312"/>
    </row>
    <row r="138" spans="1:45" ht="23.1" customHeight="1" x14ac:dyDescent="0.25">
      <c r="A138" s="449"/>
      <c r="C138" s="2" t="s">
        <v>417</v>
      </c>
      <c r="D138" s="4" t="s">
        <v>124</v>
      </c>
      <c r="E138" s="116">
        <f t="shared" si="28"/>
        <v>1800</v>
      </c>
      <c r="F138" s="117">
        <f t="shared" si="29"/>
        <v>1100</v>
      </c>
      <c r="G138" s="101"/>
      <c r="H138" s="45"/>
      <c r="K138" s="202">
        <f t="shared" si="26"/>
        <v>1800</v>
      </c>
      <c r="L138" s="202">
        <f t="shared" si="27"/>
        <v>1100</v>
      </c>
      <c r="M138" s="51"/>
      <c r="N138" s="13">
        <f t="shared" si="30"/>
        <v>1730</v>
      </c>
      <c r="O138" s="13">
        <f t="shared" si="31"/>
        <v>1038</v>
      </c>
      <c r="P138" s="51"/>
      <c r="Q138" s="554">
        <v>692</v>
      </c>
      <c r="R138" s="547">
        <v>692</v>
      </c>
      <c r="S138" s="477">
        <v>691.69</v>
      </c>
      <c r="T138" s="477">
        <v>691.69</v>
      </c>
      <c r="U138" s="450">
        <v>640.46400000000006</v>
      </c>
      <c r="V138" s="450">
        <v>640.46400000000006</v>
      </c>
      <c r="W138" s="436">
        <v>582.24</v>
      </c>
      <c r="X138" s="409">
        <v>582.24</v>
      </c>
      <c r="Y138" s="409">
        <v>582.24</v>
      </c>
      <c r="Z138" s="376">
        <v>531.23749999999995</v>
      </c>
      <c r="AA138" s="305">
        <v>424.99</v>
      </c>
      <c r="AB138" s="289">
        <v>406.51874999999995</v>
      </c>
      <c r="AC138" s="277">
        <v>325.21499999999997</v>
      </c>
      <c r="AD138" s="263">
        <v>325.21499999999997</v>
      </c>
      <c r="AE138" s="263">
        <v>325.21499999999997</v>
      </c>
      <c r="AF138" s="208">
        <v>292.69547999999998</v>
      </c>
      <c r="AG138" s="208">
        <v>292.69547999999998</v>
      </c>
      <c r="AH138" s="208">
        <v>292.69547999999998</v>
      </c>
      <c r="AI138" s="208">
        <v>292.69547999999998</v>
      </c>
      <c r="AJ138" s="208">
        <v>263.97500000000002</v>
      </c>
      <c r="AK138" s="191">
        <v>211.18</v>
      </c>
      <c r="AL138" s="312"/>
    </row>
    <row r="139" spans="1:45" ht="23.1" customHeight="1" x14ac:dyDescent="0.25">
      <c r="A139" s="449"/>
      <c r="C139" s="2" t="s">
        <v>418</v>
      </c>
      <c r="D139" s="4" t="s">
        <v>125</v>
      </c>
      <c r="E139" s="116">
        <f t="shared" si="28"/>
        <v>2300</v>
      </c>
      <c r="F139" s="117">
        <f t="shared" si="29"/>
        <v>1400</v>
      </c>
      <c r="G139" s="101"/>
      <c r="H139" s="45"/>
      <c r="K139" s="202">
        <f t="shared" si="26"/>
        <v>2300</v>
      </c>
      <c r="L139" s="202">
        <f t="shared" si="27"/>
        <v>1400</v>
      </c>
      <c r="M139" s="51"/>
      <c r="N139" s="13">
        <f t="shared" si="30"/>
        <v>2210</v>
      </c>
      <c r="O139" s="13">
        <f t="shared" si="31"/>
        <v>1326</v>
      </c>
      <c r="P139" s="51"/>
      <c r="Q139" s="554">
        <v>884</v>
      </c>
      <c r="R139" s="547">
        <v>884</v>
      </c>
      <c r="S139" s="477">
        <v>883.73</v>
      </c>
      <c r="T139" s="477">
        <v>883.73</v>
      </c>
      <c r="U139" s="450">
        <v>818.26800000000003</v>
      </c>
      <c r="V139" s="450">
        <v>818.26800000000003</v>
      </c>
      <c r="W139" s="436">
        <v>743.88</v>
      </c>
      <c r="X139" s="409">
        <v>743.88</v>
      </c>
      <c r="Y139" s="409">
        <v>743.88</v>
      </c>
      <c r="Z139" s="376">
        <v>678.72500000000002</v>
      </c>
      <c r="AA139" s="305">
        <v>542.98</v>
      </c>
      <c r="AB139" s="289">
        <v>519.36500000000012</v>
      </c>
      <c r="AC139" s="277">
        <v>415.49200000000008</v>
      </c>
      <c r="AD139" s="263">
        <v>415.49200000000008</v>
      </c>
      <c r="AE139" s="263">
        <v>415.49200000000008</v>
      </c>
      <c r="AF139" s="208">
        <v>372.83399999999995</v>
      </c>
      <c r="AG139" s="208">
        <v>372.83399999999995</v>
      </c>
      <c r="AH139" s="208">
        <v>372.83399999999995</v>
      </c>
      <c r="AI139" s="208">
        <v>372.83399999999995</v>
      </c>
      <c r="AJ139" s="208">
        <v>336.25</v>
      </c>
      <c r="AK139" s="191">
        <v>269</v>
      </c>
      <c r="AL139" s="312"/>
    </row>
    <row r="140" spans="1:45" ht="20.100000000000001" customHeight="1" x14ac:dyDescent="0.25">
      <c r="E140" s="138"/>
      <c r="F140" s="139"/>
      <c r="J140" s="34"/>
      <c r="K140" s="202">
        <f t="shared" si="9"/>
        <v>0</v>
      </c>
      <c r="L140" s="202">
        <f t="shared" si="10"/>
        <v>0</v>
      </c>
      <c r="M140" s="2"/>
      <c r="N140" s="13"/>
      <c r="O140" s="13"/>
      <c r="P140" s="2"/>
      <c r="Q140" s="398"/>
      <c r="R140" s="398"/>
      <c r="S140" s="398"/>
      <c r="T140" s="398"/>
      <c r="U140" s="398"/>
      <c r="V140" s="398"/>
      <c r="W140" s="400"/>
      <c r="X140" s="401"/>
      <c r="Y140" s="401"/>
      <c r="Z140" s="329"/>
      <c r="AA140" s="329"/>
      <c r="AB140" s="330"/>
      <c r="AC140" s="280"/>
      <c r="AD140" s="331"/>
      <c r="AE140" s="331"/>
      <c r="AF140" s="237"/>
      <c r="AG140" s="237"/>
      <c r="AH140" s="237"/>
      <c r="AI140" s="237"/>
      <c r="AJ140" s="237"/>
      <c r="AK140" s="197"/>
      <c r="AL140" s="312"/>
    </row>
    <row r="141" spans="1:45" ht="23.1" customHeight="1" x14ac:dyDescent="0.25">
      <c r="D141" s="616" t="s">
        <v>278</v>
      </c>
      <c r="E141" s="616"/>
      <c r="F141" s="616"/>
      <c r="G141" s="616"/>
      <c r="H141" s="616"/>
      <c r="I141" s="616"/>
      <c r="J141" s="34"/>
      <c r="K141" s="202">
        <f t="shared" si="9"/>
        <v>0</v>
      </c>
      <c r="L141" s="202">
        <f t="shared" si="10"/>
        <v>0</v>
      </c>
      <c r="M141" s="2"/>
      <c r="N141" s="13"/>
      <c r="O141" s="13"/>
      <c r="P141" s="2"/>
      <c r="Q141" s="553">
        <v>45483</v>
      </c>
      <c r="R141" s="476">
        <v>45455</v>
      </c>
      <c r="S141" s="476">
        <v>45425</v>
      </c>
      <c r="T141" s="476">
        <v>45394</v>
      </c>
      <c r="U141" s="473">
        <v>220324</v>
      </c>
      <c r="V141" s="398"/>
      <c r="W141" s="400"/>
      <c r="X141" s="401"/>
      <c r="Y141" s="401"/>
      <c r="Z141" s="329"/>
      <c r="AA141" s="329"/>
      <c r="AB141" s="330"/>
      <c r="AC141" s="280"/>
      <c r="AD141" s="331"/>
      <c r="AE141" s="331"/>
      <c r="AF141" s="237"/>
      <c r="AG141" s="237"/>
      <c r="AH141" s="237"/>
      <c r="AI141" s="237"/>
      <c r="AJ141" s="237"/>
      <c r="AK141" s="197"/>
      <c r="AL141" s="312"/>
    </row>
    <row r="142" spans="1:45" s="66" customFormat="1" ht="23.1" customHeight="1" x14ac:dyDescent="0.25">
      <c r="A142" s="449"/>
      <c r="B142" s="2">
        <v>153</v>
      </c>
      <c r="C142" s="2" t="s">
        <v>415</v>
      </c>
      <c r="D142" s="4" t="s">
        <v>122</v>
      </c>
      <c r="E142" s="116">
        <f t="shared" ref="E142:F145" si="32">K142</f>
        <v>700</v>
      </c>
      <c r="F142" s="117">
        <f t="shared" si="32"/>
        <v>500</v>
      </c>
      <c r="G142" s="101"/>
      <c r="H142" s="45"/>
      <c r="I142" s="2"/>
      <c r="J142" s="33"/>
      <c r="K142" s="202">
        <f t="shared" si="9"/>
        <v>700</v>
      </c>
      <c r="L142" s="202">
        <f t="shared" si="10"/>
        <v>500</v>
      </c>
      <c r="M142" s="51"/>
      <c r="N142" s="13">
        <f t="shared" si="14"/>
        <v>687.5</v>
      </c>
      <c r="O142" s="13">
        <f t="shared" si="15"/>
        <v>412.5</v>
      </c>
      <c r="P142" s="63"/>
      <c r="Q142" s="554">
        <v>275</v>
      </c>
      <c r="R142" s="547">
        <v>275</v>
      </c>
      <c r="S142" s="477">
        <v>274.98</v>
      </c>
      <c r="T142" s="477">
        <v>274.98</v>
      </c>
      <c r="U142" s="450">
        <v>254.60600000000002</v>
      </c>
      <c r="V142" s="450">
        <v>254.60600000000002</v>
      </c>
      <c r="W142" s="436">
        <v>231.46</v>
      </c>
      <c r="X142" s="409">
        <v>231.46</v>
      </c>
      <c r="Y142" s="409">
        <v>231.46</v>
      </c>
      <c r="Z142" s="376">
        <v>211.1875</v>
      </c>
      <c r="AA142" s="305">
        <v>168.95</v>
      </c>
      <c r="AB142" s="289">
        <v>161.60375000000002</v>
      </c>
      <c r="AC142" s="277">
        <v>129.28300000000002</v>
      </c>
      <c r="AD142" s="263">
        <v>129.28300000000002</v>
      </c>
      <c r="AE142" s="263">
        <v>129.28300000000002</v>
      </c>
      <c r="AF142" s="208">
        <v>116.35469999999999</v>
      </c>
      <c r="AG142" s="208">
        <v>116.35469999999999</v>
      </c>
      <c r="AH142" s="208">
        <v>116.35469999999999</v>
      </c>
      <c r="AI142" s="208">
        <v>116.35469999999999</v>
      </c>
      <c r="AJ142" s="208">
        <v>104.9375</v>
      </c>
      <c r="AK142" s="191">
        <v>83.95</v>
      </c>
      <c r="AL142" s="312"/>
      <c r="AM142" s="144"/>
      <c r="AO142" s="34"/>
    </row>
    <row r="143" spans="1:45" ht="23.1" customHeight="1" x14ac:dyDescent="0.25">
      <c r="A143" s="449"/>
      <c r="C143" s="2" t="s">
        <v>416</v>
      </c>
      <c r="D143" s="4" t="s">
        <v>123</v>
      </c>
      <c r="E143" s="116">
        <f t="shared" si="32"/>
        <v>1000</v>
      </c>
      <c r="F143" s="117">
        <f t="shared" si="32"/>
        <v>600</v>
      </c>
      <c r="G143" s="101"/>
      <c r="H143" s="45"/>
      <c r="K143" s="202">
        <f t="shared" si="9"/>
        <v>1000</v>
      </c>
      <c r="L143" s="202">
        <f t="shared" si="10"/>
        <v>600</v>
      </c>
      <c r="M143" s="51"/>
      <c r="N143" s="13">
        <f t="shared" si="14"/>
        <v>937.5</v>
      </c>
      <c r="O143" s="13">
        <f t="shared" si="15"/>
        <v>562.5</v>
      </c>
      <c r="P143" s="51"/>
      <c r="Q143" s="554">
        <v>375</v>
      </c>
      <c r="R143" s="547">
        <v>375</v>
      </c>
      <c r="S143" s="477">
        <v>375</v>
      </c>
      <c r="T143" s="477">
        <v>375</v>
      </c>
      <c r="U143" s="450">
        <v>347.22600000000006</v>
      </c>
      <c r="V143" s="450">
        <v>347.22600000000006</v>
      </c>
      <c r="W143" s="436">
        <v>315.66000000000003</v>
      </c>
      <c r="X143" s="409">
        <v>315.66000000000003</v>
      </c>
      <c r="Y143" s="409">
        <v>315.66000000000003</v>
      </c>
      <c r="Z143" s="376">
        <v>288.01249999999999</v>
      </c>
      <c r="AA143" s="305">
        <v>230.41</v>
      </c>
      <c r="AB143" s="289">
        <v>220.39875000000001</v>
      </c>
      <c r="AC143" s="277">
        <v>176.31900000000002</v>
      </c>
      <c r="AD143" s="263">
        <v>176.31900000000002</v>
      </c>
      <c r="AE143" s="263">
        <v>176.31900000000002</v>
      </c>
      <c r="AF143" s="208">
        <v>159.30683999999999</v>
      </c>
      <c r="AG143" s="208">
        <v>159.30683999999999</v>
      </c>
      <c r="AH143" s="208">
        <v>159.30683999999999</v>
      </c>
      <c r="AI143" s="208">
        <v>159.30683999999999</v>
      </c>
      <c r="AJ143" s="208">
        <v>143.67500000000001</v>
      </c>
      <c r="AK143" s="191">
        <v>114.94</v>
      </c>
      <c r="AL143" s="312"/>
    </row>
    <row r="144" spans="1:45" ht="23.1" customHeight="1" x14ac:dyDescent="0.25">
      <c r="A144" s="449"/>
      <c r="C144" s="2" t="s">
        <v>417</v>
      </c>
      <c r="D144" s="4" t="s">
        <v>124</v>
      </c>
      <c r="E144" s="116">
        <f t="shared" si="32"/>
        <v>1800</v>
      </c>
      <c r="F144" s="117">
        <f t="shared" si="32"/>
        <v>1100</v>
      </c>
      <c r="G144" s="101"/>
      <c r="H144" s="45"/>
      <c r="K144" s="202">
        <f t="shared" si="9"/>
        <v>1800</v>
      </c>
      <c r="L144" s="202">
        <f t="shared" si="10"/>
        <v>1100</v>
      </c>
      <c r="M144" s="51"/>
      <c r="N144" s="13">
        <f t="shared" si="14"/>
        <v>1730</v>
      </c>
      <c r="O144" s="13">
        <f t="shared" si="15"/>
        <v>1038</v>
      </c>
      <c r="P144" s="51"/>
      <c r="Q144" s="554">
        <v>692</v>
      </c>
      <c r="R144" s="547">
        <v>692</v>
      </c>
      <c r="S144" s="477">
        <v>691.69</v>
      </c>
      <c r="T144" s="477">
        <v>691.69</v>
      </c>
      <c r="U144" s="450">
        <v>640.46400000000006</v>
      </c>
      <c r="V144" s="450">
        <v>640.46400000000006</v>
      </c>
      <c r="W144" s="436">
        <v>582.24</v>
      </c>
      <c r="X144" s="409">
        <v>582.24</v>
      </c>
      <c r="Y144" s="409">
        <v>582.24</v>
      </c>
      <c r="Z144" s="376">
        <v>531.23749999999995</v>
      </c>
      <c r="AA144" s="305">
        <v>424.99</v>
      </c>
      <c r="AB144" s="289">
        <v>406.51874999999995</v>
      </c>
      <c r="AC144" s="277">
        <v>325.21499999999997</v>
      </c>
      <c r="AD144" s="263">
        <v>325.21499999999997</v>
      </c>
      <c r="AE144" s="263">
        <v>325.21499999999997</v>
      </c>
      <c r="AF144" s="208">
        <v>292.69547999999998</v>
      </c>
      <c r="AG144" s="208">
        <v>292.69547999999998</v>
      </c>
      <c r="AH144" s="208">
        <v>292.69547999999998</v>
      </c>
      <c r="AI144" s="208">
        <v>292.69547999999998</v>
      </c>
      <c r="AJ144" s="208">
        <v>263.97500000000002</v>
      </c>
      <c r="AK144" s="191">
        <v>211.18</v>
      </c>
      <c r="AL144" s="312"/>
    </row>
    <row r="145" spans="1:41" ht="23.1" customHeight="1" x14ac:dyDescent="0.25">
      <c r="A145" s="449"/>
      <c r="C145" s="2" t="s">
        <v>418</v>
      </c>
      <c r="D145" s="4" t="s">
        <v>125</v>
      </c>
      <c r="E145" s="116">
        <f t="shared" si="32"/>
        <v>2300</v>
      </c>
      <c r="F145" s="117">
        <f t="shared" si="32"/>
        <v>1400</v>
      </c>
      <c r="G145" s="101"/>
      <c r="H145" s="45"/>
      <c r="K145" s="202">
        <f t="shared" ref="K145:K208" si="33">MROUND(N145+48,100)</f>
        <v>2300</v>
      </c>
      <c r="L145" s="202">
        <f t="shared" ref="L145:L208" si="34">MROUND(O145+48,100)</f>
        <v>1400</v>
      </c>
      <c r="M145" s="51"/>
      <c r="N145" s="13">
        <f t="shared" si="14"/>
        <v>2210</v>
      </c>
      <c r="O145" s="13">
        <f t="shared" si="15"/>
        <v>1326</v>
      </c>
      <c r="P145" s="51"/>
      <c r="Q145" s="554">
        <v>884</v>
      </c>
      <c r="R145" s="547">
        <v>884</v>
      </c>
      <c r="S145" s="477">
        <v>883.73</v>
      </c>
      <c r="T145" s="477">
        <v>883.73</v>
      </c>
      <c r="U145" s="450">
        <v>818.26800000000003</v>
      </c>
      <c r="V145" s="450">
        <v>818.26800000000003</v>
      </c>
      <c r="W145" s="436">
        <v>743.88</v>
      </c>
      <c r="X145" s="409">
        <v>743.88</v>
      </c>
      <c r="Y145" s="409">
        <v>743.88</v>
      </c>
      <c r="Z145" s="376">
        <v>678.72500000000002</v>
      </c>
      <c r="AA145" s="305">
        <v>542.98</v>
      </c>
      <c r="AB145" s="289">
        <v>519.36500000000012</v>
      </c>
      <c r="AC145" s="277">
        <v>415.49200000000008</v>
      </c>
      <c r="AD145" s="263">
        <v>415.49200000000008</v>
      </c>
      <c r="AE145" s="263">
        <v>415.49200000000008</v>
      </c>
      <c r="AF145" s="208">
        <v>372.83399999999995</v>
      </c>
      <c r="AG145" s="208">
        <v>372.83399999999995</v>
      </c>
      <c r="AH145" s="208">
        <v>372.83399999999995</v>
      </c>
      <c r="AI145" s="208">
        <v>372.83399999999995</v>
      </c>
      <c r="AJ145" s="208">
        <v>336.25</v>
      </c>
      <c r="AK145" s="191">
        <v>269</v>
      </c>
      <c r="AL145" s="312"/>
    </row>
    <row r="146" spans="1:41" ht="20.100000000000001" customHeight="1" x14ac:dyDescent="0.25">
      <c r="D146" s="136"/>
      <c r="E146" s="138"/>
      <c r="F146" s="139"/>
      <c r="J146" s="34"/>
      <c r="K146" s="202">
        <f t="shared" si="33"/>
        <v>0</v>
      </c>
      <c r="L146" s="202">
        <f t="shared" si="34"/>
        <v>0</v>
      </c>
      <c r="M146" s="2"/>
      <c r="N146" s="13"/>
      <c r="O146" s="13"/>
      <c r="P146" s="2"/>
      <c r="Q146" s="398"/>
      <c r="R146" s="398"/>
      <c r="S146" s="398"/>
      <c r="T146" s="398"/>
      <c r="U146" s="398"/>
      <c r="V146" s="398"/>
      <c r="W146" s="400"/>
      <c r="X146" s="401"/>
      <c r="Y146" s="401"/>
      <c r="Z146" s="329"/>
      <c r="AA146" s="329"/>
      <c r="AB146" s="330"/>
      <c r="AC146" s="280"/>
      <c r="AD146" s="331"/>
      <c r="AE146" s="331"/>
      <c r="AF146" s="208"/>
      <c r="AG146" s="208"/>
      <c r="AH146" s="208"/>
      <c r="AI146" s="208"/>
      <c r="AJ146" s="208"/>
      <c r="AK146" s="191"/>
      <c r="AL146" s="312"/>
    </row>
    <row r="147" spans="1:41" ht="23.1" customHeight="1" x14ac:dyDescent="0.25">
      <c r="D147" s="615" t="s">
        <v>285</v>
      </c>
      <c r="E147" s="615"/>
      <c r="F147" s="615"/>
      <c r="G147" s="615"/>
      <c r="H147" s="615"/>
      <c r="I147" s="615"/>
      <c r="J147" s="34"/>
      <c r="K147" s="202">
        <f t="shared" si="33"/>
        <v>0</v>
      </c>
      <c r="L147" s="202">
        <f t="shared" si="34"/>
        <v>0</v>
      </c>
      <c r="M147" s="2"/>
      <c r="N147" s="13"/>
      <c r="O147" s="13"/>
      <c r="P147" s="2"/>
      <c r="Q147" s="553">
        <v>45483</v>
      </c>
      <c r="R147" s="521">
        <v>45455</v>
      </c>
      <c r="S147" s="510">
        <v>45425</v>
      </c>
      <c r="T147" s="474">
        <v>220324</v>
      </c>
      <c r="U147" s="474">
        <v>220324</v>
      </c>
      <c r="V147" s="398"/>
      <c r="W147" s="400"/>
      <c r="X147" s="400"/>
      <c r="Y147" s="400"/>
      <c r="Z147" s="332"/>
      <c r="AA147" s="332"/>
      <c r="AB147" s="330"/>
      <c r="AC147" s="280"/>
      <c r="AD147" s="331"/>
      <c r="AE147" s="331"/>
      <c r="AF147" s="237"/>
      <c r="AG147" s="237"/>
      <c r="AH147" s="237"/>
      <c r="AI147" s="237"/>
      <c r="AJ147" s="237"/>
      <c r="AK147" s="197"/>
      <c r="AL147" s="312"/>
    </row>
    <row r="148" spans="1:41" s="66" customFormat="1" ht="23.1" customHeight="1" x14ac:dyDescent="0.25">
      <c r="A148" s="516" t="s">
        <v>290</v>
      </c>
      <c r="B148" s="2">
        <v>227</v>
      </c>
      <c r="C148" s="2" t="s">
        <v>323</v>
      </c>
      <c r="D148" s="4" t="s">
        <v>22</v>
      </c>
      <c r="E148" s="116">
        <f t="shared" ref="E148:F151" si="35">K148</f>
        <v>1300</v>
      </c>
      <c r="F148" s="117">
        <f t="shared" si="35"/>
        <v>800</v>
      </c>
      <c r="G148" s="101"/>
      <c r="H148" s="2"/>
      <c r="I148" s="2"/>
      <c r="J148" s="71"/>
      <c r="K148" s="202">
        <f t="shared" si="33"/>
        <v>1300</v>
      </c>
      <c r="L148" s="202">
        <f t="shared" si="34"/>
        <v>800</v>
      </c>
      <c r="M148" s="51"/>
      <c r="N148" s="13">
        <f t="shared" si="14"/>
        <v>1206.0250000000001</v>
      </c>
      <c r="O148" s="13">
        <f t="shared" si="15"/>
        <v>723.61500000000001</v>
      </c>
      <c r="P148" s="63"/>
      <c r="Q148" s="554">
        <v>482.41</v>
      </c>
      <c r="R148" s="522">
        <v>482.41</v>
      </c>
      <c r="S148" s="398">
        <v>482.41</v>
      </c>
      <c r="T148" s="398">
        <v>482.41</v>
      </c>
      <c r="U148" s="398">
        <v>482.41</v>
      </c>
      <c r="V148" s="398">
        <v>482.41</v>
      </c>
      <c r="W148" s="436">
        <v>482.41</v>
      </c>
      <c r="X148" s="399">
        <v>461.44945000000007</v>
      </c>
      <c r="Y148" s="399">
        <v>461.44945000000007</v>
      </c>
      <c r="Z148" s="371">
        <v>419.49950000000001</v>
      </c>
      <c r="AA148" s="303">
        <v>289.31</v>
      </c>
      <c r="AB148" s="289">
        <v>327.69982000000005</v>
      </c>
      <c r="AC148" s="277">
        <v>262.15985600000005</v>
      </c>
      <c r="AD148" s="263">
        <v>262.15985600000005</v>
      </c>
      <c r="AE148" s="263">
        <v>262.15985600000005</v>
      </c>
      <c r="AF148" s="208">
        <v>234.07130000000001</v>
      </c>
      <c r="AG148" s="210">
        <v>234.07130000000001</v>
      </c>
      <c r="AH148" s="210">
        <v>234.07130000000001</v>
      </c>
      <c r="AI148" s="210">
        <v>234.07130000000001</v>
      </c>
      <c r="AJ148" s="208">
        <v>186.36250000000001</v>
      </c>
      <c r="AK148" s="191">
        <v>149.09</v>
      </c>
      <c r="AL148" s="312"/>
      <c r="AM148" s="144"/>
    </row>
    <row r="149" spans="1:41" ht="23.1" customHeight="1" x14ac:dyDescent="0.25">
      <c r="A149" s="516"/>
      <c r="B149" s="2">
        <v>228</v>
      </c>
      <c r="C149" s="2" t="s">
        <v>324</v>
      </c>
      <c r="D149" s="4" t="s">
        <v>23</v>
      </c>
      <c r="E149" s="116">
        <f t="shared" si="35"/>
        <v>2000</v>
      </c>
      <c r="F149" s="117">
        <f t="shared" si="35"/>
        <v>1200</v>
      </c>
      <c r="G149" s="101"/>
      <c r="J149" s="71"/>
      <c r="K149" s="202">
        <f t="shared" si="33"/>
        <v>2000</v>
      </c>
      <c r="L149" s="202">
        <f t="shared" si="34"/>
        <v>1200</v>
      </c>
      <c r="M149" s="51"/>
      <c r="N149" s="13">
        <f t="shared" si="14"/>
        <v>1930.2750000000001</v>
      </c>
      <c r="O149" s="13">
        <f t="shared" si="15"/>
        <v>1158.165</v>
      </c>
      <c r="P149" s="51"/>
      <c r="Q149" s="554">
        <v>772.11</v>
      </c>
      <c r="R149" s="522">
        <v>772.11</v>
      </c>
      <c r="S149" s="398">
        <v>772.11</v>
      </c>
      <c r="T149" s="398">
        <v>772.11</v>
      </c>
      <c r="U149" s="398">
        <v>772.11</v>
      </c>
      <c r="V149" s="398">
        <v>772.11</v>
      </c>
      <c r="W149" s="436">
        <v>772.11</v>
      </c>
      <c r="X149" s="399">
        <v>738.53284999999994</v>
      </c>
      <c r="Y149" s="399">
        <v>738.53284999999994</v>
      </c>
      <c r="Z149" s="371">
        <v>671.3934999999999</v>
      </c>
      <c r="AA149" s="303">
        <v>463.03</v>
      </c>
      <c r="AB149" s="289">
        <v>524.5087400000001</v>
      </c>
      <c r="AC149" s="277">
        <v>419.6069920000001</v>
      </c>
      <c r="AD149" s="263">
        <v>419.6069920000001</v>
      </c>
      <c r="AE149" s="263">
        <v>419.6069920000001</v>
      </c>
      <c r="AF149" s="208">
        <v>374.64910000000003</v>
      </c>
      <c r="AG149" s="210">
        <v>374.64910000000003</v>
      </c>
      <c r="AH149" s="210">
        <v>374.64910000000003</v>
      </c>
      <c r="AI149" s="210">
        <v>374.64910000000003</v>
      </c>
      <c r="AJ149" s="208">
        <v>298.28750000000002</v>
      </c>
      <c r="AK149" s="191">
        <v>238.63</v>
      </c>
      <c r="AL149" s="312"/>
    </row>
    <row r="150" spans="1:41" ht="23.1" customHeight="1" x14ac:dyDescent="0.25">
      <c r="A150" s="516"/>
      <c r="B150" s="2">
        <v>229</v>
      </c>
      <c r="C150" s="2" t="s">
        <v>325</v>
      </c>
      <c r="D150" s="4" t="s">
        <v>24</v>
      </c>
      <c r="E150" s="116">
        <f t="shared" si="35"/>
        <v>3500</v>
      </c>
      <c r="F150" s="117">
        <f t="shared" si="35"/>
        <v>2100</v>
      </c>
      <c r="G150" s="101"/>
      <c r="J150" s="71"/>
      <c r="K150" s="202">
        <f t="shared" si="33"/>
        <v>3500</v>
      </c>
      <c r="L150" s="202">
        <f t="shared" si="34"/>
        <v>2100</v>
      </c>
      <c r="M150" s="51"/>
      <c r="N150" s="13">
        <f t="shared" si="14"/>
        <v>3436.7250000000004</v>
      </c>
      <c r="O150" s="13">
        <f t="shared" si="15"/>
        <v>2062.0349999999999</v>
      </c>
      <c r="P150" s="51"/>
      <c r="Q150" s="554">
        <v>1374.69</v>
      </c>
      <c r="R150" s="522">
        <v>1374.69</v>
      </c>
      <c r="S150" s="398">
        <v>1374.69</v>
      </c>
      <c r="T150" s="398">
        <v>1374.69</v>
      </c>
      <c r="U150" s="398">
        <v>1374.69</v>
      </c>
      <c r="V150" s="398">
        <v>1374.69</v>
      </c>
      <c r="W150" s="436">
        <v>1374.69</v>
      </c>
      <c r="X150" s="399">
        <v>1314.9339499999999</v>
      </c>
      <c r="Y150" s="399">
        <v>1314.9339499999999</v>
      </c>
      <c r="Z150" s="371">
        <v>1195.3944999999999</v>
      </c>
      <c r="AA150" s="303">
        <v>824.41</v>
      </c>
      <c r="AB150" s="289">
        <v>824.46</v>
      </c>
      <c r="AC150" s="277">
        <v>659.56799999999998</v>
      </c>
      <c r="AD150" s="263">
        <v>659.56799999999998</v>
      </c>
      <c r="AE150" s="263">
        <v>659.56799999999998</v>
      </c>
      <c r="AF150" s="208">
        <v>588.9</v>
      </c>
      <c r="AG150" s="205">
        <v>588.9</v>
      </c>
      <c r="AH150" s="205">
        <v>588.9</v>
      </c>
      <c r="AI150" s="205">
        <v>588.9</v>
      </c>
      <c r="AJ150" s="208">
        <v>470.61250000000001</v>
      </c>
      <c r="AK150" s="191">
        <v>376.49</v>
      </c>
      <c r="AL150" s="312"/>
    </row>
    <row r="151" spans="1:41" ht="23.1" customHeight="1" x14ac:dyDescent="0.25">
      <c r="A151" s="516"/>
      <c r="B151" s="2">
        <v>230</v>
      </c>
      <c r="C151" s="2" t="s">
        <v>326</v>
      </c>
      <c r="D151" s="4" t="s">
        <v>25</v>
      </c>
      <c r="E151" s="116">
        <f t="shared" si="35"/>
        <v>6300</v>
      </c>
      <c r="F151" s="117">
        <f t="shared" si="35"/>
        <v>3800</v>
      </c>
      <c r="G151" s="101"/>
      <c r="J151" s="71"/>
      <c r="K151" s="202">
        <f t="shared" si="33"/>
        <v>6300</v>
      </c>
      <c r="L151" s="202">
        <f t="shared" si="34"/>
        <v>3800</v>
      </c>
      <c r="M151" s="51"/>
      <c r="N151" s="13">
        <f t="shared" ref="N151:N211" si="36">Q151*$N$7</f>
        <v>6272.6750000000002</v>
      </c>
      <c r="O151" s="13">
        <f t="shared" ref="O151:O211" si="37">Q151*$O$7</f>
        <v>3763.6050000000005</v>
      </c>
      <c r="P151" s="51"/>
      <c r="Q151" s="554">
        <v>2509.0700000000002</v>
      </c>
      <c r="R151" s="522">
        <v>2509.0700000000002</v>
      </c>
      <c r="S151" s="398">
        <v>2509.0700000000002</v>
      </c>
      <c r="T151" s="398">
        <v>2509.0700000000002</v>
      </c>
      <c r="U151" s="398">
        <v>2509.0700000000002</v>
      </c>
      <c r="V151" s="398">
        <v>2509.0700000000002</v>
      </c>
      <c r="W151" s="436">
        <v>2509.0700000000002</v>
      </c>
      <c r="X151" s="399">
        <v>2399.9805500000002</v>
      </c>
      <c r="Y151" s="399">
        <v>2399.9805500000002</v>
      </c>
      <c r="Z151" s="371">
        <v>2181.8004999999998</v>
      </c>
      <c r="AA151" s="303">
        <v>1504.69</v>
      </c>
      <c r="AB151" s="289">
        <v>1504.5800000000004</v>
      </c>
      <c r="AC151" s="277">
        <v>1203.6640000000002</v>
      </c>
      <c r="AD151" s="263">
        <v>1203.6640000000002</v>
      </c>
      <c r="AE151" s="263">
        <v>1203.6640000000002</v>
      </c>
      <c r="AF151" s="208">
        <v>1074.7</v>
      </c>
      <c r="AG151" s="205">
        <v>1074.7</v>
      </c>
      <c r="AH151" s="205">
        <v>1074.7</v>
      </c>
      <c r="AI151" s="205">
        <v>1074.7</v>
      </c>
      <c r="AJ151" s="208">
        <v>840.38749999999993</v>
      </c>
      <c r="AK151" s="191">
        <v>672.31</v>
      </c>
      <c r="AL151" s="312"/>
    </row>
    <row r="152" spans="1:41" ht="23.1" customHeight="1" x14ac:dyDescent="0.25">
      <c r="D152" s="136"/>
      <c r="E152" s="138"/>
      <c r="F152" s="139"/>
      <c r="G152" s="101"/>
      <c r="K152" s="202">
        <f t="shared" si="33"/>
        <v>0</v>
      </c>
      <c r="L152" s="202">
        <f t="shared" si="34"/>
        <v>0</v>
      </c>
      <c r="M152" s="51"/>
      <c r="N152" s="13"/>
      <c r="O152" s="13"/>
      <c r="P152" s="51"/>
      <c r="Q152" s="398"/>
      <c r="R152" s="398"/>
      <c r="S152" s="398"/>
      <c r="T152" s="398"/>
      <c r="U152" s="398"/>
      <c r="V152" s="398"/>
      <c r="W152" s="436"/>
      <c r="X152" s="399"/>
      <c r="Y152" s="399"/>
      <c r="Z152" s="371"/>
      <c r="AA152" s="303"/>
      <c r="AB152" s="289"/>
      <c r="AC152" s="277"/>
      <c r="AD152" s="263"/>
      <c r="AE152" s="263"/>
      <c r="AF152" s="208"/>
      <c r="AG152" s="205"/>
      <c r="AH152" s="205"/>
      <c r="AI152" s="205"/>
      <c r="AJ152" s="208"/>
      <c r="AK152" s="191"/>
      <c r="AL152" s="312"/>
    </row>
    <row r="153" spans="1:41" ht="23.1" customHeight="1" x14ac:dyDescent="0.25">
      <c r="D153" s="615" t="s">
        <v>538</v>
      </c>
      <c r="E153" s="615"/>
      <c r="F153" s="615"/>
      <c r="G153" s="615"/>
      <c r="H153" s="615"/>
      <c r="I153" s="615"/>
      <c r="J153" s="34"/>
      <c r="K153" s="202">
        <f t="shared" si="33"/>
        <v>0</v>
      </c>
      <c r="L153" s="202">
        <f t="shared" si="34"/>
        <v>0</v>
      </c>
      <c r="M153" s="2"/>
      <c r="N153" s="13"/>
      <c r="O153" s="13"/>
      <c r="P153" s="2"/>
      <c r="Q153" s="553">
        <v>45483</v>
      </c>
      <c r="R153" s="521">
        <v>45455</v>
      </c>
      <c r="S153" s="510">
        <v>45425</v>
      </c>
      <c r="T153" s="474">
        <v>220324</v>
      </c>
      <c r="U153" s="474">
        <v>220324</v>
      </c>
      <c r="V153" s="398"/>
      <c r="W153" s="400"/>
      <c r="X153" s="399"/>
      <c r="Y153" s="399"/>
      <c r="Z153" s="333"/>
      <c r="AA153" s="329"/>
      <c r="AB153" s="330"/>
      <c r="AC153" s="280"/>
      <c r="AD153" s="331"/>
      <c r="AE153" s="331"/>
      <c r="AF153" s="237"/>
      <c r="AG153" s="237"/>
      <c r="AH153" s="237"/>
      <c r="AI153" s="237"/>
      <c r="AJ153" s="237"/>
      <c r="AK153" s="197"/>
      <c r="AL153" s="312"/>
    </row>
    <row r="154" spans="1:41" s="66" customFormat="1" ht="23.1" customHeight="1" x14ac:dyDescent="0.25">
      <c r="A154" s="516" t="s">
        <v>290</v>
      </c>
      <c r="B154" s="2">
        <v>283</v>
      </c>
      <c r="C154" s="2" t="s">
        <v>342</v>
      </c>
      <c r="D154" s="4" t="s">
        <v>957</v>
      </c>
      <c r="E154" s="116">
        <f t="shared" ref="E154:F160" si="38">K154</f>
        <v>1300</v>
      </c>
      <c r="F154" s="117">
        <f t="shared" si="38"/>
        <v>800</v>
      </c>
      <c r="G154" s="101"/>
      <c r="H154" s="2"/>
      <c r="I154" s="2"/>
      <c r="J154" s="71"/>
      <c r="K154" s="202">
        <f t="shared" si="33"/>
        <v>1300</v>
      </c>
      <c r="L154" s="202">
        <f t="shared" si="34"/>
        <v>800</v>
      </c>
      <c r="M154" s="51"/>
      <c r="N154" s="13">
        <f t="shared" si="36"/>
        <v>1248.25</v>
      </c>
      <c r="O154" s="13">
        <f t="shared" si="37"/>
        <v>748.95</v>
      </c>
      <c r="P154" s="63"/>
      <c r="Q154" s="554">
        <v>499.3</v>
      </c>
      <c r="R154" s="522">
        <v>499.3</v>
      </c>
      <c r="S154" s="398">
        <v>499.3</v>
      </c>
      <c r="T154" s="398">
        <v>499.3</v>
      </c>
      <c r="U154" s="398">
        <v>499.3</v>
      </c>
      <c r="V154" s="398">
        <v>499.3</v>
      </c>
      <c r="W154" s="436">
        <v>499.3</v>
      </c>
      <c r="X154" s="399">
        <v>477.60281250000003</v>
      </c>
      <c r="Y154" s="399">
        <v>477.60281250000003</v>
      </c>
      <c r="Z154" s="371">
        <v>434.18437499999999</v>
      </c>
      <c r="AA154" s="303">
        <v>299.4375</v>
      </c>
      <c r="AB154" s="289">
        <v>299.4375</v>
      </c>
      <c r="AC154" s="277">
        <v>239.55</v>
      </c>
      <c r="AD154" s="263">
        <v>239.55</v>
      </c>
      <c r="AE154" s="263">
        <v>239.55</v>
      </c>
      <c r="AF154" s="208">
        <v>213.88751999999997</v>
      </c>
      <c r="AG154" s="208">
        <v>213.88751999999997</v>
      </c>
      <c r="AH154" s="208">
        <v>213.88751999999997</v>
      </c>
      <c r="AI154" s="208">
        <v>213.88751999999997</v>
      </c>
      <c r="AJ154" s="208">
        <v>192.89999999999998</v>
      </c>
      <c r="AK154" s="191">
        <v>154.32</v>
      </c>
      <c r="AL154" s="312"/>
      <c r="AM154" s="144"/>
      <c r="AO154" s="34"/>
    </row>
    <row r="155" spans="1:41" ht="23.1" customHeight="1" x14ac:dyDescent="0.25">
      <c r="A155" s="516"/>
      <c r="C155" s="2" t="s">
        <v>343</v>
      </c>
      <c r="D155" s="4" t="s">
        <v>958</v>
      </c>
      <c r="E155" s="116">
        <f t="shared" si="38"/>
        <v>2100</v>
      </c>
      <c r="F155" s="117">
        <f t="shared" si="38"/>
        <v>1300</v>
      </c>
      <c r="G155" s="101"/>
      <c r="J155" s="71"/>
      <c r="K155" s="202">
        <f t="shared" si="33"/>
        <v>2100</v>
      </c>
      <c r="L155" s="202">
        <f t="shared" si="34"/>
        <v>1300</v>
      </c>
      <c r="M155" s="51"/>
      <c r="N155" s="13">
        <f t="shared" si="36"/>
        <v>2035</v>
      </c>
      <c r="O155" s="13">
        <f t="shared" si="37"/>
        <v>1221</v>
      </c>
      <c r="P155" s="51"/>
      <c r="Q155" s="554">
        <v>814</v>
      </c>
      <c r="R155" s="522">
        <v>814</v>
      </c>
      <c r="S155" s="398">
        <v>814</v>
      </c>
      <c r="T155" s="398">
        <v>814</v>
      </c>
      <c r="U155" s="398">
        <v>814</v>
      </c>
      <c r="V155" s="443">
        <v>814</v>
      </c>
      <c r="W155" s="436">
        <v>813.94</v>
      </c>
      <c r="X155" s="399">
        <v>778.56735000000003</v>
      </c>
      <c r="Y155" s="399">
        <v>778.56735000000003</v>
      </c>
      <c r="Z155" s="371">
        <v>707.7885</v>
      </c>
      <c r="AA155" s="303">
        <v>488.13</v>
      </c>
      <c r="AB155" s="289">
        <v>488.75</v>
      </c>
      <c r="AC155" s="269">
        <v>391</v>
      </c>
      <c r="AD155" s="263">
        <v>390.5</v>
      </c>
      <c r="AE155" s="263">
        <v>390.5</v>
      </c>
      <c r="AF155" s="205">
        <v>348.66215999999997</v>
      </c>
      <c r="AG155" s="205">
        <v>348.66215999999997</v>
      </c>
      <c r="AH155" s="205">
        <v>348.66215999999997</v>
      </c>
      <c r="AI155" s="205">
        <v>348.66215999999997</v>
      </c>
      <c r="AJ155" s="208">
        <v>314.45</v>
      </c>
      <c r="AK155" s="191">
        <v>251.56</v>
      </c>
      <c r="AL155" s="312"/>
    </row>
    <row r="156" spans="1:41" ht="23.1" customHeight="1" x14ac:dyDescent="0.25">
      <c r="A156" s="516"/>
      <c r="C156" s="2" t="s">
        <v>344</v>
      </c>
      <c r="D156" s="4" t="s">
        <v>959</v>
      </c>
      <c r="E156" s="116">
        <f t="shared" si="38"/>
        <v>3300</v>
      </c>
      <c r="F156" s="117">
        <f t="shared" si="38"/>
        <v>2000</v>
      </c>
      <c r="G156" s="101"/>
      <c r="J156" s="71"/>
      <c r="K156" s="202">
        <f t="shared" si="33"/>
        <v>3300</v>
      </c>
      <c r="L156" s="202">
        <f t="shared" si="34"/>
        <v>2000</v>
      </c>
      <c r="M156" s="51"/>
      <c r="N156" s="13">
        <f t="shared" si="36"/>
        <v>3237.5</v>
      </c>
      <c r="O156" s="13">
        <f t="shared" si="37"/>
        <v>1942.5</v>
      </c>
      <c r="P156" s="51"/>
      <c r="Q156" s="554">
        <v>1295</v>
      </c>
      <c r="R156" s="522">
        <v>1295</v>
      </c>
      <c r="S156" s="398">
        <v>1295</v>
      </c>
      <c r="T156" s="398">
        <v>1295</v>
      </c>
      <c r="U156" s="398">
        <v>1295</v>
      </c>
      <c r="V156" s="443">
        <v>1295</v>
      </c>
      <c r="W156" s="436">
        <v>1294.8</v>
      </c>
      <c r="X156" s="399">
        <v>1238.5175000000002</v>
      </c>
      <c r="Y156" s="399">
        <v>1238.5175000000002</v>
      </c>
      <c r="Z156" s="371">
        <v>1125.925</v>
      </c>
      <c r="AA156" s="303">
        <v>776.5</v>
      </c>
      <c r="AB156" s="289">
        <v>776.5</v>
      </c>
      <c r="AC156" s="277">
        <v>621.20000000000005</v>
      </c>
      <c r="AD156" s="263">
        <v>621.20000000000005</v>
      </c>
      <c r="AE156" s="263">
        <v>621.20000000000005</v>
      </c>
      <c r="AF156" s="205">
        <v>554.63562000000002</v>
      </c>
      <c r="AG156" s="205">
        <v>554.63562000000002</v>
      </c>
      <c r="AH156" s="205">
        <v>554.63562000000002</v>
      </c>
      <c r="AI156" s="205">
        <v>554.63562000000002</v>
      </c>
      <c r="AJ156" s="208">
        <v>500.21250000000003</v>
      </c>
      <c r="AK156" s="191">
        <v>400.17</v>
      </c>
      <c r="AL156" s="312"/>
    </row>
    <row r="157" spans="1:41" ht="23.1" customHeight="1" x14ac:dyDescent="0.25">
      <c r="A157" s="516"/>
      <c r="C157" s="2" t="s">
        <v>345</v>
      </c>
      <c r="D157" s="4" t="s">
        <v>960</v>
      </c>
      <c r="E157" s="116">
        <f t="shared" si="38"/>
        <v>4500</v>
      </c>
      <c r="F157" s="117">
        <f t="shared" si="38"/>
        <v>2700</v>
      </c>
      <c r="G157" s="101"/>
      <c r="J157" s="71"/>
      <c r="K157" s="202">
        <f t="shared" si="33"/>
        <v>4500</v>
      </c>
      <c r="L157" s="202">
        <f t="shared" si="34"/>
        <v>2700</v>
      </c>
      <c r="M157" s="51"/>
      <c r="N157" s="13">
        <f t="shared" si="36"/>
        <v>4440</v>
      </c>
      <c r="O157" s="13">
        <f t="shared" si="37"/>
        <v>2664</v>
      </c>
      <c r="P157" s="51"/>
      <c r="Q157" s="554">
        <v>1776</v>
      </c>
      <c r="R157" s="522">
        <v>1776</v>
      </c>
      <c r="S157" s="398">
        <v>1776</v>
      </c>
      <c r="T157" s="398">
        <v>1776</v>
      </c>
      <c r="U157" s="398">
        <v>1776</v>
      </c>
      <c r="V157" s="443">
        <v>1776</v>
      </c>
      <c r="W157" s="436">
        <v>1775.86</v>
      </c>
      <c r="X157" s="399">
        <v>1698.6431000000002</v>
      </c>
      <c r="Y157" s="399">
        <v>1698.6431000000002</v>
      </c>
      <c r="Z157" s="371">
        <v>1544.221</v>
      </c>
      <c r="AA157" s="303">
        <v>1064.98</v>
      </c>
      <c r="AB157" s="289">
        <v>1730.3999999999999</v>
      </c>
      <c r="AC157" s="277">
        <v>1384.32</v>
      </c>
      <c r="AD157" s="263">
        <v>1384.32</v>
      </c>
      <c r="AE157" s="263">
        <v>1384.32</v>
      </c>
      <c r="AF157" s="205">
        <v>760.69223999999997</v>
      </c>
      <c r="AG157" s="205">
        <v>760.69223999999997</v>
      </c>
      <c r="AH157" s="205">
        <v>760.69223999999997</v>
      </c>
      <c r="AI157" s="205">
        <v>760.69223999999997</v>
      </c>
      <c r="AJ157" s="208">
        <v>686.05000000000007</v>
      </c>
      <c r="AK157" s="191">
        <v>548.84</v>
      </c>
      <c r="AL157" s="312"/>
    </row>
    <row r="158" spans="1:41" ht="23.1" customHeight="1" x14ac:dyDescent="0.25">
      <c r="A158" s="516"/>
      <c r="C158" s="2" t="s">
        <v>346</v>
      </c>
      <c r="D158" s="4" t="s">
        <v>961</v>
      </c>
      <c r="E158" s="116">
        <f t="shared" si="38"/>
        <v>7300</v>
      </c>
      <c r="F158" s="117">
        <f t="shared" si="38"/>
        <v>4400</v>
      </c>
      <c r="G158" s="101"/>
      <c r="J158" s="71"/>
      <c r="K158" s="202">
        <f t="shared" si="33"/>
        <v>7300</v>
      </c>
      <c r="L158" s="202">
        <f t="shared" si="34"/>
        <v>4400</v>
      </c>
      <c r="M158" s="51"/>
      <c r="N158" s="13">
        <f t="shared" si="36"/>
        <v>7215</v>
      </c>
      <c r="O158" s="13">
        <f t="shared" si="37"/>
        <v>4329</v>
      </c>
      <c r="P158" s="51"/>
      <c r="Q158" s="554">
        <v>2886</v>
      </c>
      <c r="R158" s="522">
        <v>2886</v>
      </c>
      <c r="S158" s="398">
        <v>2886</v>
      </c>
      <c r="T158" s="398">
        <v>2886</v>
      </c>
      <c r="U158" s="398">
        <v>2886</v>
      </c>
      <c r="V158" s="443">
        <v>2886</v>
      </c>
      <c r="W158" s="436">
        <v>2885.44</v>
      </c>
      <c r="X158" s="399">
        <v>2759.9880000000003</v>
      </c>
      <c r="Y158" s="399">
        <v>2759.9880000000003</v>
      </c>
      <c r="Z158" s="371">
        <v>2509.08</v>
      </c>
      <c r="AA158" s="303">
        <v>1730.4</v>
      </c>
      <c r="AB158" s="289">
        <v>1743.75</v>
      </c>
      <c r="AC158" s="269">
        <v>1395</v>
      </c>
      <c r="AD158" s="263">
        <v>1384.32</v>
      </c>
      <c r="AE158" s="263">
        <v>1384.32</v>
      </c>
      <c r="AF158" s="205">
        <v>1236.0070799999999</v>
      </c>
      <c r="AG158" s="205">
        <v>1236.0070799999999</v>
      </c>
      <c r="AH158" s="205">
        <v>1236.0070799999999</v>
      </c>
      <c r="AI158" s="205">
        <v>1236.0070799999999</v>
      </c>
      <c r="AJ158" s="208">
        <v>1114.7249999999999</v>
      </c>
      <c r="AK158" s="191">
        <v>891.78</v>
      </c>
      <c r="AL158" s="312"/>
    </row>
    <row r="159" spans="1:41" ht="23.1" customHeight="1" x14ac:dyDescent="0.25">
      <c r="A159" s="516"/>
      <c r="C159" s="2" t="s">
        <v>347</v>
      </c>
      <c r="D159" s="4" t="s">
        <v>962</v>
      </c>
      <c r="E159" s="116">
        <f t="shared" si="38"/>
        <v>13200</v>
      </c>
      <c r="F159" s="117">
        <f t="shared" si="38"/>
        <v>7900</v>
      </c>
      <c r="G159" s="101"/>
      <c r="J159" s="71"/>
      <c r="K159" s="202">
        <f t="shared" si="33"/>
        <v>13200</v>
      </c>
      <c r="L159" s="202">
        <f t="shared" si="34"/>
        <v>7900</v>
      </c>
      <c r="M159" s="51"/>
      <c r="N159" s="13">
        <f t="shared" si="36"/>
        <v>13135</v>
      </c>
      <c r="O159" s="13">
        <f t="shared" si="37"/>
        <v>7881</v>
      </c>
      <c r="P159" s="51"/>
      <c r="Q159" s="554">
        <v>5254</v>
      </c>
      <c r="R159" s="522">
        <v>5254</v>
      </c>
      <c r="S159" s="398">
        <v>5254</v>
      </c>
      <c r="T159" s="398">
        <v>5254</v>
      </c>
      <c r="U159" s="398">
        <v>5254</v>
      </c>
      <c r="V159" s="443">
        <v>5254</v>
      </c>
      <c r="W159" s="436">
        <v>5253.37</v>
      </c>
      <c r="X159" s="399">
        <v>5024.9518000000007</v>
      </c>
      <c r="Y159" s="399">
        <v>5024.9518000000007</v>
      </c>
      <c r="Z159" s="371">
        <v>4568.1379999999999</v>
      </c>
      <c r="AA159" s="303">
        <v>3150.44</v>
      </c>
      <c r="AB159" s="289">
        <v>3151.25</v>
      </c>
      <c r="AC159" s="269">
        <v>2521</v>
      </c>
      <c r="AD159" s="263">
        <v>2520.35</v>
      </c>
      <c r="AE159" s="263">
        <v>2520.35</v>
      </c>
      <c r="AF159" s="205">
        <v>2250.3095999999996</v>
      </c>
      <c r="AG159" s="205">
        <v>2250.3095999999996</v>
      </c>
      <c r="AH159" s="205">
        <v>2250.3095999999996</v>
      </c>
      <c r="AI159" s="205">
        <v>2250.3095999999996</v>
      </c>
      <c r="AJ159" s="208">
        <v>2029.5</v>
      </c>
      <c r="AK159" s="191">
        <v>1623.6</v>
      </c>
      <c r="AL159" s="312"/>
    </row>
    <row r="160" spans="1:41" ht="23.1" customHeight="1" x14ac:dyDescent="0.25">
      <c r="A160" s="516"/>
      <c r="B160" s="2">
        <v>289</v>
      </c>
      <c r="C160" s="2" t="s">
        <v>348</v>
      </c>
      <c r="D160" s="4" t="s">
        <v>963</v>
      </c>
      <c r="E160" s="116">
        <f t="shared" si="38"/>
        <v>23800</v>
      </c>
      <c r="F160" s="117">
        <f t="shared" si="38"/>
        <v>14300</v>
      </c>
      <c r="G160" s="101"/>
      <c r="J160" s="71"/>
      <c r="K160" s="202">
        <f t="shared" si="33"/>
        <v>23800</v>
      </c>
      <c r="L160" s="202">
        <f t="shared" si="34"/>
        <v>14300</v>
      </c>
      <c r="M160" s="51"/>
      <c r="N160" s="13">
        <f t="shared" si="36"/>
        <v>23730.9</v>
      </c>
      <c r="O160" s="13">
        <f t="shared" si="37"/>
        <v>14238.54</v>
      </c>
      <c r="P160" s="51"/>
      <c r="Q160" s="554">
        <v>9492.36</v>
      </c>
      <c r="R160" s="522">
        <v>9492.36</v>
      </c>
      <c r="S160" s="398">
        <v>9492.36</v>
      </c>
      <c r="T160" s="398">
        <v>9492.36</v>
      </c>
      <c r="U160" s="398">
        <v>9492.36</v>
      </c>
      <c r="V160" s="398">
        <v>9492.36</v>
      </c>
      <c r="W160" s="436">
        <v>9492.36</v>
      </c>
      <c r="X160" s="399">
        <v>9079.6371875000004</v>
      </c>
      <c r="Y160" s="399">
        <v>9079.6371875000004</v>
      </c>
      <c r="Z160" s="371">
        <v>8254.2156249999989</v>
      </c>
      <c r="AA160" s="303">
        <v>5692.5625</v>
      </c>
      <c r="AB160" s="289">
        <v>5692.5625</v>
      </c>
      <c r="AC160" s="277">
        <v>4554.05</v>
      </c>
      <c r="AD160" s="263">
        <v>4554.05</v>
      </c>
      <c r="AE160" s="263">
        <v>4554.05</v>
      </c>
      <c r="AF160" s="208">
        <v>4066.1220599999997</v>
      </c>
      <c r="AG160" s="208">
        <v>4066.1220599999997</v>
      </c>
      <c r="AH160" s="208">
        <v>4066.1220599999997</v>
      </c>
      <c r="AI160" s="208">
        <v>4066.1220599999997</v>
      </c>
      <c r="AJ160" s="208">
        <v>3667.1374999999998</v>
      </c>
      <c r="AK160" s="191">
        <v>2933.71</v>
      </c>
      <c r="AL160" s="312"/>
    </row>
    <row r="161" spans="1:41" ht="15" customHeight="1" x14ac:dyDescent="0.25">
      <c r="D161" s="136"/>
      <c r="E161" s="138"/>
      <c r="F161" s="139"/>
      <c r="J161" s="34"/>
      <c r="K161" s="202">
        <f t="shared" si="33"/>
        <v>0</v>
      </c>
      <c r="L161" s="202">
        <f t="shared" si="34"/>
        <v>0</v>
      </c>
      <c r="M161" s="2"/>
      <c r="N161" s="13"/>
      <c r="O161" s="13"/>
      <c r="P161" s="2"/>
      <c r="Q161" s="398"/>
      <c r="R161" s="398"/>
      <c r="S161" s="398"/>
      <c r="T161" s="398"/>
      <c r="U161" s="398"/>
      <c r="V161" s="398"/>
      <c r="W161" s="400"/>
      <c r="X161" s="399"/>
      <c r="Y161" s="399"/>
      <c r="Z161" s="332"/>
      <c r="AA161" s="332"/>
      <c r="AB161" s="330"/>
      <c r="AC161" s="280"/>
      <c r="AD161" s="331"/>
      <c r="AE161" s="331"/>
      <c r="AF161" s="237"/>
      <c r="AG161" s="237"/>
      <c r="AH161" s="237"/>
      <c r="AI161" s="237"/>
      <c r="AJ161" s="237"/>
      <c r="AK161" s="197"/>
      <c r="AL161" s="312"/>
    </row>
    <row r="162" spans="1:41" ht="23.1" customHeight="1" x14ac:dyDescent="0.25">
      <c r="A162" s="543"/>
      <c r="D162" s="615" t="s">
        <v>982</v>
      </c>
      <c r="E162" s="615"/>
      <c r="F162" s="615"/>
      <c r="G162" s="615"/>
      <c r="H162" s="615"/>
      <c r="I162" s="615"/>
      <c r="J162" s="34"/>
      <c r="K162" s="202">
        <f t="shared" si="33"/>
        <v>0</v>
      </c>
      <c r="L162" s="202">
        <f t="shared" si="34"/>
        <v>0</v>
      </c>
      <c r="M162" s="2"/>
      <c r="N162" s="13"/>
      <c r="O162" s="13"/>
      <c r="P162" s="2"/>
      <c r="Q162" s="511">
        <v>220324</v>
      </c>
      <c r="R162" s="511">
        <v>220324</v>
      </c>
      <c r="S162" s="511">
        <v>220324</v>
      </c>
      <c r="T162" s="474">
        <v>220324</v>
      </c>
      <c r="U162" s="474">
        <v>220324</v>
      </c>
      <c r="V162" s="398"/>
      <c r="W162" s="400"/>
      <c r="X162" s="399"/>
      <c r="Y162" s="399"/>
      <c r="Z162" s="332"/>
      <c r="AA162" s="332"/>
      <c r="AB162" s="330"/>
      <c r="AC162" s="280"/>
      <c r="AD162" s="331"/>
      <c r="AE162" s="331"/>
      <c r="AF162" s="237"/>
      <c r="AG162" s="237"/>
      <c r="AH162" s="237"/>
      <c r="AI162" s="237"/>
      <c r="AJ162" s="237"/>
      <c r="AK162" s="197"/>
      <c r="AL162" s="312"/>
    </row>
    <row r="163" spans="1:41" s="66" customFormat="1" ht="23.1" customHeight="1" x14ac:dyDescent="0.25">
      <c r="A163" s="543"/>
      <c r="B163" s="2">
        <v>231</v>
      </c>
      <c r="C163" s="2" t="s">
        <v>327</v>
      </c>
      <c r="D163" s="4" t="s">
        <v>19</v>
      </c>
      <c r="E163" s="116">
        <f t="shared" ref="E163:F168" si="39">K163</f>
        <v>2000</v>
      </c>
      <c r="F163" s="117">
        <f t="shared" si="39"/>
        <v>1200</v>
      </c>
      <c r="G163" s="101"/>
      <c r="H163" s="2"/>
      <c r="I163" s="2"/>
      <c r="J163" s="71"/>
      <c r="K163" s="202">
        <f t="shared" si="33"/>
        <v>2000</v>
      </c>
      <c r="L163" s="202">
        <f t="shared" si="34"/>
        <v>1200</v>
      </c>
      <c r="M163" s="51"/>
      <c r="N163" s="13">
        <f t="shared" si="36"/>
        <v>1957.825</v>
      </c>
      <c r="O163" s="13">
        <f t="shared" si="37"/>
        <v>1174.6949999999999</v>
      </c>
      <c r="P163" s="63"/>
      <c r="Q163" s="398">
        <v>783.13</v>
      </c>
      <c r="R163" s="398">
        <v>783.13</v>
      </c>
      <c r="S163" s="398">
        <v>783.13</v>
      </c>
      <c r="T163" s="398">
        <v>783.13</v>
      </c>
      <c r="U163" s="398">
        <v>783.13</v>
      </c>
      <c r="V163" s="398">
        <v>783.13</v>
      </c>
      <c r="W163" s="436">
        <v>783.13</v>
      </c>
      <c r="X163" s="399">
        <v>749.09175000000016</v>
      </c>
      <c r="Y163" s="399">
        <v>749.09175000000016</v>
      </c>
      <c r="Z163" s="371">
        <v>680.99250000000006</v>
      </c>
      <c r="AA163" s="303">
        <v>469.65000000000003</v>
      </c>
      <c r="AB163" s="289">
        <v>469.65000000000003</v>
      </c>
      <c r="AC163" s="277">
        <v>375.72</v>
      </c>
      <c r="AD163" s="263">
        <v>375.72</v>
      </c>
      <c r="AE163" s="263">
        <v>375.72</v>
      </c>
      <c r="AF163" s="208">
        <v>335.45357999999999</v>
      </c>
      <c r="AG163" s="208">
        <v>335.45357999999999</v>
      </c>
      <c r="AH163" s="208">
        <v>335.45357999999999</v>
      </c>
      <c r="AI163" s="208">
        <v>335.45357999999999</v>
      </c>
      <c r="AJ163" s="208">
        <v>302.53750000000002</v>
      </c>
      <c r="AK163" s="191">
        <v>242.03</v>
      </c>
      <c r="AL163" s="312"/>
      <c r="AM163" s="144"/>
      <c r="AO163" s="34"/>
    </row>
    <row r="164" spans="1:41" ht="23.1" customHeight="1" x14ac:dyDescent="0.25">
      <c r="A164" s="543"/>
      <c r="B164" s="2">
        <v>232</v>
      </c>
      <c r="C164" s="2" t="s">
        <v>328</v>
      </c>
      <c r="D164" s="4" t="s">
        <v>20</v>
      </c>
      <c r="E164" s="116">
        <f t="shared" si="39"/>
        <v>3100</v>
      </c>
      <c r="F164" s="117">
        <f t="shared" si="39"/>
        <v>1900</v>
      </c>
      <c r="G164" s="101"/>
      <c r="J164" s="71"/>
      <c r="K164" s="202">
        <f t="shared" si="33"/>
        <v>3100</v>
      </c>
      <c r="L164" s="202">
        <f t="shared" si="34"/>
        <v>1900</v>
      </c>
      <c r="M164" s="51"/>
      <c r="N164" s="13">
        <f t="shared" si="36"/>
        <v>3045.4750000000004</v>
      </c>
      <c r="O164" s="13">
        <f t="shared" si="37"/>
        <v>1827.2850000000001</v>
      </c>
      <c r="P164" s="51"/>
      <c r="Q164" s="398">
        <v>1218.19</v>
      </c>
      <c r="R164" s="398">
        <v>1218.19</v>
      </c>
      <c r="S164" s="398">
        <v>1218.19</v>
      </c>
      <c r="T164" s="398">
        <v>1218.19</v>
      </c>
      <c r="U164" s="398">
        <v>1218.19</v>
      </c>
      <c r="V164" s="398">
        <v>1218.19</v>
      </c>
      <c r="W164" s="436">
        <v>1218.19</v>
      </c>
      <c r="X164" s="399">
        <v>1165.2272500000001</v>
      </c>
      <c r="Y164" s="399">
        <v>1165.2272500000001</v>
      </c>
      <c r="Z164" s="371">
        <v>1059.2975000000001</v>
      </c>
      <c r="AA164" s="303">
        <v>730.55000000000007</v>
      </c>
      <c r="AB164" s="289">
        <v>730.55000000000007</v>
      </c>
      <c r="AC164" s="277">
        <v>584.44000000000005</v>
      </c>
      <c r="AD164" s="263">
        <v>584.44000000000005</v>
      </c>
      <c r="AE164" s="263">
        <v>584.44000000000005</v>
      </c>
      <c r="AF164" s="208">
        <v>521.81513999999993</v>
      </c>
      <c r="AG164" s="208">
        <v>521.81513999999993</v>
      </c>
      <c r="AH164" s="208">
        <v>521.81513999999993</v>
      </c>
      <c r="AI164" s="208">
        <v>521.81513999999993</v>
      </c>
      <c r="AJ164" s="208">
        <v>470.61250000000001</v>
      </c>
      <c r="AK164" s="191">
        <v>376.49</v>
      </c>
      <c r="AL164" s="312"/>
    </row>
    <row r="165" spans="1:41" ht="23.1" customHeight="1" x14ac:dyDescent="0.25">
      <c r="A165" s="543"/>
      <c r="B165" s="2">
        <v>233</v>
      </c>
      <c r="C165" s="2" t="s">
        <v>638</v>
      </c>
      <c r="D165" s="4" t="s">
        <v>637</v>
      </c>
      <c r="E165" s="116">
        <f t="shared" si="39"/>
        <v>5100</v>
      </c>
      <c r="F165" s="117">
        <f t="shared" si="39"/>
        <v>3100</v>
      </c>
      <c r="G165" s="101"/>
      <c r="J165" s="71"/>
      <c r="K165" s="202">
        <f t="shared" si="33"/>
        <v>5100</v>
      </c>
      <c r="L165" s="202">
        <f t="shared" si="34"/>
        <v>3100</v>
      </c>
      <c r="M165" s="51"/>
      <c r="N165" s="13">
        <f t="shared" si="36"/>
        <v>5003.6750000000002</v>
      </c>
      <c r="O165" s="13">
        <f t="shared" si="37"/>
        <v>3002.2049999999999</v>
      </c>
      <c r="P165" s="51"/>
      <c r="Q165" s="398">
        <v>2001.47</v>
      </c>
      <c r="R165" s="398">
        <v>2001.47</v>
      </c>
      <c r="S165" s="398">
        <v>2001.47</v>
      </c>
      <c r="T165" s="398">
        <v>2001.47</v>
      </c>
      <c r="U165" s="398">
        <v>2001.47</v>
      </c>
      <c r="V165" s="398">
        <v>2001.47</v>
      </c>
      <c r="W165" s="436">
        <v>2001.47</v>
      </c>
      <c r="X165" s="399">
        <v>1906.1645625000003</v>
      </c>
      <c r="Y165" s="399">
        <v>1906.1645625000003</v>
      </c>
      <c r="Z165" s="371">
        <v>1732.8768750000002</v>
      </c>
      <c r="AA165" s="303">
        <v>1195.0875000000001</v>
      </c>
      <c r="AB165" s="289">
        <v>1195.0875000000001</v>
      </c>
      <c r="AC165" s="277">
        <v>956.07</v>
      </c>
      <c r="AD165" s="263">
        <v>956.07</v>
      </c>
      <c r="AE165" s="263">
        <v>956.07</v>
      </c>
      <c r="AF165" s="208">
        <v>931.82165999999984</v>
      </c>
      <c r="AG165" s="208">
        <v>931.82165999999984</v>
      </c>
      <c r="AH165" s="208">
        <v>931.82165999999984</v>
      </c>
      <c r="AI165" s="208">
        <v>931.82165999999984</v>
      </c>
      <c r="AJ165" s="208">
        <v>840.38749999999993</v>
      </c>
      <c r="AK165" s="191">
        <v>672.31</v>
      </c>
      <c r="AL165" s="312"/>
    </row>
    <row r="166" spans="1:41" ht="23.1" customHeight="1" x14ac:dyDescent="0.25">
      <c r="A166" s="543"/>
      <c r="B166" s="2">
        <v>233</v>
      </c>
      <c r="C166" s="2" t="s">
        <v>329</v>
      </c>
      <c r="D166" s="4" t="s">
        <v>21</v>
      </c>
      <c r="E166" s="116">
        <f t="shared" si="39"/>
        <v>5500</v>
      </c>
      <c r="F166" s="117">
        <f t="shared" si="39"/>
        <v>3300</v>
      </c>
      <c r="G166" s="101"/>
      <c r="J166" s="71"/>
      <c r="K166" s="202">
        <f t="shared" si="33"/>
        <v>5500</v>
      </c>
      <c r="L166" s="202">
        <f t="shared" si="34"/>
        <v>3300</v>
      </c>
      <c r="M166" s="51"/>
      <c r="N166" s="13">
        <f t="shared" si="36"/>
        <v>5438.35</v>
      </c>
      <c r="O166" s="13">
        <f t="shared" si="37"/>
        <v>3263.01</v>
      </c>
      <c r="P166" s="51"/>
      <c r="Q166" s="398">
        <v>2175.34</v>
      </c>
      <c r="R166" s="398">
        <v>2175.34</v>
      </c>
      <c r="S166" s="398">
        <v>2175.34</v>
      </c>
      <c r="T166" s="398">
        <v>2175.34</v>
      </c>
      <c r="U166" s="398">
        <v>2175.34</v>
      </c>
      <c r="V166" s="398">
        <v>2175.34</v>
      </c>
      <c r="W166" s="436">
        <v>2175.34</v>
      </c>
      <c r="X166" s="399">
        <v>2080.7572500000006</v>
      </c>
      <c r="Y166" s="399">
        <v>2080.7572500000006</v>
      </c>
      <c r="Z166" s="371">
        <v>1891.5975000000003</v>
      </c>
      <c r="AA166" s="303">
        <v>1304.5500000000002</v>
      </c>
      <c r="AB166" s="289">
        <v>1304.5500000000002</v>
      </c>
      <c r="AC166" s="277">
        <v>1043.6400000000001</v>
      </c>
      <c r="AD166" s="263">
        <v>1043.6400000000001</v>
      </c>
      <c r="AE166" s="263">
        <v>1043.6400000000001</v>
      </c>
      <c r="AF166" s="208">
        <v>853.63739999999996</v>
      </c>
      <c r="AG166" s="208">
        <v>853.63739999999996</v>
      </c>
      <c r="AH166" s="208">
        <v>853.63739999999996</v>
      </c>
      <c r="AI166" s="208">
        <v>853.63739999999996</v>
      </c>
      <c r="AJ166" s="208">
        <v>769.875</v>
      </c>
      <c r="AK166" s="191">
        <v>615.9</v>
      </c>
      <c r="AL166" s="312"/>
    </row>
    <row r="167" spans="1:41" ht="23.1" customHeight="1" x14ac:dyDescent="0.25">
      <c r="A167" s="543"/>
      <c r="B167" s="2">
        <v>234</v>
      </c>
      <c r="C167" s="2" t="s">
        <v>330</v>
      </c>
      <c r="D167" s="4" t="s">
        <v>636</v>
      </c>
      <c r="E167" s="116">
        <f t="shared" si="39"/>
        <v>6600</v>
      </c>
      <c r="F167" s="117">
        <f t="shared" si="39"/>
        <v>4000</v>
      </c>
      <c r="G167" s="101"/>
      <c r="J167" s="71"/>
      <c r="K167" s="202">
        <f t="shared" si="33"/>
        <v>6600</v>
      </c>
      <c r="L167" s="202">
        <f t="shared" si="34"/>
        <v>4000</v>
      </c>
      <c r="M167" s="51"/>
      <c r="N167" s="13">
        <f t="shared" si="36"/>
        <v>6588.4749999999995</v>
      </c>
      <c r="O167" s="13">
        <f t="shared" si="37"/>
        <v>3953.085</v>
      </c>
      <c r="P167" s="51"/>
      <c r="Q167" s="398">
        <v>2635.39</v>
      </c>
      <c r="R167" s="398">
        <v>2635.39</v>
      </c>
      <c r="S167" s="398">
        <v>2635.39</v>
      </c>
      <c r="T167" s="398">
        <v>2635.39</v>
      </c>
      <c r="U167" s="398">
        <v>2635.39</v>
      </c>
      <c r="V167" s="398">
        <v>2635.39</v>
      </c>
      <c r="W167" s="436">
        <v>2635.39</v>
      </c>
      <c r="X167" s="399">
        <v>2509.8920000000003</v>
      </c>
      <c r="Y167" s="399">
        <v>2509.8920000000003</v>
      </c>
      <c r="Z167" s="371">
        <v>2281.7200000000003</v>
      </c>
      <c r="AA167" s="303">
        <v>1573.6000000000001</v>
      </c>
      <c r="AB167" s="289">
        <v>1573.6000000000001</v>
      </c>
      <c r="AC167" s="277">
        <v>1258.8800000000001</v>
      </c>
      <c r="AD167" s="263">
        <v>1258.8800000000001</v>
      </c>
      <c r="AE167" s="263">
        <v>1258.8800000000001</v>
      </c>
      <c r="AF167" s="208">
        <v>1124</v>
      </c>
      <c r="AG167" s="224">
        <v>1124</v>
      </c>
      <c r="AH167" s="224">
        <v>1124</v>
      </c>
      <c r="AI167" s="208">
        <v>1384.6139999999998</v>
      </c>
      <c r="AJ167" s="208">
        <v>1248.75</v>
      </c>
      <c r="AK167" s="54">
        <v>999</v>
      </c>
      <c r="AL167" s="312"/>
    </row>
    <row r="168" spans="1:41" ht="23.1" customHeight="1" x14ac:dyDescent="0.25">
      <c r="A168" s="543"/>
      <c r="B168" s="2">
        <v>234</v>
      </c>
      <c r="C168" s="2" t="s">
        <v>331</v>
      </c>
      <c r="D168" s="4" t="s">
        <v>18</v>
      </c>
      <c r="E168" s="116">
        <f t="shared" si="39"/>
        <v>8300</v>
      </c>
      <c r="F168" s="117">
        <f t="shared" si="39"/>
        <v>5000</v>
      </c>
      <c r="G168" s="101"/>
      <c r="J168" s="71"/>
      <c r="K168" s="202">
        <f t="shared" si="33"/>
        <v>8300</v>
      </c>
      <c r="L168" s="202">
        <f t="shared" si="34"/>
        <v>5000</v>
      </c>
      <c r="M168" s="51"/>
      <c r="N168" s="13">
        <f t="shared" si="36"/>
        <v>8266.25</v>
      </c>
      <c r="O168" s="13">
        <f t="shared" si="37"/>
        <v>4959.75</v>
      </c>
      <c r="P168" s="51"/>
      <c r="Q168" s="398">
        <v>3306.5</v>
      </c>
      <c r="R168" s="398">
        <v>3306.5</v>
      </c>
      <c r="S168" s="398">
        <v>3306.5</v>
      </c>
      <c r="T168" s="398">
        <v>3306.5</v>
      </c>
      <c r="U168" s="398">
        <v>3306.5</v>
      </c>
      <c r="V168" s="398">
        <v>3306.5</v>
      </c>
      <c r="W168" s="436">
        <v>3306.5</v>
      </c>
      <c r="X168" s="399">
        <v>3162.7255</v>
      </c>
      <c r="Y168" s="399">
        <v>3162.7255</v>
      </c>
      <c r="Z168" s="371">
        <v>2875.2049999999999</v>
      </c>
      <c r="AA168" s="303">
        <v>1982.8999999999999</v>
      </c>
      <c r="AB168" s="289">
        <v>1982.8999999999999</v>
      </c>
      <c r="AC168" s="277">
        <v>1586.32</v>
      </c>
      <c r="AD168" s="263">
        <v>1586.32</v>
      </c>
      <c r="AE168" s="263">
        <v>1586.32</v>
      </c>
      <c r="AF168" s="208">
        <v>1416.3534</v>
      </c>
      <c r="AG168" s="208">
        <v>1416.3534</v>
      </c>
      <c r="AH168" s="208">
        <v>1416.3534</v>
      </c>
      <c r="AI168" s="208">
        <v>1416.3534</v>
      </c>
      <c r="AJ168" s="208">
        <v>1277.375</v>
      </c>
      <c r="AK168" s="191">
        <v>1021.9</v>
      </c>
      <c r="AL168" s="312"/>
    </row>
    <row r="169" spans="1:41" ht="14.1" customHeight="1" x14ac:dyDescent="0.25">
      <c r="D169" s="136"/>
      <c r="E169" s="138"/>
      <c r="F169" s="139"/>
      <c r="J169" s="34"/>
      <c r="K169" s="202">
        <f t="shared" si="33"/>
        <v>0</v>
      </c>
      <c r="L169" s="202">
        <f t="shared" si="34"/>
        <v>0</v>
      </c>
      <c r="M169" s="2"/>
      <c r="N169" s="13"/>
      <c r="O169" s="13"/>
      <c r="P169" s="2"/>
      <c r="Q169" s="398"/>
      <c r="R169" s="398"/>
      <c r="S169" s="398"/>
      <c r="T169" s="398"/>
      <c r="U169" s="398"/>
      <c r="V169" s="398"/>
      <c r="W169" s="400"/>
      <c r="X169" s="399"/>
      <c r="Y169" s="399"/>
      <c r="Z169" s="332"/>
      <c r="AA169" s="332"/>
      <c r="AB169" s="330"/>
      <c r="AC169" s="280"/>
      <c r="AD169" s="331"/>
      <c r="AE169" s="331"/>
      <c r="AF169" s="237"/>
      <c r="AG169" s="237"/>
      <c r="AH169" s="237"/>
      <c r="AI169" s="237"/>
      <c r="AJ169" s="237"/>
      <c r="AK169" s="197"/>
      <c r="AL169" s="312"/>
    </row>
    <row r="170" spans="1:41" ht="23.1" customHeight="1" x14ac:dyDescent="0.25">
      <c r="D170" s="615" t="s">
        <v>10</v>
      </c>
      <c r="E170" s="615"/>
      <c r="F170" s="615"/>
      <c r="G170" s="615"/>
      <c r="H170" s="615"/>
      <c r="I170" s="615"/>
      <c r="J170" s="34"/>
      <c r="K170" s="202">
        <f t="shared" si="33"/>
        <v>0</v>
      </c>
      <c r="L170" s="202">
        <f t="shared" si="34"/>
        <v>0</v>
      </c>
      <c r="M170" s="2"/>
      <c r="N170" s="13"/>
      <c r="O170" s="13"/>
      <c r="P170" s="2"/>
      <c r="Q170" s="553">
        <v>45480</v>
      </c>
      <c r="R170" s="521">
        <v>45455</v>
      </c>
      <c r="S170" s="510">
        <v>45425</v>
      </c>
      <c r="T170" s="474">
        <v>220324</v>
      </c>
      <c r="U170" s="474">
        <v>220324</v>
      </c>
      <c r="V170" s="398"/>
      <c r="W170" s="400"/>
      <c r="X170" s="399"/>
      <c r="Y170" s="399"/>
      <c r="Z170" s="332"/>
      <c r="AA170" s="332"/>
      <c r="AB170" s="330"/>
      <c r="AC170" s="280"/>
      <c r="AD170" s="331"/>
      <c r="AE170" s="331"/>
      <c r="AF170" s="237"/>
      <c r="AG170" s="237"/>
      <c r="AH170" s="237"/>
      <c r="AI170" s="237"/>
      <c r="AJ170" s="237"/>
      <c r="AK170" s="197"/>
      <c r="AL170" s="312"/>
    </row>
    <row r="171" spans="1:41" s="66" customFormat="1" ht="23.1" customHeight="1" x14ac:dyDescent="0.25">
      <c r="A171" s="516" t="s">
        <v>290</v>
      </c>
      <c r="B171" s="2">
        <v>236</v>
      </c>
      <c r="C171" s="2" t="s">
        <v>332</v>
      </c>
      <c r="D171" s="4" t="s">
        <v>84</v>
      </c>
      <c r="E171" s="116">
        <f t="shared" ref="E171:F174" si="40">K171</f>
        <v>1400</v>
      </c>
      <c r="F171" s="117">
        <f t="shared" si="40"/>
        <v>900</v>
      </c>
      <c r="G171" s="101"/>
      <c r="H171" s="2"/>
      <c r="I171" s="2"/>
      <c r="J171" s="71"/>
      <c r="K171" s="202">
        <f t="shared" si="33"/>
        <v>1400</v>
      </c>
      <c r="L171" s="202">
        <f t="shared" si="34"/>
        <v>900</v>
      </c>
      <c r="M171" s="51"/>
      <c r="N171" s="13">
        <f t="shared" si="36"/>
        <v>1387.55</v>
      </c>
      <c r="O171" s="13">
        <f t="shared" si="37"/>
        <v>832.53</v>
      </c>
      <c r="P171" s="63"/>
      <c r="Q171" s="554">
        <v>555.02</v>
      </c>
      <c r="R171" s="522">
        <v>555.02</v>
      </c>
      <c r="S171" s="398">
        <v>555.02</v>
      </c>
      <c r="T171" s="398">
        <v>555.02</v>
      </c>
      <c r="U171" s="398">
        <v>555.02</v>
      </c>
      <c r="V171" s="398">
        <v>555.02</v>
      </c>
      <c r="W171" s="436">
        <v>555.02</v>
      </c>
      <c r="X171" s="399">
        <v>530.87581249999994</v>
      </c>
      <c r="Y171" s="399">
        <v>530.87581249999994</v>
      </c>
      <c r="Z171" s="371">
        <v>482.61437499999994</v>
      </c>
      <c r="AA171" s="303">
        <v>332.83749999999998</v>
      </c>
      <c r="AB171" s="289">
        <v>332.83749999999998</v>
      </c>
      <c r="AC171" s="277">
        <v>266.27</v>
      </c>
      <c r="AD171" s="263">
        <v>266.27</v>
      </c>
      <c r="AE171" s="263">
        <v>266.27</v>
      </c>
      <c r="AF171" s="208">
        <v>237.74057999999999</v>
      </c>
      <c r="AG171" s="208">
        <v>237.74057999999999</v>
      </c>
      <c r="AH171" s="208">
        <v>237.74057999999999</v>
      </c>
      <c r="AI171" s="208">
        <v>237.74057999999999</v>
      </c>
      <c r="AJ171" s="208">
        <v>214.41249999999999</v>
      </c>
      <c r="AK171" s="191">
        <v>171.53</v>
      </c>
      <c r="AL171" s="312"/>
      <c r="AM171" s="144"/>
      <c r="AO171" s="34"/>
    </row>
    <row r="172" spans="1:41" ht="23.1" customHeight="1" x14ac:dyDescent="0.25">
      <c r="A172" s="516"/>
      <c r="B172" s="2">
        <v>237</v>
      </c>
      <c r="C172" s="2" t="s">
        <v>333</v>
      </c>
      <c r="D172" s="4" t="s">
        <v>85</v>
      </c>
      <c r="E172" s="116">
        <f t="shared" si="40"/>
        <v>2300</v>
      </c>
      <c r="F172" s="117">
        <f t="shared" si="40"/>
        <v>1400</v>
      </c>
      <c r="G172" s="101"/>
      <c r="J172" s="71"/>
      <c r="K172" s="202">
        <f t="shared" si="33"/>
        <v>2300</v>
      </c>
      <c r="L172" s="202">
        <f t="shared" si="34"/>
        <v>1400</v>
      </c>
      <c r="M172" s="51"/>
      <c r="N172" s="13">
        <f t="shared" si="36"/>
        <v>2219.875</v>
      </c>
      <c r="O172" s="13">
        <f t="shared" si="37"/>
        <v>1331.9250000000002</v>
      </c>
      <c r="P172" s="51"/>
      <c r="Q172" s="554">
        <v>887.95</v>
      </c>
      <c r="R172" s="522">
        <v>887.95</v>
      </c>
      <c r="S172" s="398">
        <v>887.95</v>
      </c>
      <c r="T172" s="398">
        <v>887.95</v>
      </c>
      <c r="U172" s="398">
        <v>887.95</v>
      </c>
      <c r="V172" s="398">
        <v>887.95</v>
      </c>
      <c r="W172" s="436">
        <v>887.95</v>
      </c>
      <c r="X172" s="399">
        <v>849.31756250000001</v>
      </c>
      <c r="Y172" s="399">
        <v>849.31756250000001</v>
      </c>
      <c r="Z172" s="371">
        <v>772.10687499999995</v>
      </c>
      <c r="AA172" s="303">
        <v>532.48749999999995</v>
      </c>
      <c r="AB172" s="289">
        <v>532.48749999999995</v>
      </c>
      <c r="AC172" s="277">
        <v>425.99</v>
      </c>
      <c r="AD172" s="263">
        <v>425.99</v>
      </c>
      <c r="AE172" s="263">
        <v>425.99</v>
      </c>
      <c r="AF172" s="208">
        <v>380.34611999999998</v>
      </c>
      <c r="AG172" s="208">
        <v>380.34611999999998</v>
      </c>
      <c r="AH172" s="208">
        <v>380.34611999999998</v>
      </c>
      <c r="AI172" s="208">
        <v>380.34611999999998</v>
      </c>
      <c r="AJ172" s="208">
        <v>343.02500000000003</v>
      </c>
      <c r="AK172" s="191">
        <v>274.42</v>
      </c>
      <c r="AL172" s="312"/>
    </row>
    <row r="173" spans="1:41" ht="23.1" customHeight="1" x14ac:dyDescent="0.25">
      <c r="A173" s="516"/>
      <c r="B173" s="2">
        <v>238</v>
      </c>
      <c r="C173" s="2" t="s">
        <v>334</v>
      </c>
      <c r="D173" s="4" t="s">
        <v>86</v>
      </c>
      <c r="E173" s="116">
        <f t="shared" si="40"/>
        <v>3900</v>
      </c>
      <c r="F173" s="117">
        <f t="shared" si="40"/>
        <v>2400</v>
      </c>
      <c r="G173" s="101"/>
      <c r="J173" s="71"/>
      <c r="K173" s="202">
        <f t="shared" si="33"/>
        <v>3900</v>
      </c>
      <c r="L173" s="202">
        <f t="shared" si="34"/>
        <v>2400</v>
      </c>
      <c r="M173" s="51"/>
      <c r="N173" s="13">
        <f t="shared" si="36"/>
        <v>3884.0499999999997</v>
      </c>
      <c r="O173" s="13">
        <f t="shared" si="37"/>
        <v>2330.4299999999998</v>
      </c>
      <c r="P173" s="51"/>
      <c r="Q173" s="554">
        <v>1553.62</v>
      </c>
      <c r="R173" s="522">
        <v>1553.62</v>
      </c>
      <c r="S173" s="398">
        <v>1553.62</v>
      </c>
      <c r="T173" s="398">
        <v>1553.62</v>
      </c>
      <c r="U173" s="398">
        <v>1553.62</v>
      </c>
      <c r="V173" s="398">
        <v>1553.62</v>
      </c>
      <c r="W173" s="436">
        <v>1553.62</v>
      </c>
      <c r="X173" s="399">
        <v>1486.0615</v>
      </c>
      <c r="Y173" s="399">
        <v>1486.0615</v>
      </c>
      <c r="Z173" s="371">
        <v>1350.9649999999999</v>
      </c>
      <c r="AA173" s="303">
        <v>931.7</v>
      </c>
      <c r="AB173" s="289">
        <v>932.5</v>
      </c>
      <c r="AC173" s="269">
        <v>746</v>
      </c>
      <c r="AD173" s="263">
        <v>745.36</v>
      </c>
      <c r="AE173" s="263">
        <v>745.36</v>
      </c>
      <c r="AF173" s="208">
        <v>665.50175999999999</v>
      </c>
      <c r="AG173" s="208">
        <v>665.50175999999999</v>
      </c>
      <c r="AH173" s="208">
        <v>665.50175999999999</v>
      </c>
      <c r="AI173" s="208">
        <v>665.50175999999999</v>
      </c>
      <c r="AJ173" s="208">
        <v>600.20000000000005</v>
      </c>
      <c r="AK173" s="191">
        <v>480.16</v>
      </c>
      <c r="AL173" s="312"/>
    </row>
    <row r="174" spans="1:41" ht="23.1" customHeight="1" x14ac:dyDescent="0.25">
      <c r="A174" s="516"/>
      <c r="B174" s="2">
        <v>239</v>
      </c>
      <c r="C174" s="2" t="s">
        <v>335</v>
      </c>
      <c r="D174" s="4" t="s">
        <v>87</v>
      </c>
      <c r="E174" s="116">
        <f t="shared" si="40"/>
        <v>7300</v>
      </c>
      <c r="F174" s="117">
        <f t="shared" si="40"/>
        <v>4400</v>
      </c>
      <c r="G174" s="101"/>
      <c r="J174" s="71"/>
      <c r="K174" s="202">
        <f t="shared" si="33"/>
        <v>7300</v>
      </c>
      <c r="L174" s="202">
        <f t="shared" si="34"/>
        <v>4400</v>
      </c>
      <c r="M174" s="51"/>
      <c r="N174" s="13">
        <f t="shared" si="36"/>
        <v>7213.6</v>
      </c>
      <c r="O174" s="13">
        <f t="shared" si="37"/>
        <v>4328.16</v>
      </c>
      <c r="P174" s="51"/>
      <c r="Q174" s="554">
        <v>2885.44</v>
      </c>
      <c r="R174" s="522">
        <v>2885.44</v>
      </c>
      <c r="S174" s="398">
        <v>2885.44</v>
      </c>
      <c r="T174" s="398">
        <v>2885.44</v>
      </c>
      <c r="U174" s="398">
        <v>2885.44</v>
      </c>
      <c r="V174" s="398">
        <v>2885.44</v>
      </c>
      <c r="W174" s="436">
        <v>2885.44</v>
      </c>
      <c r="X174" s="399">
        <v>2759.9880000000003</v>
      </c>
      <c r="Y174" s="399">
        <v>2759.9880000000003</v>
      </c>
      <c r="Z174" s="371">
        <v>2509.08</v>
      </c>
      <c r="AA174" s="303">
        <v>1730.3999999999999</v>
      </c>
      <c r="AB174" s="289">
        <v>1730.3999999999999</v>
      </c>
      <c r="AC174" s="277">
        <v>1384.32</v>
      </c>
      <c r="AD174" s="263">
        <v>1384.32</v>
      </c>
      <c r="AE174" s="263">
        <v>1384.32</v>
      </c>
      <c r="AF174" s="208">
        <v>1236.0070799999999</v>
      </c>
      <c r="AG174" s="208">
        <v>1236.0070799999999</v>
      </c>
      <c r="AH174" s="208">
        <v>1236.0070799999999</v>
      </c>
      <c r="AI174" s="208">
        <v>1236.0070799999999</v>
      </c>
      <c r="AJ174" s="208">
        <v>1114.7249999999999</v>
      </c>
      <c r="AK174" s="191">
        <v>891.78</v>
      </c>
      <c r="AL174" s="312"/>
    </row>
    <row r="175" spans="1:41" ht="15" customHeight="1" x14ac:dyDescent="0.25">
      <c r="D175" s="136"/>
      <c r="E175" s="138"/>
      <c r="F175" s="139"/>
      <c r="J175" s="34"/>
      <c r="K175" s="202">
        <f t="shared" si="33"/>
        <v>0</v>
      </c>
      <c r="L175" s="202">
        <f t="shared" si="34"/>
        <v>0</v>
      </c>
      <c r="M175" s="2"/>
      <c r="N175" s="13"/>
      <c r="O175" s="13"/>
      <c r="P175" s="2"/>
      <c r="Q175" s="398"/>
      <c r="R175" s="398"/>
      <c r="S175" s="398"/>
      <c r="T175" s="398"/>
      <c r="U175" s="398"/>
      <c r="V175" s="398"/>
      <c r="W175" s="400"/>
      <c r="X175" s="399"/>
      <c r="Y175" s="399"/>
      <c r="Z175" s="332"/>
      <c r="AA175" s="332"/>
      <c r="AB175" s="330"/>
      <c r="AC175" s="280"/>
      <c r="AD175" s="331"/>
      <c r="AE175" s="331"/>
      <c r="AF175" s="237"/>
      <c r="AG175" s="237"/>
      <c r="AH175" s="237"/>
      <c r="AI175" s="237"/>
      <c r="AJ175" s="237"/>
      <c r="AK175" s="197"/>
      <c r="AL175" s="312"/>
    </row>
    <row r="176" spans="1:41" ht="23.1" customHeight="1" x14ac:dyDescent="0.25">
      <c r="D176" s="615" t="s">
        <v>274</v>
      </c>
      <c r="E176" s="615"/>
      <c r="F176" s="615"/>
      <c r="G176" s="615"/>
      <c r="H176" s="615"/>
      <c r="I176" s="615"/>
      <c r="J176" s="34"/>
      <c r="K176" s="202">
        <f t="shared" si="33"/>
        <v>0</v>
      </c>
      <c r="L176" s="202">
        <f t="shared" si="34"/>
        <v>0</v>
      </c>
      <c r="M176" s="2"/>
      <c r="N176" s="13"/>
      <c r="O176" s="13"/>
      <c r="P176" s="2"/>
      <c r="Q176" s="553">
        <v>45483</v>
      </c>
      <c r="R176" s="476">
        <v>45455</v>
      </c>
      <c r="S176" s="476">
        <v>45425</v>
      </c>
      <c r="T176" s="476">
        <v>45394</v>
      </c>
      <c r="U176" s="473">
        <v>220324</v>
      </c>
      <c r="V176" s="398"/>
      <c r="W176" s="400"/>
      <c r="X176" s="401"/>
      <c r="Y176" s="401"/>
      <c r="Z176" s="329"/>
      <c r="AA176" s="329"/>
      <c r="AB176" s="330"/>
      <c r="AC176" s="280"/>
      <c r="AD176" s="331"/>
      <c r="AE176" s="331"/>
      <c r="AF176" s="208"/>
      <c r="AG176" s="208"/>
      <c r="AH176" s="208"/>
      <c r="AI176" s="208"/>
      <c r="AJ176" s="208"/>
      <c r="AK176" s="191"/>
      <c r="AL176" s="312"/>
    </row>
    <row r="177" spans="1:45" s="144" customFormat="1" ht="23.1" customHeight="1" x14ac:dyDescent="0.25">
      <c r="A177" s="449"/>
      <c r="B177" s="2">
        <v>1995</v>
      </c>
      <c r="C177" s="2" t="s">
        <v>461</v>
      </c>
      <c r="D177" s="4" t="s">
        <v>159</v>
      </c>
      <c r="E177" s="116">
        <f t="shared" ref="E177:F180" si="41">K177</f>
        <v>3700</v>
      </c>
      <c r="F177" s="117">
        <f t="shared" si="41"/>
        <v>2200</v>
      </c>
      <c r="G177" s="101"/>
      <c r="H177" s="45"/>
      <c r="I177" s="2"/>
      <c r="J177" s="33"/>
      <c r="K177" s="202">
        <f t="shared" si="33"/>
        <v>3700</v>
      </c>
      <c r="L177" s="202">
        <f t="shared" si="34"/>
        <v>2200</v>
      </c>
      <c r="M177" s="51"/>
      <c r="N177" s="13">
        <f t="shared" si="36"/>
        <v>3653.625</v>
      </c>
      <c r="O177" s="13">
        <f t="shared" si="37"/>
        <v>2192.1750000000002</v>
      </c>
      <c r="P177" s="51"/>
      <c r="Q177" s="554">
        <v>1461.45</v>
      </c>
      <c r="R177" s="477">
        <v>1461.45</v>
      </c>
      <c r="S177" s="477">
        <v>1461.45</v>
      </c>
      <c r="T177" s="477">
        <v>1461.45</v>
      </c>
      <c r="U177" s="450">
        <v>1353.1980000000001</v>
      </c>
      <c r="V177" s="450">
        <v>1353.1980000000001</v>
      </c>
      <c r="W177" s="436">
        <v>1230.18</v>
      </c>
      <c r="X177" s="409">
        <v>1230.18</v>
      </c>
      <c r="Y177" s="409">
        <v>1230.18</v>
      </c>
      <c r="Z177" s="368">
        <v>1122.4250000000002</v>
      </c>
      <c r="AA177" s="305">
        <v>897.94</v>
      </c>
      <c r="AB177" s="289">
        <v>825.85249999999996</v>
      </c>
      <c r="AC177" s="277">
        <v>660.68200000000002</v>
      </c>
      <c r="AD177" s="263">
        <v>660.68200000000002</v>
      </c>
      <c r="AE177" s="263">
        <v>660.68200000000002</v>
      </c>
      <c r="AF177" s="208">
        <v>594.60785999999996</v>
      </c>
      <c r="AG177" s="208">
        <v>594.60785999999996</v>
      </c>
      <c r="AH177" s="208">
        <v>594.60785999999996</v>
      </c>
      <c r="AI177" s="208">
        <v>594.60785999999996</v>
      </c>
      <c r="AJ177" s="208">
        <v>536.26250000000005</v>
      </c>
      <c r="AK177" s="191">
        <v>429.01</v>
      </c>
      <c r="AL177" s="312"/>
      <c r="AN177" s="34"/>
      <c r="AO177" s="34"/>
      <c r="AP177" s="34"/>
      <c r="AQ177" s="34"/>
      <c r="AR177" s="34"/>
      <c r="AS177" s="34"/>
    </row>
    <row r="178" spans="1:45" s="144" customFormat="1" ht="23.1" customHeight="1" x14ac:dyDescent="0.25">
      <c r="A178" s="449"/>
      <c r="B178" s="2">
        <v>1996</v>
      </c>
      <c r="C178" s="2" t="s">
        <v>462</v>
      </c>
      <c r="D178" s="4" t="s">
        <v>160</v>
      </c>
      <c r="E178" s="116">
        <f t="shared" si="41"/>
        <v>5700</v>
      </c>
      <c r="F178" s="117">
        <f t="shared" si="41"/>
        <v>3400</v>
      </c>
      <c r="G178" s="101"/>
      <c r="H178" s="45"/>
      <c r="I178" s="2"/>
      <c r="J178" s="33"/>
      <c r="K178" s="202">
        <f t="shared" si="33"/>
        <v>5700</v>
      </c>
      <c r="L178" s="202">
        <f t="shared" si="34"/>
        <v>3400</v>
      </c>
      <c r="M178" s="51"/>
      <c r="N178" s="13">
        <f t="shared" si="36"/>
        <v>5665</v>
      </c>
      <c r="O178" s="13">
        <f t="shared" si="37"/>
        <v>3399</v>
      </c>
      <c r="P178" s="51"/>
      <c r="Q178" s="554">
        <v>2266</v>
      </c>
      <c r="R178" s="477">
        <v>2266</v>
      </c>
      <c r="S178" s="477">
        <v>2266</v>
      </c>
      <c r="T178" s="477">
        <v>2266</v>
      </c>
      <c r="U178" s="450">
        <v>2098.1620000000003</v>
      </c>
      <c r="V178" s="450">
        <v>2098.1620000000003</v>
      </c>
      <c r="W178" s="436">
        <v>1907.42</v>
      </c>
      <c r="X178" s="409">
        <v>1907.42</v>
      </c>
      <c r="Y178" s="409">
        <v>1907.42</v>
      </c>
      <c r="Z178" s="368">
        <v>1740.35</v>
      </c>
      <c r="AA178" s="305">
        <v>1392.28</v>
      </c>
      <c r="AB178" s="289">
        <v>1280.5237500000001</v>
      </c>
      <c r="AC178" s="277">
        <v>1024.4190000000001</v>
      </c>
      <c r="AD178" s="263">
        <v>1024.4190000000001</v>
      </c>
      <c r="AE178" s="263">
        <v>1024.4190000000001</v>
      </c>
      <c r="AF178" s="208">
        <v>921.98105999999996</v>
      </c>
      <c r="AG178" s="208">
        <v>921.98105999999996</v>
      </c>
      <c r="AH178" s="208">
        <v>921.98105999999996</v>
      </c>
      <c r="AI178" s="208">
        <v>921.98105999999996</v>
      </c>
      <c r="AJ178" s="208">
        <v>831.51250000000005</v>
      </c>
      <c r="AK178" s="191">
        <v>665.21</v>
      </c>
      <c r="AL178" s="312"/>
      <c r="AN178" s="34"/>
      <c r="AO178" s="34"/>
      <c r="AP178" s="34"/>
      <c r="AQ178" s="34"/>
      <c r="AR178" s="34"/>
      <c r="AS178" s="34"/>
    </row>
    <row r="179" spans="1:45" s="144" customFormat="1" ht="23.1" customHeight="1" x14ac:dyDescent="0.25">
      <c r="A179" s="449"/>
      <c r="B179" s="2">
        <v>1997</v>
      </c>
      <c r="C179" s="2" t="s">
        <v>463</v>
      </c>
      <c r="D179" s="4" t="s">
        <v>161</v>
      </c>
      <c r="E179" s="116">
        <f t="shared" si="41"/>
        <v>7800</v>
      </c>
      <c r="F179" s="117">
        <f t="shared" si="41"/>
        <v>4700</v>
      </c>
      <c r="G179" s="101"/>
      <c r="H179" s="45"/>
      <c r="I179" s="2"/>
      <c r="J179" s="33"/>
      <c r="K179" s="202">
        <f t="shared" si="33"/>
        <v>7800</v>
      </c>
      <c r="L179" s="202">
        <f t="shared" si="34"/>
        <v>4700</v>
      </c>
      <c r="M179" s="51"/>
      <c r="N179" s="13">
        <f t="shared" si="36"/>
        <v>7758.95</v>
      </c>
      <c r="O179" s="13">
        <f t="shared" si="37"/>
        <v>4655.37</v>
      </c>
      <c r="P179" s="51"/>
      <c r="Q179" s="554">
        <v>3103.58</v>
      </c>
      <c r="R179" s="477">
        <v>3103.58</v>
      </c>
      <c r="S179" s="477">
        <v>3103.58</v>
      </c>
      <c r="T179" s="477">
        <v>3103.58</v>
      </c>
      <c r="U179" s="450">
        <v>2873.6840000000002</v>
      </c>
      <c r="V179" s="450">
        <v>2873.6840000000002</v>
      </c>
      <c r="W179" s="436">
        <v>2612.44</v>
      </c>
      <c r="X179" s="409">
        <v>2612.44</v>
      </c>
      <c r="Y179" s="409">
        <v>2612.44</v>
      </c>
      <c r="Z179" s="368">
        <v>2383.6125000000002</v>
      </c>
      <c r="AA179" s="305">
        <v>1906.89</v>
      </c>
      <c r="AB179" s="289">
        <v>1753.8262500000001</v>
      </c>
      <c r="AC179" s="277">
        <v>1403.0610000000001</v>
      </c>
      <c r="AD179" s="263">
        <v>1403.0610000000001</v>
      </c>
      <c r="AE179" s="263">
        <v>1403.0610000000001</v>
      </c>
      <c r="AF179" s="208">
        <v>1262.7568799999999</v>
      </c>
      <c r="AG179" s="208">
        <v>1262.7568799999999</v>
      </c>
      <c r="AH179" s="208">
        <v>1262.7568799999999</v>
      </c>
      <c r="AI179" s="208">
        <v>1262.7568799999999</v>
      </c>
      <c r="AJ179" s="208">
        <v>1138.8500000000001</v>
      </c>
      <c r="AK179" s="191">
        <v>911.08</v>
      </c>
      <c r="AL179" s="312"/>
      <c r="AN179" s="34"/>
      <c r="AO179" s="34"/>
      <c r="AP179" s="34"/>
      <c r="AQ179" s="34"/>
      <c r="AR179" s="34"/>
      <c r="AS179" s="34"/>
    </row>
    <row r="180" spans="1:45" s="144" customFormat="1" ht="23.1" customHeight="1" x14ac:dyDescent="0.25">
      <c r="A180" s="449"/>
      <c r="B180" s="2">
        <v>1998</v>
      </c>
      <c r="C180" s="2" t="s">
        <v>464</v>
      </c>
      <c r="D180" s="4" t="s">
        <v>162</v>
      </c>
      <c r="E180" s="116">
        <f t="shared" si="41"/>
        <v>21700</v>
      </c>
      <c r="F180" s="117">
        <f t="shared" si="41"/>
        <v>13000</v>
      </c>
      <c r="G180" s="101"/>
      <c r="H180" s="45"/>
      <c r="I180" s="2"/>
      <c r="J180" s="33"/>
      <c r="K180" s="202">
        <f t="shared" si="33"/>
        <v>21700</v>
      </c>
      <c r="L180" s="202">
        <f t="shared" si="34"/>
        <v>13000</v>
      </c>
      <c r="M180" s="51"/>
      <c r="N180" s="13">
        <f t="shared" si="36"/>
        <v>21645.224999999999</v>
      </c>
      <c r="O180" s="13">
        <f t="shared" si="37"/>
        <v>12987.135</v>
      </c>
      <c r="P180" s="51"/>
      <c r="Q180" s="554">
        <v>8658.09</v>
      </c>
      <c r="R180" s="477">
        <v>8658.09</v>
      </c>
      <c r="S180" s="477">
        <v>8658.09</v>
      </c>
      <c r="T180" s="477">
        <v>8658.09</v>
      </c>
      <c r="U180" s="450">
        <v>8017.4930000000004</v>
      </c>
      <c r="V180" s="450">
        <v>8017.4930000000004</v>
      </c>
      <c r="W180" s="436">
        <v>7288.63</v>
      </c>
      <c r="X180" s="409">
        <v>7288.63</v>
      </c>
      <c r="Y180" s="409">
        <v>7288.63</v>
      </c>
      <c r="Z180" s="368">
        <v>6650.2124999999996</v>
      </c>
      <c r="AA180" s="305">
        <v>5320.17</v>
      </c>
      <c r="AB180" s="289">
        <v>4893.1162500000009</v>
      </c>
      <c r="AC180" s="277">
        <v>3914.4930000000004</v>
      </c>
      <c r="AD180" s="263">
        <v>3914.4930000000004</v>
      </c>
      <c r="AE180" s="263">
        <v>3914.4930000000004</v>
      </c>
      <c r="AF180" s="208">
        <v>3523.0456799999997</v>
      </c>
      <c r="AG180" s="208">
        <v>3523.0456799999997</v>
      </c>
      <c r="AH180" s="208">
        <v>3523.0456799999997</v>
      </c>
      <c r="AI180" s="208">
        <v>3523.0456799999997</v>
      </c>
      <c r="AJ180" s="208">
        <v>3177.3500000000004</v>
      </c>
      <c r="AK180" s="191">
        <v>2541.88</v>
      </c>
      <c r="AL180" s="312"/>
      <c r="AN180" s="34"/>
      <c r="AO180" s="34"/>
      <c r="AP180" s="34"/>
      <c r="AQ180" s="34"/>
      <c r="AR180" s="34"/>
      <c r="AS180" s="34"/>
    </row>
    <row r="181" spans="1:45" s="144" customFormat="1" ht="15" customHeight="1" x14ac:dyDescent="0.25">
      <c r="A181" s="2"/>
      <c r="B181" s="2"/>
      <c r="C181" s="2"/>
      <c r="D181" s="136"/>
      <c r="E181" s="138"/>
      <c r="F181" s="139"/>
      <c r="G181" s="99"/>
      <c r="H181" s="2"/>
      <c r="I181" s="2"/>
      <c r="J181" s="34"/>
      <c r="K181" s="202">
        <f t="shared" si="33"/>
        <v>0</v>
      </c>
      <c r="L181" s="202">
        <f t="shared" si="34"/>
        <v>0</v>
      </c>
      <c r="M181" s="2"/>
      <c r="N181" s="13"/>
      <c r="O181" s="13"/>
      <c r="P181" s="2"/>
      <c r="Q181" s="398"/>
      <c r="R181" s="398"/>
      <c r="S181" s="398"/>
      <c r="T181" s="398"/>
      <c r="U181" s="398"/>
      <c r="V181" s="398"/>
      <c r="W181" s="400"/>
      <c r="X181" s="401"/>
      <c r="Y181" s="401"/>
      <c r="Z181" s="329"/>
      <c r="AA181" s="329"/>
      <c r="AB181" s="330"/>
      <c r="AC181" s="280"/>
      <c r="AD181" s="331"/>
      <c r="AE181" s="331"/>
      <c r="AF181" s="237"/>
      <c r="AG181" s="237"/>
      <c r="AH181" s="237"/>
      <c r="AI181" s="237"/>
      <c r="AJ181" s="237"/>
      <c r="AK181" s="197"/>
      <c r="AL181" s="312"/>
      <c r="AN181" s="34"/>
      <c r="AO181" s="34"/>
      <c r="AP181" s="34"/>
      <c r="AQ181" s="34"/>
      <c r="AR181" s="34"/>
      <c r="AS181" s="34"/>
    </row>
    <row r="182" spans="1:45" s="144" customFormat="1" ht="23.1" hidden="1" customHeight="1" x14ac:dyDescent="0.25">
      <c r="A182" s="2"/>
      <c r="B182" s="2"/>
      <c r="C182" s="2"/>
      <c r="D182" s="136"/>
      <c r="E182" s="138"/>
      <c r="F182" s="139"/>
      <c r="G182" s="194" t="s">
        <v>780</v>
      </c>
      <c r="H182" s="182"/>
      <c r="I182" s="182"/>
      <c r="J182" s="33"/>
      <c r="K182" s="202">
        <f t="shared" si="33"/>
        <v>0</v>
      </c>
      <c r="L182" s="202">
        <f t="shared" si="34"/>
        <v>0</v>
      </c>
      <c r="M182" s="51"/>
      <c r="N182" s="13"/>
      <c r="O182" s="13"/>
      <c r="P182" s="51"/>
      <c r="Q182" s="398"/>
      <c r="R182" s="398"/>
      <c r="S182" s="398"/>
      <c r="T182" s="398"/>
      <c r="U182" s="398"/>
      <c r="V182" s="398"/>
      <c r="W182" s="400"/>
      <c r="X182" s="401"/>
      <c r="Y182" s="401"/>
      <c r="Z182" s="329"/>
      <c r="AA182" s="300"/>
      <c r="AB182" s="289"/>
      <c r="AC182" s="277"/>
      <c r="AD182" s="263"/>
      <c r="AE182" s="263"/>
      <c r="AF182" s="208"/>
      <c r="AG182" s="208"/>
      <c r="AH182" s="208"/>
      <c r="AI182" s="208"/>
      <c r="AJ182" s="208"/>
      <c r="AK182" s="191"/>
      <c r="AL182" s="312" t="e">
        <f t="shared" ref="AL182:AL245" si="42">Q182/T182</f>
        <v>#DIV/0!</v>
      </c>
      <c r="AN182" s="34"/>
      <c r="AO182" s="34"/>
      <c r="AP182" s="34"/>
      <c r="AQ182" s="34"/>
      <c r="AR182" s="34"/>
      <c r="AS182" s="34"/>
    </row>
    <row r="183" spans="1:45" s="144" customFormat="1" ht="23.1" hidden="1" customHeight="1" x14ac:dyDescent="0.25">
      <c r="A183" s="2"/>
      <c r="B183" s="2">
        <v>2018</v>
      </c>
      <c r="C183" s="2" t="s">
        <v>730</v>
      </c>
      <c r="D183" s="4" t="s">
        <v>727</v>
      </c>
      <c r="E183" s="116">
        <f t="shared" ref="E183:F185" si="43">MROUND(K183+4.7,10)</f>
        <v>0</v>
      </c>
      <c r="F183" s="117">
        <f t="shared" si="43"/>
        <v>0</v>
      </c>
      <c r="G183" s="99"/>
      <c r="H183" s="2"/>
      <c r="I183" s="2"/>
      <c r="J183" s="33"/>
      <c r="K183" s="202">
        <f t="shared" si="33"/>
        <v>0</v>
      </c>
      <c r="L183" s="202">
        <f t="shared" si="34"/>
        <v>0</v>
      </c>
      <c r="M183" s="51"/>
      <c r="N183" s="13"/>
      <c r="O183" s="13"/>
      <c r="P183" s="51"/>
      <c r="Q183" s="398"/>
      <c r="R183" s="398"/>
      <c r="S183" s="398"/>
      <c r="T183" s="398"/>
      <c r="U183" s="398"/>
      <c r="V183" s="398"/>
      <c r="W183" s="400"/>
      <c r="X183" s="401"/>
      <c r="Y183" s="401"/>
      <c r="Z183" s="329"/>
      <c r="AA183" s="303"/>
      <c r="AB183" s="289"/>
      <c r="AC183" s="277"/>
      <c r="AD183" s="263"/>
      <c r="AE183" s="263"/>
      <c r="AF183" s="208"/>
      <c r="AG183" s="208"/>
      <c r="AH183" s="208"/>
      <c r="AI183" s="208"/>
      <c r="AJ183" s="208"/>
      <c r="AK183" s="191"/>
      <c r="AL183" s="312" t="e">
        <f t="shared" si="42"/>
        <v>#DIV/0!</v>
      </c>
      <c r="AN183" s="34"/>
      <c r="AO183" s="34"/>
      <c r="AP183" s="34"/>
      <c r="AQ183" s="34"/>
      <c r="AR183" s="34"/>
      <c r="AS183" s="34"/>
    </row>
    <row r="184" spans="1:45" s="144" customFormat="1" ht="23.1" hidden="1" customHeight="1" x14ac:dyDescent="0.25">
      <c r="A184" s="2"/>
      <c r="B184" s="2">
        <v>2018</v>
      </c>
      <c r="C184" s="2" t="s">
        <v>730</v>
      </c>
      <c r="D184" s="4" t="s">
        <v>728</v>
      </c>
      <c r="E184" s="116">
        <f t="shared" si="43"/>
        <v>0</v>
      </c>
      <c r="F184" s="117">
        <f t="shared" si="43"/>
        <v>0</v>
      </c>
      <c r="G184" s="99"/>
      <c r="H184" s="2"/>
      <c r="I184" s="2"/>
      <c r="J184" s="33"/>
      <c r="K184" s="202">
        <f t="shared" si="33"/>
        <v>0</v>
      </c>
      <c r="L184" s="202">
        <f t="shared" si="34"/>
        <v>0</v>
      </c>
      <c r="M184" s="51"/>
      <c r="N184" s="13"/>
      <c r="O184" s="13"/>
      <c r="P184" s="51"/>
      <c r="Q184" s="398"/>
      <c r="R184" s="398"/>
      <c r="S184" s="398"/>
      <c r="T184" s="398"/>
      <c r="U184" s="398"/>
      <c r="V184" s="398"/>
      <c r="W184" s="400"/>
      <c r="X184" s="401"/>
      <c r="Y184" s="401"/>
      <c r="Z184" s="329"/>
      <c r="AA184" s="303"/>
      <c r="AB184" s="289"/>
      <c r="AC184" s="277"/>
      <c r="AD184" s="263"/>
      <c r="AE184" s="263"/>
      <c r="AF184" s="208"/>
      <c r="AG184" s="208"/>
      <c r="AH184" s="208"/>
      <c r="AI184" s="208"/>
      <c r="AJ184" s="208"/>
      <c r="AK184" s="191"/>
      <c r="AL184" s="312" t="e">
        <f t="shared" si="42"/>
        <v>#DIV/0!</v>
      </c>
      <c r="AN184" s="34"/>
      <c r="AO184" s="34"/>
      <c r="AP184" s="34"/>
      <c r="AQ184" s="34"/>
      <c r="AR184" s="34"/>
      <c r="AS184" s="34"/>
    </row>
    <row r="185" spans="1:45" s="144" customFormat="1" ht="23.1" hidden="1" customHeight="1" x14ac:dyDescent="0.25">
      <c r="A185" s="2"/>
      <c r="B185" s="2">
        <v>2018</v>
      </c>
      <c r="C185" s="2" t="s">
        <v>730</v>
      </c>
      <c r="D185" s="4" t="s">
        <v>729</v>
      </c>
      <c r="E185" s="116">
        <f t="shared" si="43"/>
        <v>0</v>
      </c>
      <c r="F185" s="117">
        <f t="shared" si="43"/>
        <v>0</v>
      </c>
      <c r="G185" s="99"/>
      <c r="H185" s="2"/>
      <c r="I185" s="2"/>
      <c r="J185" s="33"/>
      <c r="K185" s="202">
        <f t="shared" si="33"/>
        <v>0</v>
      </c>
      <c r="L185" s="202">
        <f t="shared" si="34"/>
        <v>0</v>
      </c>
      <c r="M185" s="51"/>
      <c r="N185" s="13"/>
      <c r="O185" s="13"/>
      <c r="P185" s="51"/>
      <c r="Q185" s="398"/>
      <c r="R185" s="398"/>
      <c r="S185" s="398"/>
      <c r="T185" s="398"/>
      <c r="U185" s="398"/>
      <c r="V185" s="398"/>
      <c r="W185" s="400"/>
      <c r="X185" s="401"/>
      <c r="Y185" s="401"/>
      <c r="Z185" s="329"/>
      <c r="AA185" s="303"/>
      <c r="AB185" s="289"/>
      <c r="AC185" s="277"/>
      <c r="AD185" s="263"/>
      <c r="AE185" s="263"/>
      <c r="AF185" s="208"/>
      <c r="AG185" s="208"/>
      <c r="AH185" s="208"/>
      <c r="AI185" s="208"/>
      <c r="AJ185" s="208"/>
      <c r="AK185" s="191"/>
      <c r="AL185" s="312" t="e">
        <f t="shared" si="42"/>
        <v>#DIV/0!</v>
      </c>
      <c r="AN185" s="34"/>
      <c r="AO185" s="34"/>
      <c r="AP185" s="34"/>
      <c r="AQ185" s="34"/>
      <c r="AR185" s="34"/>
      <c r="AS185" s="34"/>
    </row>
    <row r="186" spans="1:45" s="144" customFormat="1" ht="23.1" hidden="1" customHeight="1" x14ac:dyDescent="0.25">
      <c r="A186" s="2"/>
      <c r="B186" s="2"/>
      <c r="C186" s="2"/>
      <c r="D186" s="136"/>
      <c r="E186" s="138"/>
      <c r="F186" s="139"/>
      <c r="G186" s="99"/>
      <c r="H186" s="2"/>
      <c r="I186" s="2"/>
      <c r="J186" s="34"/>
      <c r="K186" s="202">
        <f t="shared" si="33"/>
        <v>0</v>
      </c>
      <c r="L186" s="202">
        <f t="shared" si="34"/>
        <v>0</v>
      </c>
      <c r="M186" s="2"/>
      <c r="N186" s="13"/>
      <c r="O186" s="13"/>
      <c r="P186" s="2"/>
      <c r="Q186" s="398"/>
      <c r="R186" s="398"/>
      <c r="S186" s="398"/>
      <c r="T186" s="398"/>
      <c r="U186" s="398"/>
      <c r="V186" s="398"/>
      <c r="W186" s="400"/>
      <c r="X186" s="401"/>
      <c r="Y186" s="401"/>
      <c r="Z186" s="329"/>
      <c r="AA186" s="332"/>
      <c r="AB186" s="330"/>
      <c r="AC186" s="280"/>
      <c r="AD186" s="331"/>
      <c r="AE186" s="331"/>
      <c r="AF186" s="237"/>
      <c r="AG186" s="237"/>
      <c r="AH186" s="237"/>
      <c r="AI186" s="237"/>
      <c r="AJ186" s="237"/>
      <c r="AK186" s="197"/>
      <c r="AL186" s="312" t="e">
        <f t="shared" si="42"/>
        <v>#DIV/0!</v>
      </c>
      <c r="AN186" s="34"/>
      <c r="AO186" s="34"/>
      <c r="AP186" s="34"/>
      <c r="AQ186" s="34"/>
      <c r="AR186" s="34"/>
      <c r="AS186" s="34"/>
    </row>
    <row r="187" spans="1:45" s="144" customFormat="1" ht="23.1" customHeight="1" x14ac:dyDescent="0.25">
      <c r="A187" s="2"/>
      <c r="B187" s="2"/>
      <c r="C187" s="2"/>
      <c r="D187" s="615" t="s">
        <v>56</v>
      </c>
      <c r="E187" s="615"/>
      <c r="F187" s="615"/>
      <c r="G187" s="615"/>
      <c r="H187" s="615"/>
      <c r="I187" s="615"/>
      <c r="J187" s="34"/>
      <c r="K187" s="202">
        <f t="shared" si="33"/>
        <v>0</v>
      </c>
      <c r="L187" s="202">
        <f t="shared" si="34"/>
        <v>0</v>
      </c>
      <c r="M187" s="2"/>
      <c r="N187" s="13"/>
      <c r="O187" s="13"/>
      <c r="P187" s="2"/>
      <c r="Q187" s="553">
        <v>45483</v>
      </c>
      <c r="R187" s="476">
        <v>45455</v>
      </c>
      <c r="S187" s="476">
        <v>45425</v>
      </c>
      <c r="T187" s="476">
        <v>45394</v>
      </c>
      <c r="U187" s="473">
        <v>220324</v>
      </c>
      <c r="V187" s="398"/>
      <c r="W187" s="400"/>
      <c r="X187" s="401"/>
      <c r="Y187" s="401"/>
      <c r="Z187" s="329"/>
      <c r="AA187" s="332"/>
      <c r="AB187" s="330"/>
      <c r="AC187" s="280"/>
      <c r="AD187" s="331"/>
      <c r="AE187" s="331"/>
      <c r="AF187" s="237"/>
      <c r="AG187" s="237"/>
      <c r="AH187" s="237"/>
      <c r="AI187" s="237"/>
      <c r="AJ187" s="237"/>
      <c r="AK187" s="197"/>
      <c r="AL187" s="312">
        <f t="shared" si="42"/>
        <v>1.0019606115345641</v>
      </c>
      <c r="AN187" s="34"/>
      <c r="AO187" s="34"/>
      <c r="AP187" s="34"/>
      <c r="AQ187" s="34"/>
      <c r="AR187" s="34"/>
      <c r="AS187" s="34"/>
    </row>
    <row r="188" spans="1:45" s="144" customFormat="1" ht="23.1" customHeight="1" x14ac:dyDescent="0.25">
      <c r="A188" s="449"/>
      <c r="B188" s="2">
        <v>2018</v>
      </c>
      <c r="C188" s="2" t="s">
        <v>473</v>
      </c>
      <c r="D188" s="4" t="s">
        <v>171</v>
      </c>
      <c r="E188" s="116">
        <f t="shared" ref="E188:F191" si="44">K188</f>
        <v>2300</v>
      </c>
      <c r="F188" s="117">
        <f t="shared" si="44"/>
        <v>1400</v>
      </c>
      <c r="G188" s="101"/>
      <c r="H188" s="2"/>
      <c r="I188" s="2"/>
      <c r="J188" s="33"/>
      <c r="K188" s="202">
        <f t="shared" si="33"/>
        <v>2300</v>
      </c>
      <c r="L188" s="202">
        <f t="shared" si="34"/>
        <v>1400</v>
      </c>
      <c r="M188" s="51"/>
      <c r="N188" s="13">
        <f t="shared" si="36"/>
        <v>2282.9750000000004</v>
      </c>
      <c r="O188" s="13">
        <f t="shared" si="37"/>
        <v>1369.7850000000001</v>
      </c>
      <c r="P188" s="51"/>
      <c r="Q188" s="554">
        <v>913.19</v>
      </c>
      <c r="R188" s="477">
        <v>913.19</v>
      </c>
      <c r="S188" s="477">
        <v>913.19</v>
      </c>
      <c r="T188" s="477">
        <v>913.19</v>
      </c>
      <c r="U188" s="450">
        <v>845.68000000000006</v>
      </c>
      <c r="V188" s="450">
        <v>845.68000000000006</v>
      </c>
      <c r="W188" s="436">
        <v>768.8</v>
      </c>
      <c r="X188" s="409">
        <v>768.8</v>
      </c>
      <c r="Y188" s="409">
        <v>768.8</v>
      </c>
      <c r="Z188" s="368">
        <v>701.35</v>
      </c>
      <c r="AA188" s="305">
        <v>561.08000000000004</v>
      </c>
      <c r="AB188" s="289">
        <v>536.70000000000005</v>
      </c>
      <c r="AC188" s="277">
        <v>429.36</v>
      </c>
      <c r="AD188" s="263">
        <v>429.36</v>
      </c>
      <c r="AE188" s="263">
        <v>429.36</v>
      </c>
      <c r="AF188" s="208">
        <v>386.41679999999997</v>
      </c>
      <c r="AG188" s="208">
        <v>386.41679999999997</v>
      </c>
      <c r="AH188" s="208">
        <v>386.41679999999997</v>
      </c>
      <c r="AI188" s="208">
        <v>386.41679999999997</v>
      </c>
      <c r="AJ188" s="208">
        <v>348.5</v>
      </c>
      <c r="AK188" s="191">
        <v>278.8</v>
      </c>
      <c r="AL188" s="312">
        <f t="shared" si="42"/>
        <v>1</v>
      </c>
      <c r="AN188" s="34"/>
      <c r="AO188" s="34"/>
      <c r="AP188" s="34"/>
      <c r="AQ188" s="34"/>
      <c r="AR188" s="34"/>
      <c r="AS188" s="34"/>
    </row>
    <row r="189" spans="1:45" s="144" customFormat="1" ht="23.1" customHeight="1" x14ac:dyDescent="0.25">
      <c r="A189" s="449"/>
      <c r="B189" s="2">
        <v>2019</v>
      </c>
      <c r="C189" s="2" t="s">
        <v>474</v>
      </c>
      <c r="D189" s="4" t="s">
        <v>172</v>
      </c>
      <c r="E189" s="116">
        <f t="shared" si="44"/>
        <v>3900</v>
      </c>
      <c r="F189" s="117">
        <f t="shared" si="44"/>
        <v>2400</v>
      </c>
      <c r="G189" s="101"/>
      <c r="H189" s="2"/>
      <c r="I189" s="2"/>
      <c r="J189" s="33"/>
      <c r="K189" s="202">
        <f t="shared" si="33"/>
        <v>3900</v>
      </c>
      <c r="L189" s="202">
        <f t="shared" si="34"/>
        <v>2400</v>
      </c>
      <c r="M189" s="51"/>
      <c r="N189" s="13">
        <f t="shared" si="36"/>
        <v>3848.25</v>
      </c>
      <c r="O189" s="13">
        <f t="shared" si="37"/>
        <v>2308.9499999999998</v>
      </c>
      <c r="P189" s="51"/>
      <c r="Q189" s="554">
        <v>1539.3</v>
      </c>
      <c r="R189" s="477">
        <v>1539.3</v>
      </c>
      <c r="S189" s="477">
        <v>1539.3</v>
      </c>
      <c r="T189" s="477">
        <v>1539.3</v>
      </c>
      <c r="U189" s="450">
        <v>1425.2700000000002</v>
      </c>
      <c r="V189" s="450">
        <v>1425.2700000000002</v>
      </c>
      <c r="W189" s="436">
        <v>1295.7</v>
      </c>
      <c r="X189" s="409">
        <v>1295.7</v>
      </c>
      <c r="Y189" s="409">
        <v>1295.7</v>
      </c>
      <c r="Z189" s="368">
        <v>1182.2125000000001</v>
      </c>
      <c r="AA189" s="305">
        <v>945.77</v>
      </c>
      <c r="AB189" s="289">
        <v>869.85</v>
      </c>
      <c r="AC189" s="277">
        <v>695.88</v>
      </c>
      <c r="AD189" s="263">
        <v>695.88</v>
      </c>
      <c r="AE189" s="263">
        <v>695.88</v>
      </c>
      <c r="AF189" s="208">
        <v>626.29181999999992</v>
      </c>
      <c r="AG189" s="208">
        <v>626.29181999999992</v>
      </c>
      <c r="AH189" s="208">
        <v>626.29181999999992</v>
      </c>
      <c r="AI189" s="208">
        <v>626.29181999999992</v>
      </c>
      <c r="AJ189" s="208">
        <v>564.83749999999998</v>
      </c>
      <c r="AK189" s="191">
        <v>451.87</v>
      </c>
      <c r="AL189" s="312">
        <f t="shared" si="42"/>
        <v>1</v>
      </c>
      <c r="AN189" s="34"/>
      <c r="AO189" s="34"/>
      <c r="AP189" s="34"/>
      <c r="AQ189" s="34"/>
      <c r="AR189" s="34"/>
      <c r="AS189" s="34"/>
    </row>
    <row r="190" spans="1:45" s="144" customFormat="1" ht="23.1" customHeight="1" x14ac:dyDescent="0.25">
      <c r="A190" s="449"/>
      <c r="B190" s="2">
        <v>2020</v>
      </c>
      <c r="C190" s="2" t="s">
        <v>475</v>
      </c>
      <c r="D190" s="4" t="s">
        <v>735</v>
      </c>
      <c r="E190" s="116">
        <f t="shared" si="44"/>
        <v>10200</v>
      </c>
      <c r="F190" s="117">
        <f t="shared" si="44"/>
        <v>6100</v>
      </c>
      <c r="G190" s="101"/>
      <c r="H190" s="2"/>
      <c r="I190" s="2"/>
      <c r="J190" s="33"/>
      <c r="K190" s="202">
        <f t="shared" si="33"/>
        <v>10200</v>
      </c>
      <c r="L190" s="202">
        <f t="shared" si="34"/>
        <v>6100</v>
      </c>
      <c r="M190" s="51"/>
      <c r="N190" s="13">
        <f t="shared" si="36"/>
        <v>10150</v>
      </c>
      <c r="O190" s="13">
        <f t="shared" si="37"/>
        <v>6090</v>
      </c>
      <c r="P190" s="51"/>
      <c r="Q190" s="554">
        <v>4060</v>
      </c>
      <c r="R190" s="547">
        <v>4060</v>
      </c>
      <c r="S190" s="477">
        <v>4059.52</v>
      </c>
      <c r="T190" s="477">
        <v>4059.52</v>
      </c>
      <c r="U190" s="450">
        <v>3758.8100000000004</v>
      </c>
      <c r="V190" s="450">
        <v>3758.8100000000004</v>
      </c>
      <c r="W190" s="436">
        <v>3417.1</v>
      </c>
      <c r="X190" s="409">
        <v>3417.1</v>
      </c>
      <c r="Y190" s="409">
        <v>3417.1</v>
      </c>
      <c r="Z190" s="368">
        <v>3117.7874999999999</v>
      </c>
      <c r="AA190" s="305">
        <v>2494.23</v>
      </c>
      <c r="AB190" s="289">
        <v>2294.0250000000001</v>
      </c>
      <c r="AC190" s="277">
        <v>1835.22</v>
      </c>
      <c r="AD190" s="263">
        <v>1835.22</v>
      </c>
      <c r="AE190" s="263">
        <v>1835.22</v>
      </c>
      <c r="AF190" s="208">
        <v>1651.6961999999999</v>
      </c>
      <c r="AG190" s="208">
        <v>1651.6961999999999</v>
      </c>
      <c r="AH190" s="208">
        <v>1651.6961999999999</v>
      </c>
      <c r="AI190" s="208">
        <v>1651.6961999999999</v>
      </c>
      <c r="AJ190" s="208">
        <v>1489.625</v>
      </c>
      <c r="AK190" s="191">
        <v>1191.7</v>
      </c>
      <c r="AL190" s="312">
        <f t="shared" si="42"/>
        <v>1.0001182405801672</v>
      </c>
      <c r="AN190" s="34"/>
      <c r="AO190" s="34"/>
      <c r="AP190" s="34"/>
      <c r="AQ190" s="34"/>
      <c r="AR190" s="34"/>
      <c r="AS190" s="34"/>
    </row>
    <row r="191" spans="1:45" s="144" customFormat="1" ht="23.1" customHeight="1" x14ac:dyDescent="0.25">
      <c r="A191" s="449"/>
      <c r="B191" s="2">
        <v>2021</v>
      </c>
      <c r="C191" s="2" t="s">
        <v>476</v>
      </c>
      <c r="D191" s="4" t="s">
        <v>736</v>
      </c>
      <c r="E191" s="116">
        <f t="shared" si="44"/>
        <v>20400</v>
      </c>
      <c r="F191" s="117">
        <f t="shared" si="44"/>
        <v>12200</v>
      </c>
      <c r="G191" s="101"/>
      <c r="H191" s="2"/>
      <c r="I191" s="2"/>
      <c r="J191" s="33"/>
      <c r="K191" s="202">
        <f t="shared" si="33"/>
        <v>20400</v>
      </c>
      <c r="L191" s="202">
        <f t="shared" si="34"/>
        <v>12200</v>
      </c>
      <c r="M191" s="51"/>
      <c r="N191" s="13">
        <f t="shared" si="36"/>
        <v>20320.45</v>
      </c>
      <c r="O191" s="13">
        <f t="shared" si="37"/>
        <v>12192.27</v>
      </c>
      <c r="P191" s="51"/>
      <c r="Q191" s="554">
        <v>8128.18</v>
      </c>
      <c r="R191" s="477">
        <v>8128.18</v>
      </c>
      <c r="S191" s="477">
        <v>8128.18</v>
      </c>
      <c r="T191" s="477">
        <v>8128.18</v>
      </c>
      <c r="U191" s="450">
        <v>7527.3</v>
      </c>
      <c r="V191" s="450">
        <v>7527.3</v>
      </c>
      <c r="W191" s="436">
        <v>6843</v>
      </c>
      <c r="X191" s="409">
        <v>6843</v>
      </c>
      <c r="Y191" s="409">
        <v>6843</v>
      </c>
      <c r="Z191" s="368">
        <v>6243.6125000000002</v>
      </c>
      <c r="AA191" s="305">
        <v>4994.8900000000003</v>
      </c>
      <c r="AB191" s="289">
        <v>4593.2375000000002</v>
      </c>
      <c r="AC191" s="277">
        <v>3674.59</v>
      </c>
      <c r="AD191" s="263">
        <v>3674.59</v>
      </c>
      <c r="AE191" s="263">
        <v>3674.59</v>
      </c>
      <c r="AF191" s="208">
        <v>3307.6751399999994</v>
      </c>
      <c r="AG191" s="208">
        <v>3307.6751399999994</v>
      </c>
      <c r="AH191" s="208">
        <v>3307.6751399999994</v>
      </c>
      <c r="AI191" s="208">
        <v>3307.6751399999994</v>
      </c>
      <c r="AJ191" s="208">
        <v>2983.1124999999997</v>
      </c>
      <c r="AK191" s="191">
        <v>2386.4899999999998</v>
      </c>
      <c r="AL191" s="312">
        <f t="shared" si="42"/>
        <v>1</v>
      </c>
      <c r="AN191" s="34"/>
      <c r="AO191" s="34"/>
      <c r="AP191" s="34"/>
      <c r="AQ191" s="34"/>
      <c r="AR191" s="34"/>
      <c r="AS191" s="34"/>
    </row>
    <row r="192" spans="1:45" s="144" customFormat="1" ht="15" customHeight="1" x14ac:dyDescent="0.25">
      <c r="A192" s="2"/>
      <c r="B192" s="2"/>
      <c r="C192" s="2"/>
      <c r="D192" s="136"/>
      <c r="E192" s="138"/>
      <c r="F192" s="139"/>
      <c r="G192" s="99"/>
      <c r="H192" s="2"/>
      <c r="I192" s="2"/>
      <c r="J192" s="34"/>
      <c r="K192" s="202">
        <f t="shared" si="33"/>
        <v>0</v>
      </c>
      <c r="L192" s="202">
        <f t="shared" si="34"/>
        <v>0</v>
      </c>
      <c r="M192" s="2"/>
      <c r="N192" s="13">
        <f t="shared" si="36"/>
        <v>0</v>
      </c>
      <c r="O192" s="13">
        <f t="shared" si="37"/>
        <v>0</v>
      </c>
      <c r="P192" s="2"/>
      <c r="Q192" s="398"/>
      <c r="R192" s="398"/>
      <c r="S192" s="398">
        <v>0</v>
      </c>
      <c r="T192" s="398">
        <v>0</v>
      </c>
      <c r="U192" s="398">
        <v>0</v>
      </c>
      <c r="V192" s="398">
        <v>0</v>
      </c>
      <c r="W192" s="400"/>
      <c r="X192" s="401"/>
      <c r="Y192" s="401"/>
      <c r="Z192" s="329"/>
      <c r="AA192" s="329"/>
      <c r="AB192" s="330"/>
      <c r="AC192" s="280"/>
      <c r="AD192" s="331"/>
      <c r="AE192" s="331"/>
      <c r="AF192" s="208"/>
      <c r="AG192" s="208"/>
      <c r="AH192" s="208"/>
      <c r="AI192" s="208"/>
      <c r="AJ192" s="208"/>
      <c r="AK192" s="191"/>
      <c r="AL192" s="312" t="e">
        <f t="shared" si="42"/>
        <v>#DIV/0!</v>
      </c>
      <c r="AN192" s="34"/>
      <c r="AO192" s="34"/>
      <c r="AP192" s="34"/>
      <c r="AQ192" s="34"/>
      <c r="AR192" s="34"/>
      <c r="AS192" s="34"/>
    </row>
    <row r="193" spans="1:45" s="144" customFormat="1" ht="23.1" customHeight="1" x14ac:dyDescent="0.25">
      <c r="A193" s="2"/>
      <c r="B193" s="2"/>
      <c r="C193" s="2"/>
      <c r="D193" s="615" t="s">
        <v>284</v>
      </c>
      <c r="E193" s="615"/>
      <c r="F193" s="615"/>
      <c r="G193" s="615"/>
      <c r="H193" s="615"/>
      <c r="I193" s="615"/>
      <c r="J193" s="34"/>
      <c r="K193" s="202">
        <f t="shared" si="33"/>
        <v>113800</v>
      </c>
      <c r="L193" s="202">
        <f t="shared" si="34"/>
        <v>68300</v>
      </c>
      <c r="M193" s="2"/>
      <c r="N193" s="13">
        <f t="shared" si="36"/>
        <v>113707.5</v>
      </c>
      <c r="O193" s="13">
        <f t="shared" si="37"/>
        <v>68224.5</v>
      </c>
      <c r="P193" s="2"/>
      <c r="Q193" s="553">
        <v>45483</v>
      </c>
      <c r="R193" s="476">
        <v>45455</v>
      </c>
      <c r="S193" s="476">
        <v>45425</v>
      </c>
      <c r="T193" s="476">
        <v>45394</v>
      </c>
      <c r="U193" s="473">
        <v>220324</v>
      </c>
      <c r="V193" s="398"/>
      <c r="W193" s="400"/>
      <c r="X193" s="401"/>
      <c r="Y193" s="401"/>
      <c r="Z193" s="329"/>
      <c r="AA193" s="329"/>
      <c r="AB193" s="330"/>
      <c r="AC193" s="280"/>
      <c r="AD193" s="331"/>
      <c r="AE193" s="331"/>
      <c r="AF193" s="208"/>
      <c r="AG193" s="208"/>
      <c r="AH193" s="208"/>
      <c r="AI193" s="208"/>
      <c r="AJ193" s="208"/>
      <c r="AK193" s="191"/>
      <c r="AL193" s="312">
        <f t="shared" si="42"/>
        <v>1.0019606115345641</v>
      </c>
      <c r="AN193" s="34"/>
      <c r="AO193" s="34"/>
      <c r="AP193" s="34"/>
      <c r="AQ193" s="34"/>
      <c r="AR193" s="34"/>
      <c r="AS193" s="34"/>
    </row>
    <row r="194" spans="1:45" s="144" customFormat="1" ht="23.1" customHeight="1" x14ac:dyDescent="0.25">
      <c r="A194" s="449" t="s">
        <v>251</v>
      </c>
      <c r="B194" s="2">
        <v>1884</v>
      </c>
      <c r="C194" s="2" t="s">
        <v>402</v>
      </c>
      <c r="D194" s="4" t="s">
        <v>109</v>
      </c>
      <c r="E194" s="116">
        <f t="shared" ref="E194:F201" si="45">K194</f>
        <v>1800</v>
      </c>
      <c r="F194" s="117">
        <f t="shared" si="45"/>
        <v>1100</v>
      </c>
      <c r="G194" s="101"/>
      <c r="H194" s="2"/>
      <c r="I194" s="2"/>
      <c r="J194" s="33"/>
      <c r="K194" s="202">
        <f t="shared" si="33"/>
        <v>1800</v>
      </c>
      <c r="L194" s="202">
        <f t="shared" si="34"/>
        <v>1100</v>
      </c>
      <c r="M194" s="51"/>
      <c r="N194" s="13">
        <f t="shared" si="36"/>
        <v>1740.925</v>
      </c>
      <c r="O194" s="13">
        <f t="shared" si="37"/>
        <v>1044.5550000000001</v>
      </c>
      <c r="P194" s="51"/>
      <c r="Q194" s="554">
        <v>696.37</v>
      </c>
      <c r="R194" s="477">
        <v>696.37</v>
      </c>
      <c r="S194" s="477">
        <v>696.37</v>
      </c>
      <c r="T194" s="477">
        <v>696.37</v>
      </c>
      <c r="U194" s="450">
        <v>644.76499999999999</v>
      </c>
      <c r="V194" s="450">
        <v>644.76499999999999</v>
      </c>
      <c r="W194" s="436">
        <v>586.15</v>
      </c>
      <c r="X194" s="409">
        <v>586.15</v>
      </c>
      <c r="Y194" s="409">
        <v>586.15</v>
      </c>
      <c r="Z194" s="368">
        <v>534.8125</v>
      </c>
      <c r="AA194" s="305">
        <v>427.85</v>
      </c>
      <c r="AB194" s="289">
        <v>409.22750000000002</v>
      </c>
      <c r="AC194" s="277">
        <v>327.38200000000001</v>
      </c>
      <c r="AD194" s="263">
        <v>327.38200000000001</v>
      </c>
      <c r="AE194" s="263">
        <v>327.38200000000001</v>
      </c>
      <c r="AF194" s="208">
        <v>294.64974000000001</v>
      </c>
      <c r="AG194" s="208">
        <v>294.64974000000001</v>
      </c>
      <c r="AH194" s="208">
        <v>294.64974000000001</v>
      </c>
      <c r="AI194" s="208">
        <v>294.64974000000001</v>
      </c>
      <c r="AJ194" s="208">
        <v>265.73750000000001</v>
      </c>
      <c r="AK194" s="190">
        <v>212.59</v>
      </c>
      <c r="AL194" s="312">
        <f t="shared" si="42"/>
        <v>1</v>
      </c>
      <c r="AN194" s="34"/>
      <c r="AO194" s="34"/>
      <c r="AP194" s="34"/>
      <c r="AQ194" s="34"/>
      <c r="AR194" s="34"/>
      <c r="AS194" s="34"/>
    </row>
    <row r="195" spans="1:45" s="144" customFormat="1" ht="23.1" customHeight="1" x14ac:dyDescent="0.25">
      <c r="A195" s="449" t="s">
        <v>251</v>
      </c>
      <c r="B195" s="2">
        <v>1885</v>
      </c>
      <c r="C195" s="2" t="s">
        <v>403</v>
      </c>
      <c r="D195" s="4" t="s">
        <v>110</v>
      </c>
      <c r="E195" s="116">
        <f t="shared" si="45"/>
        <v>1800</v>
      </c>
      <c r="F195" s="117">
        <f t="shared" si="45"/>
        <v>1100</v>
      </c>
      <c r="G195" s="101"/>
      <c r="H195" s="2"/>
      <c r="I195" s="2"/>
      <c r="J195" s="33"/>
      <c r="K195" s="202">
        <f t="shared" si="33"/>
        <v>1800</v>
      </c>
      <c r="L195" s="202">
        <f t="shared" si="34"/>
        <v>1100</v>
      </c>
      <c r="M195" s="51"/>
      <c r="N195" s="13">
        <f t="shared" si="36"/>
        <v>1753.0250000000001</v>
      </c>
      <c r="O195" s="13">
        <f t="shared" si="37"/>
        <v>1051.8150000000001</v>
      </c>
      <c r="P195" s="51"/>
      <c r="Q195" s="554">
        <v>701.21</v>
      </c>
      <c r="R195" s="477">
        <v>701.21</v>
      </c>
      <c r="S195" s="477">
        <v>701.21</v>
      </c>
      <c r="T195" s="477">
        <v>701.21</v>
      </c>
      <c r="U195" s="450">
        <v>649.26400000000001</v>
      </c>
      <c r="V195" s="450">
        <v>649.26400000000001</v>
      </c>
      <c r="W195" s="436">
        <v>590.24</v>
      </c>
      <c r="X195" s="409">
        <v>590.24</v>
      </c>
      <c r="Y195" s="409">
        <v>590.24</v>
      </c>
      <c r="Z195" s="368">
        <v>538.53750000000002</v>
      </c>
      <c r="AA195" s="305">
        <v>430.83</v>
      </c>
      <c r="AB195" s="289">
        <v>412.11500000000007</v>
      </c>
      <c r="AC195" s="277">
        <v>329.69200000000006</v>
      </c>
      <c r="AD195" s="263">
        <v>329.69200000000006</v>
      </c>
      <c r="AE195" s="263">
        <v>329.69200000000006</v>
      </c>
      <c r="AF195" s="208">
        <v>296.70101999999997</v>
      </c>
      <c r="AG195" s="208">
        <v>296.70101999999997</v>
      </c>
      <c r="AH195" s="208">
        <v>296.70101999999997</v>
      </c>
      <c r="AI195" s="208">
        <v>296.70101999999997</v>
      </c>
      <c r="AJ195" s="208">
        <v>267.58749999999998</v>
      </c>
      <c r="AK195" s="190">
        <v>214.07</v>
      </c>
      <c r="AL195" s="312">
        <f t="shared" si="42"/>
        <v>1</v>
      </c>
      <c r="AN195" s="34"/>
      <c r="AO195" s="34"/>
      <c r="AP195" s="34"/>
      <c r="AQ195" s="34"/>
      <c r="AR195" s="34"/>
      <c r="AS195" s="34"/>
    </row>
    <row r="196" spans="1:45" s="144" customFormat="1" ht="23.1" customHeight="1" x14ac:dyDescent="0.25">
      <c r="A196" s="449" t="s">
        <v>251</v>
      </c>
      <c r="B196" s="2">
        <v>1886</v>
      </c>
      <c r="C196" s="2" t="s">
        <v>404</v>
      </c>
      <c r="D196" s="4" t="s">
        <v>544</v>
      </c>
      <c r="E196" s="116">
        <f t="shared" si="45"/>
        <v>4300</v>
      </c>
      <c r="F196" s="117">
        <f t="shared" si="45"/>
        <v>2600</v>
      </c>
      <c r="G196" s="101"/>
      <c r="H196" s="2"/>
      <c r="I196" s="2"/>
      <c r="J196" s="33"/>
      <c r="K196" s="202">
        <f t="shared" si="33"/>
        <v>4300</v>
      </c>
      <c r="L196" s="202">
        <f t="shared" si="34"/>
        <v>2600</v>
      </c>
      <c r="M196" s="51"/>
      <c r="N196" s="13">
        <f t="shared" si="36"/>
        <v>4276.5249999999996</v>
      </c>
      <c r="O196" s="13">
        <f t="shared" si="37"/>
        <v>2565.915</v>
      </c>
      <c r="P196" s="51"/>
      <c r="Q196" s="554">
        <v>1710.61</v>
      </c>
      <c r="R196" s="477">
        <v>1710.61</v>
      </c>
      <c r="S196" s="477">
        <v>1710.61</v>
      </c>
      <c r="T196" s="477">
        <v>1710.61</v>
      </c>
      <c r="U196" s="450">
        <v>1583.9010000000003</v>
      </c>
      <c r="V196" s="450">
        <v>1583.9010000000003</v>
      </c>
      <c r="W196" s="436">
        <v>1439.91</v>
      </c>
      <c r="X196" s="409">
        <v>1439.91</v>
      </c>
      <c r="Y196" s="409">
        <v>1439.91</v>
      </c>
      <c r="Z196" s="368">
        <v>1313.7874999999999</v>
      </c>
      <c r="AA196" s="305">
        <v>1051.03</v>
      </c>
      <c r="AB196" s="289">
        <v>966.65250000000003</v>
      </c>
      <c r="AC196" s="277">
        <v>773.322</v>
      </c>
      <c r="AD196" s="263">
        <v>773.322</v>
      </c>
      <c r="AE196" s="263">
        <v>773.322</v>
      </c>
      <c r="AF196" s="208">
        <v>696.00761999999997</v>
      </c>
      <c r="AG196" s="208">
        <v>696.00761999999997</v>
      </c>
      <c r="AH196" s="208">
        <v>696.00761999999997</v>
      </c>
      <c r="AI196" s="208">
        <v>696.00761999999997</v>
      </c>
      <c r="AJ196" s="208">
        <v>627.71249999999998</v>
      </c>
      <c r="AK196" s="190">
        <v>502.17</v>
      </c>
      <c r="AL196" s="312">
        <f t="shared" si="42"/>
        <v>1</v>
      </c>
      <c r="AN196" s="34"/>
      <c r="AO196" s="34"/>
      <c r="AP196" s="34"/>
      <c r="AQ196" s="34"/>
      <c r="AR196" s="34"/>
      <c r="AS196" s="34"/>
    </row>
    <row r="197" spans="1:45" s="144" customFormat="1" ht="23.1" customHeight="1" x14ac:dyDescent="0.25">
      <c r="A197" s="449" t="s">
        <v>251</v>
      </c>
      <c r="B197" s="2">
        <v>1887</v>
      </c>
      <c r="C197" s="2" t="s">
        <v>407</v>
      </c>
      <c r="D197" s="4" t="s">
        <v>114</v>
      </c>
      <c r="E197" s="116">
        <f t="shared" si="45"/>
        <v>5900</v>
      </c>
      <c r="F197" s="117">
        <f t="shared" si="45"/>
        <v>3500</v>
      </c>
      <c r="G197" s="101"/>
      <c r="H197" s="2"/>
      <c r="I197" s="2"/>
      <c r="J197" s="33"/>
      <c r="K197" s="202">
        <f t="shared" si="33"/>
        <v>5900</v>
      </c>
      <c r="L197" s="202">
        <f t="shared" si="34"/>
        <v>3500</v>
      </c>
      <c r="M197" s="51"/>
      <c r="N197" s="13">
        <f t="shared" si="36"/>
        <v>5820</v>
      </c>
      <c r="O197" s="13">
        <f t="shared" si="37"/>
        <v>3492</v>
      </c>
      <c r="P197" s="51"/>
      <c r="Q197" s="554">
        <v>2328</v>
      </c>
      <c r="R197" s="477">
        <v>2328</v>
      </c>
      <c r="S197" s="477">
        <v>2328</v>
      </c>
      <c r="T197" s="477">
        <v>2328</v>
      </c>
      <c r="U197" s="450">
        <v>2156.308</v>
      </c>
      <c r="V197" s="450">
        <v>2156.308</v>
      </c>
      <c r="W197" s="436">
        <v>1960.28</v>
      </c>
      <c r="X197" s="409">
        <v>1960.28</v>
      </c>
      <c r="Y197" s="409">
        <v>1960.28</v>
      </c>
      <c r="Z197" s="368">
        <v>1788.5749999999998</v>
      </c>
      <c r="AA197" s="305">
        <v>1430.86</v>
      </c>
      <c r="AB197" s="289">
        <v>1315.9987500000002</v>
      </c>
      <c r="AC197" s="277">
        <v>1052.7990000000002</v>
      </c>
      <c r="AD197" s="263">
        <v>1052.7990000000002</v>
      </c>
      <c r="AE197" s="263">
        <v>1052.7990000000002</v>
      </c>
      <c r="AF197" s="208">
        <v>947.52503999999988</v>
      </c>
      <c r="AG197" s="208">
        <v>947.52503999999988</v>
      </c>
      <c r="AH197" s="208">
        <v>947.52503999999988</v>
      </c>
      <c r="AI197" s="208">
        <v>947.52503999999988</v>
      </c>
      <c r="AJ197" s="208">
        <v>854.55</v>
      </c>
      <c r="AK197" s="190">
        <v>683.64</v>
      </c>
      <c r="AL197" s="312">
        <f t="shared" si="42"/>
        <v>1</v>
      </c>
      <c r="AN197" s="34"/>
      <c r="AO197" s="34"/>
      <c r="AP197" s="34"/>
      <c r="AQ197" s="34"/>
      <c r="AR197" s="34"/>
      <c r="AS197" s="34"/>
    </row>
    <row r="198" spans="1:45" s="144" customFormat="1" ht="23.1" customHeight="1" x14ac:dyDescent="0.25">
      <c r="A198" s="449" t="s">
        <v>251</v>
      </c>
      <c r="B198" s="2">
        <v>1892</v>
      </c>
      <c r="C198" s="2" t="s">
        <v>410</v>
      </c>
      <c r="D198" s="4" t="s">
        <v>117</v>
      </c>
      <c r="E198" s="116">
        <f t="shared" si="45"/>
        <v>9300</v>
      </c>
      <c r="F198" s="117">
        <f t="shared" si="45"/>
        <v>5600</v>
      </c>
      <c r="G198" s="101"/>
      <c r="H198" s="2"/>
      <c r="I198" s="2"/>
      <c r="J198" s="33"/>
      <c r="K198" s="202">
        <f t="shared" si="33"/>
        <v>9300</v>
      </c>
      <c r="L198" s="202">
        <f t="shared" si="34"/>
        <v>5600</v>
      </c>
      <c r="M198" s="51"/>
      <c r="N198" s="13">
        <f t="shared" si="36"/>
        <v>9261.7999999999993</v>
      </c>
      <c r="O198" s="13">
        <f t="shared" si="37"/>
        <v>5557.08</v>
      </c>
      <c r="P198" s="51"/>
      <c r="Q198" s="554">
        <v>3704.72</v>
      </c>
      <c r="R198" s="477">
        <v>3704.72</v>
      </c>
      <c r="S198" s="477">
        <v>3704.72</v>
      </c>
      <c r="T198" s="477">
        <v>3704.72</v>
      </c>
      <c r="U198" s="450">
        <v>3430.2950000000001</v>
      </c>
      <c r="V198" s="450">
        <v>3430.2950000000001</v>
      </c>
      <c r="W198" s="436">
        <v>3118.45</v>
      </c>
      <c r="X198" s="409">
        <v>3118.45</v>
      </c>
      <c r="Y198" s="409">
        <v>3118.45</v>
      </c>
      <c r="Z198" s="368">
        <v>2845.2999999999997</v>
      </c>
      <c r="AA198" s="305">
        <v>2276.2399999999998</v>
      </c>
      <c r="AB198" s="289">
        <v>2093.52</v>
      </c>
      <c r="AC198" s="277">
        <v>1674.816</v>
      </c>
      <c r="AD198" s="263">
        <v>1674.816</v>
      </c>
      <c r="AE198" s="263">
        <v>1674.816</v>
      </c>
      <c r="AF198" s="208">
        <v>1507.3442999999997</v>
      </c>
      <c r="AG198" s="208">
        <v>1507.3442999999997</v>
      </c>
      <c r="AH198" s="208">
        <v>1507.3442999999997</v>
      </c>
      <c r="AI198" s="208">
        <v>1507.3442999999997</v>
      </c>
      <c r="AJ198" s="208">
        <v>1359.4375</v>
      </c>
      <c r="AK198" s="190">
        <v>1087.55</v>
      </c>
      <c r="AL198" s="312">
        <f t="shared" si="42"/>
        <v>1</v>
      </c>
      <c r="AN198" s="34"/>
      <c r="AO198" s="34"/>
      <c r="AP198" s="34"/>
      <c r="AQ198" s="34"/>
      <c r="AR198" s="34"/>
      <c r="AS198" s="34"/>
    </row>
    <row r="199" spans="1:45" s="144" customFormat="1" ht="23.1" customHeight="1" x14ac:dyDescent="0.25">
      <c r="A199" s="449" t="s">
        <v>251</v>
      </c>
      <c r="B199" s="2">
        <v>1893</v>
      </c>
      <c r="C199" s="2" t="s">
        <v>411</v>
      </c>
      <c r="D199" s="4" t="s">
        <v>118</v>
      </c>
      <c r="E199" s="116">
        <f t="shared" si="45"/>
        <v>15500</v>
      </c>
      <c r="F199" s="117">
        <f t="shared" si="45"/>
        <v>9300</v>
      </c>
      <c r="G199" s="101"/>
      <c r="H199" s="2"/>
      <c r="I199" s="2"/>
      <c r="J199" s="33"/>
      <c r="K199" s="202">
        <f t="shared" si="33"/>
        <v>15500</v>
      </c>
      <c r="L199" s="202">
        <f t="shared" si="34"/>
        <v>9300</v>
      </c>
      <c r="M199" s="51"/>
      <c r="N199" s="13">
        <f t="shared" si="36"/>
        <v>15447.4</v>
      </c>
      <c r="O199" s="13">
        <f t="shared" si="37"/>
        <v>9268.44</v>
      </c>
      <c r="P199" s="51"/>
      <c r="Q199" s="554">
        <v>6178.96</v>
      </c>
      <c r="R199" s="477">
        <v>6178.96</v>
      </c>
      <c r="S199" s="477">
        <v>6178.96</v>
      </c>
      <c r="T199" s="477">
        <v>6178.96</v>
      </c>
      <c r="U199" s="450">
        <v>5721.5070000000005</v>
      </c>
      <c r="V199" s="450">
        <v>5721.5070000000005</v>
      </c>
      <c r="W199" s="436">
        <v>5201.37</v>
      </c>
      <c r="X199" s="409">
        <v>5201.37</v>
      </c>
      <c r="Y199" s="409">
        <v>5201.37</v>
      </c>
      <c r="Z199" s="368">
        <v>4745.5625</v>
      </c>
      <c r="AA199" s="305">
        <v>3796.45</v>
      </c>
      <c r="AB199" s="289">
        <v>3491.7300000000005</v>
      </c>
      <c r="AC199" s="277">
        <v>2793.3840000000005</v>
      </c>
      <c r="AD199" s="263">
        <v>2793.3840000000005</v>
      </c>
      <c r="AE199" s="263">
        <v>2793.3840000000005</v>
      </c>
      <c r="AF199" s="208">
        <v>2514.0376799999999</v>
      </c>
      <c r="AG199" s="208">
        <v>2514.0376799999999</v>
      </c>
      <c r="AH199" s="208">
        <v>2514.0376799999999</v>
      </c>
      <c r="AI199" s="208">
        <v>2514.0376799999999</v>
      </c>
      <c r="AJ199" s="208">
        <v>2267.3500000000004</v>
      </c>
      <c r="AK199" s="190">
        <v>1813.88</v>
      </c>
      <c r="AL199" s="312">
        <f t="shared" si="42"/>
        <v>1</v>
      </c>
      <c r="AN199" s="34"/>
      <c r="AO199" s="34"/>
      <c r="AP199" s="34"/>
      <c r="AQ199" s="34"/>
      <c r="AR199" s="34"/>
      <c r="AS199" s="34"/>
    </row>
    <row r="200" spans="1:45" s="144" customFormat="1" ht="23.1" hidden="1" customHeight="1" x14ac:dyDescent="0.25">
      <c r="A200" s="449" t="s">
        <v>251</v>
      </c>
      <c r="B200" s="2"/>
      <c r="C200" s="2"/>
      <c r="D200" s="4" t="s">
        <v>252</v>
      </c>
      <c r="E200" s="116"/>
      <c r="F200" s="117"/>
      <c r="G200" s="101"/>
      <c r="H200" s="2"/>
      <c r="I200" s="2"/>
      <c r="J200" s="33"/>
      <c r="K200" s="202">
        <f t="shared" si="33"/>
        <v>0</v>
      </c>
      <c r="L200" s="202">
        <f t="shared" si="34"/>
        <v>0</v>
      </c>
      <c r="M200" s="51"/>
      <c r="N200" s="13">
        <f t="shared" si="36"/>
        <v>0</v>
      </c>
      <c r="O200" s="13">
        <f t="shared" si="37"/>
        <v>0</v>
      </c>
      <c r="P200" s="51"/>
      <c r="Q200" s="554"/>
      <c r="R200" s="477"/>
      <c r="S200" s="477"/>
      <c r="T200" s="477"/>
      <c r="U200" s="450">
        <v>0</v>
      </c>
      <c r="V200" s="450">
        <v>0</v>
      </c>
      <c r="W200" s="436"/>
      <c r="X200" s="409">
        <v>0</v>
      </c>
      <c r="Y200" s="409">
        <v>0</v>
      </c>
      <c r="Z200" s="368">
        <v>0</v>
      </c>
      <c r="AA200" s="300">
        <v>0</v>
      </c>
      <c r="AB200" s="289">
        <v>0</v>
      </c>
      <c r="AC200" s="277"/>
      <c r="AD200" s="263"/>
      <c r="AE200" s="263">
        <v>0</v>
      </c>
      <c r="AF200" s="208">
        <v>0</v>
      </c>
      <c r="AG200" s="208">
        <v>0</v>
      </c>
      <c r="AH200" s="208">
        <v>0</v>
      </c>
      <c r="AI200" s="208">
        <v>0</v>
      </c>
      <c r="AJ200" s="208">
        <v>0</v>
      </c>
      <c r="AK200" s="190"/>
      <c r="AL200" s="312" t="e">
        <f t="shared" si="42"/>
        <v>#DIV/0!</v>
      </c>
      <c r="AN200" s="34"/>
      <c r="AO200" s="34"/>
      <c r="AP200" s="34"/>
      <c r="AQ200" s="34"/>
      <c r="AR200" s="34"/>
      <c r="AS200" s="34"/>
    </row>
    <row r="201" spans="1:45" s="144" customFormat="1" ht="23.1" customHeight="1" x14ac:dyDescent="0.25">
      <c r="A201" s="449" t="s">
        <v>251</v>
      </c>
      <c r="B201" s="2">
        <v>1894</v>
      </c>
      <c r="C201" s="2" t="s">
        <v>412</v>
      </c>
      <c r="D201" s="4" t="s">
        <v>119</v>
      </c>
      <c r="E201" s="116">
        <f t="shared" si="45"/>
        <v>33300</v>
      </c>
      <c r="F201" s="117">
        <f t="shared" si="45"/>
        <v>20000</v>
      </c>
      <c r="G201" s="101"/>
      <c r="H201" s="2"/>
      <c r="I201" s="2"/>
      <c r="J201" s="33"/>
      <c r="K201" s="202">
        <f t="shared" si="33"/>
        <v>33300</v>
      </c>
      <c r="L201" s="202">
        <f t="shared" si="34"/>
        <v>20000</v>
      </c>
      <c r="M201" s="51"/>
      <c r="N201" s="13">
        <f t="shared" si="36"/>
        <v>33283.674999999996</v>
      </c>
      <c r="O201" s="13">
        <f t="shared" si="37"/>
        <v>19970.204999999998</v>
      </c>
      <c r="P201" s="51"/>
      <c r="Q201" s="556">
        <v>13313.47</v>
      </c>
      <c r="R201" s="479">
        <v>13313.47</v>
      </c>
      <c r="S201" s="479">
        <v>13313.47</v>
      </c>
      <c r="T201" s="479">
        <v>13313.47</v>
      </c>
      <c r="U201" s="450">
        <v>12327.271000000002</v>
      </c>
      <c r="V201" s="450">
        <v>12327.271000000002</v>
      </c>
      <c r="W201" s="436">
        <v>11206.61</v>
      </c>
      <c r="X201" s="409">
        <v>11206.61</v>
      </c>
      <c r="Y201" s="409">
        <v>11206.61</v>
      </c>
      <c r="Z201" s="368">
        <v>10225.012500000001</v>
      </c>
      <c r="AA201" s="305">
        <v>8180.01</v>
      </c>
      <c r="AB201" s="289">
        <v>7523.4225000000006</v>
      </c>
      <c r="AC201" s="277">
        <v>6018.7380000000003</v>
      </c>
      <c r="AD201" s="263">
        <v>6018.7380000000003</v>
      </c>
      <c r="AE201" s="263">
        <v>6018.7380000000003</v>
      </c>
      <c r="AF201" s="208">
        <v>5416.86222</v>
      </c>
      <c r="AG201" s="208">
        <v>5416.86222</v>
      </c>
      <c r="AH201" s="208">
        <v>5416.86222</v>
      </c>
      <c r="AI201" s="208">
        <v>5416.86222</v>
      </c>
      <c r="AJ201" s="208">
        <v>4885.3374999999996</v>
      </c>
      <c r="AK201" s="191">
        <v>3908.27</v>
      </c>
      <c r="AL201" s="312">
        <f t="shared" si="42"/>
        <v>1</v>
      </c>
      <c r="AN201" s="34"/>
      <c r="AO201" s="34"/>
      <c r="AP201" s="34"/>
      <c r="AQ201" s="34"/>
      <c r="AR201" s="34"/>
      <c r="AS201" s="34"/>
    </row>
    <row r="202" spans="1:45" s="144" customFormat="1" ht="23.1" hidden="1" customHeight="1" x14ac:dyDescent="0.25">
      <c r="A202" s="2"/>
      <c r="B202" s="2"/>
      <c r="C202" s="2"/>
      <c r="D202" s="136"/>
      <c r="E202" s="138"/>
      <c r="F202" s="139"/>
      <c r="G202" s="99"/>
      <c r="H202" s="2"/>
      <c r="I202" s="2"/>
      <c r="J202" s="34"/>
      <c r="K202" s="202">
        <f t="shared" si="33"/>
        <v>0</v>
      </c>
      <c r="L202" s="202">
        <f t="shared" si="34"/>
        <v>0</v>
      </c>
      <c r="M202" s="2"/>
      <c r="N202" s="13"/>
      <c r="O202" s="13"/>
      <c r="P202" s="2"/>
      <c r="Q202" s="398"/>
      <c r="R202" s="398"/>
      <c r="S202" s="398"/>
      <c r="T202" s="398"/>
      <c r="U202" s="398"/>
      <c r="V202" s="398"/>
      <c r="W202" s="400"/>
      <c r="X202" s="401"/>
      <c r="Y202" s="401"/>
      <c r="Z202" s="329"/>
      <c r="AA202" s="329"/>
      <c r="AB202" s="330"/>
      <c r="AC202" s="280"/>
      <c r="AD202" s="331"/>
      <c r="AE202" s="331"/>
      <c r="AF202" s="237"/>
      <c r="AG202" s="237"/>
      <c r="AH202" s="237"/>
      <c r="AI202" s="237"/>
      <c r="AJ202" s="237"/>
      <c r="AK202" s="197"/>
      <c r="AL202" s="312" t="e">
        <f t="shared" si="42"/>
        <v>#DIV/0!</v>
      </c>
      <c r="AN202" s="34"/>
      <c r="AO202" s="34"/>
      <c r="AP202" s="34"/>
      <c r="AQ202" s="34"/>
      <c r="AR202" s="34"/>
      <c r="AS202" s="34"/>
    </row>
    <row r="203" spans="1:45" s="144" customFormat="1" ht="23.1" customHeight="1" x14ac:dyDescent="0.25">
      <c r="A203" s="2"/>
      <c r="B203" s="2"/>
      <c r="C203" s="2"/>
      <c r="D203" s="615" t="s">
        <v>789</v>
      </c>
      <c r="E203" s="615"/>
      <c r="F203" s="615"/>
      <c r="G203" s="615"/>
      <c r="H203" s="615"/>
      <c r="I203" s="615"/>
      <c r="J203" s="47"/>
      <c r="K203" s="202">
        <f t="shared" si="33"/>
        <v>0</v>
      </c>
      <c r="L203" s="202">
        <f t="shared" si="34"/>
        <v>0</v>
      </c>
      <c r="M203" s="51"/>
      <c r="N203" s="13"/>
      <c r="O203" s="13"/>
      <c r="P203" s="51"/>
      <c r="Q203" s="553">
        <v>45483</v>
      </c>
      <c r="R203" s="521">
        <v>45455</v>
      </c>
      <c r="S203" s="510">
        <v>45425</v>
      </c>
      <c r="T203" s="474">
        <v>220324</v>
      </c>
      <c r="U203" s="474">
        <v>220324</v>
      </c>
      <c r="V203" s="446"/>
      <c r="W203" s="432"/>
      <c r="X203" s="402"/>
      <c r="Y203" s="402"/>
      <c r="Z203" s="369"/>
      <c r="AA203" s="317"/>
      <c r="AB203" s="315"/>
      <c r="AC203" s="316"/>
      <c r="AD203" s="319"/>
      <c r="AE203" s="318"/>
      <c r="AF203" s="209"/>
      <c r="AG203" s="209"/>
      <c r="AH203" s="209"/>
      <c r="AI203" s="209"/>
      <c r="AJ203" s="209"/>
      <c r="AK203" s="191"/>
      <c r="AL203" s="312">
        <f t="shared" si="42"/>
        <v>0.20643688386194878</v>
      </c>
      <c r="AN203" s="34"/>
      <c r="AO203" s="34"/>
      <c r="AP203" s="34"/>
      <c r="AQ203" s="34"/>
      <c r="AR203" s="34"/>
      <c r="AS203" s="34"/>
    </row>
    <row r="204" spans="1:45" s="144" customFormat="1" ht="11.1" hidden="1" customHeight="1" x14ac:dyDescent="0.25">
      <c r="A204" s="2"/>
      <c r="B204" s="2"/>
      <c r="C204" s="2"/>
      <c r="D204" s="45"/>
      <c r="E204" s="45"/>
      <c r="F204" s="45"/>
      <c r="G204" s="45"/>
      <c r="H204" s="45"/>
      <c r="I204" s="45"/>
      <c r="J204" s="2"/>
      <c r="K204" s="202">
        <f t="shared" si="33"/>
        <v>0</v>
      </c>
      <c r="L204" s="202">
        <f t="shared" si="34"/>
        <v>0</v>
      </c>
      <c r="M204" s="2"/>
      <c r="N204" s="13"/>
      <c r="O204" s="13"/>
      <c r="P204" s="2"/>
      <c r="Q204" s="555"/>
      <c r="R204" s="526"/>
      <c r="S204" s="341"/>
      <c r="T204" s="341"/>
      <c r="U204" s="341"/>
      <c r="V204" s="341"/>
      <c r="W204" s="321"/>
      <c r="X204" s="342"/>
      <c r="Y204" s="342"/>
      <c r="Z204" s="342"/>
      <c r="AA204" s="342"/>
      <c r="AB204" s="322"/>
      <c r="AC204" s="279"/>
      <c r="AD204" s="343"/>
      <c r="AE204" s="323"/>
      <c r="AF204" s="211"/>
      <c r="AG204" s="211"/>
      <c r="AH204" s="211"/>
      <c r="AI204" s="211"/>
      <c r="AJ204" s="211"/>
      <c r="AK204" s="197"/>
      <c r="AL204" s="312" t="e">
        <f t="shared" si="42"/>
        <v>#DIV/0!</v>
      </c>
      <c r="AN204" s="34"/>
      <c r="AO204" s="34"/>
      <c r="AP204" s="34"/>
      <c r="AQ204" s="34"/>
      <c r="AR204" s="34"/>
      <c r="AS204" s="34"/>
    </row>
    <row r="205" spans="1:45" s="144" customFormat="1" ht="23.1" customHeight="1" x14ac:dyDescent="0.25">
      <c r="A205" s="516" t="s">
        <v>290</v>
      </c>
      <c r="B205" s="2">
        <v>266</v>
      </c>
      <c r="C205" s="2" t="s">
        <v>336</v>
      </c>
      <c r="D205" s="5" t="s">
        <v>658</v>
      </c>
      <c r="E205" s="292">
        <f t="shared" ref="E205:F219" si="46">K205</f>
        <v>1900</v>
      </c>
      <c r="F205" s="293">
        <f t="shared" si="46"/>
        <v>1200</v>
      </c>
      <c r="G205" s="101"/>
      <c r="H205" s="2"/>
      <c r="I205" s="45"/>
      <c r="J205" s="33"/>
      <c r="K205" s="202">
        <f t="shared" si="33"/>
        <v>1900</v>
      </c>
      <c r="L205" s="202">
        <f t="shared" si="34"/>
        <v>1200</v>
      </c>
      <c r="M205" s="51"/>
      <c r="N205" s="13">
        <f t="shared" si="36"/>
        <v>1846.4250000000002</v>
      </c>
      <c r="O205" s="13">
        <f t="shared" si="37"/>
        <v>1107.855</v>
      </c>
      <c r="P205" s="51"/>
      <c r="Q205" s="554">
        <v>738.57</v>
      </c>
      <c r="R205" s="522">
        <v>738.57</v>
      </c>
      <c r="S205" s="398">
        <v>738.57</v>
      </c>
      <c r="T205" s="398">
        <v>738.57</v>
      </c>
      <c r="U205" s="398">
        <v>738.57</v>
      </c>
      <c r="V205" s="398">
        <v>738.57</v>
      </c>
      <c r="W205" s="436">
        <v>738.57</v>
      </c>
      <c r="X205" s="399">
        <v>706.48531250000008</v>
      </c>
      <c r="Y205" s="399">
        <v>706.48531250000008</v>
      </c>
      <c r="Z205" s="371">
        <v>642.25937499999998</v>
      </c>
      <c r="AA205" s="303">
        <v>442.9375</v>
      </c>
      <c r="AB205" s="289">
        <v>442.9375</v>
      </c>
      <c r="AC205" s="277">
        <v>354.35</v>
      </c>
      <c r="AD205" s="263">
        <v>354.35</v>
      </c>
      <c r="AE205" s="263">
        <v>354.35</v>
      </c>
      <c r="AF205" s="208">
        <v>316.38222000000002</v>
      </c>
      <c r="AG205" s="208">
        <v>316.38222000000002</v>
      </c>
      <c r="AH205" s="208">
        <v>316.38222000000002</v>
      </c>
      <c r="AI205" s="208">
        <v>316.38222000000002</v>
      </c>
      <c r="AJ205" s="208">
        <v>285.33750000000003</v>
      </c>
      <c r="AK205" s="190">
        <v>228.27</v>
      </c>
      <c r="AL205" s="312">
        <f t="shared" si="42"/>
        <v>1</v>
      </c>
      <c r="AN205" s="34"/>
      <c r="AO205" s="34"/>
      <c r="AP205" s="34"/>
      <c r="AQ205" s="34"/>
      <c r="AR205" s="34"/>
      <c r="AS205" s="34"/>
    </row>
    <row r="206" spans="1:45" s="144" customFormat="1" ht="23.1" customHeight="1" x14ac:dyDescent="0.25">
      <c r="A206" s="516" t="s">
        <v>290</v>
      </c>
      <c r="B206" s="2">
        <v>267</v>
      </c>
      <c r="C206" s="2" t="s">
        <v>337</v>
      </c>
      <c r="D206" s="4" t="s">
        <v>692</v>
      </c>
      <c r="E206" s="116">
        <f t="shared" si="46"/>
        <v>3100</v>
      </c>
      <c r="F206" s="117">
        <f t="shared" si="46"/>
        <v>1900</v>
      </c>
      <c r="G206" s="101"/>
      <c r="H206" s="2"/>
      <c r="I206" s="45"/>
      <c r="J206" s="33"/>
      <c r="K206" s="202">
        <f t="shared" si="33"/>
        <v>3100</v>
      </c>
      <c r="L206" s="202">
        <f t="shared" si="34"/>
        <v>1900</v>
      </c>
      <c r="M206" s="51"/>
      <c r="N206" s="13">
        <f t="shared" si="36"/>
        <v>3082.5250000000001</v>
      </c>
      <c r="O206" s="13">
        <f t="shared" si="37"/>
        <v>1849.5149999999999</v>
      </c>
      <c r="P206" s="51"/>
      <c r="Q206" s="554">
        <v>1233.01</v>
      </c>
      <c r="R206" s="522">
        <v>1233.01</v>
      </c>
      <c r="S206" s="398">
        <v>1233.01</v>
      </c>
      <c r="T206" s="398">
        <v>1233.01</v>
      </c>
      <c r="U206" s="398">
        <v>1233.01</v>
      </c>
      <c r="V206" s="398">
        <v>1233.01</v>
      </c>
      <c r="W206" s="436">
        <v>1233.01</v>
      </c>
      <c r="X206" s="399">
        <v>1179.42275</v>
      </c>
      <c r="Y206" s="399">
        <v>1179.42275</v>
      </c>
      <c r="Z206" s="371">
        <v>1072.2024999999999</v>
      </c>
      <c r="AA206" s="303">
        <v>739.44999999999993</v>
      </c>
      <c r="AB206" s="289">
        <v>739.44999999999993</v>
      </c>
      <c r="AC206" s="277">
        <v>591.55999999999995</v>
      </c>
      <c r="AD206" s="263">
        <v>591.55999999999995</v>
      </c>
      <c r="AE206" s="263">
        <v>591.55999999999995</v>
      </c>
      <c r="AF206" s="208">
        <v>528.17687999999998</v>
      </c>
      <c r="AG206" s="208">
        <v>528.17687999999998</v>
      </c>
      <c r="AH206" s="208">
        <v>528.17687999999998</v>
      </c>
      <c r="AI206" s="208">
        <v>528.17687999999998</v>
      </c>
      <c r="AJ206" s="208">
        <v>476.34999999999997</v>
      </c>
      <c r="AK206" s="190">
        <v>381.08</v>
      </c>
      <c r="AL206" s="312">
        <f t="shared" si="42"/>
        <v>1</v>
      </c>
      <c r="AN206" s="34"/>
      <c r="AO206" s="34"/>
      <c r="AP206" s="34"/>
      <c r="AQ206" s="34"/>
      <c r="AR206" s="34"/>
      <c r="AS206" s="34"/>
    </row>
    <row r="207" spans="1:45" s="144" customFormat="1" ht="3.95" customHeight="1" x14ac:dyDescent="0.25">
      <c r="A207" s="2"/>
      <c r="B207" s="2"/>
      <c r="C207" s="2"/>
      <c r="D207" s="136"/>
      <c r="E207" s="138"/>
      <c r="F207" s="139"/>
      <c r="G207" s="101"/>
      <c r="H207" s="2"/>
      <c r="I207" s="45"/>
      <c r="J207" s="33"/>
      <c r="K207" s="202">
        <f t="shared" si="33"/>
        <v>0</v>
      </c>
      <c r="L207" s="202">
        <f t="shared" si="34"/>
        <v>0</v>
      </c>
      <c r="M207" s="51"/>
      <c r="N207" s="13"/>
      <c r="O207" s="13"/>
      <c r="P207" s="51"/>
      <c r="Q207" s="554"/>
      <c r="R207" s="522"/>
      <c r="S207" s="398"/>
      <c r="T207" s="398"/>
      <c r="U207" s="398"/>
      <c r="V207" s="398"/>
      <c r="W207" s="400"/>
      <c r="X207" s="399"/>
      <c r="Y207" s="399"/>
      <c r="Z207" s="371"/>
      <c r="AA207" s="303"/>
      <c r="AB207" s="289"/>
      <c r="AC207" s="277"/>
      <c r="AD207" s="263"/>
      <c r="AE207" s="263"/>
      <c r="AF207" s="208"/>
      <c r="AG207" s="208"/>
      <c r="AH207" s="208"/>
      <c r="AI207" s="208"/>
      <c r="AJ207" s="208"/>
      <c r="AK207" s="190"/>
      <c r="AL207" s="312" t="e">
        <f t="shared" si="42"/>
        <v>#DIV/0!</v>
      </c>
      <c r="AN207" s="34"/>
      <c r="AO207" s="34"/>
      <c r="AP207" s="34"/>
      <c r="AQ207" s="34"/>
      <c r="AR207" s="34"/>
      <c r="AS207" s="34"/>
    </row>
    <row r="208" spans="1:45" s="144" customFormat="1" ht="23.1" customHeight="1" x14ac:dyDescent="0.25">
      <c r="A208" s="516" t="s">
        <v>245</v>
      </c>
      <c r="B208" s="2">
        <v>4752</v>
      </c>
      <c r="C208" s="2" t="s">
        <v>501</v>
      </c>
      <c r="D208" s="4" t="s">
        <v>249</v>
      </c>
      <c r="E208" s="116">
        <f t="shared" si="46"/>
        <v>3500</v>
      </c>
      <c r="F208" s="117">
        <f t="shared" si="46"/>
        <v>2100</v>
      </c>
      <c r="G208" s="101"/>
      <c r="H208" s="2"/>
      <c r="I208" s="45"/>
      <c r="J208" s="33"/>
      <c r="K208" s="202">
        <f t="shared" si="33"/>
        <v>3500</v>
      </c>
      <c r="L208" s="202">
        <f t="shared" si="34"/>
        <v>2100</v>
      </c>
      <c r="M208" s="51"/>
      <c r="N208" s="13">
        <f t="shared" si="36"/>
        <v>3447.5</v>
      </c>
      <c r="O208" s="13">
        <f t="shared" si="37"/>
        <v>2068.5</v>
      </c>
      <c r="P208" s="51"/>
      <c r="Q208" s="554">
        <v>1379</v>
      </c>
      <c r="R208" s="522">
        <v>1379</v>
      </c>
      <c r="S208" s="398">
        <v>1379</v>
      </c>
      <c r="T208" s="398">
        <v>1149.47</v>
      </c>
      <c r="U208" s="398">
        <v>1149.47</v>
      </c>
      <c r="V208" s="398">
        <v>1149.47</v>
      </c>
      <c r="W208" s="436">
        <v>1149.47</v>
      </c>
      <c r="X208" s="399">
        <v>1099.4973</v>
      </c>
      <c r="Y208" s="399">
        <v>1099.4973</v>
      </c>
      <c r="Z208" s="371">
        <v>999.54300000000001</v>
      </c>
      <c r="AA208" s="303">
        <v>689.34</v>
      </c>
      <c r="AB208" s="289">
        <v>692.5</v>
      </c>
      <c r="AC208" s="277">
        <v>554</v>
      </c>
      <c r="AD208" s="272">
        <v>554</v>
      </c>
      <c r="AE208" s="263">
        <v>551.47</v>
      </c>
      <c r="AF208" s="208">
        <v>492.37649999999996</v>
      </c>
      <c r="AG208" s="208">
        <v>492.37649999999996</v>
      </c>
      <c r="AH208" s="208">
        <v>492.37649999999996</v>
      </c>
      <c r="AI208" s="208">
        <v>492.37649999999996</v>
      </c>
      <c r="AJ208" s="208">
        <v>444.0625</v>
      </c>
      <c r="AK208" s="190">
        <v>355.25</v>
      </c>
      <c r="AL208" s="312">
        <f t="shared" si="42"/>
        <v>1.1996833323183729</v>
      </c>
      <c r="AN208" s="34"/>
      <c r="AO208" s="34"/>
      <c r="AP208" s="34"/>
      <c r="AQ208" s="34"/>
      <c r="AR208" s="34"/>
      <c r="AS208" s="34"/>
    </row>
    <row r="209" spans="1:45" s="144" customFormat="1" ht="23.1" customHeight="1" x14ac:dyDescent="0.25">
      <c r="A209" s="516" t="s">
        <v>245</v>
      </c>
      <c r="B209" s="2">
        <v>4753</v>
      </c>
      <c r="C209" s="2" t="s">
        <v>502</v>
      </c>
      <c r="D209" s="4" t="s">
        <v>248</v>
      </c>
      <c r="E209" s="116">
        <f t="shared" si="46"/>
        <v>5300</v>
      </c>
      <c r="F209" s="117">
        <f t="shared" si="46"/>
        <v>3200</v>
      </c>
      <c r="G209" s="101"/>
      <c r="H209" s="2"/>
      <c r="I209" s="45"/>
      <c r="J209" s="33"/>
      <c r="K209" s="202">
        <f t="shared" ref="K209:K272" si="47">MROUND(N209+48,100)</f>
        <v>5300</v>
      </c>
      <c r="L209" s="202">
        <f t="shared" ref="L209:L272" si="48">MROUND(O209+48,100)</f>
        <v>3200</v>
      </c>
      <c r="M209" s="51"/>
      <c r="N209" s="13">
        <f t="shared" si="36"/>
        <v>5238.625</v>
      </c>
      <c r="O209" s="13">
        <f t="shared" si="37"/>
        <v>3143.1749999999997</v>
      </c>
      <c r="P209" s="51"/>
      <c r="Q209" s="554">
        <v>2095.4499999999998</v>
      </c>
      <c r="R209" s="522">
        <v>2095.4499999999998</v>
      </c>
      <c r="S209" s="398">
        <v>2095.4499999999998</v>
      </c>
      <c r="T209" s="398">
        <v>1746.93</v>
      </c>
      <c r="U209" s="398">
        <v>1746.93</v>
      </c>
      <c r="V209" s="398">
        <v>1746.93</v>
      </c>
      <c r="W209" s="436">
        <v>1746.93</v>
      </c>
      <c r="X209" s="399">
        <v>1670.9858000000004</v>
      </c>
      <c r="Y209" s="399">
        <v>1670.9858000000004</v>
      </c>
      <c r="Z209" s="371">
        <v>1519.0780000000002</v>
      </c>
      <c r="AA209" s="303">
        <v>1047.6400000000001</v>
      </c>
      <c r="AB209" s="289">
        <v>1048.75</v>
      </c>
      <c r="AC209" s="277">
        <v>839</v>
      </c>
      <c r="AD209" s="272">
        <v>839</v>
      </c>
      <c r="AE209" s="263">
        <v>838.11</v>
      </c>
      <c r="AF209" s="208">
        <v>748.30139999999994</v>
      </c>
      <c r="AG209" s="208">
        <v>748.30139999999994</v>
      </c>
      <c r="AH209" s="208">
        <v>748.30139999999994</v>
      </c>
      <c r="AI209" s="208">
        <v>748.30139999999994</v>
      </c>
      <c r="AJ209" s="208">
        <v>674.875</v>
      </c>
      <c r="AK209" s="190">
        <v>539.9</v>
      </c>
      <c r="AL209" s="312">
        <f t="shared" si="42"/>
        <v>1.1995042732107182</v>
      </c>
      <c r="AN209" s="34"/>
      <c r="AO209" s="34"/>
      <c r="AP209" s="34"/>
      <c r="AQ209" s="34"/>
      <c r="AR209" s="34"/>
      <c r="AS209" s="34"/>
    </row>
    <row r="210" spans="1:45" s="144" customFormat="1" ht="23.1" customHeight="1" x14ac:dyDescent="0.25">
      <c r="A210" s="516" t="s">
        <v>245</v>
      </c>
      <c r="B210" s="2">
        <v>4754</v>
      </c>
      <c r="C210" s="2" t="s">
        <v>503</v>
      </c>
      <c r="D210" s="4" t="s">
        <v>247</v>
      </c>
      <c r="E210" s="116">
        <f t="shared" si="46"/>
        <v>8300</v>
      </c>
      <c r="F210" s="117">
        <f t="shared" si="46"/>
        <v>5000</v>
      </c>
      <c r="G210" s="101"/>
      <c r="H210" s="2"/>
      <c r="I210" s="45"/>
      <c r="J210" s="33"/>
      <c r="K210" s="202">
        <f t="shared" si="47"/>
        <v>8300</v>
      </c>
      <c r="L210" s="202">
        <f t="shared" si="48"/>
        <v>5000</v>
      </c>
      <c r="M210" s="51"/>
      <c r="N210" s="13">
        <f t="shared" si="36"/>
        <v>8268.8250000000007</v>
      </c>
      <c r="O210" s="13">
        <f t="shared" si="37"/>
        <v>4961.2950000000001</v>
      </c>
      <c r="P210" s="51"/>
      <c r="Q210" s="554">
        <v>3307.53</v>
      </c>
      <c r="R210" s="522">
        <v>3307.53</v>
      </c>
      <c r="S210" s="398">
        <v>3307.53</v>
      </c>
      <c r="T210" s="398">
        <v>2758.37</v>
      </c>
      <c r="U210" s="398">
        <v>2758.37</v>
      </c>
      <c r="V210" s="398">
        <v>2758.37</v>
      </c>
      <c r="W210" s="436">
        <v>2758.37</v>
      </c>
      <c r="X210" s="399">
        <v>2638.4171000000006</v>
      </c>
      <c r="Y210" s="399">
        <v>2638.4171000000006</v>
      </c>
      <c r="Z210" s="371">
        <v>2398.5610000000001</v>
      </c>
      <c r="AA210" s="303">
        <v>1654.18</v>
      </c>
      <c r="AB210" s="289">
        <v>1655</v>
      </c>
      <c r="AC210" s="277">
        <v>1324</v>
      </c>
      <c r="AD210" s="272">
        <v>1324</v>
      </c>
      <c r="AE210" s="263">
        <v>1323.34</v>
      </c>
      <c r="AF210" s="208">
        <v>1181.5649999999998</v>
      </c>
      <c r="AG210" s="208">
        <v>1181.5649999999998</v>
      </c>
      <c r="AH210" s="208">
        <v>1181.5649999999998</v>
      </c>
      <c r="AI210" s="208">
        <v>1181.5649999999998</v>
      </c>
      <c r="AJ210" s="208">
        <v>1065.625</v>
      </c>
      <c r="AK210" s="190">
        <v>852.5</v>
      </c>
      <c r="AL210" s="312">
        <f t="shared" si="42"/>
        <v>1.1990885921758141</v>
      </c>
      <c r="AN210" s="34"/>
      <c r="AO210" s="34"/>
      <c r="AP210" s="34"/>
      <c r="AQ210" s="34"/>
      <c r="AR210" s="34"/>
      <c r="AS210" s="34"/>
    </row>
    <row r="211" spans="1:45" s="144" customFormat="1" ht="23.1" customHeight="1" x14ac:dyDescent="0.25">
      <c r="A211" s="516" t="s">
        <v>245</v>
      </c>
      <c r="B211" s="2">
        <v>4755</v>
      </c>
      <c r="C211" s="2" t="s">
        <v>504</v>
      </c>
      <c r="D211" s="4" t="s">
        <v>250</v>
      </c>
      <c r="E211" s="116">
        <f t="shared" si="46"/>
        <v>13300</v>
      </c>
      <c r="F211" s="117">
        <f t="shared" si="46"/>
        <v>8000</v>
      </c>
      <c r="G211" s="101"/>
      <c r="H211" s="2"/>
      <c r="I211" s="45"/>
      <c r="J211" s="33"/>
      <c r="K211" s="202">
        <f t="shared" si="47"/>
        <v>13300</v>
      </c>
      <c r="L211" s="202">
        <f t="shared" si="48"/>
        <v>8000</v>
      </c>
      <c r="M211" s="51"/>
      <c r="N211" s="13">
        <f t="shared" si="36"/>
        <v>13237.725</v>
      </c>
      <c r="O211" s="13">
        <f t="shared" si="37"/>
        <v>7942.6350000000002</v>
      </c>
      <c r="P211" s="51"/>
      <c r="Q211" s="554">
        <v>5295.09</v>
      </c>
      <c r="R211" s="522">
        <v>5295.09</v>
      </c>
      <c r="S211" s="398">
        <v>5295.09</v>
      </c>
      <c r="T211" s="398">
        <v>4414.32</v>
      </c>
      <c r="U211" s="398">
        <v>4414.32</v>
      </c>
      <c r="V211" s="398">
        <v>4414.32</v>
      </c>
      <c r="W211" s="436">
        <v>4414.32</v>
      </c>
      <c r="X211" s="399">
        <v>4222.3797000000004</v>
      </c>
      <c r="Y211" s="399">
        <v>4222.3797000000004</v>
      </c>
      <c r="Z211" s="371">
        <v>3838.527</v>
      </c>
      <c r="AA211" s="303">
        <v>2647.26</v>
      </c>
      <c r="AB211" s="289">
        <v>2647.5</v>
      </c>
      <c r="AC211" s="277">
        <v>2118</v>
      </c>
      <c r="AD211" s="272">
        <v>2118</v>
      </c>
      <c r="AE211" s="263">
        <v>2117.81</v>
      </c>
      <c r="AF211" s="208">
        <v>1890.9059399999999</v>
      </c>
      <c r="AG211" s="208">
        <v>1890.9059399999999</v>
      </c>
      <c r="AH211" s="208">
        <v>1890.9059399999999</v>
      </c>
      <c r="AI211" s="208">
        <v>1890.9059399999999</v>
      </c>
      <c r="AJ211" s="208">
        <v>1705.3625</v>
      </c>
      <c r="AK211" s="190">
        <v>1364.29</v>
      </c>
      <c r="AL211" s="312">
        <f t="shared" si="42"/>
        <v>1.1995256347523515</v>
      </c>
      <c r="AN211" s="34"/>
      <c r="AO211" s="34"/>
      <c r="AP211" s="34"/>
      <c r="AQ211" s="34"/>
      <c r="AR211" s="34"/>
      <c r="AS211" s="34"/>
    </row>
    <row r="212" spans="1:45" s="144" customFormat="1" ht="3.95" customHeight="1" x14ac:dyDescent="0.25">
      <c r="A212" s="2"/>
      <c r="B212" s="2"/>
      <c r="C212" s="2"/>
      <c r="D212" s="136"/>
      <c r="E212" s="138"/>
      <c r="F212" s="139"/>
      <c r="G212" s="101"/>
      <c r="H212" s="2"/>
      <c r="I212" s="45"/>
      <c r="J212" s="33"/>
      <c r="K212" s="202">
        <f t="shared" si="47"/>
        <v>0</v>
      </c>
      <c r="L212" s="202">
        <f t="shared" si="48"/>
        <v>0</v>
      </c>
      <c r="M212" s="2"/>
      <c r="N212" s="13"/>
      <c r="O212" s="13"/>
      <c r="P212" s="2"/>
      <c r="Q212" s="553">
        <v>45483</v>
      </c>
      <c r="R212" s="476">
        <v>45455</v>
      </c>
      <c r="S212" s="476">
        <v>45425</v>
      </c>
      <c r="T212" s="476">
        <v>45394</v>
      </c>
      <c r="U212" s="473">
        <v>220324</v>
      </c>
      <c r="V212" s="398"/>
      <c r="W212" s="400"/>
      <c r="X212" s="400"/>
      <c r="Y212" s="400"/>
      <c r="Z212" s="332"/>
      <c r="AA212" s="332"/>
      <c r="AB212" s="330"/>
      <c r="AC212" s="280"/>
      <c r="AD212" s="339"/>
      <c r="AE212" s="331"/>
      <c r="AF212" s="237"/>
      <c r="AG212" s="237"/>
      <c r="AH212" s="237"/>
      <c r="AI212" s="237"/>
      <c r="AJ212" s="237"/>
      <c r="AK212" s="240"/>
      <c r="AL212" s="312">
        <f t="shared" si="42"/>
        <v>1.0019606115345641</v>
      </c>
      <c r="AN212" s="34"/>
      <c r="AO212" s="34"/>
      <c r="AP212" s="34"/>
      <c r="AQ212" s="34"/>
      <c r="AR212" s="34"/>
      <c r="AS212" s="34"/>
    </row>
    <row r="213" spans="1:45" s="144" customFormat="1" ht="23.1" customHeight="1" x14ac:dyDescent="0.25">
      <c r="A213" s="449" t="s">
        <v>238</v>
      </c>
      <c r="B213" s="2">
        <v>1968</v>
      </c>
      <c r="C213" s="2" t="s">
        <v>446</v>
      </c>
      <c r="D213" s="4" t="s">
        <v>782</v>
      </c>
      <c r="E213" s="116">
        <f t="shared" si="46"/>
        <v>3500</v>
      </c>
      <c r="F213" s="117">
        <f t="shared" si="46"/>
        <v>2100</v>
      </c>
      <c r="G213" s="101"/>
      <c r="H213" s="2"/>
      <c r="I213" s="45"/>
      <c r="J213" s="33"/>
      <c r="K213" s="202">
        <f t="shared" si="47"/>
        <v>3500</v>
      </c>
      <c r="L213" s="202">
        <f t="shared" si="48"/>
        <v>2100</v>
      </c>
      <c r="M213" s="51"/>
      <c r="N213" s="13">
        <f t="shared" ref="N213:N280" si="49">Q213*$N$7</f>
        <v>3480.375</v>
      </c>
      <c r="O213" s="13">
        <f t="shared" ref="O213:O280" si="50">Q213*$O$7</f>
        <v>2088.2250000000004</v>
      </c>
      <c r="P213" s="51"/>
      <c r="Q213" s="554">
        <v>1392.15</v>
      </c>
      <c r="R213" s="477">
        <v>1392.15</v>
      </c>
      <c r="S213" s="477">
        <v>1392.15</v>
      </c>
      <c r="T213" s="477">
        <v>1392.15</v>
      </c>
      <c r="U213" s="450">
        <v>1289.0240000000001</v>
      </c>
      <c r="V213" s="450">
        <v>1289.0240000000001</v>
      </c>
      <c r="W213" s="436">
        <v>1171.8399999999999</v>
      </c>
      <c r="X213" s="409">
        <v>1171.8399999999999</v>
      </c>
      <c r="Y213" s="409">
        <v>1171.8399999999999</v>
      </c>
      <c r="Z213" s="368">
        <v>1069.2</v>
      </c>
      <c r="AA213" s="305">
        <v>855.36</v>
      </c>
      <c r="AB213" s="289">
        <v>786.71249999999998</v>
      </c>
      <c r="AC213" s="277">
        <v>629.37</v>
      </c>
      <c r="AD213" s="263">
        <v>629.37</v>
      </c>
      <c r="AE213" s="263">
        <v>629.37</v>
      </c>
      <c r="AF213" s="208">
        <v>566.41661999999997</v>
      </c>
      <c r="AG213" s="208">
        <v>566.41661999999997</v>
      </c>
      <c r="AH213" s="208">
        <v>566.41661999999997</v>
      </c>
      <c r="AI213" s="208">
        <v>566.41661999999997</v>
      </c>
      <c r="AJ213" s="208">
        <v>510.83750000000003</v>
      </c>
      <c r="AK213" s="190">
        <v>408.67</v>
      </c>
      <c r="AL213" s="312">
        <f t="shared" si="42"/>
        <v>1</v>
      </c>
      <c r="AN213" s="34"/>
      <c r="AO213" s="34"/>
      <c r="AP213" s="34"/>
      <c r="AQ213" s="34"/>
      <c r="AR213" s="34"/>
      <c r="AS213" s="34"/>
    </row>
    <row r="214" spans="1:45" s="144" customFormat="1" ht="23.1" customHeight="1" x14ac:dyDescent="0.25">
      <c r="A214" s="449" t="s">
        <v>238</v>
      </c>
      <c r="B214" s="2">
        <v>1969</v>
      </c>
      <c r="C214" s="2" t="s">
        <v>447</v>
      </c>
      <c r="D214" s="4" t="s">
        <v>783</v>
      </c>
      <c r="E214" s="116">
        <f t="shared" si="46"/>
        <v>3800</v>
      </c>
      <c r="F214" s="117">
        <f t="shared" si="46"/>
        <v>2300</v>
      </c>
      <c r="G214" s="101"/>
      <c r="H214" s="2"/>
      <c r="I214" s="45"/>
      <c r="J214" s="33"/>
      <c r="K214" s="202">
        <f t="shared" si="47"/>
        <v>3800</v>
      </c>
      <c r="L214" s="202">
        <f t="shared" si="48"/>
        <v>2300</v>
      </c>
      <c r="M214" s="51"/>
      <c r="N214" s="13">
        <f t="shared" si="49"/>
        <v>3708.4500000000003</v>
      </c>
      <c r="O214" s="13">
        <f t="shared" si="50"/>
        <v>2225.0700000000002</v>
      </c>
      <c r="P214" s="51"/>
      <c r="Q214" s="554">
        <v>1483.38</v>
      </c>
      <c r="R214" s="477">
        <v>1483.38</v>
      </c>
      <c r="S214" s="477">
        <v>1483.38</v>
      </c>
      <c r="T214" s="477">
        <v>1483.38</v>
      </c>
      <c r="U214" s="450">
        <v>1373.5</v>
      </c>
      <c r="V214" s="450">
        <v>1302.2239999999999</v>
      </c>
      <c r="W214" s="436">
        <v>1183.8399999999999</v>
      </c>
      <c r="X214" s="409">
        <v>1183.8399999999999</v>
      </c>
      <c r="Y214" s="409">
        <v>1183.8399999999999</v>
      </c>
      <c r="Z214" s="368">
        <v>1139.9124999999999</v>
      </c>
      <c r="AA214" s="303">
        <v>911.93</v>
      </c>
      <c r="AB214" s="289">
        <v>838.17499999999995</v>
      </c>
      <c r="AC214" s="277">
        <v>670.54</v>
      </c>
      <c r="AD214" s="263">
        <v>670.54</v>
      </c>
      <c r="AE214" s="263">
        <v>670.54</v>
      </c>
      <c r="AF214" s="208">
        <v>603.54755999999998</v>
      </c>
      <c r="AG214" s="208">
        <v>603.54755999999998</v>
      </c>
      <c r="AH214" s="208">
        <v>603.54755999999998</v>
      </c>
      <c r="AI214" s="208">
        <v>603.54755999999998</v>
      </c>
      <c r="AJ214" s="208">
        <v>544.32499999999993</v>
      </c>
      <c r="AK214" s="190">
        <v>435.46</v>
      </c>
      <c r="AL214" s="312">
        <f t="shared" si="42"/>
        <v>1</v>
      </c>
      <c r="AM214" s="144">
        <f>U214*1.08</f>
        <v>1483.38</v>
      </c>
      <c r="AN214" s="34"/>
      <c r="AO214" s="34"/>
      <c r="AP214" s="34"/>
      <c r="AQ214" s="34"/>
      <c r="AR214" s="34"/>
      <c r="AS214" s="34"/>
    </row>
    <row r="215" spans="1:45" s="144" customFormat="1" ht="23.1" customHeight="1" x14ac:dyDescent="0.25">
      <c r="A215" s="449" t="s">
        <v>238</v>
      </c>
      <c r="B215" s="2">
        <v>1970</v>
      </c>
      <c r="C215" s="2" t="s">
        <v>448</v>
      </c>
      <c r="D215" s="4" t="s">
        <v>784</v>
      </c>
      <c r="E215" s="116">
        <f t="shared" si="46"/>
        <v>5200</v>
      </c>
      <c r="F215" s="117">
        <f t="shared" si="46"/>
        <v>3100</v>
      </c>
      <c r="G215" s="101"/>
      <c r="H215" s="2"/>
      <c r="I215" s="45"/>
      <c r="J215" s="33"/>
      <c r="K215" s="202">
        <f t="shared" si="47"/>
        <v>5200</v>
      </c>
      <c r="L215" s="202">
        <f t="shared" si="48"/>
        <v>3100</v>
      </c>
      <c r="M215" s="51"/>
      <c r="N215" s="13">
        <f t="shared" si="49"/>
        <v>5138.0349999999999</v>
      </c>
      <c r="O215" s="13">
        <f t="shared" si="50"/>
        <v>3082.8209999999999</v>
      </c>
      <c r="P215" s="51"/>
      <c r="Q215" s="554">
        <v>2055.2139999999999</v>
      </c>
      <c r="R215" s="477">
        <v>2055.2139999999999</v>
      </c>
      <c r="S215" s="477">
        <v>2055.2139999999999</v>
      </c>
      <c r="T215" s="477">
        <v>2055.2139999999999</v>
      </c>
      <c r="U215" s="450">
        <v>1902.9780000000001</v>
      </c>
      <c r="V215" s="450">
        <v>1902.9780000000001</v>
      </c>
      <c r="W215" s="436">
        <v>1729.98</v>
      </c>
      <c r="X215" s="409">
        <v>1729.98</v>
      </c>
      <c r="Y215" s="409">
        <v>1729.98</v>
      </c>
      <c r="Z215" s="368">
        <v>1578.45</v>
      </c>
      <c r="AA215" s="305">
        <v>1262.76</v>
      </c>
      <c r="AB215" s="289">
        <v>1161.39375</v>
      </c>
      <c r="AC215" s="277">
        <v>929.11500000000001</v>
      </c>
      <c r="AD215" s="263">
        <v>929.11500000000001</v>
      </c>
      <c r="AE215" s="263">
        <v>929.11500000000001</v>
      </c>
      <c r="AF215" s="208">
        <v>836.21537999999998</v>
      </c>
      <c r="AG215" s="208">
        <v>836.21537999999998</v>
      </c>
      <c r="AH215" s="208">
        <v>836.21537999999998</v>
      </c>
      <c r="AI215" s="208">
        <v>836.21537999999998</v>
      </c>
      <c r="AJ215" s="208">
        <v>754.16250000000002</v>
      </c>
      <c r="AK215" s="190">
        <v>603.33000000000004</v>
      </c>
      <c r="AL215" s="312">
        <f t="shared" si="42"/>
        <v>1</v>
      </c>
      <c r="AN215" s="34"/>
      <c r="AO215" s="34"/>
      <c r="AP215" s="34"/>
      <c r="AQ215" s="34"/>
      <c r="AR215" s="34"/>
      <c r="AS215" s="34"/>
    </row>
    <row r="216" spans="1:45" s="144" customFormat="1" ht="23.1" customHeight="1" x14ac:dyDescent="0.25">
      <c r="A216" s="449" t="s">
        <v>238</v>
      </c>
      <c r="B216" s="2">
        <v>1971</v>
      </c>
      <c r="C216" s="2" t="s">
        <v>449</v>
      </c>
      <c r="D216" s="4" t="s">
        <v>785</v>
      </c>
      <c r="E216" s="116">
        <f t="shared" si="46"/>
        <v>7900</v>
      </c>
      <c r="F216" s="117">
        <f t="shared" si="46"/>
        <v>4800</v>
      </c>
      <c r="G216" s="101"/>
      <c r="H216" s="2"/>
      <c r="I216" s="45"/>
      <c r="J216" s="33"/>
      <c r="K216" s="202">
        <f t="shared" si="47"/>
        <v>7900</v>
      </c>
      <c r="L216" s="202">
        <f t="shared" si="48"/>
        <v>4800</v>
      </c>
      <c r="M216" s="51"/>
      <c r="N216" s="13">
        <f t="shared" si="49"/>
        <v>7850.45</v>
      </c>
      <c r="O216" s="13">
        <f t="shared" si="50"/>
        <v>4710.2699999999995</v>
      </c>
      <c r="P216" s="51"/>
      <c r="Q216" s="554">
        <v>3140.18</v>
      </c>
      <c r="R216" s="477">
        <v>3140.18</v>
      </c>
      <c r="S216" s="477">
        <v>3140.18</v>
      </c>
      <c r="T216" s="477">
        <v>3140.18</v>
      </c>
      <c r="U216" s="450">
        <v>2907.5750000000003</v>
      </c>
      <c r="V216" s="450">
        <v>2907.5750000000003</v>
      </c>
      <c r="W216" s="436">
        <v>2643.25</v>
      </c>
      <c r="X216" s="409">
        <v>2643.25</v>
      </c>
      <c r="Y216" s="409">
        <v>2643.25</v>
      </c>
      <c r="Z216" s="368">
        <v>2411.7250000000004</v>
      </c>
      <c r="AA216" s="305">
        <v>1929.38</v>
      </c>
      <c r="AB216" s="289">
        <v>1774.52</v>
      </c>
      <c r="AC216" s="277">
        <v>1419.616</v>
      </c>
      <c r="AD216" s="263">
        <v>1419.616</v>
      </c>
      <c r="AE216" s="263">
        <v>1419.616</v>
      </c>
      <c r="AF216" s="208">
        <v>1277.6563799999999</v>
      </c>
      <c r="AG216" s="208">
        <v>1277.6563799999999</v>
      </c>
      <c r="AH216" s="208">
        <v>1277.6563799999999</v>
      </c>
      <c r="AI216" s="208">
        <v>1277.6563799999999</v>
      </c>
      <c r="AJ216" s="208">
        <v>1152.2875000000001</v>
      </c>
      <c r="AK216" s="190">
        <v>921.83</v>
      </c>
      <c r="AL216" s="312">
        <f t="shared" si="42"/>
        <v>1</v>
      </c>
      <c r="AN216" s="34"/>
      <c r="AO216" s="34"/>
      <c r="AP216" s="34"/>
      <c r="AQ216" s="34"/>
      <c r="AR216" s="34"/>
      <c r="AS216" s="34"/>
    </row>
    <row r="217" spans="1:45" s="144" customFormat="1" ht="23.1" customHeight="1" x14ac:dyDescent="0.25">
      <c r="A217" s="449" t="s">
        <v>238</v>
      </c>
      <c r="B217" s="2">
        <v>1972</v>
      </c>
      <c r="C217" s="2" t="s">
        <v>450</v>
      </c>
      <c r="D217" s="4" t="s">
        <v>786</v>
      </c>
      <c r="E217" s="116">
        <f t="shared" si="46"/>
        <v>10500</v>
      </c>
      <c r="F217" s="117">
        <f t="shared" si="46"/>
        <v>6300</v>
      </c>
      <c r="G217" s="101"/>
      <c r="H217" s="2"/>
      <c r="I217" s="45"/>
      <c r="J217" s="33"/>
      <c r="K217" s="202">
        <f t="shared" si="47"/>
        <v>10500</v>
      </c>
      <c r="L217" s="202">
        <f t="shared" si="48"/>
        <v>6300</v>
      </c>
      <c r="M217" s="51"/>
      <c r="N217" s="13">
        <f t="shared" si="49"/>
        <v>10433.599999999999</v>
      </c>
      <c r="O217" s="13">
        <f t="shared" si="50"/>
        <v>6260.16</v>
      </c>
      <c r="P217" s="51"/>
      <c r="Q217" s="554">
        <v>4173.4399999999996</v>
      </c>
      <c r="R217" s="477">
        <v>4173.4399999999996</v>
      </c>
      <c r="S217" s="477">
        <v>4173.4399999999996</v>
      </c>
      <c r="T217" s="477">
        <v>4173.4399999999996</v>
      </c>
      <c r="U217" s="450">
        <v>3864.3</v>
      </c>
      <c r="V217" s="450">
        <v>3864.3</v>
      </c>
      <c r="W217" s="436">
        <v>3513</v>
      </c>
      <c r="X217" s="409">
        <v>3513</v>
      </c>
      <c r="Y217" s="409">
        <v>3513</v>
      </c>
      <c r="Z217" s="368">
        <v>3205.2874999999999</v>
      </c>
      <c r="AA217" s="305">
        <v>2564.23</v>
      </c>
      <c r="AB217" s="289">
        <v>2358.4137500000002</v>
      </c>
      <c r="AC217" s="277">
        <v>1886.7310000000002</v>
      </c>
      <c r="AD217" s="263">
        <v>1886.7310000000002</v>
      </c>
      <c r="AE217" s="263">
        <v>1886.7310000000002</v>
      </c>
      <c r="AF217" s="208">
        <v>1698.0579</v>
      </c>
      <c r="AG217" s="208">
        <v>1698.0579</v>
      </c>
      <c r="AH217" s="208">
        <v>1698.0579</v>
      </c>
      <c r="AI217" s="208">
        <v>1698.0579</v>
      </c>
      <c r="AJ217" s="208">
        <v>1531.4375</v>
      </c>
      <c r="AK217" s="190">
        <v>1225.1500000000001</v>
      </c>
      <c r="AL217" s="312">
        <f t="shared" si="42"/>
        <v>1</v>
      </c>
      <c r="AN217" s="34"/>
      <c r="AO217" s="34"/>
      <c r="AP217" s="34"/>
      <c r="AQ217" s="34"/>
      <c r="AR217" s="34"/>
      <c r="AS217" s="34"/>
    </row>
    <row r="218" spans="1:45" s="144" customFormat="1" ht="23.1" customHeight="1" x14ac:dyDescent="0.25">
      <c r="A218" s="449" t="s">
        <v>238</v>
      </c>
      <c r="B218" s="2">
        <v>1973</v>
      </c>
      <c r="C218" s="2" t="s">
        <v>451</v>
      </c>
      <c r="D218" s="4" t="s">
        <v>787</v>
      </c>
      <c r="E218" s="116">
        <f t="shared" si="46"/>
        <v>19000</v>
      </c>
      <c r="F218" s="117">
        <f t="shared" si="46"/>
        <v>11400</v>
      </c>
      <c r="G218" s="101"/>
      <c r="H218" s="2"/>
      <c r="I218" s="45"/>
      <c r="J218" s="33"/>
      <c r="K218" s="202">
        <f t="shared" si="47"/>
        <v>19000</v>
      </c>
      <c r="L218" s="202">
        <f t="shared" si="48"/>
        <v>11400</v>
      </c>
      <c r="M218" s="51"/>
      <c r="N218" s="13">
        <f t="shared" si="49"/>
        <v>18982.5</v>
      </c>
      <c r="O218" s="13">
        <f t="shared" si="50"/>
        <v>11389.5</v>
      </c>
      <c r="P218" s="51"/>
      <c r="Q218" s="568">
        <v>7593</v>
      </c>
      <c r="R218" s="477">
        <v>7592.92</v>
      </c>
      <c r="S218" s="477">
        <v>7592.92</v>
      </c>
      <c r="T218" s="477">
        <v>7592.92</v>
      </c>
      <c r="U218" s="450">
        <v>7030.4740000000011</v>
      </c>
      <c r="V218" s="450">
        <v>7030.4740000000011</v>
      </c>
      <c r="W218" s="436">
        <v>6391.34</v>
      </c>
      <c r="X218" s="409">
        <v>6391.34</v>
      </c>
      <c r="Y218" s="409">
        <v>6391.34</v>
      </c>
      <c r="Z218" s="368">
        <v>5831.5124999999998</v>
      </c>
      <c r="AA218" s="305">
        <v>4665.21</v>
      </c>
      <c r="AB218" s="289">
        <v>4290.7425000000003</v>
      </c>
      <c r="AC218" s="277">
        <v>3432.5940000000001</v>
      </c>
      <c r="AD218" s="263">
        <v>3432.5940000000001</v>
      </c>
      <c r="AE218" s="263">
        <v>3432.5940000000001</v>
      </c>
      <c r="AF218" s="208">
        <v>3089.3385599999997</v>
      </c>
      <c r="AG218" s="208">
        <v>3089.3385599999997</v>
      </c>
      <c r="AH218" s="208">
        <v>3089.3385599999997</v>
      </c>
      <c r="AI218" s="208">
        <v>3089.3385599999997</v>
      </c>
      <c r="AJ218" s="208">
        <v>2786.2</v>
      </c>
      <c r="AK218" s="190">
        <v>2228.96</v>
      </c>
      <c r="AL218" s="312">
        <f t="shared" si="42"/>
        <v>1.0000105361310274</v>
      </c>
      <c r="AN218" s="34"/>
      <c r="AO218" s="34"/>
      <c r="AP218" s="34"/>
      <c r="AQ218" s="34"/>
      <c r="AR218" s="34"/>
      <c r="AS218" s="34"/>
    </row>
    <row r="219" spans="1:45" s="144" customFormat="1" ht="23.1" customHeight="1" x14ac:dyDescent="0.25">
      <c r="A219" s="449" t="s">
        <v>238</v>
      </c>
      <c r="B219" s="2">
        <v>1974</v>
      </c>
      <c r="C219" s="2" t="s">
        <v>452</v>
      </c>
      <c r="D219" s="4" t="s">
        <v>788</v>
      </c>
      <c r="E219" s="116">
        <f t="shared" si="46"/>
        <v>23900</v>
      </c>
      <c r="F219" s="117">
        <f t="shared" si="46"/>
        <v>14300</v>
      </c>
      <c r="G219" s="101"/>
      <c r="H219" s="2"/>
      <c r="I219" s="45"/>
      <c r="J219" s="33"/>
      <c r="K219" s="202">
        <f t="shared" si="47"/>
        <v>23900</v>
      </c>
      <c r="L219" s="202">
        <f t="shared" si="48"/>
        <v>14300</v>
      </c>
      <c r="M219" s="51"/>
      <c r="N219" s="13">
        <f t="shared" si="49"/>
        <v>23804.2</v>
      </c>
      <c r="O219" s="13">
        <f t="shared" si="50"/>
        <v>14282.52</v>
      </c>
      <c r="P219" s="51"/>
      <c r="Q219" s="554">
        <v>9521.68</v>
      </c>
      <c r="R219" s="477">
        <v>9521.68</v>
      </c>
      <c r="S219" s="477">
        <v>9521.68</v>
      </c>
      <c r="T219" s="477">
        <v>9521.68</v>
      </c>
      <c r="U219" s="450">
        <v>8816.2470000000012</v>
      </c>
      <c r="V219" s="450">
        <v>8816.2470000000012</v>
      </c>
      <c r="W219" s="436">
        <v>8014.77</v>
      </c>
      <c r="X219" s="409">
        <v>8014.77</v>
      </c>
      <c r="Y219" s="409">
        <v>8014.77</v>
      </c>
      <c r="Z219" s="368">
        <v>7312.75</v>
      </c>
      <c r="AA219" s="305">
        <v>5850.2</v>
      </c>
      <c r="AB219" s="289">
        <v>5380.6775000000007</v>
      </c>
      <c r="AC219" s="277">
        <v>4304.5420000000004</v>
      </c>
      <c r="AD219" s="263">
        <v>4304.5420000000004</v>
      </c>
      <c r="AE219" s="263">
        <v>4304.5420000000004</v>
      </c>
      <c r="AF219" s="208">
        <v>3874.1056199999998</v>
      </c>
      <c r="AG219" s="208">
        <v>3874.1056199999998</v>
      </c>
      <c r="AH219" s="208">
        <v>3874.1056199999998</v>
      </c>
      <c r="AI219" s="208">
        <v>3874.1056199999998</v>
      </c>
      <c r="AJ219" s="208">
        <v>3493.9625000000001</v>
      </c>
      <c r="AK219" s="190">
        <v>2795.17</v>
      </c>
      <c r="AL219" s="312">
        <f t="shared" si="42"/>
        <v>1</v>
      </c>
      <c r="AN219" s="34"/>
      <c r="AO219" s="34"/>
      <c r="AP219" s="34"/>
      <c r="AQ219" s="34"/>
      <c r="AR219" s="34"/>
      <c r="AS219" s="34"/>
    </row>
    <row r="220" spans="1:45" s="144" customFormat="1" ht="3.95" customHeight="1" x14ac:dyDescent="0.25">
      <c r="A220" s="2"/>
      <c r="B220" s="2"/>
      <c r="C220" s="2"/>
      <c r="D220" s="136"/>
      <c r="E220" s="138"/>
      <c r="F220" s="139"/>
      <c r="G220" s="101"/>
      <c r="H220" s="2"/>
      <c r="I220" s="45"/>
      <c r="J220" s="33"/>
      <c r="K220" s="202">
        <f t="shared" si="47"/>
        <v>0</v>
      </c>
      <c r="L220" s="202">
        <f t="shared" si="48"/>
        <v>0</v>
      </c>
      <c r="M220" s="51"/>
      <c r="N220" s="13"/>
      <c r="O220" s="13"/>
      <c r="P220" s="51"/>
      <c r="Q220" s="398"/>
      <c r="R220" s="398"/>
      <c r="S220" s="398"/>
      <c r="T220" s="398"/>
      <c r="U220" s="398"/>
      <c r="V220" s="398"/>
      <c r="W220" s="400"/>
      <c r="X220" s="401"/>
      <c r="Y220" s="401"/>
      <c r="Z220" s="368"/>
      <c r="AA220" s="305"/>
      <c r="AB220" s="289"/>
      <c r="AC220" s="277"/>
      <c r="AD220" s="263"/>
      <c r="AE220" s="263"/>
      <c r="AF220" s="208"/>
      <c r="AG220" s="208"/>
      <c r="AH220" s="208"/>
      <c r="AI220" s="208"/>
      <c r="AJ220" s="208"/>
      <c r="AK220" s="190"/>
      <c r="AL220" s="312" t="e">
        <f t="shared" si="42"/>
        <v>#DIV/0!</v>
      </c>
      <c r="AN220" s="34"/>
      <c r="AO220" s="34"/>
      <c r="AP220" s="34"/>
      <c r="AQ220" s="34"/>
      <c r="AR220" s="34"/>
      <c r="AS220" s="34"/>
    </row>
    <row r="221" spans="1:45" s="144" customFormat="1" ht="23.1" customHeight="1" x14ac:dyDescent="0.25">
      <c r="A221" s="449" t="s">
        <v>238</v>
      </c>
      <c r="B221" s="2"/>
      <c r="C221" s="2" t="s">
        <v>673</v>
      </c>
      <c r="D221" s="4" t="s">
        <v>946</v>
      </c>
      <c r="E221" s="116">
        <f t="shared" ref="E221:F226" si="51">K221</f>
        <v>15700</v>
      </c>
      <c r="F221" s="117">
        <f t="shared" si="51"/>
        <v>9400</v>
      </c>
      <c r="G221" s="101"/>
      <c r="H221" s="2"/>
      <c r="I221" s="45"/>
      <c r="J221" s="33"/>
      <c r="K221" s="202">
        <f t="shared" si="47"/>
        <v>15700</v>
      </c>
      <c r="L221" s="202">
        <f t="shared" si="48"/>
        <v>9400</v>
      </c>
      <c r="M221" s="51"/>
      <c r="N221" s="13">
        <f t="shared" ref="N221:N222" si="52">Q221*$N$7</f>
        <v>15624.400000000001</v>
      </c>
      <c r="O221" s="13">
        <f t="shared" ref="O221:O222" si="53">Q221*$O$7</f>
        <v>9374.64</v>
      </c>
      <c r="P221" s="51"/>
      <c r="Q221" s="561">
        <v>6249.76</v>
      </c>
      <c r="R221" s="479">
        <v>6249.76</v>
      </c>
      <c r="S221" s="479"/>
      <c r="T221" s="479"/>
      <c r="U221" s="398"/>
      <c r="V221" s="398"/>
      <c r="W221" s="400"/>
      <c r="X221" s="409"/>
      <c r="Y221" s="409"/>
      <c r="Z221" s="368"/>
      <c r="AA221" s="305"/>
      <c r="AB221" s="289"/>
      <c r="AC221" s="277"/>
      <c r="AD221" s="263"/>
      <c r="AE221" s="263"/>
      <c r="AF221" s="242"/>
      <c r="AG221" s="234"/>
      <c r="AH221" s="208"/>
      <c r="AI221" s="208"/>
      <c r="AJ221" s="208"/>
      <c r="AK221" s="190">
        <v>4106</v>
      </c>
      <c r="AL221" s="312" t="e">
        <f t="shared" si="42"/>
        <v>#DIV/0!</v>
      </c>
      <c r="AN221" s="34"/>
      <c r="AO221" s="34"/>
      <c r="AP221" s="34"/>
      <c r="AQ221" s="34"/>
      <c r="AR221" s="34"/>
      <c r="AS221" s="34"/>
    </row>
    <row r="222" spans="1:45" s="144" customFormat="1" ht="23.1" customHeight="1" x14ac:dyDescent="0.25">
      <c r="A222" s="449"/>
      <c r="B222" s="2"/>
      <c r="C222" s="2" t="s">
        <v>673</v>
      </c>
      <c r="D222" s="4" t="s">
        <v>947</v>
      </c>
      <c r="E222" s="116">
        <f t="shared" si="51"/>
        <v>17500</v>
      </c>
      <c r="F222" s="117">
        <f t="shared" si="51"/>
        <v>10500</v>
      </c>
      <c r="G222" s="101"/>
      <c r="H222" s="2"/>
      <c r="I222" s="45"/>
      <c r="J222" s="33"/>
      <c r="K222" s="202">
        <f t="shared" si="47"/>
        <v>17500</v>
      </c>
      <c r="L222" s="202">
        <f t="shared" si="48"/>
        <v>10500</v>
      </c>
      <c r="M222" s="51"/>
      <c r="N222" s="13">
        <f t="shared" si="52"/>
        <v>17479.949999999997</v>
      </c>
      <c r="O222" s="13">
        <f t="shared" si="53"/>
        <v>10487.97</v>
      </c>
      <c r="P222" s="51"/>
      <c r="Q222" s="561">
        <v>6991.98</v>
      </c>
      <c r="R222" s="479">
        <v>6991.98</v>
      </c>
      <c r="S222" s="479"/>
      <c r="T222" s="479"/>
      <c r="U222" s="398"/>
      <c r="V222" s="398"/>
      <c r="W222" s="400"/>
      <c r="X222" s="409"/>
      <c r="Y222" s="409"/>
      <c r="Z222" s="368"/>
      <c r="AA222" s="305"/>
      <c r="AB222" s="289"/>
      <c r="AC222" s="277"/>
      <c r="AD222" s="263"/>
      <c r="AE222" s="263"/>
      <c r="AF222" s="242"/>
      <c r="AG222" s="234"/>
      <c r="AH222" s="208"/>
      <c r="AI222" s="208"/>
      <c r="AJ222" s="208"/>
      <c r="AK222" s="190">
        <v>4106</v>
      </c>
      <c r="AL222" s="312" t="e">
        <f t="shared" si="42"/>
        <v>#DIV/0!</v>
      </c>
      <c r="AN222" s="34"/>
      <c r="AO222" s="34"/>
      <c r="AP222" s="34"/>
      <c r="AQ222" s="34"/>
      <c r="AR222" s="34"/>
      <c r="AS222" s="34"/>
    </row>
    <row r="223" spans="1:45" s="144" customFormat="1" ht="23.1" customHeight="1" x14ac:dyDescent="0.25">
      <c r="A223" s="449"/>
      <c r="B223" s="2"/>
      <c r="C223" s="2" t="s">
        <v>673</v>
      </c>
      <c r="D223" s="4" t="s">
        <v>674</v>
      </c>
      <c r="E223" s="116">
        <f t="shared" si="51"/>
        <v>35000</v>
      </c>
      <c r="F223" s="117">
        <f t="shared" si="51"/>
        <v>21000</v>
      </c>
      <c r="G223" s="101"/>
      <c r="H223" s="2"/>
      <c r="I223" s="45"/>
      <c r="J223" s="33"/>
      <c r="K223" s="202">
        <f t="shared" si="47"/>
        <v>35000</v>
      </c>
      <c r="L223" s="202">
        <f t="shared" si="48"/>
        <v>21000</v>
      </c>
      <c r="M223" s="51"/>
      <c r="N223" s="13">
        <f t="shared" si="49"/>
        <v>34965.100000000006</v>
      </c>
      <c r="O223" s="13">
        <f t="shared" si="50"/>
        <v>20979.06</v>
      </c>
      <c r="P223" s="51"/>
      <c r="Q223" s="561">
        <v>13986.04</v>
      </c>
      <c r="R223" s="479">
        <v>13986.04</v>
      </c>
      <c r="S223" s="479">
        <v>13986.04</v>
      </c>
      <c r="T223" s="479">
        <v>13986.04</v>
      </c>
      <c r="U223" s="398">
        <v>12997.303</v>
      </c>
      <c r="V223" s="398">
        <v>12997.303</v>
      </c>
      <c r="W223" s="400">
        <v>11815.73</v>
      </c>
      <c r="X223" s="409">
        <v>11815.73</v>
      </c>
      <c r="Y223" s="409">
        <v>11815.73</v>
      </c>
      <c r="Z223" s="368">
        <v>10741.575000000001</v>
      </c>
      <c r="AA223" s="305">
        <v>8593.26</v>
      </c>
      <c r="AB223" s="289">
        <v>7904.6</v>
      </c>
      <c r="AC223" s="277">
        <v>6323.68</v>
      </c>
      <c r="AD223" s="263">
        <v>6323.68</v>
      </c>
      <c r="AE223" s="263">
        <v>6323.68</v>
      </c>
      <c r="AF223" s="242">
        <v>5690.9159999999993</v>
      </c>
      <c r="AG223" s="234"/>
      <c r="AH223" s="208"/>
      <c r="AI223" s="208"/>
      <c r="AJ223" s="208"/>
      <c r="AK223" s="190">
        <v>4106</v>
      </c>
      <c r="AL223" s="312">
        <f t="shared" si="42"/>
        <v>1</v>
      </c>
      <c r="AN223" s="34"/>
      <c r="AO223" s="34"/>
      <c r="AP223" s="34"/>
      <c r="AQ223" s="34"/>
      <c r="AR223" s="34"/>
      <c r="AS223" s="34"/>
    </row>
    <row r="224" spans="1:45" s="144" customFormat="1" ht="3.95" customHeight="1" x14ac:dyDescent="0.25">
      <c r="A224" s="2"/>
      <c r="B224" s="2"/>
      <c r="C224" s="2"/>
      <c r="D224" s="136"/>
      <c r="E224" s="138"/>
      <c r="F224" s="139"/>
      <c r="G224" s="101"/>
      <c r="H224" s="2"/>
      <c r="I224" s="45"/>
      <c r="J224" s="33"/>
      <c r="K224" s="202">
        <f t="shared" si="47"/>
        <v>0</v>
      </c>
      <c r="L224" s="202">
        <f t="shared" si="48"/>
        <v>0</v>
      </c>
      <c r="M224" s="51"/>
      <c r="N224" s="13"/>
      <c r="O224" s="13"/>
      <c r="P224" s="51"/>
      <c r="Q224" s="398"/>
      <c r="R224" s="398"/>
      <c r="S224" s="398"/>
      <c r="T224" s="398"/>
      <c r="U224" s="398"/>
      <c r="V224" s="398"/>
      <c r="W224" s="400"/>
      <c r="X224" s="399"/>
      <c r="Y224" s="399"/>
      <c r="Z224" s="367"/>
      <c r="AA224" s="303"/>
      <c r="AB224" s="289"/>
      <c r="AC224" s="277"/>
      <c r="AD224" s="272"/>
      <c r="AE224" s="263"/>
      <c r="AF224" s="208"/>
      <c r="AG224" s="208"/>
      <c r="AH224" s="208"/>
      <c r="AI224" s="208"/>
      <c r="AJ224" s="208"/>
      <c r="AK224" s="190"/>
      <c r="AL224" s="312" t="e">
        <f t="shared" si="42"/>
        <v>#DIV/0!</v>
      </c>
      <c r="AN224" s="34"/>
      <c r="AO224" s="34"/>
      <c r="AP224" s="34"/>
      <c r="AQ224" s="34"/>
      <c r="AR224" s="34"/>
      <c r="AS224" s="34"/>
    </row>
    <row r="225" spans="1:45" s="144" customFormat="1" ht="23.1" customHeight="1" x14ac:dyDescent="0.25">
      <c r="A225" s="516"/>
      <c r="B225" s="2"/>
      <c r="C225" s="2" t="s">
        <v>657</v>
      </c>
      <c r="D225" s="4" t="s">
        <v>670</v>
      </c>
      <c r="E225" s="116">
        <f t="shared" si="51"/>
        <v>4700</v>
      </c>
      <c r="F225" s="117">
        <f t="shared" si="51"/>
        <v>2800</v>
      </c>
      <c r="G225" s="101"/>
      <c r="H225" s="2"/>
      <c r="I225" s="45"/>
      <c r="J225" s="33"/>
      <c r="K225" s="202">
        <f t="shared" si="47"/>
        <v>4700</v>
      </c>
      <c r="L225" s="202">
        <f t="shared" si="48"/>
        <v>2800</v>
      </c>
      <c r="M225" s="51"/>
      <c r="N225" s="13">
        <f t="shared" si="49"/>
        <v>4660.875</v>
      </c>
      <c r="O225" s="13">
        <f t="shared" si="50"/>
        <v>2796.5249999999996</v>
      </c>
      <c r="P225" s="51"/>
      <c r="Q225" s="554">
        <v>1864.35</v>
      </c>
      <c r="R225" s="522">
        <v>1864.35</v>
      </c>
      <c r="S225" s="398">
        <v>1864.35</v>
      </c>
      <c r="T225" s="398">
        <v>1864.35</v>
      </c>
      <c r="U225" s="398">
        <v>1864.35</v>
      </c>
      <c r="V225" s="398">
        <v>1864.35</v>
      </c>
      <c r="W225" s="436">
        <v>1864.35</v>
      </c>
      <c r="X225" s="399">
        <v>1783.2698124999999</v>
      </c>
      <c r="Y225" s="399">
        <v>1783.2698124999999</v>
      </c>
      <c r="Z225" s="371">
        <v>1621.1543749999998</v>
      </c>
      <c r="AA225" s="303">
        <v>1118.0374999999999</v>
      </c>
      <c r="AB225" s="289">
        <v>1118.0374999999999</v>
      </c>
      <c r="AC225" s="277">
        <v>894.43</v>
      </c>
      <c r="AD225" s="263">
        <v>894.43</v>
      </c>
      <c r="AE225" s="263">
        <v>894.43</v>
      </c>
      <c r="AF225" s="208">
        <v>726</v>
      </c>
      <c r="AG225" s="234">
        <v>726</v>
      </c>
      <c r="AH225" s="208">
        <v>726</v>
      </c>
      <c r="AI225" s="208"/>
      <c r="AJ225" s="208"/>
      <c r="AK225" s="190"/>
      <c r="AL225" s="312">
        <f t="shared" si="42"/>
        <v>1</v>
      </c>
      <c r="AN225" s="34"/>
      <c r="AO225" s="34"/>
      <c r="AP225" s="34"/>
      <c r="AQ225" s="34"/>
      <c r="AR225" s="34"/>
      <c r="AS225" s="34"/>
    </row>
    <row r="226" spans="1:45" s="144" customFormat="1" ht="23.1" customHeight="1" x14ac:dyDescent="0.25">
      <c r="A226" s="516"/>
      <c r="B226" s="2"/>
      <c r="C226" s="2" t="s">
        <v>657</v>
      </c>
      <c r="D226" s="4" t="s">
        <v>726</v>
      </c>
      <c r="E226" s="116">
        <f t="shared" si="51"/>
        <v>7800</v>
      </c>
      <c r="F226" s="117">
        <f t="shared" si="51"/>
        <v>4700</v>
      </c>
      <c r="G226" s="101"/>
      <c r="H226" s="2"/>
      <c r="I226" s="45"/>
      <c r="J226" s="33"/>
      <c r="K226" s="202">
        <f t="shared" si="47"/>
        <v>7800</v>
      </c>
      <c r="L226" s="202">
        <f t="shared" si="48"/>
        <v>4700</v>
      </c>
      <c r="M226" s="51"/>
      <c r="N226" s="13">
        <f t="shared" si="49"/>
        <v>7703.875</v>
      </c>
      <c r="O226" s="13">
        <f t="shared" si="50"/>
        <v>4622.3250000000007</v>
      </c>
      <c r="P226" s="51"/>
      <c r="Q226" s="554">
        <v>3081.55</v>
      </c>
      <c r="R226" s="522">
        <v>3081.55</v>
      </c>
      <c r="S226" s="398">
        <v>3081.55</v>
      </c>
      <c r="T226" s="398">
        <v>3081.55</v>
      </c>
      <c r="U226" s="398">
        <v>3081.55</v>
      </c>
      <c r="V226" s="398">
        <v>3081.55</v>
      </c>
      <c r="W226" s="436">
        <v>3081.55</v>
      </c>
      <c r="X226" s="399">
        <v>2947.56</v>
      </c>
      <c r="Y226" s="399">
        <v>2947.56</v>
      </c>
      <c r="Z226" s="371">
        <v>2679.6</v>
      </c>
      <c r="AA226" s="303">
        <v>1848</v>
      </c>
      <c r="AB226" s="289">
        <v>1848</v>
      </c>
      <c r="AC226" s="277">
        <v>1478.4</v>
      </c>
      <c r="AD226" s="263">
        <v>1478.4</v>
      </c>
      <c r="AE226" s="263">
        <v>1478.4</v>
      </c>
      <c r="AF226" s="208">
        <v>1200</v>
      </c>
      <c r="AG226" s="234">
        <v>1200</v>
      </c>
      <c r="AH226" s="208">
        <v>1200</v>
      </c>
      <c r="AI226" s="208"/>
      <c r="AJ226" s="208"/>
      <c r="AK226" s="190"/>
      <c r="AL226" s="312">
        <f t="shared" si="42"/>
        <v>1</v>
      </c>
      <c r="AN226" s="34"/>
      <c r="AO226" s="34"/>
      <c r="AP226" s="34"/>
      <c r="AQ226" s="34"/>
      <c r="AR226" s="34"/>
      <c r="AS226" s="34"/>
    </row>
    <row r="227" spans="1:45" s="144" customFormat="1" ht="9.9499999999999993" customHeight="1" x14ac:dyDescent="0.25">
      <c r="A227" s="2"/>
      <c r="B227" s="2"/>
      <c r="C227" s="2"/>
      <c r="D227" s="136"/>
      <c r="E227" s="138"/>
      <c r="F227" s="139"/>
      <c r="G227" s="101"/>
      <c r="H227" s="2"/>
      <c r="I227" s="45"/>
      <c r="J227" s="33"/>
      <c r="K227" s="202">
        <f t="shared" si="47"/>
        <v>0</v>
      </c>
      <c r="L227" s="202">
        <f t="shared" si="48"/>
        <v>0</v>
      </c>
      <c r="M227" s="51"/>
      <c r="N227" s="13"/>
      <c r="O227" s="13"/>
      <c r="P227" s="51"/>
      <c r="Q227" s="398"/>
      <c r="R227" s="398"/>
      <c r="S227" s="398"/>
      <c r="T227" s="398"/>
      <c r="U227" s="398"/>
      <c r="V227" s="398"/>
      <c r="W227" s="400"/>
      <c r="X227" s="398"/>
      <c r="Y227" s="398"/>
      <c r="Z227" s="333"/>
      <c r="AA227" s="333"/>
      <c r="AB227" s="330"/>
      <c r="AC227" s="277"/>
      <c r="AD227" s="234"/>
      <c r="AE227" s="234"/>
      <c r="AF227" s="234"/>
      <c r="AG227" s="234"/>
      <c r="AH227" s="208"/>
      <c r="AI227" s="208"/>
      <c r="AJ227" s="208"/>
      <c r="AK227" s="190"/>
      <c r="AL227" s="312" t="e">
        <f t="shared" si="42"/>
        <v>#DIV/0!</v>
      </c>
      <c r="AN227" s="34"/>
      <c r="AO227" s="34"/>
      <c r="AP227" s="34"/>
      <c r="AQ227" s="34"/>
      <c r="AR227" s="34"/>
      <c r="AS227" s="34"/>
    </row>
    <row r="228" spans="1:45" s="66" customFormat="1" ht="23.1" customHeight="1" x14ac:dyDescent="0.25">
      <c r="A228" s="2"/>
      <c r="B228" s="2"/>
      <c r="C228" s="2"/>
      <c r="D228" s="615" t="s">
        <v>837</v>
      </c>
      <c r="E228" s="615"/>
      <c r="F228" s="615"/>
      <c r="G228" s="615"/>
      <c r="H228" s="615"/>
      <c r="I228" s="615"/>
      <c r="J228" s="33"/>
      <c r="K228" s="202">
        <f t="shared" si="47"/>
        <v>0</v>
      </c>
      <c r="L228" s="202">
        <f t="shared" si="48"/>
        <v>0</v>
      </c>
      <c r="M228" s="51"/>
      <c r="N228" s="13"/>
      <c r="O228" s="13"/>
      <c r="P228" s="63"/>
      <c r="Q228" s="476">
        <v>45483</v>
      </c>
      <c r="R228" s="476">
        <v>45455</v>
      </c>
      <c r="S228" s="476">
        <v>45425</v>
      </c>
      <c r="T228" s="476">
        <v>45394</v>
      </c>
      <c r="U228" s="473">
        <v>220324</v>
      </c>
      <c r="V228" s="398"/>
      <c r="W228" s="400"/>
      <c r="X228" s="401"/>
      <c r="Y228" s="401"/>
      <c r="Z228" s="368"/>
      <c r="AA228" s="305"/>
      <c r="AB228" s="289"/>
      <c r="AC228" s="277"/>
      <c r="AD228" s="263"/>
      <c r="AE228" s="263"/>
      <c r="AF228" s="208"/>
      <c r="AG228" s="208"/>
      <c r="AH228" s="208"/>
      <c r="AI228" s="208"/>
      <c r="AJ228" s="208"/>
      <c r="AK228" s="192"/>
      <c r="AL228" s="312">
        <f t="shared" si="42"/>
        <v>1.0019606115345641</v>
      </c>
      <c r="AM228" s="144"/>
    </row>
    <row r="229" spans="1:45" s="66" customFormat="1" ht="23.1" customHeight="1" x14ac:dyDescent="0.25">
      <c r="A229" s="449" t="s">
        <v>251</v>
      </c>
      <c r="B229" s="2"/>
      <c r="C229" s="2" t="s">
        <v>702</v>
      </c>
      <c r="D229" s="4" t="s">
        <v>693</v>
      </c>
      <c r="E229" s="116">
        <f t="shared" ref="E229:F230" si="54">K229</f>
        <v>900</v>
      </c>
      <c r="F229" s="117">
        <f t="shared" si="54"/>
        <v>500</v>
      </c>
      <c r="G229" s="101"/>
      <c r="H229" s="2"/>
      <c r="I229" s="2"/>
      <c r="J229" s="33"/>
      <c r="K229" s="202">
        <f t="shared" si="47"/>
        <v>900</v>
      </c>
      <c r="L229" s="202">
        <f t="shared" si="48"/>
        <v>500</v>
      </c>
      <c r="M229" s="51"/>
      <c r="N229" s="13">
        <f t="shared" si="49"/>
        <v>833.75</v>
      </c>
      <c r="O229" s="13">
        <f t="shared" si="50"/>
        <v>500.25</v>
      </c>
      <c r="P229" s="63"/>
      <c r="Q229" s="477">
        <v>333.5</v>
      </c>
      <c r="R229" s="477">
        <v>333.5</v>
      </c>
      <c r="S229" s="477">
        <v>333.5</v>
      </c>
      <c r="T229" s="477">
        <v>333.5</v>
      </c>
      <c r="U229" s="450">
        <v>301.40000000000003</v>
      </c>
      <c r="V229" s="450">
        <v>301.40000000000003</v>
      </c>
      <c r="W229" s="436">
        <v>274</v>
      </c>
      <c r="X229" s="409">
        <v>274</v>
      </c>
      <c r="Y229" s="409">
        <v>274</v>
      </c>
      <c r="Z229" s="368">
        <v>250</v>
      </c>
      <c r="AA229" s="305">
        <v>200</v>
      </c>
      <c r="AB229" s="289">
        <v>196.41875000000002</v>
      </c>
      <c r="AC229" s="277">
        <v>157.13500000000002</v>
      </c>
      <c r="AD229" s="263">
        <v>157.13500000000002</v>
      </c>
      <c r="AE229" s="263">
        <v>157.13500000000002</v>
      </c>
      <c r="AF229" s="208">
        <v>336.35447999999997</v>
      </c>
      <c r="AG229" s="208">
        <v>336.35447999999997</v>
      </c>
      <c r="AH229" s="208">
        <v>336.35447999999997</v>
      </c>
      <c r="AI229" s="208">
        <v>336.35447999999997</v>
      </c>
      <c r="AJ229" s="208">
        <v>303.35000000000002</v>
      </c>
      <c r="AK229" s="192">
        <v>242.68</v>
      </c>
      <c r="AL229" s="312">
        <f t="shared" si="42"/>
        <v>1</v>
      </c>
      <c r="AM229" s="144"/>
    </row>
    <row r="230" spans="1:45" ht="23.1" customHeight="1" x14ac:dyDescent="0.25">
      <c r="A230" s="449"/>
      <c r="C230" s="2" t="s">
        <v>702</v>
      </c>
      <c r="D230" s="4" t="s">
        <v>694</v>
      </c>
      <c r="E230" s="116">
        <f t="shared" si="54"/>
        <v>1500</v>
      </c>
      <c r="F230" s="117">
        <f t="shared" si="54"/>
        <v>900</v>
      </c>
      <c r="G230" s="101"/>
      <c r="K230" s="202">
        <f t="shared" si="47"/>
        <v>1500</v>
      </c>
      <c r="L230" s="202">
        <f t="shared" si="48"/>
        <v>900</v>
      </c>
      <c r="M230" s="51"/>
      <c r="N230" s="13">
        <f t="shared" si="49"/>
        <v>1416.125</v>
      </c>
      <c r="O230" s="13">
        <f t="shared" si="50"/>
        <v>849.67500000000007</v>
      </c>
      <c r="P230" s="51"/>
      <c r="Q230" s="477">
        <v>566.45000000000005</v>
      </c>
      <c r="R230" s="477">
        <v>566.45000000000005</v>
      </c>
      <c r="S230" s="477">
        <v>566.45000000000005</v>
      </c>
      <c r="T230" s="477">
        <v>566.45000000000005</v>
      </c>
      <c r="U230" s="450">
        <v>5119.2790000000005</v>
      </c>
      <c r="V230" s="450">
        <v>5119.2790000000005</v>
      </c>
      <c r="W230" s="436">
        <v>4653.8900000000003</v>
      </c>
      <c r="X230" s="409">
        <v>4653.8900000000003</v>
      </c>
      <c r="Y230" s="409">
        <v>4653.8900000000003</v>
      </c>
      <c r="Z230" s="368">
        <v>424.625</v>
      </c>
      <c r="AA230" s="305">
        <v>339.7</v>
      </c>
      <c r="AB230" s="289">
        <v>333.63</v>
      </c>
      <c r="AC230" s="277">
        <v>266.904</v>
      </c>
      <c r="AD230" s="263">
        <v>266.904</v>
      </c>
      <c r="AE230" s="263">
        <v>266.904</v>
      </c>
      <c r="AF230" s="208">
        <v>449.57682</v>
      </c>
      <c r="AG230" s="208">
        <v>449.57682</v>
      </c>
      <c r="AH230" s="208">
        <v>449.57682</v>
      </c>
      <c r="AI230" s="208">
        <v>449.57682</v>
      </c>
      <c r="AJ230" s="208">
        <v>405.46249999999998</v>
      </c>
      <c r="AK230" s="190">
        <v>324.37</v>
      </c>
      <c r="AL230" s="312">
        <f t="shared" si="42"/>
        <v>1</v>
      </c>
    </row>
    <row r="231" spans="1:45" ht="3.95" customHeight="1" x14ac:dyDescent="0.25">
      <c r="A231" s="449"/>
      <c r="D231" s="136"/>
      <c r="E231" s="138"/>
      <c r="F231" s="139"/>
      <c r="K231" s="202">
        <f t="shared" si="47"/>
        <v>0</v>
      </c>
      <c r="L231" s="202">
        <f t="shared" si="48"/>
        <v>0</v>
      </c>
      <c r="M231" s="51"/>
      <c r="N231" s="13"/>
      <c r="O231" s="13"/>
      <c r="P231" s="51"/>
      <c r="Q231" s="477"/>
      <c r="R231" s="477"/>
      <c r="S231" s="477"/>
      <c r="T231" s="477"/>
      <c r="U231" s="450"/>
      <c r="V231" s="450"/>
      <c r="W231" s="436"/>
      <c r="X231" s="401"/>
      <c r="Y231" s="401"/>
      <c r="Z231" s="368"/>
      <c r="AA231" s="305"/>
      <c r="AB231" s="289"/>
      <c r="AC231" s="277"/>
      <c r="AD231" s="263"/>
      <c r="AE231" s="263"/>
      <c r="AF231" s="208"/>
      <c r="AG231" s="208"/>
      <c r="AH231" s="208"/>
      <c r="AI231" s="208"/>
      <c r="AJ231" s="208"/>
      <c r="AK231" s="190"/>
      <c r="AL231" s="312" t="e">
        <f t="shared" si="42"/>
        <v>#DIV/0!</v>
      </c>
    </row>
    <row r="232" spans="1:45" ht="23.1" customHeight="1" x14ac:dyDescent="0.25">
      <c r="A232" s="449"/>
      <c r="C232" s="2" t="s">
        <v>702</v>
      </c>
      <c r="D232" s="4" t="s">
        <v>695</v>
      </c>
      <c r="E232" s="116">
        <f t="shared" ref="E232:F236" si="55">K232</f>
        <v>2000</v>
      </c>
      <c r="F232" s="117">
        <f t="shared" si="55"/>
        <v>1200</v>
      </c>
      <c r="K232" s="202">
        <f t="shared" si="47"/>
        <v>2000</v>
      </c>
      <c r="L232" s="202">
        <f t="shared" si="48"/>
        <v>1200</v>
      </c>
      <c r="M232" s="51"/>
      <c r="N232" s="13">
        <f t="shared" si="49"/>
        <v>1987.25</v>
      </c>
      <c r="O232" s="13">
        <f t="shared" si="50"/>
        <v>1192.3499999999999</v>
      </c>
      <c r="P232" s="51"/>
      <c r="Q232" s="554">
        <v>794.9</v>
      </c>
      <c r="R232" s="477">
        <v>794.9</v>
      </c>
      <c r="S232" s="477">
        <v>794.9</v>
      </c>
      <c r="T232" s="477">
        <v>794.9</v>
      </c>
      <c r="U232" s="450">
        <v>736.02100000000007</v>
      </c>
      <c r="V232" s="450">
        <v>736.02100000000007</v>
      </c>
      <c r="W232" s="436">
        <v>669.11</v>
      </c>
      <c r="X232" s="409">
        <v>669.11</v>
      </c>
      <c r="Y232" s="409">
        <v>669.11</v>
      </c>
      <c r="Z232" s="368">
        <v>610.5</v>
      </c>
      <c r="AA232" s="305">
        <v>488.4</v>
      </c>
      <c r="AB232" s="289">
        <v>488.75</v>
      </c>
      <c r="AC232" s="277">
        <v>391</v>
      </c>
      <c r="AD232" s="272">
        <v>391</v>
      </c>
      <c r="AE232" s="263">
        <v>391</v>
      </c>
      <c r="AF232" s="208">
        <v>554.70492000000002</v>
      </c>
      <c r="AG232" s="208">
        <v>554.70492000000002</v>
      </c>
      <c r="AH232" s="208">
        <v>554.70492000000002</v>
      </c>
      <c r="AI232" s="208">
        <v>554.70492000000002</v>
      </c>
      <c r="AJ232" s="208">
        <v>500.27500000000003</v>
      </c>
      <c r="AK232" s="190">
        <v>400.22</v>
      </c>
      <c r="AL232" s="312">
        <f t="shared" si="42"/>
        <v>1</v>
      </c>
    </row>
    <row r="233" spans="1:45" ht="23.1" customHeight="1" x14ac:dyDescent="0.25">
      <c r="A233" s="449"/>
      <c r="C233" s="2" t="s">
        <v>702</v>
      </c>
      <c r="D233" s="4" t="s">
        <v>696</v>
      </c>
      <c r="E233" s="116">
        <f t="shared" si="55"/>
        <v>2700</v>
      </c>
      <c r="F233" s="117">
        <f t="shared" si="55"/>
        <v>1600</v>
      </c>
      <c r="K233" s="202">
        <f t="shared" si="47"/>
        <v>2700</v>
      </c>
      <c r="L233" s="202">
        <f t="shared" si="48"/>
        <v>1600</v>
      </c>
      <c r="M233" s="51"/>
      <c r="N233" s="13">
        <f t="shared" si="49"/>
        <v>2656.0750000000003</v>
      </c>
      <c r="O233" s="13">
        <f t="shared" si="50"/>
        <v>1593.645</v>
      </c>
      <c r="P233" s="51"/>
      <c r="Q233" s="554">
        <v>1062.43</v>
      </c>
      <c r="R233" s="477">
        <v>1062.43</v>
      </c>
      <c r="S233" s="477">
        <v>1062.43</v>
      </c>
      <c r="T233" s="477">
        <v>1062.43</v>
      </c>
      <c r="U233" s="450">
        <v>983.74099999999999</v>
      </c>
      <c r="V233" s="450">
        <v>983.74099999999999</v>
      </c>
      <c r="W233" s="436">
        <v>894.31</v>
      </c>
      <c r="X233" s="409">
        <v>894.31</v>
      </c>
      <c r="Y233" s="409">
        <v>894.31</v>
      </c>
      <c r="Z233" s="368">
        <v>815.97499999999991</v>
      </c>
      <c r="AA233" s="305">
        <v>652.78</v>
      </c>
      <c r="AB233" s="289">
        <v>653.75</v>
      </c>
      <c r="AC233" s="277">
        <v>523</v>
      </c>
      <c r="AD233" s="272">
        <v>523</v>
      </c>
      <c r="AE233" s="263">
        <v>499.53200000000004</v>
      </c>
      <c r="AF233" s="208">
        <v>738.14202</v>
      </c>
      <c r="AG233" s="208">
        <v>738.14202</v>
      </c>
      <c r="AH233" s="208">
        <v>738.14202</v>
      </c>
      <c r="AI233" s="208">
        <v>738.14202</v>
      </c>
      <c r="AJ233" s="208">
        <v>665.71250000000009</v>
      </c>
      <c r="AK233" s="190">
        <v>532.57000000000005</v>
      </c>
      <c r="AL233" s="312">
        <f t="shared" si="42"/>
        <v>1</v>
      </c>
    </row>
    <row r="234" spans="1:45" ht="23.1" customHeight="1" x14ac:dyDescent="0.25">
      <c r="A234" s="449"/>
      <c r="C234" s="2" t="s">
        <v>702</v>
      </c>
      <c r="D234" s="4" t="s">
        <v>697</v>
      </c>
      <c r="E234" s="116">
        <f t="shared" si="55"/>
        <v>3300</v>
      </c>
      <c r="F234" s="117">
        <f t="shared" si="55"/>
        <v>2000</v>
      </c>
      <c r="K234" s="202">
        <f t="shared" si="47"/>
        <v>3300</v>
      </c>
      <c r="L234" s="202">
        <f t="shared" si="48"/>
        <v>2000</v>
      </c>
      <c r="M234" s="51"/>
      <c r="N234" s="13">
        <f t="shared" si="49"/>
        <v>3277.25</v>
      </c>
      <c r="O234" s="13">
        <f t="shared" si="50"/>
        <v>1966.3500000000001</v>
      </c>
      <c r="P234" s="51"/>
      <c r="Q234" s="554">
        <v>1310.9</v>
      </c>
      <c r="R234" s="477">
        <v>1310.9</v>
      </c>
      <c r="S234" s="477">
        <v>1310.9</v>
      </c>
      <c r="T234" s="477">
        <v>1310.9</v>
      </c>
      <c r="U234" s="450">
        <v>1214.4000000000001</v>
      </c>
      <c r="V234" s="450">
        <v>1214.4000000000001</v>
      </c>
      <c r="W234" s="436">
        <v>1104</v>
      </c>
      <c r="X234" s="420">
        <v>1104</v>
      </c>
      <c r="Y234" s="409">
        <v>1103.45</v>
      </c>
      <c r="Z234" s="368">
        <v>1006.8000000000001</v>
      </c>
      <c r="AA234" s="305">
        <v>805.44</v>
      </c>
      <c r="AB234" s="289">
        <v>806.25</v>
      </c>
      <c r="AC234" s="277">
        <v>645</v>
      </c>
      <c r="AD234" s="272">
        <v>645</v>
      </c>
      <c r="AE234" s="263">
        <v>616.34100000000001</v>
      </c>
      <c r="AF234" s="208"/>
      <c r="AG234" s="208"/>
      <c r="AH234" s="208"/>
      <c r="AI234" s="208"/>
      <c r="AJ234" s="208"/>
      <c r="AK234" s="190"/>
      <c r="AL234" s="312">
        <f t="shared" si="42"/>
        <v>1</v>
      </c>
    </row>
    <row r="235" spans="1:45" ht="23.1" customHeight="1" x14ac:dyDescent="0.25">
      <c r="A235" s="449"/>
      <c r="C235" s="2" t="s">
        <v>702</v>
      </c>
      <c r="D235" s="4" t="s">
        <v>698</v>
      </c>
      <c r="E235" s="116">
        <f t="shared" si="55"/>
        <v>4400</v>
      </c>
      <c r="F235" s="117">
        <f t="shared" si="55"/>
        <v>2700</v>
      </c>
      <c r="K235" s="202">
        <f t="shared" si="47"/>
        <v>4400</v>
      </c>
      <c r="L235" s="202">
        <f t="shared" si="48"/>
        <v>2700</v>
      </c>
      <c r="M235" s="51"/>
      <c r="N235" s="13">
        <f t="shared" si="49"/>
        <v>4361.0749999999998</v>
      </c>
      <c r="O235" s="13">
        <f t="shared" si="50"/>
        <v>2616.645</v>
      </c>
      <c r="P235" s="51"/>
      <c r="Q235" s="554">
        <v>1744.43</v>
      </c>
      <c r="R235" s="477">
        <v>1744.43</v>
      </c>
      <c r="S235" s="477">
        <v>1744.43</v>
      </c>
      <c r="T235" s="477">
        <v>1744.43</v>
      </c>
      <c r="U235" s="451">
        <v>1615.9</v>
      </c>
      <c r="V235" s="451">
        <v>1615.9</v>
      </c>
      <c r="W235" s="436">
        <v>1469</v>
      </c>
      <c r="X235" s="420">
        <v>1469</v>
      </c>
      <c r="Y235" s="409">
        <v>1468.38</v>
      </c>
      <c r="Z235" s="368">
        <v>1339.7624999999998</v>
      </c>
      <c r="AA235" s="305">
        <v>1071.81</v>
      </c>
      <c r="AB235" s="289">
        <v>1072.5</v>
      </c>
      <c r="AC235" s="277">
        <v>858</v>
      </c>
      <c r="AD235" s="272">
        <v>858</v>
      </c>
      <c r="AE235" s="263">
        <v>820.16000000000008</v>
      </c>
      <c r="AF235" s="208"/>
      <c r="AG235" s="208"/>
      <c r="AH235" s="208"/>
      <c r="AI235" s="208"/>
      <c r="AJ235" s="208"/>
      <c r="AK235" s="190"/>
      <c r="AL235" s="312">
        <f t="shared" si="42"/>
        <v>1</v>
      </c>
    </row>
    <row r="236" spans="1:45" ht="23.1" customHeight="1" x14ac:dyDescent="0.25">
      <c r="A236" s="449"/>
      <c r="C236" s="2" t="s">
        <v>702</v>
      </c>
      <c r="D236" s="4" t="s">
        <v>699</v>
      </c>
      <c r="E236" s="116">
        <f t="shared" si="55"/>
        <v>7500</v>
      </c>
      <c r="F236" s="117">
        <f t="shared" si="55"/>
        <v>4500</v>
      </c>
      <c r="K236" s="202">
        <f t="shared" si="47"/>
        <v>7500</v>
      </c>
      <c r="L236" s="202">
        <f t="shared" si="48"/>
        <v>4500</v>
      </c>
      <c r="M236" s="51"/>
      <c r="N236" s="13">
        <f t="shared" si="49"/>
        <v>7483.1500000000005</v>
      </c>
      <c r="O236" s="13">
        <f t="shared" si="50"/>
        <v>4489.8900000000003</v>
      </c>
      <c r="P236" s="51"/>
      <c r="Q236" s="554">
        <v>2993.26</v>
      </c>
      <c r="R236" s="477">
        <v>2993.26</v>
      </c>
      <c r="S236" s="477">
        <v>2993.26</v>
      </c>
      <c r="T236" s="477">
        <v>2993.26</v>
      </c>
      <c r="U236" s="451">
        <v>2772</v>
      </c>
      <c r="V236" s="451">
        <v>2772</v>
      </c>
      <c r="W236" s="436">
        <v>2520</v>
      </c>
      <c r="X236" s="420">
        <v>2520</v>
      </c>
      <c r="Y236" s="409">
        <v>2519.58</v>
      </c>
      <c r="Z236" s="368">
        <v>2298.8874999999998</v>
      </c>
      <c r="AA236" s="305">
        <v>1839.11</v>
      </c>
      <c r="AB236" s="289">
        <v>1665.8674999999998</v>
      </c>
      <c r="AC236" s="277">
        <v>1332.694</v>
      </c>
      <c r="AD236" s="263">
        <v>1332.694</v>
      </c>
      <c r="AE236" s="263">
        <v>1332.694</v>
      </c>
      <c r="AF236" s="208">
        <v>1199.4166799999998</v>
      </c>
      <c r="AG236" s="208">
        <v>1199.4166799999998</v>
      </c>
      <c r="AH236" s="208">
        <v>1199.4166799999998</v>
      </c>
      <c r="AI236" s="208">
        <v>1199.4166799999998</v>
      </c>
      <c r="AJ236" s="208">
        <v>1081.7249999999999</v>
      </c>
      <c r="AK236" s="190">
        <v>865.38</v>
      </c>
      <c r="AL236" s="312">
        <f t="shared" si="42"/>
        <v>1</v>
      </c>
    </row>
    <row r="237" spans="1:45" ht="3.95" customHeight="1" x14ac:dyDescent="0.25">
      <c r="A237" s="449"/>
      <c r="D237" s="136"/>
      <c r="E237" s="138"/>
      <c r="F237" s="139"/>
      <c r="K237" s="202">
        <f t="shared" si="47"/>
        <v>0</v>
      </c>
      <c r="L237" s="202">
        <f t="shared" si="48"/>
        <v>0</v>
      </c>
      <c r="M237" s="51"/>
      <c r="N237" s="13"/>
      <c r="O237" s="13"/>
      <c r="P237" s="51"/>
      <c r="Q237" s="451"/>
      <c r="R237" s="451"/>
      <c r="S237" s="451"/>
      <c r="T237" s="451"/>
      <c r="U237" s="451"/>
      <c r="V237" s="451"/>
      <c r="W237" s="436"/>
      <c r="X237" s="401"/>
      <c r="Y237" s="401"/>
      <c r="Z237" s="368"/>
      <c r="AA237" s="305"/>
      <c r="AB237" s="289"/>
      <c r="AC237" s="277"/>
      <c r="AD237" s="263"/>
      <c r="AE237" s="263"/>
      <c r="AF237" s="208"/>
      <c r="AG237" s="208"/>
      <c r="AH237" s="208"/>
      <c r="AI237" s="208"/>
      <c r="AJ237" s="208"/>
      <c r="AK237" s="191"/>
      <c r="AL237" s="312" t="e">
        <f t="shared" si="42"/>
        <v>#DIV/0!</v>
      </c>
    </row>
    <row r="238" spans="1:45" ht="23.1" customHeight="1" x14ac:dyDescent="0.25">
      <c r="A238" s="449"/>
      <c r="C238" s="2" t="s">
        <v>702</v>
      </c>
      <c r="D238" s="4" t="s">
        <v>948</v>
      </c>
      <c r="E238" s="116">
        <f t="shared" ref="E238:F240" si="56">K238</f>
        <v>4400</v>
      </c>
      <c r="F238" s="117">
        <f t="shared" si="56"/>
        <v>2600</v>
      </c>
      <c r="K238" s="202">
        <f t="shared" si="47"/>
        <v>4400</v>
      </c>
      <c r="L238" s="202">
        <f t="shared" si="48"/>
        <v>2600</v>
      </c>
      <c r="M238" s="51"/>
      <c r="N238" s="13">
        <f t="shared" ref="N238:N240" si="57">Q238*$N$7</f>
        <v>4334.9750000000004</v>
      </c>
      <c r="O238" s="13">
        <f t="shared" ref="O238:O240" si="58">Q238*$O$7</f>
        <v>2600.9850000000001</v>
      </c>
      <c r="P238" s="51"/>
      <c r="Q238" s="554">
        <v>1733.99</v>
      </c>
      <c r="R238" s="477">
        <v>1733.99</v>
      </c>
      <c r="S238" s="477"/>
      <c r="T238" s="477"/>
      <c r="U238" s="450"/>
      <c r="V238" s="450"/>
      <c r="W238" s="436"/>
      <c r="X238" s="420"/>
      <c r="Y238" s="409"/>
      <c r="Z238" s="368"/>
      <c r="AA238" s="305"/>
      <c r="AB238" s="289"/>
      <c r="AC238" s="277"/>
      <c r="AD238" s="272"/>
      <c r="AE238" s="263"/>
      <c r="AF238" s="208"/>
      <c r="AG238" s="208"/>
      <c r="AH238" s="208"/>
      <c r="AI238" s="208"/>
      <c r="AJ238" s="208"/>
      <c r="AK238" s="190"/>
      <c r="AL238" s="312" t="e">
        <f t="shared" si="42"/>
        <v>#DIV/0!</v>
      </c>
    </row>
    <row r="239" spans="1:45" ht="23.1" customHeight="1" x14ac:dyDescent="0.25">
      <c r="A239" s="449"/>
      <c r="C239" s="2" t="s">
        <v>702</v>
      </c>
      <c r="D239" s="4" t="s">
        <v>949</v>
      </c>
      <c r="E239" s="116">
        <f t="shared" si="56"/>
        <v>5100</v>
      </c>
      <c r="F239" s="117">
        <f t="shared" si="56"/>
        <v>3100</v>
      </c>
      <c r="K239" s="202">
        <f t="shared" si="47"/>
        <v>5100</v>
      </c>
      <c r="L239" s="202">
        <f t="shared" si="48"/>
        <v>3100</v>
      </c>
      <c r="M239" s="51"/>
      <c r="N239" s="13">
        <f t="shared" si="57"/>
        <v>5048.2250000000004</v>
      </c>
      <c r="O239" s="13">
        <f t="shared" si="58"/>
        <v>3028.9349999999999</v>
      </c>
      <c r="P239" s="51"/>
      <c r="Q239" s="554">
        <v>2019.29</v>
      </c>
      <c r="R239" s="477">
        <v>2019.29</v>
      </c>
      <c r="S239" s="477"/>
      <c r="T239" s="477"/>
      <c r="U239" s="451"/>
      <c r="V239" s="451"/>
      <c r="W239" s="436"/>
      <c r="X239" s="420"/>
      <c r="Y239" s="409"/>
      <c r="Z239" s="368"/>
      <c r="AA239" s="305"/>
      <c r="AB239" s="289"/>
      <c r="AC239" s="277"/>
      <c r="AD239" s="272"/>
      <c r="AE239" s="263"/>
      <c r="AF239" s="208"/>
      <c r="AG239" s="208"/>
      <c r="AH239" s="208"/>
      <c r="AI239" s="208"/>
      <c r="AJ239" s="208"/>
      <c r="AK239" s="190"/>
      <c r="AL239" s="312" t="e">
        <f t="shared" si="42"/>
        <v>#DIV/0!</v>
      </c>
    </row>
    <row r="240" spans="1:45" ht="23.1" customHeight="1" x14ac:dyDescent="0.25">
      <c r="A240" s="449"/>
      <c r="C240" s="2" t="s">
        <v>702</v>
      </c>
      <c r="D240" s="4" t="s">
        <v>950</v>
      </c>
      <c r="E240" s="116">
        <f t="shared" si="56"/>
        <v>14200</v>
      </c>
      <c r="F240" s="117">
        <f t="shared" si="56"/>
        <v>8600</v>
      </c>
      <c r="K240" s="202">
        <f t="shared" si="47"/>
        <v>14200</v>
      </c>
      <c r="L240" s="202">
        <f t="shared" si="48"/>
        <v>8600</v>
      </c>
      <c r="M240" s="51"/>
      <c r="N240" s="13">
        <f t="shared" si="57"/>
        <v>14174.224999999999</v>
      </c>
      <c r="O240" s="13">
        <f t="shared" si="58"/>
        <v>8504.5349999999999</v>
      </c>
      <c r="P240" s="51"/>
      <c r="Q240" s="554">
        <v>5669.69</v>
      </c>
      <c r="R240" s="477">
        <v>5669.69</v>
      </c>
      <c r="S240" s="477"/>
      <c r="T240" s="477"/>
      <c r="U240" s="451"/>
      <c r="V240" s="451"/>
      <c r="W240" s="436"/>
      <c r="X240" s="420"/>
      <c r="Y240" s="409"/>
      <c r="Z240" s="368"/>
      <c r="AA240" s="305"/>
      <c r="AB240" s="289"/>
      <c r="AC240" s="277"/>
      <c r="AD240" s="263"/>
      <c r="AE240" s="263"/>
      <c r="AF240" s="208"/>
      <c r="AG240" s="208"/>
      <c r="AH240" s="208"/>
      <c r="AI240" s="208"/>
      <c r="AJ240" s="208"/>
      <c r="AK240" s="190"/>
      <c r="AL240" s="312" t="e">
        <f t="shared" si="42"/>
        <v>#DIV/0!</v>
      </c>
    </row>
    <row r="241" spans="1:39" ht="3.95" customHeight="1" x14ac:dyDescent="0.25">
      <c r="A241" s="449"/>
      <c r="D241" s="136"/>
      <c r="E241" s="138"/>
      <c r="F241" s="139"/>
      <c r="K241" s="202">
        <f t="shared" si="47"/>
        <v>0</v>
      </c>
      <c r="L241" s="202">
        <f t="shared" si="48"/>
        <v>0</v>
      </c>
      <c r="M241" s="51"/>
      <c r="N241" s="13"/>
      <c r="O241" s="13"/>
      <c r="P241" s="51"/>
      <c r="Q241" s="451"/>
      <c r="R241" s="451"/>
      <c r="S241" s="451"/>
      <c r="T241" s="451"/>
      <c r="U241" s="451"/>
      <c r="V241" s="451"/>
      <c r="W241" s="436"/>
      <c r="X241" s="401"/>
      <c r="Y241" s="401"/>
      <c r="Z241" s="368"/>
      <c r="AA241" s="305"/>
      <c r="AB241" s="289"/>
      <c r="AC241" s="277"/>
      <c r="AD241" s="263"/>
      <c r="AE241" s="263"/>
      <c r="AF241" s="208"/>
      <c r="AG241" s="208"/>
      <c r="AH241" s="208"/>
      <c r="AI241" s="208"/>
      <c r="AJ241" s="208"/>
      <c r="AK241" s="191"/>
      <c r="AL241" s="312" t="e">
        <f t="shared" si="42"/>
        <v>#DIV/0!</v>
      </c>
    </row>
    <row r="242" spans="1:39" s="66" customFormat="1" ht="23.1" customHeight="1" x14ac:dyDescent="0.25">
      <c r="A242" s="449"/>
      <c r="B242" s="2">
        <v>1895</v>
      </c>
      <c r="C242" s="2" t="s">
        <v>413</v>
      </c>
      <c r="D242" s="4" t="s">
        <v>700</v>
      </c>
      <c r="E242" s="116">
        <f t="shared" ref="E242:F243" si="59">K242</f>
        <v>6800</v>
      </c>
      <c r="F242" s="117">
        <f t="shared" si="59"/>
        <v>4100</v>
      </c>
      <c r="G242" s="101"/>
      <c r="H242" s="2"/>
      <c r="I242" s="2"/>
      <c r="J242" s="33"/>
      <c r="K242" s="202">
        <f t="shared" si="47"/>
        <v>6800</v>
      </c>
      <c r="L242" s="202">
        <f t="shared" si="48"/>
        <v>4100</v>
      </c>
      <c r="M242" s="51"/>
      <c r="N242" s="13">
        <f t="shared" si="49"/>
        <v>6760</v>
      </c>
      <c r="O242" s="13">
        <f t="shared" si="50"/>
        <v>4056</v>
      </c>
      <c r="P242" s="63"/>
      <c r="Q242" s="568">
        <v>2704</v>
      </c>
      <c r="R242" s="477">
        <v>2703.1</v>
      </c>
      <c r="S242" s="477">
        <v>2703.1</v>
      </c>
      <c r="T242" s="477">
        <v>2703.1</v>
      </c>
      <c r="U242" s="451">
        <v>4280.1000000000004</v>
      </c>
      <c r="V242" s="451">
        <v>4280.1000000000004</v>
      </c>
      <c r="W242" s="436">
        <v>2275.34</v>
      </c>
      <c r="X242" s="409">
        <v>2275.34</v>
      </c>
      <c r="Y242" s="409">
        <v>2275.34</v>
      </c>
      <c r="Z242" s="368">
        <v>2076.0374999999999</v>
      </c>
      <c r="AA242" s="305">
        <v>1660.83</v>
      </c>
      <c r="AB242" s="289">
        <v>1588.62</v>
      </c>
      <c r="AC242" s="277">
        <v>1270.896</v>
      </c>
      <c r="AD242" s="263">
        <v>1270.896</v>
      </c>
      <c r="AE242" s="263">
        <v>1270.896</v>
      </c>
      <c r="AF242" s="208">
        <v>1143.8103599999999</v>
      </c>
      <c r="AG242" s="208">
        <v>1143.8103599999999</v>
      </c>
      <c r="AH242" s="208">
        <v>1143.8103599999999</v>
      </c>
      <c r="AI242" s="208">
        <v>1143.8103599999999</v>
      </c>
      <c r="AJ242" s="208">
        <v>1031.575</v>
      </c>
      <c r="AK242" s="191">
        <v>825.26</v>
      </c>
      <c r="AL242" s="312">
        <f t="shared" si="42"/>
        <v>1.0003329510561947</v>
      </c>
      <c r="AM242" s="144"/>
    </row>
    <row r="243" spans="1:39" ht="23.1" customHeight="1" x14ac:dyDescent="0.25">
      <c r="A243" s="449"/>
      <c r="B243" s="2">
        <v>1896</v>
      </c>
      <c r="C243" s="2" t="s">
        <v>414</v>
      </c>
      <c r="D243" s="4" t="s">
        <v>701</v>
      </c>
      <c r="E243" s="116">
        <f t="shared" si="59"/>
        <v>11600</v>
      </c>
      <c r="F243" s="117">
        <f t="shared" si="59"/>
        <v>7000</v>
      </c>
      <c r="G243" s="101"/>
      <c r="K243" s="202">
        <f t="shared" si="47"/>
        <v>11600</v>
      </c>
      <c r="L243" s="202">
        <f t="shared" si="48"/>
        <v>7000</v>
      </c>
      <c r="M243" s="51"/>
      <c r="N243" s="13">
        <f t="shared" si="49"/>
        <v>11557.5</v>
      </c>
      <c r="O243" s="13">
        <f t="shared" si="50"/>
        <v>6934.5</v>
      </c>
      <c r="P243" s="51"/>
      <c r="Q243" s="568">
        <v>4623</v>
      </c>
      <c r="R243" s="477">
        <v>4622.5</v>
      </c>
      <c r="S243" s="477">
        <v>4622.5</v>
      </c>
      <c r="T243" s="477">
        <v>4622.5</v>
      </c>
      <c r="U243" s="450">
        <v>3890.99</v>
      </c>
      <c r="V243" s="450">
        <v>3890.99</v>
      </c>
      <c r="W243" s="436">
        <v>3890.99</v>
      </c>
      <c r="X243" s="409">
        <v>3890.99</v>
      </c>
      <c r="Y243" s="409">
        <v>3890.99</v>
      </c>
      <c r="Z243" s="368">
        <v>3550.1749999999997</v>
      </c>
      <c r="AA243" s="305">
        <v>2840.14</v>
      </c>
      <c r="AB243" s="289">
        <v>2716.67</v>
      </c>
      <c r="AC243" s="277">
        <v>2173.3360000000002</v>
      </c>
      <c r="AD243" s="263">
        <v>2173.3360000000002</v>
      </c>
      <c r="AE243" s="263">
        <v>2173.3360000000002</v>
      </c>
      <c r="AF243" s="208">
        <v>1955.9924999999998</v>
      </c>
      <c r="AG243" s="208">
        <v>1955.9924999999998</v>
      </c>
      <c r="AH243" s="208">
        <v>1955.9924999999998</v>
      </c>
      <c r="AI243" s="208">
        <v>1955.9924999999998</v>
      </c>
      <c r="AJ243" s="208">
        <v>1764.0625</v>
      </c>
      <c r="AK243" s="191">
        <v>1411.25</v>
      </c>
      <c r="AL243" s="312">
        <f t="shared" si="42"/>
        <v>1.0001081665765279</v>
      </c>
    </row>
    <row r="244" spans="1:39" ht="9.9499999999999993" customHeight="1" x14ac:dyDescent="0.25">
      <c r="D244" s="136"/>
      <c r="E244" s="138"/>
      <c r="F244" s="139"/>
      <c r="K244" s="202">
        <f t="shared" si="47"/>
        <v>0</v>
      </c>
      <c r="L244" s="202">
        <f t="shared" si="48"/>
        <v>0</v>
      </c>
      <c r="M244" s="51"/>
      <c r="N244" s="13"/>
      <c r="O244" s="13"/>
      <c r="P244" s="51"/>
      <c r="Q244" s="398"/>
      <c r="R244" s="398"/>
      <c r="S244" s="398"/>
      <c r="T244" s="398"/>
      <c r="U244" s="398"/>
      <c r="V244" s="398"/>
      <c r="W244" s="400"/>
      <c r="X244" s="401"/>
      <c r="Y244" s="401"/>
      <c r="Z244" s="368">
        <v>0</v>
      </c>
      <c r="AA244" s="300"/>
      <c r="AB244" s="289"/>
      <c r="AC244" s="277"/>
      <c r="AD244" s="208"/>
      <c r="AE244" s="208"/>
      <c r="AF244" s="208"/>
      <c r="AG244" s="208"/>
      <c r="AH244" s="208"/>
      <c r="AI244" s="208"/>
      <c r="AJ244" s="208"/>
      <c r="AK244" s="54"/>
      <c r="AL244" s="312" t="e">
        <f t="shared" si="42"/>
        <v>#DIV/0!</v>
      </c>
    </row>
    <row r="245" spans="1:39" ht="23.1" customHeight="1" x14ac:dyDescent="0.25">
      <c r="D245" s="615" t="s">
        <v>838</v>
      </c>
      <c r="E245" s="615"/>
      <c r="F245" s="615"/>
      <c r="G245" s="615"/>
      <c r="H245" s="615"/>
      <c r="I245" s="615"/>
      <c r="J245" s="34"/>
      <c r="K245" s="202">
        <f t="shared" si="47"/>
        <v>0</v>
      </c>
      <c r="L245" s="202">
        <f t="shared" si="48"/>
        <v>0</v>
      </c>
      <c r="M245" s="2"/>
      <c r="N245" s="13"/>
      <c r="O245" s="13"/>
      <c r="P245" s="2"/>
      <c r="Q245" s="553">
        <v>45483</v>
      </c>
      <c r="R245" s="476">
        <v>45455</v>
      </c>
      <c r="S245" s="476">
        <v>45425</v>
      </c>
      <c r="T245" s="476">
        <v>45394</v>
      </c>
      <c r="U245" s="473">
        <v>220324</v>
      </c>
      <c r="V245" s="398"/>
      <c r="W245" s="400"/>
      <c r="X245" s="401"/>
      <c r="Y245" s="401"/>
      <c r="Z245" s="329"/>
      <c r="AA245" s="333"/>
      <c r="AB245" s="330"/>
      <c r="AC245" s="277"/>
      <c r="AD245" s="208"/>
      <c r="AE245" s="208"/>
      <c r="AF245" s="208"/>
      <c r="AG245" s="208"/>
      <c r="AH245" s="208"/>
      <c r="AI245" s="208"/>
      <c r="AJ245" s="208"/>
      <c r="AK245" s="54"/>
      <c r="AL245" s="312">
        <f t="shared" si="42"/>
        <v>1.0019606115345641</v>
      </c>
    </row>
    <row r="246" spans="1:39" s="66" customFormat="1" ht="23.1" customHeight="1" x14ac:dyDescent="0.25">
      <c r="A246" s="449"/>
      <c r="B246" s="2">
        <v>2007</v>
      </c>
      <c r="C246" s="2" t="s">
        <v>466</v>
      </c>
      <c r="D246" s="4" t="s">
        <v>546</v>
      </c>
      <c r="E246" s="116">
        <f t="shared" ref="E246:F252" si="60">K246</f>
        <v>1900</v>
      </c>
      <c r="F246" s="117">
        <f t="shared" si="60"/>
        <v>1100</v>
      </c>
      <c r="G246" s="101"/>
      <c r="H246" s="2"/>
      <c r="I246" s="2"/>
      <c r="J246" s="33"/>
      <c r="K246" s="202">
        <f t="shared" si="47"/>
        <v>1900</v>
      </c>
      <c r="L246" s="202">
        <f t="shared" si="48"/>
        <v>1100</v>
      </c>
      <c r="M246" s="51"/>
      <c r="N246" s="13">
        <f t="shared" si="49"/>
        <v>1806.2</v>
      </c>
      <c r="O246" s="13">
        <f t="shared" si="50"/>
        <v>1083.72</v>
      </c>
      <c r="P246" s="63"/>
      <c r="Q246" s="554">
        <v>722.48</v>
      </c>
      <c r="R246" s="477">
        <v>722.48</v>
      </c>
      <c r="S246" s="477">
        <v>722.48</v>
      </c>
      <c r="T246" s="477">
        <v>722.48</v>
      </c>
      <c r="U246" s="450">
        <v>669</v>
      </c>
      <c r="V246" s="450">
        <v>669</v>
      </c>
      <c r="W246" s="436">
        <v>608.16</v>
      </c>
      <c r="X246" s="409">
        <v>608.16</v>
      </c>
      <c r="Y246" s="409">
        <v>608.16</v>
      </c>
      <c r="Z246" s="368">
        <v>554.88750000000005</v>
      </c>
      <c r="AA246" s="305">
        <v>443.91</v>
      </c>
      <c r="AB246" s="289">
        <v>424.6275</v>
      </c>
      <c r="AC246" s="277">
        <v>339.702</v>
      </c>
      <c r="AD246" s="263">
        <v>339.702</v>
      </c>
      <c r="AE246" s="263">
        <v>339.702</v>
      </c>
      <c r="AF246" s="208">
        <v>305.72388000000001</v>
      </c>
      <c r="AG246" s="208">
        <v>305.72388000000001</v>
      </c>
      <c r="AH246" s="208">
        <v>305.72388000000001</v>
      </c>
      <c r="AI246" s="208">
        <v>305.72388000000001</v>
      </c>
      <c r="AJ246" s="208">
        <v>275.72500000000002</v>
      </c>
      <c r="AK246" s="191">
        <v>220.58</v>
      </c>
      <c r="AL246" s="312">
        <f t="shared" ref="AL246:AL312" si="61">Q246/T246</f>
        <v>1</v>
      </c>
      <c r="AM246" s="144"/>
    </row>
    <row r="247" spans="1:39" ht="23.1" customHeight="1" x14ac:dyDescent="0.25">
      <c r="A247" s="449"/>
      <c r="C247" s="2" t="s">
        <v>467</v>
      </c>
      <c r="D247" s="4" t="s">
        <v>547</v>
      </c>
      <c r="E247" s="116">
        <f t="shared" si="60"/>
        <v>2200</v>
      </c>
      <c r="F247" s="117">
        <f t="shared" si="60"/>
        <v>1300</v>
      </c>
      <c r="G247" s="101"/>
      <c r="K247" s="202">
        <f t="shared" si="47"/>
        <v>2200</v>
      </c>
      <c r="L247" s="202">
        <f t="shared" si="48"/>
        <v>1300</v>
      </c>
      <c r="M247" s="51"/>
      <c r="N247" s="13">
        <f t="shared" si="49"/>
        <v>2155.125</v>
      </c>
      <c r="O247" s="13">
        <f t="shared" si="50"/>
        <v>1293.0749999999998</v>
      </c>
      <c r="P247" s="51"/>
      <c r="Q247" s="554">
        <v>862.05</v>
      </c>
      <c r="R247" s="477">
        <v>862.05</v>
      </c>
      <c r="S247" s="477">
        <v>862.05</v>
      </c>
      <c r="T247" s="477">
        <v>862.05</v>
      </c>
      <c r="U247" s="451">
        <v>799</v>
      </c>
      <c r="V247" s="451">
        <v>799</v>
      </c>
      <c r="W247" s="436">
        <v>725.63</v>
      </c>
      <c r="X247" s="409">
        <v>725.63</v>
      </c>
      <c r="Y247" s="409">
        <v>725.63</v>
      </c>
      <c r="Z247" s="368">
        <v>662.07499999999993</v>
      </c>
      <c r="AA247" s="305">
        <v>529.66</v>
      </c>
      <c r="AB247" s="289">
        <v>506.64625000000007</v>
      </c>
      <c r="AC247" s="277">
        <v>405.31700000000006</v>
      </c>
      <c r="AD247" s="263">
        <v>405.31700000000006</v>
      </c>
      <c r="AE247" s="263">
        <v>405.31700000000006</v>
      </c>
      <c r="AF247" s="208">
        <v>364.78133999999994</v>
      </c>
      <c r="AG247" s="208">
        <v>364.78133999999994</v>
      </c>
      <c r="AH247" s="208">
        <v>364.78133999999994</v>
      </c>
      <c r="AI247" s="208">
        <v>364.78133999999994</v>
      </c>
      <c r="AJ247" s="208">
        <v>328.98750000000001</v>
      </c>
      <c r="AK247" s="191">
        <v>263.19</v>
      </c>
      <c r="AL247" s="312">
        <f t="shared" si="61"/>
        <v>1</v>
      </c>
    </row>
    <row r="248" spans="1:39" ht="23.1" customHeight="1" x14ac:dyDescent="0.25">
      <c r="A248" s="449"/>
      <c r="C248" s="2" t="s">
        <v>468</v>
      </c>
      <c r="D248" s="4" t="s">
        <v>548</v>
      </c>
      <c r="E248" s="116">
        <f t="shared" si="60"/>
        <v>3000</v>
      </c>
      <c r="F248" s="117">
        <f t="shared" si="60"/>
        <v>1800</v>
      </c>
      <c r="G248" s="101"/>
      <c r="K248" s="202">
        <f t="shared" si="47"/>
        <v>3000</v>
      </c>
      <c r="L248" s="202">
        <f t="shared" si="48"/>
        <v>1800</v>
      </c>
      <c r="M248" s="51"/>
      <c r="N248" s="13">
        <f t="shared" si="49"/>
        <v>2992.625</v>
      </c>
      <c r="O248" s="13">
        <f t="shared" si="50"/>
        <v>1795.5749999999998</v>
      </c>
      <c r="P248" s="51"/>
      <c r="Q248" s="554">
        <v>1197.05</v>
      </c>
      <c r="R248" s="477">
        <v>1197.05</v>
      </c>
      <c r="S248" s="477">
        <v>1197.05</v>
      </c>
      <c r="T248" s="477">
        <v>1197.05</v>
      </c>
      <c r="U248" s="451">
        <v>1108.4000000000001</v>
      </c>
      <c r="V248" s="451">
        <v>1108.4000000000001</v>
      </c>
      <c r="W248" s="436">
        <v>1007.62</v>
      </c>
      <c r="X248" s="409">
        <v>1007.62</v>
      </c>
      <c r="Y248" s="409">
        <v>1007.62</v>
      </c>
      <c r="Z248" s="368">
        <v>919.36249999999995</v>
      </c>
      <c r="AA248" s="305">
        <v>735.49</v>
      </c>
      <c r="AB248" s="289">
        <v>703.505</v>
      </c>
      <c r="AC248" s="277">
        <v>562.80399999999997</v>
      </c>
      <c r="AD248" s="263">
        <v>562.80399999999997</v>
      </c>
      <c r="AE248" s="263">
        <v>562.80399999999997</v>
      </c>
      <c r="AF248" s="208">
        <v>506.51369999999997</v>
      </c>
      <c r="AG248" s="208">
        <v>506.51369999999997</v>
      </c>
      <c r="AH248" s="208">
        <v>506.51369999999997</v>
      </c>
      <c r="AI248" s="208">
        <v>506.51369999999997</v>
      </c>
      <c r="AJ248" s="208">
        <v>456.8125</v>
      </c>
      <c r="AK248" s="191">
        <v>365.45</v>
      </c>
      <c r="AL248" s="312">
        <f t="shared" si="61"/>
        <v>1</v>
      </c>
    </row>
    <row r="249" spans="1:39" ht="23.1" customHeight="1" x14ac:dyDescent="0.25">
      <c r="A249" s="449"/>
      <c r="C249" s="2" t="s">
        <v>469</v>
      </c>
      <c r="D249" s="4" t="s">
        <v>167</v>
      </c>
      <c r="E249" s="116">
        <f t="shared" si="60"/>
        <v>3400</v>
      </c>
      <c r="F249" s="117">
        <f t="shared" si="60"/>
        <v>2100</v>
      </c>
      <c r="G249" s="101"/>
      <c r="K249" s="202">
        <f t="shared" si="47"/>
        <v>3400</v>
      </c>
      <c r="L249" s="202">
        <f t="shared" si="48"/>
        <v>2100</v>
      </c>
      <c r="M249" s="51"/>
      <c r="N249" s="13">
        <f t="shared" si="49"/>
        <v>3366</v>
      </c>
      <c r="O249" s="13">
        <f t="shared" si="50"/>
        <v>2019.6000000000001</v>
      </c>
      <c r="P249" s="51"/>
      <c r="Q249" s="554">
        <v>1346.4</v>
      </c>
      <c r="R249" s="477">
        <v>1346.4</v>
      </c>
      <c r="S249" s="477">
        <v>1346.4</v>
      </c>
      <c r="T249" s="477">
        <v>1346.4</v>
      </c>
      <c r="U249" s="451">
        <v>1247</v>
      </c>
      <c r="V249" s="451">
        <v>1247</v>
      </c>
      <c r="W249" s="436">
        <v>1133.33</v>
      </c>
      <c r="X249" s="409">
        <v>1133.33</v>
      </c>
      <c r="Y249" s="409">
        <v>1133.33</v>
      </c>
      <c r="Z249" s="368">
        <v>1034.0625</v>
      </c>
      <c r="AA249" s="305">
        <v>827.25</v>
      </c>
      <c r="AB249" s="289">
        <v>791.27125000000001</v>
      </c>
      <c r="AC249" s="277">
        <v>633.01700000000005</v>
      </c>
      <c r="AD249" s="263">
        <v>633.01700000000005</v>
      </c>
      <c r="AE249" s="263">
        <v>633.01700000000005</v>
      </c>
      <c r="AF249" s="208">
        <v>569.71529999999996</v>
      </c>
      <c r="AG249" s="208">
        <v>569.71529999999996</v>
      </c>
      <c r="AH249" s="208">
        <v>569.71529999999996</v>
      </c>
      <c r="AI249" s="208">
        <v>569.71529999999996</v>
      </c>
      <c r="AJ249" s="208">
        <v>513.8125</v>
      </c>
      <c r="AK249" s="191">
        <v>411.05</v>
      </c>
      <c r="AL249" s="312">
        <f t="shared" si="61"/>
        <v>1</v>
      </c>
    </row>
    <row r="250" spans="1:39" ht="23.1" customHeight="1" x14ac:dyDescent="0.25">
      <c r="A250" s="449"/>
      <c r="C250" s="2" t="s">
        <v>470</v>
      </c>
      <c r="D250" s="4" t="s">
        <v>168</v>
      </c>
      <c r="E250" s="116">
        <f t="shared" si="60"/>
        <v>4100</v>
      </c>
      <c r="F250" s="117">
        <f t="shared" si="60"/>
        <v>2500</v>
      </c>
      <c r="G250" s="101"/>
      <c r="K250" s="202">
        <f t="shared" si="47"/>
        <v>4100</v>
      </c>
      <c r="L250" s="202">
        <f t="shared" si="48"/>
        <v>2500</v>
      </c>
      <c r="M250" s="51"/>
      <c r="N250" s="13">
        <f t="shared" si="49"/>
        <v>4047.2250000000004</v>
      </c>
      <c r="O250" s="13">
        <f t="shared" si="50"/>
        <v>2428.335</v>
      </c>
      <c r="P250" s="51"/>
      <c r="Q250" s="554">
        <v>1618.89</v>
      </c>
      <c r="R250" s="477">
        <v>1618.89</v>
      </c>
      <c r="S250" s="477">
        <v>1618.89</v>
      </c>
      <c r="T250" s="477">
        <v>1618.89</v>
      </c>
      <c r="U250" s="451">
        <v>1499</v>
      </c>
      <c r="V250" s="451">
        <v>1499</v>
      </c>
      <c r="W250" s="436">
        <v>1362.03</v>
      </c>
      <c r="X250" s="409">
        <v>1362.03</v>
      </c>
      <c r="Y250" s="409">
        <v>1362.03</v>
      </c>
      <c r="Z250" s="368">
        <v>1242.7249999999999</v>
      </c>
      <c r="AA250" s="305">
        <v>994.18</v>
      </c>
      <c r="AB250" s="289">
        <v>950.95000000000016</v>
      </c>
      <c r="AC250" s="277">
        <v>760.7600000000001</v>
      </c>
      <c r="AD250" s="263">
        <v>760.7600000000001</v>
      </c>
      <c r="AE250" s="263">
        <v>760.7600000000001</v>
      </c>
      <c r="AF250" s="208">
        <v>684.68399999999997</v>
      </c>
      <c r="AG250" s="208">
        <v>684.68399999999997</v>
      </c>
      <c r="AH250" s="208">
        <v>684.68399999999997</v>
      </c>
      <c r="AI250" s="208">
        <v>684.68399999999997</v>
      </c>
      <c r="AJ250" s="208">
        <v>617.5</v>
      </c>
      <c r="AK250" s="191">
        <v>494</v>
      </c>
      <c r="AL250" s="312">
        <f t="shared" si="61"/>
        <v>1</v>
      </c>
    </row>
    <row r="251" spans="1:39" ht="23.1" customHeight="1" x14ac:dyDescent="0.25">
      <c r="A251" s="449"/>
      <c r="C251" s="2" t="s">
        <v>471</v>
      </c>
      <c r="D251" s="4" t="s">
        <v>549</v>
      </c>
      <c r="E251" s="116">
        <f t="shared" si="60"/>
        <v>6200</v>
      </c>
      <c r="F251" s="117">
        <f t="shared" si="60"/>
        <v>3700</v>
      </c>
      <c r="G251" s="101"/>
      <c r="K251" s="202">
        <f t="shared" si="47"/>
        <v>6200</v>
      </c>
      <c r="L251" s="202">
        <f t="shared" si="48"/>
        <v>3700</v>
      </c>
      <c r="M251" s="51"/>
      <c r="N251" s="13">
        <f t="shared" si="49"/>
        <v>6126.0749999999998</v>
      </c>
      <c r="O251" s="13">
        <f t="shared" si="50"/>
        <v>3675.6449999999995</v>
      </c>
      <c r="P251" s="51"/>
      <c r="Q251" s="554">
        <v>2450.4299999999998</v>
      </c>
      <c r="R251" s="477">
        <v>2450.4299999999998</v>
      </c>
      <c r="S251" s="477">
        <v>2450.4299999999998</v>
      </c>
      <c r="T251" s="477">
        <v>2450.4299999999998</v>
      </c>
      <c r="U251" s="451">
        <v>2269</v>
      </c>
      <c r="V251" s="451">
        <v>2269</v>
      </c>
      <c r="W251" s="436">
        <v>2062.54</v>
      </c>
      <c r="X251" s="409">
        <v>2062.54</v>
      </c>
      <c r="Y251" s="409">
        <v>2062.54</v>
      </c>
      <c r="Z251" s="368">
        <v>1881.875</v>
      </c>
      <c r="AA251" s="305">
        <v>1505.5</v>
      </c>
      <c r="AB251" s="289">
        <v>1440.13375</v>
      </c>
      <c r="AC251" s="277">
        <v>1152.107</v>
      </c>
      <c r="AD251" s="263">
        <v>1152.107</v>
      </c>
      <c r="AE251" s="263">
        <v>1152.107</v>
      </c>
      <c r="AF251" s="208">
        <v>1036.8804599999999</v>
      </c>
      <c r="AG251" s="208">
        <v>1036.8804599999999</v>
      </c>
      <c r="AH251" s="208">
        <v>1036.8804599999999</v>
      </c>
      <c r="AI251" s="208">
        <v>1036.8804599999999</v>
      </c>
      <c r="AJ251" s="208">
        <v>935.13750000000005</v>
      </c>
      <c r="AK251" s="191">
        <v>748.11</v>
      </c>
      <c r="AL251" s="312">
        <f t="shared" si="61"/>
        <v>1</v>
      </c>
    </row>
    <row r="252" spans="1:39" ht="23.1" customHeight="1" x14ac:dyDescent="0.25">
      <c r="A252" s="449"/>
      <c r="C252" s="2" t="s">
        <v>472</v>
      </c>
      <c r="D252" s="4" t="s">
        <v>170</v>
      </c>
      <c r="E252" s="116">
        <f t="shared" si="60"/>
        <v>11800</v>
      </c>
      <c r="F252" s="117">
        <f t="shared" si="60"/>
        <v>7100</v>
      </c>
      <c r="G252" s="101"/>
      <c r="K252" s="202">
        <f t="shared" si="47"/>
        <v>11800</v>
      </c>
      <c r="L252" s="202">
        <f t="shared" si="48"/>
        <v>7100</v>
      </c>
      <c r="M252" s="51"/>
      <c r="N252" s="13">
        <f t="shared" si="49"/>
        <v>11704.349999999999</v>
      </c>
      <c r="O252" s="13">
        <f t="shared" si="50"/>
        <v>7022.61</v>
      </c>
      <c r="P252" s="51"/>
      <c r="Q252" s="554">
        <v>4681.74</v>
      </c>
      <c r="R252" s="477">
        <v>4681.74</v>
      </c>
      <c r="S252" s="477">
        <v>4681.74</v>
      </c>
      <c r="T252" s="477">
        <v>4681.74</v>
      </c>
      <c r="U252" s="451">
        <v>4413</v>
      </c>
      <c r="V252" s="451">
        <v>4413</v>
      </c>
      <c r="W252" s="436">
        <v>3940.86</v>
      </c>
      <c r="X252" s="409">
        <v>3940.86</v>
      </c>
      <c r="Y252" s="409">
        <v>3940.86</v>
      </c>
      <c r="Z252" s="368">
        <v>3595.6750000000002</v>
      </c>
      <c r="AA252" s="305">
        <v>2876.54</v>
      </c>
      <c r="AB252" s="289">
        <v>2765.51</v>
      </c>
      <c r="AC252" s="277">
        <v>2212.4080000000004</v>
      </c>
      <c r="AD252" s="263">
        <v>2212.4080000000004</v>
      </c>
      <c r="AE252" s="263">
        <v>2212.4080000000004</v>
      </c>
      <c r="AF252" s="208">
        <v>1981.0652399999997</v>
      </c>
      <c r="AG252" s="208">
        <v>1981.0652399999997</v>
      </c>
      <c r="AH252" s="208">
        <v>1981.0652399999997</v>
      </c>
      <c r="AI252" s="208">
        <v>1981.0652399999997</v>
      </c>
      <c r="AJ252" s="208">
        <v>1786.675</v>
      </c>
      <c r="AK252" s="191">
        <v>1429.34</v>
      </c>
      <c r="AL252" s="312">
        <f t="shared" si="61"/>
        <v>1</v>
      </c>
    </row>
    <row r="253" spans="1:39" ht="23.1" customHeight="1" x14ac:dyDescent="0.25">
      <c r="D253" s="136"/>
      <c r="E253" s="138"/>
      <c r="F253" s="139"/>
      <c r="K253" s="202">
        <f t="shared" si="47"/>
        <v>0</v>
      </c>
      <c r="L253" s="202">
        <f t="shared" si="48"/>
        <v>0</v>
      </c>
      <c r="M253" s="51"/>
      <c r="N253" s="13"/>
      <c r="O253" s="13"/>
      <c r="P253" s="51"/>
      <c r="Q253" s="398"/>
      <c r="R253" s="398"/>
      <c r="S253" s="398"/>
      <c r="T253" s="398"/>
      <c r="U253" s="398"/>
      <c r="V253" s="398"/>
      <c r="W253" s="400"/>
      <c r="X253" s="401"/>
      <c r="Y253" s="401"/>
      <c r="Z253" s="368"/>
      <c r="AA253" s="305"/>
      <c r="AB253" s="289"/>
      <c r="AC253" s="277"/>
      <c r="AD253" s="263"/>
      <c r="AE253" s="263"/>
      <c r="AF253" s="208"/>
      <c r="AG253" s="208"/>
      <c r="AH253" s="208"/>
      <c r="AI253" s="208"/>
      <c r="AJ253" s="208"/>
      <c r="AK253" s="191"/>
      <c r="AL253" s="312" t="e">
        <f t="shared" si="61"/>
        <v>#DIV/0!</v>
      </c>
    </row>
    <row r="254" spans="1:39" ht="23.1" customHeight="1" x14ac:dyDescent="0.25">
      <c r="D254" s="615" t="s">
        <v>836</v>
      </c>
      <c r="E254" s="615"/>
      <c r="F254" s="615"/>
      <c r="G254" s="615"/>
      <c r="H254" s="615"/>
      <c r="I254" s="615"/>
      <c r="J254" s="34"/>
      <c r="K254" s="202">
        <f t="shared" si="47"/>
        <v>0</v>
      </c>
      <c r="L254" s="202">
        <f t="shared" si="48"/>
        <v>0</v>
      </c>
      <c r="M254" s="2"/>
      <c r="N254" s="13"/>
      <c r="O254" s="13"/>
      <c r="P254" s="2"/>
      <c r="Q254" s="553">
        <v>45483</v>
      </c>
      <c r="R254" s="476">
        <v>45455</v>
      </c>
      <c r="S254" s="476">
        <v>45425</v>
      </c>
      <c r="T254" s="476">
        <v>45394</v>
      </c>
      <c r="U254" s="473">
        <v>220324</v>
      </c>
      <c r="V254" s="398"/>
      <c r="W254" s="400"/>
      <c r="X254" s="401"/>
      <c r="Y254" s="401"/>
      <c r="Z254" s="329"/>
      <c r="AA254" s="333"/>
      <c r="AB254" s="330"/>
      <c r="AC254" s="280"/>
      <c r="AD254" s="331"/>
      <c r="AE254" s="331"/>
      <c r="AF254" s="237"/>
      <c r="AG254" s="237"/>
      <c r="AH254" s="237"/>
      <c r="AI254" s="237"/>
      <c r="AJ254" s="237"/>
      <c r="AK254" s="197"/>
      <c r="AL254" s="312">
        <f t="shared" si="61"/>
        <v>1.0019606115345641</v>
      </c>
    </row>
    <row r="255" spans="1:39" s="66" customFormat="1" ht="23.1" customHeight="1" x14ac:dyDescent="0.25">
      <c r="A255" s="449"/>
      <c r="B255" s="2">
        <v>2030</v>
      </c>
      <c r="C255" s="2" t="s">
        <v>477</v>
      </c>
      <c r="D255" s="4" t="s">
        <v>800</v>
      </c>
      <c r="E255" s="116">
        <f t="shared" ref="E255:F269" si="62">K255</f>
        <v>600</v>
      </c>
      <c r="F255" s="117">
        <f t="shared" si="62"/>
        <v>400</v>
      </c>
      <c r="G255" s="101"/>
      <c r="H255" s="2"/>
      <c r="I255" s="2"/>
      <c r="J255" s="33"/>
      <c r="K255" s="202">
        <f t="shared" si="47"/>
        <v>600</v>
      </c>
      <c r="L255" s="202">
        <f t="shared" si="48"/>
        <v>400</v>
      </c>
      <c r="M255" s="51"/>
      <c r="N255" s="13">
        <f t="shared" si="49"/>
        <v>564.52499999999998</v>
      </c>
      <c r="O255" s="13">
        <f t="shared" si="50"/>
        <v>338.71500000000003</v>
      </c>
      <c r="P255" s="63"/>
      <c r="Q255" s="554">
        <v>225.81</v>
      </c>
      <c r="R255" s="477">
        <v>225.81</v>
      </c>
      <c r="S255" s="477">
        <v>424.24</v>
      </c>
      <c r="T255" s="477">
        <v>424.24</v>
      </c>
      <c r="U255" s="450">
        <v>392.83200000000005</v>
      </c>
      <c r="V255" s="450">
        <v>392.83200000000005</v>
      </c>
      <c r="W255" s="436">
        <v>357.12</v>
      </c>
      <c r="X255" s="409">
        <v>357.12</v>
      </c>
      <c r="Y255" s="409">
        <v>357.12</v>
      </c>
      <c r="Z255" s="368">
        <v>325.83750000000003</v>
      </c>
      <c r="AA255" s="305">
        <v>260.67</v>
      </c>
      <c r="AB255" s="289">
        <v>249.34250000000003</v>
      </c>
      <c r="AC255" s="277">
        <v>199.47400000000002</v>
      </c>
      <c r="AD255" s="263">
        <v>199.47400000000002</v>
      </c>
      <c r="AE255" s="263">
        <v>199.47400000000002</v>
      </c>
      <c r="AF255" s="208">
        <v>179.52857999999998</v>
      </c>
      <c r="AG255" s="208">
        <v>179.52857999999998</v>
      </c>
      <c r="AH255" s="208">
        <v>179.52857999999998</v>
      </c>
      <c r="AI255" s="208">
        <v>179.52857999999998</v>
      </c>
      <c r="AJ255" s="208">
        <v>161.91249999999999</v>
      </c>
      <c r="AK255" s="191">
        <v>129.53</v>
      </c>
      <c r="AL255" s="312">
        <f t="shared" si="61"/>
        <v>0.5322694701112578</v>
      </c>
      <c r="AM255" s="144"/>
    </row>
    <row r="256" spans="1:39" ht="23.1" customHeight="1" x14ac:dyDescent="0.25">
      <c r="A256" s="449"/>
      <c r="B256" s="2">
        <v>2031</v>
      </c>
      <c r="C256" s="2" t="s">
        <v>478</v>
      </c>
      <c r="D256" s="4" t="s">
        <v>801</v>
      </c>
      <c r="E256" s="116">
        <f t="shared" si="62"/>
        <v>600</v>
      </c>
      <c r="F256" s="117">
        <f t="shared" si="62"/>
        <v>400</v>
      </c>
      <c r="G256" s="101"/>
      <c r="K256" s="202">
        <f t="shared" si="47"/>
        <v>600</v>
      </c>
      <c r="L256" s="202">
        <f t="shared" si="48"/>
        <v>400</v>
      </c>
      <c r="M256" s="51"/>
      <c r="N256" s="13">
        <f t="shared" si="49"/>
        <v>578.07499999999993</v>
      </c>
      <c r="O256" s="13">
        <f t="shared" si="50"/>
        <v>346.84499999999997</v>
      </c>
      <c r="P256" s="51"/>
      <c r="Q256" s="554">
        <v>231.23</v>
      </c>
      <c r="R256" s="477">
        <v>231.23</v>
      </c>
      <c r="S256" s="477">
        <v>225.81</v>
      </c>
      <c r="T256" s="477">
        <v>225.81</v>
      </c>
      <c r="U256" s="450">
        <v>209.077</v>
      </c>
      <c r="V256" s="450">
        <v>209.077</v>
      </c>
      <c r="W256" s="436">
        <v>190.07</v>
      </c>
      <c r="X256" s="409">
        <v>190.07</v>
      </c>
      <c r="Y256" s="409">
        <v>190.07</v>
      </c>
      <c r="Z256" s="368">
        <v>173.42500000000001</v>
      </c>
      <c r="AA256" s="305">
        <v>138.74</v>
      </c>
      <c r="AB256" s="289">
        <v>138.22875000000002</v>
      </c>
      <c r="AC256" s="277">
        <v>110.58300000000001</v>
      </c>
      <c r="AD256" s="263">
        <v>110.58300000000001</v>
      </c>
      <c r="AE256" s="263">
        <v>110.58300000000001</v>
      </c>
      <c r="AF256" s="208">
        <v>90</v>
      </c>
      <c r="AG256" s="234">
        <v>90</v>
      </c>
      <c r="AH256" s="208">
        <v>99.514799999999994</v>
      </c>
      <c r="AI256" s="208">
        <v>99.514799999999994</v>
      </c>
      <c r="AJ256" s="208">
        <v>89.75</v>
      </c>
      <c r="AK256" s="191">
        <v>71.8</v>
      </c>
      <c r="AL256" s="312">
        <f t="shared" si="61"/>
        <v>1.0240024799610292</v>
      </c>
    </row>
    <row r="257" spans="1:38" ht="23.1" customHeight="1" x14ac:dyDescent="0.25">
      <c r="A257" s="449"/>
      <c r="B257" s="2">
        <v>2032</v>
      </c>
      <c r="C257" s="2" t="s">
        <v>479</v>
      </c>
      <c r="D257" s="4" t="s">
        <v>802</v>
      </c>
      <c r="E257" s="116">
        <f t="shared" si="62"/>
        <v>700</v>
      </c>
      <c r="F257" s="117">
        <f t="shared" si="62"/>
        <v>400</v>
      </c>
      <c r="G257" s="101"/>
      <c r="K257" s="202">
        <f t="shared" si="47"/>
        <v>700</v>
      </c>
      <c r="L257" s="202">
        <f t="shared" si="48"/>
        <v>400</v>
      </c>
      <c r="M257" s="51"/>
      <c r="N257" s="13">
        <f t="shared" si="49"/>
        <v>622.5</v>
      </c>
      <c r="O257" s="13">
        <f t="shared" si="50"/>
        <v>373.5</v>
      </c>
      <c r="P257" s="51"/>
      <c r="Q257" s="568">
        <v>249</v>
      </c>
      <c r="R257" s="477">
        <v>248.33</v>
      </c>
      <c r="S257" s="477">
        <v>231.23</v>
      </c>
      <c r="T257" s="477">
        <v>231.23</v>
      </c>
      <c r="U257" s="450">
        <v>214.10400000000001</v>
      </c>
      <c r="V257" s="450">
        <v>214.10400000000001</v>
      </c>
      <c r="W257" s="436">
        <v>194.64</v>
      </c>
      <c r="X257" s="409">
        <v>194.64</v>
      </c>
      <c r="Y257" s="409">
        <v>194.64</v>
      </c>
      <c r="Z257" s="368">
        <v>177.58749999999998</v>
      </c>
      <c r="AA257" s="305">
        <v>142.07</v>
      </c>
      <c r="AB257" s="289">
        <v>141.55625000000003</v>
      </c>
      <c r="AC257" s="277">
        <v>113.24500000000002</v>
      </c>
      <c r="AD257" s="263">
        <v>113.24500000000002</v>
      </c>
      <c r="AE257" s="263">
        <v>113.24500000000002</v>
      </c>
      <c r="AF257" s="208">
        <v>101.91257999999999</v>
      </c>
      <c r="AG257" s="208">
        <v>101.91257999999999</v>
      </c>
      <c r="AH257" s="208">
        <v>101.91257999999999</v>
      </c>
      <c r="AI257" s="208">
        <v>101.91257999999999</v>
      </c>
      <c r="AJ257" s="208">
        <v>91.912499999999994</v>
      </c>
      <c r="AK257" s="191">
        <v>73.53</v>
      </c>
      <c r="AL257" s="312">
        <f t="shared" si="61"/>
        <v>1.0768498897201921</v>
      </c>
    </row>
    <row r="258" spans="1:38" ht="23.1" customHeight="1" x14ac:dyDescent="0.25">
      <c r="A258" s="449"/>
      <c r="B258" s="2">
        <v>2033</v>
      </c>
      <c r="C258" s="2" t="s">
        <v>480</v>
      </c>
      <c r="D258" s="4" t="s">
        <v>803</v>
      </c>
      <c r="E258" s="116">
        <f t="shared" si="62"/>
        <v>900</v>
      </c>
      <c r="F258" s="117">
        <f t="shared" si="62"/>
        <v>600</v>
      </c>
      <c r="G258" s="101"/>
      <c r="K258" s="202">
        <f t="shared" si="47"/>
        <v>900</v>
      </c>
      <c r="L258" s="202">
        <f t="shared" si="48"/>
        <v>600</v>
      </c>
      <c r="M258" s="51"/>
      <c r="N258" s="13">
        <f t="shared" si="49"/>
        <v>872.5</v>
      </c>
      <c r="O258" s="13">
        <f t="shared" si="50"/>
        <v>523.5</v>
      </c>
      <c r="P258" s="51"/>
      <c r="Q258" s="568">
        <v>349</v>
      </c>
      <c r="R258" s="477">
        <v>348.16</v>
      </c>
      <c r="S258" s="477">
        <v>248.33</v>
      </c>
      <c r="T258" s="477">
        <v>248.33</v>
      </c>
      <c r="U258" s="450">
        <v>229.93300000000002</v>
      </c>
      <c r="V258" s="450">
        <v>229.93300000000002</v>
      </c>
      <c r="W258" s="436">
        <v>209.03</v>
      </c>
      <c r="X258" s="409">
        <v>209.03</v>
      </c>
      <c r="Y258" s="409">
        <v>209.03</v>
      </c>
      <c r="Z258" s="368">
        <v>190.72500000000002</v>
      </c>
      <c r="AA258" s="305">
        <v>152.58000000000001</v>
      </c>
      <c r="AB258" s="289">
        <v>152.03375</v>
      </c>
      <c r="AC258" s="277">
        <v>121.627</v>
      </c>
      <c r="AD258" s="263">
        <v>121.627</v>
      </c>
      <c r="AE258" s="263">
        <v>121.627</v>
      </c>
      <c r="AF258" s="208">
        <v>99</v>
      </c>
      <c r="AG258" s="234">
        <v>99</v>
      </c>
      <c r="AH258" s="208">
        <v>109.45241999999999</v>
      </c>
      <c r="AI258" s="208">
        <v>109.45241999999999</v>
      </c>
      <c r="AJ258" s="208">
        <v>98.712500000000006</v>
      </c>
      <c r="AK258" s="191">
        <v>78.97</v>
      </c>
      <c r="AL258" s="312">
        <f t="shared" si="61"/>
        <v>1.4053879917851246</v>
      </c>
    </row>
    <row r="259" spans="1:38" ht="23.1" customHeight="1" x14ac:dyDescent="0.25">
      <c r="A259" s="449"/>
      <c r="B259" s="2">
        <v>2034</v>
      </c>
      <c r="C259" s="2" t="s">
        <v>481</v>
      </c>
      <c r="D259" s="4" t="s">
        <v>804</v>
      </c>
      <c r="E259" s="116">
        <f t="shared" si="62"/>
        <v>1100</v>
      </c>
      <c r="F259" s="117">
        <f t="shared" si="62"/>
        <v>700</v>
      </c>
      <c r="G259" s="101"/>
      <c r="K259" s="202">
        <f t="shared" si="47"/>
        <v>1100</v>
      </c>
      <c r="L259" s="202">
        <f t="shared" si="48"/>
        <v>700</v>
      </c>
      <c r="M259" s="51"/>
      <c r="N259" s="13">
        <f t="shared" si="49"/>
        <v>1005.725</v>
      </c>
      <c r="O259" s="13">
        <f t="shared" si="50"/>
        <v>603.43500000000006</v>
      </c>
      <c r="P259" s="51"/>
      <c r="Q259" s="554">
        <v>402.29</v>
      </c>
      <c r="R259" s="477">
        <v>402.29</v>
      </c>
      <c r="S259" s="477">
        <v>348.16</v>
      </c>
      <c r="T259" s="477">
        <v>348.16</v>
      </c>
      <c r="U259" s="451">
        <v>323</v>
      </c>
      <c r="V259" s="451">
        <v>323</v>
      </c>
      <c r="W259" s="436">
        <v>293.07</v>
      </c>
      <c r="X259" s="409">
        <v>293.07</v>
      </c>
      <c r="Y259" s="409">
        <v>293.07</v>
      </c>
      <c r="Z259" s="368">
        <v>267.39999999999998</v>
      </c>
      <c r="AA259" s="305">
        <v>213.92</v>
      </c>
      <c r="AB259" s="289">
        <v>213.16625000000002</v>
      </c>
      <c r="AC259" s="277">
        <v>170.53300000000002</v>
      </c>
      <c r="AD259" s="263">
        <v>170.53300000000002</v>
      </c>
      <c r="AE259" s="263">
        <v>170.53300000000002</v>
      </c>
      <c r="AF259" s="208">
        <v>139</v>
      </c>
      <c r="AG259" s="234">
        <v>139</v>
      </c>
      <c r="AH259" s="208">
        <v>153.47178</v>
      </c>
      <c r="AI259" s="208">
        <v>153.47178</v>
      </c>
      <c r="AJ259" s="208">
        <v>138.41249999999999</v>
      </c>
      <c r="AK259" s="191">
        <v>110.73</v>
      </c>
      <c r="AL259" s="312">
        <f t="shared" si="61"/>
        <v>1.1554744944852942</v>
      </c>
    </row>
    <row r="260" spans="1:38" ht="23.1" customHeight="1" x14ac:dyDescent="0.25">
      <c r="A260" s="449"/>
      <c r="B260" s="2">
        <v>2035</v>
      </c>
      <c r="C260" s="2" t="s">
        <v>482</v>
      </c>
      <c r="D260" s="4" t="s">
        <v>805</v>
      </c>
      <c r="E260" s="116">
        <f t="shared" si="62"/>
        <v>1100</v>
      </c>
      <c r="F260" s="117">
        <f t="shared" si="62"/>
        <v>700</v>
      </c>
      <c r="G260" s="101"/>
      <c r="K260" s="202">
        <f t="shared" si="47"/>
        <v>1100</v>
      </c>
      <c r="L260" s="202">
        <f t="shared" si="48"/>
        <v>700</v>
      </c>
      <c r="M260" s="51"/>
      <c r="N260" s="13">
        <f t="shared" si="49"/>
        <v>1060.5999999999999</v>
      </c>
      <c r="O260" s="13">
        <f t="shared" si="50"/>
        <v>636.36</v>
      </c>
      <c r="P260" s="51"/>
      <c r="Q260" s="554">
        <v>424.24</v>
      </c>
      <c r="R260" s="477">
        <v>424.24</v>
      </c>
      <c r="S260" s="477">
        <v>402.29</v>
      </c>
      <c r="T260" s="477">
        <v>402.29</v>
      </c>
      <c r="U260" s="451">
        <v>373</v>
      </c>
      <c r="V260" s="451">
        <v>373</v>
      </c>
      <c r="W260" s="436">
        <v>338.62</v>
      </c>
      <c r="X260" s="409">
        <v>338.62</v>
      </c>
      <c r="Y260" s="409">
        <v>338.62</v>
      </c>
      <c r="Z260" s="368">
        <v>308.96249999999998</v>
      </c>
      <c r="AA260" s="305">
        <v>247.17</v>
      </c>
      <c r="AB260" s="289">
        <v>246.29000000000002</v>
      </c>
      <c r="AC260" s="277">
        <v>197.03200000000001</v>
      </c>
      <c r="AD260" s="263">
        <v>197.03200000000001</v>
      </c>
      <c r="AE260" s="263">
        <v>197.03200000000001</v>
      </c>
      <c r="AF260" s="208">
        <v>177.32483999999999</v>
      </c>
      <c r="AG260" s="208">
        <v>177.32483999999999</v>
      </c>
      <c r="AH260" s="208">
        <v>177.32483999999999</v>
      </c>
      <c r="AI260" s="208">
        <v>177.32483999999999</v>
      </c>
      <c r="AJ260" s="208">
        <v>159.92500000000001</v>
      </c>
      <c r="AK260" s="191">
        <v>127.94</v>
      </c>
      <c r="AL260" s="312">
        <f t="shared" si="61"/>
        <v>1.0545626289492653</v>
      </c>
    </row>
    <row r="261" spans="1:38" ht="23.1" customHeight="1" x14ac:dyDescent="0.25">
      <c r="A261" s="449"/>
      <c r="B261" s="2">
        <v>2036</v>
      </c>
      <c r="C261" s="2" t="s">
        <v>483</v>
      </c>
      <c r="D261" s="4" t="s">
        <v>806</v>
      </c>
      <c r="E261" s="116">
        <f t="shared" si="62"/>
        <v>1500</v>
      </c>
      <c r="F261" s="117">
        <f t="shared" si="62"/>
        <v>900</v>
      </c>
      <c r="G261" s="101"/>
      <c r="K261" s="202">
        <f t="shared" si="47"/>
        <v>1500</v>
      </c>
      <c r="L261" s="202">
        <f t="shared" si="48"/>
        <v>900</v>
      </c>
      <c r="M261" s="51"/>
      <c r="N261" s="13">
        <f t="shared" si="49"/>
        <v>1493.1999999999998</v>
      </c>
      <c r="O261" s="13">
        <f t="shared" si="50"/>
        <v>895.92</v>
      </c>
      <c r="P261" s="51"/>
      <c r="Q261" s="554">
        <v>597.28</v>
      </c>
      <c r="R261" s="477">
        <v>597.28</v>
      </c>
      <c r="S261" s="477">
        <v>597.28</v>
      </c>
      <c r="T261" s="477">
        <v>597.28</v>
      </c>
      <c r="U261" s="451">
        <v>553</v>
      </c>
      <c r="V261" s="451">
        <v>553</v>
      </c>
      <c r="W261" s="436">
        <v>502.75</v>
      </c>
      <c r="X261" s="409">
        <v>502.75</v>
      </c>
      <c r="Y261" s="409">
        <v>502.75</v>
      </c>
      <c r="Z261" s="368">
        <v>458.71250000000003</v>
      </c>
      <c r="AA261" s="305">
        <v>366.97</v>
      </c>
      <c r="AB261" s="289">
        <v>365.65375000000006</v>
      </c>
      <c r="AC261" s="277">
        <v>292.52300000000002</v>
      </c>
      <c r="AD261" s="263">
        <v>292.52300000000002</v>
      </c>
      <c r="AE261" s="263">
        <v>292.52300000000002</v>
      </c>
      <c r="AF261" s="208">
        <v>238</v>
      </c>
      <c r="AG261" s="234">
        <v>238</v>
      </c>
      <c r="AH261" s="208">
        <v>263.27069999999998</v>
      </c>
      <c r="AI261" s="208">
        <v>263.27069999999998</v>
      </c>
      <c r="AJ261" s="208">
        <v>237.4375</v>
      </c>
      <c r="AK261" s="191">
        <v>189.95</v>
      </c>
      <c r="AL261" s="312">
        <f t="shared" si="61"/>
        <v>1</v>
      </c>
    </row>
    <row r="262" spans="1:38" ht="23.1" customHeight="1" x14ac:dyDescent="0.25">
      <c r="A262" s="449"/>
      <c r="B262" s="2">
        <v>2037</v>
      </c>
      <c r="C262" s="2" t="s">
        <v>484</v>
      </c>
      <c r="D262" s="4" t="s">
        <v>807</v>
      </c>
      <c r="E262" s="116">
        <f t="shared" si="62"/>
        <v>1600</v>
      </c>
      <c r="F262" s="117">
        <f t="shared" si="62"/>
        <v>1000</v>
      </c>
      <c r="G262" s="101"/>
      <c r="K262" s="202">
        <f t="shared" si="47"/>
        <v>1600</v>
      </c>
      <c r="L262" s="202">
        <f t="shared" si="48"/>
        <v>1000</v>
      </c>
      <c r="M262" s="51"/>
      <c r="N262" s="13">
        <f t="shared" si="49"/>
        <v>1522.7750000000001</v>
      </c>
      <c r="O262" s="13">
        <f t="shared" si="50"/>
        <v>913.66499999999996</v>
      </c>
      <c r="P262" s="51"/>
      <c r="Q262" s="554">
        <v>609.11</v>
      </c>
      <c r="R262" s="477">
        <v>609.11</v>
      </c>
      <c r="S262" s="477">
        <v>609.11</v>
      </c>
      <c r="T262" s="477">
        <v>609.11</v>
      </c>
      <c r="U262" s="451">
        <v>564</v>
      </c>
      <c r="V262" s="451">
        <v>564</v>
      </c>
      <c r="W262" s="436">
        <v>512.72</v>
      </c>
      <c r="X262" s="409">
        <v>512.72</v>
      </c>
      <c r="Y262" s="409">
        <v>512.72</v>
      </c>
      <c r="Z262" s="368">
        <v>467.8125</v>
      </c>
      <c r="AA262" s="305">
        <v>374.25</v>
      </c>
      <c r="AB262" s="289">
        <v>372.9</v>
      </c>
      <c r="AC262" s="277">
        <v>298.32</v>
      </c>
      <c r="AD262" s="263">
        <v>298.32</v>
      </c>
      <c r="AE262" s="263">
        <v>298.32</v>
      </c>
      <c r="AF262" s="208">
        <v>243</v>
      </c>
      <c r="AG262" s="234">
        <v>243</v>
      </c>
      <c r="AH262" s="208">
        <v>268.48205999999999</v>
      </c>
      <c r="AI262" s="208">
        <v>268.48205999999999</v>
      </c>
      <c r="AJ262" s="208">
        <v>242.13750000000002</v>
      </c>
      <c r="AK262" s="191">
        <v>193.71</v>
      </c>
      <c r="AL262" s="312">
        <f t="shared" si="61"/>
        <v>1</v>
      </c>
    </row>
    <row r="263" spans="1:38" ht="23.1" customHeight="1" x14ac:dyDescent="0.25">
      <c r="A263" s="449"/>
      <c r="B263" s="2">
        <v>2038</v>
      </c>
      <c r="C263" s="2" t="s">
        <v>485</v>
      </c>
      <c r="D263" s="4" t="s">
        <v>808</v>
      </c>
      <c r="E263" s="116">
        <f t="shared" si="62"/>
        <v>2100</v>
      </c>
      <c r="F263" s="117">
        <f t="shared" si="62"/>
        <v>1300</v>
      </c>
      <c r="G263" s="101"/>
      <c r="K263" s="202">
        <f t="shared" si="47"/>
        <v>2100</v>
      </c>
      <c r="L263" s="202">
        <f t="shared" si="48"/>
        <v>1300</v>
      </c>
      <c r="M263" s="51"/>
      <c r="N263" s="13">
        <f t="shared" si="49"/>
        <v>2047.1000000000001</v>
      </c>
      <c r="O263" s="13">
        <f t="shared" si="50"/>
        <v>1228.26</v>
      </c>
      <c r="P263" s="51"/>
      <c r="Q263" s="554">
        <v>818.84</v>
      </c>
      <c r="R263" s="477">
        <v>818.84</v>
      </c>
      <c r="S263" s="477">
        <v>818.84</v>
      </c>
      <c r="T263" s="477">
        <v>818.84</v>
      </c>
      <c r="U263" s="450">
        <v>758.18600000000004</v>
      </c>
      <c r="V263" s="450">
        <v>758.18600000000004</v>
      </c>
      <c r="W263" s="436">
        <v>689.26</v>
      </c>
      <c r="X263" s="409">
        <v>689.26</v>
      </c>
      <c r="Y263" s="409">
        <v>689.26</v>
      </c>
      <c r="Z263" s="368">
        <v>628.88750000000005</v>
      </c>
      <c r="AA263" s="305">
        <v>503.11</v>
      </c>
      <c r="AB263" s="289">
        <v>503.75</v>
      </c>
      <c r="AC263" s="269">
        <v>403</v>
      </c>
      <c r="AD263" s="263">
        <v>384.98900000000003</v>
      </c>
      <c r="AE263" s="263">
        <v>384.98900000000003</v>
      </c>
      <c r="AF263" s="208">
        <v>313</v>
      </c>
      <c r="AG263" s="234">
        <v>313</v>
      </c>
      <c r="AH263" s="208">
        <v>346.48613999999998</v>
      </c>
      <c r="AI263" s="208">
        <v>346.48613999999998</v>
      </c>
      <c r="AJ263" s="208">
        <v>312.48750000000001</v>
      </c>
      <c r="AK263" s="191">
        <v>249.99</v>
      </c>
      <c r="AL263" s="312">
        <f t="shared" si="61"/>
        <v>1</v>
      </c>
    </row>
    <row r="264" spans="1:38" ht="23.1" customHeight="1" x14ac:dyDescent="0.25">
      <c r="A264" s="449"/>
      <c r="B264" s="2">
        <v>2039</v>
      </c>
      <c r="C264" s="2" t="s">
        <v>486</v>
      </c>
      <c r="D264" s="4" t="s">
        <v>809</v>
      </c>
      <c r="E264" s="116">
        <f t="shared" si="62"/>
        <v>2400</v>
      </c>
      <c r="F264" s="117">
        <f t="shared" si="62"/>
        <v>1500</v>
      </c>
      <c r="G264" s="101"/>
      <c r="K264" s="202">
        <f t="shared" si="47"/>
        <v>2400</v>
      </c>
      <c r="L264" s="202">
        <f t="shared" si="48"/>
        <v>1500</v>
      </c>
      <c r="M264" s="51"/>
      <c r="N264" s="13">
        <f t="shared" si="49"/>
        <v>2342.4499999999998</v>
      </c>
      <c r="O264" s="13">
        <f t="shared" si="50"/>
        <v>1405.47</v>
      </c>
      <c r="P264" s="51"/>
      <c r="Q264" s="554">
        <v>936.98</v>
      </c>
      <c r="R264" s="477">
        <v>936.98</v>
      </c>
      <c r="S264" s="477">
        <v>936.98</v>
      </c>
      <c r="T264" s="477">
        <v>936.98</v>
      </c>
      <c r="U264" s="450">
        <v>867.58100000000013</v>
      </c>
      <c r="V264" s="450">
        <v>867.58100000000013</v>
      </c>
      <c r="W264" s="436">
        <v>788.71</v>
      </c>
      <c r="X264" s="409">
        <v>788.71</v>
      </c>
      <c r="Y264" s="409">
        <v>788.71</v>
      </c>
      <c r="Z264" s="368">
        <v>719.625</v>
      </c>
      <c r="AA264" s="305">
        <v>575.70000000000005</v>
      </c>
      <c r="AB264" s="289">
        <v>576.25</v>
      </c>
      <c r="AC264" s="269">
        <v>461</v>
      </c>
      <c r="AD264" s="263">
        <v>440.44</v>
      </c>
      <c r="AE264" s="263">
        <v>440.44</v>
      </c>
      <c r="AF264" s="208">
        <v>358</v>
      </c>
      <c r="AG264" s="234">
        <v>358</v>
      </c>
      <c r="AH264" s="208">
        <v>396.47915999999998</v>
      </c>
      <c r="AI264" s="208">
        <v>396.47915999999998</v>
      </c>
      <c r="AJ264" s="208">
        <v>357.57499999999999</v>
      </c>
      <c r="AK264" s="191">
        <v>286.06</v>
      </c>
      <c r="AL264" s="312">
        <f t="shared" si="61"/>
        <v>1</v>
      </c>
    </row>
    <row r="265" spans="1:38" ht="23.1" customHeight="1" x14ac:dyDescent="0.25">
      <c r="A265" s="449"/>
      <c r="B265" s="2">
        <v>2040</v>
      </c>
      <c r="C265" s="2" t="s">
        <v>487</v>
      </c>
      <c r="D265" s="4" t="s">
        <v>810</v>
      </c>
      <c r="E265" s="116">
        <f t="shared" si="62"/>
        <v>2900</v>
      </c>
      <c r="F265" s="117">
        <f t="shared" si="62"/>
        <v>1800</v>
      </c>
      <c r="G265" s="101"/>
      <c r="K265" s="202">
        <f t="shared" si="47"/>
        <v>2900</v>
      </c>
      <c r="L265" s="202">
        <f t="shared" si="48"/>
        <v>1800</v>
      </c>
      <c r="M265" s="51"/>
      <c r="N265" s="13">
        <f t="shared" si="49"/>
        <v>2873.15</v>
      </c>
      <c r="O265" s="13">
        <f t="shared" si="50"/>
        <v>1723.8899999999999</v>
      </c>
      <c r="P265" s="51"/>
      <c r="Q265" s="554">
        <v>1149.26</v>
      </c>
      <c r="R265" s="477">
        <v>1149.26</v>
      </c>
      <c r="S265" s="477">
        <v>1149.26</v>
      </c>
      <c r="T265" s="477">
        <v>1149.26</v>
      </c>
      <c r="U265" s="451">
        <v>1065</v>
      </c>
      <c r="V265" s="451">
        <v>1065</v>
      </c>
      <c r="W265" s="436">
        <v>967.4</v>
      </c>
      <c r="X265" s="409">
        <v>967.4</v>
      </c>
      <c r="Y265" s="409">
        <v>967.4</v>
      </c>
      <c r="Z265" s="368">
        <v>882.66250000000002</v>
      </c>
      <c r="AA265" s="305">
        <v>706.13</v>
      </c>
      <c r="AB265" s="289">
        <v>706.25</v>
      </c>
      <c r="AC265" s="269">
        <v>565</v>
      </c>
      <c r="AD265" s="263">
        <v>540.3420000000001</v>
      </c>
      <c r="AE265" s="263">
        <v>540.3420000000001</v>
      </c>
      <c r="AF265" s="208">
        <v>439</v>
      </c>
      <c r="AG265" s="234">
        <v>439</v>
      </c>
      <c r="AH265" s="208">
        <v>486.30581999999998</v>
      </c>
      <c r="AI265" s="208">
        <v>486.30581999999998</v>
      </c>
      <c r="AJ265" s="208">
        <v>438.58749999999998</v>
      </c>
      <c r="AK265" s="191">
        <v>350.87</v>
      </c>
      <c r="AL265" s="312">
        <f t="shared" si="61"/>
        <v>1</v>
      </c>
    </row>
    <row r="266" spans="1:38" ht="23.1" customHeight="1" x14ac:dyDescent="0.25">
      <c r="A266" s="449"/>
      <c r="B266" s="2">
        <v>2041</v>
      </c>
      <c r="C266" s="2" t="s">
        <v>488</v>
      </c>
      <c r="D266" s="4" t="s">
        <v>811</v>
      </c>
      <c r="E266" s="116">
        <f t="shared" si="62"/>
        <v>3500</v>
      </c>
      <c r="F266" s="117">
        <f t="shared" si="62"/>
        <v>2100</v>
      </c>
      <c r="G266" s="101"/>
      <c r="K266" s="202">
        <f t="shared" si="47"/>
        <v>3500</v>
      </c>
      <c r="L266" s="202">
        <f t="shared" si="48"/>
        <v>2100</v>
      </c>
      <c r="M266" s="51"/>
      <c r="N266" s="13">
        <f t="shared" si="49"/>
        <v>3415</v>
      </c>
      <c r="O266" s="13">
        <f t="shared" si="50"/>
        <v>2049</v>
      </c>
      <c r="P266" s="51"/>
      <c r="Q266" s="554">
        <v>1366</v>
      </c>
      <c r="R266" s="547">
        <v>1366</v>
      </c>
      <c r="S266" s="477">
        <v>1365.85</v>
      </c>
      <c r="T266" s="477">
        <v>1365.85</v>
      </c>
      <c r="U266" s="450">
        <v>1264.67</v>
      </c>
      <c r="V266" s="450">
        <v>1264.67</v>
      </c>
      <c r="W266" s="436">
        <v>1149.7</v>
      </c>
      <c r="X266" s="409">
        <v>1149.7</v>
      </c>
      <c r="Y266" s="409">
        <v>1149.7</v>
      </c>
      <c r="Z266" s="368">
        <v>1049</v>
      </c>
      <c r="AA266" s="305">
        <v>839.2</v>
      </c>
      <c r="AB266" s="289">
        <v>802.72499999999991</v>
      </c>
      <c r="AC266" s="277">
        <v>642.17999999999995</v>
      </c>
      <c r="AD266" s="263">
        <v>642.17999999999995</v>
      </c>
      <c r="AE266" s="263">
        <v>642.17999999999995</v>
      </c>
      <c r="AF266" s="208">
        <v>522</v>
      </c>
      <c r="AG266" s="234">
        <v>522</v>
      </c>
      <c r="AH266" s="208">
        <v>577.96199999999999</v>
      </c>
      <c r="AI266" s="208">
        <v>577.96199999999999</v>
      </c>
      <c r="AJ266" s="208">
        <v>521.25</v>
      </c>
      <c r="AK266" s="191">
        <v>417</v>
      </c>
      <c r="AL266" s="312">
        <f t="shared" si="61"/>
        <v>1.0001098217227369</v>
      </c>
    </row>
    <row r="267" spans="1:38" ht="23.1" customHeight="1" x14ac:dyDescent="0.25">
      <c r="A267" s="449"/>
      <c r="B267" s="2">
        <v>2042</v>
      </c>
      <c r="C267" s="2" t="s">
        <v>489</v>
      </c>
      <c r="D267" s="4" t="s">
        <v>812</v>
      </c>
      <c r="E267" s="116">
        <f t="shared" si="62"/>
        <v>4600</v>
      </c>
      <c r="F267" s="117">
        <f t="shared" si="62"/>
        <v>2800</v>
      </c>
      <c r="G267" s="101"/>
      <c r="K267" s="202">
        <f t="shared" si="47"/>
        <v>4600</v>
      </c>
      <c r="L267" s="202">
        <f t="shared" si="48"/>
        <v>2800</v>
      </c>
      <c r="M267" s="51"/>
      <c r="N267" s="13">
        <f t="shared" si="49"/>
        <v>4507.4750000000004</v>
      </c>
      <c r="O267" s="13">
        <f t="shared" si="50"/>
        <v>2704.4850000000001</v>
      </c>
      <c r="P267" s="51"/>
      <c r="Q267" s="554">
        <v>1802.99</v>
      </c>
      <c r="R267" s="547">
        <v>1802.99</v>
      </c>
      <c r="S267" s="477">
        <v>1802.99</v>
      </c>
      <c r="T267" s="477">
        <v>1802.99</v>
      </c>
      <c r="U267" s="451">
        <v>1670</v>
      </c>
      <c r="V267" s="451">
        <v>1670</v>
      </c>
      <c r="W267" s="436">
        <v>1517.67</v>
      </c>
      <c r="X267" s="409">
        <v>1517.67</v>
      </c>
      <c r="Y267" s="409">
        <v>1517.67</v>
      </c>
      <c r="Z267" s="368">
        <v>1384.7375</v>
      </c>
      <c r="AA267" s="305">
        <v>1107.79</v>
      </c>
      <c r="AB267" s="289">
        <v>1059.6300000000001</v>
      </c>
      <c r="AC267" s="277">
        <v>847.70400000000006</v>
      </c>
      <c r="AD267" s="263">
        <v>847.70400000000006</v>
      </c>
      <c r="AE267" s="263">
        <v>847.70400000000006</v>
      </c>
      <c r="AF267" s="208">
        <v>689</v>
      </c>
      <c r="AG267" s="234">
        <v>689</v>
      </c>
      <c r="AH267" s="208">
        <v>762.93755999999996</v>
      </c>
      <c r="AI267" s="208">
        <v>762.93755999999996</v>
      </c>
      <c r="AJ267" s="208">
        <v>688.07500000000005</v>
      </c>
      <c r="AK267" s="191">
        <v>550.46</v>
      </c>
      <c r="AL267" s="312">
        <f t="shared" si="61"/>
        <v>1</v>
      </c>
    </row>
    <row r="268" spans="1:38" ht="23.1" customHeight="1" x14ac:dyDescent="0.35">
      <c r="A268" s="449"/>
      <c r="B268" s="2">
        <v>2042</v>
      </c>
      <c r="C268" s="2" t="s">
        <v>671</v>
      </c>
      <c r="D268" s="4" t="s">
        <v>813</v>
      </c>
      <c r="E268" s="116">
        <f t="shared" si="62"/>
        <v>5900</v>
      </c>
      <c r="F268" s="117">
        <f t="shared" si="62"/>
        <v>3600</v>
      </c>
      <c r="G268" s="101"/>
      <c r="H268" s="456" t="s">
        <v>553</v>
      </c>
      <c r="K268" s="202">
        <f t="shared" si="47"/>
        <v>5900</v>
      </c>
      <c r="L268" s="202">
        <f t="shared" si="48"/>
        <v>3600</v>
      </c>
      <c r="M268" s="51"/>
      <c r="N268" s="13">
        <f t="shared" si="49"/>
        <v>5877.55</v>
      </c>
      <c r="O268" s="13">
        <f t="shared" si="50"/>
        <v>3526.5299999999997</v>
      </c>
      <c r="P268" s="51"/>
      <c r="Q268" s="554">
        <v>2351.02</v>
      </c>
      <c r="R268" s="477">
        <v>2351.02</v>
      </c>
      <c r="S268" s="477">
        <v>2351.02</v>
      </c>
      <c r="T268" s="477">
        <v>2351.02</v>
      </c>
      <c r="U268" s="451">
        <v>2352</v>
      </c>
      <c r="V268" s="451">
        <v>2352</v>
      </c>
      <c r="W268" s="436">
        <v>1903.38</v>
      </c>
      <c r="X268" s="409">
        <v>1903.38</v>
      </c>
      <c r="Y268" s="409">
        <v>1903.38</v>
      </c>
      <c r="Z268" s="368">
        <v>1762.625</v>
      </c>
      <c r="AA268" s="305">
        <v>1410.1</v>
      </c>
      <c r="AB268" s="289">
        <v>1384.9275</v>
      </c>
      <c r="AC268" s="277">
        <v>1107.942</v>
      </c>
      <c r="AD268" s="263">
        <v>1107.942</v>
      </c>
      <c r="AE268" s="263">
        <v>1107.942</v>
      </c>
      <c r="AF268" s="208">
        <v>916</v>
      </c>
      <c r="AG268" s="234">
        <v>916</v>
      </c>
      <c r="AH268" s="208">
        <v>762.93755999999996</v>
      </c>
      <c r="AI268" s="208">
        <v>762.93755999999996</v>
      </c>
      <c r="AJ268" s="208">
        <v>688.07500000000005</v>
      </c>
      <c r="AK268" s="191">
        <v>550.46</v>
      </c>
      <c r="AL268" s="312">
        <f t="shared" si="61"/>
        <v>1</v>
      </c>
    </row>
    <row r="269" spans="1:38" ht="23.1" customHeight="1" x14ac:dyDescent="0.25">
      <c r="A269" s="449"/>
      <c r="B269" s="2">
        <v>2043</v>
      </c>
      <c r="C269" s="2" t="s">
        <v>490</v>
      </c>
      <c r="D269" s="4" t="s">
        <v>814</v>
      </c>
      <c r="E269" s="116">
        <f t="shared" si="62"/>
        <v>9800</v>
      </c>
      <c r="F269" s="117">
        <f t="shared" si="62"/>
        <v>5900</v>
      </c>
      <c r="G269" s="101"/>
      <c r="K269" s="202">
        <f t="shared" si="47"/>
        <v>9800</v>
      </c>
      <c r="L269" s="202">
        <f t="shared" si="48"/>
        <v>5900</v>
      </c>
      <c r="M269" s="51"/>
      <c r="N269" s="13">
        <f t="shared" si="49"/>
        <v>9721.9500000000007</v>
      </c>
      <c r="O269" s="13">
        <f t="shared" si="50"/>
        <v>5833.17</v>
      </c>
      <c r="P269" s="51"/>
      <c r="Q269" s="554">
        <v>3888.78</v>
      </c>
      <c r="R269" s="477">
        <v>3888.78</v>
      </c>
      <c r="S269" s="477">
        <v>3888.78</v>
      </c>
      <c r="T269" s="477">
        <v>3888.78</v>
      </c>
      <c r="U269" s="451">
        <v>3600.9</v>
      </c>
      <c r="V269" s="451">
        <v>3600.9</v>
      </c>
      <c r="W269" s="436">
        <v>1931.84</v>
      </c>
      <c r="X269" s="409">
        <v>1931.84</v>
      </c>
      <c r="Y269" s="409">
        <v>1931.84</v>
      </c>
      <c r="Z269" s="368">
        <v>1736.6624999999999</v>
      </c>
      <c r="AA269" s="305">
        <v>1389.33</v>
      </c>
      <c r="AB269" s="289">
        <v>2116.125</v>
      </c>
      <c r="AC269" s="277">
        <v>1692.9</v>
      </c>
      <c r="AD269" s="263">
        <v>1692.9</v>
      </c>
      <c r="AE269" s="263">
        <v>1692.9</v>
      </c>
      <c r="AF269" s="208">
        <v>1524.4613999999999</v>
      </c>
      <c r="AG269" s="208">
        <v>1524.4613999999999</v>
      </c>
      <c r="AH269" s="208">
        <v>1524.4613999999999</v>
      </c>
      <c r="AI269" s="208">
        <v>1524.4613999999999</v>
      </c>
      <c r="AJ269" s="208">
        <v>1374.875</v>
      </c>
      <c r="AK269" s="191">
        <v>1099.9000000000001</v>
      </c>
      <c r="AL269" s="312">
        <f t="shared" si="61"/>
        <v>1</v>
      </c>
    </row>
    <row r="270" spans="1:38" ht="23.1" customHeight="1" x14ac:dyDescent="0.25">
      <c r="A270" s="449"/>
      <c r="D270" s="136"/>
      <c r="E270" s="138"/>
      <c r="F270" s="139"/>
      <c r="G270" s="101"/>
      <c r="K270" s="202">
        <f t="shared" si="47"/>
        <v>0</v>
      </c>
      <c r="L270" s="202">
        <f t="shared" si="48"/>
        <v>0</v>
      </c>
      <c r="M270" s="51"/>
      <c r="N270" s="13"/>
      <c r="O270" s="13"/>
      <c r="P270" s="51"/>
      <c r="Q270" s="554"/>
      <c r="R270" s="477"/>
      <c r="S270" s="477"/>
      <c r="T270" s="477"/>
      <c r="U270" s="451"/>
      <c r="V270" s="451"/>
      <c r="W270" s="436"/>
      <c r="X270" s="409"/>
      <c r="Y270" s="409"/>
      <c r="Z270" s="368"/>
      <c r="AA270" s="305"/>
      <c r="AB270" s="289"/>
      <c r="AC270" s="277"/>
      <c r="AD270" s="263"/>
      <c r="AE270" s="263"/>
      <c r="AF270" s="208"/>
      <c r="AG270" s="208"/>
      <c r="AH270" s="208"/>
      <c r="AI270" s="208"/>
      <c r="AJ270" s="208"/>
      <c r="AK270" s="191"/>
      <c r="AL270" s="312"/>
    </row>
    <row r="271" spans="1:38" ht="23.1" customHeight="1" x14ac:dyDescent="0.25">
      <c r="D271" s="136"/>
      <c r="E271" s="138"/>
      <c r="F271" s="139"/>
      <c r="K271" s="202">
        <f t="shared" si="47"/>
        <v>0</v>
      </c>
      <c r="L271" s="202">
        <f t="shared" si="48"/>
        <v>0</v>
      </c>
      <c r="M271" s="51"/>
      <c r="N271" s="13"/>
      <c r="O271" s="13"/>
      <c r="P271" s="51"/>
      <c r="Q271" s="398"/>
      <c r="R271" s="398"/>
      <c r="S271" s="398"/>
      <c r="T271" s="398"/>
      <c r="U271" s="398"/>
      <c r="V271" s="398"/>
      <c r="W271" s="400"/>
      <c r="X271" s="401"/>
      <c r="Y271" s="401"/>
      <c r="Z271" s="368"/>
      <c r="AA271" s="305"/>
      <c r="AB271" s="289"/>
      <c r="AC271" s="277"/>
      <c r="AD271" s="263"/>
      <c r="AE271" s="263"/>
      <c r="AF271" s="208"/>
      <c r="AG271" s="208"/>
      <c r="AH271" s="208"/>
      <c r="AI271" s="208"/>
      <c r="AJ271" s="208"/>
      <c r="AK271" s="191"/>
      <c r="AL271" s="312" t="e">
        <f t="shared" si="61"/>
        <v>#DIV/0!</v>
      </c>
    </row>
    <row r="272" spans="1:38" ht="23.1" customHeight="1" x14ac:dyDescent="0.25">
      <c r="D272" s="615" t="s">
        <v>835</v>
      </c>
      <c r="E272" s="615"/>
      <c r="F272" s="615"/>
      <c r="G272" s="615"/>
      <c r="H272" s="615"/>
      <c r="I272" s="615"/>
      <c r="J272" s="34"/>
      <c r="K272" s="202">
        <f t="shared" si="47"/>
        <v>0</v>
      </c>
      <c r="L272" s="202">
        <f t="shared" si="48"/>
        <v>0</v>
      </c>
      <c r="M272" s="2"/>
      <c r="N272" s="13"/>
      <c r="O272" s="13"/>
      <c r="P272" s="2"/>
      <c r="Q272" s="553">
        <v>45483</v>
      </c>
      <c r="R272" s="535">
        <v>45455</v>
      </c>
      <c r="S272" s="510">
        <v>45425</v>
      </c>
      <c r="T272" s="474">
        <v>220324</v>
      </c>
      <c r="U272" s="474">
        <v>220324</v>
      </c>
      <c r="V272" s="398"/>
      <c r="W272" s="400"/>
      <c r="X272" s="401"/>
      <c r="Y272" s="401"/>
      <c r="Z272" s="329"/>
      <c r="AA272" s="329"/>
      <c r="AB272" s="330"/>
      <c r="AC272" s="280"/>
      <c r="AD272" s="331"/>
      <c r="AE272" s="331"/>
      <c r="AF272" s="237"/>
      <c r="AG272" s="334"/>
      <c r="AH272" s="237"/>
      <c r="AI272" s="237"/>
      <c r="AJ272" s="237"/>
      <c r="AK272" s="197"/>
      <c r="AL272" s="312">
        <f t="shared" si="61"/>
        <v>0.20643688386194878</v>
      </c>
    </row>
    <row r="273" spans="1:39" s="66" customFormat="1" ht="23.1" customHeight="1" x14ac:dyDescent="0.25">
      <c r="A273" s="517" t="s">
        <v>256</v>
      </c>
      <c r="B273" s="2">
        <v>419</v>
      </c>
      <c r="C273" s="2" t="s">
        <v>356</v>
      </c>
      <c r="D273" s="4" t="s">
        <v>815</v>
      </c>
      <c r="E273" s="116">
        <f t="shared" ref="E273:F276" si="63">K273</f>
        <v>15200</v>
      </c>
      <c r="F273" s="117">
        <f t="shared" si="63"/>
        <v>9200</v>
      </c>
      <c r="G273" s="101"/>
      <c r="H273" s="45"/>
      <c r="I273" s="45"/>
      <c r="J273" s="71"/>
      <c r="K273" s="202">
        <f t="shared" ref="K273:K336" si="64">MROUND(N273+48,100)</f>
        <v>15200</v>
      </c>
      <c r="L273" s="202">
        <f t="shared" ref="L273:L336" si="65">MROUND(O273+48,100)</f>
        <v>9200</v>
      </c>
      <c r="M273" s="51"/>
      <c r="N273" s="13">
        <f t="shared" si="49"/>
        <v>15197.650000000001</v>
      </c>
      <c r="O273" s="13">
        <f t="shared" si="50"/>
        <v>9118.59</v>
      </c>
      <c r="P273" s="63"/>
      <c r="Q273" s="554">
        <v>6079.06</v>
      </c>
      <c r="R273" s="536">
        <v>6079.06</v>
      </c>
      <c r="S273" s="398">
        <v>5628.77</v>
      </c>
      <c r="T273" s="398">
        <v>5628.77</v>
      </c>
      <c r="U273" s="398">
        <v>5628.77</v>
      </c>
      <c r="V273" s="398">
        <v>4044.2660180999987</v>
      </c>
      <c r="W273" s="400">
        <v>4044.2660180999987</v>
      </c>
      <c r="X273" s="409">
        <v>4044.2660180999987</v>
      </c>
      <c r="Y273" s="409">
        <v>4044.2660180999987</v>
      </c>
      <c r="Z273" s="368">
        <v>3486.4362224999991</v>
      </c>
      <c r="AA273" s="300">
        <v>2789.1489779999993</v>
      </c>
      <c r="AB273" s="289">
        <v>2789.1489779999993</v>
      </c>
      <c r="AC273" s="277">
        <v>2231.3191823999996</v>
      </c>
      <c r="AD273" s="263">
        <v>2231.3191823999996</v>
      </c>
      <c r="AE273" s="263">
        <v>2231.3191823999996</v>
      </c>
      <c r="AF273" s="208">
        <v>1859.4326519999997</v>
      </c>
      <c r="AG273" s="208">
        <v>1859.4326519999997</v>
      </c>
      <c r="AH273" s="208">
        <v>1859.4326519999997</v>
      </c>
      <c r="AI273" s="208">
        <v>1859.4326519999997</v>
      </c>
      <c r="AJ273" s="208">
        <v>1676.9775</v>
      </c>
      <c r="AK273" s="192">
        <v>1341.5819999999999</v>
      </c>
      <c r="AL273" s="312">
        <f t="shared" si="61"/>
        <v>1.0799979391589991</v>
      </c>
      <c r="AM273" s="144"/>
    </row>
    <row r="274" spans="1:39" ht="23.1" customHeight="1" x14ac:dyDescent="0.25">
      <c r="A274" s="517" t="s">
        <v>256</v>
      </c>
      <c r="B274" s="2">
        <v>420</v>
      </c>
      <c r="C274" s="2" t="s">
        <v>357</v>
      </c>
      <c r="D274" s="4" t="s">
        <v>816</v>
      </c>
      <c r="E274" s="116">
        <f t="shared" si="63"/>
        <v>24700</v>
      </c>
      <c r="F274" s="117">
        <f t="shared" si="63"/>
        <v>14900</v>
      </c>
      <c r="G274" s="101"/>
      <c r="H274" s="45"/>
      <c r="I274" s="45"/>
      <c r="J274" s="71"/>
      <c r="K274" s="202">
        <f t="shared" si="64"/>
        <v>24700</v>
      </c>
      <c r="L274" s="202">
        <f t="shared" si="65"/>
        <v>14900</v>
      </c>
      <c r="M274" s="51"/>
      <c r="N274" s="13">
        <f t="shared" si="49"/>
        <v>24700.300000000003</v>
      </c>
      <c r="O274" s="13">
        <f t="shared" si="50"/>
        <v>14820.18</v>
      </c>
      <c r="P274" s="51"/>
      <c r="Q274" s="554">
        <v>9880.1200000000008</v>
      </c>
      <c r="R274" s="536">
        <v>9880.1200000000008</v>
      </c>
      <c r="S274" s="398">
        <v>9148.26</v>
      </c>
      <c r="T274" s="398">
        <v>9148.26</v>
      </c>
      <c r="U274" s="398">
        <v>9148.26</v>
      </c>
      <c r="V274" s="398">
        <v>6573.7477921499994</v>
      </c>
      <c r="W274" s="400">
        <v>6573.7477921499994</v>
      </c>
      <c r="X274" s="409">
        <v>6573.7477921499994</v>
      </c>
      <c r="Y274" s="409">
        <v>6573.7477921499994</v>
      </c>
      <c r="Z274" s="368">
        <v>5667.02395875</v>
      </c>
      <c r="AA274" s="300">
        <v>4533.6191669999998</v>
      </c>
      <c r="AB274" s="289">
        <v>4533.6191669999998</v>
      </c>
      <c r="AC274" s="277">
        <v>3626.8953336</v>
      </c>
      <c r="AD274" s="263">
        <v>3626.8953336</v>
      </c>
      <c r="AE274" s="263">
        <v>3626.8953336</v>
      </c>
      <c r="AF274" s="208">
        <v>3022.4127779999999</v>
      </c>
      <c r="AG274" s="208">
        <v>3022.4127779999999</v>
      </c>
      <c r="AH274" s="208">
        <v>3022.4127779999999</v>
      </c>
      <c r="AI274" s="208">
        <v>3022.4127779999999</v>
      </c>
      <c r="AJ274" s="208">
        <v>2725.8412500000004</v>
      </c>
      <c r="AK274" s="190">
        <v>2180.6730000000002</v>
      </c>
      <c r="AL274" s="312">
        <f t="shared" si="61"/>
        <v>1.0799999125516766</v>
      </c>
    </row>
    <row r="275" spans="1:39" ht="23.1" customHeight="1" x14ac:dyDescent="0.25">
      <c r="A275" s="517" t="s">
        <v>256</v>
      </c>
      <c r="B275" s="2">
        <v>421</v>
      </c>
      <c r="C275" s="2" t="s">
        <v>358</v>
      </c>
      <c r="D275" s="4" t="s">
        <v>817</v>
      </c>
      <c r="E275" s="116">
        <f t="shared" si="63"/>
        <v>32000</v>
      </c>
      <c r="F275" s="117">
        <f t="shared" si="63"/>
        <v>19200</v>
      </c>
      <c r="G275" s="101"/>
      <c r="H275" s="45"/>
      <c r="I275" s="45"/>
      <c r="J275" s="71"/>
      <c r="K275" s="202">
        <f t="shared" si="64"/>
        <v>32000</v>
      </c>
      <c r="L275" s="202">
        <f t="shared" si="65"/>
        <v>19200</v>
      </c>
      <c r="M275" s="51"/>
      <c r="N275" s="13">
        <f t="shared" si="49"/>
        <v>31988.724999999999</v>
      </c>
      <c r="O275" s="13">
        <f t="shared" si="50"/>
        <v>19193.235000000001</v>
      </c>
      <c r="P275" s="51"/>
      <c r="Q275" s="556">
        <v>12795.49</v>
      </c>
      <c r="R275" s="537">
        <v>12795.49</v>
      </c>
      <c r="S275" s="398">
        <v>11847.67</v>
      </c>
      <c r="T275" s="398">
        <v>11847.67</v>
      </c>
      <c r="U275" s="398">
        <v>11847.67</v>
      </c>
      <c r="V275" s="398">
        <v>8512.6490756999992</v>
      </c>
      <c r="W275" s="400">
        <v>8512.6490756999992</v>
      </c>
      <c r="X275" s="409">
        <v>8512.6490756999992</v>
      </c>
      <c r="Y275" s="409">
        <v>8512.6490756999992</v>
      </c>
      <c r="Z275" s="368">
        <v>7338.4905825000005</v>
      </c>
      <c r="AA275" s="300">
        <v>5870.7924660000008</v>
      </c>
      <c r="AB275" s="289">
        <v>5870.7924660000008</v>
      </c>
      <c r="AC275" s="277">
        <v>4696.6339728000003</v>
      </c>
      <c r="AD275" s="263">
        <v>4696.6339728000003</v>
      </c>
      <c r="AE275" s="263">
        <v>4696.6339728000003</v>
      </c>
      <c r="AF275" s="208">
        <v>3913.8616440000001</v>
      </c>
      <c r="AG275" s="208">
        <v>3913.8616440000001</v>
      </c>
      <c r="AH275" s="208">
        <v>3913.8616440000001</v>
      </c>
      <c r="AI275" s="208">
        <v>3913.8616440000001</v>
      </c>
      <c r="AJ275" s="208">
        <v>3529.8175000000001</v>
      </c>
      <c r="AK275" s="190">
        <v>2823.8540000000003</v>
      </c>
      <c r="AL275" s="312">
        <f t="shared" si="61"/>
        <v>1.0800005401906028</v>
      </c>
    </row>
    <row r="276" spans="1:39" ht="23.1" customHeight="1" x14ac:dyDescent="0.25">
      <c r="A276" s="516" t="s">
        <v>891</v>
      </c>
      <c r="C276" s="2" t="s">
        <v>657</v>
      </c>
      <c r="D276" s="4" t="s">
        <v>892</v>
      </c>
      <c r="E276" s="116">
        <f t="shared" si="63"/>
        <v>14600</v>
      </c>
      <c r="F276" s="117">
        <f t="shared" si="63"/>
        <v>8800</v>
      </c>
      <c r="G276" s="101"/>
      <c r="H276" s="45"/>
      <c r="I276" s="45"/>
      <c r="J276" s="71"/>
      <c r="K276" s="202">
        <f t="shared" si="64"/>
        <v>14600</v>
      </c>
      <c r="L276" s="202">
        <f t="shared" si="65"/>
        <v>8800</v>
      </c>
      <c r="M276" s="51"/>
      <c r="N276" s="13">
        <f t="shared" si="49"/>
        <v>14559.525000000001</v>
      </c>
      <c r="O276" s="13">
        <f t="shared" si="50"/>
        <v>8735.7150000000001</v>
      </c>
      <c r="P276" s="51"/>
      <c r="Q276" s="554">
        <v>5823.81</v>
      </c>
      <c r="R276" s="522">
        <v>5823.81</v>
      </c>
      <c r="S276" s="398">
        <v>5823.81</v>
      </c>
      <c r="T276" s="398">
        <v>5823.81</v>
      </c>
      <c r="U276" s="398">
        <v>5823.81</v>
      </c>
      <c r="V276" s="398">
        <v>5823.81</v>
      </c>
      <c r="W276" s="436">
        <v>5823.81</v>
      </c>
      <c r="X276" s="399">
        <v>5570.6172500000002</v>
      </c>
      <c r="Y276" s="399">
        <v>5570.6172500000002</v>
      </c>
      <c r="Z276" s="371">
        <v>5064.1975000000002</v>
      </c>
      <c r="AA276" s="303">
        <v>3492.55</v>
      </c>
      <c r="AB276" s="289">
        <v>0</v>
      </c>
      <c r="AC276" s="277"/>
      <c r="AD276" s="208"/>
      <c r="AE276" s="208"/>
      <c r="AF276" s="208"/>
      <c r="AG276" s="208">
        <v>0</v>
      </c>
      <c r="AH276" s="208">
        <v>0</v>
      </c>
      <c r="AI276" s="208">
        <v>0</v>
      </c>
      <c r="AJ276" s="208">
        <v>0</v>
      </c>
      <c r="AK276" s="190"/>
      <c r="AL276" s="312">
        <f t="shared" si="61"/>
        <v>1</v>
      </c>
    </row>
    <row r="277" spans="1:39" ht="23.1" customHeight="1" x14ac:dyDescent="0.25">
      <c r="D277" s="136"/>
      <c r="E277" s="138"/>
      <c r="F277" s="139"/>
      <c r="K277" s="202">
        <f t="shared" si="64"/>
        <v>0</v>
      </c>
      <c r="L277" s="202">
        <f t="shared" si="65"/>
        <v>0</v>
      </c>
      <c r="M277" s="51"/>
      <c r="N277" s="13"/>
      <c r="O277" s="13"/>
      <c r="P277" s="51"/>
      <c r="Q277" s="398"/>
      <c r="R277" s="398"/>
      <c r="S277" s="398"/>
      <c r="T277" s="398"/>
      <c r="U277" s="398"/>
      <c r="V277" s="398"/>
      <c r="W277" s="400"/>
      <c r="X277" s="399"/>
      <c r="Y277" s="399"/>
      <c r="Z277" s="371"/>
      <c r="AA277" s="300"/>
      <c r="AB277" s="289"/>
      <c r="AC277" s="277"/>
      <c r="AD277" s="208"/>
      <c r="AE277" s="208"/>
      <c r="AF277" s="208"/>
      <c r="AG277" s="208"/>
      <c r="AH277" s="208"/>
      <c r="AI277" s="208"/>
      <c r="AJ277" s="208"/>
      <c r="AK277" s="190"/>
      <c r="AL277" s="312" t="e">
        <f t="shared" si="61"/>
        <v>#DIV/0!</v>
      </c>
    </row>
    <row r="278" spans="1:39" ht="23.1" customHeight="1" x14ac:dyDescent="0.25">
      <c r="D278" s="615" t="s">
        <v>3</v>
      </c>
      <c r="E278" s="615"/>
      <c r="F278" s="615"/>
      <c r="G278" s="615"/>
      <c r="H278" s="615"/>
      <c r="I278" s="615"/>
      <c r="J278" s="34"/>
      <c r="K278" s="202">
        <f t="shared" si="64"/>
        <v>0</v>
      </c>
      <c r="L278" s="202">
        <f t="shared" si="65"/>
        <v>0</v>
      </c>
      <c r="M278" s="2"/>
      <c r="N278" s="13"/>
      <c r="O278" s="13"/>
      <c r="P278" s="2"/>
      <c r="Q278" s="553">
        <v>45480</v>
      </c>
      <c r="R278" s="476">
        <v>45455</v>
      </c>
      <c r="S278" s="476">
        <v>45425</v>
      </c>
      <c r="T278" s="476">
        <v>45394</v>
      </c>
      <c r="U278" s="473">
        <v>220324</v>
      </c>
      <c r="V278" s="398"/>
      <c r="W278" s="400"/>
      <c r="X278" s="399"/>
      <c r="Y278" s="399"/>
      <c r="Z278" s="333"/>
      <c r="AA278" s="333"/>
      <c r="AB278" s="330"/>
      <c r="AC278" s="280"/>
      <c r="AD278" s="331"/>
      <c r="AE278" s="331"/>
      <c r="AF278" s="208">
        <v>1043.5332599999999</v>
      </c>
      <c r="AG278" s="208">
        <v>1043.5332599999999</v>
      </c>
      <c r="AH278" s="208">
        <v>1043.5332599999999</v>
      </c>
      <c r="AI278" s="208">
        <v>1043.5332599999999</v>
      </c>
      <c r="AJ278" s="208">
        <v>941.13749999999993</v>
      </c>
      <c r="AK278" s="191">
        <v>752.91</v>
      </c>
      <c r="AL278" s="312">
        <f t="shared" si="61"/>
        <v>1.0018945235053092</v>
      </c>
    </row>
    <row r="279" spans="1:39" ht="23.1" customHeight="1" x14ac:dyDescent="0.25">
      <c r="A279" s="449" t="s">
        <v>251</v>
      </c>
      <c r="B279" s="2">
        <v>2003</v>
      </c>
      <c r="C279" s="2" t="s">
        <v>765</v>
      </c>
      <c r="D279" s="4" t="s">
        <v>764</v>
      </c>
      <c r="E279" s="116">
        <f t="shared" ref="E279:F280" si="66">K279</f>
        <v>5200</v>
      </c>
      <c r="F279" s="117">
        <f t="shared" si="66"/>
        <v>3200</v>
      </c>
      <c r="G279" s="101"/>
      <c r="K279" s="202">
        <f t="shared" si="64"/>
        <v>5200</v>
      </c>
      <c r="L279" s="202">
        <f t="shared" si="65"/>
        <v>3200</v>
      </c>
      <c r="M279" s="51"/>
      <c r="N279" s="13">
        <f t="shared" si="49"/>
        <v>5187</v>
      </c>
      <c r="O279" s="13">
        <f t="shared" si="50"/>
        <v>3112.2000000000003</v>
      </c>
      <c r="P279" s="51"/>
      <c r="Q279" s="554">
        <v>2074.8000000000002</v>
      </c>
      <c r="R279" s="477">
        <v>2074.8000000000002</v>
      </c>
      <c r="S279" s="477">
        <v>2074.8000000000002</v>
      </c>
      <c r="T279" s="477">
        <v>2074.8000000000002</v>
      </c>
      <c r="U279" s="450">
        <v>1995</v>
      </c>
      <c r="V279" s="450">
        <v>1995</v>
      </c>
      <c r="W279" s="436">
        <v>1813.81</v>
      </c>
      <c r="X279" s="399">
        <v>1734.9293500000001</v>
      </c>
      <c r="Y279" s="399">
        <v>1734.9293500000001</v>
      </c>
      <c r="Z279" s="371">
        <v>1577.2085</v>
      </c>
      <c r="AA279" s="305">
        <v>1087.73</v>
      </c>
      <c r="AB279" s="289">
        <v>1450</v>
      </c>
      <c r="AC279" s="277">
        <v>1160</v>
      </c>
      <c r="AD279" s="263">
        <v>1160</v>
      </c>
      <c r="AE279" s="263"/>
      <c r="AF279" s="208">
        <v>1043.5332599999999</v>
      </c>
      <c r="AG279" s="208">
        <v>1043.5332599999999</v>
      </c>
      <c r="AH279" s="208">
        <v>1043.5332599999999</v>
      </c>
      <c r="AI279" s="208">
        <v>1043.5332599999999</v>
      </c>
      <c r="AJ279" s="208">
        <v>941.13749999999993</v>
      </c>
      <c r="AK279" s="191">
        <v>752.91</v>
      </c>
      <c r="AL279" s="312">
        <f t="shared" si="61"/>
        <v>1</v>
      </c>
      <c r="AM279" s="144">
        <f>U279*1.04</f>
        <v>2074.8000000000002</v>
      </c>
    </row>
    <row r="280" spans="1:39" ht="23.1" customHeight="1" x14ac:dyDescent="0.25">
      <c r="A280" s="449" t="s">
        <v>251</v>
      </c>
      <c r="B280" s="2">
        <v>2003</v>
      </c>
      <c r="C280" s="2" t="s">
        <v>465</v>
      </c>
      <c r="D280" s="4" t="s">
        <v>163</v>
      </c>
      <c r="E280" s="116">
        <f t="shared" si="66"/>
        <v>6500</v>
      </c>
      <c r="F280" s="117">
        <f t="shared" si="66"/>
        <v>3900</v>
      </c>
      <c r="G280" s="101"/>
      <c r="K280" s="202">
        <f t="shared" si="64"/>
        <v>6500</v>
      </c>
      <c r="L280" s="202">
        <f t="shared" si="65"/>
        <v>3900</v>
      </c>
      <c r="M280" s="51"/>
      <c r="N280" s="13">
        <f t="shared" si="49"/>
        <v>6411.875</v>
      </c>
      <c r="O280" s="13">
        <f t="shared" si="50"/>
        <v>3847.125</v>
      </c>
      <c r="P280" s="51"/>
      <c r="Q280" s="554">
        <v>2564.75</v>
      </c>
      <c r="R280" s="477">
        <v>2564.75</v>
      </c>
      <c r="S280" s="477">
        <v>2564.75</v>
      </c>
      <c r="T280" s="477">
        <v>2564.75</v>
      </c>
      <c r="U280" s="450">
        <v>2475</v>
      </c>
      <c r="V280" s="450">
        <v>2475</v>
      </c>
      <c r="W280" s="436">
        <v>2250</v>
      </c>
      <c r="X280" s="399">
        <v>2166.7662500000001</v>
      </c>
      <c r="Y280" s="399">
        <v>2166.7662500000001</v>
      </c>
      <c r="Z280" s="368">
        <v>1969.7874999999999</v>
      </c>
      <c r="AA280" s="305">
        <v>1575.83</v>
      </c>
      <c r="AB280" s="289">
        <v>1450</v>
      </c>
      <c r="AC280" s="277">
        <v>1160</v>
      </c>
      <c r="AD280" s="263">
        <v>1160</v>
      </c>
      <c r="AE280" s="263">
        <v>1160</v>
      </c>
      <c r="AF280" s="208">
        <v>1043.5332599999999</v>
      </c>
      <c r="AG280" s="208">
        <v>1043.5332599999999</v>
      </c>
      <c r="AH280" s="208">
        <v>1043.5332599999999</v>
      </c>
      <c r="AI280" s="208">
        <v>1043.5332599999999</v>
      </c>
      <c r="AJ280" s="208">
        <v>941.13749999999993</v>
      </c>
      <c r="AK280" s="191">
        <v>752.91</v>
      </c>
      <c r="AL280" s="312">
        <f t="shared" si="61"/>
        <v>1</v>
      </c>
    </row>
    <row r="281" spans="1:39" ht="21" customHeight="1" x14ac:dyDescent="0.25">
      <c r="D281" s="136"/>
      <c r="E281" s="138"/>
      <c r="F281" s="139"/>
      <c r="G281" s="101"/>
      <c r="K281" s="202">
        <f t="shared" si="64"/>
        <v>0</v>
      </c>
      <c r="L281" s="202">
        <f t="shared" si="65"/>
        <v>0</v>
      </c>
      <c r="M281" s="51"/>
      <c r="N281" s="13"/>
      <c r="O281" s="13"/>
      <c r="P281" s="51"/>
      <c r="Q281" s="398"/>
      <c r="R281" s="398"/>
      <c r="S281" s="398"/>
      <c r="T281" s="398"/>
      <c r="U281" s="398"/>
      <c r="V281" s="398"/>
      <c r="W281" s="400"/>
      <c r="X281" s="399"/>
      <c r="Y281" s="399"/>
      <c r="Z281" s="371"/>
      <c r="AA281" s="300"/>
      <c r="AB281" s="289">
        <v>0</v>
      </c>
      <c r="AC281" s="277"/>
      <c r="AD281" s="208"/>
      <c r="AE281" s="208"/>
      <c r="AF281" s="208">
        <v>0</v>
      </c>
      <c r="AG281" s="208">
        <v>0</v>
      </c>
      <c r="AH281" s="208">
        <v>0</v>
      </c>
      <c r="AI281" s="208">
        <v>0</v>
      </c>
      <c r="AJ281" s="208">
        <v>0</v>
      </c>
      <c r="AK281" s="54"/>
      <c r="AL281" s="312" t="e">
        <f t="shared" si="61"/>
        <v>#DIV/0!</v>
      </c>
    </row>
    <row r="282" spans="1:39" s="66" customFormat="1" ht="23.1" customHeight="1" x14ac:dyDescent="0.25">
      <c r="A282" s="2"/>
      <c r="B282" s="2"/>
      <c r="C282" s="2"/>
      <c r="D282" s="615" t="s">
        <v>27</v>
      </c>
      <c r="E282" s="615"/>
      <c r="F282" s="615"/>
      <c r="G282" s="615"/>
      <c r="H282" s="615"/>
      <c r="I282" s="615"/>
      <c r="J282" s="71"/>
      <c r="K282" s="202">
        <f t="shared" si="64"/>
        <v>0</v>
      </c>
      <c r="L282" s="202">
        <f t="shared" si="65"/>
        <v>0</v>
      </c>
      <c r="M282" s="51"/>
      <c r="N282" s="13"/>
      <c r="O282" s="13"/>
      <c r="P282" s="63"/>
      <c r="Q282" s="553">
        <v>45483</v>
      </c>
      <c r="R282" s="527">
        <v>45455</v>
      </c>
      <c r="S282" s="512">
        <v>45425</v>
      </c>
      <c r="T282" s="484">
        <v>150124</v>
      </c>
      <c r="U282" s="474">
        <v>220324</v>
      </c>
      <c r="V282" s="398"/>
      <c r="W282" s="400"/>
      <c r="X282" s="399"/>
      <c r="Y282" s="399"/>
      <c r="Z282" s="367"/>
      <c r="AA282" s="303"/>
      <c r="AB282" s="289"/>
      <c r="AC282" s="277"/>
      <c r="AD282" s="263"/>
      <c r="AE282" s="263"/>
      <c r="AF282" s="208"/>
      <c r="AG282" s="208"/>
      <c r="AH282" s="208"/>
      <c r="AI282" s="208"/>
      <c r="AJ282" s="208"/>
      <c r="AK282" s="191"/>
      <c r="AL282" s="312">
        <f t="shared" si="61"/>
        <v>0.30296954517598784</v>
      </c>
      <c r="AM282" s="144"/>
    </row>
    <row r="283" spans="1:39" s="66" customFormat="1" ht="23.1" customHeight="1" x14ac:dyDescent="0.25">
      <c r="A283" s="516" t="s">
        <v>290</v>
      </c>
      <c r="B283" s="2">
        <v>202</v>
      </c>
      <c r="C283" s="2" t="s">
        <v>304</v>
      </c>
      <c r="D283" s="4" t="s">
        <v>766</v>
      </c>
      <c r="E283" s="116">
        <f t="shared" ref="E283:F290" si="67">K283</f>
        <v>800</v>
      </c>
      <c r="F283" s="117">
        <f t="shared" si="67"/>
        <v>500</v>
      </c>
      <c r="G283" s="101"/>
      <c r="H283" s="2"/>
      <c r="I283" s="2"/>
      <c r="J283" s="71"/>
      <c r="K283" s="202">
        <f t="shared" si="64"/>
        <v>800</v>
      </c>
      <c r="L283" s="202">
        <f t="shared" si="65"/>
        <v>500</v>
      </c>
      <c r="M283" s="51"/>
      <c r="N283" s="13">
        <f t="shared" ref="N283:N343" si="68">Q283*$N$7</f>
        <v>768.77499999999998</v>
      </c>
      <c r="O283" s="13">
        <f t="shared" ref="O283:O343" si="69">Q283*$O$7</f>
        <v>461.26499999999999</v>
      </c>
      <c r="P283" s="63"/>
      <c r="Q283" s="554">
        <v>307.51</v>
      </c>
      <c r="R283" s="522">
        <v>307.51</v>
      </c>
      <c r="S283" s="398">
        <v>307.51</v>
      </c>
      <c r="T283" s="398">
        <v>307.51</v>
      </c>
      <c r="U283" s="398">
        <v>307.51</v>
      </c>
      <c r="V283" s="398">
        <v>307.51</v>
      </c>
      <c r="W283" s="436">
        <v>307.51</v>
      </c>
      <c r="X283" s="399">
        <v>294.13395000000003</v>
      </c>
      <c r="Y283" s="399">
        <v>294.13395000000003</v>
      </c>
      <c r="Z283" s="371">
        <v>267.39449999999999</v>
      </c>
      <c r="AA283" s="303">
        <v>184.41</v>
      </c>
      <c r="AB283" s="289">
        <v>638.29999999999995</v>
      </c>
      <c r="AC283" s="277">
        <v>510.64</v>
      </c>
      <c r="AD283" s="263">
        <v>510.64</v>
      </c>
      <c r="AE283" s="263">
        <v>510.64</v>
      </c>
      <c r="AF283" s="208">
        <v>455.93855999999994</v>
      </c>
      <c r="AG283" s="208">
        <v>455.93855999999994</v>
      </c>
      <c r="AH283" s="208">
        <v>455.93855999999994</v>
      </c>
      <c r="AI283" s="208">
        <v>455.93855999999994</v>
      </c>
      <c r="AJ283" s="208">
        <v>411.2</v>
      </c>
      <c r="AK283" s="191">
        <v>328.96</v>
      </c>
      <c r="AL283" s="312">
        <f t="shared" si="61"/>
        <v>1</v>
      </c>
      <c r="AM283" s="144"/>
    </row>
    <row r="284" spans="1:39" ht="23.1" customHeight="1" x14ac:dyDescent="0.25">
      <c r="A284" s="516" t="s">
        <v>290</v>
      </c>
      <c r="B284" s="2">
        <v>203</v>
      </c>
      <c r="C284" s="2" t="s">
        <v>305</v>
      </c>
      <c r="D284" s="4" t="s">
        <v>65</v>
      </c>
      <c r="E284" s="116">
        <f>K284</f>
        <v>2700</v>
      </c>
      <c r="F284" s="117">
        <f t="shared" si="67"/>
        <v>1600</v>
      </c>
      <c r="G284" s="101"/>
      <c r="J284" s="71"/>
      <c r="K284" s="202">
        <f t="shared" si="64"/>
        <v>2700</v>
      </c>
      <c r="L284" s="202">
        <f t="shared" si="65"/>
        <v>1600</v>
      </c>
      <c r="M284" s="51"/>
      <c r="N284" s="13">
        <f t="shared" si="68"/>
        <v>2660.8999999999996</v>
      </c>
      <c r="O284" s="13">
        <f t="shared" si="69"/>
        <v>1596.54</v>
      </c>
      <c r="P284" s="51"/>
      <c r="Q284" s="554">
        <v>1064.3599999999999</v>
      </c>
      <c r="R284" s="522">
        <v>1064.3599999999999</v>
      </c>
      <c r="S284" s="398">
        <v>1064.3599999999999</v>
      </c>
      <c r="T284" s="398">
        <v>1064.3599999999999</v>
      </c>
      <c r="U284" s="398">
        <v>1064.3599999999999</v>
      </c>
      <c r="V284" s="398">
        <v>1064.3599999999999</v>
      </c>
      <c r="W284" s="436">
        <v>1064.3599999999999</v>
      </c>
      <c r="X284" s="399">
        <v>1018.0885</v>
      </c>
      <c r="Y284" s="399">
        <v>1018.0885</v>
      </c>
      <c r="Z284" s="371">
        <v>925.53499999999985</v>
      </c>
      <c r="AA284" s="303">
        <v>638.29999999999995</v>
      </c>
      <c r="AB284" s="289">
        <v>891.25</v>
      </c>
      <c r="AC284" s="277">
        <v>713</v>
      </c>
      <c r="AD284" s="263">
        <v>713</v>
      </c>
      <c r="AE284" s="263">
        <v>713</v>
      </c>
      <c r="AF284" s="208">
        <v>636.6175199999999</v>
      </c>
      <c r="AG284" s="208">
        <v>636.6175199999999</v>
      </c>
      <c r="AH284" s="208">
        <v>636.6175199999999</v>
      </c>
      <c r="AI284" s="208">
        <v>636.6175199999999</v>
      </c>
      <c r="AJ284" s="208">
        <v>574.15</v>
      </c>
      <c r="AK284" s="191">
        <v>459.32</v>
      </c>
      <c r="AL284" s="312">
        <f t="shared" si="61"/>
        <v>1</v>
      </c>
    </row>
    <row r="285" spans="1:39" ht="23.1" customHeight="1" x14ac:dyDescent="0.25">
      <c r="A285" s="516" t="s">
        <v>290</v>
      </c>
      <c r="B285" s="2">
        <v>203</v>
      </c>
      <c r="C285" s="2" t="s">
        <v>305</v>
      </c>
      <c r="D285" s="4" t="s">
        <v>66</v>
      </c>
      <c r="E285" s="116">
        <f t="shared" si="67"/>
        <v>3800</v>
      </c>
      <c r="F285" s="117">
        <f t="shared" si="67"/>
        <v>2300</v>
      </c>
      <c r="G285" s="101"/>
      <c r="J285" s="71"/>
      <c r="K285" s="202">
        <f t="shared" si="64"/>
        <v>3800</v>
      </c>
      <c r="L285" s="202">
        <f t="shared" si="65"/>
        <v>2300</v>
      </c>
      <c r="M285" s="51"/>
      <c r="N285" s="13">
        <f t="shared" si="68"/>
        <v>3715.4250000000002</v>
      </c>
      <c r="O285" s="13">
        <f t="shared" si="69"/>
        <v>2229.2550000000001</v>
      </c>
      <c r="P285" s="51"/>
      <c r="Q285" s="554">
        <v>1486.17</v>
      </c>
      <c r="R285" s="522">
        <v>1486.17</v>
      </c>
      <c r="S285" s="398">
        <v>1486.17</v>
      </c>
      <c r="T285" s="398">
        <v>1486.17</v>
      </c>
      <c r="U285" s="398">
        <v>1486.17</v>
      </c>
      <c r="V285" s="398">
        <v>1486.17</v>
      </c>
      <c r="W285" s="436">
        <v>1486.17</v>
      </c>
      <c r="X285" s="399">
        <v>1421.54375</v>
      </c>
      <c r="Y285" s="399">
        <v>1421.54375</v>
      </c>
      <c r="Z285" s="371">
        <v>1292.3125</v>
      </c>
      <c r="AA285" s="303">
        <v>891.25</v>
      </c>
      <c r="AB285" s="289">
        <v>891.25</v>
      </c>
      <c r="AC285" s="277">
        <v>713</v>
      </c>
      <c r="AD285" s="263">
        <v>713</v>
      </c>
      <c r="AE285" s="263">
        <v>713</v>
      </c>
      <c r="AF285" s="208">
        <v>636.6175199999999</v>
      </c>
      <c r="AG285" s="208">
        <v>636.6175199999999</v>
      </c>
      <c r="AH285" s="208">
        <v>636.6175199999999</v>
      </c>
      <c r="AI285" s="208">
        <v>636.6175199999999</v>
      </c>
      <c r="AJ285" s="208">
        <v>574.15</v>
      </c>
      <c r="AK285" s="191">
        <v>459.32</v>
      </c>
      <c r="AL285" s="312">
        <f t="shared" si="61"/>
        <v>1</v>
      </c>
    </row>
    <row r="286" spans="1:39" ht="23.1" customHeight="1" x14ac:dyDescent="0.25">
      <c r="A286" s="516" t="s">
        <v>290</v>
      </c>
      <c r="B286" s="2">
        <v>204</v>
      </c>
      <c r="C286" s="2" t="s">
        <v>306</v>
      </c>
      <c r="D286" s="4" t="s">
        <v>67</v>
      </c>
      <c r="E286" s="116">
        <f t="shared" si="67"/>
        <v>5100</v>
      </c>
      <c r="F286" s="117">
        <f t="shared" si="67"/>
        <v>3100</v>
      </c>
      <c r="G286" s="101"/>
      <c r="J286" s="71"/>
      <c r="K286" s="202">
        <f t="shared" si="64"/>
        <v>5100</v>
      </c>
      <c r="L286" s="202">
        <f t="shared" si="65"/>
        <v>3100</v>
      </c>
      <c r="M286" s="51"/>
      <c r="N286" s="13">
        <f t="shared" si="68"/>
        <v>5032.3249999999998</v>
      </c>
      <c r="O286" s="13">
        <f t="shared" si="69"/>
        <v>3019.395</v>
      </c>
      <c r="P286" s="51"/>
      <c r="Q286" s="554">
        <v>2012.93</v>
      </c>
      <c r="R286" s="522">
        <v>2012.93</v>
      </c>
      <c r="S286" s="398">
        <v>2012.93</v>
      </c>
      <c r="T286" s="398">
        <v>2012.93</v>
      </c>
      <c r="U286" s="398">
        <v>2012.93</v>
      </c>
      <c r="V286" s="398">
        <v>2012.93</v>
      </c>
      <c r="W286" s="436">
        <v>2012.93</v>
      </c>
      <c r="X286" s="399">
        <v>1923.4304374999999</v>
      </c>
      <c r="Y286" s="399">
        <v>1923.4304374999999</v>
      </c>
      <c r="Z286" s="371">
        <v>1748.5731249999999</v>
      </c>
      <c r="AA286" s="303">
        <v>1205.9124999999999</v>
      </c>
      <c r="AB286" s="289">
        <v>1205.9124999999999</v>
      </c>
      <c r="AC286" s="277">
        <v>964.73</v>
      </c>
      <c r="AD286" s="263">
        <v>964.73</v>
      </c>
      <c r="AE286" s="263">
        <v>964.73</v>
      </c>
      <c r="AF286" s="208">
        <v>862.24446</v>
      </c>
      <c r="AG286" s="208">
        <v>862.24446</v>
      </c>
      <c r="AH286" s="208">
        <v>862.24446</v>
      </c>
      <c r="AI286" s="208">
        <v>862.24446</v>
      </c>
      <c r="AJ286" s="208">
        <v>777.63750000000005</v>
      </c>
      <c r="AK286" s="191">
        <v>622.11</v>
      </c>
      <c r="AL286" s="312">
        <f t="shared" si="61"/>
        <v>1</v>
      </c>
    </row>
    <row r="287" spans="1:39" ht="23.1" customHeight="1" x14ac:dyDescent="0.25">
      <c r="A287" s="516" t="s">
        <v>290</v>
      </c>
      <c r="B287" s="2">
        <v>204</v>
      </c>
      <c r="C287" s="2" t="s">
        <v>725</v>
      </c>
      <c r="D287" s="4" t="s">
        <v>724</v>
      </c>
      <c r="E287" s="116">
        <f t="shared" si="67"/>
        <v>6100</v>
      </c>
      <c r="F287" s="117">
        <f t="shared" si="67"/>
        <v>3700</v>
      </c>
      <c r="G287" s="101"/>
      <c r="J287" s="71"/>
      <c r="K287" s="202">
        <f t="shared" si="64"/>
        <v>6100</v>
      </c>
      <c r="L287" s="202">
        <f t="shared" si="65"/>
        <v>3700</v>
      </c>
      <c r="M287" s="51"/>
      <c r="N287" s="13">
        <f t="shared" si="68"/>
        <v>6031.1749999999993</v>
      </c>
      <c r="O287" s="13">
        <f t="shared" si="69"/>
        <v>3618.7049999999999</v>
      </c>
      <c r="P287" s="51"/>
      <c r="Q287" s="554">
        <v>2412.4699999999998</v>
      </c>
      <c r="R287" s="522">
        <v>2412.4699999999998</v>
      </c>
      <c r="S287" s="398">
        <v>2412.4699999999998</v>
      </c>
      <c r="T287" s="398">
        <v>2412.4699999999998</v>
      </c>
      <c r="U287" s="398">
        <v>2412.4699999999998</v>
      </c>
      <c r="V287" s="398">
        <v>2412.4699999999998</v>
      </c>
      <c r="W287" s="436">
        <v>2412.4699999999998</v>
      </c>
      <c r="X287" s="399">
        <v>2307.5503000000003</v>
      </c>
      <c r="Y287" s="399">
        <v>2307.5503000000003</v>
      </c>
      <c r="Z287" s="371">
        <v>2097.7730000000001</v>
      </c>
      <c r="AA287" s="303">
        <v>1446.74</v>
      </c>
      <c r="AB287" s="289">
        <v>1205.9124999999999</v>
      </c>
      <c r="AC287" s="277">
        <v>964.73</v>
      </c>
      <c r="AD287" s="263">
        <v>964.73</v>
      </c>
      <c r="AE287" s="263">
        <v>964.73</v>
      </c>
      <c r="AF287" s="208">
        <v>862.24446</v>
      </c>
      <c r="AG287" s="208">
        <v>862.24446</v>
      </c>
      <c r="AH287" s="208">
        <v>862.24446</v>
      </c>
      <c r="AI287" s="208">
        <v>862.24446</v>
      </c>
      <c r="AJ287" s="208">
        <v>777.63750000000005</v>
      </c>
      <c r="AK287" s="191">
        <v>622.11</v>
      </c>
      <c r="AL287" s="312">
        <f t="shared" si="61"/>
        <v>1</v>
      </c>
    </row>
    <row r="288" spans="1:39" ht="23.1" customHeight="1" x14ac:dyDescent="0.25">
      <c r="A288" s="517" t="s">
        <v>256</v>
      </c>
      <c r="B288" s="2">
        <v>409</v>
      </c>
      <c r="C288" s="2" t="s">
        <v>353</v>
      </c>
      <c r="D288" s="4" t="s">
        <v>219</v>
      </c>
      <c r="E288" s="116">
        <f t="shared" si="67"/>
        <v>4900</v>
      </c>
      <c r="F288" s="117">
        <f t="shared" si="67"/>
        <v>2900</v>
      </c>
      <c r="G288" s="101"/>
      <c r="J288" s="71"/>
      <c r="K288" s="202">
        <f t="shared" si="64"/>
        <v>4900</v>
      </c>
      <c r="L288" s="202">
        <f t="shared" si="65"/>
        <v>2900</v>
      </c>
      <c r="M288" s="51"/>
      <c r="N288" s="13">
        <f t="shared" si="68"/>
        <v>4820.8</v>
      </c>
      <c r="O288" s="13">
        <f t="shared" si="69"/>
        <v>2892.48</v>
      </c>
      <c r="P288" s="51"/>
      <c r="Q288" s="554">
        <v>1928.32</v>
      </c>
      <c r="R288" s="529">
        <v>1928.32</v>
      </c>
      <c r="S288" s="467">
        <v>1785.48</v>
      </c>
      <c r="T288" s="467">
        <v>1785.48</v>
      </c>
      <c r="U288" s="467">
        <v>1785.48</v>
      </c>
      <c r="V288" s="398">
        <v>1233.2885795999998</v>
      </c>
      <c r="W288" s="400">
        <v>1233.2885795999998</v>
      </c>
      <c r="X288" s="409">
        <v>1233.2885795999998</v>
      </c>
      <c r="Y288" s="409">
        <v>1233.2885795999998</v>
      </c>
      <c r="Z288" s="370">
        <v>1063.1798099999999</v>
      </c>
      <c r="AA288" s="300">
        <v>850.54384799999991</v>
      </c>
      <c r="AB288" s="289">
        <v>850.54384799999991</v>
      </c>
      <c r="AC288" s="277">
        <v>680.43507839999995</v>
      </c>
      <c r="AD288" s="263">
        <v>680.43507839999995</v>
      </c>
      <c r="AE288" s="263">
        <v>680.43507839999995</v>
      </c>
      <c r="AF288" s="208">
        <v>567.02923199999998</v>
      </c>
      <c r="AG288" s="208">
        <v>567.02923199999998</v>
      </c>
      <c r="AH288" s="208">
        <v>567.02923199999998</v>
      </c>
      <c r="AI288" s="208">
        <v>567.02923199999998</v>
      </c>
      <c r="AJ288" s="208">
        <v>511.39000000000004</v>
      </c>
      <c r="AK288" s="190">
        <v>409.11200000000002</v>
      </c>
      <c r="AL288" s="312">
        <f t="shared" si="61"/>
        <v>1.0800008961175707</v>
      </c>
    </row>
    <row r="289" spans="1:45" ht="23.1" customHeight="1" x14ac:dyDescent="0.25">
      <c r="A289" s="517" t="s">
        <v>256</v>
      </c>
      <c r="B289" s="2">
        <v>410</v>
      </c>
      <c r="C289" s="2" t="s">
        <v>354</v>
      </c>
      <c r="D289" s="4" t="s">
        <v>220</v>
      </c>
      <c r="E289" s="116">
        <f t="shared" si="67"/>
        <v>7200</v>
      </c>
      <c r="F289" s="117">
        <f t="shared" si="67"/>
        <v>4300</v>
      </c>
      <c r="G289" s="101"/>
      <c r="J289" s="71"/>
      <c r="K289" s="202">
        <f t="shared" si="64"/>
        <v>7200</v>
      </c>
      <c r="L289" s="202">
        <f t="shared" si="65"/>
        <v>4300</v>
      </c>
      <c r="M289" s="51"/>
      <c r="N289" s="13">
        <f t="shared" si="68"/>
        <v>7149.4750000000004</v>
      </c>
      <c r="O289" s="13">
        <f t="shared" si="69"/>
        <v>4289.6849999999995</v>
      </c>
      <c r="P289" s="51"/>
      <c r="Q289" s="554">
        <v>2859.79</v>
      </c>
      <c r="R289" s="529">
        <v>2859.79</v>
      </c>
      <c r="S289" s="467">
        <v>2647.96</v>
      </c>
      <c r="T289" s="467">
        <v>2647.96</v>
      </c>
      <c r="U289" s="467">
        <v>2647.96</v>
      </c>
      <c r="V289" s="398">
        <v>1817.5023404999997</v>
      </c>
      <c r="W289" s="400">
        <v>1817.5023404999997</v>
      </c>
      <c r="X289" s="409">
        <v>1817.5023404999997</v>
      </c>
      <c r="Y289" s="409">
        <v>1817.5023404999997</v>
      </c>
      <c r="Z289" s="370">
        <v>1566.8123624999998</v>
      </c>
      <c r="AA289" s="300">
        <v>1253.4498899999999</v>
      </c>
      <c r="AB289" s="289">
        <v>1253.4498899999999</v>
      </c>
      <c r="AC289" s="277">
        <v>1002.759912</v>
      </c>
      <c r="AD289" s="263">
        <v>1002.759912</v>
      </c>
      <c r="AE289" s="263">
        <v>1002.759912</v>
      </c>
      <c r="AF289" s="208">
        <v>835.63326000000006</v>
      </c>
      <c r="AG289" s="208">
        <v>835.63326000000006</v>
      </c>
      <c r="AH289" s="208">
        <v>835.63326000000006</v>
      </c>
      <c r="AI289" s="208">
        <v>835.63326000000006</v>
      </c>
      <c r="AJ289" s="208">
        <v>753.63750000000005</v>
      </c>
      <c r="AK289" s="190">
        <v>602.91000000000008</v>
      </c>
      <c r="AL289" s="312">
        <f t="shared" si="61"/>
        <v>1.0799974319853773</v>
      </c>
    </row>
    <row r="290" spans="1:45" ht="23.1" customHeight="1" x14ac:dyDescent="0.25">
      <c r="A290" s="517" t="s">
        <v>256</v>
      </c>
      <c r="B290" s="2">
        <v>411</v>
      </c>
      <c r="C290" s="2" t="s">
        <v>355</v>
      </c>
      <c r="D290" s="4" t="s">
        <v>221</v>
      </c>
      <c r="E290" s="116">
        <f t="shared" si="67"/>
        <v>7800</v>
      </c>
      <c r="F290" s="117">
        <f t="shared" si="67"/>
        <v>4700</v>
      </c>
      <c r="G290" s="101"/>
      <c r="J290" s="71"/>
      <c r="K290" s="202">
        <f t="shared" si="64"/>
        <v>7800</v>
      </c>
      <c r="L290" s="202">
        <f t="shared" si="65"/>
        <v>4700</v>
      </c>
      <c r="M290" s="51"/>
      <c r="N290" s="13">
        <f t="shared" si="68"/>
        <v>7762.2749999999996</v>
      </c>
      <c r="O290" s="13">
        <f t="shared" si="69"/>
        <v>4657.3649999999998</v>
      </c>
      <c r="P290" s="51"/>
      <c r="Q290" s="554">
        <v>3104.91</v>
      </c>
      <c r="R290" s="529">
        <v>3104.91</v>
      </c>
      <c r="S290" s="467">
        <v>2874.92</v>
      </c>
      <c r="T290" s="467">
        <v>2874.92</v>
      </c>
      <c r="U290" s="467">
        <v>2874.92</v>
      </c>
      <c r="V290" s="398">
        <v>1985.0600731499999</v>
      </c>
      <c r="W290" s="400">
        <v>1985.0600731499999</v>
      </c>
      <c r="X290" s="409">
        <v>1985.0600731499999</v>
      </c>
      <c r="Y290" s="409">
        <v>1985.0600731499999</v>
      </c>
      <c r="Z290" s="370">
        <v>1711.25868375</v>
      </c>
      <c r="AA290" s="300">
        <v>1369.0069470000001</v>
      </c>
      <c r="AB290" s="289">
        <v>1369.0069470000001</v>
      </c>
      <c r="AC290" s="277">
        <v>1095.2055576</v>
      </c>
      <c r="AD290" s="263">
        <v>1095.2055576</v>
      </c>
      <c r="AE290" s="263">
        <v>1095.2055576</v>
      </c>
      <c r="AF290" s="208">
        <v>912.67129799999998</v>
      </c>
      <c r="AG290" s="208">
        <v>912.67129799999998</v>
      </c>
      <c r="AH290" s="208">
        <v>912.67129799999998</v>
      </c>
      <c r="AI290" s="208">
        <v>912.67129799999998</v>
      </c>
      <c r="AJ290" s="208">
        <v>823.11625000000004</v>
      </c>
      <c r="AK290" s="190">
        <v>658.49300000000005</v>
      </c>
      <c r="AL290" s="312">
        <f t="shared" si="61"/>
        <v>1.0799987477912427</v>
      </c>
    </row>
    <row r="291" spans="1:45" ht="21" customHeight="1" x14ac:dyDescent="0.25">
      <c r="D291" s="136"/>
      <c r="E291" s="138"/>
      <c r="F291" s="139"/>
      <c r="J291" s="34"/>
      <c r="K291" s="202">
        <f t="shared" si="64"/>
        <v>0</v>
      </c>
      <c r="L291" s="202">
        <f t="shared" si="65"/>
        <v>0</v>
      </c>
      <c r="M291" s="2"/>
      <c r="N291" s="13"/>
      <c r="O291" s="13"/>
      <c r="P291" s="2"/>
      <c r="Q291" s="398"/>
      <c r="R291" s="398"/>
      <c r="S291" s="398"/>
      <c r="T291" s="398"/>
      <c r="U291" s="398"/>
      <c r="V291" s="398"/>
      <c r="W291" s="400"/>
      <c r="X291" s="403"/>
      <c r="Y291" s="403"/>
      <c r="Z291" s="340"/>
      <c r="AA291" s="333"/>
      <c r="AB291" s="330"/>
      <c r="AC291" s="280"/>
      <c r="AD291" s="331"/>
      <c r="AE291" s="331"/>
      <c r="AF291" s="237"/>
      <c r="AG291" s="237"/>
      <c r="AH291" s="237"/>
      <c r="AI291" s="237"/>
      <c r="AJ291" s="237"/>
      <c r="AK291" s="197"/>
      <c r="AL291" s="312" t="e">
        <f t="shared" si="61"/>
        <v>#DIV/0!</v>
      </c>
    </row>
    <row r="292" spans="1:45" s="66" customFormat="1" ht="23.1" customHeight="1" x14ac:dyDescent="0.25">
      <c r="A292" s="2"/>
      <c r="B292" s="2"/>
      <c r="C292" s="2"/>
      <c r="D292" s="615" t="s">
        <v>796</v>
      </c>
      <c r="E292" s="615"/>
      <c r="F292" s="615"/>
      <c r="G292" s="615"/>
      <c r="H292" s="615"/>
      <c r="I292" s="615"/>
      <c r="J292" s="71"/>
      <c r="K292" s="202">
        <f t="shared" si="64"/>
        <v>0</v>
      </c>
      <c r="L292" s="202">
        <f t="shared" si="65"/>
        <v>0</v>
      </c>
      <c r="M292" s="51"/>
      <c r="N292" s="13"/>
      <c r="O292" s="13"/>
      <c r="P292" s="63"/>
      <c r="Q292" s="553">
        <v>45483</v>
      </c>
      <c r="R292" s="532">
        <v>45455</v>
      </c>
      <c r="S292" s="509">
        <v>45425</v>
      </c>
      <c r="T292" s="480">
        <v>290224</v>
      </c>
      <c r="U292" s="474">
        <v>220324</v>
      </c>
      <c r="V292" s="398"/>
      <c r="W292" s="400"/>
      <c r="X292" s="403"/>
      <c r="Y292" s="403"/>
      <c r="Z292" s="370"/>
      <c r="AA292" s="305"/>
      <c r="AB292" s="289"/>
      <c r="AC292" s="277">
        <v>199</v>
      </c>
      <c r="AD292" s="263">
        <v>199</v>
      </c>
      <c r="AE292" s="263">
        <v>199</v>
      </c>
      <c r="AF292" s="208">
        <v>187.06841999999997</v>
      </c>
      <c r="AG292" s="208">
        <v>187.06841999999997</v>
      </c>
      <c r="AH292" s="208">
        <v>187.06841999999997</v>
      </c>
      <c r="AI292" s="208">
        <v>187.06841999999997</v>
      </c>
      <c r="AJ292" s="208">
        <v>168.71250000000001</v>
      </c>
      <c r="AK292" s="191">
        <v>134.97</v>
      </c>
      <c r="AL292" s="312">
        <f t="shared" si="61"/>
        <v>0.15671688075417609</v>
      </c>
      <c r="AM292" s="144"/>
    </row>
    <row r="293" spans="1:45" s="66" customFormat="1" ht="23.1" customHeight="1" x14ac:dyDescent="0.25">
      <c r="A293" s="517" t="s">
        <v>254</v>
      </c>
      <c r="B293" s="2">
        <v>402</v>
      </c>
      <c r="C293" s="2" t="s">
        <v>349</v>
      </c>
      <c r="D293" s="91" t="s">
        <v>197</v>
      </c>
      <c r="E293" s="116">
        <f t="shared" ref="E293:F299" si="70">K293</f>
        <v>1500</v>
      </c>
      <c r="F293" s="117">
        <f t="shared" si="70"/>
        <v>900</v>
      </c>
      <c r="G293" s="101"/>
      <c r="H293" s="45"/>
      <c r="I293" s="2"/>
      <c r="J293" s="71"/>
      <c r="K293" s="202">
        <f t="shared" si="64"/>
        <v>1500</v>
      </c>
      <c r="L293" s="202">
        <f t="shared" si="65"/>
        <v>900</v>
      </c>
      <c r="M293" s="51"/>
      <c r="N293" s="13">
        <f t="shared" si="68"/>
        <v>1421.875</v>
      </c>
      <c r="O293" s="13">
        <f t="shared" si="69"/>
        <v>853.125</v>
      </c>
      <c r="P293" s="63"/>
      <c r="Q293" s="554">
        <v>568.75</v>
      </c>
      <c r="R293" s="531">
        <v>568.75</v>
      </c>
      <c r="S293" s="478">
        <v>526.62</v>
      </c>
      <c r="T293" s="478">
        <v>526.62</v>
      </c>
      <c r="U293" s="398">
        <v>526.62</v>
      </c>
      <c r="V293" s="398">
        <v>381.61</v>
      </c>
      <c r="W293" s="436">
        <v>381.61</v>
      </c>
      <c r="X293" s="409">
        <v>381.61</v>
      </c>
      <c r="Y293" s="409">
        <v>381.61</v>
      </c>
      <c r="Z293" s="370">
        <v>328.97500000000002</v>
      </c>
      <c r="AA293" s="305">
        <v>263.18</v>
      </c>
      <c r="AB293" s="289">
        <v>248.75</v>
      </c>
      <c r="AC293" s="277">
        <v>199</v>
      </c>
      <c r="AD293" s="263">
        <v>199</v>
      </c>
      <c r="AE293" s="263">
        <v>199</v>
      </c>
      <c r="AF293" s="208">
        <v>187.06841999999997</v>
      </c>
      <c r="AG293" s="208">
        <v>187.06841999999997</v>
      </c>
      <c r="AH293" s="208">
        <v>187.06841999999997</v>
      </c>
      <c r="AI293" s="208">
        <v>187.06841999999997</v>
      </c>
      <c r="AJ293" s="208">
        <v>168.71250000000001</v>
      </c>
      <c r="AK293" s="191">
        <v>134.97</v>
      </c>
      <c r="AL293" s="312">
        <f t="shared" si="61"/>
        <v>1.0800007595609737</v>
      </c>
      <c r="AM293" s="144"/>
    </row>
    <row r="294" spans="1:45" ht="23.1" customHeight="1" x14ac:dyDescent="0.25">
      <c r="A294" s="517"/>
      <c r="B294" s="2">
        <v>403</v>
      </c>
      <c r="C294" s="2" t="s">
        <v>350</v>
      </c>
      <c r="D294" s="91" t="s">
        <v>198</v>
      </c>
      <c r="E294" s="116">
        <f t="shared" si="70"/>
        <v>2500</v>
      </c>
      <c r="F294" s="117">
        <f t="shared" si="70"/>
        <v>1500</v>
      </c>
      <c r="G294" s="101"/>
      <c r="H294" s="45"/>
      <c r="J294" s="71"/>
      <c r="K294" s="202">
        <f t="shared" si="64"/>
        <v>2500</v>
      </c>
      <c r="L294" s="202">
        <f t="shared" si="65"/>
        <v>1500</v>
      </c>
      <c r="M294" s="51"/>
      <c r="N294" s="13">
        <f t="shared" si="68"/>
        <v>2493.5499999999997</v>
      </c>
      <c r="O294" s="13">
        <f t="shared" si="69"/>
        <v>1496.1299999999999</v>
      </c>
      <c r="P294" s="51"/>
      <c r="Q294" s="554">
        <v>997.42</v>
      </c>
      <c r="R294" s="531">
        <v>997.42</v>
      </c>
      <c r="S294" s="478">
        <v>923.54</v>
      </c>
      <c r="T294" s="478">
        <v>923.54</v>
      </c>
      <c r="U294" s="398">
        <v>923.54</v>
      </c>
      <c r="V294" s="398">
        <v>669.23</v>
      </c>
      <c r="W294" s="436">
        <v>669.23</v>
      </c>
      <c r="X294" s="409">
        <v>669.23</v>
      </c>
      <c r="Y294" s="409">
        <v>669.23</v>
      </c>
      <c r="Z294" s="370">
        <v>576.92500000000007</v>
      </c>
      <c r="AA294" s="305">
        <v>461.54</v>
      </c>
      <c r="AB294" s="289">
        <v>436.25</v>
      </c>
      <c r="AC294" s="277">
        <v>349</v>
      </c>
      <c r="AD294" s="263">
        <v>349</v>
      </c>
      <c r="AE294" s="263">
        <v>349</v>
      </c>
      <c r="AF294" s="208">
        <v>320.24915999999996</v>
      </c>
      <c r="AG294" s="208">
        <v>320.24915999999996</v>
      </c>
      <c r="AH294" s="208">
        <v>320.24915999999996</v>
      </c>
      <c r="AI294" s="208">
        <v>320.24915999999996</v>
      </c>
      <c r="AJ294" s="208">
        <v>288.82499999999999</v>
      </c>
      <c r="AK294" s="191">
        <v>231.06</v>
      </c>
      <c r="AL294" s="312">
        <f t="shared" si="61"/>
        <v>1.0799965350715723</v>
      </c>
    </row>
    <row r="295" spans="1:45" ht="23.1" customHeight="1" x14ac:dyDescent="0.25">
      <c r="A295" s="517"/>
      <c r="B295" s="2">
        <v>404</v>
      </c>
      <c r="C295" s="2" t="s">
        <v>351</v>
      </c>
      <c r="D295" s="91" t="s">
        <v>199</v>
      </c>
      <c r="E295" s="116">
        <f t="shared" si="70"/>
        <v>3300</v>
      </c>
      <c r="F295" s="117">
        <f t="shared" si="70"/>
        <v>2000</v>
      </c>
      <c r="G295" s="101"/>
      <c r="H295" s="45"/>
      <c r="J295" s="71"/>
      <c r="K295" s="202">
        <f t="shared" si="64"/>
        <v>3300</v>
      </c>
      <c r="L295" s="202">
        <f t="shared" si="65"/>
        <v>2000</v>
      </c>
      <c r="M295" s="51"/>
      <c r="N295" s="13">
        <f t="shared" si="68"/>
        <v>3208.1</v>
      </c>
      <c r="O295" s="13">
        <f t="shared" si="69"/>
        <v>1924.8600000000001</v>
      </c>
      <c r="P295" s="51"/>
      <c r="Q295" s="554">
        <v>1283.24</v>
      </c>
      <c r="R295" s="531">
        <v>1283.24</v>
      </c>
      <c r="S295" s="478">
        <v>1188.18</v>
      </c>
      <c r="T295" s="478">
        <v>1188.18</v>
      </c>
      <c r="U295" s="398">
        <v>1188.18</v>
      </c>
      <c r="V295" s="398">
        <v>861.01</v>
      </c>
      <c r="W295" s="436">
        <v>861.01</v>
      </c>
      <c r="X295" s="409">
        <v>861.01</v>
      </c>
      <c r="Y295" s="409">
        <v>861.01</v>
      </c>
      <c r="Z295" s="370">
        <v>742.25</v>
      </c>
      <c r="AA295" s="305">
        <v>593.79999999999995</v>
      </c>
      <c r="AB295" s="289">
        <v>561.25</v>
      </c>
      <c r="AC295" s="277">
        <v>449</v>
      </c>
      <c r="AD295" s="263">
        <v>449</v>
      </c>
      <c r="AE295" s="263">
        <v>449</v>
      </c>
      <c r="AF295" s="208">
        <v>436.47911999999997</v>
      </c>
      <c r="AG295" s="208">
        <v>436.47911999999997</v>
      </c>
      <c r="AH295" s="208">
        <v>436.47911999999997</v>
      </c>
      <c r="AI295" s="208">
        <v>436.47911999999997</v>
      </c>
      <c r="AJ295" s="208">
        <v>393.65000000000003</v>
      </c>
      <c r="AK295" s="191">
        <v>314.92</v>
      </c>
      <c r="AL295" s="312">
        <f t="shared" si="61"/>
        <v>1.0800047130906092</v>
      </c>
    </row>
    <row r="296" spans="1:45" ht="23.1" customHeight="1" x14ac:dyDescent="0.25">
      <c r="A296" s="517"/>
      <c r="B296" s="2">
        <v>405</v>
      </c>
      <c r="C296" s="2" t="s">
        <v>352</v>
      </c>
      <c r="D296" s="91" t="s">
        <v>200</v>
      </c>
      <c r="E296" s="116">
        <f t="shared" si="70"/>
        <v>4300</v>
      </c>
      <c r="F296" s="117">
        <f t="shared" si="70"/>
        <v>2600</v>
      </c>
      <c r="G296" s="101"/>
      <c r="H296" s="45"/>
      <c r="J296" s="71"/>
      <c r="K296" s="202">
        <f t="shared" si="64"/>
        <v>4300</v>
      </c>
      <c r="L296" s="202">
        <f t="shared" si="65"/>
        <v>2600</v>
      </c>
      <c r="M296" s="51"/>
      <c r="N296" s="13">
        <f t="shared" si="68"/>
        <v>4287.0249999999996</v>
      </c>
      <c r="O296" s="13">
        <f t="shared" si="69"/>
        <v>2572.2150000000001</v>
      </c>
      <c r="P296" s="51"/>
      <c r="Q296" s="554">
        <v>1714.81</v>
      </c>
      <c r="R296" s="531">
        <v>1714.81</v>
      </c>
      <c r="S296" s="478">
        <v>1587.78</v>
      </c>
      <c r="T296" s="478">
        <v>1587.78</v>
      </c>
      <c r="U296" s="398">
        <v>1587.78</v>
      </c>
      <c r="V296" s="398">
        <v>1150.57</v>
      </c>
      <c r="W296" s="436">
        <v>1150.57</v>
      </c>
      <c r="X296" s="409">
        <v>1150.57</v>
      </c>
      <c r="Y296" s="409">
        <v>1150.57</v>
      </c>
      <c r="Z296" s="370">
        <v>991.875</v>
      </c>
      <c r="AA296" s="305">
        <v>793.5</v>
      </c>
      <c r="AB296" s="289">
        <v>750</v>
      </c>
      <c r="AC296" s="277">
        <v>600</v>
      </c>
      <c r="AD296" s="263">
        <v>600</v>
      </c>
      <c r="AE296" s="263">
        <v>600</v>
      </c>
      <c r="AF296" s="208">
        <v>487.26215999999999</v>
      </c>
      <c r="AG296" s="208">
        <v>487.26215999999999</v>
      </c>
      <c r="AH296" s="208">
        <v>487.26215999999999</v>
      </c>
      <c r="AI296" s="208">
        <v>487.26215999999999</v>
      </c>
      <c r="AJ296" s="208">
        <v>439.45</v>
      </c>
      <c r="AK296" s="191">
        <v>351.56</v>
      </c>
      <c r="AL296" s="312">
        <f t="shared" si="61"/>
        <v>1.0800047865573317</v>
      </c>
    </row>
    <row r="297" spans="1:45" s="144" customFormat="1" ht="23.1" customHeight="1" x14ac:dyDescent="0.25">
      <c r="A297" s="517"/>
      <c r="B297" s="2"/>
      <c r="C297" s="2"/>
      <c r="D297" s="91" t="s">
        <v>901</v>
      </c>
      <c r="E297" s="116">
        <f t="shared" si="70"/>
        <v>42200</v>
      </c>
      <c r="F297" s="117">
        <f t="shared" si="70"/>
        <v>25300</v>
      </c>
      <c r="G297" s="101"/>
      <c r="H297" s="45"/>
      <c r="I297" s="2"/>
      <c r="J297" s="71"/>
      <c r="K297" s="202">
        <f t="shared" si="64"/>
        <v>42200</v>
      </c>
      <c r="L297" s="202">
        <f t="shared" si="65"/>
        <v>25300</v>
      </c>
      <c r="M297" s="51"/>
      <c r="N297" s="13">
        <f t="shared" si="68"/>
        <v>42155.974999999999</v>
      </c>
      <c r="O297" s="13">
        <f t="shared" si="69"/>
        <v>25293.584999999999</v>
      </c>
      <c r="P297" s="51"/>
      <c r="Q297" s="556">
        <v>16862.39</v>
      </c>
      <c r="R297" s="533">
        <v>16862.39</v>
      </c>
      <c r="S297" s="478">
        <v>15612.4</v>
      </c>
      <c r="T297" s="478">
        <v>15612.4</v>
      </c>
      <c r="U297" s="398">
        <v>15613.32</v>
      </c>
      <c r="V297" s="398">
        <v>11314</v>
      </c>
      <c r="W297" s="436">
        <v>11314</v>
      </c>
      <c r="X297" s="409">
        <v>11314</v>
      </c>
      <c r="Y297" s="409">
        <v>11314</v>
      </c>
      <c r="Z297" s="370">
        <v>9753.4</v>
      </c>
      <c r="AA297" s="305">
        <v>7802.72</v>
      </c>
      <c r="AB297" s="294">
        <v>7375</v>
      </c>
      <c r="AC297" s="277">
        <v>5900</v>
      </c>
      <c r="AD297" s="263">
        <v>5900</v>
      </c>
      <c r="AE297" s="263">
        <v>5900</v>
      </c>
      <c r="AF297" s="208"/>
      <c r="AG297" s="208"/>
      <c r="AH297" s="208"/>
      <c r="AI297" s="208"/>
      <c r="AJ297" s="208"/>
      <c r="AK297" s="191"/>
      <c r="AL297" s="312">
        <f t="shared" si="61"/>
        <v>1.080063923547949</v>
      </c>
      <c r="AN297" s="34"/>
      <c r="AO297" s="34"/>
      <c r="AP297" s="34"/>
      <c r="AQ297" s="34"/>
      <c r="AR297" s="34"/>
      <c r="AS297" s="34"/>
    </row>
    <row r="298" spans="1:45" s="144" customFormat="1" ht="23.1" customHeight="1" x14ac:dyDescent="0.25">
      <c r="A298" s="517"/>
      <c r="B298" s="2">
        <v>405</v>
      </c>
      <c r="C298" s="2" t="s">
        <v>703</v>
      </c>
      <c r="D298" s="91" t="s">
        <v>900</v>
      </c>
      <c r="E298" s="116">
        <f t="shared" si="70"/>
        <v>65800</v>
      </c>
      <c r="F298" s="117">
        <f t="shared" si="70"/>
        <v>39500</v>
      </c>
      <c r="G298" s="101"/>
      <c r="H298" s="45"/>
      <c r="I298" s="2"/>
      <c r="J298" s="71"/>
      <c r="K298" s="202">
        <f t="shared" si="64"/>
        <v>65800</v>
      </c>
      <c r="L298" s="202">
        <f t="shared" si="65"/>
        <v>39500</v>
      </c>
      <c r="M298" s="51"/>
      <c r="N298" s="13">
        <f t="shared" si="68"/>
        <v>65734.600000000006</v>
      </c>
      <c r="O298" s="13">
        <f t="shared" si="69"/>
        <v>39440.76</v>
      </c>
      <c r="P298" s="51"/>
      <c r="Q298" s="556">
        <v>26293.84</v>
      </c>
      <c r="R298" s="533">
        <v>26293.84</v>
      </c>
      <c r="S298" s="478">
        <v>24346.16</v>
      </c>
      <c r="T298" s="478">
        <v>24346.16</v>
      </c>
      <c r="U298" s="398">
        <v>24346.16</v>
      </c>
      <c r="V298" s="398">
        <v>17642.14</v>
      </c>
      <c r="W298" s="436">
        <v>17642.14</v>
      </c>
      <c r="X298" s="409">
        <v>17642.14</v>
      </c>
      <c r="Y298" s="409">
        <v>17642.14</v>
      </c>
      <c r="Z298" s="370">
        <v>15208.75</v>
      </c>
      <c r="AA298" s="306">
        <v>12167</v>
      </c>
      <c r="AB298" s="295">
        <v>11500</v>
      </c>
      <c r="AC298" s="278">
        <v>9200</v>
      </c>
      <c r="AD298" s="268">
        <v>9200</v>
      </c>
      <c r="AE298" s="268">
        <v>9200</v>
      </c>
      <c r="AF298" s="248">
        <v>7080</v>
      </c>
      <c r="AG298" s="249" t="s">
        <v>689</v>
      </c>
      <c r="AH298" s="208"/>
      <c r="AI298" s="208"/>
      <c r="AJ298" s="208"/>
      <c r="AK298" s="191"/>
      <c r="AL298" s="312">
        <f t="shared" si="61"/>
        <v>1.0799994742497379</v>
      </c>
      <c r="AN298" s="34"/>
      <c r="AO298" s="34"/>
      <c r="AP298" s="34"/>
      <c r="AQ298" s="34"/>
      <c r="AR298" s="34"/>
      <c r="AS298" s="34"/>
    </row>
    <row r="299" spans="1:45" s="144" customFormat="1" ht="23.1" customHeight="1" x14ac:dyDescent="0.25">
      <c r="A299" s="517"/>
      <c r="B299" s="2">
        <v>405</v>
      </c>
      <c r="C299" s="2"/>
      <c r="D299" s="91" t="s">
        <v>902</v>
      </c>
      <c r="E299" s="116">
        <f t="shared" si="70"/>
        <v>88600</v>
      </c>
      <c r="F299" s="117">
        <f t="shared" si="70"/>
        <v>53200</v>
      </c>
      <c r="G299" s="101"/>
      <c r="H299" s="45"/>
      <c r="I299" s="2"/>
      <c r="J299" s="71"/>
      <c r="K299" s="202">
        <f t="shared" si="64"/>
        <v>88600</v>
      </c>
      <c r="L299" s="202">
        <f t="shared" si="65"/>
        <v>53200</v>
      </c>
      <c r="M299" s="51"/>
      <c r="N299" s="13">
        <f t="shared" si="68"/>
        <v>88598.875</v>
      </c>
      <c r="O299" s="13">
        <f t="shared" si="69"/>
        <v>53159.325000000004</v>
      </c>
      <c r="P299" s="51"/>
      <c r="Q299" s="556">
        <v>35439.550000000003</v>
      </c>
      <c r="R299" s="533">
        <v>35439.550000000003</v>
      </c>
      <c r="S299" s="478">
        <v>32814.400000000001</v>
      </c>
      <c r="T299" s="478">
        <v>32814.400000000001</v>
      </c>
      <c r="U299" s="398">
        <v>32814.400000000001</v>
      </c>
      <c r="V299" s="398">
        <v>23778.55</v>
      </c>
      <c r="W299" s="436">
        <v>23778.55</v>
      </c>
      <c r="X299" s="409">
        <v>23778.55</v>
      </c>
      <c r="Y299" s="409">
        <v>23778.55</v>
      </c>
      <c r="Z299" s="370">
        <v>20498.75</v>
      </c>
      <c r="AA299" s="306">
        <v>16399</v>
      </c>
      <c r="AB299" s="295">
        <v>15500</v>
      </c>
      <c r="AC299" s="278">
        <v>12400</v>
      </c>
      <c r="AD299" s="268">
        <v>12400</v>
      </c>
      <c r="AE299" s="268">
        <v>12400</v>
      </c>
      <c r="AF299" s="248">
        <v>12000</v>
      </c>
      <c r="AG299" s="249" t="s">
        <v>689</v>
      </c>
      <c r="AH299" s="208"/>
      <c r="AI299" s="208"/>
      <c r="AJ299" s="208"/>
      <c r="AK299" s="191"/>
      <c r="AL299" s="312">
        <f t="shared" si="61"/>
        <v>1.0799999390511483</v>
      </c>
      <c r="AN299" s="34"/>
      <c r="AO299" s="34"/>
      <c r="AP299" s="34"/>
      <c r="AQ299" s="34"/>
      <c r="AR299" s="34"/>
      <c r="AS299" s="34"/>
    </row>
    <row r="300" spans="1:45" s="144" customFormat="1" ht="21" customHeight="1" x14ac:dyDescent="0.25">
      <c r="A300" s="2"/>
      <c r="B300" s="2"/>
      <c r="C300" s="2"/>
      <c r="D300" s="2"/>
      <c r="E300" s="138"/>
      <c r="F300" s="139"/>
      <c r="G300" s="99"/>
      <c r="H300" s="2"/>
      <c r="I300" s="2"/>
      <c r="J300" s="34"/>
      <c r="K300" s="202">
        <f t="shared" si="64"/>
        <v>0</v>
      </c>
      <c r="L300" s="202">
        <f t="shared" si="65"/>
        <v>0</v>
      </c>
      <c r="M300" s="2"/>
      <c r="N300" s="13">
        <f t="shared" si="68"/>
        <v>0</v>
      </c>
      <c r="O300" s="13">
        <f t="shared" si="69"/>
        <v>0</v>
      </c>
      <c r="P300" s="2"/>
      <c r="Q300" s="398"/>
      <c r="R300" s="398"/>
      <c r="S300" s="398"/>
      <c r="T300" s="398">
        <v>0</v>
      </c>
      <c r="U300" s="398">
        <v>0</v>
      </c>
      <c r="V300" s="398">
        <v>0</v>
      </c>
      <c r="W300" s="400">
        <v>0</v>
      </c>
      <c r="X300" s="403">
        <v>0</v>
      </c>
      <c r="Y300" s="403">
        <v>0</v>
      </c>
      <c r="Z300" s="370">
        <v>0</v>
      </c>
      <c r="AA300" s="333"/>
      <c r="AB300" s="330">
        <v>0</v>
      </c>
      <c r="AC300" s="280"/>
      <c r="AD300" s="337"/>
      <c r="AE300" s="337"/>
      <c r="AF300" s="337"/>
      <c r="AG300" s="237"/>
      <c r="AH300" s="237"/>
      <c r="AI300" s="237"/>
      <c r="AJ300" s="237"/>
      <c r="AK300" s="197"/>
      <c r="AL300" s="312" t="e">
        <f t="shared" si="61"/>
        <v>#DIV/0!</v>
      </c>
      <c r="AN300" s="34"/>
      <c r="AO300" s="34"/>
      <c r="AP300" s="34"/>
      <c r="AQ300" s="34"/>
      <c r="AR300" s="34"/>
      <c r="AS300" s="34"/>
    </row>
    <row r="301" spans="1:45" s="144" customFormat="1" ht="23.1" customHeight="1" x14ac:dyDescent="0.25">
      <c r="A301" s="2"/>
      <c r="B301" s="2"/>
      <c r="C301" s="2"/>
      <c r="D301" s="615" t="s">
        <v>34</v>
      </c>
      <c r="E301" s="615"/>
      <c r="F301" s="615"/>
      <c r="G301" s="615"/>
      <c r="H301" s="615"/>
      <c r="I301" s="615"/>
      <c r="J301" s="34"/>
      <c r="K301" s="202">
        <f t="shared" si="64"/>
        <v>113800</v>
      </c>
      <c r="L301" s="202">
        <f t="shared" si="65"/>
        <v>68300</v>
      </c>
      <c r="M301" s="2"/>
      <c r="N301" s="13">
        <f t="shared" si="68"/>
        <v>113707.5</v>
      </c>
      <c r="O301" s="13">
        <f t="shared" si="69"/>
        <v>68224.5</v>
      </c>
      <c r="P301" s="2"/>
      <c r="Q301" s="564">
        <v>45483</v>
      </c>
      <c r="R301" s="542">
        <v>45281</v>
      </c>
      <c r="S301" s="515">
        <v>211223</v>
      </c>
      <c r="T301" s="483">
        <v>211223</v>
      </c>
      <c r="U301" s="398"/>
      <c r="V301" s="398"/>
      <c r="W301" s="400"/>
      <c r="X301" s="403"/>
      <c r="Y301" s="403"/>
      <c r="Z301" s="340"/>
      <c r="AA301" s="333"/>
      <c r="AB301" s="330"/>
      <c r="AC301" s="280"/>
      <c r="AD301" s="337"/>
      <c r="AE301" s="337"/>
      <c r="AF301" s="337"/>
      <c r="AG301" s="237"/>
      <c r="AH301" s="237"/>
      <c r="AI301" s="237"/>
      <c r="AJ301" s="237"/>
      <c r="AK301" s="197"/>
      <c r="AL301" s="312">
        <f t="shared" si="61"/>
        <v>0.21533166369192749</v>
      </c>
      <c r="AN301" s="34"/>
      <c r="AO301" s="34"/>
      <c r="AP301" s="34"/>
      <c r="AQ301" s="34"/>
      <c r="AR301" s="34"/>
      <c r="AS301" s="34"/>
    </row>
    <row r="302" spans="1:45" s="144" customFormat="1" ht="23.1" customHeight="1" x14ac:dyDescent="0.25">
      <c r="A302" s="566" t="s">
        <v>968</v>
      </c>
      <c r="B302" s="2">
        <v>4756</v>
      </c>
      <c r="C302" s="2" t="s">
        <v>505</v>
      </c>
      <c r="D302" s="3" t="s">
        <v>969</v>
      </c>
      <c r="E302" s="116">
        <f t="shared" ref="E302:F311" si="71">K302</f>
        <v>300</v>
      </c>
      <c r="F302" s="117">
        <f t="shared" si="71"/>
        <v>200</v>
      </c>
      <c r="G302" s="101"/>
      <c r="H302" s="2"/>
      <c r="I302" s="2"/>
      <c r="J302" s="47"/>
      <c r="K302" s="202">
        <f t="shared" si="64"/>
        <v>300</v>
      </c>
      <c r="L302" s="202">
        <f t="shared" si="65"/>
        <v>200</v>
      </c>
      <c r="M302" s="51"/>
      <c r="N302" s="13">
        <f t="shared" si="68"/>
        <v>227.5</v>
      </c>
      <c r="O302" s="13">
        <f t="shared" si="69"/>
        <v>136.5</v>
      </c>
      <c r="P302" s="51"/>
      <c r="Q302" s="554">
        <v>91</v>
      </c>
      <c r="R302" s="530">
        <v>83.44</v>
      </c>
      <c r="S302" s="478">
        <v>83.44</v>
      </c>
      <c r="T302" s="478">
        <v>83.44</v>
      </c>
      <c r="U302" s="399">
        <v>86.27</v>
      </c>
      <c r="V302" s="398">
        <v>63.9</v>
      </c>
      <c r="W302" s="400">
        <v>63.9</v>
      </c>
      <c r="X302" s="411">
        <v>63.9</v>
      </c>
      <c r="Y302" s="411">
        <v>63.9</v>
      </c>
      <c r="Z302" s="371">
        <v>56.785624999999989</v>
      </c>
      <c r="AA302" s="303">
        <v>39.162499999999994</v>
      </c>
      <c r="AB302" s="289">
        <v>39.162499999999994</v>
      </c>
      <c r="AC302" s="277">
        <v>31.33</v>
      </c>
      <c r="AD302" s="263">
        <v>31.33</v>
      </c>
      <c r="AE302" s="263">
        <v>31.33</v>
      </c>
      <c r="AF302" s="208">
        <v>27.983339999999998</v>
      </c>
      <c r="AG302" s="208">
        <v>27.983339999999998</v>
      </c>
      <c r="AH302" s="208">
        <v>27.983339999999998</v>
      </c>
      <c r="AI302" s="208">
        <v>27.983339999999998</v>
      </c>
      <c r="AJ302" s="208">
        <v>25.237500000000001</v>
      </c>
      <c r="AK302" s="190">
        <v>20.190000000000001</v>
      </c>
      <c r="AL302" s="312">
        <f t="shared" si="61"/>
        <v>1.0906040268456376</v>
      </c>
      <c r="AN302" s="34"/>
      <c r="AO302" s="34"/>
      <c r="AP302" s="34"/>
      <c r="AQ302" s="34"/>
      <c r="AR302" s="34"/>
      <c r="AS302" s="34"/>
    </row>
    <row r="303" spans="1:45" s="144" customFormat="1" ht="23.1" customHeight="1" x14ac:dyDescent="0.25">
      <c r="A303" s="566" t="s">
        <v>968</v>
      </c>
      <c r="B303" s="2">
        <v>4756</v>
      </c>
      <c r="C303" s="2" t="s">
        <v>505</v>
      </c>
      <c r="D303" s="3" t="s">
        <v>970</v>
      </c>
      <c r="E303" s="116">
        <f t="shared" si="71"/>
        <v>400</v>
      </c>
      <c r="F303" s="117">
        <f t="shared" si="71"/>
        <v>300</v>
      </c>
      <c r="G303" s="101"/>
      <c r="H303" s="2"/>
      <c r="I303" s="2"/>
      <c r="J303" s="47"/>
      <c r="K303" s="202">
        <f t="shared" si="64"/>
        <v>400</v>
      </c>
      <c r="L303" s="202">
        <f t="shared" si="65"/>
        <v>300</v>
      </c>
      <c r="M303" s="51"/>
      <c r="N303" s="13">
        <f>Q303*$N$7</f>
        <v>352.5</v>
      </c>
      <c r="O303" s="13">
        <f>Q303*$O$7</f>
        <v>211.5</v>
      </c>
      <c r="P303" s="51"/>
      <c r="Q303" s="554">
        <v>141</v>
      </c>
      <c r="R303" s="531">
        <v>130.35</v>
      </c>
      <c r="S303" s="478">
        <v>130.35</v>
      </c>
      <c r="T303" s="478">
        <v>130.35</v>
      </c>
      <c r="U303" s="399"/>
      <c r="V303" s="398"/>
      <c r="W303" s="400"/>
      <c r="X303" s="411">
        <v>63.9</v>
      </c>
      <c r="Y303" s="411">
        <v>63.9</v>
      </c>
      <c r="Z303" s="371">
        <v>56.785624999999989</v>
      </c>
      <c r="AA303" s="303">
        <v>39.162499999999994</v>
      </c>
      <c r="AB303" s="289">
        <v>39.162499999999994</v>
      </c>
      <c r="AC303" s="277">
        <v>31.33</v>
      </c>
      <c r="AD303" s="263">
        <v>31.33</v>
      </c>
      <c r="AE303" s="263">
        <v>31.33</v>
      </c>
      <c r="AF303" s="208">
        <v>27.983339999999998</v>
      </c>
      <c r="AG303" s="208">
        <v>27.983339999999998</v>
      </c>
      <c r="AH303" s="208">
        <v>27.983339999999998</v>
      </c>
      <c r="AI303" s="208">
        <v>27.983339999999998</v>
      </c>
      <c r="AJ303" s="208">
        <v>25.237500000000001</v>
      </c>
      <c r="AK303" s="190">
        <v>20.190000000000001</v>
      </c>
      <c r="AL303" s="312">
        <f>Q303/T303</f>
        <v>1.0817031070195628</v>
      </c>
      <c r="AN303" s="34"/>
      <c r="AO303" s="34"/>
      <c r="AP303" s="34"/>
      <c r="AQ303" s="34"/>
      <c r="AR303" s="34"/>
      <c r="AS303" s="34"/>
    </row>
    <row r="304" spans="1:45" s="144" customFormat="1" ht="23.1" customHeight="1" x14ac:dyDescent="0.25">
      <c r="A304" s="566" t="s">
        <v>968</v>
      </c>
      <c r="B304" s="2">
        <v>4758</v>
      </c>
      <c r="C304" s="2" t="s">
        <v>507</v>
      </c>
      <c r="D304" s="3" t="s">
        <v>971</v>
      </c>
      <c r="E304" s="116">
        <f t="shared" si="71"/>
        <v>700</v>
      </c>
      <c r="F304" s="117">
        <f t="shared" si="71"/>
        <v>400</v>
      </c>
      <c r="G304" s="101"/>
      <c r="H304" s="2"/>
      <c r="I304" s="2"/>
      <c r="J304" s="47"/>
      <c r="K304" s="202">
        <f t="shared" si="64"/>
        <v>700</v>
      </c>
      <c r="L304" s="202">
        <f t="shared" si="65"/>
        <v>400</v>
      </c>
      <c r="M304" s="51"/>
      <c r="N304" s="13">
        <f>Q304*$N$7</f>
        <v>610</v>
      </c>
      <c r="O304" s="13">
        <f>Q304*$O$7</f>
        <v>366</v>
      </c>
      <c r="P304" s="51"/>
      <c r="Q304" s="554">
        <v>244</v>
      </c>
      <c r="R304" s="546">
        <v>244</v>
      </c>
      <c r="S304" s="478">
        <v>225.79</v>
      </c>
      <c r="T304" s="478">
        <v>225.79</v>
      </c>
      <c r="U304" s="399">
        <v>230.85</v>
      </c>
      <c r="V304" s="398">
        <v>171</v>
      </c>
      <c r="W304" s="400">
        <v>171</v>
      </c>
      <c r="X304" s="411">
        <v>171</v>
      </c>
      <c r="Y304" s="411">
        <v>171</v>
      </c>
      <c r="Z304" s="371">
        <v>126.675625</v>
      </c>
      <c r="AA304" s="303">
        <v>87.362499999999997</v>
      </c>
      <c r="AB304" s="289">
        <v>87.362499999999997</v>
      </c>
      <c r="AC304" s="277">
        <v>69.89</v>
      </c>
      <c r="AD304" s="263">
        <v>69.89</v>
      </c>
      <c r="AE304" s="263">
        <v>69.89</v>
      </c>
      <c r="AF304" s="208">
        <v>62.39772</v>
      </c>
      <c r="AG304" s="208">
        <v>62.39772</v>
      </c>
      <c r="AH304" s="208">
        <v>62.39772</v>
      </c>
      <c r="AI304" s="208">
        <v>62.39772</v>
      </c>
      <c r="AJ304" s="208">
        <v>56.275000000000006</v>
      </c>
      <c r="AK304" s="190">
        <v>45.02</v>
      </c>
      <c r="AL304" s="312">
        <f>Q304/T304</f>
        <v>1.0806501616546349</v>
      </c>
      <c r="AN304" s="34"/>
      <c r="AO304" s="34"/>
      <c r="AP304" s="34"/>
      <c r="AQ304" s="34"/>
      <c r="AR304" s="34"/>
      <c r="AS304" s="34"/>
    </row>
    <row r="305" spans="1:45" s="144" customFormat="1" ht="23.1" customHeight="1" x14ac:dyDescent="0.25">
      <c r="A305" s="566" t="s">
        <v>968</v>
      </c>
      <c r="B305" s="2"/>
      <c r="C305" s="2" t="s">
        <v>779</v>
      </c>
      <c r="D305" s="3" t="s">
        <v>972</v>
      </c>
      <c r="E305" s="116">
        <f t="shared" si="71"/>
        <v>600</v>
      </c>
      <c r="F305" s="117">
        <f t="shared" si="71"/>
        <v>400</v>
      </c>
      <c r="G305" s="101"/>
      <c r="H305" s="2"/>
      <c r="I305" s="2"/>
      <c r="J305" s="33"/>
      <c r="K305" s="202">
        <f t="shared" si="64"/>
        <v>600</v>
      </c>
      <c r="L305" s="202">
        <f t="shared" si="65"/>
        <v>400</v>
      </c>
      <c r="M305" s="51"/>
      <c r="N305" s="13">
        <f>Q305*$N$7</f>
        <v>524.6</v>
      </c>
      <c r="O305" s="13">
        <f>Q305*$O$7</f>
        <v>314.76</v>
      </c>
      <c r="P305" s="51"/>
      <c r="Q305" s="554">
        <v>209.84</v>
      </c>
      <c r="R305" s="541">
        <v>85.15</v>
      </c>
      <c r="S305" s="399">
        <v>68.12</v>
      </c>
      <c r="T305" s="399">
        <v>68.12</v>
      </c>
      <c r="U305" s="398">
        <v>68.12</v>
      </c>
      <c r="V305" s="398">
        <v>68.12</v>
      </c>
      <c r="W305" s="436">
        <v>68.12</v>
      </c>
      <c r="X305" s="409">
        <v>68.12</v>
      </c>
      <c r="Y305" s="409">
        <v>68.12</v>
      </c>
      <c r="Z305" s="370">
        <v>42.55</v>
      </c>
      <c r="AA305" s="305">
        <v>34.04</v>
      </c>
      <c r="AB305" s="289">
        <v>39.162499999999994</v>
      </c>
      <c r="AC305" s="277">
        <f>AL305*1.43</f>
        <v>4.4050381679389314</v>
      </c>
      <c r="AD305" s="263">
        <f>AL305*1.43</f>
        <v>4.4050381679389314</v>
      </c>
      <c r="AE305" s="263">
        <v>35.249499999999998</v>
      </c>
      <c r="AF305" s="205">
        <v>35.249499999999998</v>
      </c>
      <c r="AG305" s="205">
        <v>35.249499999999998</v>
      </c>
      <c r="AH305" s="205">
        <v>35.249499999999998</v>
      </c>
      <c r="AI305" s="205">
        <v>35.249499999999998</v>
      </c>
      <c r="AJ305" s="208">
        <v>30.8125</v>
      </c>
      <c r="AK305" s="191">
        <v>24.65</v>
      </c>
      <c r="AL305" s="312">
        <f>Q305/T305</f>
        <v>3.0804462712859659</v>
      </c>
      <c r="AN305" s="34"/>
      <c r="AO305" s="34"/>
      <c r="AP305" s="34"/>
      <c r="AQ305" s="34"/>
      <c r="AR305" s="34"/>
      <c r="AS305" s="34"/>
    </row>
    <row r="306" spans="1:45" s="144" customFormat="1" ht="23.1" customHeight="1" x14ac:dyDescent="0.25">
      <c r="A306" s="566" t="s">
        <v>968</v>
      </c>
      <c r="B306" s="2"/>
      <c r="C306" s="2" t="s">
        <v>779</v>
      </c>
      <c r="D306" s="3" t="s">
        <v>973</v>
      </c>
      <c r="E306" s="116">
        <f t="shared" si="71"/>
        <v>1100</v>
      </c>
      <c r="F306" s="117">
        <f t="shared" si="71"/>
        <v>700</v>
      </c>
      <c r="G306" s="101"/>
      <c r="H306" s="2"/>
      <c r="I306" s="2"/>
      <c r="J306" s="33"/>
      <c r="K306" s="202">
        <f t="shared" si="64"/>
        <v>1100</v>
      </c>
      <c r="L306" s="202">
        <f t="shared" si="65"/>
        <v>700</v>
      </c>
      <c r="M306" s="51"/>
      <c r="N306" s="13">
        <f t="shared" si="68"/>
        <v>1051.7749999999999</v>
      </c>
      <c r="O306" s="13">
        <f t="shared" si="69"/>
        <v>631.06499999999994</v>
      </c>
      <c r="P306" s="51"/>
      <c r="Q306" s="554">
        <v>420.71</v>
      </c>
      <c r="R306" s="541">
        <v>150.05000000000001</v>
      </c>
      <c r="S306" s="399">
        <v>120.04</v>
      </c>
      <c r="T306" s="399">
        <v>120.04</v>
      </c>
      <c r="U306" s="398">
        <v>120.04</v>
      </c>
      <c r="V306" s="398">
        <v>120.04</v>
      </c>
      <c r="W306" s="436">
        <v>120.04</v>
      </c>
      <c r="X306" s="409">
        <v>120.04</v>
      </c>
      <c r="Y306" s="409">
        <v>120.04</v>
      </c>
      <c r="Z306" s="370">
        <v>75</v>
      </c>
      <c r="AA306" s="305">
        <v>60</v>
      </c>
      <c r="AB306" s="289">
        <v>39.162499999999994</v>
      </c>
      <c r="AC306" s="277">
        <f t="shared" ref="AC306:AC307" si="72">AL306*1.43</f>
        <v>5.0117902365878031</v>
      </c>
      <c r="AD306" s="263">
        <f t="shared" ref="AD306:AD311" si="73">AL306*1.43</f>
        <v>5.0117902365878031</v>
      </c>
      <c r="AE306" s="263">
        <v>61.847499999999997</v>
      </c>
      <c r="AF306" s="205">
        <v>61.847499999999997</v>
      </c>
      <c r="AG306" s="205">
        <v>61.847499999999997</v>
      </c>
      <c r="AH306" s="205">
        <v>61.847499999999997</v>
      </c>
      <c r="AI306" s="205">
        <v>61.847499999999997</v>
      </c>
      <c r="AJ306" s="208">
        <v>54.0625</v>
      </c>
      <c r="AK306" s="191">
        <v>43.25</v>
      </c>
      <c r="AL306" s="312">
        <f t="shared" si="61"/>
        <v>3.5047484171942682</v>
      </c>
      <c r="AN306" s="34"/>
      <c r="AO306" s="34"/>
      <c r="AP306" s="34"/>
      <c r="AQ306" s="34"/>
      <c r="AR306" s="34"/>
      <c r="AS306" s="34"/>
    </row>
    <row r="307" spans="1:45" s="144" customFormat="1" ht="23.1" customHeight="1" x14ac:dyDescent="0.25">
      <c r="A307" s="566" t="s">
        <v>968</v>
      </c>
      <c r="B307" s="2"/>
      <c r="C307" s="2" t="s">
        <v>779</v>
      </c>
      <c r="D307" s="3" t="s">
        <v>974</v>
      </c>
      <c r="E307" s="116">
        <f t="shared" si="71"/>
        <v>800</v>
      </c>
      <c r="F307" s="117">
        <f t="shared" si="71"/>
        <v>500</v>
      </c>
      <c r="G307" s="101"/>
      <c r="H307" s="2"/>
      <c r="I307" s="2"/>
      <c r="J307" s="33"/>
      <c r="K307" s="202">
        <f t="shared" si="64"/>
        <v>800</v>
      </c>
      <c r="L307" s="202">
        <f t="shared" si="65"/>
        <v>500</v>
      </c>
      <c r="M307" s="51"/>
      <c r="N307" s="13">
        <f t="shared" si="68"/>
        <v>786.22500000000002</v>
      </c>
      <c r="O307" s="13">
        <f t="shared" si="69"/>
        <v>471.73500000000001</v>
      </c>
      <c r="P307" s="51"/>
      <c r="Q307" s="554">
        <v>314.49</v>
      </c>
      <c r="R307" s="541">
        <v>161.91249999999999</v>
      </c>
      <c r="S307" s="399">
        <v>129.53</v>
      </c>
      <c r="T307" s="399">
        <v>129.53</v>
      </c>
      <c r="U307" s="398">
        <v>129.53</v>
      </c>
      <c r="V307" s="398">
        <v>129.53</v>
      </c>
      <c r="W307" s="436">
        <v>129.53</v>
      </c>
      <c r="X307" s="409">
        <v>129.53</v>
      </c>
      <c r="Y307" s="409">
        <v>129.53</v>
      </c>
      <c r="Z307" s="370">
        <v>80.924999999999997</v>
      </c>
      <c r="AA307" s="305">
        <v>64.739999999999995</v>
      </c>
      <c r="AB307" s="289">
        <v>39.162499999999994</v>
      </c>
      <c r="AC307" s="277">
        <f t="shared" si="72"/>
        <v>3.4719424071643634</v>
      </c>
      <c r="AD307" s="263">
        <f t="shared" si="73"/>
        <v>3.4719424071643634</v>
      </c>
      <c r="AE307" s="263">
        <v>64.492999999999995</v>
      </c>
      <c r="AF307" s="205">
        <v>64.492999999999995</v>
      </c>
      <c r="AG307" s="205">
        <v>64.492999999999995</v>
      </c>
      <c r="AH307" s="205">
        <v>64.492999999999995</v>
      </c>
      <c r="AI307" s="205">
        <v>64.492999999999995</v>
      </c>
      <c r="AJ307" s="208">
        <v>56.375</v>
      </c>
      <c r="AK307" s="191">
        <v>45.1</v>
      </c>
      <c r="AL307" s="312">
        <f t="shared" si="61"/>
        <v>2.4279317532617926</v>
      </c>
      <c r="AN307" s="34"/>
      <c r="AO307" s="34"/>
      <c r="AP307" s="34"/>
      <c r="AQ307" s="34"/>
      <c r="AR307" s="34"/>
      <c r="AS307" s="34"/>
    </row>
    <row r="308" spans="1:45" s="144" customFormat="1" ht="23.1" customHeight="1" x14ac:dyDescent="0.25">
      <c r="A308" s="566" t="s">
        <v>968</v>
      </c>
      <c r="B308" s="2"/>
      <c r="C308" s="2" t="s">
        <v>779</v>
      </c>
      <c r="D308" s="3" t="s">
        <v>975</v>
      </c>
      <c r="E308" s="116">
        <f t="shared" si="71"/>
        <v>1100</v>
      </c>
      <c r="F308" s="117">
        <f t="shared" si="71"/>
        <v>700</v>
      </c>
      <c r="G308" s="101"/>
      <c r="H308" s="2"/>
      <c r="I308" s="2"/>
      <c r="J308" s="33"/>
      <c r="K308" s="202">
        <f t="shared" si="64"/>
        <v>1100</v>
      </c>
      <c r="L308" s="202">
        <f t="shared" si="65"/>
        <v>700</v>
      </c>
      <c r="M308" s="51"/>
      <c r="N308" s="13">
        <f t="shared" si="68"/>
        <v>1090.0250000000001</v>
      </c>
      <c r="O308" s="13">
        <f t="shared" si="69"/>
        <v>654.01499999999999</v>
      </c>
      <c r="P308" s="51"/>
      <c r="Q308" s="554">
        <v>436.01</v>
      </c>
      <c r="R308" s="541">
        <v>211.57499999999999</v>
      </c>
      <c r="S308" s="399">
        <v>169.26</v>
      </c>
      <c r="T308" s="399">
        <v>169.26</v>
      </c>
      <c r="U308" s="398">
        <v>169.26</v>
      </c>
      <c r="V308" s="398">
        <v>169.26</v>
      </c>
      <c r="W308" s="436">
        <v>169.26</v>
      </c>
      <c r="X308" s="409">
        <v>169.26</v>
      </c>
      <c r="Y308" s="409">
        <v>169.26</v>
      </c>
      <c r="Z308" s="370">
        <v>105.75</v>
      </c>
      <c r="AA308" s="305">
        <v>84.6</v>
      </c>
      <c r="AB308" s="289">
        <v>45.037500000000001</v>
      </c>
      <c r="AC308" s="277">
        <v>36.03</v>
      </c>
      <c r="AD308" s="263">
        <f t="shared" si="73"/>
        <v>3.6836482334869434</v>
      </c>
      <c r="AE308" s="263">
        <v>83.798000000000002</v>
      </c>
      <c r="AF308" s="205">
        <v>83.798000000000002</v>
      </c>
      <c r="AG308" s="205">
        <v>83.798000000000002</v>
      </c>
      <c r="AH308" s="205">
        <v>83.798000000000002</v>
      </c>
      <c r="AI308" s="205">
        <v>83.798000000000002</v>
      </c>
      <c r="AJ308" s="208">
        <v>73.25</v>
      </c>
      <c r="AK308" s="191">
        <v>58.6</v>
      </c>
      <c r="AL308" s="312">
        <f t="shared" si="61"/>
        <v>2.5759777856552053</v>
      </c>
      <c r="AN308" s="34"/>
      <c r="AO308" s="34"/>
      <c r="AP308" s="34"/>
      <c r="AQ308" s="34"/>
      <c r="AR308" s="34"/>
      <c r="AS308" s="34"/>
    </row>
    <row r="309" spans="1:45" s="144" customFormat="1" ht="23.1" customHeight="1" x14ac:dyDescent="0.25">
      <c r="A309" s="566" t="s">
        <v>968</v>
      </c>
      <c r="B309" s="2"/>
      <c r="C309" s="2" t="s">
        <v>779</v>
      </c>
      <c r="D309" s="3" t="s">
        <v>976</v>
      </c>
      <c r="E309" s="116">
        <f t="shared" si="71"/>
        <v>1500</v>
      </c>
      <c r="F309" s="117">
        <f t="shared" si="71"/>
        <v>900</v>
      </c>
      <c r="G309" s="101"/>
      <c r="H309" s="2"/>
      <c r="I309" s="2"/>
      <c r="J309" s="33"/>
      <c r="K309" s="202">
        <f t="shared" si="64"/>
        <v>1500</v>
      </c>
      <c r="L309" s="202">
        <f t="shared" si="65"/>
        <v>900</v>
      </c>
      <c r="M309" s="51"/>
      <c r="N309" s="13">
        <f t="shared" si="68"/>
        <v>1458.7249999999999</v>
      </c>
      <c r="O309" s="13">
        <f t="shared" si="69"/>
        <v>875.23500000000001</v>
      </c>
      <c r="P309" s="51"/>
      <c r="Q309" s="554">
        <v>583.49</v>
      </c>
      <c r="R309" s="541">
        <v>102.65</v>
      </c>
      <c r="S309" s="399">
        <v>82.12</v>
      </c>
      <c r="T309" s="399">
        <v>82.12</v>
      </c>
      <c r="U309" s="398">
        <v>82.12</v>
      </c>
      <c r="V309" s="398">
        <v>82.12</v>
      </c>
      <c r="W309" s="436">
        <v>82.12</v>
      </c>
      <c r="X309" s="409">
        <v>82.12</v>
      </c>
      <c r="Y309" s="409">
        <v>82.12</v>
      </c>
      <c r="Z309" s="370">
        <v>51.325000000000003</v>
      </c>
      <c r="AA309" s="305">
        <v>41.06</v>
      </c>
      <c r="AB309" s="289">
        <v>22.212499999999999</v>
      </c>
      <c r="AC309" s="277">
        <v>17.77</v>
      </c>
      <c r="AD309" s="263">
        <f t="shared" si="73"/>
        <v>10.160627131027763</v>
      </c>
      <c r="AE309" s="263">
        <v>41.326999999999998</v>
      </c>
      <c r="AF309" s="205">
        <v>41.326999999999998</v>
      </c>
      <c r="AG309" s="205">
        <v>41.326999999999998</v>
      </c>
      <c r="AH309" s="205">
        <v>41.326999999999998</v>
      </c>
      <c r="AI309" s="205">
        <v>41.326999999999998</v>
      </c>
      <c r="AJ309" s="208">
        <v>36.125</v>
      </c>
      <c r="AK309" s="191">
        <v>28.9</v>
      </c>
      <c r="AL309" s="312">
        <f t="shared" si="61"/>
        <v>7.1053336580613733</v>
      </c>
      <c r="AN309" s="34"/>
      <c r="AO309" s="34"/>
      <c r="AP309" s="34"/>
      <c r="AQ309" s="34"/>
      <c r="AR309" s="34"/>
      <c r="AS309" s="34"/>
    </row>
    <row r="310" spans="1:45" s="144" customFormat="1" ht="23.1" customHeight="1" x14ac:dyDescent="0.25">
      <c r="A310" s="566" t="s">
        <v>968</v>
      </c>
      <c r="B310" s="2"/>
      <c r="C310" s="2" t="s">
        <v>779</v>
      </c>
      <c r="D310" s="3" t="s">
        <v>977</v>
      </c>
      <c r="E310" s="116">
        <f t="shared" si="71"/>
        <v>1200</v>
      </c>
      <c r="F310" s="117">
        <f t="shared" si="71"/>
        <v>800</v>
      </c>
      <c r="G310" s="101"/>
      <c r="H310" s="2"/>
      <c r="I310" s="2"/>
      <c r="J310" s="33"/>
      <c r="K310" s="202">
        <f t="shared" si="64"/>
        <v>1200</v>
      </c>
      <c r="L310" s="202">
        <f t="shared" si="65"/>
        <v>800</v>
      </c>
      <c r="M310" s="51"/>
      <c r="N310" s="13">
        <f t="shared" si="68"/>
        <v>1197.2249999999999</v>
      </c>
      <c r="O310" s="13">
        <f t="shared" si="69"/>
        <v>718.33500000000004</v>
      </c>
      <c r="P310" s="51"/>
      <c r="Q310" s="554">
        <v>478.89</v>
      </c>
      <c r="R310" s="541">
        <v>161.70000000000002</v>
      </c>
      <c r="S310" s="399">
        <v>129.36000000000001</v>
      </c>
      <c r="T310" s="399">
        <v>129.36000000000001</v>
      </c>
      <c r="U310" s="398">
        <v>129.36000000000001</v>
      </c>
      <c r="V310" s="398">
        <v>129.36000000000001</v>
      </c>
      <c r="W310" s="436">
        <v>129.36000000000001</v>
      </c>
      <c r="X310" s="409">
        <v>129.36000000000001</v>
      </c>
      <c r="Y310" s="409">
        <v>129.36000000000001</v>
      </c>
      <c r="Z310" s="370">
        <v>80.824999999999989</v>
      </c>
      <c r="AA310" s="305">
        <v>64.66</v>
      </c>
      <c r="AB310" s="289">
        <v>35.362499999999997</v>
      </c>
      <c r="AC310" s="277">
        <v>28.29</v>
      </c>
      <c r="AD310" s="263">
        <f t="shared" si="73"/>
        <v>5.2938520408163257</v>
      </c>
      <c r="AE310" s="263">
        <v>65.78</v>
      </c>
      <c r="AF310" s="205">
        <v>65.78</v>
      </c>
      <c r="AG310" s="205">
        <v>65.78</v>
      </c>
      <c r="AH310" s="205">
        <v>65.78</v>
      </c>
      <c r="AI310" s="205">
        <v>65.78</v>
      </c>
      <c r="AJ310" s="208">
        <v>57.5</v>
      </c>
      <c r="AK310" s="191">
        <v>46</v>
      </c>
      <c r="AL310" s="312">
        <f t="shared" si="61"/>
        <v>3.7019944341372906</v>
      </c>
      <c r="AN310" s="34"/>
      <c r="AO310" s="34"/>
      <c r="AP310" s="34"/>
      <c r="AQ310" s="34"/>
      <c r="AR310" s="34"/>
      <c r="AS310" s="34"/>
    </row>
    <row r="311" spans="1:45" s="144" customFormat="1" ht="23.1" customHeight="1" x14ac:dyDescent="0.25">
      <c r="A311" s="566" t="s">
        <v>968</v>
      </c>
      <c r="B311" s="2"/>
      <c r="C311" s="2" t="s">
        <v>779</v>
      </c>
      <c r="D311" s="3" t="s">
        <v>978</v>
      </c>
      <c r="E311" s="116">
        <f t="shared" si="71"/>
        <v>3700</v>
      </c>
      <c r="F311" s="117">
        <f t="shared" si="71"/>
        <v>2200</v>
      </c>
      <c r="G311" s="101"/>
      <c r="H311" s="2"/>
      <c r="I311" s="2"/>
      <c r="J311" s="33"/>
      <c r="K311" s="202">
        <f t="shared" si="64"/>
        <v>3700</v>
      </c>
      <c r="L311" s="202">
        <f t="shared" si="65"/>
        <v>2200</v>
      </c>
      <c r="M311" s="51"/>
      <c r="N311" s="13">
        <f t="shared" si="68"/>
        <v>3615.3250000000003</v>
      </c>
      <c r="O311" s="13">
        <f t="shared" si="69"/>
        <v>2169.1950000000002</v>
      </c>
      <c r="P311" s="51"/>
      <c r="Q311" s="554">
        <v>1446.13</v>
      </c>
      <c r="R311" s="541">
        <v>161.70000000000002</v>
      </c>
      <c r="S311" s="399">
        <v>129.36000000000001</v>
      </c>
      <c r="T311" s="399">
        <v>129.36000000000001</v>
      </c>
      <c r="U311" s="398">
        <v>129.36000000000001</v>
      </c>
      <c r="V311" s="398">
        <v>129.36000000000001</v>
      </c>
      <c r="W311" s="436">
        <v>129.36000000000001</v>
      </c>
      <c r="X311" s="409">
        <v>129.36000000000001</v>
      </c>
      <c r="Y311" s="409">
        <v>129.36000000000001</v>
      </c>
      <c r="Z311" s="370">
        <v>80.824999999999989</v>
      </c>
      <c r="AA311" s="305">
        <v>64.66</v>
      </c>
      <c r="AB311" s="289">
        <v>35.362499999999997</v>
      </c>
      <c r="AC311" s="277">
        <v>28.29</v>
      </c>
      <c r="AD311" s="263">
        <f t="shared" si="73"/>
        <v>15.98613095238095</v>
      </c>
      <c r="AE311" s="263">
        <v>65.78</v>
      </c>
      <c r="AF311" s="205">
        <v>65.78</v>
      </c>
      <c r="AG311" s="205">
        <v>65.78</v>
      </c>
      <c r="AH311" s="205">
        <v>65.78</v>
      </c>
      <c r="AI311" s="205">
        <v>65.78</v>
      </c>
      <c r="AJ311" s="208">
        <v>57.5</v>
      </c>
      <c r="AK311" s="191">
        <v>46</v>
      </c>
      <c r="AL311" s="312">
        <f t="shared" si="61"/>
        <v>11.179112554112553</v>
      </c>
      <c r="AN311" s="34"/>
      <c r="AO311" s="34"/>
      <c r="AP311" s="34"/>
      <c r="AQ311" s="34"/>
      <c r="AR311" s="34"/>
      <c r="AS311" s="34"/>
    </row>
    <row r="312" spans="1:45" s="144" customFormat="1" ht="23.1" hidden="1" customHeight="1" x14ac:dyDescent="0.25">
      <c r="A312" s="2"/>
      <c r="B312" s="2"/>
      <c r="C312" s="2"/>
      <c r="D312" s="136"/>
      <c r="E312" s="138"/>
      <c r="F312" s="139"/>
      <c r="G312" s="99"/>
      <c r="H312" s="2"/>
      <c r="I312" s="2"/>
      <c r="J312" s="33"/>
      <c r="K312" s="202">
        <f t="shared" si="64"/>
        <v>0</v>
      </c>
      <c r="L312" s="202">
        <f t="shared" si="65"/>
        <v>0</v>
      </c>
      <c r="M312" s="51"/>
      <c r="N312" s="13"/>
      <c r="O312" s="13"/>
      <c r="P312" s="51"/>
      <c r="Q312" s="398"/>
      <c r="R312" s="398"/>
      <c r="S312" s="398"/>
      <c r="T312" s="398"/>
      <c r="U312" s="398"/>
      <c r="V312" s="398"/>
      <c r="W312" s="400"/>
      <c r="X312" s="403"/>
      <c r="Y312" s="403"/>
      <c r="Z312" s="370"/>
      <c r="AA312" s="317"/>
      <c r="AB312" s="315"/>
      <c r="AC312" s="316"/>
      <c r="AD312" s="318"/>
      <c r="AE312" s="318"/>
      <c r="AF312" s="204"/>
      <c r="AG312" s="204"/>
      <c r="AH312" s="204"/>
      <c r="AI312" s="204"/>
      <c r="AJ312" s="209"/>
      <c r="AK312" s="191"/>
      <c r="AL312" s="312" t="e">
        <f t="shared" si="61"/>
        <v>#DIV/0!</v>
      </c>
      <c r="AN312" s="34"/>
      <c r="AO312" s="34"/>
      <c r="AP312" s="34"/>
      <c r="AQ312" s="34"/>
      <c r="AR312" s="34"/>
      <c r="AS312" s="34"/>
    </row>
    <row r="313" spans="1:45" s="144" customFormat="1" ht="23.1" customHeight="1" x14ac:dyDescent="0.25">
      <c r="A313" s="2"/>
      <c r="B313" s="2"/>
      <c r="C313" s="2"/>
      <c r="D313" s="615" t="s">
        <v>597</v>
      </c>
      <c r="E313" s="615"/>
      <c r="F313" s="615"/>
      <c r="G313" s="615"/>
      <c r="H313" s="615"/>
      <c r="I313" s="615"/>
      <c r="J313" s="34"/>
      <c r="K313" s="202">
        <f t="shared" si="64"/>
        <v>0</v>
      </c>
      <c r="L313" s="202">
        <f t="shared" si="65"/>
        <v>0</v>
      </c>
      <c r="M313" s="2"/>
      <c r="N313" s="13"/>
      <c r="O313" s="13"/>
      <c r="P313" s="2"/>
      <c r="Q313" s="563">
        <v>45483</v>
      </c>
      <c r="R313" s="540">
        <v>45455</v>
      </c>
      <c r="S313" s="475"/>
      <c r="T313" s="475"/>
      <c r="U313" s="475"/>
      <c r="V313" s="398"/>
      <c r="W313" s="400"/>
      <c r="X313" s="403"/>
      <c r="Y313" s="403"/>
      <c r="Z313" s="340"/>
      <c r="AA313" s="342"/>
      <c r="AB313" s="322"/>
      <c r="AC313" s="316"/>
      <c r="AD313" s="318"/>
      <c r="AE313" s="318"/>
      <c r="AF313" s="204"/>
      <c r="AG313" s="204"/>
      <c r="AH313" s="204"/>
      <c r="AI313" s="204"/>
      <c r="AJ313" s="209"/>
      <c r="AK313" s="191"/>
      <c r="AL313" s="312">
        <f t="shared" ref="AL313:AL342" si="74">Q313/R313</f>
        <v>1.0006159938400616</v>
      </c>
      <c r="AN313" s="34"/>
      <c r="AO313" s="34"/>
      <c r="AP313" s="34"/>
      <c r="AQ313" s="34"/>
      <c r="AR313" s="34"/>
      <c r="AS313" s="34"/>
    </row>
    <row r="314" spans="1:45" s="144" customFormat="1" ht="23.1" customHeight="1" x14ac:dyDescent="0.25">
      <c r="A314" s="2"/>
      <c r="B314" s="2"/>
      <c r="C314" s="2" t="s">
        <v>779</v>
      </c>
      <c r="D314" s="120" t="s">
        <v>874</v>
      </c>
      <c r="E314" s="116">
        <f t="shared" ref="E314:F319" si="75">K314</f>
        <v>2400</v>
      </c>
      <c r="F314" s="117">
        <f t="shared" si="75"/>
        <v>1500</v>
      </c>
      <c r="G314" s="101"/>
      <c r="H314" s="2"/>
      <c r="I314" s="2"/>
      <c r="J314" s="33"/>
      <c r="K314" s="202">
        <f t="shared" si="64"/>
        <v>2400</v>
      </c>
      <c r="L314" s="202">
        <f t="shared" si="65"/>
        <v>1500</v>
      </c>
      <c r="M314" s="51"/>
      <c r="N314" s="13">
        <f t="shared" ref="N314:N318" si="76">Q314*$N$7</f>
        <v>2385</v>
      </c>
      <c r="O314" s="13">
        <f t="shared" ref="O314:O318" si="77">Q314*$O$7</f>
        <v>1431</v>
      </c>
      <c r="P314" s="51"/>
      <c r="Q314" s="554">
        <v>954</v>
      </c>
      <c r="R314" s="467">
        <v>954</v>
      </c>
      <c r="S314" s="467">
        <v>954</v>
      </c>
      <c r="T314" s="467">
        <v>954</v>
      </c>
      <c r="U314" s="467">
        <v>954</v>
      </c>
      <c r="V314" s="443">
        <v>954</v>
      </c>
      <c r="W314" s="436">
        <v>1196.25</v>
      </c>
      <c r="X314" s="409">
        <v>1196.25</v>
      </c>
      <c r="Y314" s="409">
        <v>1196.25</v>
      </c>
      <c r="Z314" s="370">
        <v>747.65625</v>
      </c>
      <c r="AA314" s="300">
        <v>598.125</v>
      </c>
      <c r="AB314" s="289">
        <v>598.125</v>
      </c>
      <c r="AC314" s="277">
        <v>478.5</v>
      </c>
      <c r="AD314" s="263">
        <v>478.5</v>
      </c>
      <c r="AE314" s="263">
        <v>478.5</v>
      </c>
      <c r="AF314" s="205">
        <v>478.5</v>
      </c>
      <c r="AG314" s="205">
        <v>478.5</v>
      </c>
      <c r="AH314" s="205">
        <v>478.5</v>
      </c>
      <c r="AI314" s="205">
        <v>478.5</v>
      </c>
      <c r="AJ314" s="208">
        <v>745</v>
      </c>
      <c r="AK314" s="54"/>
      <c r="AL314" s="312">
        <f t="shared" si="74"/>
        <v>1</v>
      </c>
      <c r="AN314" s="34"/>
      <c r="AO314" s="34"/>
      <c r="AP314" s="34"/>
      <c r="AQ314" s="34"/>
      <c r="AR314" s="34"/>
      <c r="AS314" s="34"/>
    </row>
    <row r="315" spans="1:45" s="144" customFormat="1" ht="23.1" customHeight="1" x14ac:dyDescent="0.25">
      <c r="A315" s="2"/>
      <c r="B315" s="2"/>
      <c r="C315" s="2" t="s">
        <v>779</v>
      </c>
      <c r="D315" s="120" t="s">
        <v>943</v>
      </c>
      <c r="E315" s="116">
        <f t="shared" si="75"/>
        <v>2400</v>
      </c>
      <c r="F315" s="117">
        <f t="shared" si="75"/>
        <v>1500</v>
      </c>
      <c r="G315" s="101"/>
      <c r="H315" s="2"/>
      <c r="I315" s="2"/>
      <c r="J315" s="33"/>
      <c r="K315" s="202">
        <f t="shared" si="64"/>
        <v>2400</v>
      </c>
      <c r="L315" s="202">
        <f t="shared" si="65"/>
        <v>1500</v>
      </c>
      <c r="M315" s="51"/>
      <c r="N315" s="13">
        <f t="shared" si="76"/>
        <v>2385</v>
      </c>
      <c r="O315" s="13">
        <f t="shared" si="77"/>
        <v>1431</v>
      </c>
      <c r="P315" s="51"/>
      <c r="Q315" s="554">
        <v>954</v>
      </c>
      <c r="R315" s="467">
        <v>954</v>
      </c>
      <c r="S315" s="467">
        <v>954</v>
      </c>
      <c r="T315" s="467">
        <v>954</v>
      </c>
      <c r="U315" s="467">
        <v>954</v>
      </c>
      <c r="V315" s="443">
        <v>954</v>
      </c>
      <c r="W315" s="436">
        <v>953.34</v>
      </c>
      <c r="X315" s="409">
        <v>953.34</v>
      </c>
      <c r="Y315" s="409">
        <v>953.34</v>
      </c>
      <c r="Z315" s="370">
        <v>566.66250000000002</v>
      </c>
      <c r="AA315" s="305">
        <v>453.33</v>
      </c>
      <c r="AB315" s="289">
        <v>1396</v>
      </c>
      <c r="AC315" s="277">
        <v>1116.8</v>
      </c>
      <c r="AD315" s="263">
        <v>1116.8</v>
      </c>
      <c r="AE315" s="263"/>
      <c r="AF315" s="205">
        <v>1116.8</v>
      </c>
      <c r="AG315" s="205">
        <v>1116.8</v>
      </c>
      <c r="AH315" s="205">
        <v>1116.8</v>
      </c>
      <c r="AI315" s="205">
        <v>1116.8</v>
      </c>
      <c r="AJ315" s="208"/>
      <c r="AK315" s="54"/>
      <c r="AL315" s="312">
        <f t="shared" si="74"/>
        <v>1</v>
      </c>
      <c r="AN315" s="34"/>
      <c r="AO315" s="34"/>
      <c r="AP315" s="34"/>
      <c r="AQ315" s="34"/>
      <c r="AR315" s="34"/>
      <c r="AS315" s="34"/>
    </row>
    <row r="316" spans="1:45" ht="23.1" customHeight="1" x14ac:dyDescent="0.25">
      <c r="A316" s="539" t="s">
        <v>952</v>
      </c>
      <c r="C316" s="2" t="s">
        <v>779</v>
      </c>
      <c r="D316" s="145" t="s">
        <v>494</v>
      </c>
      <c r="E316" s="116">
        <f t="shared" si="75"/>
        <v>12400</v>
      </c>
      <c r="F316" s="117">
        <f t="shared" si="75"/>
        <v>7500</v>
      </c>
      <c r="G316" s="101"/>
      <c r="K316" s="202">
        <f t="shared" si="64"/>
        <v>12400</v>
      </c>
      <c r="L316" s="202">
        <f t="shared" si="65"/>
        <v>7500</v>
      </c>
      <c r="M316" s="51"/>
      <c r="N316" s="13">
        <f t="shared" si="76"/>
        <v>12375</v>
      </c>
      <c r="O316" s="13">
        <f t="shared" si="77"/>
        <v>7425</v>
      </c>
      <c r="P316" s="51"/>
      <c r="Q316" s="554">
        <v>4950</v>
      </c>
      <c r="R316" s="538">
        <v>4950</v>
      </c>
      <c r="S316" s="467">
        <v>4950</v>
      </c>
      <c r="T316" s="467">
        <v>4950</v>
      </c>
      <c r="U316" s="467">
        <v>4950</v>
      </c>
      <c r="V316" s="398">
        <v>4275</v>
      </c>
      <c r="W316" s="436">
        <v>4275</v>
      </c>
      <c r="X316" s="409">
        <v>4275</v>
      </c>
      <c r="Y316" s="409">
        <v>4275</v>
      </c>
      <c r="Z316" s="370">
        <v>1382.1375</v>
      </c>
      <c r="AA316" s="305">
        <v>1105.71</v>
      </c>
      <c r="AB316" s="289">
        <v>1396</v>
      </c>
      <c r="AC316" s="277">
        <v>1116.8</v>
      </c>
      <c r="AD316" s="263">
        <v>1116.8</v>
      </c>
      <c r="AE316" s="263">
        <v>1116.8</v>
      </c>
      <c r="AF316" s="205">
        <v>1116.8</v>
      </c>
      <c r="AG316" s="205">
        <v>1116.8</v>
      </c>
      <c r="AH316" s="205">
        <v>1116.8</v>
      </c>
      <c r="AI316" s="205">
        <v>1116.8</v>
      </c>
      <c r="AJ316" s="208"/>
      <c r="AK316" s="54"/>
      <c r="AL316" s="312">
        <f t="shared" si="74"/>
        <v>1</v>
      </c>
    </row>
    <row r="317" spans="1:45" ht="23.1" customHeight="1" x14ac:dyDescent="0.25">
      <c r="A317" s="539" t="s">
        <v>952</v>
      </c>
      <c r="C317" s="2" t="s">
        <v>779</v>
      </c>
      <c r="D317" s="145" t="s">
        <v>893</v>
      </c>
      <c r="E317" s="116">
        <f t="shared" si="75"/>
        <v>5600</v>
      </c>
      <c r="F317" s="117">
        <f t="shared" si="75"/>
        <v>3400</v>
      </c>
      <c r="G317" s="101"/>
      <c r="K317" s="202">
        <f t="shared" si="64"/>
        <v>5600</v>
      </c>
      <c r="L317" s="202">
        <f t="shared" si="65"/>
        <v>3400</v>
      </c>
      <c r="M317" s="51"/>
      <c r="N317" s="13">
        <f t="shared" si="76"/>
        <v>5528.55</v>
      </c>
      <c r="O317" s="13">
        <f t="shared" si="77"/>
        <v>3317.13</v>
      </c>
      <c r="P317" s="51"/>
      <c r="Q317" s="554">
        <v>2211.42</v>
      </c>
      <c r="R317" s="538">
        <v>2211.42</v>
      </c>
      <c r="S317" s="467">
        <v>2211.42</v>
      </c>
      <c r="T317" s="467">
        <v>2211.42</v>
      </c>
      <c r="U317" s="467">
        <v>2211.42</v>
      </c>
      <c r="V317" s="398">
        <v>4275</v>
      </c>
      <c r="W317" s="436">
        <v>4275</v>
      </c>
      <c r="X317" s="409">
        <v>4275</v>
      </c>
      <c r="Y317" s="409">
        <v>4275</v>
      </c>
      <c r="Z317" s="370">
        <v>1382.1375</v>
      </c>
      <c r="AA317" s="305">
        <v>1105.71</v>
      </c>
      <c r="AB317" s="289">
        <v>1396</v>
      </c>
      <c r="AC317" s="277">
        <v>1116.8</v>
      </c>
      <c r="AD317" s="263">
        <v>1116.8</v>
      </c>
      <c r="AE317" s="263">
        <v>1116.8</v>
      </c>
      <c r="AF317" s="205">
        <v>1116.8</v>
      </c>
      <c r="AG317" s="205">
        <v>1116.8</v>
      </c>
      <c r="AH317" s="205">
        <v>1116.8</v>
      </c>
      <c r="AI317" s="205">
        <v>1116.8</v>
      </c>
      <c r="AJ317" s="208"/>
      <c r="AK317" s="54"/>
      <c r="AL317" s="312">
        <f t="shared" si="74"/>
        <v>1</v>
      </c>
    </row>
    <row r="318" spans="1:45" ht="23.1" customHeight="1" x14ac:dyDescent="0.25">
      <c r="A318" s="539" t="s">
        <v>952</v>
      </c>
      <c r="C318" s="2" t="s">
        <v>779</v>
      </c>
      <c r="D318" s="145" t="s">
        <v>667</v>
      </c>
      <c r="E318" s="116">
        <f t="shared" si="75"/>
        <v>10700</v>
      </c>
      <c r="F318" s="117">
        <f t="shared" si="75"/>
        <v>6500</v>
      </c>
      <c r="G318" s="101"/>
      <c r="K318" s="202">
        <f t="shared" si="64"/>
        <v>10700</v>
      </c>
      <c r="L318" s="202">
        <f t="shared" si="65"/>
        <v>6500</v>
      </c>
      <c r="M318" s="51"/>
      <c r="N318" s="13">
        <f t="shared" si="76"/>
        <v>10687.5</v>
      </c>
      <c r="O318" s="13">
        <f t="shared" si="77"/>
        <v>6412.5</v>
      </c>
      <c r="P318" s="51"/>
      <c r="Q318" s="554">
        <v>4275</v>
      </c>
      <c r="R318" s="398">
        <v>4275</v>
      </c>
      <c r="S318" s="398">
        <v>4275</v>
      </c>
      <c r="T318" s="398">
        <v>4275</v>
      </c>
      <c r="U318" s="398">
        <v>4275</v>
      </c>
      <c r="V318" s="398">
        <v>4275</v>
      </c>
      <c r="W318" s="436">
        <v>4275</v>
      </c>
      <c r="X318" s="409">
        <v>4275</v>
      </c>
      <c r="Y318" s="409">
        <v>4275</v>
      </c>
      <c r="Z318" s="370">
        <v>1382.1375</v>
      </c>
      <c r="AA318" s="305">
        <v>1105.71</v>
      </c>
      <c r="AB318" s="289">
        <v>1396</v>
      </c>
      <c r="AC318" s="277">
        <v>1116.8</v>
      </c>
      <c r="AD318" s="263">
        <v>1116.8</v>
      </c>
      <c r="AE318" s="263">
        <v>1116.8</v>
      </c>
      <c r="AF318" s="205">
        <v>1116.8</v>
      </c>
      <c r="AG318" s="205">
        <v>1116.8</v>
      </c>
      <c r="AH318" s="205">
        <v>1116.8</v>
      </c>
      <c r="AI318" s="205">
        <v>1116.8</v>
      </c>
      <c r="AJ318" s="208"/>
      <c r="AK318" s="54"/>
      <c r="AL318" s="312">
        <f t="shared" si="74"/>
        <v>1</v>
      </c>
    </row>
    <row r="319" spans="1:45" ht="23.1" customHeight="1" x14ac:dyDescent="0.25">
      <c r="A319" s="539" t="s">
        <v>952</v>
      </c>
      <c r="C319" s="2" t="s">
        <v>779</v>
      </c>
      <c r="D319" s="145" t="s">
        <v>495</v>
      </c>
      <c r="E319" s="116">
        <f t="shared" si="75"/>
        <v>4000</v>
      </c>
      <c r="F319" s="117">
        <f t="shared" si="75"/>
        <v>2400</v>
      </c>
      <c r="G319" s="101"/>
      <c r="K319" s="202">
        <f t="shared" si="64"/>
        <v>4000</v>
      </c>
      <c r="L319" s="202">
        <f t="shared" si="65"/>
        <v>2400</v>
      </c>
      <c r="M319" s="51"/>
      <c r="N319" s="13">
        <f t="shared" si="68"/>
        <v>3975.0749999999998</v>
      </c>
      <c r="O319" s="13">
        <f t="shared" si="69"/>
        <v>2385.0450000000001</v>
      </c>
      <c r="P319" s="51"/>
      <c r="Q319" s="554">
        <v>1590.03</v>
      </c>
      <c r="R319" s="538">
        <v>1590.03</v>
      </c>
      <c r="S319" s="467">
        <v>1590.03</v>
      </c>
      <c r="T319" s="467">
        <v>1590.03</v>
      </c>
      <c r="U319" s="467">
        <v>1590.03</v>
      </c>
      <c r="V319" s="398">
        <v>4275</v>
      </c>
      <c r="W319" s="436">
        <v>4275</v>
      </c>
      <c r="X319" s="409">
        <v>4275</v>
      </c>
      <c r="Y319" s="409">
        <v>4275</v>
      </c>
      <c r="Z319" s="370">
        <v>1382.1375</v>
      </c>
      <c r="AA319" s="305">
        <v>1105.71</v>
      </c>
      <c r="AB319" s="289">
        <v>1396</v>
      </c>
      <c r="AC319" s="277">
        <v>1116.8</v>
      </c>
      <c r="AD319" s="263">
        <v>1116.8</v>
      </c>
      <c r="AE319" s="263">
        <v>1116.8</v>
      </c>
      <c r="AF319" s="205">
        <v>1116.8</v>
      </c>
      <c r="AG319" s="205">
        <v>1116.8</v>
      </c>
      <c r="AH319" s="205">
        <v>1116.8</v>
      </c>
      <c r="AI319" s="205">
        <v>1116.8</v>
      </c>
      <c r="AJ319" s="208"/>
      <c r="AK319" s="54"/>
      <c r="AL319" s="312">
        <f t="shared" si="74"/>
        <v>1</v>
      </c>
    </row>
    <row r="320" spans="1:45" ht="23.1" customHeight="1" x14ac:dyDescent="0.25">
      <c r="D320" s="136"/>
      <c r="E320" s="138"/>
      <c r="F320" s="139"/>
      <c r="J320" s="34"/>
      <c r="K320" s="202">
        <f t="shared" si="64"/>
        <v>0</v>
      </c>
      <c r="L320" s="202">
        <f t="shared" si="65"/>
        <v>0</v>
      </c>
      <c r="M320" s="51"/>
      <c r="N320" s="13"/>
      <c r="O320" s="13"/>
      <c r="P320" s="2"/>
      <c r="Q320" s="398"/>
      <c r="R320" s="398"/>
      <c r="S320" s="398"/>
      <c r="T320" s="398"/>
      <c r="U320" s="398"/>
      <c r="V320" s="398"/>
      <c r="W320" s="400"/>
      <c r="X320" s="398"/>
      <c r="Y320" s="398"/>
      <c r="Z320" s="333"/>
      <c r="AA320" s="333"/>
      <c r="AB320" s="330"/>
      <c r="AC320" s="279"/>
      <c r="AD320" s="211"/>
      <c r="AE320" s="211"/>
      <c r="AF320" s="211"/>
      <c r="AG320" s="211"/>
      <c r="AH320" s="211"/>
      <c r="AI320" s="211"/>
      <c r="AJ320" s="211"/>
      <c r="AK320" s="131"/>
      <c r="AL320" s="312" t="e">
        <f t="shared" si="74"/>
        <v>#DIV/0!</v>
      </c>
    </row>
    <row r="321" spans="1:39" ht="23.1" customHeight="1" x14ac:dyDescent="0.25">
      <c r="D321" s="615" t="s">
        <v>61</v>
      </c>
      <c r="E321" s="615"/>
      <c r="F321" s="615"/>
      <c r="G321" s="615"/>
      <c r="H321" s="615"/>
      <c r="I321" s="615"/>
      <c r="J321" s="34"/>
      <c r="K321" s="202">
        <f t="shared" si="64"/>
        <v>0</v>
      </c>
      <c r="L321" s="202">
        <f t="shared" si="65"/>
        <v>0</v>
      </c>
      <c r="M321" s="2"/>
      <c r="N321" s="13"/>
      <c r="O321" s="13"/>
      <c r="P321" s="2"/>
      <c r="Q321" s="553">
        <v>45483</v>
      </c>
      <c r="R321" s="476">
        <v>45455</v>
      </c>
      <c r="S321" s="476">
        <v>45425</v>
      </c>
      <c r="T321" s="476">
        <v>45394</v>
      </c>
      <c r="U321" s="473">
        <v>220324</v>
      </c>
      <c r="V321" s="405"/>
      <c r="W321" s="433"/>
      <c r="X321" s="404"/>
      <c r="Y321" s="404"/>
      <c r="Z321" s="338"/>
      <c r="AA321" s="338"/>
      <c r="AB321" s="330"/>
      <c r="AC321" s="280"/>
      <c r="AD321" s="237"/>
      <c r="AE321" s="237"/>
      <c r="AF321" s="237"/>
      <c r="AG321" s="237"/>
      <c r="AH321" s="237"/>
      <c r="AI321" s="237"/>
      <c r="AJ321" s="237"/>
      <c r="AK321" s="131"/>
      <c r="AL321" s="312">
        <f t="shared" si="74"/>
        <v>1.0006159938400616</v>
      </c>
    </row>
    <row r="322" spans="1:39" s="66" customFormat="1" ht="23.1" customHeight="1" x14ac:dyDescent="0.25">
      <c r="A322" s="449" t="s">
        <v>238</v>
      </c>
      <c r="B322" s="2">
        <v>2045</v>
      </c>
      <c r="C322" s="2" t="s">
        <v>491</v>
      </c>
      <c r="D322" s="91" t="s">
        <v>194</v>
      </c>
      <c r="E322" s="116">
        <f t="shared" ref="E322:F326" si="78">K322</f>
        <v>22200</v>
      </c>
      <c r="F322" s="117">
        <f t="shared" si="78"/>
        <v>13300</v>
      </c>
      <c r="G322" s="101"/>
      <c r="H322" s="45"/>
      <c r="I322" s="45"/>
      <c r="J322" s="71"/>
      <c r="K322" s="202">
        <f t="shared" si="64"/>
        <v>22200</v>
      </c>
      <c r="L322" s="202">
        <f t="shared" si="65"/>
        <v>13300</v>
      </c>
      <c r="M322" s="51"/>
      <c r="N322" s="13">
        <f t="shared" si="68"/>
        <v>22166.474999999999</v>
      </c>
      <c r="O322" s="13">
        <f t="shared" si="69"/>
        <v>13299.885</v>
      </c>
      <c r="P322" s="63"/>
      <c r="Q322" s="554">
        <v>8866.59</v>
      </c>
      <c r="R322" s="477">
        <v>8866.59</v>
      </c>
      <c r="S322" s="477">
        <v>8866.59</v>
      </c>
      <c r="T322" s="477">
        <v>8866.59</v>
      </c>
      <c r="U322" s="451">
        <v>8210</v>
      </c>
      <c r="V322" s="451">
        <v>8210</v>
      </c>
      <c r="W322" s="436">
        <v>7463.54</v>
      </c>
      <c r="X322" s="409">
        <v>7490.7800000000007</v>
      </c>
      <c r="Y322" s="409">
        <v>7490.7800000000007</v>
      </c>
      <c r="Z322" s="368">
        <v>6809.8</v>
      </c>
      <c r="AA322" s="305">
        <v>5447.84</v>
      </c>
      <c r="AB322" s="289">
        <v>4824.9450000674997</v>
      </c>
      <c r="AC322" s="277">
        <v>3859.9560000539996</v>
      </c>
      <c r="AD322" s="263">
        <v>3859.9560000539996</v>
      </c>
      <c r="AE322" s="263">
        <v>3859.9560000539996</v>
      </c>
      <c r="AF322" s="208">
        <v>3473.9951399999995</v>
      </c>
      <c r="AG322" s="208">
        <v>3473.9951399999995</v>
      </c>
      <c r="AH322" s="208">
        <v>3473.9951399999995</v>
      </c>
      <c r="AI322" s="208">
        <v>3473.9951399999995</v>
      </c>
      <c r="AJ322" s="208">
        <v>3133.1124999999997</v>
      </c>
      <c r="AK322" s="191">
        <v>2506.4899999999998</v>
      </c>
      <c r="AL322" s="312">
        <f t="shared" si="74"/>
        <v>1</v>
      </c>
      <c r="AM322" s="144"/>
    </row>
    <row r="323" spans="1:39" ht="23.1" customHeight="1" x14ac:dyDescent="0.25">
      <c r="A323" s="449"/>
      <c r="B323" s="2">
        <v>2046</v>
      </c>
      <c r="C323" s="2" t="s">
        <v>493</v>
      </c>
      <c r="D323" s="91" t="s">
        <v>196</v>
      </c>
      <c r="E323" s="116">
        <f t="shared" si="78"/>
        <v>11800</v>
      </c>
      <c r="F323" s="117">
        <f t="shared" si="78"/>
        <v>7100</v>
      </c>
      <c r="G323" s="101"/>
      <c r="H323" s="45"/>
      <c r="I323" s="45"/>
      <c r="J323" s="71"/>
      <c r="K323" s="202">
        <f t="shared" si="64"/>
        <v>11800</v>
      </c>
      <c r="L323" s="202">
        <f t="shared" si="65"/>
        <v>7100</v>
      </c>
      <c r="M323" s="51"/>
      <c r="N323" s="13">
        <f t="shared" si="68"/>
        <v>11728.575000000001</v>
      </c>
      <c r="O323" s="13">
        <f t="shared" si="69"/>
        <v>7037.1450000000004</v>
      </c>
      <c r="P323" s="51"/>
      <c r="Q323" s="554">
        <v>4691.43</v>
      </c>
      <c r="R323" s="477">
        <v>4691.43</v>
      </c>
      <c r="S323" s="477">
        <v>4691.43</v>
      </c>
      <c r="T323" s="477">
        <v>4691.43</v>
      </c>
      <c r="U323" s="451">
        <v>4344</v>
      </c>
      <c r="V323" s="451">
        <v>4344</v>
      </c>
      <c r="W323" s="436">
        <v>3949.01</v>
      </c>
      <c r="X323" s="409">
        <v>3963.4237499999999</v>
      </c>
      <c r="Y323" s="409">
        <v>3963.4237499999999</v>
      </c>
      <c r="Z323" s="368">
        <v>3603.1124999999997</v>
      </c>
      <c r="AA323" s="305">
        <v>2882.49</v>
      </c>
      <c r="AB323" s="289">
        <v>2487.4751249999999</v>
      </c>
      <c r="AC323" s="277">
        <v>1989.9801</v>
      </c>
      <c r="AD323" s="263">
        <v>1989.9801</v>
      </c>
      <c r="AE323" s="263">
        <v>1989.9801</v>
      </c>
      <c r="AF323" s="208">
        <v>1791</v>
      </c>
      <c r="AG323" s="234">
        <v>1791</v>
      </c>
      <c r="AH323" s="208">
        <v>1985.1400799999999</v>
      </c>
      <c r="AI323" s="208">
        <v>1985.1400799999999</v>
      </c>
      <c r="AJ323" s="208">
        <v>1790.35</v>
      </c>
      <c r="AK323" s="191">
        <v>1432.28</v>
      </c>
      <c r="AL323" s="312">
        <f t="shared" si="74"/>
        <v>1</v>
      </c>
    </row>
    <row r="324" spans="1:39" ht="23.1" customHeight="1" thickBot="1" x14ac:dyDescent="0.3">
      <c r="A324" s="449"/>
      <c r="B324" s="2">
        <v>2047</v>
      </c>
      <c r="C324" s="2" t="s">
        <v>492</v>
      </c>
      <c r="D324" s="217" t="s">
        <v>195</v>
      </c>
      <c r="E324" s="116">
        <f t="shared" si="78"/>
        <v>6700</v>
      </c>
      <c r="F324" s="117">
        <f t="shared" si="78"/>
        <v>4100</v>
      </c>
      <c r="G324" s="101"/>
      <c r="H324" s="45"/>
      <c r="I324" s="45"/>
      <c r="J324" s="71"/>
      <c r="K324" s="202">
        <f t="shared" si="64"/>
        <v>6700</v>
      </c>
      <c r="L324" s="202">
        <f t="shared" si="65"/>
        <v>4100</v>
      </c>
      <c r="M324" s="51"/>
      <c r="N324" s="13">
        <f t="shared" si="68"/>
        <v>6687.45</v>
      </c>
      <c r="O324" s="13">
        <f t="shared" si="69"/>
        <v>4012.4700000000003</v>
      </c>
      <c r="P324" s="51"/>
      <c r="Q324" s="554">
        <v>2674.98</v>
      </c>
      <c r="R324" s="477">
        <v>2674.98</v>
      </c>
      <c r="S324" s="477">
        <v>2674.98</v>
      </c>
      <c r="T324" s="477">
        <v>2674.98</v>
      </c>
      <c r="U324" s="450">
        <v>2477</v>
      </c>
      <c r="V324" s="450">
        <v>2477</v>
      </c>
      <c r="W324" s="436">
        <v>2251.66</v>
      </c>
      <c r="X324" s="409">
        <v>2259.8812500000004</v>
      </c>
      <c r="Y324" s="409">
        <v>2259.8812500000004</v>
      </c>
      <c r="Z324" s="368">
        <v>2054.4375</v>
      </c>
      <c r="AA324" s="305">
        <v>1643.55</v>
      </c>
      <c r="AB324" s="289">
        <v>1418.041375</v>
      </c>
      <c r="AC324" s="277">
        <v>1134.4331</v>
      </c>
      <c r="AD324" s="263">
        <v>1134.4331</v>
      </c>
      <c r="AE324" s="263">
        <v>1134.4331</v>
      </c>
      <c r="AF324" s="208">
        <v>1021</v>
      </c>
      <c r="AG324" s="234">
        <v>1021</v>
      </c>
      <c r="AH324" s="208">
        <v>1131.8907599999998</v>
      </c>
      <c r="AI324" s="208">
        <v>1131.8907599999998</v>
      </c>
      <c r="AJ324" s="208">
        <v>1020.8249999999999</v>
      </c>
      <c r="AK324" s="191">
        <v>816.66</v>
      </c>
      <c r="AL324" s="312">
        <f t="shared" si="74"/>
        <v>1</v>
      </c>
    </row>
    <row r="325" spans="1:39" ht="23.1" customHeight="1" x14ac:dyDescent="0.25">
      <c r="A325" s="449"/>
      <c r="D325" s="80" t="s">
        <v>552</v>
      </c>
      <c r="E325" s="116">
        <f t="shared" si="78"/>
        <v>2600</v>
      </c>
      <c r="F325" s="117">
        <f t="shared" si="78"/>
        <v>1600</v>
      </c>
      <c r="G325" s="101"/>
      <c r="H325" s="45"/>
      <c r="I325" s="45"/>
      <c r="J325" s="71"/>
      <c r="K325" s="202">
        <f t="shared" si="64"/>
        <v>2600</v>
      </c>
      <c r="L325" s="202">
        <f t="shared" si="65"/>
        <v>1600</v>
      </c>
      <c r="M325" s="51"/>
      <c r="N325" s="13">
        <f t="shared" si="68"/>
        <v>2556.5250000000001</v>
      </c>
      <c r="O325" s="13">
        <f t="shared" si="69"/>
        <v>1533.915</v>
      </c>
      <c r="P325" s="51"/>
      <c r="Q325" s="554">
        <v>1022.61</v>
      </c>
      <c r="R325" s="477">
        <v>1022.61</v>
      </c>
      <c r="S325" s="477">
        <v>1022.61</v>
      </c>
      <c r="T325" s="477">
        <v>1022.61</v>
      </c>
      <c r="U325" s="450">
        <v>947</v>
      </c>
      <c r="V325" s="450">
        <v>947</v>
      </c>
      <c r="W325" s="436">
        <v>860.77</v>
      </c>
      <c r="X325" s="409">
        <v>860.77</v>
      </c>
      <c r="Y325" s="409">
        <v>860.77</v>
      </c>
      <c r="Z325" s="368">
        <v>785.375</v>
      </c>
      <c r="AA325" s="305">
        <v>628.29999999999995</v>
      </c>
      <c r="AB325" s="289">
        <v>673.97426019</v>
      </c>
      <c r="AC325" s="277">
        <v>539.17940815199995</v>
      </c>
      <c r="AD325" s="263">
        <v>539.17940815199995</v>
      </c>
      <c r="AE325" s="263">
        <v>539.17940815199995</v>
      </c>
      <c r="AF325" s="208">
        <v>485.26631999999995</v>
      </c>
      <c r="AG325" s="208">
        <v>485.26631999999995</v>
      </c>
      <c r="AH325" s="208">
        <v>485.26631999999995</v>
      </c>
      <c r="AI325" s="208">
        <v>485.26631999999995</v>
      </c>
      <c r="AJ325" s="208">
        <v>437.65</v>
      </c>
      <c r="AK325" s="191">
        <v>350.12</v>
      </c>
      <c r="AL325" s="312">
        <f t="shared" si="74"/>
        <v>1</v>
      </c>
    </row>
    <row r="326" spans="1:39" ht="23.1" customHeight="1" x14ac:dyDescent="0.25">
      <c r="A326" s="449"/>
      <c r="D326" s="91" t="s">
        <v>551</v>
      </c>
      <c r="E326" s="116">
        <f t="shared" si="78"/>
        <v>1000</v>
      </c>
      <c r="F326" s="117">
        <f t="shared" si="78"/>
        <v>600</v>
      </c>
      <c r="G326" s="101"/>
      <c r="H326" s="45"/>
      <c r="I326" s="45"/>
      <c r="J326" s="71"/>
      <c r="K326" s="202">
        <f t="shared" si="64"/>
        <v>1000</v>
      </c>
      <c r="L326" s="202">
        <f t="shared" si="65"/>
        <v>600</v>
      </c>
      <c r="M326" s="51"/>
      <c r="N326" s="13">
        <f t="shared" si="68"/>
        <v>917.90000000000009</v>
      </c>
      <c r="O326" s="13">
        <f t="shared" si="69"/>
        <v>550.74</v>
      </c>
      <c r="P326" s="51"/>
      <c r="Q326" s="554">
        <v>367.16</v>
      </c>
      <c r="R326" s="477">
        <v>367.16</v>
      </c>
      <c r="S326" s="477">
        <v>367.16</v>
      </c>
      <c r="T326" s="477">
        <v>367.16</v>
      </c>
      <c r="U326" s="450">
        <v>340</v>
      </c>
      <c r="V326" s="450">
        <v>340</v>
      </c>
      <c r="W326" s="436">
        <v>309.04000000000002</v>
      </c>
      <c r="X326" s="409">
        <v>309.04000000000002</v>
      </c>
      <c r="Y326" s="409">
        <v>309.04000000000002</v>
      </c>
      <c r="Z326" s="368">
        <v>281.97500000000002</v>
      </c>
      <c r="AA326" s="305">
        <v>225.58</v>
      </c>
      <c r="AB326" s="289">
        <v>269.59355403749998</v>
      </c>
      <c r="AC326" s="277">
        <v>215.67484322999999</v>
      </c>
      <c r="AD326" s="263">
        <v>215.67484322999999</v>
      </c>
      <c r="AE326" s="263">
        <v>215.67484322999999</v>
      </c>
      <c r="AF326" s="208">
        <v>194.10929999999999</v>
      </c>
      <c r="AG326" s="208">
        <v>194.10929999999999</v>
      </c>
      <c r="AH326" s="208">
        <v>194.10929999999999</v>
      </c>
      <c r="AI326" s="208">
        <v>194.10929999999999</v>
      </c>
      <c r="AJ326" s="208">
        <v>175.0625</v>
      </c>
      <c r="AK326" s="191">
        <v>140.05000000000001</v>
      </c>
      <c r="AL326" s="312">
        <f t="shared" si="74"/>
        <v>1</v>
      </c>
    </row>
    <row r="327" spans="1:39" ht="23.1" customHeight="1" x14ac:dyDescent="0.25">
      <c r="B327" s="2">
        <v>2046</v>
      </c>
      <c r="C327" s="2" t="s">
        <v>657</v>
      </c>
      <c r="D327" s="91" t="s">
        <v>732</v>
      </c>
      <c r="E327" s="116">
        <f t="shared" ref="E327:F328" si="79">MROUND(K327+4.7,10)</f>
        <v>6500</v>
      </c>
      <c r="F327" s="117">
        <f t="shared" si="79"/>
        <v>3900</v>
      </c>
      <c r="K327" s="202">
        <f t="shared" si="64"/>
        <v>6500</v>
      </c>
      <c r="L327" s="202">
        <f t="shared" si="65"/>
        <v>3900</v>
      </c>
      <c r="M327" s="51"/>
      <c r="N327" s="13">
        <f t="shared" si="68"/>
        <v>6449.2749999999996</v>
      </c>
      <c r="O327" s="13">
        <f t="shared" si="69"/>
        <v>3869.5650000000001</v>
      </c>
      <c r="P327" s="51"/>
      <c r="Q327" s="398">
        <v>2579.71</v>
      </c>
      <c r="R327" s="398">
        <v>2579.71</v>
      </c>
      <c r="S327" s="398">
        <v>2579.71</v>
      </c>
      <c r="T327" s="398">
        <v>2579.71</v>
      </c>
      <c r="U327" s="398">
        <v>2579.71</v>
      </c>
      <c r="V327" s="398">
        <v>2579.71</v>
      </c>
      <c r="W327" s="400">
        <v>2579.71</v>
      </c>
      <c r="X327" s="400">
        <v>2579.71</v>
      </c>
      <c r="Y327" s="400">
        <v>2579.71</v>
      </c>
      <c r="Z327" s="367">
        <v>2579.71</v>
      </c>
      <c r="AA327" s="303">
        <v>2579.71</v>
      </c>
      <c r="AB327" s="289">
        <v>2487.4751249999999</v>
      </c>
      <c r="AC327" s="277">
        <v>1989.9801</v>
      </c>
      <c r="AD327" s="263">
        <v>1989.9801</v>
      </c>
      <c r="AE327" s="263">
        <v>1989.9801</v>
      </c>
      <c r="AF327" s="208">
        <v>1791</v>
      </c>
      <c r="AG327" s="234">
        <v>1791</v>
      </c>
      <c r="AH327" s="208">
        <v>1985.1400799999999</v>
      </c>
      <c r="AI327" s="208">
        <v>1985.1400799999999</v>
      </c>
      <c r="AJ327" s="208">
        <v>1790.35</v>
      </c>
      <c r="AK327" s="191">
        <v>1432.28</v>
      </c>
      <c r="AL327" s="312">
        <f t="shared" si="74"/>
        <v>1</v>
      </c>
      <c r="AM327" s="144">
        <f t="shared" ref="AM327:AM328" si="80">W327*1.1</f>
        <v>2837.6810000000005</v>
      </c>
    </row>
    <row r="328" spans="1:39" ht="23.1" customHeight="1" x14ac:dyDescent="0.25">
      <c r="B328" s="2">
        <v>2047</v>
      </c>
      <c r="C328" s="2" t="s">
        <v>657</v>
      </c>
      <c r="D328" s="91" t="s">
        <v>733</v>
      </c>
      <c r="E328" s="116">
        <f t="shared" si="79"/>
        <v>3600</v>
      </c>
      <c r="F328" s="117">
        <f t="shared" si="79"/>
        <v>2200</v>
      </c>
      <c r="K328" s="202">
        <f t="shared" si="64"/>
        <v>3600</v>
      </c>
      <c r="L328" s="202">
        <f t="shared" si="65"/>
        <v>2200</v>
      </c>
      <c r="M328" s="51"/>
      <c r="N328" s="13">
        <f t="shared" si="68"/>
        <v>3550.3500000000004</v>
      </c>
      <c r="O328" s="13">
        <f t="shared" si="69"/>
        <v>2130.21</v>
      </c>
      <c r="P328" s="51"/>
      <c r="Q328" s="398">
        <v>1420.14</v>
      </c>
      <c r="R328" s="398">
        <v>1420.14</v>
      </c>
      <c r="S328" s="398">
        <v>1420.14</v>
      </c>
      <c r="T328" s="398">
        <v>1420.14</v>
      </c>
      <c r="U328" s="398">
        <v>1420.14</v>
      </c>
      <c r="V328" s="398">
        <v>1420.14</v>
      </c>
      <c r="W328" s="400">
        <v>1420.14</v>
      </c>
      <c r="X328" s="400">
        <v>1420.14</v>
      </c>
      <c r="Y328" s="400">
        <v>1420.14</v>
      </c>
      <c r="Z328" s="367">
        <v>1420.14</v>
      </c>
      <c r="AA328" s="303">
        <v>1420.14</v>
      </c>
      <c r="AB328" s="289">
        <v>1418.041375</v>
      </c>
      <c r="AC328" s="277">
        <v>1134.4331</v>
      </c>
      <c r="AD328" s="263">
        <v>1134.4331</v>
      </c>
      <c r="AE328" s="263">
        <v>1134.4331</v>
      </c>
      <c r="AF328" s="208">
        <v>1021</v>
      </c>
      <c r="AG328" s="234">
        <v>1021</v>
      </c>
      <c r="AH328" s="208">
        <v>1131.8907599999998</v>
      </c>
      <c r="AI328" s="208">
        <v>1131.8907599999998</v>
      </c>
      <c r="AJ328" s="208">
        <v>1020.8249999999999</v>
      </c>
      <c r="AK328" s="191">
        <v>816.66</v>
      </c>
      <c r="AL328" s="312">
        <f t="shared" si="74"/>
        <v>1</v>
      </c>
      <c r="AM328" s="144">
        <f t="shared" si="80"/>
        <v>1562.1540000000002</v>
      </c>
    </row>
    <row r="329" spans="1:39" ht="23.1" customHeight="1" x14ac:dyDescent="0.25">
      <c r="E329" s="138"/>
      <c r="F329" s="139"/>
      <c r="K329" s="202">
        <f t="shared" si="64"/>
        <v>0</v>
      </c>
      <c r="L329" s="202">
        <f t="shared" si="65"/>
        <v>0</v>
      </c>
      <c r="M329" s="51"/>
      <c r="N329" s="13"/>
      <c r="O329" s="13"/>
      <c r="P329" s="51"/>
      <c r="Q329" s="398"/>
      <c r="R329" s="398"/>
      <c r="S329" s="398"/>
      <c r="T329" s="398"/>
      <c r="U329" s="398"/>
      <c r="V329" s="398"/>
      <c r="W329" s="400"/>
      <c r="X329" s="400"/>
      <c r="Y329" s="400"/>
      <c r="Z329" s="367"/>
      <c r="AA329" s="303"/>
      <c r="AB329" s="289"/>
      <c r="AC329" s="277"/>
      <c r="AD329" s="263"/>
      <c r="AE329" s="263"/>
      <c r="AF329" s="208"/>
      <c r="AG329" s="234"/>
      <c r="AH329" s="208"/>
      <c r="AI329" s="208"/>
      <c r="AJ329" s="208"/>
      <c r="AK329" s="191"/>
      <c r="AL329" s="312" t="e">
        <f t="shared" si="74"/>
        <v>#DIV/0!</v>
      </c>
    </row>
    <row r="330" spans="1:39" ht="23.1" customHeight="1" x14ac:dyDescent="0.25">
      <c r="D330" s="615" t="s">
        <v>525</v>
      </c>
      <c r="E330" s="615"/>
      <c r="F330" s="615"/>
      <c r="G330" s="615"/>
      <c r="H330" s="615"/>
      <c r="I330" s="615"/>
      <c r="J330" s="34"/>
      <c r="K330" s="202">
        <f t="shared" si="64"/>
        <v>0</v>
      </c>
      <c r="L330" s="202">
        <f t="shared" si="65"/>
        <v>0</v>
      </c>
      <c r="M330" s="2"/>
      <c r="N330" s="13"/>
      <c r="O330" s="13"/>
      <c r="P330" s="2"/>
      <c r="Q330" s="565">
        <v>45480</v>
      </c>
      <c r="R330" s="406">
        <v>45455</v>
      </c>
      <c r="S330" s="398"/>
      <c r="T330" s="398"/>
      <c r="U330" s="398"/>
      <c r="V330" s="398"/>
      <c r="W330" s="400"/>
      <c r="X330" s="398"/>
      <c r="Y330" s="398"/>
      <c r="Z330" s="333"/>
      <c r="AA330" s="333"/>
      <c r="AB330" s="330"/>
      <c r="AC330" s="277"/>
      <c r="AD330" s="208"/>
      <c r="AE330" s="208"/>
      <c r="AF330" s="208"/>
      <c r="AG330" s="208"/>
      <c r="AH330" s="208"/>
      <c r="AI330" s="208"/>
      <c r="AJ330" s="208"/>
      <c r="AK330" s="53"/>
      <c r="AL330" s="312">
        <f t="shared" si="74"/>
        <v>1.0005499945000551</v>
      </c>
    </row>
    <row r="331" spans="1:39" ht="23.1" customHeight="1" x14ac:dyDescent="0.25">
      <c r="A331" s="543" t="s">
        <v>951</v>
      </c>
      <c r="B331" s="2">
        <v>1859</v>
      </c>
      <c r="C331" s="2" t="s">
        <v>400</v>
      </c>
      <c r="D331" s="4" t="s">
        <v>526</v>
      </c>
      <c r="E331" s="116">
        <f t="shared" ref="E331:F334" si="81">K331</f>
        <v>700</v>
      </c>
      <c r="F331" s="117">
        <f t="shared" si="81"/>
        <v>500</v>
      </c>
      <c r="G331" s="101"/>
      <c r="K331" s="202">
        <f t="shared" si="64"/>
        <v>700</v>
      </c>
      <c r="L331" s="202">
        <f t="shared" si="65"/>
        <v>500</v>
      </c>
      <c r="M331" s="51"/>
      <c r="N331" s="13">
        <f t="shared" si="68"/>
        <v>700.55803125000011</v>
      </c>
      <c r="O331" s="13">
        <f t="shared" si="69"/>
        <v>420.33481875000007</v>
      </c>
      <c r="P331" s="51"/>
      <c r="Q331" s="554">
        <v>280.22321250000005</v>
      </c>
      <c r="R331" s="398">
        <v>280.22321250000005</v>
      </c>
      <c r="S331" s="398">
        <v>227.82375000000002</v>
      </c>
      <c r="T331" s="398">
        <v>227.82375000000002</v>
      </c>
      <c r="U331" s="398">
        <v>227.82375000000002</v>
      </c>
      <c r="V331" s="398">
        <v>227.82375000000002</v>
      </c>
      <c r="W331" s="400">
        <v>227.82375000000002</v>
      </c>
      <c r="X331" s="409">
        <v>227.82375000000002</v>
      </c>
      <c r="Y331" s="409">
        <v>227.82375000000002</v>
      </c>
      <c r="Z331" s="367">
        <v>207.11250000000001</v>
      </c>
      <c r="AA331" s="303">
        <v>165.69</v>
      </c>
      <c r="AB331" s="289">
        <v>149.51325485249998</v>
      </c>
      <c r="AC331" s="277">
        <v>119.61060388199999</v>
      </c>
      <c r="AD331" s="263">
        <v>119.61060388199999</v>
      </c>
      <c r="AE331" s="263">
        <v>119.61060388199999</v>
      </c>
      <c r="AF331" s="208">
        <v>107.65061999999999</v>
      </c>
      <c r="AG331" s="208">
        <v>107.65061999999999</v>
      </c>
      <c r="AH331" s="208">
        <v>107.65061999999999</v>
      </c>
      <c r="AI331" s="208">
        <v>107.65061999999999</v>
      </c>
      <c r="AJ331" s="208">
        <v>97.087500000000006</v>
      </c>
      <c r="AK331" s="53">
        <v>77.67</v>
      </c>
      <c r="AL331" s="312">
        <f t="shared" si="74"/>
        <v>1</v>
      </c>
    </row>
    <row r="332" spans="1:39" ht="23.1" customHeight="1" x14ac:dyDescent="0.25">
      <c r="B332" s="2">
        <v>1860</v>
      </c>
      <c r="C332" s="2" t="s">
        <v>401</v>
      </c>
      <c r="D332" s="4" t="s">
        <v>527</v>
      </c>
      <c r="E332" s="116">
        <f t="shared" si="81"/>
        <v>400</v>
      </c>
      <c r="F332" s="117">
        <f t="shared" si="81"/>
        <v>300</v>
      </c>
      <c r="G332" s="101"/>
      <c r="K332" s="202">
        <f t="shared" si="64"/>
        <v>400</v>
      </c>
      <c r="L332" s="202">
        <f t="shared" si="65"/>
        <v>300</v>
      </c>
      <c r="M332" s="51"/>
      <c r="N332" s="13">
        <f t="shared" si="68"/>
        <v>395.41425000000004</v>
      </c>
      <c r="O332" s="13">
        <f t="shared" si="69"/>
        <v>237.24855000000002</v>
      </c>
      <c r="P332" s="51"/>
      <c r="Q332" s="554">
        <v>158.16570000000002</v>
      </c>
      <c r="R332" s="398">
        <v>158.16570000000002</v>
      </c>
      <c r="S332" s="398">
        <v>128.59</v>
      </c>
      <c r="T332" s="398">
        <v>128.59</v>
      </c>
      <c r="U332" s="398">
        <v>128.59</v>
      </c>
      <c r="V332" s="398">
        <v>128.59</v>
      </c>
      <c r="W332" s="400">
        <v>128.59</v>
      </c>
      <c r="X332" s="409">
        <v>128.59</v>
      </c>
      <c r="Y332" s="409">
        <v>128.59</v>
      </c>
      <c r="Z332" s="367">
        <v>116.89999999999999</v>
      </c>
      <c r="AA332" s="303">
        <v>93.52</v>
      </c>
      <c r="AB332" s="289">
        <v>84.391156080000002</v>
      </c>
      <c r="AC332" s="277">
        <v>67.512924863999999</v>
      </c>
      <c r="AD332" s="263">
        <v>67.512924863999999</v>
      </c>
      <c r="AE332" s="263">
        <v>67.512924863999999</v>
      </c>
      <c r="AF332" s="208">
        <v>60.762239999999998</v>
      </c>
      <c r="AG332" s="208">
        <v>60.762239999999998</v>
      </c>
      <c r="AH332" s="208">
        <v>60.762239999999998</v>
      </c>
      <c r="AI332" s="208">
        <v>60.762239999999998</v>
      </c>
      <c r="AJ332" s="208">
        <v>54.800000000000004</v>
      </c>
      <c r="AK332" s="53">
        <v>43.84</v>
      </c>
      <c r="AL332" s="312">
        <f t="shared" si="74"/>
        <v>1</v>
      </c>
    </row>
    <row r="333" spans="1:39" ht="23.1" customHeight="1" x14ac:dyDescent="0.25">
      <c r="D333" s="4" t="s">
        <v>528</v>
      </c>
      <c r="E333" s="116">
        <f t="shared" si="81"/>
        <v>300</v>
      </c>
      <c r="F333" s="117">
        <f t="shared" si="81"/>
        <v>200</v>
      </c>
      <c r="G333" s="101"/>
      <c r="K333" s="202">
        <f t="shared" si="64"/>
        <v>300</v>
      </c>
      <c r="L333" s="202">
        <f t="shared" si="65"/>
        <v>200</v>
      </c>
      <c r="M333" s="51"/>
      <c r="N333" s="13">
        <f t="shared" si="68"/>
        <v>219.27056249999998</v>
      </c>
      <c r="O333" s="13">
        <f t="shared" si="69"/>
        <v>131.56233750000001</v>
      </c>
      <c r="P333" s="51"/>
      <c r="Q333" s="554">
        <v>87.708224999999999</v>
      </c>
      <c r="R333" s="398">
        <v>87.708224999999999</v>
      </c>
      <c r="S333" s="398">
        <v>71.307500000000005</v>
      </c>
      <c r="T333" s="398">
        <v>71.307500000000005</v>
      </c>
      <c r="U333" s="398">
        <v>71.307500000000005</v>
      </c>
      <c r="V333" s="398">
        <v>71.307500000000005</v>
      </c>
      <c r="W333" s="400">
        <v>71.307500000000005</v>
      </c>
      <c r="X333" s="409">
        <v>71.307500000000005</v>
      </c>
      <c r="Y333" s="409">
        <v>71.307500000000005</v>
      </c>
      <c r="Z333" s="367">
        <v>64.825000000000003</v>
      </c>
      <c r="AA333" s="303">
        <v>51.86</v>
      </c>
      <c r="AB333" s="289">
        <v>46.757782417499996</v>
      </c>
      <c r="AC333" s="277">
        <v>37.406225933999998</v>
      </c>
      <c r="AD333" s="263">
        <v>37.406225933999998</v>
      </c>
      <c r="AE333" s="263">
        <v>37.406225933999998</v>
      </c>
      <c r="AF333" s="208">
        <v>33.665939999999999</v>
      </c>
      <c r="AG333" s="208">
        <v>33.665939999999999</v>
      </c>
      <c r="AH333" s="208">
        <v>33.665939999999999</v>
      </c>
      <c r="AI333" s="208">
        <v>33.665939999999999</v>
      </c>
      <c r="AJ333" s="208">
        <v>30.362499999999997</v>
      </c>
      <c r="AK333" s="53">
        <v>24.29</v>
      </c>
      <c r="AL333" s="312">
        <f t="shared" si="74"/>
        <v>1</v>
      </c>
    </row>
    <row r="334" spans="1:39" ht="23.1" customHeight="1" x14ac:dyDescent="0.25">
      <c r="D334" s="4" t="s">
        <v>781</v>
      </c>
      <c r="E334" s="116">
        <f t="shared" si="81"/>
        <v>100</v>
      </c>
      <c r="F334" s="117">
        <f t="shared" si="81"/>
        <v>100</v>
      </c>
      <c r="K334" s="202">
        <f t="shared" si="64"/>
        <v>100</v>
      </c>
      <c r="L334" s="202">
        <f t="shared" si="65"/>
        <v>100</v>
      </c>
      <c r="M334" s="51"/>
      <c r="N334" s="13">
        <f t="shared" si="68"/>
        <v>41.858437500000001</v>
      </c>
      <c r="O334" s="13">
        <f t="shared" si="69"/>
        <v>25.115062500000001</v>
      </c>
      <c r="P334" s="51"/>
      <c r="Q334" s="554">
        <v>16.743375</v>
      </c>
      <c r="R334" s="398">
        <v>16.743375</v>
      </c>
      <c r="S334" s="398">
        <v>13.612500000000001</v>
      </c>
      <c r="T334" s="398">
        <v>13.612500000000001</v>
      </c>
      <c r="U334" s="398">
        <v>13.612500000000001</v>
      </c>
      <c r="V334" s="398">
        <v>13.612500000000001</v>
      </c>
      <c r="W334" s="400">
        <v>13.612500000000001</v>
      </c>
      <c r="X334" s="409">
        <v>13.612500000000001</v>
      </c>
      <c r="Y334" s="409">
        <v>13.612500000000001</v>
      </c>
      <c r="Z334" s="367">
        <v>12.375</v>
      </c>
      <c r="AA334" s="303">
        <v>9.9</v>
      </c>
      <c r="AB334" s="289">
        <v>7.6999230000000001</v>
      </c>
      <c r="AC334" s="277">
        <v>6.1599383999999997</v>
      </c>
      <c r="AD334" s="263">
        <v>6.1599383999999997</v>
      </c>
      <c r="AE334" s="263">
        <v>6.1599383999999997</v>
      </c>
      <c r="AF334" s="208">
        <v>5.5439999999999996</v>
      </c>
      <c r="AG334" s="208">
        <v>5.5439999999999996</v>
      </c>
      <c r="AH334" s="208">
        <v>5.5439999999999996</v>
      </c>
      <c r="AI334" s="208">
        <v>5.5439999999999996</v>
      </c>
      <c r="AJ334" s="208">
        <v>5</v>
      </c>
      <c r="AK334" s="53">
        <v>4</v>
      </c>
      <c r="AL334" s="312">
        <f t="shared" si="74"/>
        <v>1</v>
      </c>
    </row>
    <row r="335" spans="1:39" ht="23.1" customHeight="1" x14ac:dyDescent="0.25">
      <c r="D335" s="136"/>
      <c r="E335" s="138"/>
      <c r="F335" s="139"/>
      <c r="K335" s="202">
        <f t="shared" si="64"/>
        <v>0</v>
      </c>
      <c r="L335" s="202">
        <f t="shared" si="65"/>
        <v>0</v>
      </c>
      <c r="M335" s="51"/>
      <c r="N335" s="13"/>
      <c r="O335" s="13"/>
      <c r="P335" s="51"/>
      <c r="Q335" s="398"/>
      <c r="R335" s="398"/>
      <c r="S335" s="398"/>
      <c r="T335" s="398"/>
      <c r="U335" s="398"/>
      <c r="V335" s="398"/>
      <c r="W335" s="400"/>
      <c r="X335" s="400"/>
      <c r="Y335" s="400"/>
      <c r="Z335" s="367"/>
      <c r="AA335" s="303"/>
      <c r="AB335" s="289"/>
      <c r="AC335" s="277"/>
      <c r="AD335" s="263"/>
      <c r="AE335" s="263"/>
      <c r="AF335" s="208"/>
      <c r="AG335" s="208"/>
      <c r="AH335" s="208"/>
      <c r="AI335" s="208"/>
      <c r="AJ335" s="208"/>
      <c r="AK335" s="53"/>
      <c r="AL335" s="312" t="e">
        <f t="shared" si="74"/>
        <v>#DIV/0!</v>
      </c>
    </row>
    <row r="336" spans="1:39" ht="23.1" customHeight="1" x14ac:dyDescent="0.25">
      <c r="D336" s="615" t="s">
        <v>13</v>
      </c>
      <c r="E336" s="615"/>
      <c r="F336" s="615"/>
      <c r="G336" s="615"/>
      <c r="H336" s="615"/>
      <c r="I336" s="615"/>
      <c r="J336" s="34"/>
      <c r="K336" s="202">
        <f t="shared" si="64"/>
        <v>0</v>
      </c>
      <c r="L336" s="202">
        <f t="shared" si="65"/>
        <v>0</v>
      </c>
      <c r="M336" s="2"/>
      <c r="N336" s="13"/>
      <c r="O336" s="13"/>
      <c r="P336" s="2"/>
      <c r="Q336" s="553">
        <v>45483</v>
      </c>
      <c r="R336" s="528">
        <v>45455</v>
      </c>
      <c r="S336" s="513">
        <v>45425</v>
      </c>
      <c r="T336" s="472">
        <v>280224</v>
      </c>
      <c r="U336" s="472">
        <v>230324</v>
      </c>
      <c r="V336" s="398"/>
      <c r="W336" s="400"/>
      <c r="X336" s="400"/>
      <c r="Y336" s="400"/>
      <c r="Z336" s="332"/>
      <c r="AA336" s="338"/>
      <c r="AB336" s="330"/>
      <c r="AC336" s="277"/>
      <c r="AD336" s="272"/>
      <c r="AE336" s="263"/>
      <c r="AF336" s="208"/>
      <c r="AG336" s="208"/>
      <c r="AH336" s="208"/>
      <c r="AI336" s="208"/>
      <c r="AJ336" s="208"/>
      <c r="AK336" s="190"/>
      <c r="AL336" s="312">
        <f t="shared" si="74"/>
        <v>1.0006159938400616</v>
      </c>
    </row>
    <row r="337" spans="1:39" ht="23.1" customHeight="1" x14ac:dyDescent="0.25">
      <c r="A337" s="2" t="s">
        <v>301</v>
      </c>
      <c r="B337" s="2">
        <v>450</v>
      </c>
      <c r="C337" s="2" t="s">
        <v>368</v>
      </c>
      <c r="D337" s="4" t="s">
        <v>739</v>
      </c>
      <c r="E337" s="116">
        <f t="shared" ref="E337:F339" si="82">K337</f>
        <v>5200</v>
      </c>
      <c r="F337" s="117">
        <f t="shared" si="82"/>
        <v>3100</v>
      </c>
      <c r="G337" s="101"/>
      <c r="K337" s="202">
        <f t="shared" ref="K337:K343" si="83">MROUND(N337+48,100)</f>
        <v>5200</v>
      </c>
      <c r="L337" s="202">
        <f t="shared" ref="L337:L343" si="84">MROUND(O337+48,100)</f>
        <v>3100</v>
      </c>
      <c r="M337" s="51"/>
      <c r="N337" s="13">
        <f t="shared" si="68"/>
        <v>5152.0249999999996</v>
      </c>
      <c r="O337" s="13">
        <f t="shared" si="69"/>
        <v>3091.2150000000001</v>
      </c>
      <c r="P337" s="51"/>
      <c r="Q337" s="556">
        <v>2060.81</v>
      </c>
      <c r="R337" s="534">
        <v>2455.7800000000002</v>
      </c>
      <c r="S337" s="468">
        <v>2455.7800000000002</v>
      </c>
      <c r="T337" s="468">
        <v>2455.7800000000002</v>
      </c>
      <c r="U337" s="468">
        <v>2455.7800000000002</v>
      </c>
      <c r="V337" s="398">
        <v>2135.46</v>
      </c>
      <c r="W337" s="436">
        <v>2135.46</v>
      </c>
      <c r="X337" s="409">
        <v>2126.66</v>
      </c>
      <c r="Y337" s="409">
        <v>2126.66</v>
      </c>
      <c r="Z337" s="367">
        <v>1432.2874999999999</v>
      </c>
      <c r="AA337" s="306">
        <v>1145.83</v>
      </c>
      <c r="AB337" s="289">
        <v>987.5</v>
      </c>
      <c r="AC337" s="277">
        <v>790</v>
      </c>
      <c r="AD337" s="272">
        <v>790</v>
      </c>
      <c r="AE337" s="263">
        <v>859.77737999999999</v>
      </c>
      <c r="AF337" s="208">
        <v>859.77737999999999</v>
      </c>
      <c r="AG337" s="208">
        <v>859.77737999999999</v>
      </c>
      <c r="AH337" s="208">
        <v>859.77737999999999</v>
      </c>
      <c r="AI337" s="208">
        <v>859.77737999999999</v>
      </c>
      <c r="AJ337" s="208">
        <v>775.41250000000002</v>
      </c>
      <c r="AK337" s="190">
        <v>620.33000000000004</v>
      </c>
      <c r="AL337" s="312">
        <f t="shared" si="74"/>
        <v>0.839167189243336</v>
      </c>
    </row>
    <row r="338" spans="1:39" ht="23.1" customHeight="1" x14ac:dyDescent="0.25">
      <c r="B338" s="2">
        <v>451</v>
      </c>
      <c r="C338" s="2" t="s">
        <v>369</v>
      </c>
      <c r="D338" s="4" t="s">
        <v>740</v>
      </c>
      <c r="E338" s="116">
        <f t="shared" si="82"/>
        <v>41000</v>
      </c>
      <c r="F338" s="117">
        <f t="shared" si="82"/>
        <v>24600</v>
      </c>
      <c r="G338" s="101"/>
      <c r="K338" s="202">
        <f t="shared" si="83"/>
        <v>41000</v>
      </c>
      <c r="L338" s="202">
        <f t="shared" si="84"/>
        <v>24600</v>
      </c>
      <c r="M338" s="51"/>
      <c r="N338" s="13">
        <f t="shared" si="68"/>
        <v>40916.300000000003</v>
      </c>
      <c r="O338" s="13">
        <f t="shared" si="69"/>
        <v>24549.78</v>
      </c>
      <c r="P338" s="51"/>
      <c r="Q338" s="556">
        <v>16366.52</v>
      </c>
      <c r="R338" s="534">
        <v>23837.26</v>
      </c>
      <c r="S338" s="468">
        <v>23837.26</v>
      </c>
      <c r="T338" s="468">
        <v>23837.26</v>
      </c>
      <c r="U338" s="468">
        <v>23837.26</v>
      </c>
      <c r="V338" s="398">
        <v>20728.05</v>
      </c>
      <c r="W338" s="436">
        <v>20728.05</v>
      </c>
      <c r="X338" s="409">
        <v>20642.64</v>
      </c>
      <c r="Y338" s="409">
        <v>20642.64</v>
      </c>
      <c r="Z338" s="367">
        <v>13902.637500000001</v>
      </c>
      <c r="AA338" s="306">
        <v>11122.11</v>
      </c>
      <c r="AB338" s="289"/>
      <c r="AC338" s="277"/>
      <c r="AD338" s="263">
        <f t="shared" ref="AD338" si="85">AL338*$Q$6</f>
        <v>31226.295706805231</v>
      </c>
      <c r="AE338" s="263">
        <v>8265.4525799999992</v>
      </c>
      <c r="AF338" s="208">
        <v>8265.4525799999992</v>
      </c>
      <c r="AG338" s="208">
        <v>8265.4525799999992</v>
      </c>
      <c r="AH338" s="208">
        <v>8265.4525799999992</v>
      </c>
      <c r="AI338" s="208">
        <v>8265.4525799999992</v>
      </c>
      <c r="AJ338" s="208">
        <v>7454.4124999999995</v>
      </c>
      <c r="AK338" s="190">
        <v>5963.53</v>
      </c>
      <c r="AL338" s="312">
        <f t="shared" si="74"/>
        <v>0.68659401290248967</v>
      </c>
    </row>
    <row r="339" spans="1:39" ht="23.1" customHeight="1" x14ac:dyDescent="0.25">
      <c r="D339" s="4" t="s">
        <v>741</v>
      </c>
      <c r="E339" s="116">
        <f t="shared" si="82"/>
        <v>29800</v>
      </c>
      <c r="F339" s="117">
        <f t="shared" si="82"/>
        <v>17900</v>
      </c>
      <c r="G339" s="101"/>
      <c r="K339" s="202">
        <f t="shared" si="83"/>
        <v>29800</v>
      </c>
      <c r="L339" s="202">
        <f t="shared" si="84"/>
        <v>17900</v>
      </c>
      <c r="M339" s="51"/>
      <c r="N339" s="13">
        <f t="shared" si="68"/>
        <v>29746.525000000001</v>
      </c>
      <c r="O339" s="13">
        <f t="shared" si="69"/>
        <v>17847.915000000001</v>
      </c>
      <c r="P339" s="51"/>
      <c r="Q339" s="556">
        <v>11898.61</v>
      </c>
      <c r="R339" s="534">
        <v>15754.41</v>
      </c>
      <c r="S339" s="468">
        <v>15754.41</v>
      </c>
      <c r="T339" s="468">
        <v>15754.41</v>
      </c>
      <c r="U339" s="468">
        <v>15754.41</v>
      </c>
      <c r="V339" s="398">
        <v>13699.49</v>
      </c>
      <c r="W339" s="436">
        <v>13699.49</v>
      </c>
      <c r="X339" s="409">
        <v>13643.03</v>
      </c>
      <c r="Y339" s="409">
        <v>13643.03</v>
      </c>
      <c r="Z339" s="367">
        <v>9188.4625000000015</v>
      </c>
      <c r="AA339" s="306">
        <v>7350.77</v>
      </c>
      <c r="AB339" s="289">
        <v>0</v>
      </c>
      <c r="AC339" s="277"/>
      <c r="AD339" s="208"/>
      <c r="AE339" s="208"/>
      <c r="AF339" s="208">
        <v>0</v>
      </c>
      <c r="AG339" s="208">
        <v>0</v>
      </c>
      <c r="AH339" s="208">
        <v>0</v>
      </c>
      <c r="AI339" s="208">
        <v>0</v>
      </c>
      <c r="AJ339" s="208">
        <v>0</v>
      </c>
      <c r="AK339" s="54"/>
      <c r="AL339" s="312">
        <f t="shared" si="74"/>
        <v>0.75525582995491425</v>
      </c>
    </row>
    <row r="340" spans="1:39" ht="23.1" customHeight="1" x14ac:dyDescent="0.25">
      <c r="D340" s="136"/>
      <c r="E340" s="138"/>
      <c r="F340" s="139"/>
      <c r="J340" s="34"/>
      <c r="K340" s="202">
        <f t="shared" si="83"/>
        <v>0</v>
      </c>
      <c r="L340" s="202">
        <f t="shared" si="84"/>
        <v>0</v>
      </c>
      <c r="M340" s="2"/>
      <c r="N340" s="13"/>
      <c r="O340" s="13"/>
      <c r="P340" s="2"/>
      <c r="Q340" s="398"/>
      <c r="R340" s="398"/>
      <c r="S340" s="398"/>
      <c r="T340" s="398"/>
      <c r="U340" s="398"/>
      <c r="V340" s="398"/>
      <c r="W340" s="400"/>
      <c r="X340" s="400"/>
      <c r="Y340" s="400"/>
      <c r="Z340" s="332"/>
      <c r="AA340" s="338"/>
      <c r="AB340" s="330"/>
      <c r="AC340" s="280"/>
      <c r="AD340" s="237"/>
      <c r="AE340" s="237"/>
      <c r="AF340" s="237"/>
      <c r="AG340" s="237"/>
      <c r="AH340" s="237"/>
      <c r="AI340" s="237"/>
      <c r="AJ340" s="237"/>
      <c r="AK340" s="131"/>
      <c r="AL340" s="312" t="e">
        <f t="shared" si="74"/>
        <v>#DIV/0!</v>
      </c>
    </row>
    <row r="341" spans="1:39" ht="23.1" customHeight="1" x14ac:dyDescent="0.25">
      <c r="D341" s="615" t="s">
        <v>11</v>
      </c>
      <c r="E341" s="615"/>
      <c r="F341" s="615"/>
      <c r="G341" s="615"/>
      <c r="H341" s="615"/>
      <c r="I341" s="615"/>
      <c r="K341" s="202">
        <f t="shared" si="83"/>
        <v>0</v>
      </c>
      <c r="L341" s="202">
        <f t="shared" si="84"/>
        <v>0</v>
      </c>
      <c r="M341" s="51"/>
      <c r="N341" s="13"/>
      <c r="O341" s="13"/>
      <c r="P341" s="51"/>
      <c r="Q341" s="513">
        <v>45455</v>
      </c>
      <c r="R341" s="513">
        <v>45455</v>
      </c>
      <c r="S341" s="513">
        <v>45425</v>
      </c>
      <c r="T341" s="472">
        <v>150124</v>
      </c>
      <c r="U341" s="472">
        <v>230324</v>
      </c>
      <c r="V341" s="398"/>
      <c r="W341" s="400"/>
      <c r="X341" s="400"/>
      <c r="Y341" s="400"/>
      <c r="Z341" s="367"/>
      <c r="AA341" s="305"/>
      <c r="AB341" s="289"/>
      <c r="AC341" s="277"/>
      <c r="AD341" s="263"/>
      <c r="AE341" s="263"/>
      <c r="AF341" s="208"/>
      <c r="AG341" s="208"/>
      <c r="AH341" s="208"/>
      <c r="AI341" s="208"/>
      <c r="AJ341" s="208"/>
      <c r="AK341" s="191"/>
      <c r="AL341" s="312">
        <f t="shared" si="74"/>
        <v>1</v>
      </c>
    </row>
    <row r="342" spans="1:39" ht="23.1" customHeight="1" x14ac:dyDescent="0.25">
      <c r="A342" s="2" t="s">
        <v>895</v>
      </c>
      <c r="B342" s="2">
        <v>1946</v>
      </c>
      <c r="C342" s="2" t="s">
        <v>445</v>
      </c>
      <c r="D342" s="4" t="s">
        <v>896</v>
      </c>
      <c r="E342" s="116">
        <f t="shared" ref="E342:F343" si="86">K342</f>
        <v>1000</v>
      </c>
      <c r="F342" s="117">
        <f t="shared" si="86"/>
        <v>600</v>
      </c>
      <c r="G342" s="101"/>
      <c r="K342" s="202">
        <f t="shared" si="83"/>
        <v>1000</v>
      </c>
      <c r="L342" s="202">
        <f t="shared" si="84"/>
        <v>600</v>
      </c>
      <c r="M342" s="51"/>
      <c r="N342" s="13">
        <f t="shared" si="68"/>
        <v>932.5</v>
      </c>
      <c r="O342" s="13">
        <f t="shared" si="69"/>
        <v>559.5</v>
      </c>
      <c r="P342" s="51"/>
      <c r="Q342" s="467">
        <v>373</v>
      </c>
      <c r="R342" s="467">
        <v>373</v>
      </c>
      <c r="S342" s="467">
        <v>360</v>
      </c>
      <c r="T342" s="467">
        <v>360</v>
      </c>
      <c r="U342" s="467">
        <v>372.88</v>
      </c>
      <c r="V342" s="443">
        <v>344.08</v>
      </c>
      <c r="W342" s="436">
        <v>344.08</v>
      </c>
      <c r="X342" s="409">
        <v>344.08</v>
      </c>
      <c r="Y342" s="409">
        <v>344.08</v>
      </c>
      <c r="Z342" s="367">
        <v>332.875</v>
      </c>
      <c r="AA342" s="305">
        <v>266.3</v>
      </c>
      <c r="AB342" s="289">
        <v>218.38750000000002</v>
      </c>
      <c r="AC342" s="277">
        <v>174.71</v>
      </c>
      <c r="AD342" s="263">
        <v>174.71</v>
      </c>
      <c r="AE342" s="263">
        <v>174.71</v>
      </c>
      <c r="AF342" s="208">
        <v>172.95893999999998</v>
      </c>
      <c r="AG342" s="208">
        <v>172.95893999999998</v>
      </c>
      <c r="AH342" s="208">
        <v>172.95893999999998</v>
      </c>
      <c r="AI342" s="208">
        <v>172.95893999999998</v>
      </c>
      <c r="AJ342" s="208">
        <v>155.98750000000001</v>
      </c>
      <c r="AK342" s="191">
        <v>124.79</v>
      </c>
      <c r="AL342" s="312">
        <f t="shared" si="74"/>
        <v>1</v>
      </c>
    </row>
    <row r="343" spans="1:39" s="66" customFormat="1" ht="23.1" customHeight="1" x14ac:dyDescent="0.25">
      <c r="A343" s="2" t="s">
        <v>894</v>
      </c>
      <c r="B343" s="2">
        <v>1946</v>
      </c>
      <c r="C343" s="2" t="s">
        <v>445</v>
      </c>
      <c r="D343" s="4" t="s">
        <v>897</v>
      </c>
      <c r="E343" s="116">
        <f t="shared" si="86"/>
        <v>1000</v>
      </c>
      <c r="F343" s="117">
        <f t="shared" si="86"/>
        <v>600</v>
      </c>
      <c r="G343" s="101"/>
      <c r="H343" s="2"/>
      <c r="I343" s="2"/>
      <c r="J343" s="33"/>
      <c r="K343" s="202">
        <f t="shared" si="83"/>
        <v>1000</v>
      </c>
      <c r="L343" s="202">
        <f t="shared" si="84"/>
        <v>600</v>
      </c>
      <c r="M343" s="51"/>
      <c r="N343" s="13">
        <f t="shared" si="68"/>
        <v>950</v>
      </c>
      <c r="O343" s="13">
        <f t="shared" si="69"/>
        <v>570</v>
      </c>
      <c r="P343" s="63"/>
      <c r="Q343" s="467">
        <v>380</v>
      </c>
      <c r="R343" s="467">
        <v>380</v>
      </c>
      <c r="S343" s="467">
        <v>330</v>
      </c>
      <c r="T343" s="467">
        <v>330</v>
      </c>
      <c r="U343" s="398">
        <v>287</v>
      </c>
      <c r="V343" s="398">
        <v>287</v>
      </c>
      <c r="W343" s="436">
        <v>287</v>
      </c>
      <c r="X343" s="409">
        <v>250</v>
      </c>
      <c r="Y343" s="409">
        <v>250</v>
      </c>
      <c r="Z343" s="367">
        <v>215.625</v>
      </c>
      <c r="AA343" s="305">
        <v>172.5</v>
      </c>
      <c r="AB343" s="289">
        <v>141.16250000000002</v>
      </c>
      <c r="AC343" s="277">
        <v>112.93</v>
      </c>
      <c r="AD343" s="263">
        <v>112.93</v>
      </c>
      <c r="AE343" s="263">
        <v>112.93</v>
      </c>
      <c r="AF343" s="208">
        <v>102.56399999999999</v>
      </c>
      <c r="AG343" s="208">
        <v>102.56399999999999</v>
      </c>
      <c r="AH343" s="208">
        <v>102.56399999999999</v>
      </c>
      <c r="AI343" s="208">
        <v>102.56399999999999</v>
      </c>
      <c r="AJ343" s="208">
        <v>92.5</v>
      </c>
      <c r="AK343" s="191">
        <v>74</v>
      </c>
      <c r="AL343" s="312">
        <f>Q343/R343</f>
        <v>1</v>
      </c>
      <c r="AM343" s="144"/>
    </row>
    <row r="344" spans="1:39" ht="23.1" hidden="1" customHeight="1" x14ac:dyDescent="0.25">
      <c r="D344" s="179"/>
      <c r="E344" s="452"/>
      <c r="F344" s="453"/>
      <c r="G344" s="101"/>
      <c r="K344" s="202"/>
      <c r="L344" s="202"/>
      <c r="M344" s="51"/>
      <c r="N344" s="13"/>
      <c r="O344" s="13"/>
      <c r="P344" s="2"/>
      <c r="Q344" s="333"/>
      <c r="R344" s="333"/>
      <c r="S344" s="333"/>
      <c r="T344" s="333"/>
      <c r="U344" s="333"/>
      <c r="V344" s="333"/>
      <c r="W344" s="454"/>
      <c r="X344" s="455"/>
      <c r="Y344" s="455"/>
      <c r="Z344" s="332"/>
      <c r="AA344" s="329"/>
      <c r="AB344" s="330"/>
      <c r="AC344" s="280"/>
      <c r="AD344" s="331"/>
      <c r="AE344" s="331"/>
      <c r="AF344" s="237"/>
      <c r="AG344" s="237"/>
      <c r="AH344" s="237"/>
      <c r="AI344" s="237"/>
      <c r="AJ344" s="237"/>
      <c r="AK344" s="197"/>
      <c r="AL344" s="312"/>
    </row>
    <row r="345" spans="1:39" ht="23.1" customHeight="1" x14ac:dyDescent="0.25">
      <c r="D345" s="136"/>
      <c r="E345" s="138"/>
      <c r="F345" s="139"/>
      <c r="J345" s="34"/>
      <c r="K345" s="202"/>
      <c r="L345" s="202"/>
      <c r="M345" s="2"/>
      <c r="N345" s="13"/>
      <c r="O345" s="13"/>
      <c r="P345" s="2"/>
      <c r="Q345" s="398"/>
      <c r="R345" s="398"/>
      <c r="S345" s="398"/>
      <c r="T345" s="398"/>
      <c r="U345" s="398"/>
      <c r="V345" s="398"/>
      <c r="W345" s="400"/>
      <c r="X345" s="398"/>
      <c r="Y345" s="398"/>
      <c r="Z345" s="333"/>
      <c r="AA345" s="333"/>
      <c r="AB345" s="330"/>
      <c r="AC345" s="277"/>
      <c r="AD345" s="208"/>
      <c r="AE345" s="208"/>
      <c r="AF345" s="208">
        <v>0</v>
      </c>
      <c r="AG345" s="208">
        <v>0</v>
      </c>
      <c r="AH345" s="208">
        <v>0</v>
      </c>
      <c r="AI345" s="208">
        <v>0</v>
      </c>
      <c r="AJ345" s="208">
        <v>0</v>
      </c>
      <c r="AK345" s="197"/>
      <c r="AL345" s="312"/>
    </row>
  </sheetData>
  <mergeCells count="35">
    <mergeCell ref="D135:I135"/>
    <mergeCell ref="D125:I125"/>
    <mergeCell ref="D25:I25"/>
    <mergeCell ref="D40:I40"/>
    <mergeCell ref="D52:I52"/>
    <mergeCell ref="D63:I63"/>
    <mergeCell ref="D78:I78"/>
    <mergeCell ref="D83:I83"/>
    <mergeCell ref="D88:I88"/>
    <mergeCell ref="D96:I96"/>
    <mergeCell ref="D107:I107"/>
    <mergeCell ref="D113:I113"/>
    <mergeCell ref="D119:I119"/>
    <mergeCell ref="D254:I254"/>
    <mergeCell ref="D141:I141"/>
    <mergeCell ref="D147:I147"/>
    <mergeCell ref="D153:I153"/>
    <mergeCell ref="D162:I162"/>
    <mergeCell ref="D170:I170"/>
    <mergeCell ref="D176:I176"/>
    <mergeCell ref="D187:I187"/>
    <mergeCell ref="D193:I193"/>
    <mergeCell ref="D203:I203"/>
    <mergeCell ref="D228:I228"/>
    <mergeCell ref="D245:I245"/>
    <mergeCell ref="D321:I321"/>
    <mergeCell ref="D330:I330"/>
    <mergeCell ref="D336:I336"/>
    <mergeCell ref="D341:I341"/>
    <mergeCell ref="D272:I272"/>
    <mergeCell ref="D278:I278"/>
    <mergeCell ref="D282:I282"/>
    <mergeCell ref="D292:I292"/>
    <mergeCell ref="D301:I301"/>
    <mergeCell ref="D313:I313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D535-6FF7-4551-97E5-143E668F9918}">
  <sheetPr>
    <tabColor theme="5" tint="0.39997558519241921"/>
    <pageSetUpPr fitToPage="1"/>
  </sheetPr>
  <dimension ref="A1:AU344"/>
  <sheetViews>
    <sheetView topLeftCell="E1" zoomScaleNormal="100" workbookViewId="0">
      <selection activeCell="AO260" sqref="AO260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hidden="1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18" width="14.85546875" style="392" customWidth="1"/>
    <col min="19" max="24" width="14.85546875" style="392" hidden="1" customWidth="1"/>
    <col min="25" max="25" width="14.85546875" style="429" hidden="1" customWidth="1"/>
    <col min="26" max="27" width="14.85546875" style="392" hidden="1" customWidth="1"/>
    <col min="28" max="28" width="14.85546875" style="363" hidden="1" customWidth="1"/>
    <col min="29" max="29" width="14.85546875" style="297" hidden="1" customWidth="1"/>
    <col min="30" max="30" width="14.85546875" style="286" hidden="1" customWidth="1"/>
    <col min="31" max="31" width="14.85546875" style="273" hidden="1" customWidth="1"/>
    <col min="32" max="38" width="14.85546875" style="199" hidden="1" customWidth="1"/>
    <col min="39" max="39" width="14.85546875" style="11" hidden="1" customWidth="1"/>
    <col min="40" max="40" width="11.42578125" style="285" customWidth="1"/>
    <col min="41" max="41" width="14.7109375" style="144" customWidth="1"/>
    <col min="42" max="43" width="11.42578125" style="34" customWidth="1"/>
    <col min="44" max="16384" width="11.42578125" style="34"/>
  </cols>
  <sheetData>
    <row r="1" spans="1:47" ht="23.1" customHeight="1" x14ac:dyDescent="0.25">
      <c r="N1" s="11">
        <v>2.2000000000000002</v>
      </c>
      <c r="O1" s="11">
        <v>1.2</v>
      </c>
      <c r="Q1" s="584">
        <v>45591</v>
      </c>
      <c r="R1" s="573">
        <v>45569</v>
      </c>
      <c r="S1" s="557">
        <v>45482</v>
      </c>
      <c r="T1" s="525">
        <v>45472</v>
      </c>
      <c r="U1" s="466" t="s">
        <v>942</v>
      </c>
      <c r="V1" s="466" t="s">
        <v>899</v>
      </c>
      <c r="W1" s="466" t="s">
        <v>888</v>
      </c>
      <c r="X1" s="466" t="s">
        <v>888</v>
      </c>
      <c r="AA1" s="392" t="s">
        <v>853</v>
      </c>
    </row>
    <row r="2" spans="1:47" ht="23.1" customHeight="1" x14ac:dyDescent="0.25">
      <c r="N2" s="11">
        <v>2.2999999999999998</v>
      </c>
      <c r="O2" s="11">
        <v>1.3</v>
      </c>
      <c r="Q2" s="585" t="s">
        <v>984</v>
      </c>
      <c r="R2" s="574" t="s">
        <v>954</v>
      </c>
      <c r="S2" s="558" t="s">
        <v>954</v>
      </c>
      <c r="T2" s="544" t="s">
        <v>669</v>
      </c>
      <c r="U2" s="444"/>
      <c r="V2" s="444"/>
      <c r="W2" s="444"/>
      <c r="X2" s="444" t="s">
        <v>871</v>
      </c>
      <c r="Y2" s="442" t="s">
        <v>870</v>
      </c>
      <c r="AA2" s="392" t="s">
        <v>848</v>
      </c>
    </row>
    <row r="3" spans="1:47" ht="23.1" customHeight="1" thickBot="1" x14ac:dyDescent="0.3">
      <c r="N3" s="11">
        <v>2.4</v>
      </c>
      <c r="O3" s="11">
        <v>1.4</v>
      </c>
      <c r="Q3" s="586" t="s">
        <v>985</v>
      </c>
      <c r="R3" s="575" t="s">
        <v>983</v>
      </c>
      <c r="S3" s="559" t="s">
        <v>956</v>
      </c>
      <c r="T3" s="545">
        <v>45476</v>
      </c>
      <c r="U3" s="444"/>
      <c r="V3" s="444"/>
      <c r="W3" s="444"/>
      <c r="X3" s="444">
        <v>2.5</v>
      </c>
      <c r="Y3" s="442">
        <v>2.5</v>
      </c>
      <c r="AA3" s="392" t="s">
        <v>852</v>
      </c>
    </row>
    <row r="4" spans="1:47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574"/>
      <c r="R4" s="574"/>
      <c r="S4" s="570" t="s">
        <v>980</v>
      </c>
      <c r="T4" s="444"/>
      <c r="U4" s="444"/>
      <c r="V4" s="444"/>
      <c r="W4" s="444"/>
      <c r="X4" s="444">
        <v>1.5</v>
      </c>
      <c r="Y4" s="442">
        <v>1.5</v>
      </c>
      <c r="Z4" s="392"/>
      <c r="AA4" s="392" t="s">
        <v>854</v>
      </c>
      <c r="AB4" s="363" t="s">
        <v>839</v>
      </c>
      <c r="AC4" s="297" t="s">
        <v>691</v>
      </c>
      <c r="AD4" s="286" t="s">
        <v>659</v>
      </c>
      <c r="AE4" s="273" t="s">
        <v>706</v>
      </c>
      <c r="AF4" s="270" t="s">
        <v>705</v>
      </c>
      <c r="AG4" s="264" t="s">
        <v>691</v>
      </c>
      <c r="AH4" s="243" t="s">
        <v>669</v>
      </c>
      <c r="AI4" s="235" t="s">
        <v>669</v>
      </c>
      <c r="AJ4" s="222" t="s">
        <v>669</v>
      </c>
      <c r="AK4" s="218" t="s">
        <v>668</v>
      </c>
      <c r="AL4" s="199" t="s">
        <v>659</v>
      </c>
      <c r="AM4" s="245" t="s">
        <v>675</v>
      </c>
      <c r="AN4" s="285"/>
      <c r="AP4" s="34"/>
      <c r="AQ4" s="34"/>
      <c r="AR4" s="34"/>
      <c r="AS4" s="34"/>
      <c r="AT4" s="34"/>
      <c r="AU4" s="34"/>
    </row>
    <row r="5" spans="1:47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576" t="s">
        <v>944</v>
      </c>
      <c r="R5" s="576" t="s">
        <v>944</v>
      </c>
      <c r="S5" s="550" t="s">
        <v>944</v>
      </c>
      <c r="T5" s="445" t="s">
        <v>944</v>
      </c>
      <c r="U5" s="445" t="s">
        <v>898</v>
      </c>
      <c r="V5" s="445" t="s">
        <v>898</v>
      </c>
      <c r="W5" s="445" t="s">
        <v>872</v>
      </c>
      <c r="X5" s="445" t="s">
        <v>872</v>
      </c>
      <c r="Y5" s="437" t="s">
        <v>864</v>
      </c>
      <c r="Z5" s="421" t="s">
        <v>639</v>
      </c>
      <c r="AA5" s="393"/>
      <c r="AB5" s="364">
        <v>45274</v>
      </c>
      <c r="AC5" s="298">
        <v>45253</v>
      </c>
      <c r="AD5" s="287">
        <v>45254</v>
      </c>
      <c r="AE5" s="274">
        <v>45246</v>
      </c>
      <c r="AF5" s="265">
        <v>45233</v>
      </c>
      <c r="AG5" s="265">
        <v>45225</v>
      </c>
      <c r="AH5" s="244">
        <v>45218</v>
      </c>
      <c r="AI5" s="236">
        <v>45195</v>
      </c>
      <c r="AJ5" s="223">
        <v>45183</v>
      </c>
      <c r="AK5" s="219">
        <v>45166</v>
      </c>
      <c r="AL5" s="203">
        <v>45155</v>
      </c>
      <c r="AM5" s="11"/>
      <c r="AN5" s="285"/>
      <c r="AP5" s="34"/>
      <c r="AQ5" s="34"/>
      <c r="AR5" s="34"/>
      <c r="AS5" s="34"/>
      <c r="AT5" s="34"/>
      <c r="AU5" s="34"/>
    </row>
    <row r="6" spans="1:47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577">
        <v>45591</v>
      </c>
      <c r="R6" s="577">
        <v>45565</v>
      </c>
      <c r="S6" s="551">
        <v>45480</v>
      </c>
      <c r="T6" s="394">
        <v>45455</v>
      </c>
      <c r="U6" s="394">
        <v>45401</v>
      </c>
      <c r="V6" s="394">
        <v>45401</v>
      </c>
      <c r="W6" s="394">
        <v>45373</v>
      </c>
      <c r="X6" s="394">
        <v>45348</v>
      </c>
      <c r="Y6" s="438">
        <v>45326</v>
      </c>
      <c r="Z6" s="422">
        <v>45317</v>
      </c>
      <c r="AA6" s="394">
        <v>45295</v>
      </c>
      <c r="AB6" s="365">
        <v>45274</v>
      </c>
      <c r="AC6" s="304">
        <v>45267</v>
      </c>
      <c r="AD6" s="288"/>
      <c r="AE6" s="275"/>
      <c r="AF6" s="266"/>
      <c r="AG6" s="266">
        <v>1.3859999999999999</v>
      </c>
      <c r="AH6" s="220"/>
      <c r="AI6" s="220"/>
      <c r="AJ6" s="220"/>
      <c r="AK6" s="220">
        <v>1.3859999999999999</v>
      </c>
      <c r="AL6" s="206"/>
      <c r="AM6" s="36"/>
      <c r="AN6" s="285"/>
      <c r="AP6" s="34"/>
      <c r="AQ6" s="34"/>
      <c r="AR6" s="34"/>
      <c r="AS6" s="34"/>
      <c r="AT6" s="34"/>
      <c r="AU6" s="34"/>
    </row>
    <row r="7" spans="1:47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569" t="s">
        <v>979</v>
      </c>
      <c r="L7" s="201"/>
      <c r="M7" s="41"/>
      <c r="N7" s="12">
        <v>2.5</v>
      </c>
      <c r="O7" s="12">
        <v>1.5</v>
      </c>
      <c r="P7" s="41"/>
      <c r="Q7" s="578" t="s">
        <v>235</v>
      </c>
      <c r="R7" s="578" t="s">
        <v>235</v>
      </c>
      <c r="S7" s="552" t="s">
        <v>235</v>
      </c>
      <c r="T7" s="395" t="s">
        <v>235</v>
      </c>
      <c r="U7" s="395" t="s">
        <v>235</v>
      </c>
      <c r="V7" s="395" t="s">
        <v>235</v>
      </c>
      <c r="W7" s="395" t="s">
        <v>235</v>
      </c>
      <c r="X7" s="395" t="s">
        <v>235</v>
      </c>
      <c r="Y7" s="439" t="s">
        <v>235</v>
      </c>
      <c r="Z7" s="423" t="s">
        <v>235</v>
      </c>
      <c r="AA7" s="395" t="s">
        <v>235</v>
      </c>
      <c r="AB7" s="366" t="s">
        <v>235</v>
      </c>
      <c r="AC7" s="299" t="s">
        <v>235</v>
      </c>
      <c r="AD7" s="296" t="s">
        <v>235</v>
      </c>
      <c r="AE7" s="276" t="s">
        <v>235</v>
      </c>
      <c r="AF7" s="271" t="s">
        <v>235</v>
      </c>
      <c r="AG7" s="267" t="s">
        <v>235</v>
      </c>
      <c r="AH7" s="221" t="s">
        <v>235</v>
      </c>
      <c r="AI7" s="221" t="s">
        <v>235</v>
      </c>
      <c r="AJ7" s="221" t="s">
        <v>235</v>
      </c>
      <c r="AK7" s="221" t="s">
        <v>235</v>
      </c>
      <c r="AL7" s="207" t="s">
        <v>235</v>
      </c>
      <c r="AM7" s="42" t="s">
        <v>235</v>
      </c>
      <c r="AN7" s="285"/>
      <c r="AP7" s="34"/>
      <c r="AQ7" s="34"/>
      <c r="AR7" s="34"/>
      <c r="AS7" s="34"/>
      <c r="AT7" s="34"/>
      <c r="AU7" s="34"/>
    </row>
    <row r="8" spans="1:47" s="144" customFormat="1" ht="23.1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552"/>
      <c r="R8" s="552"/>
      <c r="S8" s="552"/>
      <c r="T8" s="395"/>
      <c r="U8" s="395"/>
      <c r="V8" s="395"/>
      <c r="W8" s="395"/>
      <c r="X8" s="395"/>
      <c r="Y8" s="430"/>
      <c r="Z8" s="423"/>
      <c r="AA8" s="396" t="s">
        <v>840</v>
      </c>
      <c r="AB8" s="377" t="s">
        <v>840</v>
      </c>
      <c r="AC8" s="348"/>
      <c r="AD8" s="349"/>
      <c r="AE8" s="350"/>
      <c r="AF8" s="351"/>
      <c r="AG8" s="351"/>
      <c r="AH8" s="207"/>
      <c r="AI8" s="207"/>
      <c r="AJ8" s="207"/>
      <c r="AK8" s="207"/>
      <c r="AL8" s="207"/>
      <c r="AM8" s="10"/>
      <c r="AN8" s="285"/>
      <c r="AP8" s="34"/>
      <c r="AQ8" s="34"/>
      <c r="AR8" s="34"/>
      <c r="AS8" s="34"/>
      <c r="AT8" s="34"/>
      <c r="AU8" s="34"/>
    </row>
    <row r="9" spans="1:47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571">
        <v>45589</v>
      </c>
      <c r="R9" s="571">
        <v>45569</v>
      </c>
      <c r="S9" s="553">
        <v>45483</v>
      </c>
      <c r="T9" s="528">
        <v>45455</v>
      </c>
      <c r="U9" s="513">
        <v>45425</v>
      </c>
      <c r="V9" s="472">
        <v>290224</v>
      </c>
      <c r="W9" s="472">
        <v>220324</v>
      </c>
      <c r="X9" s="471"/>
      <c r="Y9" s="431"/>
      <c r="Z9" s="397"/>
      <c r="AA9" s="397">
        <v>1.1000000000000001</v>
      </c>
      <c r="AB9" s="375">
        <v>1.45</v>
      </c>
      <c r="AC9" s="321"/>
      <c r="AD9" s="322"/>
      <c r="AE9" s="279"/>
      <c r="AF9" s="323"/>
      <c r="AG9" s="323"/>
      <c r="AH9" s="211"/>
      <c r="AI9" s="211"/>
      <c r="AJ9" s="211"/>
      <c r="AK9" s="211"/>
      <c r="AL9" s="211"/>
      <c r="AM9" s="197"/>
      <c r="AN9" s="312"/>
      <c r="AP9" s="34"/>
      <c r="AQ9" s="34"/>
      <c r="AR9" s="34"/>
      <c r="AS9" s="34"/>
      <c r="AT9" s="34"/>
      <c r="AU9" s="34"/>
    </row>
    <row r="10" spans="1:47" s="144" customFormat="1" ht="23.1" customHeight="1" x14ac:dyDescent="0.25">
      <c r="A10" s="516" t="s">
        <v>236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200</v>
      </c>
      <c r="G10" s="101"/>
      <c r="H10" s="2"/>
      <c r="I10" s="2"/>
      <c r="J10" s="47"/>
      <c r="K10" s="202">
        <f>MROUND(N10+48,100)</f>
        <v>200</v>
      </c>
      <c r="L10" s="202">
        <f>MROUND(O10+48,100)</f>
        <v>200</v>
      </c>
      <c r="M10" s="51"/>
      <c r="N10" s="13">
        <f>Q10*$N$7</f>
        <v>199.02500000000001</v>
      </c>
      <c r="O10" s="13">
        <f>Q10*$O$7</f>
        <v>119.41499999999999</v>
      </c>
      <c r="P10" s="51"/>
      <c r="Q10" s="562">
        <v>79.61</v>
      </c>
      <c r="R10" s="562">
        <v>79.61</v>
      </c>
      <c r="S10" s="554">
        <v>79.61</v>
      </c>
      <c r="T10" s="529">
        <v>79.61</v>
      </c>
      <c r="U10" s="467">
        <v>79.61</v>
      </c>
      <c r="V10" s="467">
        <v>79.61</v>
      </c>
      <c r="W10" s="467">
        <v>79.61</v>
      </c>
      <c r="X10" s="398">
        <v>52.24</v>
      </c>
      <c r="Y10" s="436">
        <v>52.24</v>
      </c>
      <c r="Z10" s="399">
        <v>62.464187499999994</v>
      </c>
      <c r="AA10" s="399">
        <v>62.464187499999994</v>
      </c>
      <c r="AB10" s="371">
        <v>56.785624999999989</v>
      </c>
      <c r="AC10" s="303">
        <v>39.162499999999994</v>
      </c>
      <c r="AD10" s="289">
        <v>39.162499999999994</v>
      </c>
      <c r="AE10" s="277">
        <v>31.33</v>
      </c>
      <c r="AF10" s="263">
        <v>31.33</v>
      </c>
      <c r="AG10" s="263">
        <v>31.33</v>
      </c>
      <c r="AH10" s="208">
        <v>27.983339999999998</v>
      </c>
      <c r="AI10" s="208">
        <v>27.983339999999998</v>
      </c>
      <c r="AJ10" s="208">
        <v>27.983339999999998</v>
      </c>
      <c r="AK10" s="208">
        <v>27.983339999999998</v>
      </c>
      <c r="AL10" s="208">
        <v>25.237500000000001</v>
      </c>
      <c r="AM10" s="190">
        <v>20.190000000000001</v>
      </c>
      <c r="AN10" s="312">
        <f t="shared" ref="AN10:AN73" ca="1" si="0">Q10/OFFSET(Q10,0,1)</f>
        <v>1</v>
      </c>
      <c r="AP10" s="34"/>
      <c r="AQ10" s="34"/>
      <c r="AR10" s="34"/>
      <c r="AS10" s="34"/>
      <c r="AT10" s="34"/>
      <c r="AU10" s="34"/>
    </row>
    <row r="11" spans="1:47" s="144" customFormat="1" ht="23.1" customHeight="1" x14ac:dyDescent="0.25">
      <c r="A11" s="516" t="s">
        <v>236</v>
      </c>
      <c r="B11" s="2">
        <v>4757</v>
      </c>
      <c r="C11" s="2" t="s">
        <v>506</v>
      </c>
      <c r="D11" s="3" t="s">
        <v>96</v>
      </c>
      <c r="E11" s="116">
        <f t="shared" ref="E11:F23" si="1">K11</f>
        <v>400</v>
      </c>
      <c r="F11" s="117">
        <f t="shared" si="1"/>
        <v>200</v>
      </c>
      <c r="G11" s="101"/>
      <c r="H11" s="2"/>
      <c r="I11" s="2"/>
      <c r="J11" s="47"/>
      <c r="K11" s="202">
        <f t="shared" ref="K11:L74" si="2">MROUND(N11+48,100)</f>
        <v>400</v>
      </c>
      <c r="L11" s="202">
        <f t="shared" si="2"/>
        <v>200</v>
      </c>
      <c r="M11" s="51"/>
      <c r="N11" s="13">
        <f t="shared" ref="N11:N74" si="3">Q11*$N$7</f>
        <v>314.5</v>
      </c>
      <c r="O11" s="13">
        <f t="shared" ref="O11:O74" si="4">Q11*$O$7</f>
        <v>188.7</v>
      </c>
      <c r="P11" s="51"/>
      <c r="Q11" s="562">
        <v>125.8</v>
      </c>
      <c r="R11" s="562">
        <v>125.8</v>
      </c>
      <c r="S11" s="554">
        <v>125.8</v>
      </c>
      <c r="T11" s="529">
        <v>125.8</v>
      </c>
      <c r="U11" s="467">
        <v>125.8</v>
      </c>
      <c r="V11" s="467">
        <v>125.8</v>
      </c>
      <c r="W11" s="467">
        <v>125.8</v>
      </c>
      <c r="X11" s="398">
        <v>84.37</v>
      </c>
      <c r="Y11" s="436">
        <v>84.37</v>
      </c>
      <c r="Z11" s="399">
        <v>100.88374999999999</v>
      </c>
      <c r="AA11" s="399">
        <v>100.88374999999999</v>
      </c>
      <c r="AB11" s="371">
        <v>91.712499999999991</v>
      </c>
      <c r="AC11" s="303">
        <v>63.25</v>
      </c>
      <c r="AD11" s="289">
        <v>63.25</v>
      </c>
      <c r="AE11" s="277">
        <v>50.6</v>
      </c>
      <c r="AF11" s="263">
        <v>50.6</v>
      </c>
      <c r="AG11" s="263">
        <v>50.6</v>
      </c>
      <c r="AH11" s="208">
        <v>42.397739999999999</v>
      </c>
      <c r="AI11" s="208">
        <v>42.397739999999999</v>
      </c>
      <c r="AJ11" s="208">
        <v>42.397739999999999</v>
      </c>
      <c r="AK11" s="208">
        <v>42.397739999999999</v>
      </c>
      <c r="AL11" s="208">
        <v>38.237499999999997</v>
      </c>
      <c r="AM11" s="190">
        <v>30.59</v>
      </c>
      <c r="AN11" s="312">
        <f t="shared" ca="1" si="0"/>
        <v>1</v>
      </c>
      <c r="AP11" s="34"/>
      <c r="AQ11" s="34"/>
      <c r="AR11" s="34"/>
      <c r="AS11" s="34"/>
      <c r="AT11" s="34"/>
      <c r="AU11" s="34"/>
    </row>
    <row r="12" spans="1:47" s="144" customFormat="1" ht="23.1" customHeight="1" x14ac:dyDescent="0.25">
      <c r="A12" s="516" t="s">
        <v>236</v>
      </c>
      <c r="B12" s="2">
        <v>4758</v>
      </c>
      <c r="C12" s="2" t="s">
        <v>507</v>
      </c>
      <c r="D12" s="3" t="s">
        <v>97</v>
      </c>
      <c r="E12" s="116">
        <f t="shared" si="1"/>
        <v>500</v>
      </c>
      <c r="F12" s="117">
        <f t="shared" si="1"/>
        <v>300</v>
      </c>
      <c r="G12" s="101"/>
      <c r="H12" s="2"/>
      <c r="I12" s="2"/>
      <c r="J12" s="47"/>
      <c r="K12" s="202">
        <f t="shared" si="2"/>
        <v>500</v>
      </c>
      <c r="L12" s="202">
        <f t="shared" si="2"/>
        <v>300</v>
      </c>
      <c r="M12" s="51"/>
      <c r="N12" s="13">
        <f t="shared" si="3"/>
        <v>436.55</v>
      </c>
      <c r="O12" s="13">
        <f t="shared" si="4"/>
        <v>261.93</v>
      </c>
      <c r="P12" s="51"/>
      <c r="Q12" s="562">
        <v>174.62</v>
      </c>
      <c r="R12" s="562">
        <v>174.62</v>
      </c>
      <c r="S12" s="554">
        <v>174.62</v>
      </c>
      <c r="T12" s="529">
        <v>174.62</v>
      </c>
      <c r="U12" s="467">
        <v>174.62</v>
      </c>
      <c r="V12" s="467">
        <v>174.62</v>
      </c>
      <c r="W12" s="467">
        <v>174.62</v>
      </c>
      <c r="X12" s="398">
        <v>116.51</v>
      </c>
      <c r="Y12" s="436">
        <v>116.51</v>
      </c>
      <c r="Z12" s="399">
        <v>139.3431875</v>
      </c>
      <c r="AA12" s="399">
        <v>139.3431875</v>
      </c>
      <c r="AB12" s="371">
        <v>126.675625</v>
      </c>
      <c r="AC12" s="303">
        <v>87.362499999999997</v>
      </c>
      <c r="AD12" s="289">
        <v>87.362499999999997</v>
      </c>
      <c r="AE12" s="277">
        <v>69.89</v>
      </c>
      <c r="AF12" s="263">
        <v>69.89</v>
      </c>
      <c r="AG12" s="263">
        <v>69.89</v>
      </c>
      <c r="AH12" s="208">
        <v>62.39772</v>
      </c>
      <c r="AI12" s="208">
        <v>62.39772</v>
      </c>
      <c r="AJ12" s="208">
        <v>62.39772</v>
      </c>
      <c r="AK12" s="208">
        <v>62.39772</v>
      </c>
      <c r="AL12" s="208">
        <v>56.275000000000006</v>
      </c>
      <c r="AM12" s="190">
        <v>45.02</v>
      </c>
      <c r="AN12" s="312">
        <f t="shared" ca="1" si="0"/>
        <v>1</v>
      </c>
      <c r="AP12" s="34"/>
      <c r="AQ12" s="34"/>
      <c r="AR12" s="34"/>
      <c r="AS12" s="34"/>
      <c r="AT12" s="34"/>
      <c r="AU12" s="34"/>
    </row>
    <row r="13" spans="1:47" s="144" customFormat="1" ht="23.1" customHeight="1" x14ac:dyDescent="0.25">
      <c r="A13" s="516" t="s">
        <v>236</v>
      </c>
      <c r="B13" s="2">
        <v>4759</v>
      </c>
      <c r="C13" s="2" t="s">
        <v>508</v>
      </c>
      <c r="D13" s="3" t="s">
        <v>98</v>
      </c>
      <c r="E13" s="116">
        <f t="shared" si="1"/>
        <v>600</v>
      </c>
      <c r="F13" s="117">
        <f t="shared" si="1"/>
        <v>400</v>
      </c>
      <c r="G13" s="101"/>
      <c r="H13" s="2"/>
      <c r="I13" s="2"/>
      <c r="J13" s="47"/>
      <c r="K13" s="202">
        <f t="shared" si="2"/>
        <v>600</v>
      </c>
      <c r="L13" s="202">
        <f t="shared" si="2"/>
        <v>400</v>
      </c>
      <c r="M13" s="51"/>
      <c r="N13" s="13">
        <f t="shared" si="3"/>
        <v>590.625</v>
      </c>
      <c r="O13" s="13">
        <f t="shared" si="4"/>
        <v>354.375</v>
      </c>
      <c r="P13" s="51"/>
      <c r="Q13" s="562">
        <v>236.25</v>
      </c>
      <c r="R13" s="562">
        <v>236.25</v>
      </c>
      <c r="S13" s="554">
        <v>236.25</v>
      </c>
      <c r="T13" s="531">
        <v>236.25</v>
      </c>
      <c r="U13" s="478">
        <v>236.25</v>
      </c>
      <c r="V13" s="478">
        <v>236.25</v>
      </c>
      <c r="W13" s="467">
        <v>236.25</v>
      </c>
      <c r="X13" s="398">
        <v>156.51</v>
      </c>
      <c r="Y13" s="436">
        <v>156.51</v>
      </c>
      <c r="Z13" s="399">
        <v>187.09350000000003</v>
      </c>
      <c r="AA13" s="399">
        <v>187.09350000000003</v>
      </c>
      <c r="AB13" s="371">
        <v>170.08500000000001</v>
      </c>
      <c r="AC13" s="303">
        <v>117.30000000000001</v>
      </c>
      <c r="AD13" s="289">
        <v>117.30000000000001</v>
      </c>
      <c r="AE13" s="277">
        <v>93.84</v>
      </c>
      <c r="AF13" s="263">
        <v>93.84</v>
      </c>
      <c r="AG13" s="263">
        <v>93.84</v>
      </c>
      <c r="AH13" s="208">
        <v>83.783699999999996</v>
      </c>
      <c r="AI13" s="208">
        <v>83.783699999999996</v>
      </c>
      <c r="AJ13" s="208">
        <v>83.783699999999996</v>
      </c>
      <c r="AK13" s="208">
        <v>83.783699999999996</v>
      </c>
      <c r="AL13" s="208">
        <v>75.5625</v>
      </c>
      <c r="AM13" s="190">
        <v>60.45</v>
      </c>
      <c r="AN13" s="312">
        <f t="shared" ca="1" si="0"/>
        <v>1</v>
      </c>
      <c r="AP13" s="34"/>
      <c r="AQ13" s="34"/>
      <c r="AR13" s="34"/>
      <c r="AS13" s="34"/>
      <c r="AT13" s="34"/>
      <c r="AU13" s="34"/>
    </row>
    <row r="14" spans="1:47" s="144" customFormat="1" ht="23.1" customHeight="1" x14ac:dyDescent="0.25">
      <c r="A14" s="516" t="s">
        <v>236</v>
      </c>
      <c r="B14" s="2">
        <v>4760</v>
      </c>
      <c r="C14" s="2" t="s">
        <v>509</v>
      </c>
      <c r="D14" s="3" t="s">
        <v>99</v>
      </c>
      <c r="E14" s="116">
        <f t="shared" si="1"/>
        <v>700</v>
      </c>
      <c r="F14" s="117">
        <f t="shared" si="1"/>
        <v>400</v>
      </c>
      <c r="G14" s="101"/>
      <c r="H14" s="2"/>
      <c r="I14" s="2"/>
      <c r="J14" s="47"/>
      <c r="K14" s="202">
        <f t="shared" si="2"/>
        <v>700</v>
      </c>
      <c r="L14" s="202">
        <f t="shared" si="2"/>
        <v>400</v>
      </c>
      <c r="M14" s="51"/>
      <c r="N14" s="13">
        <f t="shared" si="3"/>
        <v>630</v>
      </c>
      <c r="O14" s="13">
        <f t="shared" si="4"/>
        <v>378</v>
      </c>
      <c r="P14" s="51"/>
      <c r="Q14" s="587">
        <v>252</v>
      </c>
      <c r="R14" s="562">
        <v>252</v>
      </c>
      <c r="S14" s="568">
        <v>252</v>
      </c>
      <c r="T14" s="531">
        <v>251.7</v>
      </c>
      <c r="U14" s="478">
        <v>251.7</v>
      </c>
      <c r="V14" s="478">
        <v>251.7</v>
      </c>
      <c r="W14" s="409">
        <v>251.7</v>
      </c>
      <c r="X14" s="409">
        <v>251.7</v>
      </c>
      <c r="Y14" s="436">
        <v>168.22</v>
      </c>
      <c r="Z14" s="399">
        <v>201.17735000000002</v>
      </c>
      <c r="AA14" s="399">
        <v>201.17735000000002</v>
      </c>
      <c r="AB14" s="371">
        <v>182.88849999999999</v>
      </c>
      <c r="AC14" s="303">
        <v>126.13</v>
      </c>
      <c r="AD14" s="289">
        <v>175</v>
      </c>
      <c r="AE14" s="277">
        <v>140</v>
      </c>
      <c r="AF14" s="269">
        <v>140</v>
      </c>
      <c r="AG14" s="263">
        <v>100.9</v>
      </c>
      <c r="AH14" s="208">
        <v>90.076139999999981</v>
      </c>
      <c r="AI14" s="208">
        <v>90.076139999999981</v>
      </c>
      <c r="AJ14" s="208">
        <v>90.076139999999981</v>
      </c>
      <c r="AK14" s="208">
        <v>90.076139999999981</v>
      </c>
      <c r="AL14" s="208">
        <v>81.237499999999997</v>
      </c>
      <c r="AM14" s="190">
        <v>64.989999999999995</v>
      </c>
      <c r="AN14" s="312">
        <f t="shared" ca="1" si="0"/>
        <v>1</v>
      </c>
      <c r="AP14" s="34"/>
      <c r="AQ14" s="34"/>
      <c r="AR14" s="34"/>
      <c r="AS14" s="34"/>
      <c r="AT14" s="34"/>
      <c r="AU14" s="34"/>
    </row>
    <row r="15" spans="1:47" s="144" customFormat="1" ht="23.1" customHeight="1" x14ac:dyDescent="0.25">
      <c r="A15" s="516" t="s">
        <v>236</v>
      </c>
      <c r="B15" s="2">
        <v>4761</v>
      </c>
      <c r="C15" s="2" t="s">
        <v>510</v>
      </c>
      <c r="D15" s="3" t="s">
        <v>100</v>
      </c>
      <c r="E15" s="116">
        <f t="shared" si="1"/>
        <v>900</v>
      </c>
      <c r="F15" s="117">
        <f t="shared" si="1"/>
        <v>500</v>
      </c>
      <c r="G15" s="101"/>
      <c r="H15" s="2"/>
      <c r="I15" s="2"/>
      <c r="J15" s="47"/>
      <c r="K15" s="202">
        <f t="shared" si="2"/>
        <v>900</v>
      </c>
      <c r="L15" s="202">
        <f t="shared" si="2"/>
        <v>500</v>
      </c>
      <c r="M15" s="51"/>
      <c r="N15" s="13">
        <f t="shared" si="3"/>
        <v>802.47500000000002</v>
      </c>
      <c r="O15" s="13">
        <f t="shared" si="4"/>
        <v>481.48500000000001</v>
      </c>
      <c r="P15" s="51"/>
      <c r="Q15" s="562">
        <v>320.99</v>
      </c>
      <c r="R15" s="562">
        <v>320.99</v>
      </c>
      <c r="S15" s="554">
        <v>320.99</v>
      </c>
      <c r="T15" s="531">
        <v>320.99</v>
      </c>
      <c r="U15" s="478">
        <v>320.99</v>
      </c>
      <c r="V15" s="478">
        <v>320.99</v>
      </c>
      <c r="W15" s="467">
        <v>320.99</v>
      </c>
      <c r="X15" s="398">
        <v>266.16000000000003</v>
      </c>
      <c r="Y15" s="436">
        <v>266.16000000000003</v>
      </c>
      <c r="Z15" s="399">
        <v>254.58193750000004</v>
      </c>
      <c r="AA15" s="399">
        <v>254.58193750000004</v>
      </c>
      <c r="AB15" s="371">
        <v>231.43812500000001</v>
      </c>
      <c r="AC15" s="303">
        <v>159.61250000000001</v>
      </c>
      <c r="AD15" s="289">
        <v>159.61250000000001</v>
      </c>
      <c r="AE15" s="277">
        <v>127.69</v>
      </c>
      <c r="AF15" s="263">
        <v>127.69</v>
      </c>
      <c r="AG15" s="263">
        <v>127.69</v>
      </c>
      <c r="AH15" s="208">
        <v>114.01236</v>
      </c>
      <c r="AI15" s="208">
        <v>114.01236</v>
      </c>
      <c r="AJ15" s="208">
        <v>114.01236</v>
      </c>
      <c r="AK15" s="208">
        <v>114.01236</v>
      </c>
      <c r="AL15" s="208">
        <v>102.825</v>
      </c>
      <c r="AM15" s="190">
        <v>82.26</v>
      </c>
      <c r="AN15" s="312">
        <f t="shared" ca="1" si="0"/>
        <v>1</v>
      </c>
      <c r="AP15" s="34"/>
      <c r="AQ15" s="34"/>
      <c r="AR15" s="34"/>
      <c r="AS15" s="34"/>
      <c r="AT15" s="34"/>
      <c r="AU15" s="34"/>
    </row>
    <row r="16" spans="1:47" s="144" customFormat="1" ht="23.1" customHeight="1" x14ac:dyDescent="0.25">
      <c r="A16" s="516" t="s">
        <v>236</v>
      </c>
      <c r="B16" s="2">
        <v>4762</v>
      </c>
      <c r="C16" s="2" t="s">
        <v>511</v>
      </c>
      <c r="D16" s="3" t="s">
        <v>101</v>
      </c>
      <c r="E16" s="116">
        <f t="shared" si="1"/>
        <v>900</v>
      </c>
      <c r="F16" s="117">
        <f t="shared" si="1"/>
        <v>600</v>
      </c>
      <c r="G16" s="101"/>
      <c r="H16" s="2"/>
      <c r="I16" s="2"/>
      <c r="J16" s="47"/>
      <c r="K16" s="202">
        <f t="shared" si="2"/>
        <v>900</v>
      </c>
      <c r="L16" s="202">
        <f t="shared" si="2"/>
        <v>600</v>
      </c>
      <c r="M16" s="51"/>
      <c r="N16" s="13">
        <f t="shared" si="3"/>
        <v>900</v>
      </c>
      <c r="O16" s="13">
        <f t="shared" si="4"/>
        <v>540</v>
      </c>
      <c r="P16" s="51"/>
      <c r="Q16" s="562">
        <v>360</v>
      </c>
      <c r="R16" s="562">
        <v>360</v>
      </c>
      <c r="S16" s="568">
        <v>360</v>
      </c>
      <c r="T16" s="531">
        <v>359.52</v>
      </c>
      <c r="U16" s="478">
        <v>359.52</v>
      </c>
      <c r="V16" s="478">
        <v>359.52</v>
      </c>
      <c r="W16" s="467">
        <v>359.52</v>
      </c>
      <c r="X16" s="398">
        <v>298.61</v>
      </c>
      <c r="Y16" s="436">
        <v>298.61</v>
      </c>
      <c r="Z16" s="399">
        <v>285.62462500000004</v>
      </c>
      <c r="AA16" s="399">
        <v>285.62462500000004</v>
      </c>
      <c r="AB16" s="371">
        <v>259.65875</v>
      </c>
      <c r="AC16" s="303">
        <v>179.07499999999999</v>
      </c>
      <c r="AD16" s="289">
        <v>179.07499999999999</v>
      </c>
      <c r="AE16" s="277">
        <v>143.26</v>
      </c>
      <c r="AF16" s="263">
        <v>143.26</v>
      </c>
      <c r="AG16" s="263">
        <v>143.26</v>
      </c>
      <c r="AH16" s="208">
        <v>140</v>
      </c>
      <c r="AI16" s="234">
        <v>140</v>
      </c>
      <c r="AJ16" s="208">
        <v>127.90007999999999</v>
      </c>
      <c r="AK16" s="208">
        <v>127.90007999999999</v>
      </c>
      <c r="AL16" s="208">
        <v>115.35</v>
      </c>
      <c r="AM16" s="190">
        <v>92.28</v>
      </c>
      <c r="AN16" s="312">
        <f t="shared" ca="1" si="0"/>
        <v>1</v>
      </c>
      <c r="AP16" s="34"/>
      <c r="AQ16" s="34"/>
      <c r="AR16" s="34"/>
      <c r="AS16" s="34"/>
      <c r="AT16" s="34"/>
      <c r="AU16" s="34"/>
    </row>
    <row r="17" spans="1:47" s="144" customFormat="1" ht="23.1" customHeight="1" x14ac:dyDescent="0.25">
      <c r="A17" s="516" t="s">
        <v>236</v>
      </c>
      <c r="B17" s="2">
        <v>4763</v>
      </c>
      <c r="C17" s="2" t="s">
        <v>512</v>
      </c>
      <c r="D17" s="3" t="s">
        <v>102</v>
      </c>
      <c r="E17" s="116">
        <f t="shared" si="1"/>
        <v>1100</v>
      </c>
      <c r="F17" s="117">
        <f t="shared" si="1"/>
        <v>700</v>
      </c>
      <c r="G17" s="101"/>
      <c r="H17" s="2"/>
      <c r="I17" s="2"/>
      <c r="J17" s="47"/>
      <c r="K17" s="202">
        <f t="shared" si="2"/>
        <v>1100</v>
      </c>
      <c r="L17" s="202">
        <f t="shared" si="2"/>
        <v>700</v>
      </c>
      <c r="M17" s="51"/>
      <c r="N17" s="13">
        <f t="shared" si="3"/>
        <v>1033.5999999999999</v>
      </c>
      <c r="O17" s="13">
        <f t="shared" si="4"/>
        <v>620.16</v>
      </c>
      <c r="P17" s="51"/>
      <c r="Q17" s="562">
        <v>413.44</v>
      </c>
      <c r="R17" s="562">
        <v>413.44</v>
      </c>
      <c r="S17" s="554">
        <v>413.44</v>
      </c>
      <c r="T17" s="531">
        <v>413.44</v>
      </c>
      <c r="U17" s="478">
        <v>413.44</v>
      </c>
      <c r="V17" s="478">
        <v>413.44</v>
      </c>
      <c r="W17" s="467">
        <v>413.44</v>
      </c>
      <c r="X17" s="398">
        <v>344.32</v>
      </c>
      <c r="Y17" s="436">
        <v>344.32</v>
      </c>
      <c r="Z17" s="399">
        <v>329.36750000000006</v>
      </c>
      <c r="AA17" s="399">
        <v>329.36750000000006</v>
      </c>
      <c r="AB17" s="371">
        <v>299.42500000000001</v>
      </c>
      <c r="AC17" s="303">
        <v>206.5</v>
      </c>
      <c r="AD17" s="289">
        <v>206.5</v>
      </c>
      <c r="AE17" s="277">
        <v>165.2</v>
      </c>
      <c r="AF17" s="263">
        <v>165.2</v>
      </c>
      <c r="AG17" s="263">
        <v>165.2</v>
      </c>
      <c r="AH17" s="208">
        <v>147.49812</v>
      </c>
      <c r="AI17" s="208">
        <v>147.49812</v>
      </c>
      <c r="AJ17" s="208">
        <v>147.49812</v>
      </c>
      <c r="AK17" s="208">
        <v>147.49812</v>
      </c>
      <c r="AL17" s="208">
        <v>133.02500000000001</v>
      </c>
      <c r="AM17" s="190">
        <v>106.42</v>
      </c>
      <c r="AN17" s="312">
        <f t="shared" ca="1" si="0"/>
        <v>1</v>
      </c>
      <c r="AP17" s="34"/>
      <c r="AQ17" s="34"/>
      <c r="AR17" s="34"/>
      <c r="AS17" s="34"/>
      <c r="AT17" s="34"/>
      <c r="AU17" s="34"/>
    </row>
    <row r="18" spans="1:47" s="144" customFormat="1" ht="23.1" customHeight="1" x14ac:dyDescent="0.25">
      <c r="A18" s="516" t="s">
        <v>236</v>
      </c>
      <c r="B18" s="2">
        <v>4764</v>
      </c>
      <c r="C18" s="2" t="s">
        <v>513</v>
      </c>
      <c r="D18" s="3" t="s">
        <v>103</v>
      </c>
      <c r="E18" s="116">
        <f t="shared" si="1"/>
        <v>1600</v>
      </c>
      <c r="F18" s="117">
        <f t="shared" si="1"/>
        <v>1000</v>
      </c>
      <c r="G18" s="101"/>
      <c r="H18" s="2"/>
      <c r="I18" s="2"/>
      <c r="J18" s="47"/>
      <c r="K18" s="202">
        <f t="shared" si="2"/>
        <v>1600</v>
      </c>
      <c r="L18" s="202">
        <f t="shared" si="2"/>
        <v>1000</v>
      </c>
      <c r="M18" s="51"/>
      <c r="N18" s="13">
        <f t="shared" si="3"/>
        <v>1555</v>
      </c>
      <c r="O18" s="13">
        <f t="shared" si="4"/>
        <v>933</v>
      </c>
      <c r="P18" s="51"/>
      <c r="Q18" s="587">
        <v>622</v>
      </c>
      <c r="R18" s="562">
        <v>622</v>
      </c>
      <c r="S18" s="568">
        <v>622</v>
      </c>
      <c r="T18" s="531">
        <v>621.44000000000005</v>
      </c>
      <c r="U18" s="478">
        <v>621.44000000000005</v>
      </c>
      <c r="V18" s="478">
        <v>621.44000000000005</v>
      </c>
      <c r="W18" s="467">
        <v>621.44000000000005</v>
      </c>
      <c r="X18" s="398">
        <v>518.55999999999995</v>
      </c>
      <c r="Y18" s="436">
        <v>518.55999999999995</v>
      </c>
      <c r="Z18" s="399">
        <v>495.98518750000011</v>
      </c>
      <c r="AA18" s="399">
        <v>495.98518750000011</v>
      </c>
      <c r="AB18" s="371">
        <v>450.89562500000005</v>
      </c>
      <c r="AC18" s="303">
        <v>310.96250000000003</v>
      </c>
      <c r="AD18" s="289">
        <v>310.96250000000003</v>
      </c>
      <c r="AE18" s="277">
        <v>248.77</v>
      </c>
      <c r="AF18" s="263">
        <v>248.77</v>
      </c>
      <c r="AG18" s="263">
        <v>248.77</v>
      </c>
      <c r="AH18" s="208">
        <v>222.13422</v>
      </c>
      <c r="AI18" s="208">
        <v>222.13422</v>
      </c>
      <c r="AJ18" s="208">
        <v>222.13422</v>
      </c>
      <c r="AK18" s="208">
        <v>222.13422</v>
      </c>
      <c r="AL18" s="208">
        <v>200.33750000000001</v>
      </c>
      <c r="AM18" s="190">
        <v>160.27000000000001</v>
      </c>
      <c r="AN18" s="312">
        <f t="shared" ca="1" si="0"/>
        <v>1</v>
      </c>
      <c r="AP18" s="34"/>
      <c r="AQ18" s="34"/>
      <c r="AR18" s="34"/>
      <c r="AS18" s="34"/>
      <c r="AT18" s="34"/>
      <c r="AU18" s="34"/>
    </row>
    <row r="19" spans="1:47" s="144" customFormat="1" ht="23.1" customHeight="1" x14ac:dyDescent="0.25">
      <c r="A19" s="516" t="s">
        <v>236</v>
      </c>
      <c r="B19" s="2">
        <v>4765</v>
      </c>
      <c r="C19" s="2" t="s">
        <v>514</v>
      </c>
      <c r="D19" s="3" t="s">
        <v>104</v>
      </c>
      <c r="E19" s="116">
        <f t="shared" si="1"/>
        <v>2100</v>
      </c>
      <c r="F19" s="117">
        <f t="shared" si="1"/>
        <v>1300</v>
      </c>
      <c r="G19" s="101"/>
      <c r="H19" s="2"/>
      <c r="I19" s="2"/>
      <c r="J19" s="47"/>
      <c r="K19" s="202">
        <f t="shared" si="2"/>
        <v>2100</v>
      </c>
      <c r="L19" s="202">
        <f t="shared" si="2"/>
        <v>1300</v>
      </c>
      <c r="M19" s="51"/>
      <c r="N19" s="13">
        <f t="shared" si="3"/>
        <v>2050</v>
      </c>
      <c r="O19" s="13">
        <f t="shared" si="4"/>
        <v>1230</v>
      </c>
      <c r="P19" s="51"/>
      <c r="Q19" s="587">
        <v>820</v>
      </c>
      <c r="R19" s="562">
        <v>819.17</v>
      </c>
      <c r="S19" s="554">
        <v>819.17</v>
      </c>
      <c r="T19" s="531">
        <v>819.17</v>
      </c>
      <c r="U19" s="478">
        <v>819.17</v>
      </c>
      <c r="V19" s="478">
        <v>819.17</v>
      </c>
      <c r="W19" s="467">
        <v>819.17</v>
      </c>
      <c r="X19" s="398">
        <v>682.73</v>
      </c>
      <c r="Y19" s="436">
        <v>682.73</v>
      </c>
      <c r="Z19" s="399">
        <v>653.03287499999999</v>
      </c>
      <c r="AA19" s="399">
        <v>653.03287499999999</v>
      </c>
      <c r="AB19" s="371">
        <v>593.66624999999999</v>
      </c>
      <c r="AC19" s="303">
        <v>409.42500000000001</v>
      </c>
      <c r="AD19" s="289">
        <v>409.42500000000001</v>
      </c>
      <c r="AE19" s="277">
        <v>327.54000000000002</v>
      </c>
      <c r="AF19" s="263">
        <v>327.54000000000002</v>
      </c>
      <c r="AG19" s="263">
        <v>327.54000000000002</v>
      </c>
      <c r="AH19" s="208">
        <v>292.44599999999997</v>
      </c>
      <c r="AI19" s="208">
        <v>292.44599999999997</v>
      </c>
      <c r="AJ19" s="208">
        <v>292.44599999999997</v>
      </c>
      <c r="AK19" s="208">
        <v>292.44599999999997</v>
      </c>
      <c r="AL19" s="208">
        <v>263.75</v>
      </c>
      <c r="AM19" s="190">
        <v>211</v>
      </c>
      <c r="AN19" s="312">
        <f t="shared" ca="1" si="0"/>
        <v>1.0010132206990003</v>
      </c>
      <c r="AP19" s="34"/>
      <c r="AQ19" s="34"/>
      <c r="AR19" s="34"/>
      <c r="AS19" s="34"/>
      <c r="AT19" s="34"/>
      <c r="AU19" s="34"/>
    </row>
    <row r="20" spans="1:47" s="144" customFormat="1" ht="23.1" customHeight="1" x14ac:dyDescent="0.25">
      <c r="A20" s="516" t="s">
        <v>236</v>
      </c>
      <c r="B20" s="2">
        <v>4766</v>
      </c>
      <c r="C20" s="2" t="s">
        <v>515</v>
      </c>
      <c r="D20" s="3" t="s">
        <v>105</v>
      </c>
      <c r="E20" s="116">
        <f t="shared" si="1"/>
        <v>2400</v>
      </c>
      <c r="F20" s="117">
        <f t="shared" si="1"/>
        <v>1500</v>
      </c>
      <c r="G20" s="101"/>
      <c r="H20" s="2"/>
      <c r="I20" s="2"/>
      <c r="J20" s="47"/>
      <c r="K20" s="202">
        <f t="shared" si="2"/>
        <v>2400</v>
      </c>
      <c r="L20" s="202">
        <f t="shared" si="2"/>
        <v>1500</v>
      </c>
      <c r="M20" s="51"/>
      <c r="N20" s="13">
        <f t="shared" si="3"/>
        <v>2377.5</v>
      </c>
      <c r="O20" s="13">
        <f t="shared" si="4"/>
        <v>1426.5</v>
      </c>
      <c r="P20" s="51"/>
      <c r="Q20" s="587">
        <v>951</v>
      </c>
      <c r="R20" s="562">
        <v>950.16</v>
      </c>
      <c r="S20" s="554">
        <v>950.16</v>
      </c>
      <c r="T20" s="531">
        <v>950.16</v>
      </c>
      <c r="U20" s="478">
        <v>950.16</v>
      </c>
      <c r="V20" s="478">
        <v>950.16</v>
      </c>
      <c r="W20" s="467">
        <v>950.16</v>
      </c>
      <c r="X20" s="398">
        <v>790.73</v>
      </c>
      <c r="Y20" s="436">
        <v>790.73</v>
      </c>
      <c r="Z20" s="399">
        <v>756.34900000000005</v>
      </c>
      <c r="AA20" s="399">
        <v>756.34900000000005</v>
      </c>
      <c r="AB20" s="371">
        <v>687.59</v>
      </c>
      <c r="AC20" s="303">
        <v>474.20000000000005</v>
      </c>
      <c r="AD20" s="289">
        <v>474.20000000000005</v>
      </c>
      <c r="AE20" s="277">
        <v>379.36</v>
      </c>
      <c r="AF20" s="263">
        <v>379.36</v>
      </c>
      <c r="AG20" s="263">
        <v>379.36</v>
      </c>
      <c r="AH20" s="208">
        <v>338.71067999999997</v>
      </c>
      <c r="AI20" s="208">
        <v>338.71067999999997</v>
      </c>
      <c r="AJ20" s="208">
        <v>338.71067999999997</v>
      </c>
      <c r="AK20" s="208">
        <v>338.71067999999997</v>
      </c>
      <c r="AL20" s="208">
        <v>305.47500000000002</v>
      </c>
      <c r="AM20" s="190">
        <v>244.38</v>
      </c>
      <c r="AN20" s="312">
        <f t="shared" ca="1" si="0"/>
        <v>1.0008840616317252</v>
      </c>
      <c r="AP20" s="34"/>
      <c r="AQ20" s="34"/>
      <c r="AR20" s="34"/>
      <c r="AS20" s="34"/>
      <c r="AT20" s="34"/>
      <c r="AU20" s="34"/>
    </row>
    <row r="21" spans="1:47" s="144" customFormat="1" ht="23.1" customHeight="1" x14ac:dyDescent="0.25">
      <c r="A21" s="516" t="s">
        <v>236</v>
      </c>
      <c r="B21" s="2">
        <v>4767</v>
      </c>
      <c r="C21" s="2" t="s">
        <v>516</v>
      </c>
      <c r="D21" s="3" t="s">
        <v>106</v>
      </c>
      <c r="E21" s="116">
        <f t="shared" si="1"/>
        <v>3200</v>
      </c>
      <c r="F21" s="117">
        <f t="shared" si="1"/>
        <v>2000</v>
      </c>
      <c r="G21" s="101"/>
      <c r="H21" s="2"/>
      <c r="I21" s="2"/>
      <c r="J21" s="47"/>
      <c r="K21" s="202">
        <f t="shared" si="2"/>
        <v>3200</v>
      </c>
      <c r="L21" s="202">
        <f t="shared" si="2"/>
        <v>2000</v>
      </c>
      <c r="M21" s="51"/>
      <c r="N21" s="13">
        <f t="shared" si="3"/>
        <v>3180</v>
      </c>
      <c r="O21" s="13">
        <f t="shared" si="4"/>
        <v>1908</v>
      </c>
      <c r="P21" s="51"/>
      <c r="Q21" s="587">
        <v>1272</v>
      </c>
      <c r="R21" s="562">
        <v>1271.1500000000001</v>
      </c>
      <c r="S21" s="554">
        <v>1271.1500000000001</v>
      </c>
      <c r="T21" s="531">
        <v>1271.1500000000001</v>
      </c>
      <c r="U21" s="478">
        <v>1271.1500000000001</v>
      </c>
      <c r="V21" s="478">
        <v>1271.1500000000001</v>
      </c>
      <c r="W21" s="467">
        <v>1271.1500000000001</v>
      </c>
      <c r="X21" s="398">
        <v>1060.24</v>
      </c>
      <c r="Y21" s="436">
        <v>1060.24</v>
      </c>
      <c r="Z21" s="399">
        <v>1014.1408750000002</v>
      </c>
      <c r="AA21" s="399">
        <v>1014.1408750000002</v>
      </c>
      <c r="AB21" s="371">
        <v>921.94625000000008</v>
      </c>
      <c r="AC21" s="303">
        <v>635.82500000000005</v>
      </c>
      <c r="AD21" s="289">
        <v>635.82500000000005</v>
      </c>
      <c r="AE21" s="277">
        <v>508.66</v>
      </c>
      <c r="AF21" s="263">
        <v>508.66</v>
      </c>
      <c r="AG21" s="263">
        <v>508.66</v>
      </c>
      <c r="AH21" s="208">
        <v>454.15062</v>
      </c>
      <c r="AI21" s="208">
        <v>454.15062</v>
      </c>
      <c r="AJ21" s="208">
        <v>454.15062</v>
      </c>
      <c r="AK21" s="208">
        <v>454.15062</v>
      </c>
      <c r="AL21" s="208">
        <v>409.58750000000003</v>
      </c>
      <c r="AM21" s="190">
        <v>327.67</v>
      </c>
      <c r="AN21" s="312">
        <f t="shared" ca="1" si="0"/>
        <v>1.0006686858356606</v>
      </c>
      <c r="AP21" s="34"/>
      <c r="AQ21" s="34"/>
      <c r="AR21" s="34"/>
      <c r="AS21" s="34"/>
      <c r="AT21" s="34"/>
      <c r="AU21" s="34"/>
    </row>
    <row r="22" spans="1:47" s="144" customFormat="1" ht="23.1" customHeight="1" x14ac:dyDescent="0.25">
      <c r="A22" s="516" t="s">
        <v>236</v>
      </c>
      <c r="B22" s="2">
        <v>4768</v>
      </c>
      <c r="C22" s="2" t="s">
        <v>517</v>
      </c>
      <c r="D22" s="3" t="s">
        <v>107</v>
      </c>
      <c r="E22" s="116">
        <f t="shared" si="1"/>
        <v>6200</v>
      </c>
      <c r="F22" s="117">
        <f t="shared" si="1"/>
        <v>3800</v>
      </c>
      <c r="G22" s="101"/>
      <c r="H22" s="2"/>
      <c r="I22" s="2"/>
      <c r="J22" s="47"/>
      <c r="K22" s="202">
        <f t="shared" si="2"/>
        <v>6200</v>
      </c>
      <c r="L22" s="202">
        <f t="shared" si="2"/>
        <v>3800</v>
      </c>
      <c r="M22" s="51"/>
      <c r="N22" s="13">
        <f t="shared" si="3"/>
        <v>6175.9000000000005</v>
      </c>
      <c r="O22" s="13">
        <f t="shared" si="4"/>
        <v>3705.54</v>
      </c>
      <c r="P22" s="51"/>
      <c r="Q22" s="562">
        <v>2470.36</v>
      </c>
      <c r="R22" s="562">
        <v>2470.36</v>
      </c>
      <c r="S22" s="554">
        <v>2470.36</v>
      </c>
      <c r="T22" s="531">
        <v>2470.36</v>
      </c>
      <c r="U22" s="478">
        <v>2470.36</v>
      </c>
      <c r="V22" s="478">
        <v>2470.36</v>
      </c>
      <c r="W22" s="467">
        <v>2470.36</v>
      </c>
      <c r="X22" s="398">
        <v>2059.1999999999998</v>
      </c>
      <c r="Y22" s="436">
        <v>2059.1999999999998</v>
      </c>
      <c r="Z22" s="399">
        <v>1969.6854375</v>
      </c>
      <c r="AA22" s="399">
        <v>1969.6854375</v>
      </c>
      <c r="AB22" s="371">
        <v>1790.6231249999998</v>
      </c>
      <c r="AC22" s="303">
        <v>1234.9124999999999</v>
      </c>
      <c r="AD22" s="289">
        <v>1234.9124999999999</v>
      </c>
      <c r="AE22" s="277">
        <v>987.93</v>
      </c>
      <c r="AF22" s="263">
        <v>987.93</v>
      </c>
      <c r="AG22" s="263">
        <v>987.93</v>
      </c>
      <c r="AH22" s="208">
        <v>882.0781199999999</v>
      </c>
      <c r="AI22" s="208">
        <v>882.0781199999999</v>
      </c>
      <c r="AJ22" s="208">
        <v>882.0781199999999</v>
      </c>
      <c r="AK22" s="208">
        <v>882.0781199999999</v>
      </c>
      <c r="AL22" s="208">
        <v>795.52499999999998</v>
      </c>
      <c r="AM22" s="190">
        <v>636.41999999999996</v>
      </c>
      <c r="AN22" s="312">
        <f t="shared" ca="1" si="0"/>
        <v>1</v>
      </c>
      <c r="AP22" s="34"/>
      <c r="AQ22" s="34"/>
      <c r="AR22" s="34"/>
      <c r="AS22" s="34"/>
      <c r="AT22" s="34"/>
      <c r="AU22" s="34"/>
    </row>
    <row r="23" spans="1:47" s="144" customFormat="1" ht="23.1" customHeight="1" x14ac:dyDescent="0.25">
      <c r="A23" s="516" t="s">
        <v>236</v>
      </c>
      <c r="B23" s="2">
        <v>4769</v>
      </c>
      <c r="C23" s="2" t="s">
        <v>518</v>
      </c>
      <c r="D23" s="3" t="s">
        <v>108</v>
      </c>
      <c r="E23" s="116">
        <f t="shared" si="1"/>
        <v>9700</v>
      </c>
      <c r="F23" s="117">
        <f t="shared" si="1"/>
        <v>5800</v>
      </c>
      <c r="G23" s="101"/>
      <c r="H23" s="2"/>
      <c r="I23" s="2"/>
      <c r="J23" s="47"/>
      <c r="K23" s="202">
        <f t="shared" si="2"/>
        <v>9700</v>
      </c>
      <c r="L23" s="202">
        <f t="shared" si="2"/>
        <v>5800</v>
      </c>
      <c r="M23" s="51"/>
      <c r="N23" s="13">
        <f t="shared" si="3"/>
        <v>9610.5750000000007</v>
      </c>
      <c r="O23" s="13">
        <f t="shared" si="4"/>
        <v>5766.3450000000003</v>
      </c>
      <c r="P23" s="51"/>
      <c r="Q23" s="562">
        <v>3844.23</v>
      </c>
      <c r="R23" s="562">
        <v>3844.23</v>
      </c>
      <c r="S23" s="554">
        <v>3844.23</v>
      </c>
      <c r="T23" s="531">
        <v>3844.23</v>
      </c>
      <c r="U23" s="478">
        <v>3844.23</v>
      </c>
      <c r="V23" s="478">
        <v>3844.23</v>
      </c>
      <c r="W23" s="467">
        <v>3844.23</v>
      </c>
      <c r="X23" s="398">
        <v>3203.31</v>
      </c>
      <c r="Y23" s="436">
        <v>3203.31</v>
      </c>
      <c r="Z23" s="399">
        <v>3064.0548125</v>
      </c>
      <c r="AA23" s="399">
        <v>3064.0548125</v>
      </c>
      <c r="AB23" s="371">
        <v>2785.504375</v>
      </c>
      <c r="AC23" s="303">
        <v>1921.0374999999999</v>
      </c>
      <c r="AD23" s="289">
        <v>1921.0374999999999</v>
      </c>
      <c r="AE23" s="277">
        <v>1536.83</v>
      </c>
      <c r="AF23" s="263">
        <v>1536.83</v>
      </c>
      <c r="AG23" s="263">
        <v>1536.83</v>
      </c>
      <c r="AH23" s="208">
        <v>1372.1677199999999</v>
      </c>
      <c r="AI23" s="208">
        <v>1372.1677199999999</v>
      </c>
      <c r="AJ23" s="208">
        <v>1372.1677199999999</v>
      </c>
      <c r="AK23" s="208">
        <v>1372.1677199999999</v>
      </c>
      <c r="AL23" s="208">
        <v>1237.5250000000001</v>
      </c>
      <c r="AM23" s="190">
        <v>990.02</v>
      </c>
      <c r="AN23" s="312">
        <f t="shared" ca="1" si="0"/>
        <v>1</v>
      </c>
      <c r="AP23" s="34"/>
      <c r="AQ23" s="34"/>
      <c r="AR23" s="34"/>
      <c r="AS23" s="34"/>
      <c r="AT23" s="34"/>
      <c r="AU23" s="34"/>
    </row>
    <row r="24" spans="1:47" s="144" customFormat="1" ht="23.1" customHeight="1" x14ac:dyDescent="0.25">
      <c r="A24" s="516"/>
      <c r="B24" s="2"/>
      <c r="C24" s="2"/>
      <c r="D24" s="320"/>
      <c r="E24" s="138"/>
      <c r="F24" s="139"/>
      <c r="G24" s="103"/>
      <c r="H24" s="67"/>
      <c r="I24" s="67"/>
      <c r="J24" s="2"/>
      <c r="K24" s="202">
        <f t="shared" si="2"/>
        <v>0</v>
      </c>
      <c r="L24" s="202">
        <f t="shared" si="2"/>
        <v>0</v>
      </c>
      <c r="M24" s="2"/>
      <c r="N24" s="13"/>
      <c r="O24" s="13"/>
      <c r="P24" s="2"/>
      <c r="Q24" s="398"/>
      <c r="R24" s="398"/>
      <c r="S24" s="398"/>
      <c r="T24" s="398"/>
      <c r="U24" s="398"/>
      <c r="V24" s="398"/>
      <c r="W24" s="398"/>
      <c r="X24" s="398"/>
      <c r="Y24" s="400"/>
      <c r="Z24" s="399"/>
      <c r="AA24" s="399"/>
      <c r="AB24" s="333"/>
      <c r="AC24" s="332"/>
      <c r="AD24" s="330"/>
      <c r="AE24" s="280"/>
      <c r="AF24" s="331"/>
      <c r="AG24" s="331"/>
      <c r="AH24" s="208"/>
      <c r="AI24" s="208"/>
      <c r="AJ24" s="208"/>
      <c r="AK24" s="208"/>
      <c r="AL24" s="208"/>
      <c r="AM24" s="190"/>
      <c r="AN24" s="312" t="e">
        <f t="shared" ca="1" si="0"/>
        <v>#DIV/0!</v>
      </c>
      <c r="AP24" s="34"/>
      <c r="AQ24" s="34"/>
      <c r="AR24" s="34"/>
      <c r="AS24" s="34"/>
      <c r="AT24" s="34"/>
      <c r="AU24" s="34"/>
    </row>
    <row r="25" spans="1:47" s="144" customFormat="1" ht="23.1" customHeight="1" x14ac:dyDescent="0.25">
      <c r="A25" s="2"/>
      <c r="B25" s="2"/>
      <c r="C25" s="2"/>
      <c r="D25" s="615" t="s">
        <v>293</v>
      </c>
      <c r="E25" s="615"/>
      <c r="F25" s="615"/>
      <c r="G25" s="615"/>
      <c r="H25" s="615"/>
      <c r="I25" s="615"/>
      <c r="J25" s="2"/>
      <c r="K25" s="202">
        <f t="shared" si="2"/>
        <v>0</v>
      </c>
      <c r="L25" s="202">
        <f t="shared" si="2"/>
        <v>0</v>
      </c>
      <c r="M25" s="2"/>
      <c r="N25" s="13"/>
      <c r="O25" s="13"/>
      <c r="P25" s="2"/>
      <c r="Q25" s="571">
        <v>45569</v>
      </c>
      <c r="R25" s="571">
        <v>45569</v>
      </c>
      <c r="S25" s="553">
        <v>45483</v>
      </c>
      <c r="T25" s="528">
        <v>45455</v>
      </c>
      <c r="U25" s="513">
        <v>45425</v>
      </c>
      <c r="V25" s="484">
        <v>150124</v>
      </c>
      <c r="W25" s="472">
        <v>220324</v>
      </c>
      <c r="X25" s="398"/>
      <c r="Y25" s="400"/>
      <c r="Z25" s="399"/>
      <c r="AA25" s="399"/>
      <c r="AB25" s="333"/>
      <c r="AC25" s="332"/>
      <c r="AD25" s="330"/>
      <c r="AE25" s="280"/>
      <c r="AF25" s="331"/>
      <c r="AG25" s="331"/>
      <c r="AH25" s="208"/>
      <c r="AI25" s="208"/>
      <c r="AJ25" s="208"/>
      <c r="AK25" s="208"/>
      <c r="AL25" s="208"/>
      <c r="AM25" s="190"/>
      <c r="AN25" s="312">
        <f t="shared" ca="1" si="0"/>
        <v>1</v>
      </c>
      <c r="AP25" s="34"/>
      <c r="AQ25" s="34"/>
      <c r="AR25" s="34"/>
      <c r="AS25" s="34"/>
      <c r="AT25" s="34"/>
      <c r="AU25" s="34"/>
    </row>
    <row r="26" spans="1:47" s="144" customFormat="1" ht="23.1" customHeight="1" x14ac:dyDescent="0.25">
      <c r="A26" s="516" t="s">
        <v>290</v>
      </c>
      <c r="B26" s="2">
        <v>226</v>
      </c>
      <c r="C26" s="2" t="s">
        <v>310</v>
      </c>
      <c r="D26" s="3" t="s">
        <v>71</v>
      </c>
      <c r="E26" s="116">
        <f t="shared" ref="E26:F38" si="5">K26</f>
        <v>900</v>
      </c>
      <c r="F26" s="117">
        <f t="shared" si="5"/>
        <v>600</v>
      </c>
      <c r="G26" s="101"/>
      <c r="H26" s="2"/>
      <c r="I26" s="2"/>
      <c r="J26" s="47"/>
      <c r="K26" s="202">
        <f t="shared" si="2"/>
        <v>900</v>
      </c>
      <c r="L26" s="202">
        <f t="shared" si="2"/>
        <v>600</v>
      </c>
      <c r="M26" s="51"/>
      <c r="N26" s="13">
        <f t="shared" si="3"/>
        <v>866.35</v>
      </c>
      <c r="O26" s="13">
        <f t="shared" si="4"/>
        <v>519.81000000000006</v>
      </c>
      <c r="P26" s="51"/>
      <c r="Q26" s="562">
        <v>346.54</v>
      </c>
      <c r="R26" s="562">
        <v>346.54</v>
      </c>
      <c r="S26" s="554">
        <v>346.54</v>
      </c>
      <c r="T26" s="529">
        <v>346.54</v>
      </c>
      <c r="U26" s="467">
        <v>346.54</v>
      </c>
      <c r="V26" s="467">
        <v>346.54</v>
      </c>
      <c r="W26" s="467">
        <v>346.54</v>
      </c>
      <c r="X26" s="398">
        <v>346.54</v>
      </c>
      <c r="Y26" s="436">
        <v>346.54</v>
      </c>
      <c r="Z26" s="399">
        <v>331.44100000000003</v>
      </c>
      <c r="AA26" s="399">
        <v>331.44100000000003</v>
      </c>
      <c r="AB26" s="371">
        <v>301.31</v>
      </c>
      <c r="AC26" s="303">
        <v>207.8</v>
      </c>
      <c r="AD26" s="289">
        <v>207.8</v>
      </c>
      <c r="AE26" s="277">
        <v>166.24</v>
      </c>
      <c r="AF26" s="263">
        <v>166.24</v>
      </c>
      <c r="AG26" s="263">
        <v>166.24</v>
      </c>
      <c r="AH26" s="208">
        <v>148.44059999999999</v>
      </c>
      <c r="AI26" s="208">
        <v>148.44059999999999</v>
      </c>
      <c r="AJ26" s="208">
        <v>148.44059999999999</v>
      </c>
      <c r="AK26" s="208">
        <v>148.44059999999999</v>
      </c>
      <c r="AL26" s="208">
        <v>133.875</v>
      </c>
      <c r="AM26" s="190">
        <v>107.1</v>
      </c>
      <c r="AN26" s="312">
        <f t="shared" ca="1" si="0"/>
        <v>1</v>
      </c>
      <c r="AP26" s="34"/>
      <c r="AQ26" s="34"/>
      <c r="AR26" s="34"/>
      <c r="AS26" s="34"/>
      <c r="AT26" s="34"/>
      <c r="AU26" s="34"/>
    </row>
    <row r="27" spans="1:47" s="144" customFormat="1" ht="23.1" customHeight="1" x14ac:dyDescent="0.25">
      <c r="A27" s="516" t="s">
        <v>290</v>
      </c>
      <c r="B27" s="2">
        <v>226</v>
      </c>
      <c r="C27" s="2" t="s">
        <v>311</v>
      </c>
      <c r="D27" s="3" t="s">
        <v>72</v>
      </c>
      <c r="E27" s="116">
        <f t="shared" si="5"/>
        <v>1300</v>
      </c>
      <c r="F27" s="117">
        <f t="shared" si="5"/>
        <v>800</v>
      </c>
      <c r="G27" s="101"/>
      <c r="H27" s="2"/>
      <c r="I27" s="2"/>
      <c r="J27" s="47"/>
      <c r="K27" s="202">
        <f t="shared" si="2"/>
        <v>1300</v>
      </c>
      <c r="L27" s="202">
        <f t="shared" si="2"/>
        <v>800</v>
      </c>
      <c r="M27" s="51"/>
      <c r="N27" s="13">
        <f t="shared" si="3"/>
        <v>1230</v>
      </c>
      <c r="O27" s="13">
        <f t="shared" si="4"/>
        <v>738</v>
      </c>
      <c r="P27" s="51"/>
      <c r="Q27" s="562">
        <v>492</v>
      </c>
      <c r="R27" s="562">
        <v>492</v>
      </c>
      <c r="S27" s="554">
        <v>492</v>
      </c>
      <c r="T27" s="529">
        <v>492</v>
      </c>
      <c r="U27" s="467">
        <v>492</v>
      </c>
      <c r="V27" s="467">
        <v>492</v>
      </c>
      <c r="W27" s="467">
        <v>492</v>
      </c>
      <c r="X27" s="398">
        <v>491</v>
      </c>
      <c r="Y27" s="436">
        <v>491</v>
      </c>
      <c r="Z27" s="399">
        <v>470.40537500000005</v>
      </c>
      <c r="AA27" s="399">
        <v>470.40537500000005</v>
      </c>
      <c r="AB27" s="371">
        <v>427.64125000000001</v>
      </c>
      <c r="AC27" s="303">
        <v>294.92500000000001</v>
      </c>
      <c r="AD27" s="289">
        <v>294.92500000000001</v>
      </c>
      <c r="AE27" s="277">
        <v>235.94</v>
      </c>
      <c r="AF27" s="263">
        <v>235.94</v>
      </c>
      <c r="AG27" s="263">
        <v>235.94</v>
      </c>
      <c r="AH27" s="208">
        <v>210.65814</v>
      </c>
      <c r="AI27" s="208">
        <v>210.65814</v>
      </c>
      <c r="AJ27" s="208">
        <v>210.65814</v>
      </c>
      <c r="AK27" s="208">
        <v>210.65814</v>
      </c>
      <c r="AL27" s="208">
        <v>189.98750000000001</v>
      </c>
      <c r="AM27" s="190">
        <v>151.99</v>
      </c>
      <c r="AN27" s="312">
        <f t="shared" ca="1" si="0"/>
        <v>1</v>
      </c>
      <c r="AP27" s="34"/>
      <c r="AQ27" s="34"/>
      <c r="AR27" s="34"/>
      <c r="AS27" s="34"/>
      <c r="AT27" s="34"/>
      <c r="AU27" s="34"/>
    </row>
    <row r="28" spans="1:47" s="144" customFormat="1" ht="23.1" customHeight="1" x14ac:dyDescent="0.25">
      <c r="A28" s="516" t="s">
        <v>290</v>
      </c>
      <c r="B28" s="2">
        <v>226</v>
      </c>
      <c r="C28" s="2" t="s">
        <v>312</v>
      </c>
      <c r="D28" s="3" t="s">
        <v>73</v>
      </c>
      <c r="E28" s="116">
        <f t="shared" si="5"/>
        <v>1700</v>
      </c>
      <c r="F28" s="117">
        <f t="shared" si="5"/>
        <v>1000</v>
      </c>
      <c r="G28" s="101"/>
      <c r="H28" s="2"/>
      <c r="I28" s="2"/>
      <c r="J28" s="47"/>
      <c r="K28" s="202">
        <f t="shared" si="2"/>
        <v>1700</v>
      </c>
      <c r="L28" s="202">
        <f t="shared" si="2"/>
        <v>1000</v>
      </c>
      <c r="M28" s="51"/>
      <c r="N28" s="13">
        <f t="shared" si="3"/>
        <v>1627.5</v>
      </c>
      <c r="O28" s="13">
        <f t="shared" si="4"/>
        <v>976.5</v>
      </c>
      <c r="P28" s="51"/>
      <c r="Q28" s="562">
        <v>651</v>
      </c>
      <c r="R28" s="562">
        <v>651</v>
      </c>
      <c r="S28" s="554">
        <v>651</v>
      </c>
      <c r="T28" s="529">
        <v>651</v>
      </c>
      <c r="U28" s="467">
        <v>651</v>
      </c>
      <c r="V28" s="467">
        <v>651</v>
      </c>
      <c r="W28" s="467">
        <v>651</v>
      </c>
      <c r="X28" s="443">
        <v>651</v>
      </c>
      <c r="Y28" s="436">
        <v>650.62</v>
      </c>
      <c r="Z28" s="399">
        <v>622.32912499999998</v>
      </c>
      <c r="AA28" s="399">
        <v>622.32912499999998</v>
      </c>
      <c r="AB28" s="371">
        <v>565.75374999999997</v>
      </c>
      <c r="AC28" s="303">
        <v>390.17499999999995</v>
      </c>
      <c r="AD28" s="289">
        <v>390.17499999999995</v>
      </c>
      <c r="AE28" s="277">
        <v>312.14</v>
      </c>
      <c r="AF28" s="263">
        <v>312.14</v>
      </c>
      <c r="AG28" s="263">
        <v>312.14</v>
      </c>
      <c r="AH28" s="208">
        <v>278.69688000000002</v>
      </c>
      <c r="AI28" s="208">
        <v>278.69688000000002</v>
      </c>
      <c r="AJ28" s="208">
        <v>278.69688000000002</v>
      </c>
      <c r="AK28" s="208">
        <v>278.69688000000002</v>
      </c>
      <c r="AL28" s="208">
        <v>251.35000000000002</v>
      </c>
      <c r="AM28" s="190">
        <v>201.08</v>
      </c>
      <c r="AN28" s="312">
        <f t="shared" ca="1" si="0"/>
        <v>1</v>
      </c>
      <c r="AP28" s="34"/>
      <c r="AQ28" s="34"/>
      <c r="AR28" s="34"/>
      <c r="AS28" s="34"/>
      <c r="AT28" s="34"/>
      <c r="AU28" s="34"/>
    </row>
    <row r="29" spans="1:47" s="144" customFormat="1" ht="23.1" customHeight="1" x14ac:dyDescent="0.25">
      <c r="A29" s="516" t="s">
        <v>290</v>
      </c>
      <c r="B29" s="2">
        <v>226</v>
      </c>
      <c r="C29" s="2" t="s">
        <v>313</v>
      </c>
      <c r="D29" s="3" t="s">
        <v>74</v>
      </c>
      <c r="E29" s="116">
        <f t="shared" si="5"/>
        <v>2200</v>
      </c>
      <c r="F29" s="117">
        <f t="shared" si="5"/>
        <v>1300</v>
      </c>
      <c r="G29" s="101"/>
      <c r="H29" s="2"/>
      <c r="I29" s="2"/>
      <c r="J29" s="47"/>
      <c r="K29" s="202">
        <f t="shared" si="2"/>
        <v>2200</v>
      </c>
      <c r="L29" s="202">
        <f t="shared" si="2"/>
        <v>1300</v>
      </c>
      <c r="M29" s="51"/>
      <c r="N29" s="13">
        <f t="shared" si="3"/>
        <v>2117.5</v>
      </c>
      <c r="O29" s="13">
        <f t="shared" si="4"/>
        <v>1270.5</v>
      </c>
      <c r="P29" s="51"/>
      <c r="Q29" s="562">
        <v>847</v>
      </c>
      <c r="R29" s="562">
        <v>847</v>
      </c>
      <c r="S29" s="554">
        <v>847</v>
      </c>
      <c r="T29" s="529">
        <v>847</v>
      </c>
      <c r="U29" s="467">
        <v>847</v>
      </c>
      <c r="V29" s="467">
        <v>847</v>
      </c>
      <c r="W29" s="467">
        <v>847</v>
      </c>
      <c r="X29" s="443">
        <v>847</v>
      </c>
      <c r="Y29" s="436">
        <v>846.18</v>
      </c>
      <c r="Z29" s="399">
        <v>809.3827500000001</v>
      </c>
      <c r="AA29" s="399">
        <v>809.3827500000001</v>
      </c>
      <c r="AB29" s="371">
        <v>735.80250000000001</v>
      </c>
      <c r="AC29" s="303">
        <v>507.45</v>
      </c>
      <c r="AD29" s="289">
        <v>579.75</v>
      </c>
      <c r="AE29" s="277">
        <v>463.8</v>
      </c>
      <c r="AF29" s="263">
        <v>463.8</v>
      </c>
      <c r="AG29" s="263">
        <v>463.8</v>
      </c>
      <c r="AH29" s="208">
        <v>362.46671999999995</v>
      </c>
      <c r="AI29" s="208">
        <v>362.46671999999995</v>
      </c>
      <c r="AJ29" s="208">
        <v>362.46671999999995</v>
      </c>
      <c r="AK29" s="208">
        <v>362.46671999999995</v>
      </c>
      <c r="AL29" s="208">
        <v>326.89999999999998</v>
      </c>
      <c r="AM29" s="190">
        <v>261.52</v>
      </c>
      <c r="AN29" s="312">
        <f t="shared" ca="1" si="0"/>
        <v>1</v>
      </c>
      <c r="AP29" s="34"/>
      <c r="AQ29" s="34"/>
      <c r="AR29" s="34"/>
      <c r="AS29" s="34"/>
      <c r="AT29" s="34"/>
      <c r="AU29" s="34"/>
    </row>
    <row r="30" spans="1:47" s="144" customFormat="1" ht="23.1" customHeight="1" x14ac:dyDescent="0.25">
      <c r="A30" s="516" t="s">
        <v>290</v>
      </c>
      <c r="B30" s="2">
        <v>226</v>
      </c>
      <c r="C30" s="2" t="s">
        <v>314</v>
      </c>
      <c r="D30" s="3" t="s">
        <v>75</v>
      </c>
      <c r="E30" s="116">
        <f t="shared" si="5"/>
        <v>2500</v>
      </c>
      <c r="F30" s="117">
        <f t="shared" si="5"/>
        <v>1500</v>
      </c>
      <c r="G30" s="101"/>
      <c r="H30" s="2"/>
      <c r="I30" s="2"/>
      <c r="J30" s="47"/>
      <c r="K30" s="202">
        <f t="shared" si="2"/>
        <v>2500</v>
      </c>
      <c r="L30" s="202">
        <f t="shared" si="2"/>
        <v>1500</v>
      </c>
      <c r="M30" s="51"/>
      <c r="N30" s="13">
        <f t="shared" si="3"/>
        <v>2417.5</v>
      </c>
      <c r="O30" s="13">
        <f t="shared" si="4"/>
        <v>1450.5</v>
      </c>
      <c r="P30" s="51"/>
      <c r="Q30" s="562">
        <v>967</v>
      </c>
      <c r="R30" s="562">
        <v>967</v>
      </c>
      <c r="S30" s="554">
        <v>967</v>
      </c>
      <c r="T30" s="529">
        <v>967</v>
      </c>
      <c r="U30" s="467">
        <v>967</v>
      </c>
      <c r="V30" s="467">
        <v>967</v>
      </c>
      <c r="W30" s="467">
        <v>967</v>
      </c>
      <c r="X30" s="443">
        <v>967</v>
      </c>
      <c r="Y30" s="436">
        <v>966.72</v>
      </c>
      <c r="Z30" s="399">
        <v>924.70124999999996</v>
      </c>
      <c r="AA30" s="399">
        <v>924.70124999999996</v>
      </c>
      <c r="AB30" s="371">
        <v>840.63749999999993</v>
      </c>
      <c r="AC30" s="303">
        <v>579.75</v>
      </c>
      <c r="AD30" s="289">
        <v>579.75</v>
      </c>
      <c r="AE30" s="277">
        <v>463.8</v>
      </c>
      <c r="AF30" s="263">
        <v>463.8</v>
      </c>
      <c r="AG30" s="263">
        <v>463.8</v>
      </c>
      <c r="AH30" s="208">
        <v>414.10907999999995</v>
      </c>
      <c r="AI30" s="208">
        <v>414.10907999999995</v>
      </c>
      <c r="AJ30" s="208">
        <v>414.10907999999995</v>
      </c>
      <c r="AK30" s="208">
        <v>414.10907999999995</v>
      </c>
      <c r="AL30" s="208">
        <v>373.47499999999997</v>
      </c>
      <c r="AM30" s="190">
        <v>298.77999999999997</v>
      </c>
      <c r="AN30" s="312">
        <f t="shared" ca="1" si="0"/>
        <v>1</v>
      </c>
      <c r="AP30" s="34"/>
      <c r="AQ30" s="34"/>
      <c r="AR30" s="34"/>
      <c r="AS30" s="34"/>
      <c r="AT30" s="34"/>
      <c r="AU30" s="34"/>
    </row>
    <row r="31" spans="1:47" s="144" customFormat="1" ht="23.1" customHeight="1" x14ac:dyDescent="0.25">
      <c r="A31" s="516" t="s">
        <v>290</v>
      </c>
      <c r="B31" s="2">
        <v>226</v>
      </c>
      <c r="C31" s="2" t="s">
        <v>315</v>
      </c>
      <c r="D31" s="3" t="s">
        <v>76</v>
      </c>
      <c r="E31" s="116">
        <f t="shared" si="5"/>
        <v>2900</v>
      </c>
      <c r="F31" s="117">
        <f t="shared" si="5"/>
        <v>1800</v>
      </c>
      <c r="G31" s="101"/>
      <c r="H31" s="2"/>
      <c r="I31" s="2"/>
      <c r="J31" s="47"/>
      <c r="K31" s="202">
        <f t="shared" si="2"/>
        <v>2900</v>
      </c>
      <c r="L31" s="202">
        <f t="shared" si="2"/>
        <v>1800</v>
      </c>
      <c r="M31" s="51"/>
      <c r="N31" s="13">
        <f t="shared" si="3"/>
        <v>2845.5250000000001</v>
      </c>
      <c r="O31" s="13">
        <f t="shared" si="4"/>
        <v>1707.3150000000001</v>
      </c>
      <c r="P31" s="51"/>
      <c r="Q31" s="562">
        <v>1138.21</v>
      </c>
      <c r="R31" s="562">
        <v>1138.21</v>
      </c>
      <c r="S31" s="554">
        <v>1138.21</v>
      </c>
      <c r="T31" s="529">
        <v>1138.21</v>
      </c>
      <c r="U31" s="467">
        <v>1138.21</v>
      </c>
      <c r="V31" s="467">
        <v>1138.21</v>
      </c>
      <c r="W31" s="467">
        <v>1138.21</v>
      </c>
      <c r="X31" s="443">
        <v>1138.21</v>
      </c>
      <c r="Y31" s="436">
        <v>1138.21</v>
      </c>
      <c r="Z31" s="399">
        <v>1088.7270625000003</v>
      </c>
      <c r="AA31" s="399">
        <v>1088.7270625000003</v>
      </c>
      <c r="AB31" s="371">
        <v>989.75187500000015</v>
      </c>
      <c r="AC31" s="303">
        <v>682.58750000000009</v>
      </c>
      <c r="AD31" s="289">
        <v>682.58750000000009</v>
      </c>
      <c r="AE31" s="277">
        <v>546.07000000000005</v>
      </c>
      <c r="AF31" s="263">
        <v>546.07000000000005</v>
      </c>
      <c r="AG31" s="263">
        <v>546.07000000000005</v>
      </c>
      <c r="AH31" s="208">
        <v>487.56707999999992</v>
      </c>
      <c r="AI31" s="208">
        <v>487.56707999999992</v>
      </c>
      <c r="AJ31" s="208">
        <v>487.56707999999992</v>
      </c>
      <c r="AK31" s="208">
        <v>487.56707999999992</v>
      </c>
      <c r="AL31" s="208">
        <v>439.72499999999997</v>
      </c>
      <c r="AM31" s="190">
        <v>351.78</v>
      </c>
      <c r="AN31" s="312">
        <f t="shared" ca="1" si="0"/>
        <v>1</v>
      </c>
      <c r="AP31" s="34"/>
      <c r="AQ31" s="34"/>
      <c r="AR31" s="34"/>
      <c r="AS31" s="34"/>
      <c r="AT31" s="34"/>
      <c r="AU31" s="34"/>
    </row>
    <row r="32" spans="1:47" s="144" customFormat="1" ht="23.1" customHeight="1" x14ac:dyDescent="0.25">
      <c r="A32" s="516" t="s">
        <v>290</v>
      </c>
      <c r="B32" s="2">
        <v>226</v>
      </c>
      <c r="C32" s="2" t="s">
        <v>316</v>
      </c>
      <c r="D32" s="3" t="s">
        <v>77</v>
      </c>
      <c r="E32" s="116">
        <f t="shared" si="5"/>
        <v>5300</v>
      </c>
      <c r="F32" s="117">
        <f t="shared" si="5"/>
        <v>3200</v>
      </c>
      <c r="G32" s="101"/>
      <c r="H32" s="2"/>
      <c r="I32" s="2"/>
      <c r="J32" s="47"/>
      <c r="K32" s="202">
        <f t="shared" si="2"/>
        <v>5300</v>
      </c>
      <c r="L32" s="202">
        <f t="shared" si="2"/>
        <v>3200</v>
      </c>
      <c r="M32" s="51"/>
      <c r="N32" s="13">
        <f t="shared" si="3"/>
        <v>5291.8499999999995</v>
      </c>
      <c r="O32" s="13">
        <f t="shared" si="4"/>
        <v>3175.1099999999997</v>
      </c>
      <c r="P32" s="51"/>
      <c r="Q32" s="562">
        <v>2116.7399999999998</v>
      </c>
      <c r="R32" s="562">
        <v>2116.7399999999998</v>
      </c>
      <c r="S32" s="568">
        <v>2116.7399999999998</v>
      </c>
      <c r="T32" s="529">
        <v>2116.7399999999998</v>
      </c>
      <c r="U32" s="467">
        <v>2116.7399999999998</v>
      </c>
      <c r="V32" s="467">
        <v>2116.7399999999998</v>
      </c>
      <c r="W32" s="467">
        <v>2116.7399999999998</v>
      </c>
      <c r="X32" s="443">
        <v>2116.7399999999998</v>
      </c>
      <c r="Y32" s="436">
        <v>2116.7399999999998</v>
      </c>
      <c r="Z32" s="399">
        <v>2024.7328750000001</v>
      </c>
      <c r="AA32" s="399">
        <v>2024.7328750000001</v>
      </c>
      <c r="AB32" s="371">
        <v>1840.66625</v>
      </c>
      <c r="AC32" s="303">
        <v>1269.425</v>
      </c>
      <c r="AD32" s="289">
        <v>1269.425</v>
      </c>
      <c r="AE32" s="277">
        <v>1015.54</v>
      </c>
      <c r="AF32" s="263">
        <v>1015.54</v>
      </c>
      <c r="AG32" s="263">
        <v>1015.54</v>
      </c>
      <c r="AH32" s="208">
        <v>906.73505999999998</v>
      </c>
      <c r="AI32" s="208">
        <v>906.73505999999998</v>
      </c>
      <c r="AJ32" s="208">
        <v>906.73505999999998</v>
      </c>
      <c r="AK32" s="208">
        <v>906.73505999999998</v>
      </c>
      <c r="AL32" s="208">
        <v>817.76250000000005</v>
      </c>
      <c r="AM32" s="190">
        <v>654.21</v>
      </c>
      <c r="AN32" s="312">
        <f t="shared" ca="1" si="0"/>
        <v>1</v>
      </c>
      <c r="AP32" s="34"/>
      <c r="AQ32" s="34"/>
      <c r="AR32" s="34"/>
      <c r="AS32" s="34"/>
      <c r="AT32" s="34"/>
      <c r="AU32" s="34"/>
    </row>
    <row r="33" spans="1:47" s="144" customFormat="1" ht="23.1" customHeight="1" x14ac:dyDescent="0.25">
      <c r="A33" s="516" t="s">
        <v>290</v>
      </c>
      <c r="B33" s="2">
        <v>226</v>
      </c>
      <c r="C33" s="2" t="s">
        <v>317</v>
      </c>
      <c r="D33" s="3" t="s">
        <v>78</v>
      </c>
      <c r="E33" s="116">
        <f t="shared" si="5"/>
        <v>6700</v>
      </c>
      <c r="F33" s="117">
        <f t="shared" si="5"/>
        <v>4000</v>
      </c>
      <c r="G33" s="101"/>
      <c r="H33" s="2"/>
      <c r="I33" s="2"/>
      <c r="J33" s="47"/>
      <c r="K33" s="202">
        <f t="shared" si="2"/>
        <v>6700</v>
      </c>
      <c r="L33" s="202">
        <f t="shared" si="2"/>
        <v>4000</v>
      </c>
      <c r="M33" s="51"/>
      <c r="N33" s="13">
        <f t="shared" si="3"/>
        <v>6667.5</v>
      </c>
      <c r="O33" s="13">
        <f t="shared" si="4"/>
        <v>4000.5</v>
      </c>
      <c r="P33" s="51"/>
      <c r="Q33" s="562">
        <v>2667</v>
      </c>
      <c r="R33" s="562">
        <v>2667</v>
      </c>
      <c r="S33" s="568">
        <v>2667</v>
      </c>
      <c r="T33" s="529">
        <v>2667</v>
      </c>
      <c r="U33" s="467">
        <v>2667</v>
      </c>
      <c r="V33" s="467">
        <v>2667</v>
      </c>
      <c r="W33" s="467">
        <v>2667</v>
      </c>
      <c r="X33" s="443">
        <v>2667</v>
      </c>
      <c r="Y33" s="436">
        <v>2666.54</v>
      </c>
      <c r="Z33" s="399">
        <v>2550.6123500000003</v>
      </c>
      <c r="AA33" s="399">
        <v>2550.6123500000003</v>
      </c>
      <c r="AB33" s="371">
        <v>2318.7384999999999</v>
      </c>
      <c r="AC33" s="303">
        <v>1599.13</v>
      </c>
      <c r="AD33" s="289">
        <v>1612.5</v>
      </c>
      <c r="AE33" s="269">
        <v>1290</v>
      </c>
      <c r="AF33" s="263">
        <v>1279.3</v>
      </c>
      <c r="AG33" s="263">
        <v>1279.3</v>
      </c>
      <c r="AH33" s="208">
        <v>1142.2303199999999</v>
      </c>
      <c r="AI33" s="208">
        <v>1142.2303199999999</v>
      </c>
      <c r="AJ33" s="208">
        <v>1142.2303199999999</v>
      </c>
      <c r="AK33" s="208">
        <v>1142.2303199999999</v>
      </c>
      <c r="AL33" s="208">
        <v>1030.1500000000001</v>
      </c>
      <c r="AM33" s="190">
        <v>824.12</v>
      </c>
      <c r="AN33" s="312">
        <f t="shared" ca="1" si="0"/>
        <v>1</v>
      </c>
      <c r="AP33" s="34"/>
      <c r="AQ33" s="34"/>
      <c r="AR33" s="34"/>
      <c r="AS33" s="34"/>
      <c r="AT33" s="34"/>
      <c r="AU33" s="34"/>
    </row>
    <row r="34" spans="1:47" s="144" customFormat="1" ht="23.1" customHeight="1" x14ac:dyDescent="0.25">
      <c r="A34" s="516" t="s">
        <v>290</v>
      </c>
      <c r="B34" s="2">
        <v>226</v>
      </c>
      <c r="C34" s="2" t="s">
        <v>318</v>
      </c>
      <c r="D34" s="3" t="s">
        <v>79</v>
      </c>
      <c r="E34" s="116">
        <f t="shared" si="5"/>
        <v>10800</v>
      </c>
      <c r="F34" s="117">
        <f t="shared" si="5"/>
        <v>6500</v>
      </c>
      <c r="G34" s="101"/>
      <c r="H34" s="2"/>
      <c r="I34" s="2"/>
      <c r="J34" s="47"/>
      <c r="K34" s="202">
        <f t="shared" si="2"/>
        <v>10800</v>
      </c>
      <c r="L34" s="202">
        <f t="shared" si="2"/>
        <v>6500</v>
      </c>
      <c r="M34" s="51"/>
      <c r="N34" s="13">
        <f t="shared" si="3"/>
        <v>10757.5</v>
      </c>
      <c r="O34" s="13">
        <f t="shared" si="4"/>
        <v>6454.5</v>
      </c>
      <c r="P34" s="51"/>
      <c r="Q34" s="562">
        <v>4303</v>
      </c>
      <c r="R34" s="562">
        <v>4303</v>
      </c>
      <c r="S34" s="554">
        <v>4303</v>
      </c>
      <c r="T34" s="529">
        <v>4303</v>
      </c>
      <c r="U34" s="467">
        <v>4303</v>
      </c>
      <c r="V34" s="467">
        <v>4303</v>
      </c>
      <c r="W34" s="467">
        <v>4303</v>
      </c>
      <c r="X34" s="409">
        <v>4303</v>
      </c>
      <c r="Y34" s="436">
        <v>4302.3900000000003</v>
      </c>
      <c r="Z34" s="399">
        <v>4115.2435500000001</v>
      </c>
      <c r="AA34" s="399">
        <v>4115.2435500000001</v>
      </c>
      <c r="AB34" s="371">
        <v>3741.1305000000002</v>
      </c>
      <c r="AC34" s="303">
        <v>2580.09</v>
      </c>
      <c r="AD34" s="289">
        <v>2582.5</v>
      </c>
      <c r="AE34" s="269">
        <v>2066</v>
      </c>
      <c r="AF34" s="263">
        <v>2064.0700000000002</v>
      </c>
      <c r="AG34" s="263">
        <v>2064.0700000000002</v>
      </c>
      <c r="AH34" s="208">
        <v>1842.9226200000001</v>
      </c>
      <c r="AI34" s="208">
        <v>1842.9226200000001</v>
      </c>
      <c r="AJ34" s="208">
        <v>1842.9226200000001</v>
      </c>
      <c r="AK34" s="208">
        <v>1842.9226200000001</v>
      </c>
      <c r="AL34" s="208">
        <v>1662.0875000000001</v>
      </c>
      <c r="AM34" s="190">
        <v>1329.67</v>
      </c>
      <c r="AN34" s="312">
        <f t="shared" ca="1" si="0"/>
        <v>1</v>
      </c>
      <c r="AP34" s="34"/>
      <c r="AQ34" s="34"/>
      <c r="AR34" s="34"/>
      <c r="AS34" s="34"/>
      <c r="AT34" s="34"/>
      <c r="AU34" s="34"/>
    </row>
    <row r="35" spans="1:47" s="144" customFormat="1" ht="23.1" customHeight="1" x14ac:dyDescent="0.25">
      <c r="A35" s="516" t="s">
        <v>290</v>
      </c>
      <c r="B35" s="2">
        <v>226</v>
      </c>
      <c r="C35" s="2" t="s">
        <v>319</v>
      </c>
      <c r="D35" s="3" t="s">
        <v>80</v>
      </c>
      <c r="E35" s="116">
        <f t="shared" si="5"/>
        <v>13300</v>
      </c>
      <c r="F35" s="117">
        <f t="shared" si="5"/>
        <v>8000</v>
      </c>
      <c r="G35" s="101"/>
      <c r="H35" s="2"/>
      <c r="I35" s="2"/>
      <c r="J35" s="47"/>
      <c r="K35" s="202">
        <f t="shared" si="2"/>
        <v>13300</v>
      </c>
      <c r="L35" s="202">
        <f t="shared" si="2"/>
        <v>8000</v>
      </c>
      <c r="M35" s="51"/>
      <c r="N35" s="13">
        <f t="shared" si="3"/>
        <v>13257.5</v>
      </c>
      <c r="O35" s="13">
        <f t="shared" si="4"/>
        <v>7954.5</v>
      </c>
      <c r="P35" s="51"/>
      <c r="Q35" s="562">
        <v>5303</v>
      </c>
      <c r="R35" s="562">
        <v>5303</v>
      </c>
      <c r="S35" s="568">
        <v>5303</v>
      </c>
      <c r="T35" s="529">
        <v>5303</v>
      </c>
      <c r="U35" s="467">
        <v>5303</v>
      </c>
      <c r="V35" s="467">
        <v>5303</v>
      </c>
      <c r="W35" s="467">
        <v>5303</v>
      </c>
      <c r="X35" s="443">
        <v>5303</v>
      </c>
      <c r="Y35" s="436">
        <v>5302.03</v>
      </c>
      <c r="Z35" s="399">
        <v>5071.5098500000004</v>
      </c>
      <c r="AA35" s="399">
        <v>5071.5098500000004</v>
      </c>
      <c r="AB35" s="371">
        <v>4610.4634999999998</v>
      </c>
      <c r="AC35" s="303">
        <v>3179.63</v>
      </c>
      <c r="AD35" s="289">
        <v>3187.5</v>
      </c>
      <c r="AE35" s="269">
        <v>2550</v>
      </c>
      <c r="AF35" s="263">
        <v>2543.6999999999998</v>
      </c>
      <c r="AG35" s="263">
        <v>2543.6999999999998</v>
      </c>
      <c r="AH35" s="208">
        <v>2271.1689000000001</v>
      </c>
      <c r="AI35" s="208">
        <v>2271.1689000000001</v>
      </c>
      <c r="AJ35" s="208">
        <v>2271.1689000000001</v>
      </c>
      <c r="AK35" s="208">
        <v>2271.1689000000001</v>
      </c>
      <c r="AL35" s="208">
        <v>2048.3125</v>
      </c>
      <c r="AM35" s="190">
        <v>1638.65</v>
      </c>
      <c r="AN35" s="312">
        <f t="shared" ca="1" si="0"/>
        <v>1</v>
      </c>
      <c r="AP35" s="34"/>
      <c r="AQ35" s="34"/>
      <c r="AR35" s="34"/>
      <c r="AS35" s="34"/>
      <c r="AT35" s="34"/>
      <c r="AU35" s="34"/>
    </row>
    <row r="36" spans="1:47" ht="23.1" customHeight="1" x14ac:dyDescent="0.25">
      <c r="A36" s="516" t="s">
        <v>290</v>
      </c>
      <c r="B36" s="2">
        <v>226</v>
      </c>
      <c r="C36" s="2" t="s">
        <v>320</v>
      </c>
      <c r="D36" s="3" t="s">
        <v>81</v>
      </c>
      <c r="E36" s="116">
        <f t="shared" si="5"/>
        <v>19100</v>
      </c>
      <c r="F36" s="117">
        <f t="shared" si="5"/>
        <v>11500</v>
      </c>
      <c r="G36" s="101"/>
      <c r="J36" s="47"/>
      <c r="K36" s="202">
        <f t="shared" si="2"/>
        <v>19100</v>
      </c>
      <c r="L36" s="202">
        <f t="shared" si="2"/>
        <v>11500</v>
      </c>
      <c r="M36" s="51"/>
      <c r="N36" s="13">
        <f t="shared" si="3"/>
        <v>19100.899999999998</v>
      </c>
      <c r="O36" s="13">
        <f t="shared" si="4"/>
        <v>11460.539999999999</v>
      </c>
      <c r="P36" s="51"/>
      <c r="Q36" s="562">
        <v>7640.36</v>
      </c>
      <c r="R36" s="562">
        <v>7640.36</v>
      </c>
      <c r="S36" s="554">
        <v>7640.36</v>
      </c>
      <c r="T36" s="529">
        <v>7640.36</v>
      </c>
      <c r="U36" s="467">
        <v>7640.36</v>
      </c>
      <c r="V36" s="467">
        <v>7640.36</v>
      </c>
      <c r="W36" s="467">
        <v>7640.36</v>
      </c>
      <c r="X36" s="398">
        <v>7640.36</v>
      </c>
      <c r="Y36" s="436">
        <v>7640.36</v>
      </c>
      <c r="Z36" s="399">
        <v>7308.1783500000001</v>
      </c>
      <c r="AA36" s="399">
        <v>7308.1783500000001</v>
      </c>
      <c r="AB36" s="371">
        <v>6643.7984999999999</v>
      </c>
      <c r="AC36" s="303">
        <v>4581.93</v>
      </c>
      <c r="AD36" s="289">
        <v>4587.5</v>
      </c>
      <c r="AE36" s="269">
        <v>3670</v>
      </c>
      <c r="AF36" s="263">
        <v>3665.54</v>
      </c>
      <c r="AG36" s="263">
        <v>3665.54</v>
      </c>
      <c r="AH36" s="208">
        <v>3272.8033799999998</v>
      </c>
      <c r="AI36" s="208">
        <v>3272.8033799999998</v>
      </c>
      <c r="AJ36" s="208">
        <v>3272.8033799999998</v>
      </c>
      <c r="AK36" s="208">
        <v>3272.8033799999998</v>
      </c>
      <c r="AL36" s="208">
        <v>2951.6624999999999</v>
      </c>
      <c r="AM36" s="190">
        <v>2361.33</v>
      </c>
      <c r="AN36" s="312">
        <f t="shared" ca="1" si="0"/>
        <v>1</v>
      </c>
    </row>
    <row r="37" spans="1:47" ht="23.1" customHeight="1" x14ac:dyDescent="0.25">
      <c r="A37" s="516" t="s">
        <v>290</v>
      </c>
      <c r="B37" s="2">
        <v>226</v>
      </c>
      <c r="C37" s="2" t="s">
        <v>321</v>
      </c>
      <c r="D37" s="3" t="s">
        <v>82</v>
      </c>
      <c r="E37" s="116">
        <f t="shared" si="5"/>
        <v>29700</v>
      </c>
      <c r="F37" s="117">
        <f t="shared" si="5"/>
        <v>17800</v>
      </c>
      <c r="G37" s="101"/>
      <c r="J37" s="47"/>
      <c r="K37" s="202">
        <f t="shared" si="2"/>
        <v>29700</v>
      </c>
      <c r="L37" s="202">
        <f t="shared" si="2"/>
        <v>17800</v>
      </c>
      <c r="M37" s="51"/>
      <c r="N37" s="13">
        <f t="shared" si="3"/>
        <v>29640.5</v>
      </c>
      <c r="O37" s="13">
        <f t="shared" si="4"/>
        <v>17784.300000000003</v>
      </c>
      <c r="P37" s="51"/>
      <c r="Q37" s="562">
        <v>11856.2</v>
      </c>
      <c r="R37" s="562">
        <v>11856.2</v>
      </c>
      <c r="S37" s="554">
        <v>11856.2</v>
      </c>
      <c r="T37" s="529">
        <v>11856.2</v>
      </c>
      <c r="U37" s="467">
        <v>11856.2</v>
      </c>
      <c r="V37" s="467">
        <v>11856.2</v>
      </c>
      <c r="W37" s="467">
        <v>11856.2</v>
      </c>
      <c r="X37" s="398">
        <v>11856.2</v>
      </c>
      <c r="Y37" s="436">
        <v>11856.2</v>
      </c>
      <c r="Z37" s="399">
        <v>11340.729125000002</v>
      </c>
      <c r="AA37" s="399">
        <v>11340.729125000002</v>
      </c>
      <c r="AB37" s="371">
        <v>10309.75375</v>
      </c>
      <c r="AC37" s="303">
        <v>7110.1750000000002</v>
      </c>
      <c r="AD37" s="289">
        <v>7110.1750000000002</v>
      </c>
      <c r="AE37" s="277">
        <v>5688.14</v>
      </c>
      <c r="AF37" s="263">
        <v>5688.14</v>
      </c>
      <c r="AG37" s="263">
        <v>5688.14</v>
      </c>
      <c r="AH37" s="208">
        <v>5078.6920799999998</v>
      </c>
      <c r="AI37" s="208">
        <v>5078.6920799999998</v>
      </c>
      <c r="AJ37" s="208">
        <v>5078.6920799999998</v>
      </c>
      <c r="AK37" s="208">
        <v>5078.6920799999998</v>
      </c>
      <c r="AL37" s="208">
        <v>4580.3500000000004</v>
      </c>
      <c r="AM37" s="190">
        <v>3664.28</v>
      </c>
      <c r="AN37" s="312">
        <f t="shared" ca="1" si="0"/>
        <v>1</v>
      </c>
    </row>
    <row r="38" spans="1:47" ht="23.1" customHeight="1" x14ac:dyDescent="0.25">
      <c r="A38" s="516" t="s">
        <v>290</v>
      </c>
      <c r="B38" s="2">
        <v>226</v>
      </c>
      <c r="C38" s="2" t="s">
        <v>322</v>
      </c>
      <c r="D38" s="3" t="s">
        <v>83</v>
      </c>
      <c r="E38" s="116">
        <f t="shared" si="5"/>
        <v>33500</v>
      </c>
      <c r="F38" s="117">
        <f t="shared" si="5"/>
        <v>20100</v>
      </c>
      <c r="G38" s="101"/>
      <c r="J38" s="47"/>
      <c r="K38" s="202">
        <f t="shared" si="2"/>
        <v>33500</v>
      </c>
      <c r="L38" s="202">
        <f t="shared" si="2"/>
        <v>20100</v>
      </c>
      <c r="M38" s="51"/>
      <c r="N38" s="13">
        <f t="shared" si="3"/>
        <v>33491.300000000003</v>
      </c>
      <c r="O38" s="13">
        <f t="shared" si="4"/>
        <v>20094.78</v>
      </c>
      <c r="P38" s="51"/>
      <c r="Q38" s="562">
        <v>13396.52</v>
      </c>
      <c r="R38" s="562">
        <v>13396.52</v>
      </c>
      <c r="S38" s="554">
        <v>13396.52</v>
      </c>
      <c r="T38" s="529">
        <v>13396.52</v>
      </c>
      <c r="U38" s="467">
        <v>13396.52</v>
      </c>
      <c r="V38" s="467">
        <v>13396.52</v>
      </c>
      <c r="W38" s="467">
        <v>13396.52</v>
      </c>
      <c r="X38" s="398">
        <v>13396.52</v>
      </c>
      <c r="Y38" s="436">
        <v>13396.52</v>
      </c>
      <c r="Z38" s="399">
        <v>12814.050562500001</v>
      </c>
      <c r="AA38" s="399">
        <v>12814.050562500001</v>
      </c>
      <c r="AB38" s="371">
        <v>11649.136875</v>
      </c>
      <c r="AC38" s="303">
        <v>8033.8874999999998</v>
      </c>
      <c r="AD38" s="289">
        <v>8033.8874999999998</v>
      </c>
      <c r="AE38" s="277">
        <v>6427.11</v>
      </c>
      <c r="AF38" s="263">
        <v>6427.11</v>
      </c>
      <c r="AG38" s="263">
        <v>6427.11</v>
      </c>
      <c r="AH38" s="208">
        <v>5738.4973799999998</v>
      </c>
      <c r="AI38" s="208">
        <v>5738.4973799999998</v>
      </c>
      <c r="AJ38" s="208">
        <v>5738.4973799999998</v>
      </c>
      <c r="AK38" s="208">
        <v>5738.4973799999998</v>
      </c>
      <c r="AL38" s="208">
        <v>5175.4125000000004</v>
      </c>
      <c r="AM38" s="190">
        <v>4140.33</v>
      </c>
      <c r="AN38" s="312">
        <f t="shared" ca="1" si="0"/>
        <v>1</v>
      </c>
    </row>
    <row r="39" spans="1:47" ht="21.95" customHeight="1" x14ac:dyDescent="0.25">
      <c r="D39" s="320"/>
      <c r="E39" s="138"/>
      <c r="F39" s="139"/>
      <c r="G39" s="103"/>
      <c r="H39" s="67"/>
      <c r="I39" s="67"/>
      <c r="J39" s="2"/>
      <c r="K39" s="202">
        <f t="shared" si="2"/>
        <v>0</v>
      </c>
      <c r="L39" s="202">
        <f t="shared" si="2"/>
        <v>0</v>
      </c>
      <c r="M39" s="2"/>
      <c r="N39" s="13"/>
      <c r="O39" s="13"/>
      <c r="P39" s="2"/>
      <c r="Q39" s="562" t="s">
        <v>851</v>
      </c>
      <c r="R39" s="562" t="s">
        <v>851</v>
      </c>
      <c r="S39" s="398" t="s">
        <v>851</v>
      </c>
      <c r="T39" s="398" t="s">
        <v>851</v>
      </c>
      <c r="U39" s="398" t="s">
        <v>851</v>
      </c>
      <c r="V39" s="398" t="s">
        <v>851</v>
      </c>
      <c r="W39" s="398" t="s">
        <v>851</v>
      </c>
      <c r="X39" s="398" t="s">
        <v>851</v>
      </c>
      <c r="Y39" s="436" t="s">
        <v>851</v>
      </c>
      <c r="Z39" s="409" t="s">
        <v>851</v>
      </c>
      <c r="AA39" s="409" t="s">
        <v>851</v>
      </c>
      <c r="AB39" s="237" t="s">
        <v>841</v>
      </c>
      <c r="AC39" s="332"/>
      <c r="AD39" s="330"/>
      <c r="AE39" s="280"/>
      <c r="AF39" s="331"/>
      <c r="AG39" s="331"/>
      <c r="AH39" s="208"/>
      <c r="AI39" s="208"/>
      <c r="AJ39" s="208"/>
      <c r="AK39" s="208"/>
      <c r="AL39" s="208"/>
      <c r="AM39" s="190"/>
      <c r="AN39" s="312" t="e">
        <f t="shared" ca="1" si="0"/>
        <v>#VALUE!</v>
      </c>
    </row>
    <row r="40" spans="1:47" s="66" customFormat="1" ht="23.1" customHeight="1" x14ac:dyDescent="0.25">
      <c r="A40" s="60"/>
      <c r="B40" s="60"/>
      <c r="C40" s="2"/>
      <c r="D40" s="615" t="s">
        <v>54</v>
      </c>
      <c r="E40" s="615"/>
      <c r="F40" s="615"/>
      <c r="G40" s="615"/>
      <c r="H40" s="615"/>
      <c r="I40" s="615"/>
      <c r="J40" s="60"/>
      <c r="K40" s="202">
        <f t="shared" si="2"/>
        <v>0</v>
      </c>
      <c r="L40" s="202">
        <f t="shared" si="2"/>
        <v>0</v>
      </c>
      <c r="M40" s="2"/>
      <c r="N40" s="13"/>
      <c r="O40" s="13"/>
      <c r="P40" s="60"/>
      <c r="Q40" s="571">
        <v>45569</v>
      </c>
      <c r="R40" s="571">
        <v>45569</v>
      </c>
      <c r="S40" s="553">
        <v>45483</v>
      </c>
      <c r="T40" s="476">
        <v>45455</v>
      </c>
      <c r="U40" s="476">
        <v>45425</v>
      </c>
      <c r="V40" s="476">
        <v>45394</v>
      </c>
      <c r="W40" s="473">
        <v>220324</v>
      </c>
      <c r="X40" s="398"/>
      <c r="Y40" s="436"/>
      <c r="Z40" s="409">
        <v>1.1000000000000001</v>
      </c>
      <c r="AA40" s="409">
        <v>1.1000000000000001</v>
      </c>
      <c r="AB40" s="237">
        <v>1.25</v>
      </c>
      <c r="AC40" s="332"/>
      <c r="AD40" s="330"/>
      <c r="AE40" s="280"/>
      <c r="AF40" s="331"/>
      <c r="AG40" s="331"/>
      <c r="AH40" s="208">
        <v>190.21464</v>
      </c>
      <c r="AI40" s="208">
        <v>190.21464</v>
      </c>
      <c r="AJ40" s="208">
        <v>190.21464</v>
      </c>
      <c r="AK40" s="208">
        <v>190.21464</v>
      </c>
      <c r="AL40" s="208">
        <v>171.55</v>
      </c>
      <c r="AM40" s="192">
        <v>137.24</v>
      </c>
      <c r="AN40" s="312">
        <f t="shared" ca="1" si="0"/>
        <v>1</v>
      </c>
      <c r="AO40" s="144"/>
      <c r="AQ40" s="34"/>
    </row>
    <row r="41" spans="1:47" s="66" customFormat="1" ht="23.1" customHeight="1" x14ac:dyDescent="0.25">
      <c r="A41" s="448" t="s">
        <v>238</v>
      </c>
      <c r="B41" s="60">
        <v>161</v>
      </c>
      <c r="C41" s="2" t="s">
        <v>422</v>
      </c>
      <c r="D41" s="3" t="s">
        <v>129</v>
      </c>
      <c r="E41" s="116">
        <f t="shared" ref="E41:F50" si="6">K41</f>
        <v>1200</v>
      </c>
      <c r="F41" s="117">
        <f t="shared" si="6"/>
        <v>700</v>
      </c>
      <c r="G41" s="101"/>
      <c r="H41" s="45"/>
      <c r="I41" s="45"/>
      <c r="J41" s="62"/>
      <c r="K41" s="202">
        <f t="shared" si="2"/>
        <v>1200</v>
      </c>
      <c r="L41" s="202">
        <f t="shared" si="2"/>
        <v>700</v>
      </c>
      <c r="M41" s="51"/>
      <c r="N41" s="13">
        <f t="shared" si="3"/>
        <v>1168.749</v>
      </c>
      <c r="O41" s="13">
        <f t="shared" si="4"/>
        <v>701.24940000000004</v>
      </c>
      <c r="P41" s="63"/>
      <c r="Q41" s="562">
        <v>467.49960000000004</v>
      </c>
      <c r="R41" s="562">
        <v>467.49960000000004</v>
      </c>
      <c r="S41" s="554">
        <v>467.49960000000004</v>
      </c>
      <c r="T41" s="477">
        <v>467.49960000000004</v>
      </c>
      <c r="U41" s="477">
        <v>467.49960000000004</v>
      </c>
      <c r="V41" s="477">
        <v>467.49960000000004</v>
      </c>
      <c r="W41" s="450">
        <v>432.87</v>
      </c>
      <c r="X41" s="450">
        <v>417.76203450851102</v>
      </c>
      <c r="Y41" s="436">
        <v>379.78366773501</v>
      </c>
      <c r="Z41" s="409">
        <v>379.78366773501</v>
      </c>
      <c r="AA41" s="409">
        <v>379.78366773501</v>
      </c>
      <c r="AB41" s="367">
        <v>345.25787975909998</v>
      </c>
      <c r="AC41" s="303">
        <v>276.20630380727999</v>
      </c>
      <c r="AD41" s="289">
        <v>264.16058129999999</v>
      </c>
      <c r="AE41" s="277">
        <v>211.32846504</v>
      </c>
      <c r="AF41" s="263">
        <v>211.32846504</v>
      </c>
      <c r="AG41" s="263">
        <v>211.32846504</v>
      </c>
      <c r="AH41" s="208">
        <v>190.21464</v>
      </c>
      <c r="AI41" s="208">
        <v>190.21464</v>
      </c>
      <c r="AJ41" s="208">
        <v>190.21464</v>
      </c>
      <c r="AK41" s="208">
        <v>190.21464</v>
      </c>
      <c r="AL41" s="208">
        <v>171.55</v>
      </c>
      <c r="AM41" s="192">
        <v>137.24</v>
      </c>
      <c r="AN41" s="312">
        <f t="shared" ca="1" si="0"/>
        <v>1</v>
      </c>
      <c r="AO41" s="144"/>
      <c r="AQ41" s="34"/>
    </row>
    <row r="42" spans="1:47" ht="23.1" customHeight="1" x14ac:dyDescent="0.25">
      <c r="A42" s="449" t="s">
        <v>238</v>
      </c>
      <c r="B42" s="2">
        <v>162</v>
      </c>
      <c r="C42" s="2" t="s">
        <v>423</v>
      </c>
      <c r="D42" s="3" t="s">
        <v>130</v>
      </c>
      <c r="E42" s="116">
        <f t="shared" si="6"/>
        <v>1600</v>
      </c>
      <c r="F42" s="117">
        <f t="shared" si="6"/>
        <v>1000</v>
      </c>
      <c r="G42" s="101"/>
      <c r="H42" s="45"/>
      <c r="I42" s="45"/>
      <c r="J42" s="62"/>
      <c r="K42" s="202">
        <f t="shared" si="2"/>
        <v>1600</v>
      </c>
      <c r="L42" s="202">
        <f t="shared" si="2"/>
        <v>1000</v>
      </c>
      <c r="M42" s="51"/>
      <c r="N42" s="13">
        <f t="shared" si="3"/>
        <v>1600.9</v>
      </c>
      <c r="O42" s="13">
        <f t="shared" si="4"/>
        <v>960.54</v>
      </c>
      <c r="P42" s="51"/>
      <c r="Q42" s="562">
        <v>640.36</v>
      </c>
      <c r="R42" s="562">
        <v>640.36</v>
      </c>
      <c r="S42" s="554">
        <v>640.36</v>
      </c>
      <c r="T42" s="477">
        <v>664.50239999999997</v>
      </c>
      <c r="U42" s="477">
        <v>664.50239999999997</v>
      </c>
      <c r="V42" s="477">
        <v>664.50239999999997</v>
      </c>
      <c r="W42" s="450">
        <v>615.28</v>
      </c>
      <c r="X42" s="450">
        <v>593.7980185920668</v>
      </c>
      <c r="Y42" s="436">
        <v>539.81638053824247</v>
      </c>
      <c r="Z42" s="409">
        <v>539.81638053824247</v>
      </c>
      <c r="AA42" s="409">
        <v>539.81638053824247</v>
      </c>
      <c r="AB42" s="367">
        <v>490.74216412567495</v>
      </c>
      <c r="AC42" s="303">
        <v>392.59373130053996</v>
      </c>
      <c r="AD42" s="289">
        <v>375.47219902499995</v>
      </c>
      <c r="AE42" s="277">
        <v>300.37775921999997</v>
      </c>
      <c r="AF42" s="263">
        <v>300.37775921999997</v>
      </c>
      <c r="AG42" s="263">
        <v>300.37775921999997</v>
      </c>
      <c r="AH42" s="208">
        <v>270.36701999999997</v>
      </c>
      <c r="AI42" s="208">
        <v>270.36701999999997</v>
      </c>
      <c r="AJ42" s="208">
        <v>270.36701999999997</v>
      </c>
      <c r="AK42" s="208">
        <v>270.36701999999997</v>
      </c>
      <c r="AL42" s="208">
        <v>243.83749999999998</v>
      </c>
      <c r="AM42" s="190">
        <v>195.07</v>
      </c>
      <c r="AN42" s="312">
        <f t="shared" ca="1" si="0"/>
        <v>1</v>
      </c>
    </row>
    <row r="43" spans="1:47" ht="23.1" customHeight="1" x14ac:dyDescent="0.25">
      <c r="A43" s="449" t="s">
        <v>238</v>
      </c>
      <c r="B43" s="2">
        <v>163</v>
      </c>
      <c r="C43" s="2" t="s">
        <v>424</v>
      </c>
      <c r="D43" s="3" t="s">
        <v>640</v>
      </c>
      <c r="E43" s="116">
        <f t="shared" si="6"/>
        <v>1700</v>
      </c>
      <c r="F43" s="117">
        <f t="shared" si="6"/>
        <v>1000</v>
      </c>
      <c r="G43" s="101"/>
      <c r="H43" s="45"/>
      <c r="I43" s="45"/>
      <c r="J43" s="62"/>
      <c r="K43" s="202">
        <f t="shared" si="2"/>
        <v>1700</v>
      </c>
      <c r="L43" s="202">
        <f t="shared" si="2"/>
        <v>1000</v>
      </c>
      <c r="M43" s="51"/>
      <c r="N43" s="13">
        <f t="shared" si="3"/>
        <v>1661.25</v>
      </c>
      <c r="O43" s="13">
        <f t="shared" si="4"/>
        <v>996.75</v>
      </c>
      <c r="P43" s="51"/>
      <c r="Q43" s="562">
        <v>664.5</v>
      </c>
      <c r="R43" s="562">
        <v>664.5</v>
      </c>
      <c r="S43" s="554">
        <v>664.5</v>
      </c>
      <c r="T43" s="477">
        <v>640.35360000000003</v>
      </c>
      <c r="U43" s="477">
        <v>640.35360000000003</v>
      </c>
      <c r="V43" s="477">
        <v>640.35360000000003</v>
      </c>
      <c r="W43" s="450">
        <v>592.91999999999996</v>
      </c>
      <c r="X43" s="450">
        <v>595.10694947838749</v>
      </c>
      <c r="Y43" s="436">
        <v>541.00631770762493</v>
      </c>
      <c r="Z43" s="420">
        <v>541.00631770762493</v>
      </c>
      <c r="AA43" s="409">
        <v>541.00631770762493</v>
      </c>
      <c r="AB43" s="367">
        <v>491.82392518874991</v>
      </c>
      <c r="AC43" s="303">
        <v>393.45914015099993</v>
      </c>
      <c r="AD43" s="289">
        <v>376.29986624999992</v>
      </c>
      <c r="AE43" s="277">
        <v>301.03989299999995</v>
      </c>
      <c r="AF43" s="263">
        <v>301.03989299999995</v>
      </c>
      <c r="AG43" s="263">
        <v>301.03989299999995</v>
      </c>
      <c r="AH43" s="208">
        <v>270.96299999999997</v>
      </c>
      <c r="AI43" s="208">
        <v>270.96299999999997</v>
      </c>
      <c r="AJ43" s="208">
        <v>270.96299999999997</v>
      </c>
      <c r="AK43" s="208">
        <v>270.96299999999997</v>
      </c>
      <c r="AL43" s="208">
        <v>244.375</v>
      </c>
      <c r="AM43" s="190">
        <v>195.5</v>
      </c>
      <c r="AN43" s="312">
        <f t="shared" ca="1" si="0"/>
        <v>1</v>
      </c>
    </row>
    <row r="44" spans="1:47" ht="23.1" customHeight="1" x14ac:dyDescent="0.25">
      <c r="A44" s="449" t="s">
        <v>238</v>
      </c>
      <c r="B44" s="2">
        <v>164</v>
      </c>
      <c r="C44" s="2" t="s">
        <v>425</v>
      </c>
      <c r="D44" s="3" t="s">
        <v>226</v>
      </c>
      <c r="E44" s="116">
        <f t="shared" si="6"/>
        <v>2300</v>
      </c>
      <c r="F44" s="117">
        <f t="shared" si="6"/>
        <v>1400</v>
      </c>
      <c r="G44" s="101"/>
      <c r="H44" s="45"/>
      <c r="I44" s="45"/>
      <c r="J44" s="62"/>
      <c r="K44" s="202">
        <f t="shared" si="2"/>
        <v>2300</v>
      </c>
      <c r="L44" s="202">
        <f t="shared" si="2"/>
        <v>1400</v>
      </c>
      <c r="M44" s="51"/>
      <c r="N44" s="13">
        <f t="shared" si="3"/>
        <v>2228.337</v>
      </c>
      <c r="O44" s="13">
        <f t="shared" si="4"/>
        <v>1337.0021999999999</v>
      </c>
      <c r="P44" s="51"/>
      <c r="Q44" s="562">
        <v>891.33479999999997</v>
      </c>
      <c r="R44" s="562">
        <v>891.33479999999997</v>
      </c>
      <c r="S44" s="554">
        <v>891.33479999999997</v>
      </c>
      <c r="T44" s="477">
        <v>891.33479999999997</v>
      </c>
      <c r="U44" s="477">
        <v>891.33479999999997</v>
      </c>
      <c r="V44" s="477">
        <v>891.33479999999997</v>
      </c>
      <c r="W44" s="450">
        <v>825.31</v>
      </c>
      <c r="X44" s="450">
        <v>808.94972799939387</v>
      </c>
      <c r="Y44" s="436">
        <v>735.40884363581256</v>
      </c>
      <c r="Z44" s="409">
        <v>735.40884363581256</v>
      </c>
      <c r="AA44" s="409">
        <v>735.40884363581256</v>
      </c>
      <c r="AB44" s="367">
        <v>668.55349421437495</v>
      </c>
      <c r="AC44" s="303">
        <v>534.84279537149996</v>
      </c>
      <c r="AD44" s="289">
        <v>511.51759312499996</v>
      </c>
      <c r="AE44" s="277">
        <v>409.21407449999998</v>
      </c>
      <c r="AF44" s="263">
        <v>409.21407449999998</v>
      </c>
      <c r="AG44" s="263">
        <v>409.21407449999998</v>
      </c>
      <c r="AH44" s="208">
        <v>368.3295</v>
      </c>
      <c r="AI44" s="208">
        <v>368.3295</v>
      </c>
      <c r="AJ44" s="208">
        <v>368.3295</v>
      </c>
      <c r="AK44" s="208">
        <v>368.3295</v>
      </c>
      <c r="AL44" s="208">
        <v>332.1875</v>
      </c>
      <c r="AM44" s="190">
        <v>265.75</v>
      </c>
      <c r="AN44" s="312">
        <f t="shared" ca="1" si="0"/>
        <v>1</v>
      </c>
    </row>
    <row r="45" spans="1:47" ht="23.1" customHeight="1" x14ac:dyDescent="0.25">
      <c r="A45" s="449" t="s">
        <v>238</v>
      </c>
      <c r="B45" s="2">
        <v>165</v>
      </c>
      <c r="C45" s="2" t="s">
        <v>426</v>
      </c>
      <c r="D45" s="3" t="s">
        <v>227</v>
      </c>
      <c r="E45" s="116">
        <f t="shared" si="6"/>
        <v>2400</v>
      </c>
      <c r="F45" s="117">
        <f t="shared" si="6"/>
        <v>1500</v>
      </c>
      <c r="G45" s="101"/>
      <c r="H45" s="45"/>
      <c r="I45" s="45"/>
      <c r="J45" s="62"/>
      <c r="K45" s="202">
        <f t="shared" si="2"/>
        <v>2400</v>
      </c>
      <c r="L45" s="202">
        <f t="shared" si="2"/>
        <v>1500</v>
      </c>
      <c r="M45" s="51"/>
      <c r="N45" s="13">
        <f t="shared" si="3"/>
        <v>2383.4790000000003</v>
      </c>
      <c r="O45" s="13">
        <f t="shared" si="4"/>
        <v>1430.0874000000001</v>
      </c>
      <c r="P45" s="51"/>
      <c r="Q45" s="562">
        <v>953.39160000000004</v>
      </c>
      <c r="R45" s="562">
        <v>953.39160000000004</v>
      </c>
      <c r="S45" s="554">
        <v>953.39160000000004</v>
      </c>
      <c r="T45" s="477">
        <v>953.39160000000004</v>
      </c>
      <c r="U45" s="477">
        <v>953.39160000000004</v>
      </c>
      <c r="V45" s="477">
        <v>953.39160000000004</v>
      </c>
      <c r="W45" s="450">
        <v>882.77</v>
      </c>
      <c r="X45" s="450">
        <v>886.02444902646675</v>
      </c>
      <c r="Y45" s="436">
        <v>805.47677184224244</v>
      </c>
      <c r="Z45" s="409">
        <v>805.47677184224244</v>
      </c>
      <c r="AA45" s="409">
        <v>805.47677184224244</v>
      </c>
      <c r="AB45" s="367">
        <v>732.25161076567485</v>
      </c>
      <c r="AC45" s="303">
        <v>585.80128861253991</v>
      </c>
      <c r="AD45" s="289">
        <v>560.2537190249999</v>
      </c>
      <c r="AE45" s="277">
        <v>448.20297521999993</v>
      </c>
      <c r="AF45" s="263">
        <v>448.20297521999993</v>
      </c>
      <c r="AG45" s="263">
        <v>448.20297521999993</v>
      </c>
      <c r="AH45" s="208">
        <v>403.42301999999995</v>
      </c>
      <c r="AI45" s="208">
        <v>403.42301999999995</v>
      </c>
      <c r="AJ45" s="208">
        <v>403.42301999999995</v>
      </c>
      <c r="AK45" s="208">
        <v>403.42301999999995</v>
      </c>
      <c r="AL45" s="208">
        <v>363.83749999999998</v>
      </c>
      <c r="AM45" s="190">
        <v>291.07</v>
      </c>
      <c r="AN45" s="312">
        <f t="shared" ca="1" si="0"/>
        <v>1</v>
      </c>
    </row>
    <row r="46" spans="1:47" ht="23.1" customHeight="1" x14ac:dyDescent="0.25">
      <c r="A46" s="449" t="s">
        <v>238</v>
      </c>
      <c r="B46" s="2">
        <v>166</v>
      </c>
      <c r="C46" s="2" t="s">
        <v>427</v>
      </c>
      <c r="D46" s="3" t="s">
        <v>228</v>
      </c>
      <c r="E46" s="116">
        <f t="shared" si="6"/>
        <v>2700</v>
      </c>
      <c r="F46" s="117">
        <f t="shared" si="6"/>
        <v>1700</v>
      </c>
      <c r="G46" s="101"/>
      <c r="H46" s="45"/>
      <c r="I46" s="45"/>
      <c r="J46" s="62"/>
      <c r="K46" s="202">
        <f t="shared" si="2"/>
        <v>2700</v>
      </c>
      <c r="L46" s="202">
        <f t="shared" si="2"/>
        <v>1700</v>
      </c>
      <c r="M46" s="51"/>
      <c r="N46" s="13">
        <f t="shared" si="3"/>
        <v>2687.4450000000002</v>
      </c>
      <c r="O46" s="13">
        <f t="shared" si="4"/>
        <v>1612.4670000000001</v>
      </c>
      <c r="P46" s="51"/>
      <c r="Q46" s="562">
        <v>1074.9780000000001</v>
      </c>
      <c r="R46" s="562">
        <v>1074.9780000000001</v>
      </c>
      <c r="S46" s="554">
        <v>1074.9780000000001</v>
      </c>
      <c r="T46" s="477">
        <v>1074.9780000000001</v>
      </c>
      <c r="U46" s="477">
        <v>1074.9780000000001</v>
      </c>
      <c r="V46" s="477">
        <v>1074.9780000000001</v>
      </c>
      <c r="W46" s="450">
        <v>995.35</v>
      </c>
      <c r="X46" s="450">
        <v>975.57967385334246</v>
      </c>
      <c r="Y46" s="436">
        <v>886.89061259394759</v>
      </c>
      <c r="Z46" s="409">
        <v>886.89061259394759</v>
      </c>
      <c r="AA46" s="409">
        <v>886.89061259394759</v>
      </c>
      <c r="AB46" s="367">
        <v>806.26419326722498</v>
      </c>
      <c r="AC46" s="303">
        <v>645.01135461377999</v>
      </c>
      <c r="AD46" s="289">
        <v>616.88155567499996</v>
      </c>
      <c r="AE46" s="277">
        <v>493.50524453999998</v>
      </c>
      <c r="AF46" s="263">
        <v>493.50524453999998</v>
      </c>
      <c r="AG46" s="263">
        <v>493.50524453999998</v>
      </c>
      <c r="AH46" s="208">
        <v>444.19914</v>
      </c>
      <c r="AI46" s="208">
        <v>444.19914</v>
      </c>
      <c r="AJ46" s="208">
        <v>444.19914</v>
      </c>
      <c r="AK46" s="208">
        <v>444.19914</v>
      </c>
      <c r="AL46" s="208">
        <v>400.61250000000001</v>
      </c>
      <c r="AM46" s="190">
        <v>320.49</v>
      </c>
      <c r="AN46" s="312">
        <f t="shared" ca="1" si="0"/>
        <v>1</v>
      </c>
    </row>
    <row r="47" spans="1:47" ht="23.1" customHeight="1" x14ac:dyDescent="0.25">
      <c r="A47" s="449" t="s">
        <v>238</v>
      </c>
      <c r="B47" s="2">
        <v>167</v>
      </c>
      <c r="C47" s="2" t="s">
        <v>428</v>
      </c>
      <c r="D47" s="3" t="s">
        <v>131</v>
      </c>
      <c r="E47" s="116">
        <f t="shared" si="6"/>
        <v>4800</v>
      </c>
      <c r="F47" s="117">
        <f t="shared" si="6"/>
        <v>2900</v>
      </c>
      <c r="G47" s="101"/>
      <c r="H47" s="45"/>
      <c r="I47" s="45"/>
      <c r="J47" s="62"/>
      <c r="K47" s="202">
        <f t="shared" si="2"/>
        <v>4800</v>
      </c>
      <c r="L47" s="202">
        <f t="shared" si="2"/>
        <v>2900</v>
      </c>
      <c r="M47" s="51"/>
      <c r="N47" s="13">
        <f t="shared" si="3"/>
        <v>4791.2</v>
      </c>
      <c r="O47" s="13">
        <f t="shared" si="4"/>
        <v>2874.7200000000003</v>
      </c>
      <c r="P47" s="51"/>
      <c r="Q47" s="562">
        <v>1916.48</v>
      </c>
      <c r="R47" s="562">
        <v>1916.48</v>
      </c>
      <c r="S47" s="554">
        <v>1916.48</v>
      </c>
      <c r="T47" s="477">
        <v>1916.48</v>
      </c>
      <c r="U47" s="477">
        <v>1916.48</v>
      </c>
      <c r="V47" s="477">
        <v>1916.48</v>
      </c>
      <c r="W47" s="450">
        <v>1774.52</v>
      </c>
      <c r="X47" s="450">
        <v>1774.5200000000002</v>
      </c>
      <c r="Y47" s="436">
        <v>1613.2</v>
      </c>
      <c r="Z47" s="420">
        <v>1614</v>
      </c>
      <c r="AA47" s="409">
        <v>1613.2</v>
      </c>
      <c r="AB47" s="367">
        <v>1472.1329149999999</v>
      </c>
      <c r="AC47" s="303">
        <v>1177.706332</v>
      </c>
      <c r="AD47" s="289">
        <v>1126.345</v>
      </c>
      <c r="AE47" s="277">
        <v>901.07600000000002</v>
      </c>
      <c r="AF47" s="263">
        <v>901.07600000000002</v>
      </c>
      <c r="AG47" s="263">
        <v>901.07600000000002</v>
      </c>
      <c r="AH47" s="208">
        <v>810.96245999999996</v>
      </c>
      <c r="AI47" s="208">
        <v>810.96245999999996</v>
      </c>
      <c r="AJ47" s="208">
        <v>810.96245999999996</v>
      </c>
      <c r="AK47" s="208">
        <v>810.96245999999996</v>
      </c>
      <c r="AL47" s="208">
        <v>731.38750000000005</v>
      </c>
      <c r="AM47" s="190">
        <v>585.11</v>
      </c>
      <c r="AN47" s="312">
        <f t="shared" ca="1" si="0"/>
        <v>1</v>
      </c>
    </row>
    <row r="48" spans="1:47" ht="23.1" customHeight="1" x14ac:dyDescent="0.25">
      <c r="A48" s="449" t="s">
        <v>238</v>
      </c>
      <c r="B48" s="2">
        <v>168</v>
      </c>
      <c r="C48" s="2" t="s">
        <v>429</v>
      </c>
      <c r="D48" s="3" t="s">
        <v>132</v>
      </c>
      <c r="E48" s="116">
        <f t="shared" si="6"/>
        <v>8200</v>
      </c>
      <c r="F48" s="117">
        <f t="shared" si="6"/>
        <v>4900</v>
      </c>
      <c r="G48" s="101"/>
      <c r="H48" s="45"/>
      <c r="I48" s="45"/>
      <c r="J48" s="62"/>
      <c r="K48" s="202">
        <f t="shared" si="2"/>
        <v>8200</v>
      </c>
      <c r="L48" s="202">
        <f t="shared" si="2"/>
        <v>4900</v>
      </c>
      <c r="M48" s="51"/>
      <c r="N48" s="13">
        <f t="shared" si="3"/>
        <v>8165.25</v>
      </c>
      <c r="O48" s="13">
        <f t="shared" si="4"/>
        <v>4899.1499999999996</v>
      </c>
      <c r="P48" s="51"/>
      <c r="Q48" s="562">
        <v>3266.1</v>
      </c>
      <c r="R48" s="562">
        <v>3266.1</v>
      </c>
      <c r="S48" s="554">
        <v>3266.1</v>
      </c>
      <c r="T48" s="477">
        <v>3266.1</v>
      </c>
      <c r="U48" s="477">
        <v>3266.1</v>
      </c>
      <c r="V48" s="477">
        <v>3266.1</v>
      </c>
      <c r="W48" s="450">
        <v>3024.16</v>
      </c>
      <c r="X48" s="450">
        <v>3024.1640000000002</v>
      </c>
      <c r="Y48" s="436">
        <v>2749.24</v>
      </c>
      <c r="Z48" s="409">
        <v>2749.24</v>
      </c>
      <c r="AA48" s="409">
        <v>2749.24</v>
      </c>
      <c r="AB48" s="367">
        <v>2508.4250000000002</v>
      </c>
      <c r="AC48" s="303">
        <v>2006.74</v>
      </c>
      <c r="AD48" s="289">
        <v>3187.5</v>
      </c>
      <c r="AE48" s="277">
        <v>2550</v>
      </c>
      <c r="AF48" s="272">
        <v>2550</v>
      </c>
      <c r="AG48" s="263">
        <v>1535.6000000000001</v>
      </c>
      <c r="AH48" s="208">
        <v>1382.03604</v>
      </c>
      <c r="AI48" s="208">
        <v>1382.03604</v>
      </c>
      <c r="AJ48" s="208">
        <v>1382.03604</v>
      </c>
      <c r="AK48" s="208">
        <v>1382.03604</v>
      </c>
      <c r="AL48" s="208">
        <v>1246.425</v>
      </c>
      <c r="AM48" s="190">
        <v>997.14</v>
      </c>
      <c r="AN48" s="312">
        <f t="shared" ca="1" si="0"/>
        <v>1</v>
      </c>
    </row>
    <row r="49" spans="1:41" ht="23.1" customHeight="1" x14ac:dyDescent="0.25">
      <c r="A49" s="449" t="s">
        <v>238</v>
      </c>
      <c r="B49" s="2">
        <v>169</v>
      </c>
      <c r="C49" s="2" t="s">
        <v>430</v>
      </c>
      <c r="D49" s="3" t="s">
        <v>133</v>
      </c>
      <c r="E49" s="116">
        <f t="shared" si="6"/>
        <v>11100</v>
      </c>
      <c r="F49" s="117">
        <f t="shared" si="6"/>
        <v>6700</v>
      </c>
      <c r="G49" s="101"/>
      <c r="H49" s="45"/>
      <c r="I49" s="45"/>
      <c r="J49" s="62"/>
      <c r="K49" s="202">
        <f>MROUND(N49+48,100)</f>
        <v>11100</v>
      </c>
      <c r="L49" s="202">
        <f t="shared" si="2"/>
        <v>6700</v>
      </c>
      <c r="M49" s="51"/>
      <c r="N49" s="13">
        <f t="shared" si="3"/>
        <v>11093.724999999999</v>
      </c>
      <c r="O49" s="13">
        <f t="shared" si="4"/>
        <v>6656.2349999999997</v>
      </c>
      <c r="P49" s="51"/>
      <c r="Q49" s="562">
        <v>4437.49</v>
      </c>
      <c r="R49" s="562">
        <v>4437.49</v>
      </c>
      <c r="S49" s="554">
        <v>4437.49</v>
      </c>
      <c r="T49" s="477">
        <v>4437.49</v>
      </c>
      <c r="U49" s="477">
        <v>4437.49</v>
      </c>
      <c r="V49" s="477">
        <v>4437.49</v>
      </c>
      <c r="W49" s="450">
        <v>4108.78</v>
      </c>
      <c r="X49" s="450">
        <v>4108.7750000000005</v>
      </c>
      <c r="Y49" s="436">
        <v>3735.25</v>
      </c>
      <c r="Z49" s="409">
        <v>3735.25</v>
      </c>
      <c r="AA49" s="409">
        <v>3735.25</v>
      </c>
      <c r="AB49" s="367">
        <v>3408.5890162500004</v>
      </c>
      <c r="AC49" s="303">
        <v>2726.8712130000004</v>
      </c>
      <c r="AD49" s="289">
        <v>4186.25</v>
      </c>
      <c r="AE49" s="277">
        <v>3349</v>
      </c>
      <c r="AF49" s="272">
        <v>3349</v>
      </c>
      <c r="AG49" s="263">
        <v>2086.3590000000004</v>
      </c>
      <c r="AH49" s="208">
        <v>1877.7112199999999</v>
      </c>
      <c r="AI49" s="208">
        <v>1877.7112199999999</v>
      </c>
      <c r="AJ49" s="208">
        <v>1877.7112199999999</v>
      </c>
      <c r="AK49" s="208">
        <v>1877.7112199999999</v>
      </c>
      <c r="AL49" s="208">
        <v>1693.4625000000001</v>
      </c>
      <c r="AM49" s="190">
        <v>1354.77</v>
      </c>
      <c r="AN49" s="312">
        <f t="shared" ca="1" si="0"/>
        <v>1</v>
      </c>
    </row>
    <row r="50" spans="1:41" ht="23.1" customHeight="1" x14ac:dyDescent="0.25">
      <c r="A50" s="449" t="s">
        <v>238</v>
      </c>
      <c r="B50" s="2">
        <v>170</v>
      </c>
      <c r="C50" s="2" t="s">
        <v>431</v>
      </c>
      <c r="D50" s="3" t="s">
        <v>134</v>
      </c>
      <c r="E50" s="116">
        <f t="shared" si="6"/>
        <v>14500</v>
      </c>
      <c r="F50" s="117">
        <f t="shared" si="6"/>
        <v>8700</v>
      </c>
      <c r="G50" s="101"/>
      <c r="H50" s="45"/>
      <c r="I50" s="45"/>
      <c r="J50" s="62"/>
      <c r="K50" s="202">
        <f t="shared" si="2"/>
        <v>14500</v>
      </c>
      <c r="L50" s="202">
        <f t="shared" si="2"/>
        <v>8700</v>
      </c>
      <c r="M50" s="51"/>
      <c r="N50" s="13">
        <f t="shared" si="3"/>
        <v>14437.3</v>
      </c>
      <c r="O50" s="13">
        <f t="shared" si="4"/>
        <v>8662.380000000001</v>
      </c>
      <c r="P50" s="51"/>
      <c r="Q50" s="562">
        <v>5774.92</v>
      </c>
      <c r="R50" s="562">
        <v>5774.92</v>
      </c>
      <c r="S50" s="554">
        <v>5774.92</v>
      </c>
      <c r="T50" s="477">
        <v>5774.92</v>
      </c>
      <c r="U50" s="477">
        <v>5774.92</v>
      </c>
      <c r="V50" s="477">
        <v>5774.92</v>
      </c>
      <c r="W50" s="450">
        <v>5347.14</v>
      </c>
      <c r="X50" s="450">
        <v>5347.1329999999998</v>
      </c>
      <c r="Y50" s="436">
        <v>4861.03</v>
      </c>
      <c r="Z50" s="409">
        <v>4861.03</v>
      </c>
      <c r="AA50" s="409">
        <v>4861.03</v>
      </c>
      <c r="AB50" s="367">
        <v>4435.25</v>
      </c>
      <c r="AC50" s="305">
        <v>3548.2</v>
      </c>
      <c r="AD50" s="289">
        <v>6570</v>
      </c>
      <c r="AE50" s="277">
        <v>5256</v>
      </c>
      <c r="AF50" s="272">
        <v>5256</v>
      </c>
      <c r="AG50" s="263">
        <v>2571.1620000000003</v>
      </c>
      <c r="AH50" s="208">
        <v>2313.9269999999997</v>
      </c>
      <c r="AI50" s="208">
        <v>2313.9269999999997</v>
      </c>
      <c r="AJ50" s="208">
        <v>2313.9269999999997</v>
      </c>
      <c r="AK50" s="208">
        <v>2313.9269999999997</v>
      </c>
      <c r="AL50" s="208">
        <v>2086.875</v>
      </c>
      <c r="AM50" s="190">
        <v>1669.5</v>
      </c>
      <c r="AN50" s="312">
        <f t="shared" ca="1" si="0"/>
        <v>1</v>
      </c>
    </row>
    <row r="51" spans="1:41" ht="15" customHeight="1" x14ac:dyDescent="0.25">
      <c r="D51" s="320"/>
      <c r="E51" s="138"/>
      <c r="F51" s="139"/>
      <c r="G51" s="103"/>
      <c r="H51" s="67"/>
      <c r="I51" s="67"/>
      <c r="J51" s="2"/>
      <c r="K51" s="202">
        <f t="shared" si="2"/>
        <v>0</v>
      </c>
      <c r="L51" s="202">
        <f t="shared" si="2"/>
        <v>0</v>
      </c>
      <c r="M51" s="2"/>
      <c r="N51" s="13"/>
      <c r="O51" s="13"/>
      <c r="P51" s="2"/>
      <c r="Q51" s="398"/>
      <c r="R51" s="398"/>
      <c r="S51" s="398"/>
      <c r="T51" s="398"/>
      <c r="U51" s="398"/>
      <c r="V51" s="398"/>
      <c r="W51" s="398"/>
      <c r="X51" s="398"/>
      <c r="Y51" s="400"/>
      <c r="Z51" s="400"/>
      <c r="AA51" s="400"/>
      <c r="AB51" s="332"/>
      <c r="AC51" s="342"/>
      <c r="AD51" s="322"/>
      <c r="AE51" s="279"/>
      <c r="AF51" s="343"/>
      <c r="AG51" s="323"/>
      <c r="AH51" s="209"/>
      <c r="AI51" s="209"/>
      <c r="AJ51" s="209"/>
      <c r="AK51" s="209"/>
      <c r="AL51" s="209"/>
      <c r="AM51" s="191"/>
      <c r="AN51" s="312" t="e">
        <f t="shared" ca="1" si="0"/>
        <v>#DIV/0!</v>
      </c>
    </row>
    <row r="52" spans="1:41" ht="23.1" customHeight="1" x14ac:dyDescent="0.25">
      <c r="D52" s="615" t="s">
        <v>44</v>
      </c>
      <c r="E52" s="615"/>
      <c r="F52" s="615"/>
      <c r="G52" s="615"/>
      <c r="H52" s="615"/>
      <c r="I52" s="615"/>
      <c r="J52" s="2"/>
      <c r="K52" s="202">
        <f t="shared" si="2"/>
        <v>0</v>
      </c>
      <c r="L52" s="202">
        <f t="shared" si="2"/>
        <v>0</v>
      </c>
      <c r="M52" s="2"/>
      <c r="N52" s="13"/>
      <c r="O52" s="13"/>
      <c r="P52" s="2"/>
      <c r="Q52" s="571">
        <v>45569</v>
      </c>
      <c r="R52" s="571">
        <v>45569</v>
      </c>
      <c r="S52" s="553">
        <v>45483</v>
      </c>
      <c r="T52" s="509">
        <v>45455</v>
      </c>
      <c r="U52" s="509">
        <v>45425</v>
      </c>
      <c r="V52" s="480">
        <v>290224</v>
      </c>
      <c r="W52" s="474">
        <v>220324</v>
      </c>
      <c r="X52" s="398"/>
      <c r="Y52" s="400"/>
      <c r="Z52" s="400"/>
      <c r="AA52" s="400"/>
      <c r="AB52" s="332"/>
      <c r="AC52" s="342"/>
      <c r="AD52" s="322"/>
      <c r="AE52" s="279"/>
      <c r="AF52" s="343"/>
      <c r="AG52" s="323"/>
      <c r="AH52" s="209"/>
      <c r="AI52" s="209"/>
      <c r="AJ52" s="209"/>
      <c r="AK52" s="209"/>
      <c r="AL52" s="209"/>
      <c r="AM52" s="191"/>
      <c r="AN52" s="312">
        <f t="shared" ca="1" si="0"/>
        <v>1</v>
      </c>
    </row>
    <row r="53" spans="1:41" ht="23.1" customHeight="1" x14ac:dyDescent="0.25">
      <c r="A53" s="517" t="s">
        <v>254</v>
      </c>
      <c r="B53" s="2">
        <v>422</v>
      </c>
      <c r="C53" s="2" t="s">
        <v>359</v>
      </c>
      <c r="D53" s="4" t="s">
        <v>562</v>
      </c>
      <c r="E53" s="116">
        <f t="shared" ref="E53:F61" si="7">K53</f>
        <v>1300</v>
      </c>
      <c r="F53" s="117">
        <f t="shared" si="7"/>
        <v>800</v>
      </c>
      <c r="G53" s="101"/>
      <c r="K53" s="202">
        <f t="shared" si="2"/>
        <v>1300</v>
      </c>
      <c r="L53" s="202">
        <f t="shared" si="2"/>
        <v>800</v>
      </c>
      <c r="M53" s="51"/>
      <c r="N53" s="13">
        <f t="shared" si="3"/>
        <v>1286.1000000000001</v>
      </c>
      <c r="O53" s="13">
        <f t="shared" si="4"/>
        <v>771.66000000000008</v>
      </c>
      <c r="P53" s="51"/>
      <c r="Q53" s="562">
        <v>514.44000000000005</v>
      </c>
      <c r="R53" s="562">
        <v>514.44000000000005</v>
      </c>
      <c r="S53" s="554">
        <v>514.44000000000005</v>
      </c>
      <c r="T53" s="478">
        <v>605.46</v>
      </c>
      <c r="U53" s="478">
        <v>560.63</v>
      </c>
      <c r="V53" s="478">
        <v>560.63</v>
      </c>
      <c r="W53" s="398">
        <v>560.63</v>
      </c>
      <c r="X53" s="398">
        <v>345.17</v>
      </c>
      <c r="Y53" s="436">
        <v>345.17</v>
      </c>
      <c r="Z53" s="409">
        <v>345.17</v>
      </c>
      <c r="AA53" s="409">
        <v>345.17</v>
      </c>
      <c r="AB53" s="367">
        <v>297.5625</v>
      </c>
      <c r="AC53" s="311">
        <v>257.08999999999997</v>
      </c>
      <c r="AD53" s="289">
        <v>243</v>
      </c>
      <c r="AE53" s="277">
        <v>194.4</v>
      </c>
      <c r="AF53" s="263">
        <v>194.4</v>
      </c>
      <c r="AG53" s="263">
        <v>194.4</v>
      </c>
      <c r="AH53" s="208">
        <v>186.19523999999998</v>
      </c>
      <c r="AI53" s="208">
        <v>186.19523999999998</v>
      </c>
      <c r="AJ53" s="208">
        <v>186.19523999999998</v>
      </c>
      <c r="AK53" s="208">
        <v>186.19523999999998</v>
      </c>
      <c r="AL53" s="208">
        <v>167.92500000000001</v>
      </c>
      <c r="AM53" s="191">
        <v>134.34</v>
      </c>
      <c r="AN53" s="312">
        <f t="shared" ca="1" si="0"/>
        <v>1</v>
      </c>
    </row>
    <row r="54" spans="1:41" ht="23.1" customHeight="1" x14ac:dyDescent="0.25">
      <c r="A54" s="517" t="s">
        <v>254</v>
      </c>
      <c r="B54" s="2">
        <v>423</v>
      </c>
      <c r="C54" s="2" t="s">
        <v>360</v>
      </c>
      <c r="D54" s="4" t="s">
        <v>561</v>
      </c>
      <c r="E54" s="116">
        <f t="shared" si="7"/>
        <v>1600</v>
      </c>
      <c r="F54" s="117">
        <f t="shared" si="7"/>
        <v>1000</v>
      </c>
      <c r="G54" s="101"/>
      <c r="K54" s="202">
        <f t="shared" si="2"/>
        <v>1600</v>
      </c>
      <c r="L54" s="202">
        <f t="shared" si="2"/>
        <v>1000</v>
      </c>
      <c r="M54" s="51"/>
      <c r="N54" s="13">
        <f t="shared" si="3"/>
        <v>1513.65</v>
      </c>
      <c r="O54" s="13">
        <f t="shared" si="4"/>
        <v>908.19</v>
      </c>
      <c r="P54" s="51"/>
      <c r="Q54" s="562">
        <v>605.46</v>
      </c>
      <c r="R54" s="562">
        <v>605.46</v>
      </c>
      <c r="S54" s="554">
        <v>605.46</v>
      </c>
      <c r="T54" s="478">
        <v>514.44000000000005</v>
      </c>
      <c r="U54" s="478">
        <v>476.34</v>
      </c>
      <c r="V54" s="478">
        <v>476.34</v>
      </c>
      <c r="W54" s="398">
        <v>476.34</v>
      </c>
      <c r="X54" s="398">
        <v>406.25</v>
      </c>
      <c r="Y54" s="436">
        <v>406.25</v>
      </c>
      <c r="Z54" s="409">
        <v>406.25</v>
      </c>
      <c r="AA54" s="409">
        <v>406.25</v>
      </c>
      <c r="AB54" s="367">
        <v>321.36249999999995</v>
      </c>
      <c r="AC54" s="311">
        <v>238.05</v>
      </c>
      <c r="AD54" s="289">
        <v>225</v>
      </c>
      <c r="AE54" s="277">
        <v>180</v>
      </c>
      <c r="AF54" s="263">
        <v>180</v>
      </c>
      <c r="AG54" s="263">
        <v>180</v>
      </c>
      <c r="AH54" s="208">
        <v>169.27217999999999</v>
      </c>
      <c r="AI54" s="208">
        <v>169.27217999999999</v>
      </c>
      <c r="AJ54" s="208">
        <v>169.27217999999999</v>
      </c>
      <c r="AK54" s="208">
        <v>169.27217999999999</v>
      </c>
      <c r="AL54" s="208">
        <v>152.66249999999999</v>
      </c>
      <c r="AM54" s="191">
        <v>122.13</v>
      </c>
      <c r="AN54" s="312">
        <f t="shared" ca="1" si="0"/>
        <v>1</v>
      </c>
    </row>
    <row r="55" spans="1:41" ht="23.1" customHeight="1" x14ac:dyDescent="0.25">
      <c r="A55" s="517" t="s">
        <v>254</v>
      </c>
      <c r="B55" s="2">
        <v>424</v>
      </c>
      <c r="C55" s="2" t="s">
        <v>362</v>
      </c>
      <c r="D55" s="4" t="s">
        <v>560</v>
      </c>
      <c r="E55" s="116">
        <f t="shared" si="7"/>
        <v>1800</v>
      </c>
      <c r="F55" s="117">
        <f t="shared" si="7"/>
        <v>1100</v>
      </c>
      <c r="G55" s="101"/>
      <c r="K55" s="202">
        <f t="shared" si="2"/>
        <v>1800</v>
      </c>
      <c r="L55" s="202">
        <f t="shared" si="2"/>
        <v>1100</v>
      </c>
      <c r="M55" s="51"/>
      <c r="N55" s="13">
        <f t="shared" si="3"/>
        <v>1714.8</v>
      </c>
      <c r="O55" s="13">
        <f t="shared" si="4"/>
        <v>1028.8799999999999</v>
      </c>
      <c r="P55" s="51"/>
      <c r="Q55" s="562">
        <v>685.92</v>
      </c>
      <c r="R55" s="562">
        <v>685.92</v>
      </c>
      <c r="S55" s="554">
        <v>685.92</v>
      </c>
      <c r="T55" s="478">
        <v>685.92</v>
      </c>
      <c r="U55" s="478">
        <v>635.12</v>
      </c>
      <c r="V55" s="478">
        <v>635.12</v>
      </c>
      <c r="W55" s="398">
        <v>635.12</v>
      </c>
      <c r="X55" s="398">
        <v>460.23</v>
      </c>
      <c r="Y55" s="436">
        <v>460.23</v>
      </c>
      <c r="Z55" s="409">
        <v>460.23</v>
      </c>
      <c r="AA55" s="409">
        <v>460.23</v>
      </c>
      <c r="AB55" s="367">
        <v>396.75</v>
      </c>
      <c r="AC55" s="311">
        <v>317.39999999999998</v>
      </c>
      <c r="AD55" s="289">
        <v>300</v>
      </c>
      <c r="AE55" s="277">
        <v>240</v>
      </c>
      <c r="AF55" s="263">
        <v>240</v>
      </c>
      <c r="AG55" s="263">
        <v>240</v>
      </c>
      <c r="AH55" s="208">
        <v>207.05453999999997</v>
      </c>
      <c r="AI55" s="208">
        <v>207.05453999999997</v>
      </c>
      <c r="AJ55" s="208">
        <v>207.05453999999997</v>
      </c>
      <c r="AK55" s="208">
        <v>207.05453999999997</v>
      </c>
      <c r="AL55" s="208">
        <v>186.73749999999998</v>
      </c>
      <c r="AM55" s="191">
        <v>149.38999999999999</v>
      </c>
      <c r="AN55" s="312">
        <f t="shared" ca="1" si="0"/>
        <v>1</v>
      </c>
    </row>
    <row r="56" spans="1:41" ht="23.1" customHeight="1" x14ac:dyDescent="0.25">
      <c r="A56" s="517" t="s">
        <v>254</v>
      </c>
      <c r="B56" s="2">
        <v>425</v>
      </c>
      <c r="C56" s="2" t="s">
        <v>364</v>
      </c>
      <c r="D56" s="4" t="s">
        <v>559</v>
      </c>
      <c r="E56" s="116">
        <f t="shared" si="7"/>
        <v>2300</v>
      </c>
      <c r="F56" s="117">
        <f t="shared" si="7"/>
        <v>1400</v>
      </c>
      <c r="G56" s="101"/>
      <c r="K56" s="202">
        <f t="shared" si="2"/>
        <v>2300</v>
      </c>
      <c r="L56" s="202">
        <f t="shared" si="2"/>
        <v>1400</v>
      </c>
      <c r="M56" s="51"/>
      <c r="N56" s="13">
        <f t="shared" si="3"/>
        <v>2286.35</v>
      </c>
      <c r="O56" s="13">
        <f t="shared" si="4"/>
        <v>1371.81</v>
      </c>
      <c r="P56" s="51"/>
      <c r="Q56" s="562">
        <v>914.54</v>
      </c>
      <c r="R56" s="562">
        <v>914.54</v>
      </c>
      <c r="S56" s="554">
        <v>914.54</v>
      </c>
      <c r="T56" s="478">
        <v>914.54</v>
      </c>
      <c r="U56" s="478">
        <v>846.8</v>
      </c>
      <c r="V56" s="478">
        <v>846.8</v>
      </c>
      <c r="W56" s="398">
        <v>846.8</v>
      </c>
      <c r="X56" s="398">
        <v>613.63</v>
      </c>
      <c r="Y56" s="436">
        <v>613.63</v>
      </c>
      <c r="Z56" s="409">
        <v>613.63</v>
      </c>
      <c r="AA56" s="409">
        <v>613.63</v>
      </c>
      <c r="AB56" s="367">
        <v>529</v>
      </c>
      <c r="AC56" s="311">
        <v>423.2</v>
      </c>
      <c r="AD56" s="289">
        <v>400</v>
      </c>
      <c r="AE56" s="277">
        <v>320</v>
      </c>
      <c r="AF56" s="263">
        <v>320</v>
      </c>
      <c r="AG56" s="263">
        <v>320</v>
      </c>
      <c r="AH56" s="208">
        <v>266.07041999999996</v>
      </c>
      <c r="AI56" s="208">
        <v>266.07041999999996</v>
      </c>
      <c r="AJ56" s="208">
        <v>266.07041999999996</v>
      </c>
      <c r="AK56" s="208">
        <v>266.07041999999996</v>
      </c>
      <c r="AL56" s="208">
        <v>239.96250000000001</v>
      </c>
      <c r="AM56" s="191">
        <v>191.97</v>
      </c>
      <c r="AN56" s="312">
        <f t="shared" ca="1" si="0"/>
        <v>1</v>
      </c>
    </row>
    <row r="57" spans="1:41" ht="23.1" customHeight="1" x14ac:dyDescent="0.25">
      <c r="A57" s="517" t="s">
        <v>254</v>
      </c>
      <c r="B57" s="2">
        <v>426</v>
      </c>
      <c r="C57" s="2" t="s">
        <v>365</v>
      </c>
      <c r="D57" s="4" t="s">
        <v>558</v>
      </c>
      <c r="E57" s="116">
        <f t="shared" si="7"/>
        <v>3100</v>
      </c>
      <c r="F57" s="117">
        <f t="shared" si="7"/>
        <v>1900</v>
      </c>
      <c r="G57" s="101"/>
      <c r="K57" s="202">
        <f t="shared" si="2"/>
        <v>3100</v>
      </c>
      <c r="L57" s="202">
        <f t="shared" si="2"/>
        <v>1900</v>
      </c>
      <c r="M57" s="51"/>
      <c r="N57" s="13">
        <f t="shared" si="3"/>
        <v>3072.3500000000004</v>
      </c>
      <c r="O57" s="13">
        <f t="shared" si="4"/>
        <v>1843.41</v>
      </c>
      <c r="P57" s="51"/>
      <c r="Q57" s="562">
        <v>1228.94</v>
      </c>
      <c r="R57" s="562">
        <v>1228.94</v>
      </c>
      <c r="S57" s="554">
        <v>1228.94</v>
      </c>
      <c r="T57" s="478">
        <v>1228.94</v>
      </c>
      <c r="U57" s="478">
        <v>1137.9000000000001</v>
      </c>
      <c r="V57" s="478">
        <v>1137.9000000000001</v>
      </c>
      <c r="W57" s="398">
        <v>1137.9000000000001</v>
      </c>
      <c r="X57" s="398">
        <v>824.57</v>
      </c>
      <c r="Y57" s="436">
        <v>824.57</v>
      </c>
      <c r="Z57" s="409">
        <v>824.57</v>
      </c>
      <c r="AA57" s="409">
        <v>824.57</v>
      </c>
      <c r="AB57" s="367">
        <v>710.84999999999991</v>
      </c>
      <c r="AC57" s="311">
        <v>568.67999999999995</v>
      </c>
      <c r="AD57" s="289">
        <v>537.5</v>
      </c>
      <c r="AE57" s="277">
        <v>430</v>
      </c>
      <c r="AF57" s="263">
        <v>430</v>
      </c>
      <c r="AG57" s="263">
        <v>430</v>
      </c>
      <c r="AH57" s="208">
        <v>341.37180000000001</v>
      </c>
      <c r="AI57" s="208">
        <v>341.37180000000001</v>
      </c>
      <c r="AJ57" s="208">
        <v>341.37180000000001</v>
      </c>
      <c r="AK57" s="208">
        <v>341.37180000000001</v>
      </c>
      <c r="AL57" s="208">
        <v>307.875</v>
      </c>
      <c r="AM57" s="191">
        <v>246.3</v>
      </c>
      <c r="AN57" s="312">
        <f t="shared" ca="1" si="0"/>
        <v>1</v>
      </c>
    </row>
    <row r="58" spans="1:41" ht="23.1" customHeight="1" x14ac:dyDescent="0.25">
      <c r="A58" s="517" t="s">
        <v>254</v>
      </c>
      <c r="B58" s="2">
        <v>427</v>
      </c>
      <c r="C58" s="2" t="s">
        <v>366</v>
      </c>
      <c r="D58" s="4" t="s">
        <v>557</v>
      </c>
      <c r="E58" s="116">
        <f t="shared" si="7"/>
        <v>3800</v>
      </c>
      <c r="F58" s="117">
        <f t="shared" si="7"/>
        <v>2300</v>
      </c>
      <c r="G58" s="101"/>
      <c r="K58" s="202">
        <f t="shared" si="2"/>
        <v>3800</v>
      </c>
      <c r="L58" s="202">
        <f t="shared" si="2"/>
        <v>2300</v>
      </c>
      <c r="M58" s="51"/>
      <c r="N58" s="13">
        <f t="shared" si="3"/>
        <v>3715.375</v>
      </c>
      <c r="O58" s="13">
        <f t="shared" si="4"/>
        <v>2229.2250000000004</v>
      </c>
      <c r="P58" s="51"/>
      <c r="Q58" s="562">
        <v>1486.15</v>
      </c>
      <c r="R58" s="562">
        <v>1486.15</v>
      </c>
      <c r="S58" s="554">
        <v>1486.15</v>
      </c>
      <c r="T58" s="478">
        <v>1486.15</v>
      </c>
      <c r="U58" s="478">
        <v>1376.08</v>
      </c>
      <c r="V58" s="478">
        <v>1376.08</v>
      </c>
      <c r="W58" s="398">
        <v>1376.08</v>
      </c>
      <c r="X58" s="398">
        <v>997.16</v>
      </c>
      <c r="Y58" s="436">
        <v>997.16</v>
      </c>
      <c r="Z58" s="409">
        <v>997.16</v>
      </c>
      <c r="AA58" s="409">
        <v>997.16</v>
      </c>
      <c r="AB58" s="367">
        <v>859.625</v>
      </c>
      <c r="AC58" s="311">
        <v>687.7</v>
      </c>
      <c r="AD58" s="289">
        <v>650</v>
      </c>
      <c r="AE58" s="277">
        <v>520</v>
      </c>
      <c r="AF58" s="263">
        <v>520</v>
      </c>
      <c r="AG58" s="263">
        <v>520</v>
      </c>
      <c r="AH58" s="208">
        <v>422.72999999999996</v>
      </c>
      <c r="AI58" s="208">
        <v>422.72999999999996</v>
      </c>
      <c r="AJ58" s="208">
        <v>422.72999999999996</v>
      </c>
      <c r="AK58" s="208">
        <v>422.72999999999996</v>
      </c>
      <c r="AL58" s="208">
        <v>381.25</v>
      </c>
      <c r="AM58" s="191">
        <v>305</v>
      </c>
      <c r="AN58" s="312">
        <f t="shared" ca="1" si="0"/>
        <v>1</v>
      </c>
    </row>
    <row r="59" spans="1:41" ht="23.1" customHeight="1" x14ac:dyDescent="0.25">
      <c r="A59" s="517" t="s">
        <v>254</v>
      </c>
      <c r="B59" s="2">
        <v>428</v>
      </c>
      <c r="C59" s="2" t="s">
        <v>367</v>
      </c>
      <c r="D59" s="4" t="s">
        <v>556</v>
      </c>
      <c r="E59" s="116">
        <f t="shared" si="7"/>
        <v>4500</v>
      </c>
      <c r="F59" s="117">
        <f t="shared" si="7"/>
        <v>2700</v>
      </c>
      <c r="G59" s="101"/>
      <c r="K59" s="202">
        <f t="shared" si="2"/>
        <v>4500</v>
      </c>
      <c r="L59" s="202">
        <f t="shared" si="2"/>
        <v>2700</v>
      </c>
      <c r="M59" s="51"/>
      <c r="N59" s="13">
        <f t="shared" si="3"/>
        <v>4429.9750000000004</v>
      </c>
      <c r="O59" s="13">
        <f t="shared" si="4"/>
        <v>2657.9850000000001</v>
      </c>
      <c r="P59" s="51"/>
      <c r="Q59" s="562">
        <v>1771.99</v>
      </c>
      <c r="R59" s="562">
        <v>1771.99</v>
      </c>
      <c r="S59" s="554">
        <v>1771.99</v>
      </c>
      <c r="T59" s="478">
        <v>1771.99</v>
      </c>
      <c r="U59" s="478">
        <v>1640.73</v>
      </c>
      <c r="V59" s="478">
        <v>1640.73</v>
      </c>
      <c r="W59" s="398">
        <v>1640.73</v>
      </c>
      <c r="X59" s="398">
        <v>1188.93</v>
      </c>
      <c r="Y59" s="436">
        <v>1188.93</v>
      </c>
      <c r="Z59" s="409">
        <v>1188.93</v>
      </c>
      <c r="AA59" s="409">
        <v>1188.93</v>
      </c>
      <c r="AB59" s="367">
        <v>1024.9375</v>
      </c>
      <c r="AC59" s="311">
        <v>819.95</v>
      </c>
      <c r="AD59" s="289">
        <v>775</v>
      </c>
      <c r="AE59" s="277">
        <v>620</v>
      </c>
      <c r="AF59" s="263">
        <v>620</v>
      </c>
      <c r="AG59" s="263">
        <v>620</v>
      </c>
      <c r="AH59" s="208">
        <v>480.52619999999996</v>
      </c>
      <c r="AI59" s="208">
        <v>480.52619999999996</v>
      </c>
      <c r="AJ59" s="208">
        <v>480.52619999999996</v>
      </c>
      <c r="AK59" s="208">
        <v>480.52619999999996</v>
      </c>
      <c r="AL59" s="208">
        <v>433.375</v>
      </c>
      <c r="AM59" s="191">
        <v>346.7</v>
      </c>
      <c r="AN59" s="312">
        <f t="shared" ca="1" si="0"/>
        <v>1</v>
      </c>
    </row>
    <row r="60" spans="1:41" ht="23.1" customHeight="1" x14ac:dyDescent="0.25">
      <c r="A60" s="517" t="s">
        <v>254</v>
      </c>
      <c r="B60" s="2">
        <v>429</v>
      </c>
      <c r="C60" s="2" t="s">
        <v>361</v>
      </c>
      <c r="D60" s="4" t="s">
        <v>203</v>
      </c>
      <c r="E60" s="116">
        <f t="shared" si="7"/>
        <v>2000</v>
      </c>
      <c r="F60" s="117">
        <f t="shared" si="7"/>
        <v>1200</v>
      </c>
      <c r="G60" s="101"/>
      <c r="K60" s="202">
        <f t="shared" si="2"/>
        <v>2000</v>
      </c>
      <c r="L60" s="202">
        <f t="shared" si="2"/>
        <v>1200</v>
      </c>
      <c r="M60" s="51"/>
      <c r="N60" s="13">
        <f t="shared" si="3"/>
        <v>1908.5</v>
      </c>
      <c r="O60" s="13">
        <f t="shared" si="4"/>
        <v>1145.0999999999999</v>
      </c>
      <c r="P60" s="51"/>
      <c r="Q60" s="562">
        <v>763.4</v>
      </c>
      <c r="R60" s="562">
        <v>763.4</v>
      </c>
      <c r="S60" s="554">
        <v>763.4</v>
      </c>
      <c r="T60" s="478">
        <v>763.4</v>
      </c>
      <c r="U60" s="478">
        <v>706.86</v>
      </c>
      <c r="V60" s="478">
        <v>706.86</v>
      </c>
      <c r="W60" s="398">
        <v>706.86</v>
      </c>
      <c r="X60" s="398">
        <v>512.21</v>
      </c>
      <c r="Y60" s="436">
        <v>512.21</v>
      </c>
      <c r="Z60" s="409">
        <v>512.21</v>
      </c>
      <c r="AA60" s="409">
        <v>512.21</v>
      </c>
      <c r="AB60" s="367">
        <v>405.08749999999998</v>
      </c>
      <c r="AC60" s="311">
        <v>324.07</v>
      </c>
      <c r="AD60" s="289">
        <v>321.625</v>
      </c>
      <c r="AE60" s="277">
        <v>257.3</v>
      </c>
      <c r="AF60" s="263">
        <v>257.3</v>
      </c>
      <c r="AG60" s="263">
        <v>257.3</v>
      </c>
      <c r="AH60" s="208">
        <v>247.49801999999997</v>
      </c>
      <c r="AI60" s="208">
        <v>247.49801999999997</v>
      </c>
      <c r="AJ60" s="208">
        <v>247.49801999999997</v>
      </c>
      <c r="AK60" s="208">
        <v>247.49801999999997</v>
      </c>
      <c r="AL60" s="208">
        <v>223.21249999999998</v>
      </c>
      <c r="AM60" s="191">
        <v>178.57</v>
      </c>
      <c r="AN60" s="312">
        <f t="shared" ca="1" si="0"/>
        <v>1</v>
      </c>
    </row>
    <row r="61" spans="1:41" ht="23.1" customHeight="1" x14ac:dyDescent="0.25">
      <c r="A61" s="517" t="s">
        <v>254</v>
      </c>
      <c r="B61" s="2">
        <v>430</v>
      </c>
      <c r="C61" s="2" t="s">
        <v>363</v>
      </c>
      <c r="D61" s="4" t="s">
        <v>205</v>
      </c>
      <c r="E61" s="116">
        <f t="shared" si="7"/>
        <v>3100</v>
      </c>
      <c r="F61" s="117">
        <f t="shared" si="7"/>
        <v>1900</v>
      </c>
      <c r="G61" s="101"/>
      <c r="K61" s="202">
        <f t="shared" si="2"/>
        <v>3100</v>
      </c>
      <c r="L61" s="202">
        <f t="shared" si="2"/>
        <v>1900</v>
      </c>
      <c r="M61" s="51"/>
      <c r="N61" s="13">
        <f t="shared" si="3"/>
        <v>3046.7250000000004</v>
      </c>
      <c r="O61" s="13">
        <f t="shared" si="4"/>
        <v>1828.0350000000001</v>
      </c>
      <c r="P61" s="51"/>
      <c r="Q61" s="562">
        <v>1218.69</v>
      </c>
      <c r="R61" s="562">
        <v>1218.69</v>
      </c>
      <c r="S61" s="554">
        <v>1218.69</v>
      </c>
      <c r="T61" s="478">
        <v>1218.69</v>
      </c>
      <c r="U61" s="478">
        <v>1128.4100000000001</v>
      </c>
      <c r="V61" s="478">
        <v>1128.4100000000001</v>
      </c>
      <c r="W61" s="398">
        <v>1128.4100000000001</v>
      </c>
      <c r="X61" s="398">
        <v>817.69</v>
      </c>
      <c r="Y61" s="436">
        <v>817.69</v>
      </c>
      <c r="Z61" s="409">
        <v>817.69</v>
      </c>
      <c r="AA61" s="409">
        <v>817.69</v>
      </c>
      <c r="AB61" s="367">
        <v>590.45000000000005</v>
      </c>
      <c r="AC61" s="311">
        <v>472.36</v>
      </c>
      <c r="AD61" s="289">
        <v>513.4375</v>
      </c>
      <c r="AE61" s="277">
        <v>410.75</v>
      </c>
      <c r="AF61" s="263">
        <v>410.75</v>
      </c>
      <c r="AG61" s="263">
        <v>410.75</v>
      </c>
      <c r="AH61" s="208">
        <v>395.09315999999995</v>
      </c>
      <c r="AI61" s="208">
        <v>395.09315999999995</v>
      </c>
      <c r="AJ61" s="208">
        <v>395.09315999999995</v>
      </c>
      <c r="AK61" s="208">
        <v>395.09315999999995</v>
      </c>
      <c r="AL61" s="208">
        <v>356.32499999999999</v>
      </c>
      <c r="AM61" s="191">
        <v>285.06</v>
      </c>
      <c r="AN61" s="312">
        <f t="shared" ca="1" si="0"/>
        <v>1</v>
      </c>
    </row>
    <row r="62" spans="1:41" ht="15" customHeight="1" x14ac:dyDescent="0.25">
      <c r="D62" s="136"/>
      <c r="E62" s="138"/>
      <c r="F62" s="139"/>
      <c r="J62" s="34"/>
      <c r="K62" s="202">
        <f t="shared" si="2"/>
        <v>0</v>
      </c>
      <c r="L62" s="202">
        <f t="shared" si="2"/>
        <v>0</v>
      </c>
      <c r="M62" s="2"/>
      <c r="N62" s="13"/>
      <c r="O62" s="13"/>
      <c r="P62" s="2"/>
      <c r="Q62" s="398"/>
      <c r="R62" s="398"/>
      <c r="S62" s="398"/>
      <c r="T62" s="398"/>
      <c r="U62" s="398"/>
      <c r="V62" s="398"/>
      <c r="W62" s="398"/>
      <c r="X62" s="398"/>
      <c r="Y62" s="400"/>
      <c r="Z62" s="400"/>
      <c r="AA62" s="400"/>
      <c r="AB62" s="332"/>
      <c r="AC62" s="340"/>
      <c r="AD62" s="330"/>
      <c r="AE62" s="280"/>
      <c r="AF62" s="331"/>
      <c r="AG62" s="331"/>
      <c r="AH62" s="208"/>
      <c r="AI62" s="208"/>
      <c r="AJ62" s="208"/>
      <c r="AK62" s="208"/>
      <c r="AL62" s="208"/>
      <c r="AM62" s="191"/>
      <c r="AN62" s="312" t="e">
        <f t="shared" ca="1" si="0"/>
        <v>#DIV/0!</v>
      </c>
    </row>
    <row r="63" spans="1:41" ht="23.1" customHeight="1" x14ac:dyDescent="0.25">
      <c r="D63" s="615" t="s">
        <v>945</v>
      </c>
      <c r="E63" s="615"/>
      <c r="F63" s="615"/>
      <c r="G63" s="615"/>
      <c r="H63" s="615"/>
      <c r="I63" s="615"/>
      <c r="J63" s="34"/>
      <c r="K63" s="202">
        <f t="shared" si="2"/>
        <v>0</v>
      </c>
      <c r="L63" s="202">
        <f t="shared" si="2"/>
        <v>0</v>
      </c>
      <c r="M63" s="2"/>
      <c r="N63" s="13"/>
      <c r="O63" s="13"/>
      <c r="P63" s="2"/>
      <c r="Q63" s="571">
        <v>45569</v>
      </c>
      <c r="R63" s="571">
        <v>45569</v>
      </c>
      <c r="S63" s="553">
        <v>45483</v>
      </c>
      <c r="T63" s="528">
        <v>45455</v>
      </c>
      <c r="U63" s="523">
        <v>45426</v>
      </c>
      <c r="V63" s="481">
        <v>220324</v>
      </c>
      <c r="W63" s="472">
        <v>220324</v>
      </c>
      <c r="X63" s="398"/>
      <c r="Y63" s="400"/>
      <c r="Z63" s="400"/>
      <c r="AA63" s="400"/>
      <c r="AB63" s="332"/>
      <c r="AC63" s="340"/>
      <c r="AD63" s="330"/>
      <c r="AE63" s="280"/>
      <c r="AF63" s="331"/>
      <c r="AG63" s="331"/>
      <c r="AH63" s="208"/>
      <c r="AI63" s="208"/>
      <c r="AJ63" s="208"/>
      <c r="AK63" s="208"/>
      <c r="AL63" s="208"/>
      <c r="AM63" s="191"/>
      <c r="AN63" s="312">
        <f t="shared" ca="1" si="0"/>
        <v>1</v>
      </c>
    </row>
    <row r="64" spans="1:41" s="66" customFormat="1" ht="23.1" customHeight="1" x14ac:dyDescent="0.25">
      <c r="A64" s="519" t="s">
        <v>255</v>
      </c>
      <c r="B64" s="2">
        <v>1618</v>
      </c>
      <c r="C64" s="2" t="s">
        <v>388</v>
      </c>
      <c r="D64" s="4" t="s">
        <v>210</v>
      </c>
      <c r="E64" s="116">
        <f t="shared" ref="E64:F76" si="8">K64</f>
        <v>600</v>
      </c>
      <c r="F64" s="117">
        <f t="shared" si="8"/>
        <v>400</v>
      </c>
      <c r="G64" s="101"/>
      <c r="H64" s="2"/>
      <c r="I64" s="2"/>
      <c r="J64" s="71"/>
      <c r="K64" s="202">
        <f t="shared" si="2"/>
        <v>600</v>
      </c>
      <c r="L64" s="202">
        <f t="shared" si="2"/>
        <v>400</v>
      </c>
      <c r="M64" s="51"/>
      <c r="N64" s="13">
        <f t="shared" si="3"/>
        <v>568.20000000000005</v>
      </c>
      <c r="O64" s="13">
        <f t="shared" si="4"/>
        <v>340.92</v>
      </c>
      <c r="P64" s="63"/>
      <c r="Q64" s="562">
        <v>227.28</v>
      </c>
      <c r="R64" s="562">
        <v>227.28</v>
      </c>
      <c r="S64" s="554">
        <v>227.28</v>
      </c>
      <c r="T64" s="529">
        <v>227.28</v>
      </c>
      <c r="U64" s="520">
        <v>210.44</v>
      </c>
      <c r="V64" s="482">
        <v>194.86</v>
      </c>
      <c r="W64" s="467">
        <v>194.86</v>
      </c>
      <c r="X64" s="398">
        <v>158.50575365625002</v>
      </c>
      <c r="Y64" s="400">
        <v>158.50575365625002</v>
      </c>
      <c r="Z64" s="410">
        <v>158.50575365625002</v>
      </c>
      <c r="AA64" s="410">
        <v>158.50575365625002</v>
      </c>
      <c r="AB64" s="367">
        <v>144.0961396875</v>
      </c>
      <c r="AC64" s="300">
        <v>115.27691175000001</v>
      </c>
      <c r="AD64" s="289">
        <v>115.27691175000001</v>
      </c>
      <c r="AE64" s="277">
        <v>92.221529400000009</v>
      </c>
      <c r="AF64" s="263">
        <v>92.221529400000009</v>
      </c>
      <c r="AG64" s="263">
        <v>92.221529400000009</v>
      </c>
      <c r="AH64" s="208">
        <v>83.837754000000004</v>
      </c>
      <c r="AI64" s="208">
        <v>83.837754000000004</v>
      </c>
      <c r="AJ64" s="208">
        <v>83.837754000000004</v>
      </c>
      <c r="AK64" s="208">
        <v>83.837754000000004</v>
      </c>
      <c r="AL64" s="208">
        <v>75.611250000000013</v>
      </c>
      <c r="AM64" s="192">
        <v>60.489000000000004</v>
      </c>
      <c r="AN64" s="312">
        <f t="shared" ca="1" si="0"/>
        <v>1</v>
      </c>
      <c r="AO64" s="144"/>
    </row>
    <row r="65" spans="1:47" ht="23.1" customHeight="1" x14ac:dyDescent="0.25">
      <c r="A65" s="519" t="s">
        <v>255</v>
      </c>
      <c r="B65" s="2">
        <v>1619</v>
      </c>
      <c r="C65" s="2" t="s">
        <v>389</v>
      </c>
      <c r="D65" s="4" t="s">
        <v>211</v>
      </c>
      <c r="E65" s="116">
        <f t="shared" si="8"/>
        <v>1000</v>
      </c>
      <c r="F65" s="117">
        <f t="shared" si="8"/>
        <v>600</v>
      </c>
      <c r="G65" s="101"/>
      <c r="J65" s="71"/>
      <c r="K65" s="202">
        <f t="shared" si="2"/>
        <v>1000</v>
      </c>
      <c r="L65" s="202">
        <f t="shared" si="2"/>
        <v>600</v>
      </c>
      <c r="M65" s="51"/>
      <c r="N65" s="13">
        <f t="shared" si="3"/>
        <v>938.82499999999993</v>
      </c>
      <c r="O65" s="13">
        <f t="shared" si="4"/>
        <v>563.29499999999996</v>
      </c>
      <c r="P65" s="51"/>
      <c r="Q65" s="562">
        <v>375.53</v>
      </c>
      <c r="R65" s="562">
        <v>375.53</v>
      </c>
      <c r="S65" s="554">
        <v>375.53</v>
      </c>
      <c r="T65" s="529">
        <v>375.53</v>
      </c>
      <c r="U65" s="520">
        <v>347.71</v>
      </c>
      <c r="V65" s="482">
        <v>321.95</v>
      </c>
      <c r="W65" s="467">
        <v>321.95</v>
      </c>
      <c r="X65" s="398">
        <v>261.84147412500005</v>
      </c>
      <c r="Y65" s="400">
        <v>261.84147412500005</v>
      </c>
      <c r="Z65" s="410">
        <v>261.84147412500005</v>
      </c>
      <c r="AA65" s="410">
        <v>261.84147412500005</v>
      </c>
      <c r="AB65" s="367">
        <v>238.03770375000002</v>
      </c>
      <c r="AC65" s="300">
        <v>190.43016300000002</v>
      </c>
      <c r="AD65" s="289">
        <v>190.43016300000002</v>
      </c>
      <c r="AE65" s="277">
        <v>152.34413040000001</v>
      </c>
      <c r="AF65" s="263">
        <v>152.34413040000001</v>
      </c>
      <c r="AG65" s="263">
        <v>152.34413040000001</v>
      </c>
      <c r="AH65" s="208">
        <v>138.494664</v>
      </c>
      <c r="AI65" s="208">
        <v>138.494664</v>
      </c>
      <c r="AJ65" s="208">
        <v>138.494664</v>
      </c>
      <c r="AK65" s="208">
        <v>138.494664</v>
      </c>
      <c r="AL65" s="208">
        <v>124.905</v>
      </c>
      <c r="AM65" s="190">
        <v>99.924000000000007</v>
      </c>
      <c r="AN65" s="312">
        <f t="shared" ca="1" si="0"/>
        <v>1</v>
      </c>
    </row>
    <row r="66" spans="1:47" ht="23.1" customHeight="1" x14ac:dyDescent="0.25">
      <c r="A66" s="519" t="s">
        <v>255</v>
      </c>
      <c r="B66" s="2">
        <v>1620</v>
      </c>
      <c r="C66" s="2" t="s">
        <v>390</v>
      </c>
      <c r="D66" s="4" t="s">
        <v>212</v>
      </c>
      <c r="E66" s="116">
        <f t="shared" si="8"/>
        <v>1300</v>
      </c>
      <c r="F66" s="117">
        <f t="shared" si="8"/>
        <v>800</v>
      </c>
      <c r="G66" s="101"/>
      <c r="J66" s="71"/>
      <c r="K66" s="202">
        <f t="shared" si="2"/>
        <v>1300</v>
      </c>
      <c r="L66" s="202">
        <f t="shared" si="2"/>
        <v>800</v>
      </c>
      <c r="M66" s="51"/>
      <c r="N66" s="13">
        <f t="shared" si="3"/>
        <v>1250.2249999999999</v>
      </c>
      <c r="O66" s="13">
        <f t="shared" si="4"/>
        <v>750.13499999999999</v>
      </c>
      <c r="P66" s="51"/>
      <c r="Q66" s="562">
        <v>500.09</v>
      </c>
      <c r="R66" s="562">
        <v>500.09</v>
      </c>
      <c r="S66" s="554">
        <v>500.09</v>
      </c>
      <c r="T66" s="529">
        <v>500.09</v>
      </c>
      <c r="U66" s="520">
        <v>463.05</v>
      </c>
      <c r="V66" s="482">
        <v>428.75</v>
      </c>
      <c r="W66" s="467">
        <v>428.75</v>
      </c>
      <c r="X66" s="398">
        <v>348.74724740624998</v>
      </c>
      <c r="Y66" s="400">
        <v>348.74724740624998</v>
      </c>
      <c r="Z66" s="410">
        <v>348.74724740624998</v>
      </c>
      <c r="AA66" s="410">
        <v>348.74724740624998</v>
      </c>
      <c r="AB66" s="367">
        <v>317.04295218749996</v>
      </c>
      <c r="AC66" s="300">
        <v>253.63436174999998</v>
      </c>
      <c r="AD66" s="289">
        <v>253.63436174999998</v>
      </c>
      <c r="AE66" s="277">
        <v>202.90748939999997</v>
      </c>
      <c r="AF66" s="263">
        <v>202.90748939999997</v>
      </c>
      <c r="AG66" s="263">
        <v>202.90748939999997</v>
      </c>
      <c r="AH66" s="208">
        <v>184.46135399999997</v>
      </c>
      <c r="AI66" s="208">
        <v>184.46135399999997</v>
      </c>
      <c r="AJ66" s="208">
        <v>184.46135399999997</v>
      </c>
      <c r="AK66" s="208">
        <v>184.46135399999997</v>
      </c>
      <c r="AL66" s="208">
        <v>166.36124999999998</v>
      </c>
      <c r="AM66" s="190">
        <v>133.089</v>
      </c>
      <c r="AN66" s="312">
        <f t="shared" ca="1" si="0"/>
        <v>1</v>
      </c>
    </row>
    <row r="67" spans="1:47" ht="23.1" customHeight="1" x14ac:dyDescent="0.25">
      <c r="A67" s="519" t="s">
        <v>255</v>
      </c>
      <c r="B67" s="2">
        <v>1621</v>
      </c>
      <c r="C67" s="2" t="s">
        <v>391</v>
      </c>
      <c r="D67" s="4" t="s">
        <v>213</v>
      </c>
      <c r="E67" s="116">
        <f t="shared" si="8"/>
        <v>1800</v>
      </c>
      <c r="F67" s="117">
        <f t="shared" si="8"/>
        <v>1100</v>
      </c>
      <c r="G67" s="101"/>
      <c r="J67" s="71"/>
      <c r="K67" s="202">
        <f t="shared" si="2"/>
        <v>1800</v>
      </c>
      <c r="L67" s="202">
        <f t="shared" si="2"/>
        <v>1100</v>
      </c>
      <c r="M67" s="51"/>
      <c r="N67" s="13">
        <f t="shared" si="3"/>
        <v>1750.9749999999999</v>
      </c>
      <c r="O67" s="13">
        <f t="shared" si="4"/>
        <v>1050.585</v>
      </c>
      <c r="P67" s="51"/>
      <c r="Q67" s="562">
        <v>700.39</v>
      </c>
      <c r="R67" s="562">
        <v>700.39</v>
      </c>
      <c r="S67" s="554">
        <v>700.39</v>
      </c>
      <c r="T67" s="529">
        <v>700.39</v>
      </c>
      <c r="U67" s="520">
        <v>648.51</v>
      </c>
      <c r="V67" s="482">
        <v>600.47</v>
      </c>
      <c r="W67" s="467">
        <v>600.47</v>
      </c>
      <c r="X67" s="398">
        <v>488.43062296875001</v>
      </c>
      <c r="Y67" s="400">
        <v>488.43062296875001</v>
      </c>
      <c r="Z67" s="410">
        <v>488.43062296875001</v>
      </c>
      <c r="AA67" s="410">
        <v>488.43062296875001</v>
      </c>
      <c r="AB67" s="367">
        <v>444.02783906249999</v>
      </c>
      <c r="AC67" s="300">
        <v>355.22227125000001</v>
      </c>
      <c r="AD67" s="289">
        <v>355.22227125000001</v>
      </c>
      <c r="AE67" s="277">
        <v>284.177817</v>
      </c>
      <c r="AF67" s="263">
        <v>284.177817</v>
      </c>
      <c r="AG67" s="263">
        <v>284.177817</v>
      </c>
      <c r="AH67" s="208">
        <v>258.34346999999997</v>
      </c>
      <c r="AI67" s="208">
        <v>258.34346999999997</v>
      </c>
      <c r="AJ67" s="208">
        <v>258.34346999999997</v>
      </c>
      <c r="AK67" s="208">
        <v>258.34346999999997</v>
      </c>
      <c r="AL67" s="208">
        <v>232.99375000000001</v>
      </c>
      <c r="AM67" s="190">
        <v>186.39500000000001</v>
      </c>
      <c r="AN67" s="312">
        <f t="shared" ca="1" si="0"/>
        <v>1</v>
      </c>
    </row>
    <row r="68" spans="1:47" s="144" customFormat="1" ht="23.1" customHeight="1" x14ac:dyDescent="0.25">
      <c r="A68" s="519" t="s">
        <v>255</v>
      </c>
      <c r="B68" s="2">
        <v>1622</v>
      </c>
      <c r="C68" s="2" t="s">
        <v>392</v>
      </c>
      <c r="D68" s="4" t="s">
        <v>214</v>
      </c>
      <c r="E68" s="116">
        <f t="shared" si="8"/>
        <v>2500</v>
      </c>
      <c r="F68" s="117">
        <f t="shared" si="8"/>
        <v>1500</v>
      </c>
      <c r="G68" s="101"/>
      <c r="H68" s="2"/>
      <c r="I68" s="2"/>
      <c r="J68" s="71"/>
      <c r="K68" s="202">
        <f t="shared" si="2"/>
        <v>2500</v>
      </c>
      <c r="L68" s="202">
        <f t="shared" si="2"/>
        <v>1500</v>
      </c>
      <c r="M68" s="51"/>
      <c r="N68" s="13">
        <f t="shared" si="3"/>
        <v>2438.1750000000002</v>
      </c>
      <c r="O68" s="13">
        <f t="shared" si="4"/>
        <v>1462.905</v>
      </c>
      <c r="P68" s="51"/>
      <c r="Q68" s="562">
        <v>975.27</v>
      </c>
      <c r="R68" s="562">
        <v>975.27</v>
      </c>
      <c r="S68" s="554">
        <v>975.27</v>
      </c>
      <c r="T68" s="529">
        <v>975.27</v>
      </c>
      <c r="U68" s="520">
        <v>903.02</v>
      </c>
      <c r="V68" s="482">
        <v>836.13</v>
      </c>
      <c r="W68" s="467">
        <v>836.13</v>
      </c>
      <c r="X68" s="398">
        <v>680.11334015625016</v>
      </c>
      <c r="Y68" s="400">
        <v>680.11334015625016</v>
      </c>
      <c r="Z68" s="410">
        <v>680.11334015625016</v>
      </c>
      <c r="AA68" s="410">
        <v>680.11334015625016</v>
      </c>
      <c r="AB68" s="367">
        <v>618.28485468750011</v>
      </c>
      <c r="AC68" s="300">
        <v>494.62788375000008</v>
      </c>
      <c r="AD68" s="289">
        <v>494.62788375000008</v>
      </c>
      <c r="AE68" s="277">
        <v>395.70230700000008</v>
      </c>
      <c r="AF68" s="263">
        <v>395.70230700000008</v>
      </c>
      <c r="AG68" s="263">
        <v>395.70230700000008</v>
      </c>
      <c r="AH68" s="208">
        <v>359.72937000000002</v>
      </c>
      <c r="AI68" s="208">
        <v>359.72937000000002</v>
      </c>
      <c r="AJ68" s="208">
        <v>359.72937000000002</v>
      </c>
      <c r="AK68" s="208">
        <v>359.72937000000002</v>
      </c>
      <c r="AL68" s="208">
        <v>324.43125000000003</v>
      </c>
      <c r="AM68" s="190">
        <v>259.54500000000002</v>
      </c>
      <c r="AN68" s="312">
        <f t="shared" ca="1" si="0"/>
        <v>1</v>
      </c>
      <c r="AP68" s="34"/>
      <c r="AQ68" s="34"/>
      <c r="AR68" s="34"/>
      <c r="AS68" s="34"/>
      <c r="AT68" s="34"/>
      <c r="AU68" s="34"/>
    </row>
    <row r="69" spans="1:47" s="144" customFormat="1" ht="23.1" customHeight="1" x14ac:dyDescent="0.25">
      <c r="A69" s="519" t="s">
        <v>255</v>
      </c>
      <c r="B69" s="2">
        <v>1623</v>
      </c>
      <c r="C69" s="2" t="s">
        <v>393</v>
      </c>
      <c r="D69" s="4" t="s">
        <v>215</v>
      </c>
      <c r="E69" s="116">
        <f t="shared" si="8"/>
        <v>3100</v>
      </c>
      <c r="F69" s="117">
        <f t="shared" si="8"/>
        <v>1900</v>
      </c>
      <c r="G69" s="101"/>
      <c r="H69" s="2"/>
      <c r="I69" s="2"/>
      <c r="J69" s="71"/>
      <c r="K69" s="202">
        <f t="shared" si="2"/>
        <v>3100</v>
      </c>
      <c r="L69" s="202">
        <f t="shared" si="2"/>
        <v>1900</v>
      </c>
      <c r="M69" s="51"/>
      <c r="N69" s="13">
        <f t="shared" si="3"/>
        <v>3063.3999999999996</v>
      </c>
      <c r="O69" s="13">
        <f t="shared" si="4"/>
        <v>1838.04</v>
      </c>
      <c r="P69" s="51"/>
      <c r="Q69" s="562">
        <v>1225.3599999999999</v>
      </c>
      <c r="R69" s="562">
        <v>1225.3599999999999</v>
      </c>
      <c r="S69" s="554">
        <v>1225.3599999999999</v>
      </c>
      <c r="T69" s="529">
        <v>1225.3599999999999</v>
      </c>
      <c r="U69" s="520">
        <v>1134.5899999999999</v>
      </c>
      <c r="V69" s="482">
        <v>1050.55</v>
      </c>
      <c r="W69" s="467">
        <v>1050.55</v>
      </c>
      <c r="X69" s="398">
        <v>854.50137609375008</v>
      </c>
      <c r="Y69" s="400">
        <v>854.50137609375008</v>
      </c>
      <c r="Z69" s="410">
        <v>854.50137609375008</v>
      </c>
      <c r="AA69" s="410">
        <v>854.50137609375008</v>
      </c>
      <c r="AB69" s="367">
        <v>776.81943281250005</v>
      </c>
      <c r="AC69" s="300">
        <v>621.45554625</v>
      </c>
      <c r="AD69" s="289">
        <v>621.45554625</v>
      </c>
      <c r="AE69" s="277">
        <v>497.16443700000002</v>
      </c>
      <c r="AF69" s="263">
        <v>497.16443700000002</v>
      </c>
      <c r="AG69" s="263">
        <v>497.16443700000002</v>
      </c>
      <c r="AH69" s="208">
        <v>451.96767</v>
      </c>
      <c r="AI69" s="208">
        <v>451.96767</v>
      </c>
      <c r="AJ69" s="208">
        <v>451.96767</v>
      </c>
      <c r="AK69" s="208">
        <v>451.96767</v>
      </c>
      <c r="AL69" s="208">
        <v>407.61875000000003</v>
      </c>
      <c r="AM69" s="190">
        <v>326.09500000000003</v>
      </c>
      <c r="AN69" s="312">
        <f t="shared" ca="1" si="0"/>
        <v>1</v>
      </c>
      <c r="AP69" s="34"/>
      <c r="AQ69" s="34"/>
      <c r="AR69" s="34"/>
      <c r="AS69" s="34"/>
      <c r="AT69" s="34"/>
      <c r="AU69" s="34"/>
    </row>
    <row r="70" spans="1:47" s="144" customFormat="1" ht="23.1" customHeight="1" x14ac:dyDescent="0.25">
      <c r="A70" s="519" t="s">
        <v>255</v>
      </c>
      <c r="B70" s="2">
        <v>1624</v>
      </c>
      <c r="C70" s="2" t="s">
        <v>394</v>
      </c>
      <c r="D70" s="4" t="s">
        <v>216</v>
      </c>
      <c r="E70" s="116">
        <f t="shared" si="8"/>
        <v>5300</v>
      </c>
      <c r="F70" s="117">
        <f t="shared" si="8"/>
        <v>3200</v>
      </c>
      <c r="G70" s="101"/>
      <c r="H70" s="2"/>
      <c r="I70" s="2"/>
      <c r="J70" s="71"/>
      <c r="K70" s="202">
        <f t="shared" si="2"/>
        <v>5300</v>
      </c>
      <c r="L70" s="202">
        <f t="shared" si="2"/>
        <v>3200</v>
      </c>
      <c r="M70" s="51"/>
      <c r="N70" s="13">
        <f t="shared" si="3"/>
        <v>5252.55</v>
      </c>
      <c r="O70" s="13">
        <f t="shared" si="4"/>
        <v>3151.5299999999997</v>
      </c>
      <c r="P70" s="51"/>
      <c r="Q70" s="562">
        <v>2101.02</v>
      </c>
      <c r="R70" s="562">
        <v>2101.02</v>
      </c>
      <c r="S70" s="554">
        <v>2101.02</v>
      </c>
      <c r="T70" s="529">
        <v>2101.02</v>
      </c>
      <c r="U70" s="520">
        <v>1945.39</v>
      </c>
      <c r="V70" s="482">
        <v>1801.28</v>
      </c>
      <c r="W70" s="467">
        <v>1801.28</v>
      </c>
      <c r="X70" s="398">
        <v>1465.1189220937504</v>
      </c>
      <c r="Y70" s="400">
        <v>1465.1189220937504</v>
      </c>
      <c r="Z70" s="410">
        <v>1465.1189220937504</v>
      </c>
      <c r="AA70" s="410">
        <v>1465.1189220937504</v>
      </c>
      <c r="AB70" s="367">
        <v>1331.9262928125002</v>
      </c>
      <c r="AC70" s="300">
        <v>1065.5410342500002</v>
      </c>
      <c r="AD70" s="289">
        <v>1065.5410342500002</v>
      </c>
      <c r="AE70" s="277">
        <v>852.43282740000006</v>
      </c>
      <c r="AF70" s="263">
        <v>852.43282740000006</v>
      </c>
      <c r="AG70" s="263">
        <v>852.43282740000006</v>
      </c>
      <c r="AH70" s="208">
        <v>774.93893400000002</v>
      </c>
      <c r="AI70" s="208">
        <v>774.93893400000002</v>
      </c>
      <c r="AJ70" s="208">
        <v>774.93893400000002</v>
      </c>
      <c r="AK70" s="208">
        <v>774.93893400000002</v>
      </c>
      <c r="AL70" s="208">
        <v>698.89875000000006</v>
      </c>
      <c r="AM70" s="190">
        <v>559.11900000000003</v>
      </c>
      <c r="AN70" s="312">
        <f t="shared" ca="1" si="0"/>
        <v>1</v>
      </c>
      <c r="AP70" s="34"/>
      <c r="AQ70" s="34"/>
      <c r="AR70" s="34"/>
      <c r="AS70" s="34"/>
      <c r="AT70" s="34"/>
      <c r="AU70" s="34"/>
    </row>
    <row r="71" spans="1:47" s="144" customFormat="1" ht="23.1" customHeight="1" x14ac:dyDescent="0.25">
      <c r="A71" s="519" t="s">
        <v>255</v>
      </c>
      <c r="B71" s="2">
        <v>1625</v>
      </c>
      <c r="C71" s="2" t="s">
        <v>395</v>
      </c>
      <c r="D71" s="4" t="s">
        <v>217</v>
      </c>
      <c r="E71" s="116">
        <f t="shared" si="8"/>
        <v>8200</v>
      </c>
      <c r="F71" s="117">
        <f t="shared" si="8"/>
        <v>4900</v>
      </c>
      <c r="G71" s="101"/>
      <c r="H71" s="2"/>
      <c r="I71" s="233"/>
      <c r="J71" s="71"/>
      <c r="K71" s="202">
        <f t="shared" si="2"/>
        <v>8200</v>
      </c>
      <c r="L71" s="202">
        <f t="shared" si="2"/>
        <v>4900</v>
      </c>
      <c r="M71" s="51"/>
      <c r="N71" s="13">
        <f t="shared" si="3"/>
        <v>8128.9</v>
      </c>
      <c r="O71" s="13">
        <f t="shared" si="4"/>
        <v>4877.34</v>
      </c>
      <c r="P71" s="51"/>
      <c r="Q71" s="562">
        <v>3251.56</v>
      </c>
      <c r="R71" s="562">
        <v>3251.56</v>
      </c>
      <c r="S71" s="554">
        <v>3251.56</v>
      </c>
      <c r="T71" s="529">
        <v>3251.56</v>
      </c>
      <c r="U71" s="520">
        <v>3010.71</v>
      </c>
      <c r="V71" s="482">
        <v>2787.69</v>
      </c>
      <c r="W71" s="467">
        <v>2787.69</v>
      </c>
      <c r="X71" s="398">
        <v>2267.44800975</v>
      </c>
      <c r="Y71" s="400">
        <v>2267.44800975</v>
      </c>
      <c r="Z71" s="410">
        <v>2267.44800975</v>
      </c>
      <c r="AA71" s="410">
        <v>2267.44800975</v>
      </c>
      <c r="AB71" s="367">
        <v>2061.3163724999999</v>
      </c>
      <c r="AC71" s="300">
        <v>1649.0530979999999</v>
      </c>
      <c r="AD71" s="289">
        <v>1649.0530979999999</v>
      </c>
      <c r="AE71" s="277">
        <v>1319.2424784</v>
      </c>
      <c r="AF71" s="263">
        <v>1319.2424784</v>
      </c>
      <c r="AG71" s="263">
        <v>1319.2424784</v>
      </c>
      <c r="AH71" s="208">
        <v>1199.311344</v>
      </c>
      <c r="AI71" s="208">
        <v>1199.311344</v>
      </c>
      <c r="AJ71" s="208">
        <v>1199.311344</v>
      </c>
      <c r="AK71" s="208">
        <v>1199.311344</v>
      </c>
      <c r="AL71" s="208">
        <v>1081.6300000000001</v>
      </c>
      <c r="AM71" s="190">
        <v>865.30400000000009</v>
      </c>
      <c r="AN71" s="312">
        <f t="shared" ca="1" si="0"/>
        <v>1</v>
      </c>
      <c r="AP71" s="34"/>
      <c r="AQ71" s="34"/>
      <c r="AR71" s="34"/>
      <c r="AS71" s="34"/>
      <c r="AT71" s="34"/>
      <c r="AU71" s="34"/>
    </row>
    <row r="72" spans="1:47" s="144" customFormat="1" ht="23.1" customHeight="1" x14ac:dyDescent="0.25">
      <c r="A72" s="519" t="s">
        <v>255</v>
      </c>
      <c r="B72" s="2">
        <v>1626</v>
      </c>
      <c r="C72" s="2" t="s">
        <v>396</v>
      </c>
      <c r="D72" s="4" t="s">
        <v>218</v>
      </c>
      <c r="E72" s="116">
        <f t="shared" si="8"/>
        <v>11900</v>
      </c>
      <c r="F72" s="117">
        <f t="shared" si="8"/>
        <v>7200</v>
      </c>
      <c r="G72" s="101"/>
      <c r="H72" s="2"/>
      <c r="I72" s="2"/>
      <c r="J72" s="71"/>
      <c r="K72" s="202">
        <f t="shared" si="2"/>
        <v>11900</v>
      </c>
      <c r="L72" s="202">
        <f t="shared" si="2"/>
        <v>7200</v>
      </c>
      <c r="M72" s="51"/>
      <c r="N72" s="13">
        <f t="shared" si="3"/>
        <v>11880.1</v>
      </c>
      <c r="O72" s="13">
        <f t="shared" si="4"/>
        <v>7128.0599999999995</v>
      </c>
      <c r="P72" s="51"/>
      <c r="Q72" s="562">
        <v>4752.04</v>
      </c>
      <c r="R72" s="562">
        <v>4752.04</v>
      </c>
      <c r="S72" s="554">
        <v>4752.04</v>
      </c>
      <c r="T72" s="529">
        <v>4752.04</v>
      </c>
      <c r="U72" s="520">
        <v>4400.03</v>
      </c>
      <c r="V72" s="482">
        <v>4074.11</v>
      </c>
      <c r="W72" s="467">
        <v>4074.11</v>
      </c>
      <c r="X72" s="398">
        <v>3313.805049843751</v>
      </c>
      <c r="Y72" s="400">
        <v>3313.805049843751</v>
      </c>
      <c r="Z72" s="410">
        <v>3313.805049843751</v>
      </c>
      <c r="AA72" s="410">
        <v>3313.805049843751</v>
      </c>
      <c r="AB72" s="367">
        <v>3012.5500453125005</v>
      </c>
      <c r="AC72" s="300">
        <v>2410.0400362500004</v>
      </c>
      <c r="AD72" s="289">
        <v>2410.0400362500004</v>
      </c>
      <c r="AE72" s="277">
        <v>1928.0320290000004</v>
      </c>
      <c r="AF72" s="263">
        <v>1928.0320290000004</v>
      </c>
      <c r="AG72" s="263">
        <v>1928.0320290000004</v>
      </c>
      <c r="AH72" s="208">
        <v>1752.7563900000002</v>
      </c>
      <c r="AI72" s="208">
        <v>1752.7563900000002</v>
      </c>
      <c r="AJ72" s="208">
        <v>1752.7563900000002</v>
      </c>
      <c r="AK72" s="208">
        <v>1752.7563900000002</v>
      </c>
      <c r="AL72" s="208">
        <v>1580.7687500000002</v>
      </c>
      <c r="AM72" s="190">
        <v>1264.6150000000002</v>
      </c>
      <c r="AN72" s="312">
        <f t="shared" ca="1" si="0"/>
        <v>1</v>
      </c>
      <c r="AP72" s="34"/>
      <c r="AQ72" s="34"/>
      <c r="AR72" s="34"/>
      <c r="AS72" s="34"/>
      <c r="AT72" s="34"/>
      <c r="AU72" s="34"/>
    </row>
    <row r="73" spans="1:47" s="144" customFormat="1" ht="23.1" customHeight="1" x14ac:dyDescent="0.25">
      <c r="A73" s="519" t="s">
        <v>255</v>
      </c>
      <c r="B73" s="2">
        <v>1623</v>
      </c>
      <c r="C73" s="2" t="s">
        <v>393</v>
      </c>
      <c r="D73" s="4" t="s">
        <v>964</v>
      </c>
      <c r="E73" s="116">
        <f t="shared" si="8"/>
        <v>10400</v>
      </c>
      <c r="F73" s="117">
        <f t="shared" si="8"/>
        <v>6300</v>
      </c>
      <c r="G73" s="101"/>
      <c r="H73" s="2"/>
      <c r="I73" s="2"/>
      <c r="J73" s="71"/>
      <c r="K73" s="202">
        <f t="shared" si="2"/>
        <v>10400</v>
      </c>
      <c r="L73" s="202">
        <f t="shared" si="2"/>
        <v>6300</v>
      </c>
      <c r="M73" s="51"/>
      <c r="N73" s="13">
        <f t="shared" si="3"/>
        <v>10390.424999999999</v>
      </c>
      <c r="O73" s="13">
        <f t="shared" si="4"/>
        <v>6234.2550000000001</v>
      </c>
      <c r="P73" s="51"/>
      <c r="Q73" s="562">
        <v>4156.17</v>
      </c>
      <c r="R73" s="562">
        <v>4156.17</v>
      </c>
      <c r="S73" s="554">
        <v>4156.17</v>
      </c>
      <c r="T73" s="529">
        <v>1225.3599999999999</v>
      </c>
      <c r="U73" s="520">
        <v>1134.5899999999999</v>
      </c>
      <c r="V73" s="482">
        <v>1050.55</v>
      </c>
      <c r="W73" s="467">
        <v>1050.55</v>
      </c>
      <c r="X73" s="398">
        <v>854.50137609375008</v>
      </c>
      <c r="Y73" s="400">
        <v>854.50137609375008</v>
      </c>
      <c r="Z73" s="410">
        <v>854.50137609375008</v>
      </c>
      <c r="AA73" s="410">
        <v>854.50137609375008</v>
      </c>
      <c r="AB73" s="367">
        <v>776.81943281250005</v>
      </c>
      <c r="AC73" s="300">
        <v>621.45554625</v>
      </c>
      <c r="AD73" s="289">
        <v>621.45554625</v>
      </c>
      <c r="AE73" s="277">
        <v>497.16443700000002</v>
      </c>
      <c r="AF73" s="263">
        <v>497.16443700000002</v>
      </c>
      <c r="AG73" s="263">
        <v>497.16443700000002</v>
      </c>
      <c r="AH73" s="208">
        <v>451.96767</v>
      </c>
      <c r="AI73" s="208">
        <v>451.96767</v>
      </c>
      <c r="AJ73" s="208">
        <v>451.96767</v>
      </c>
      <c r="AK73" s="208">
        <v>451.96767</v>
      </c>
      <c r="AL73" s="208">
        <v>407.61875000000003</v>
      </c>
      <c r="AM73" s="190">
        <v>326.09500000000003</v>
      </c>
      <c r="AN73" s="312">
        <f t="shared" ca="1" si="0"/>
        <v>1</v>
      </c>
      <c r="AP73" s="34"/>
      <c r="AQ73" s="34"/>
      <c r="AR73" s="34"/>
      <c r="AS73" s="34"/>
      <c r="AT73" s="34"/>
      <c r="AU73" s="34"/>
    </row>
    <row r="74" spans="1:47" s="144" customFormat="1" ht="23.1" hidden="1" customHeight="1" x14ac:dyDescent="0.25">
      <c r="A74" s="519" t="s">
        <v>255</v>
      </c>
      <c r="B74" s="2">
        <v>1624</v>
      </c>
      <c r="C74" s="2" t="s">
        <v>394</v>
      </c>
      <c r="D74" s="4" t="s">
        <v>965</v>
      </c>
      <c r="E74" s="116">
        <f t="shared" si="8"/>
        <v>14900</v>
      </c>
      <c r="F74" s="117">
        <f t="shared" si="8"/>
        <v>9000</v>
      </c>
      <c r="G74" s="101"/>
      <c r="H74" s="2"/>
      <c r="I74" s="2"/>
      <c r="J74" s="71"/>
      <c r="K74" s="202">
        <f t="shared" si="2"/>
        <v>14900</v>
      </c>
      <c r="L74" s="202">
        <f t="shared" si="2"/>
        <v>9000</v>
      </c>
      <c r="M74" s="51"/>
      <c r="N74" s="13">
        <f t="shared" si="3"/>
        <v>14875.875</v>
      </c>
      <c r="O74" s="13">
        <f t="shared" si="4"/>
        <v>8925.5250000000015</v>
      </c>
      <c r="P74" s="51"/>
      <c r="Q74" s="554">
        <v>5950.35</v>
      </c>
      <c r="R74" s="554">
        <v>5950.35</v>
      </c>
      <c r="S74" s="554">
        <v>5950.35</v>
      </c>
      <c r="T74" s="529">
        <v>2101.02</v>
      </c>
      <c r="U74" s="520">
        <v>1945.39</v>
      </c>
      <c r="V74" s="482">
        <v>1801.28</v>
      </c>
      <c r="W74" s="467">
        <v>1801.28</v>
      </c>
      <c r="X74" s="398">
        <v>1465.1189220937504</v>
      </c>
      <c r="Y74" s="400">
        <v>1465.1189220937504</v>
      </c>
      <c r="Z74" s="410">
        <v>1465.1189220937504</v>
      </c>
      <c r="AA74" s="410">
        <v>1465.1189220937504</v>
      </c>
      <c r="AB74" s="367">
        <v>1331.9262928125002</v>
      </c>
      <c r="AC74" s="300">
        <v>1065.5410342500002</v>
      </c>
      <c r="AD74" s="289">
        <v>1065.5410342500002</v>
      </c>
      <c r="AE74" s="277">
        <v>852.43282740000006</v>
      </c>
      <c r="AF74" s="263">
        <v>852.43282740000006</v>
      </c>
      <c r="AG74" s="263">
        <v>852.43282740000006</v>
      </c>
      <c r="AH74" s="208">
        <v>774.93893400000002</v>
      </c>
      <c r="AI74" s="208">
        <v>774.93893400000002</v>
      </c>
      <c r="AJ74" s="208">
        <v>774.93893400000002</v>
      </c>
      <c r="AK74" s="208">
        <v>774.93893400000002</v>
      </c>
      <c r="AL74" s="208">
        <v>698.89875000000006</v>
      </c>
      <c r="AM74" s="190">
        <v>559.11900000000003</v>
      </c>
      <c r="AN74" s="312">
        <f t="shared" ref="AN74:AN113" ca="1" si="9">Q74/OFFSET(Q74,0,1)</f>
        <v>1</v>
      </c>
      <c r="AP74" s="34"/>
      <c r="AQ74" s="34"/>
      <c r="AR74" s="34"/>
      <c r="AS74" s="34"/>
      <c r="AT74" s="34"/>
      <c r="AU74" s="34"/>
    </row>
    <row r="75" spans="1:47" s="144" customFormat="1" ht="23.1" hidden="1" customHeight="1" x14ac:dyDescent="0.25">
      <c r="A75" s="519" t="s">
        <v>255</v>
      </c>
      <c r="B75" s="2">
        <v>1625</v>
      </c>
      <c r="C75" s="2" t="s">
        <v>395</v>
      </c>
      <c r="D75" s="4" t="s">
        <v>966</v>
      </c>
      <c r="E75" s="116">
        <f t="shared" si="8"/>
        <v>20000</v>
      </c>
      <c r="F75" s="117">
        <f t="shared" si="8"/>
        <v>12000</v>
      </c>
      <c r="G75" s="101"/>
      <c r="H75" s="2"/>
      <c r="I75" s="233"/>
      <c r="J75" s="71"/>
      <c r="K75" s="202">
        <f t="shared" ref="K75:L144" si="10">MROUND(N75+48,100)</f>
        <v>20000</v>
      </c>
      <c r="L75" s="202">
        <f t="shared" si="10"/>
        <v>12000</v>
      </c>
      <c r="M75" s="51"/>
      <c r="N75" s="13">
        <f t="shared" ref="N75:N76" si="11">Q75*$N$7</f>
        <v>19909.024999999998</v>
      </c>
      <c r="O75" s="13">
        <f t="shared" ref="O75:O76" si="12">Q75*$O$7</f>
        <v>11945.414999999999</v>
      </c>
      <c r="P75" s="51"/>
      <c r="Q75" s="554">
        <v>7963.61</v>
      </c>
      <c r="R75" s="554">
        <v>7963.61</v>
      </c>
      <c r="S75" s="554">
        <v>7963.61</v>
      </c>
      <c r="T75" s="529">
        <v>3251.56</v>
      </c>
      <c r="U75" s="520">
        <v>3010.71</v>
      </c>
      <c r="V75" s="482">
        <v>2787.69</v>
      </c>
      <c r="W75" s="467">
        <v>2787.69</v>
      </c>
      <c r="X75" s="398">
        <v>2267.44800975</v>
      </c>
      <c r="Y75" s="400">
        <v>2267.44800975</v>
      </c>
      <c r="Z75" s="410">
        <v>2267.44800975</v>
      </c>
      <c r="AA75" s="410">
        <v>2267.44800975</v>
      </c>
      <c r="AB75" s="367">
        <v>2061.3163724999999</v>
      </c>
      <c r="AC75" s="300">
        <v>1649.0530979999999</v>
      </c>
      <c r="AD75" s="289">
        <v>1649.0530979999999</v>
      </c>
      <c r="AE75" s="277">
        <v>1319.2424784</v>
      </c>
      <c r="AF75" s="263">
        <v>1319.2424784</v>
      </c>
      <c r="AG75" s="263">
        <v>1319.2424784</v>
      </c>
      <c r="AH75" s="208">
        <v>1199.311344</v>
      </c>
      <c r="AI75" s="208">
        <v>1199.311344</v>
      </c>
      <c r="AJ75" s="208">
        <v>1199.311344</v>
      </c>
      <c r="AK75" s="208">
        <v>1199.311344</v>
      </c>
      <c r="AL75" s="208">
        <v>1081.6300000000001</v>
      </c>
      <c r="AM75" s="190">
        <v>865.30400000000009</v>
      </c>
      <c r="AN75" s="312">
        <f t="shared" ca="1" si="9"/>
        <v>1</v>
      </c>
      <c r="AP75" s="34"/>
      <c r="AQ75" s="34"/>
      <c r="AR75" s="34"/>
      <c r="AS75" s="34"/>
      <c r="AT75" s="34"/>
      <c r="AU75" s="34"/>
    </row>
    <row r="76" spans="1:47" s="144" customFormat="1" ht="23.1" hidden="1" customHeight="1" x14ac:dyDescent="0.25">
      <c r="A76" s="519" t="s">
        <v>255</v>
      </c>
      <c r="B76" s="2">
        <v>1626</v>
      </c>
      <c r="C76" s="2" t="s">
        <v>396</v>
      </c>
      <c r="D76" s="4" t="s">
        <v>967</v>
      </c>
      <c r="E76" s="116">
        <f t="shared" si="8"/>
        <v>1500</v>
      </c>
      <c r="F76" s="117">
        <f t="shared" si="8"/>
        <v>900</v>
      </c>
      <c r="G76" s="101"/>
      <c r="H76" s="2"/>
      <c r="I76" s="2"/>
      <c r="J76" s="71"/>
      <c r="K76" s="202">
        <f t="shared" si="10"/>
        <v>1500</v>
      </c>
      <c r="L76" s="202">
        <f t="shared" si="10"/>
        <v>900</v>
      </c>
      <c r="M76" s="51"/>
      <c r="N76" s="13">
        <f t="shared" si="11"/>
        <v>1447.7</v>
      </c>
      <c r="O76" s="13">
        <f t="shared" si="12"/>
        <v>868.62000000000012</v>
      </c>
      <c r="P76" s="51"/>
      <c r="Q76" s="554">
        <v>579.08000000000004</v>
      </c>
      <c r="R76" s="554">
        <v>579.08000000000004</v>
      </c>
      <c r="S76" s="554">
        <v>579.08000000000004</v>
      </c>
      <c r="T76" s="529">
        <v>4752.04</v>
      </c>
      <c r="U76" s="520">
        <v>4400.03</v>
      </c>
      <c r="V76" s="482">
        <v>4074.11</v>
      </c>
      <c r="W76" s="467">
        <v>4074.11</v>
      </c>
      <c r="X76" s="398">
        <v>3313.805049843751</v>
      </c>
      <c r="Y76" s="400">
        <v>3313.805049843751</v>
      </c>
      <c r="Z76" s="410">
        <v>3313.805049843751</v>
      </c>
      <c r="AA76" s="410">
        <v>3313.805049843751</v>
      </c>
      <c r="AB76" s="367">
        <v>3012.5500453125005</v>
      </c>
      <c r="AC76" s="300">
        <v>2410.0400362500004</v>
      </c>
      <c r="AD76" s="289">
        <v>2410.0400362500004</v>
      </c>
      <c r="AE76" s="277">
        <v>1928.0320290000004</v>
      </c>
      <c r="AF76" s="263">
        <v>1928.0320290000004</v>
      </c>
      <c r="AG76" s="263">
        <v>1928.0320290000004</v>
      </c>
      <c r="AH76" s="208">
        <v>1752.7563900000002</v>
      </c>
      <c r="AI76" s="208">
        <v>1752.7563900000002</v>
      </c>
      <c r="AJ76" s="208">
        <v>1752.7563900000002</v>
      </c>
      <c r="AK76" s="208">
        <v>1752.7563900000002</v>
      </c>
      <c r="AL76" s="208">
        <v>1580.7687500000002</v>
      </c>
      <c r="AM76" s="190">
        <v>1264.6150000000002</v>
      </c>
      <c r="AN76" s="312">
        <f t="shared" ca="1" si="9"/>
        <v>1</v>
      </c>
      <c r="AP76" s="34"/>
      <c r="AQ76" s="34"/>
      <c r="AR76" s="34"/>
      <c r="AS76" s="34"/>
      <c r="AT76" s="34"/>
      <c r="AU76" s="34"/>
    </row>
    <row r="77" spans="1:47" s="144" customFormat="1" ht="20.100000000000001" customHeight="1" x14ac:dyDescent="0.25">
      <c r="A77" s="2"/>
      <c r="B77" s="2"/>
      <c r="C77" s="2"/>
      <c r="D77" s="136"/>
      <c r="E77" s="138"/>
      <c r="F77" s="139"/>
      <c r="G77" s="99"/>
      <c r="H77" s="2"/>
      <c r="I77" s="2"/>
      <c r="J77" s="34"/>
      <c r="K77" s="202">
        <f t="shared" si="10"/>
        <v>0</v>
      </c>
      <c r="L77" s="202">
        <f t="shared" si="10"/>
        <v>0</v>
      </c>
      <c r="M77" s="2"/>
      <c r="N77" s="13"/>
      <c r="O77" s="13"/>
      <c r="P77" s="2"/>
      <c r="Q77" s="398"/>
      <c r="R77" s="398"/>
      <c r="S77" s="398"/>
      <c r="T77" s="398"/>
      <c r="U77" s="398"/>
      <c r="V77" s="398"/>
      <c r="W77" s="398"/>
      <c r="X77" s="398"/>
      <c r="Y77" s="400"/>
      <c r="Z77" s="400"/>
      <c r="AA77" s="400"/>
      <c r="AB77" s="332"/>
      <c r="AC77" s="341"/>
      <c r="AD77" s="322">
        <v>0</v>
      </c>
      <c r="AE77" s="279"/>
      <c r="AF77" s="211"/>
      <c r="AG77" s="211"/>
      <c r="AH77" s="209"/>
      <c r="AI77" s="209"/>
      <c r="AJ77" s="209"/>
      <c r="AK77" s="209"/>
      <c r="AL77" s="209"/>
      <c r="AM77" s="191"/>
      <c r="AN77" s="312" t="e">
        <f t="shared" ca="1" si="9"/>
        <v>#DIV/0!</v>
      </c>
      <c r="AP77" s="34"/>
      <c r="AQ77" s="34"/>
      <c r="AR77" s="34"/>
      <c r="AS77" s="34"/>
      <c r="AT77" s="34"/>
      <c r="AU77" s="34"/>
    </row>
    <row r="78" spans="1:47" s="144" customFormat="1" ht="23.1" customHeight="1" x14ac:dyDescent="0.25">
      <c r="A78" s="2"/>
      <c r="B78" s="2"/>
      <c r="C78" s="2"/>
      <c r="D78" s="615" t="s">
        <v>57</v>
      </c>
      <c r="E78" s="615"/>
      <c r="F78" s="615"/>
      <c r="G78" s="615"/>
      <c r="H78" s="615"/>
      <c r="I78" s="615"/>
      <c r="J78" s="34"/>
      <c r="K78" s="202">
        <f t="shared" si="10"/>
        <v>0</v>
      </c>
      <c r="L78" s="202">
        <f t="shared" si="10"/>
        <v>0</v>
      </c>
      <c r="M78" s="2"/>
      <c r="N78" s="13"/>
      <c r="O78" s="13"/>
      <c r="P78" s="2"/>
      <c r="Q78" s="571">
        <v>45569</v>
      </c>
      <c r="R78" s="571">
        <v>45569</v>
      </c>
      <c r="S78" s="553">
        <v>45483</v>
      </c>
      <c r="T78" s="476">
        <v>45455</v>
      </c>
      <c r="U78" s="476">
        <v>45425</v>
      </c>
      <c r="V78" s="476">
        <v>45394</v>
      </c>
      <c r="W78" s="473">
        <v>220324</v>
      </c>
      <c r="X78" s="398"/>
      <c r="Y78" s="400"/>
      <c r="Z78" s="400"/>
      <c r="AA78" s="400"/>
      <c r="AB78" s="332"/>
      <c r="AC78" s="341"/>
      <c r="AD78" s="322"/>
      <c r="AE78" s="279"/>
      <c r="AF78" s="211"/>
      <c r="AG78" s="211"/>
      <c r="AH78" s="209"/>
      <c r="AI78" s="209"/>
      <c r="AJ78" s="209"/>
      <c r="AK78" s="209"/>
      <c r="AL78" s="209"/>
      <c r="AM78" s="191"/>
      <c r="AN78" s="312">
        <f t="shared" ca="1" si="9"/>
        <v>1</v>
      </c>
      <c r="AP78" s="34"/>
      <c r="AQ78" s="34"/>
      <c r="AR78" s="34"/>
      <c r="AS78" s="34"/>
      <c r="AT78" s="34"/>
      <c r="AU78" s="34"/>
    </row>
    <row r="79" spans="1:47" s="144" customFormat="1" ht="23.1" customHeight="1" x14ac:dyDescent="0.25">
      <c r="A79" s="449"/>
      <c r="B79" s="2">
        <v>1903</v>
      </c>
      <c r="C79" s="2" t="s">
        <v>419</v>
      </c>
      <c r="D79" s="4" t="s">
        <v>126</v>
      </c>
      <c r="E79" s="116">
        <f t="shared" ref="E79:F81" si="13">K79</f>
        <v>3900</v>
      </c>
      <c r="F79" s="117">
        <f t="shared" si="13"/>
        <v>2300</v>
      </c>
      <c r="G79" s="101"/>
      <c r="H79" s="2"/>
      <c r="I79" s="2"/>
      <c r="J79" s="33"/>
      <c r="K79" s="202">
        <f t="shared" si="10"/>
        <v>3900</v>
      </c>
      <c r="L79" s="202">
        <f t="shared" si="10"/>
        <v>2300</v>
      </c>
      <c r="M79" s="51"/>
      <c r="N79" s="13">
        <f t="shared" ref="N79:N150" si="14">Q79*$N$7</f>
        <v>3821.1000000000004</v>
      </c>
      <c r="O79" s="13">
        <f t="shared" ref="O79:O150" si="15">Q79*$O$7</f>
        <v>2292.66</v>
      </c>
      <c r="P79" s="51"/>
      <c r="Q79" s="562">
        <v>1528.44</v>
      </c>
      <c r="R79" s="562">
        <v>1528.44</v>
      </c>
      <c r="S79" s="554">
        <v>1528.44</v>
      </c>
      <c r="T79" s="477">
        <v>1528.44</v>
      </c>
      <c r="U79" s="477">
        <v>1528.44</v>
      </c>
      <c r="V79" s="477">
        <v>1528.44</v>
      </c>
      <c r="W79" s="450">
        <v>1415.2270000000001</v>
      </c>
      <c r="X79" s="450">
        <v>1415.2270000000001</v>
      </c>
      <c r="Y79" s="436">
        <v>1286.57</v>
      </c>
      <c r="Z79" s="409">
        <v>1286.57</v>
      </c>
      <c r="AA79" s="409">
        <v>1286.57</v>
      </c>
      <c r="AB79" s="367">
        <v>1173.875</v>
      </c>
      <c r="AC79" s="305">
        <v>939.1</v>
      </c>
      <c r="AD79" s="289">
        <v>898.27375000000006</v>
      </c>
      <c r="AE79" s="277">
        <v>718.61900000000003</v>
      </c>
      <c r="AF79" s="263">
        <v>718.61900000000003</v>
      </c>
      <c r="AG79" s="263">
        <v>718.61900000000003</v>
      </c>
      <c r="AH79" s="208">
        <v>646.76303999999993</v>
      </c>
      <c r="AI79" s="208">
        <v>646.76303999999993</v>
      </c>
      <c r="AJ79" s="208">
        <v>646.76303999999993</v>
      </c>
      <c r="AK79" s="208">
        <v>646.76303999999993</v>
      </c>
      <c r="AL79" s="208">
        <v>583.29999999999995</v>
      </c>
      <c r="AM79" s="191">
        <v>466.64</v>
      </c>
      <c r="AN79" s="312">
        <f t="shared" ca="1" si="9"/>
        <v>1</v>
      </c>
      <c r="AP79" s="34"/>
      <c r="AQ79" s="34"/>
      <c r="AR79" s="34"/>
      <c r="AS79" s="34"/>
      <c r="AT79" s="34"/>
      <c r="AU79" s="34"/>
    </row>
    <row r="80" spans="1:47" s="144" customFormat="1" ht="23.1" customHeight="1" x14ac:dyDescent="0.25">
      <c r="A80" s="449"/>
      <c r="B80" s="2">
        <v>1904</v>
      </c>
      <c r="C80" s="2" t="s">
        <v>420</v>
      </c>
      <c r="D80" s="4" t="s">
        <v>127</v>
      </c>
      <c r="E80" s="116">
        <f t="shared" si="13"/>
        <v>4000</v>
      </c>
      <c r="F80" s="117">
        <f t="shared" si="13"/>
        <v>2400</v>
      </c>
      <c r="G80" s="101"/>
      <c r="H80" s="2"/>
      <c r="I80" s="2"/>
      <c r="J80" s="33"/>
      <c r="K80" s="202">
        <f t="shared" si="10"/>
        <v>4000</v>
      </c>
      <c r="L80" s="202">
        <f t="shared" si="10"/>
        <v>2400</v>
      </c>
      <c r="M80" s="51"/>
      <c r="N80" s="13">
        <f t="shared" si="14"/>
        <v>3922.9250000000002</v>
      </c>
      <c r="O80" s="13">
        <f t="shared" si="15"/>
        <v>2353.7550000000001</v>
      </c>
      <c r="P80" s="51"/>
      <c r="Q80" s="562">
        <v>1569.17</v>
      </c>
      <c r="R80" s="562">
        <v>1569.17</v>
      </c>
      <c r="S80" s="554">
        <v>1569.17</v>
      </c>
      <c r="T80" s="477">
        <v>1569.17</v>
      </c>
      <c r="U80" s="477">
        <v>1569.17</v>
      </c>
      <c r="V80" s="477">
        <v>1569.17</v>
      </c>
      <c r="W80" s="450">
        <v>1452.9459999999999</v>
      </c>
      <c r="X80" s="450">
        <v>1452.9459999999999</v>
      </c>
      <c r="Y80" s="436">
        <v>1320.86</v>
      </c>
      <c r="Z80" s="409">
        <v>1320.86</v>
      </c>
      <c r="AA80" s="409">
        <v>1320.86</v>
      </c>
      <c r="AB80" s="367">
        <v>1205.1624999999999</v>
      </c>
      <c r="AC80" s="305">
        <v>964.13</v>
      </c>
      <c r="AD80" s="289">
        <v>922.21250000000009</v>
      </c>
      <c r="AE80" s="277">
        <v>737.7700000000001</v>
      </c>
      <c r="AF80" s="263">
        <v>737.7700000000001</v>
      </c>
      <c r="AG80" s="263">
        <v>737.7700000000001</v>
      </c>
      <c r="AH80" s="208">
        <v>663.99101999999993</v>
      </c>
      <c r="AI80" s="208">
        <v>663.99101999999993</v>
      </c>
      <c r="AJ80" s="208">
        <v>663.99101999999993</v>
      </c>
      <c r="AK80" s="208">
        <v>663.99101999999993</v>
      </c>
      <c r="AL80" s="208">
        <v>598.83749999999998</v>
      </c>
      <c r="AM80" s="191">
        <v>479.07</v>
      </c>
      <c r="AN80" s="312">
        <f t="shared" ca="1" si="9"/>
        <v>1</v>
      </c>
      <c r="AP80" s="34"/>
      <c r="AQ80" s="34"/>
      <c r="AR80" s="34"/>
      <c r="AS80" s="34"/>
      <c r="AT80" s="34"/>
      <c r="AU80" s="34"/>
    </row>
    <row r="81" spans="1:47" s="144" customFormat="1" ht="23.1" customHeight="1" x14ac:dyDescent="0.25">
      <c r="A81" s="449"/>
      <c r="B81" s="2">
        <v>1905</v>
      </c>
      <c r="C81" s="2" t="s">
        <v>421</v>
      </c>
      <c r="D81" s="4" t="s">
        <v>128</v>
      </c>
      <c r="E81" s="116">
        <f t="shared" si="13"/>
        <v>6000</v>
      </c>
      <c r="F81" s="117">
        <f t="shared" si="13"/>
        <v>3600</v>
      </c>
      <c r="G81" s="101"/>
      <c r="H81" s="2"/>
      <c r="I81" s="2"/>
      <c r="J81" s="33"/>
      <c r="K81" s="202">
        <f t="shared" si="10"/>
        <v>6000</v>
      </c>
      <c r="L81" s="202">
        <f t="shared" si="10"/>
        <v>3600</v>
      </c>
      <c r="M81" s="51"/>
      <c r="N81" s="13">
        <f t="shared" si="14"/>
        <v>5962.5750000000007</v>
      </c>
      <c r="O81" s="13">
        <f t="shared" si="15"/>
        <v>3577.5450000000001</v>
      </c>
      <c r="P81" s="51"/>
      <c r="Q81" s="562">
        <v>2385.0300000000002</v>
      </c>
      <c r="R81" s="562">
        <v>2385.0300000000002</v>
      </c>
      <c r="S81" s="554">
        <v>2385.0300000000002</v>
      </c>
      <c r="T81" s="477">
        <v>2385.0300000000002</v>
      </c>
      <c r="U81" s="477">
        <v>2385.0300000000002</v>
      </c>
      <c r="V81" s="477">
        <v>2385.0300000000002</v>
      </c>
      <c r="W81" s="450">
        <v>2208.3490000000002</v>
      </c>
      <c r="X81" s="450">
        <v>2208.3490000000002</v>
      </c>
      <c r="Y81" s="436">
        <v>2007.59</v>
      </c>
      <c r="Z81" s="409">
        <v>2007.59</v>
      </c>
      <c r="AA81" s="409">
        <v>2007.59</v>
      </c>
      <c r="AB81" s="367">
        <v>1831.75</v>
      </c>
      <c r="AC81" s="305">
        <v>1465.4</v>
      </c>
      <c r="AD81" s="289">
        <v>1401.7025000000001</v>
      </c>
      <c r="AE81" s="277">
        <v>1121.3620000000001</v>
      </c>
      <c r="AF81" s="263">
        <v>1121.3620000000001</v>
      </c>
      <c r="AG81" s="263">
        <v>1121.3620000000001</v>
      </c>
      <c r="AH81" s="208">
        <v>1009.2158999999999</v>
      </c>
      <c r="AI81" s="208">
        <v>1009.2158999999999</v>
      </c>
      <c r="AJ81" s="208">
        <v>1009.2158999999999</v>
      </c>
      <c r="AK81" s="208">
        <v>1009.2158999999999</v>
      </c>
      <c r="AL81" s="208">
        <v>910.1875</v>
      </c>
      <c r="AM81" s="191">
        <v>728.15</v>
      </c>
      <c r="AN81" s="312">
        <f t="shared" ca="1" si="9"/>
        <v>1</v>
      </c>
      <c r="AP81" s="34"/>
      <c r="AQ81" s="34"/>
      <c r="AR81" s="34"/>
      <c r="AS81" s="34"/>
      <c r="AT81" s="34"/>
      <c r="AU81" s="34"/>
    </row>
    <row r="82" spans="1:47" s="144" customFormat="1" ht="20.100000000000001" customHeight="1" x14ac:dyDescent="0.25">
      <c r="A82" s="2"/>
      <c r="B82" s="2"/>
      <c r="C82" s="2"/>
      <c r="D82" s="136"/>
      <c r="E82" s="138"/>
      <c r="F82" s="139"/>
      <c r="G82" s="99"/>
      <c r="H82" s="2"/>
      <c r="I82" s="2"/>
      <c r="J82" s="34"/>
      <c r="K82" s="202">
        <f t="shared" si="10"/>
        <v>0</v>
      </c>
      <c r="L82" s="202">
        <f t="shared" si="10"/>
        <v>0</v>
      </c>
      <c r="M82" s="2"/>
      <c r="N82" s="13"/>
      <c r="O82" s="13"/>
      <c r="P82" s="2"/>
      <c r="Q82" s="398"/>
      <c r="R82" s="398"/>
      <c r="S82" s="398"/>
      <c r="T82" s="398"/>
      <c r="U82" s="398"/>
      <c r="V82" s="398"/>
      <c r="W82" s="398"/>
      <c r="X82" s="398"/>
      <c r="Y82" s="400"/>
      <c r="Z82" s="401"/>
      <c r="AA82" s="401"/>
      <c r="AB82" s="329"/>
      <c r="AC82" s="329"/>
      <c r="AD82" s="330"/>
      <c r="AE82" s="280"/>
      <c r="AF82" s="331"/>
      <c r="AG82" s="331"/>
      <c r="AH82" s="208"/>
      <c r="AI82" s="208"/>
      <c r="AJ82" s="208"/>
      <c r="AK82" s="208"/>
      <c r="AL82" s="208"/>
      <c r="AM82" s="191"/>
      <c r="AN82" s="312" t="e">
        <f t="shared" ca="1" si="9"/>
        <v>#DIV/0!</v>
      </c>
      <c r="AP82" s="34"/>
      <c r="AQ82" s="34"/>
      <c r="AR82" s="34"/>
      <c r="AS82" s="34"/>
      <c r="AT82" s="34"/>
      <c r="AU82" s="34"/>
    </row>
    <row r="83" spans="1:47" s="144" customFormat="1" ht="23.1" customHeight="1" x14ac:dyDescent="0.25">
      <c r="A83" s="2"/>
      <c r="B83" s="2"/>
      <c r="C83" s="2"/>
      <c r="D83" s="615" t="s">
        <v>275</v>
      </c>
      <c r="E83" s="615"/>
      <c r="F83" s="615"/>
      <c r="G83" s="615"/>
      <c r="H83" s="615"/>
      <c r="I83" s="615"/>
      <c r="J83" s="34"/>
      <c r="K83" s="202">
        <f t="shared" si="10"/>
        <v>0</v>
      </c>
      <c r="L83" s="202">
        <f t="shared" si="10"/>
        <v>0</v>
      </c>
      <c r="M83" s="2"/>
      <c r="N83" s="13"/>
      <c r="O83" s="13"/>
      <c r="P83" s="2"/>
      <c r="Q83" s="571">
        <v>45569</v>
      </c>
      <c r="R83" s="571">
        <v>45569</v>
      </c>
      <c r="S83" s="553">
        <v>45483</v>
      </c>
      <c r="T83" s="521">
        <v>45455</v>
      </c>
      <c r="U83" s="521">
        <v>45425</v>
      </c>
      <c r="V83" s="474">
        <v>220324</v>
      </c>
      <c r="W83" s="474">
        <v>220324</v>
      </c>
      <c r="X83" s="398"/>
      <c r="Y83" s="400"/>
      <c r="Z83" s="401"/>
      <c r="AA83" s="401"/>
      <c r="AB83" s="329"/>
      <c r="AC83" s="329"/>
      <c r="AD83" s="330"/>
      <c r="AE83" s="280"/>
      <c r="AF83" s="331"/>
      <c r="AG83" s="331"/>
      <c r="AH83" s="208"/>
      <c r="AI83" s="234"/>
      <c r="AJ83" s="208"/>
      <c r="AK83" s="208"/>
      <c r="AL83" s="208"/>
      <c r="AM83" s="191"/>
      <c r="AN83" s="312">
        <f t="shared" ca="1" si="9"/>
        <v>1</v>
      </c>
      <c r="AP83" s="34"/>
      <c r="AQ83" s="34"/>
      <c r="AR83" s="34"/>
      <c r="AS83" s="34"/>
      <c r="AT83" s="34"/>
      <c r="AU83" s="34"/>
    </row>
    <row r="84" spans="1:47" s="144" customFormat="1" ht="23.1" customHeight="1" x14ac:dyDescent="0.25">
      <c r="A84" s="516" t="s">
        <v>889</v>
      </c>
      <c r="B84" s="2">
        <v>211</v>
      </c>
      <c r="C84" s="2" t="s">
        <v>307</v>
      </c>
      <c r="D84" s="4" t="s">
        <v>68</v>
      </c>
      <c r="E84" s="116">
        <f t="shared" ref="E84:F86" si="16">K84</f>
        <v>5700</v>
      </c>
      <c r="F84" s="117">
        <f t="shared" si="16"/>
        <v>3500</v>
      </c>
      <c r="G84" s="101"/>
      <c r="H84" s="2"/>
      <c r="I84" s="2"/>
      <c r="J84" s="33"/>
      <c r="K84" s="202">
        <f t="shared" si="10"/>
        <v>5700</v>
      </c>
      <c r="L84" s="202">
        <f t="shared" si="10"/>
        <v>3500</v>
      </c>
      <c r="M84" s="51"/>
      <c r="N84" s="13">
        <f t="shared" si="14"/>
        <v>5674.5</v>
      </c>
      <c r="O84" s="13">
        <f t="shared" si="15"/>
        <v>3404.7000000000003</v>
      </c>
      <c r="P84" s="51"/>
      <c r="Q84" s="562">
        <v>2269.8000000000002</v>
      </c>
      <c r="R84" s="562">
        <v>2269.8000000000002</v>
      </c>
      <c r="S84" s="554">
        <v>2269.8000000000002</v>
      </c>
      <c r="T84" s="522">
        <v>2269.8000000000002</v>
      </c>
      <c r="U84" s="522">
        <v>2269.8000000000002</v>
      </c>
      <c r="V84" s="398">
        <v>2269.8000000000002</v>
      </c>
      <c r="W84" s="398">
        <v>2269.8000000000002</v>
      </c>
      <c r="X84" s="398">
        <v>2269.8000000000002</v>
      </c>
      <c r="Y84" s="436">
        <v>2269.8000000000002</v>
      </c>
      <c r="Z84" s="399">
        <v>2171.114</v>
      </c>
      <c r="AA84" s="399">
        <v>2171.114</v>
      </c>
      <c r="AB84" s="371">
        <v>1973.74</v>
      </c>
      <c r="AC84" s="303">
        <v>1361.2</v>
      </c>
      <c r="AD84" s="289">
        <v>1361.2</v>
      </c>
      <c r="AE84" s="277">
        <v>1088.96</v>
      </c>
      <c r="AF84" s="263">
        <v>1088.96</v>
      </c>
      <c r="AG84" s="263">
        <v>1088.96</v>
      </c>
      <c r="AH84" s="208">
        <v>972.29285999999991</v>
      </c>
      <c r="AI84" s="208">
        <v>972.29285999999991</v>
      </c>
      <c r="AJ84" s="208">
        <v>972.29285999999991</v>
      </c>
      <c r="AK84" s="208">
        <v>972.29285999999991</v>
      </c>
      <c r="AL84" s="208">
        <v>876.88750000000005</v>
      </c>
      <c r="AM84" s="191">
        <v>701.51</v>
      </c>
      <c r="AN84" s="312">
        <f t="shared" ca="1" si="9"/>
        <v>1</v>
      </c>
      <c r="AP84" s="34"/>
      <c r="AQ84" s="34"/>
      <c r="AR84" s="34"/>
      <c r="AS84" s="34"/>
      <c r="AT84" s="34"/>
      <c r="AU84" s="34"/>
    </row>
    <row r="85" spans="1:47" s="144" customFormat="1" ht="23.1" customHeight="1" x14ac:dyDescent="0.25">
      <c r="A85" s="516" t="s">
        <v>889</v>
      </c>
      <c r="B85" s="2">
        <v>212</v>
      </c>
      <c r="C85" s="2" t="s">
        <v>308</v>
      </c>
      <c r="D85" s="4" t="s">
        <v>69</v>
      </c>
      <c r="E85" s="116">
        <f t="shared" si="16"/>
        <v>8600</v>
      </c>
      <c r="F85" s="117">
        <f t="shared" si="16"/>
        <v>5200</v>
      </c>
      <c r="G85" s="101"/>
      <c r="H85" s="2"/>
      <c r="I85" s="2"/>
      <c r="J85" s="33"/>
      <c r="K85" s="202">
        <f t="shared" si="10"/>
        <v>8600</v>
      </c>
      <c r="L85" s="202">
        <f t="shared" si="10"/>
        <v>5200</v>
      </c>
      <c r="M85" s="51"/>
      <c r="N85" s="13">
        <f t="shared" si="14"/>
        <v>8509.375</v>
      </c>
      <c r="O85" s="13">
        <f t="shared" si="15"/>
        <v>5105.625</v>
      </c>
      <c r="P85" s="51"/>
      <c r="Q85" s="562">
        <v>3403.75</v>
      </c>
      <c r="R85" s="562">
        <v>3403.75</v>
      </c>
      <c r="S85" s="554">
        <v>3403.75</v>
      </c>
      <c r="T85" s="522">
        <v>3403.75</v>
      </c>
      <c r="U85" s="522">
        <v>3403.75</v>
      </c>
      <c r="V85" s="398">
        <v>3403.75</v>
      </c>
      <c r="W85" s="398">
        <v>3403.75</v>
      </c>
      <c r="X85" s="398">
        <v>3403.75</v>
      </c>
      <c r="Y85" s="436">
        <v>3403.75</v>
      </c>
      <c r="Z85" s="399">
        <v>3255.7339375000001</v>
      </c>
      <c r="AA85" s="399">
        <v>3255.7339375000001</v>
      </c>
      <c r="AB85" s="371">
        <v>2959.7581249999998</v>
      </c>
      <c r="AC85" s="303">
        <v>2041.2125000000001</v>
      </c>
      <c r="AD85" s="289">
        <v>2041.2125000000001</v>
      </c>
      <c r="AE85" s="277">
        <v>1632.97</v>
      </c>
      <c r="AF85" s="263">
        <v>1632.97</v>
      </c>
      <c r="AG85" s="263">
        <v>1632.97</v>
      </c>
      <c r="AH85" s="208">
        <v>1458.01656</v>
      </c>
      <c r="AI85" s="208">
        <v>1458.01656</v>
      </c>
      <c r="AJ85" s="208">
        <v>1458.01656</v>
      </c>
      <c r="AK85" s="208">
        <v>1458.01656</v>
      </c>
      <c r="AL85" s="208">
        <v>1314.95</v>
      </c>
      <c r="AM85" s="191">
        <v>1051.96</v>
      </c>
      <c r="AN85" s="312">
        <f t="shared" ca="1" si="9"/>
        <v>1</v>
      </c>
      <c r="AP85" s="34"/>
      <c r="AQ85" s="34"/>
      <c r="AR85" s="34"/>
      <c r="AS85" s="34"/>
      <c r="AT85" s="34"/>
      <c r="AU85" s="34"/>
    </row>
    <row r="86" spans="1:47" s="144" customFormat="1" ht="23.1" customHeight="1" x14ac:dyDescent="0.25">
      <c r="A86" s="516" t="s">
        <v>889</v>
      </c>
      <c r="B86" s="2">
        <v>213</v>
      </c>
      <c r="C86" s="2" t="s">
        <v>309</v>
      </c>
      <c r="D86" s="4" t="s">
        <v>70</v>
      </c>
      <c r="E86" s="116">
        <f t="shared" si="16"/>
        <v>10800</v>
      </c>
      <c r="F86" s="117">
        <f t="shared" si="16"/>
        <v>6500</v>
      </c>
      <c r="G86" s="101"/>
      <c r="H86" s="2"/>
      <c r="I86" s="2"/>
      <c r="J86" s="33"/>
      <c r="K86" s="202">
        <f t="shared" si="10"/>
        <v>10800</v>
      </c>
      <c r="L86" s="202">
        <f t="shared" si="10"/>
        <v>6500</v>
      </c>
      <c r="M86" s="51"/>
      <c r="N86" s="13">
        <f t="shared" si="14"/>
        <v>10723.125</v>
      </c>
      <c r="O86" s="13">
        <f t="shared" si="15"/>
        <v>6433.875</v>
      </c>
      <c r="P86" s="51"/>
      <c r="Q86" s="562">
        <v>4289.25</v>
      </c>
      <c r="R86" s="562">
        <v>4289.25</v>
      </c>
      <c r="S86" s="554">
        <v>4289.25</v>
      </c>
      <c r="T86" s="522">
        <v>4289.25</v>
      </c>
      <c r="U86" s="522">
        <v>4289.25</v>
      </c>
      <c r="V86" s="398">
        <v>4289.25</v>
      </c>
      <c r="W86" s="398">
        <v>4289.25</v>
      </c>
      <c r="X86" s="398">
        <v>4289.25</v>
      </c>
      <c r="Y86" s="436">
        <v>4289.25</v>
      </c>
      <c r="Z86" s="399">
        <v>4102.7586874999997</v>
      </c>
      <c r="AA86" s="399">
        <v>4102.7586874999997</v>
      </c>
      <c r="AB86" s="371">
        <v>3729.7806249999994</v>
      </c>
      <c r="AC86" s="303">
        <v>2572.2624999999998</v>
      </c>
      <c r="AD86" s="289">
        <v>2572.2624999999998</v>
      </c>
      <c r="AE86" s="277">
        <v>2057.81</v>
      </c>
      <c r="AF86" s="263">
        <v>2057.81</v>
      </c>
      <c r="AG86" s="263">
        <v>2057.81</v>
      </c>
      <c r="AH86" s="208">
        <v>1837.3231800000001</v>
      </c>
      <c r="AI86" s="208">
        <v>1837.3231800000001</v>
      </c>
      <c r="AJ86" s="208">
        <v>1837.3231800000001</v>
      </c>
      <c r="AK86" s="208">
        <v>1837.3231800000001</v>
      </c>
      <c r="AL86" s="208">
        <v>1657.0375000000001</v>
      </c>
      <c r="AM86" s="191">
        <v>1325.63</v>
      </c>
      <c r="AN86" s="312">
        <f t="shared" ca="1" si="9"/>
        <v>1</v>
      </c>
      <c r="AP86" s="34"/>
      <c r="AQ86" s="34"/>
      <c r="AR86" s="34"/>
      <c r="AS86" s="34"/>
      <c r="AT86" s="34"/>
      <c r="AU86" s="34"/>
    </row>
    <row r="87" spans="1:47" s="144" customFormat="1" ht="20.10000000000000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>
        <f t="shared" si="10"/>
        <v>0</v>
      </c>
      <c r="L87" s="202">
        <f t="shared" si="10"/>
        <v>0</v>
      </c>
      <c r="M87" s="2"/>
      <c r="N87" s="13"/>
      <c r="O87" s="13"/>
      <c r="P87" s="2"/>
      <c r="Q87" s="398"/>
      <c r="R87" s="398"/>
      <c r="S87" s="398"/>
      <c r="T87" s="398"/>
      <c r="U87" s="398"/>
      <c r="V87" s="398"/>
      <c r="W87" s="398"/>
      <c r="X87" s="398"/>
      <c r="Y87" s="400"/>
      <c r="Z87" s="400"/>
      <c r="AA87" s="400"/>
      <c r="AB87" s="332"/>
      <c r="AC87" s="332"/>
      <c r="AD87" s="330"/>
      <c r="AE87" s="280"/>
      <c r="AF87" s="331"/>
      <c r="AG87" s="331"/>
      <c r="AH87" s="208"/>
      <c r="AI87" s="208"/>
      <c r="AJ87" s="208"/>
      <c r="AK87" s="208"/>
      <c r="AL87" s="208"/>
      <c r="AM87" s="191"/>
      <c r="AN87" s="312" t="e">
        <f t="shared" ca="1" si="9"/>
        <v>#DIV/0!</v>
      </c>
      <c r="AP87" s="34"/>
      <c r="AQ87" s="34"/>
      <c r="AR87" s="34"/>
      <c r="AS87" s="34"/>
      <c r="AT87" s="34"/>
      <c r="AU87" s="34"/>
    </row>
    <row r="88" spans="1:47" s="144" customFormat="1" ht="23.1" customHeight="1" x14ac:dyDescent="0.25">
      <c r="A88" s="2"/>
      <c r="B88" s="2"/>
      <c r="C88" s="2"/>
      <c r="D88" s="615" t="s">
        <v>277</v>
      </c>
      <c r="E88" s="615"/>
      <c r="F88" s="615"/>
      <c r="G88" s="615"/>
      <c r="H88" s="615"/>
      <c r="I88" s="615"/>
      <c r="J88" s="34"/>
      <c r="K88" s="202">
        <f t="shared" si="10"/>
        <v>0</v>
      </c>
      <c r="L88" s="202">
        <f t="shared" si="10"/>
        <v>0</v>
      </c>
      <c r="M88" s="2"/>
      <c r="N88" s="13"/>
      <c r="O88" s="13"/>
      <c r="P88" s="2"/>
      <c r="Q88" s="571">
        <v>45569</v>
      </c>
      <c r="R88" s="571">
        <v>45569</v>
      </c>
      <c r="S88" s="553">
        <v>45483</v>
      </c>
      <c r="T88" s="476">
        <v>45455</v>
      </c>
      <c r="U88" s="476">
        <v>45425</v>
      </c>
      <c r="V88" s="476">
        <v>45394</v>
      </c>
      <c r="W88" s="473">
        <v>220324</v>
      </c>
      <c r="X88" s="398"/>
      <c r="Y88" s="400"/>
      <c r="Z88" s="400"/>
      <c r="AA88" s="400"/>
      <c r="AB88" s="332"/>
      <c r="AC88" s="332"/>
      <c r="AD88" s="330"/>
      <c r="AE88" s="280"/>
      <c r="AF88" s="331"/>
      <c r="AG88" s="331"/>
      <c r="AH88" s="208"/>
      <c r="AI88" s="208"/>
      <c r="AJ88" s="208"/>
      <c r="AK88" s="208"/>
      <c r="AL88" s="208"/>
      <c r="AM88" s="191"/>
      <c r="AN88" s="312">
        <f t="shared" ca="1" si="9"/>
        <v>1</v>
      </c>
      <c r="AP88" s="34"/>
      <c r="AQ88" s="34"/>
      <c r="AR88" s="34"/>
      <c r="AS88" s="34"/>
      <c r="AT88" s="34"/>
      <c r="AU88" s="34"/>
    </row>
    <row r="89" spans="1:47" s="144" customFormat="1" ht="23.1" customHeight="1" x14ac:dyDescent="0.25">
      <c r="A89" s="449"/>
      <c r="B89" s="2">
        <v>1921</v>
      </c>
      <c r="C89" s="2" t="s">
        <v>436</v>
      </c>
      <c r="D89" s="4" t="s">
        <v>138</v>
      </c>
      <c r="E89" s="116">
        <f t="shared" ref="E89:F94" si="17">K89</f>
        <v>3300</v>
      </c>
      <c r="F89" s="117">
        <f t="shared" si="17"/>
        <v>2000</v>
      </c>
      <c r="G89" s="101"/>
      <c r="H89" s="2"/>
      <c r="I89" s="2"/>
      <c r="J89" s="33"/>
      <c r="K89" s="202">
        <f t="shared" si="10"/>
        <v>3300</v>
      </c>
      <c r="L89" s="202">
        <f t="shared" si="10"/>
        <v>2000</v>
      </c>
      <c r="M89" s="51"/>
      <c r="N89" s="13">
        <f t="shared" si="14"/>
        <v>3211.6000000000004</v>
      </c>
      <c r="O89" s="13">
        <f t="shared" si="15"/>
        <v>1926.96</v>
      </c>
      <c r="P89" s="51"/>
      <c r="Q89" s="562">
        <v>1284.6400000000001</v>
      </c>
      <c r="R89" s="562">
        <v>1284.6400000000001</v>
      </c>
      <c r="S89" s="554">
        <v>1284.6400000000001</v>
      </c>
      <c r="T89" s="477">
        <v>1284.6400000000001</v>
      </c>
      <c r="U89" s="477">
        <v>1284.6400000000001</v>
      </c>
      <c r="V89" s="477">
        <v>1284.6400000000001</v>
      </c>
      <c r="W89" s="450">
        <v>1189.1990000000001</v>
      </c>
      <c r="X89" s="450">
        <v>1189.1990000000001</v>
      </c>
      <c r="Y89" s="436">
        <v>1081.0899999999999</v>
      </c>
      <c r="Z89" s="409">
        <v>1081.0899999999999</v>
      </c>
      <c r="AA89" s="409">
        <v>1081.0899999999999</v>
      </c>
      <c r="AB89" s="368">
        <v>986.4</v>
      </c>
      <c r="AC89" s="305">
        <v>789.12</v>
      </c>
      <c r="AD89" s="289">
        <v>754.8062500000002</v>
      </c>
      <c r="AE89" s="277">
        <v>603.84500000000014</v>
      </c>
      <c r="AF89" s="263">
        <v>603.84500000000014</v>
      </c>
      <c r="AG89" s="263">
        <v>603.84500000000014</v>
      </c>
      <c r="AH89" s="208">
        <v>543.46446000000003</v>
      </c>
      <c r="AI89" s="208">
        <v>543.46446000000003</v>
      </c>
      <c r="AJ89" s="208">
        <v>543.46446000000003</v>
      </c>
      <c r="AK89" s="208">
        <v>543.46446000000003</v>
      </c>
      <c r="AL89" s="208">
        <v>490.13750000000005</v>
      </c>
      <c r="AM89" s="191">
        <v>392.11</v>
      </c>
      <c r="AN89" s="312">
        <f t="shared" ca="1" si="9"/>
        <v>1</v>
      </c>
      <c r="AP89" s="34"/>
      <c r="AQ89" s="34"/>
      <c r="AR89" s="34"/>
      <c r="AS89" s="34"/>
      <c r="AT89" s="34"/>
      <c r="AU89" s="34"/>
    </row>
    <row r="90" spans="1:47" s="144" customFormat="1" ht="23.1" customHeight="1" x14ac:dyDescent="0.25">
      <c r="A90" s="449"/>
      <c r="B90" s="2">
        <v>1922</v>
      </c>
      <c r="C90" s="2" t="s">
        <v>437</v>
      </c>
      <c r="D90" s="4" t="s">
        <v>139</v>
      </c>
      <c r="E90" s="116">
        <f t="shared" si="17"/>
        <v>5800</v>
      </c>
      <c r="F90" s="117">
        <f t="shared" si="17"/>
        <v>3500</v>
      </c>
      <c r="G90" s="101"/>
      <c r="H90" s="2"/>
      <c r="I90" s="2"/>
      <c r="J90" s="33"/>
      <c r="K90" s="202">
        <f t="shared" si="10"/>
        <v>5800</v>
      </c>
      <c r="L90" s="202">
        <f t="shared" si="10"/>
        <v>3500</v>
      </c>
      <c r="M90" s="51"/>
      <c r="N90" s="13">
        <f t="shared" si="14"/>
        <v>5766.0249999999996</v>
      </c>
      <c r="O90" s="13">
        <f t="shared" si="15"/>
        <v>3459.6149999999998</v>
      </c>
      <c r="P90" s="51"/>
      <c r="Q90" s="562">
        <v>2306.41</v>
      </c>
      <c r="R90" s="562">
        <v>2306.41</v>
      </c>
      <c r="S90" s="554">
        <v>2306.41</v>
      </c>
      <c r="T90" s="477">
        <v>2306.41</v>
      </c>
      <c r="U90" s="477">
        <v>2306.41</v>
      </c>
      <c r="V90" s="477">
        <v>2306.41</v>
      </c>
      <c r="W90" s="450">
        <v>2135.5730000000003</v>
      </c>
      <c r="X90" s="450">
        <v>2135.5730000000003</v>
      </c>
      <c r="Y90" s="436">
        <v>1941.43</v>
      </c>
      <c r="Z90" s="409">
        <v>1941.43</v>
      </c>
      <c r="AA90" s="409">
        <v>1941.43</v>
      </c>
      <c r="AB90" s="368">
        <v>1771.375</v>
      </c>
      <c r="AC90" s="305">
        <v>1417.1</v>
      </c>
      <c r="AD90" s="289">
        <v>1355.48875</v>
      </c>
      <c r="AE90" s="277">
        <v>1084.3910000000001</v>
      </c>
      <c r="AF90" s="263">
        <v>1084.3910000000001</v>
      </c>
      <c r="AG90" s="263">
        <v>1084.3910000000001</v>
      </c>
      <c r="AH90" s="208">
        <v>975.95189999999991</v>
      </c>
      <c r="AI90" s="208">
        <v>975.95189999999991</v>
      </c>
      <c r="AJ90" s="208">
        <v>975.95189999999991</v>
      </c>
      <c r="AK90" s="208">
        <v>975.95189999999991</v>
      </c>
      <c r="AL90" s="208">
        <v>880.1875</v>
      </c>
      <c r="AM90" s="191">
        <v>704.15</v>
      </c>
      <c r="AN90" s="312">
        <f t="shared" ca="1" si="9"/>
        <v>1</v>
      </c>
      <c r="AP90" s="34"/>
      <c r="AQ90" s="34"/>
      <c r="AR90" s="34"/>
      <c r="AS90" s="34"/>
      <c r="AT90" s="34"/>
      <c r="AU90" s="34"/>
    </row>
    <row r="91" spans="1:47" s="144" customFormat="1" ht="23.1" customHeight="1" x14ac:dyDescent="0.25">
      <c r="A91" s="449"/>
      <c r="B91" s="2">
        <v>1923</v>
      </c>
      <c r="C91" s="2" t="s">
        <v>438</v>
      </c>
      <c r="D91" s="4" t="s">
        <v>140</v>
      </c>
      <c r="E91" s="116">
        <f t="shared" si="17"/>
        <v>12300</v>
      </c>
      <c r="F91" s="117">
        <f t="shared" si="17"/>
        <v>7400</v>
      </c>
      <c r="G91" s="101"/>
      <c r="H91" s="2"/>
      <c r="I91" s="2"/>
      <c r="J91" s="33"/>
      <c r="K91" s="202">
        <f t="shared" si="10"/>
        <v>12300</v>
      </c>
      <c r="L91" s="202">
        <f t="shared" si="10"/>
        <v>7400</v>
      </c>
      <c r="M91" s="51"/>
      <c r="N91" s="13">
        <f t="shared" si="14"/>
        <v>12276.25</v>
      </c>
      <c r="O91" s="13">
        <f t="shared" si="15"/>
        <v>7365.75</v>
      </c>
      <c r="P91" s="51"/>
      <c r="Q91" s="562">
        <v>4910.5</v>
      </c>
      <c r="R91" s="562">
        <v>4910.5</v>
      </c>
      <c r="S91" s="554">
        <v>4910.5</v>
      </c>
      <c r="T91" s="477">
        <v>4910.5</v>
      </c>
      <c r="U91" s="477">
        <v>4910.5</v>
      </c>
      <c r="V91" s="477">
        <v>4910.5</v>
      </c>
      <c r="W91" s="450">
        <v>4546.7510000000002</v>
      </c>
      <c r="X91" s="450">
        <v>4546.7510000000002</v>
      </c>
      <c r="Y91" s="436">
        <v>4133.41</v>
      </c>
      <c r="Z91" s="409">
        <v>4133.41</v>
      </c>
      <c r="AA91" s="409">
        <v>4133.41</v>
      </c>
      <c r="AB91" s="368">
        <v>3771.3625000000002</v>
      </c>
      <c r="AC91" s="305">
        <v>3017.09</v>
      </c>
      <c r="AD91" s="289">
        <v>2774.9150000000004</v>
      </c>
      <c r="AE91" s="277">
        <v>2219.9320000000002</v>
      </c>
      <c r="AF91" s="263">
        <v>2219.9320000000002</v>
      </c>
      <c r="AG91" s="263">
        <v>2219.9320000000002</v>
      </c>
      <c r="AH91" s="208">
        <v>1997.9328599999999</v>
      </c>
      <c r="AI91" s="208">
        <v>1997.9328599999999</v>
      </c>
      <c r="AJ91" s="208">
        <v>1997.9328599999999</v>
      </c>
      <c r="AK91" s="208">
        <v>1997.9328599999999</v>
      </c>
      <c r="AL91" s="208">
        <v>1801.8875</v>
      </c>
      <c r="AM91" s="191">
        <v>1441.51</v>
      </c>
      <c r="AN91" s="312">
        <f t="shared" ca="1" si="9"/>
        <v>1</v>
      </c>
      <c r="AP91" s="34"/>
      <c r="AQ91" s="34"/>
      <c r="AR91" s="34"/>
      <c r="AS91" s="34"/>
      <c r="AT91" s="34"/>
      <c r="AU91" s="34"/>
    </row>
    <row r="92" spans="1:47" s="144" customFormat="1" ht="23.1" customHeight="1" x14ac:dyDescent="0.25">
      <c r="A92" s="449"/>
      <c r="B92" s="2">
        <v>1924</v>
      </c>
      <c r="C92" s="2" t="s">
        <v>439</v>
      </c>
      <c r="D92" s="4" t="s">
        <v>141</v>
      </c>
      <c r="E92" s="116">
        <f t="shared" si="17"/>
        <v>13000</v>
      </c>
      <c r="F92" s="117">
        <f t="shared" si="17"/>
        <v>7800</v>
      </c>
      <c r="G92" s="101"/>
      <c r="H92" s="2"/>
      <c r="I92" s="2"/>
      <c r="J92" s="33"/>
      <c r="K92" s="202">
        <f t="shared" si="10"/>
        <v>13000</v>
      </c>
      <c r="L92" s="202">
        <f t="shared" si="10"/>
        <v>7800</v>
      </c>
      <c r="M92" s="51"/>
      <c r="N92" s="13">
        <f t="shared" si="14"/>
        <v>12931.6</v>
      </c>
      <c r="O92" s="13">
        <f t="shared" si="15"/>
        <v>7758.9600000000009</v>
      </c>
      <c r="P92" s="51"/>
      <c r="Q92" s="562">
        <v>5172.6400000000003</v>
      </c>
      <c r="R92" s="562">
        <v>5172.6400000000003</v>
      </c>
      <c r="S92" s="554">
        <v>5172.6400000000003</v>
      </c>
      <c r="T92" s="477">
        <v>5172.6400000000003</v>
      </c>
      <c r="U92" s="477">
        <v>5172.6400000000003</v>
      </c>
      <c r="V92" s="477">
        <v>5172.6400000000003</v>
      </c>
      <c r="W92" s="450">
        <v>4789.4880000000003</v>
      </c>
      <c r="X92" s="450">
        <v>4789.4880000000003</v>
      </c>
      <c r="Y92" s="436">
        <v>4354.08</v>
      </c>
      <c r="Z92" s="409">
        <v>4354.08</v>
      </c>
      <c r="AA92" s="409">
        <v>4354.08</v>
      </c>
      <c r="AB92" s="368">
        <v>3972.7</v>
      </c>
      <c r="AC92" s="305">
        <v>3178.16</v>
      </c>
      <c r="AD92" s="289">
        <v>2923.0575000000003</v>
      </c>
      <c r="AE92" s="277">
        <v>2338.4460000000004</v>
      </c>
      <c r="AF92" s="263">
        <v>2338.4460000000004</v>
      </c>
      <c r="AG92" s="263">
        <v>2338.4460000000004</v>
      </c>
      <c r="AH92" s="208">
        <v>2104.59942</v>
      </c>
      <c r="AI92" s="208">
        <v>2104.59942</v>
      </c>
      <c r="AJ92" s="208">
        <v>2104.59942</v>
      </c>
      <c r="AK92" s="208">
        <v>2104.59942</v>
      </c>
      <c r="AL92" s="208">
        <v>1898.0875000000001</v>
      </c>
      <c r="AM92" s="191">
        <v>1518.47</v>
      </c>
      <c r="AN92" s="312">
        <f t="shared" ca="1" si="9"/>
        <v>1</v>
      </c>
      <c r="AP92" s="34"/>
      <c r="AQ92" s="34"/>
      <c r="AR92" s="34"/>
      <c r="AS92" s="34"/>
      <c r="AT92" s="34"/>
      <c r="AU92" s="34"/>
    </row>
    <row r="93" spans="1:47" s="144" customFormat="1" ht="23.1" customHeight="1" x14ac:dyDescent="0.25">
      <c r="A93" s="449"/>
      <c r="B93" s="2">
        <v>1925</v>
      </c>
      <c r="C93" s="2" t="s">
        <v>441</v>
      </c>
      <c r="D93" s="4" t="s">
        <v>142</v>
      </c>
      <c r="E93" s="116">
        <f t="shared" si="17"/>
        <v>15700</v>
      </c>
      <c r="F93" s="117">
        <f t="shared" si="17"/>
        <v>9400</v>
      </c>
      <c r="G93" s="101"/>
      <c r="H93" s="2"/>
      <c r="I93" s="2"/>
      <c r="J93" s="33"/>
      <c r="K93" s="202">
        <f t="shared" si="10"/>
        <v>15700</v>
      </c>
      <c r="L93" s="202">
        <f t="shared" si="10"/>
        <v>9400</v>
      </c>
      <c r="M93" s="51"/>
      <c r="N93" s="13">
        <f t="shared" si="14"/>
        <v>15615.474999999999</v>
      </c>
      <c r="O93" s="13">
        <f t="shared" si="15"/>
        <v>9369.2849999999999</v>
      </c>
      <c r="P93" s="51"/>
      <c r="Q93" s="562">
        <v>6246.19</v>
      </c>
      <c r="R93" s="562">
        <v>6246.19</v>
      </c>
      <c r="S93" s="554">
        <v>6246.19</v>
      </c>
      <c r="T93" s="477">
        <v>6246.19</v>
      </c>
      <c r="U93" s="477">
        <v>6246.19</v>
      </c>
      <c r="V93" s="477">
        <v>6246.19</v>
      </c>
      <c r="W93" s="450">
        <v>5783.5029999999997</v>
      </c>
      <c r="X93" s="450">
        <v>5783.5029999999997</v>
      </c>
      <c r="Y93" s="436">
        <v>5257.73</v>
      </c>
      <c r="Z93" s="409">
        <v>5257.73</v>
      </c>
      <c r="AA93" s="409">
        <v>5257.73</v>
      </c>
      <c r="AB93" s="368">
        <v>4797.2000000000007</v>
      </c>
      <c r="AC93" s="305">
        <v>3837.76</v>
      </c>
      <c r="AD93" s="289">
        <v>3529.7075</v>
      </c>
      <c r="AE93" s="277">
        <v>2823.7660000000001</v>
      </c>
      <c r="AF93" s="263">
        <v>2823.7660000000001</v>
      </c>
      <c r="AG93" s="263">
        <v>2823.7660000000001</v>
      </c>
      <c r="AH93" s="208">
        <v>2541.3973199999996</v>
      </c>
      <c r="AI93" s="208">
        <v>2541.3973199999996</v>
      </c>
      <c r="AJ93" s="208">
        <v>2541.3973199999996</v>
      </c>
      <c r="AK93" s="208">
        <v>2541.3973199999996</v>
      </c>
      <c r="AL93" s="208">
        <v>2292.0249999999996</v>
      </c>
      <c r="AM93" s="191">
        <v>1833.62</v>
      </c>
      <c r="AN93" s="312">
        <f t="shared" ca="1" si="9"/>
        <v>1</v>
      </c>
      <c r="AP93" s="34"/>
      <c r="AQ93" s="34"/>
      <c r="AR93" s="34"/>
      <c r="AS93" s="34"/>
      <c r="AT93" s="34"/>
      <c r="AU93" s="34"/>
    </row>
    <row r="94" spans="1:47" s="144" customFormat="1" ht="23.1" customHeight="1" x14ac:dyDescent="0.25">
      <c r="A94" s="449"/>
      <c r="B94" s="2">
        <v>1926</v>
      </c>
      <c r="C94" s="2" t="s">
        <v>440</v>
      </c>
      <c r="D94" s="91" t="s">
        <v>55</v>
      </c>
      <c r="E94" s="116">
        <f t="shared" si="17"/>
        <v>26500</v>
      </c>
      <c r="F94" s="117">
        <f t="shared" si="17"/>
        <v>15900</v>
      </c>
      <c r="G94" s="101"/>
      <c r="H94" s="2"/>
      <c r="I94" s="2"/>
      <c r="J94" s="33"/>
      <c r="K94" s="202">
        <f t="shared" si="10"/>
        <v>26500</v>
      </c>
      <c r="L94" s="202">
        <f t="shared" si="10"/>
        <v>15900</v>
      </c>
      <c r="M94" s="51"/>
      <c r="N94" s="13">
        <f t="shared" si="14"/>
        <v>26493.15</v>
      </c>
      <c r="O94" s="13">
        <f t="shared" si="15"/>
        <v>15895.89</v>
      </c>
      <c r="P94" s="51"/>
      <c r="Q94" s="562">
        <v>10597.26</v>
      </c>
      <c r="R94" s="562">
        <v>10597.26</v>
      </c>
      <c r="S94" s="554">
        <v>10597.26</v>
      </c>
      <c r="T94" s="477">
        <v>10597.26</v>
      </c>
      <c r="U94" s="477">
        <v>10597.26</v>
      </c>
      <c r="V94" s="477">
        <v>10597.26</v>
      </c>
      <c r="W94" s="450">
        <v>9812.2750000000015</v>
      </c>
      <c r="X94" s="450">
        <v>9812.2750000000015</v>
      </c>
      <c r="Y94" s="436">
        <v>8920.25</v>
      </c>
      <c r="Z94" s="409">
        <v>8920.25</v>
      </c>
      <c r="AA94" s="409">
        <v>8920.25</v>
      </c>
      <c r="AB94" s="368">
        <v>8138.9125000000004</v>
      </c>
      <c r="AC94" s="305">
        <v>6511.13</v>
      </c>
      <c r="AD94" s="289">
        <v>5988.4962500000001</v>
      </c>
      <c r="AE94" s="277">
        <v>4790.7970000000005</v>
      </c>
      <c r="AF94" s="263">
        <v>4790.7970000000005</v>
      </c>
      <c r="AG94" s="263">
        <v>4790.7970000000005</v>
      </c>
      <c r="AH94" s="208">
        <v>4311.7212599999993</v>
      </c>
      <c r="AI94" s="208">
        <v>4311.7212599999993</v>
      </c>
      <c r="AJ94" s="208">
        <v>4311.7212599999993</v>
      </c>
      <c r="AK94" s="208">
        <v>4311.7212599999993</v>
      </c>
      <c r="AL94" s="208">
        <v>3888.6374999999998</v>
      </c>
      <c r="AM94" s="191">
        <v>3110.91</v>
      </c>
      <c r="AN94" s="312">
        <f t="shared" ca="1" si="9"/>
        <v>1</v>
      </c>
      <c r="AP94" s="34"/>
      <c r="AQ94" s="34"/>
      <c r="AR94" s="34"/>
      <c r="AS94" s="34"/>
      <c r="AT94" s="34"/>
      <c r="AU94" s="34"/>
    </row>
    <row r="95" spans="1:47" s="144" customFormat="1" ht="20.100000000000001" customHeight="1" x14ac:dyDescent="0.25">
      <c r="A95" s="2"/>
      <c r="B95" s="2"/>
      <c r="C95" s="2"/>
      <c r="D95" s="2"/>
      <c r="E95" s="138"/>
      <c r="F95" s="139"/>
      <c r="G95" s="99"/>
      <c r="H95" s="2"/>
      <c r="I95" s="2"/>
      <c r="J95" s="34"/>
      <c r="K95" s="202">
        <f t="shared" si="10"/>
        <v>0</v>
      </c>
      <c r="L95" s="202">
        <f t="shared" si="10"/>
        <v>0</v>
      </c>
      <c r="M95" s="2"/>
      <c r="N95" s="13"/>
      <c r="O95" s="13"/>
      <c r="P95" s="2"/>
      <c r="Q95" s="398"/>
      <c r="R95" s="398"/>
      <c r="S95" s="398"/>
      <c r="T95" s="398"/>
      <c r="U95" s="398"/>
      <c r="V95" s="398"/>
      <c r="W95" s="398"/>
      <c r="X95" s="398"/>
      <c r="Y95" s="400"/>
      <c r="Z95" s="401"/>
      <c r="AA95" s="401"/>
      <c r="AB95" s="329"/>
      <c r="AC95" s="329"/>
      <c r="AD95" s="330"/>
      <c r="AE95" s="280"/>
      <c r="AF95" s="331"/>
      <c r="AG95" s="331"/>
      <c r="AH95" s="208"/>
      <c r="AI95" s="208"/>
      <c r="AJ95" s="208"/>
      <c r="AK95" s="208"/>
      <c r="AL95" s="208"/>
      <c r="AM95" s="191"/>
      <c r="AN95" s="312" t="e">
        <f t="shared" ca="1" si="9"/>
        <v>#DIV/0!</v>
      </c>
      <c r="AP95" s="34"/>
      <c r="AQ95" s="34"/>
      <c r="AR95" s="34"/>
      <c r="AS95" s="34"/>
      <c r="AT95" s="34"/>
      <c r="AU95" s="34"/>
    </row>
    <row r="96" spans="1:47" s="144" customFormat="1" ht="23.1" customHeight="1" x14ac:dyDescent="0.25">
      <c r="A96" s="2"/>
      <c r="B96" s="2"/>
      <c r="C96" s="2"/>
      <c r="D96" s="615" t="s">
        <v>272</v>
      </c>
      <c r="E96" s="615"/>
      <c r="F96" s="615"/>
      <c r="G96" s="615"/>
      <c r="H96" s="615"/>
      <c r="I96" s="615"/>
      <c r="J96" s="34"/>
      <c r="K96" s="202">
        <f t="shared" si="10"/>
        <v>0</v>
      </c>
      <c r="L96" s="202">
        <f t="shared" si="10"/>
        <v>0</v>
      </c>
      <c r="M96" s="2"/>
      <c r="N96" s="13"/>
      <c r="O96" s="13"/>
      <c r="P96" s="2"/>
      <c r="Q96" s="571">
        <v>45569</v>
      </c>
      <c r="R96" s="571">
        <v>45569</v>
      </c>
      <c r="S96" s="553">
        <v>45483</v>
      </c>
      <c r="T96" s="521">
        <v>45455</v>
      </c>
      <c r="U96" s="510">
        <v>45425</v>
      </c>
      <c r="V96" s="480">
        <v>290224</v>
      </c>
      <c r="W96" s="474">
        <v>220324</v>
      </c>
      <c r="X96" s="398"/>
      <c r="Y96" s="400"/>
      <c r="Z96" s="401"/>
      <c r="AA96" s="401"/>
      <c r="AB96" s="329"/>
      <c r="AC96" s="329"/>
      <c r="AD96" s="330"/>
      <c r="AE96" s="280"/>
      <c r="AF96" s="331"/>
      <c r="AG96" s="331"/>
      <c r="AH96" s="208"/>
      <c r="AI96" s="208"/>
      <c r="AJ96" s="208"/>
      <c r="AK96" s="208"/>
      <c r="AL96" s="208"/>
      <c r="AM96" s="191"/>
      <c r="AN96" s="312">
        <f t="shared" ca="1" si="9"/>
        <v>1</v>
      </c>
      <c r="AP96" s="34"/>
      <c r="AQ96" s="34"/>
      <c r="AR96" s="34"/>
      <c r="AS96" s="34"/>
      <c r="AT96" s="34"/>
      <c r="AU96" s="34"/>
    </row>
    <row r="97" spans="1:47" s="144" customFormat="1" ht="23.1" customHeight="1" x14ac:dyDescent="0.25">
      <c r="A97" s="516" t="s">
        <v>890</v>
      </c>
      <c r="B97" s="2">
        <v>4744</v>
      </c>
      <c r="C97" s="2" t="s">
        <v>496</v>
      </c>
      <c r="D97" s="91" t="s">
        <v>90</v>
      </c>
      <c r="E97" s="116">
        <f t="shared" ref="E97:F105" si="18">K97</f>
        <v>700</v>
      </c>
      <c r="F97" s="117">
        <f t="shared" si="18"/>
        <v>500</v>
      </c>
      <c r="G97" s="101"/>
      <c r="H97" s="45"/>
      <c r="I97" s="45"/>
      <c r="J97" s="33"/>
      <c r="K97" s="202">
        <f t="shared" si="10"/>
        <v>700</v>
      </c>
      <c r="L97" s="202">
        <f t="shared" si="10"/>
        <v>500</v>
      </c>
      <c r="M97" s="51"/>
      <c r="N97" s="13">
        <f t="shared" si="14"/>
        <v>699.72499999999991</v>
      </c>
      <c r="O97" s="13">
        <f t="shared" si="15"/>
        <v>419.83499999999998</v>
      </c>
      <c r="P97" s="51"/>
      <c r="Q97" s="562">
        <v>279.89</v>
      </c>
      <c r="R97" s="562">
        <v>279.89</v>
      </c>
      <c r="S97" s="554">
        <v>279.89</v>
      </c>
      <c r="T97" s="522">
        <v>279.89</v>
      </c>
      <c r="U97" s="522">
        <v>279.89</v>
      </c>
      <c r="V97" s="398">
        <v>232.33</v>
      </c>
      <c r="W97" s="398">
        <v>232.33</v>
      </c>
      <c r="X97" s="398">
        <v>232.33</v>
      </c>
      <c r="Y97" s="436">
        <v>232.33</v>
      </c>
      <c r="Z97" s="399">
        <v>222.24331250000003</v>
      </c>
      <c r="AA97" s="399">
        <v>222.24331250000003</v>
      </c>
      <c r="AB97" s="371">
        <v>202.03937500000001</v>
      </c>
      <c r="AC97" s="303">
        <v>139.33750000000001</v>
      </c>
      <c r="AD97" s="289">
        <v>139.33750000000001</v>
      </c>
      <c r="AE97" s="277">
        <v>111.47</v>
      </c>
      <c r="AF97" s="263">
        <v>111.47</v>
      </c>
      <c r="AG97" s="263">
        <v>111.47</v>
      </c>
      <c r="AH97" s="208">
        <v>99.528660000000002</v>
      </c>
      <c r="AI97" s="208">
        <v>99.528660000000002</v>
      </c>
      <c r="AJ97" s="208">
        <v>99.528660000000002</v>
      </c>
      <c r="AK97" s="208">
        <v>99.528660000000002</v>
      </c>
      <c r="AL97" s="208">
        <v>89.762500000000003</v>
      </c>
      <c r="AM97" s="191">
        <v>71.81</v>
      </c>
      <c r="AN97" s="312">
        <f t="shared" ca="1" si="9"/>
        <v>1</v>
      </c>
      <c r="AP97" s="34"/>
      <c r="AQ97" s="34"/>
      <c r="AR97" s="34"/>
      <c r="AS97" s="34"/>
      <c r="AT97" s="34"/>
      <c r="AU97" s="34"/>
    </row>
    <row r="98" spans="1:47" s="144" customFormat="1" ht="23.1" customHeight="1" x14ac:dyDescent="0.25">
      <c r="A98" s="516" t="s">
        <v>890</v>
      </c>
      <c r="B98" s="2">
        <v>4744</v>
      </c>
      <c r="C98" s="2" t="s">
        <v>497</v>
      </c>
      <c r="D98" s="4" t="s">
        <v>91</v>
      </c>
      <c r="E98" s="116">
        <f t="shared" si="18"/>
        <v>900</v>
      </c>
      <c r="F98" s="117">
        <f t="shared" si="18"/>
        <v>500</v>
      </c>
      <c r="G98" s="101"/>
      <c r="H98" s="45"/>
      <c r="I98" s="45"/>
      <c r="J98" s="33"/>
      <c r="K98" s="202">
        <f t="shared" si="10"/>
        <v>900</v>
      </c>
      <c r="L98" s="202">
        <f t="shared" si="10"/>
        <v>500</v>
      </c>
      <c r="M98" s="51"/>
      <c r="N98" s="13">
        <f t="shared" si="14"/>
        <v>815.34999999999991</v>
      </c>
      <c r="O98" s="13">
        <f t="shared" si="15"/>
        <v>489.21</v>
      </c>
      <c r="P98" s="51"/>
      <c r="Q98" s="562">
        <v>326.14</v>
      </c>
      <c r="R98" s="562">
        <v>326.14</v>
      </c>
      <c r="S98" s="554">
        <v>326.14</v>
      </c>
      <c r="T98" s="546">
        <v>326.14</v>
      </c>
      <c r="U98" s="522">
        <v>326.14</v>
      </c>
      <c r="V98" s="398">
        <v>271.18</v>
      </c>
      <c r="W98" s="398">
        <v>271.18</v>
      </c>
      <c r="X98" s="398">
        <v>271.18</v>
      </c>
      <c r="Y98" s="436">
        <v>271.18</v>
      </c>
      <c r="Z98" s="399">
        <v>235.78812500000001</v>
      </c>
      <c r="AA98" s="399">
        <v>235.78812500000001</v>
      </c>
      <c r="AB98" s="371">
        <v>235.78812500000001</v>
      </c>
      <c r="AC98" s="303">
        <v>162.61250000000001</v>
      </c>
      <c r="AD98" s="289">
        <v>162.61250000000001</v>
      </c>
      <c r="AE98" s="277">
        <v>130.09</v>
      </c>
      <c r="AF98" s="263">
        <v>130.09</v>
      </c>
      <c r="AG98" s="263">
        <v>130.09</v>
      </c>
      <c r="AH98" s="208">
        <v>116.16065999999999</v>
      </c>
      <c r="AI98" s="208">
        <v>116.16065999999999</v>
      </c>
      <c r="AJ98" s="208">
        <v>116.16065999999999</v>
      </c>
      <c r="AK98" s="208">
        <v>116.16065999999999</v>
      </c>
      <c r="AL98" s="208">
        <v>104.7625</v>
      </c>
      <c r="AM98" s="191">
        <v>83.81</v>
      </c>
      <c r="AN98" s="312">
        <f t="shared" ca="1" si="9"/>
        <v>1</v>
      </c>
      <c r="AP98" s="34"/>
      <c r="AQ98" s="34"/>
      <c r="AR98" s="34"/>
      <c r="AS98" s="34"/>
      <c r="AT98" s="34"/>
      <c r="AU98" s="34"/>
    </row>
    <row r="99" spans="1:47" s="144" customFormat="1" ht="23.1" customHeight="1" x14ac:dyDescent="0.25">
      <c r="A99" s="516" t="s">
        <v>890</v>
      </c>
      <c r="B99" s="2">
        <v>4744</v>
      </c>
      <c r="C99" s="2" t="s">
        <v>498</v>
      </c>
      <c r="D99" s="4" t="s">
        <v>92</v>
      </c>
      <c r="E99" s="116">
        <f t="shared" si="18"/>
        <v>1000</v>
      </c>
      <c r="F99" s="117">
        <f t="shared" si="18"/>
        <v>600</v>
      </c>
      <c r="G99" s="101"/>
      <c r="H99" s="45"/>
      <c r="I99" s="45"/>
      <c r="J99" s="33"/>
      <c r="K99" s="202">
        <f t="shared" si="10"/>
        <v>1000</v>
      </c>
      <c r="L99" s="202">
        <f t="shared" si="10"/>
        <v>600</v>
      </c>
      <c r="M99" s="51"/>
      <c r="N99" s="13">
        <f t="shared" si="14"/>
        <v>945</v>
      </c>
      <c r="O99" s="13">
        <f t="shared" si="15"/>
        <v>567</v>
      </c>
      <c r="P99" s="51"/>
      <c r="Q99" s="562">
        <v>378</v>
      </c>
      <c r="R99" s="562">
        <v>378</v>
      </c>
      <c r="S99" s="568">
        <v>378</v>
      </c>
      <c r="T99" s="548">
        <v>377.5</v>
      </c>
      <c r="U99" s="522">
        <v>377.5</v>
      </c>
      <c r="V99" s="398">
        <v>314.93</v>
      </c>
      <c r="W99" s="398">
        <v>314.93</v>
      </c>
      <c r="X99" s="398">
        <v>314.93</v>
      </c>
      <c r="Y99" s="436">
        <v>314.93</v>
      </c>
      <c r="Z99" s="420">
        <v>314.93</v>
      </c>
      <c r="AA99" s="399">
        <v>273.85062500000004</v>
      </c>
      <c r="AB99" s="371">
        <v>273.85062500000004</v>
      </c>
      <c r="AC99" s="303">
        <v>188.86250000000001</v>
      </c>
      <c r="AD99" s="289">
        <v>188.86250000000001</v>
      </c>
      <c r="AE99" s="277">
        <v>151.09</v>
      </c>
      <c r="AF99" s="263">
        <v>151.09</v>
      </c>
      <c r="AG99" s="263">
        <v>151.09</v>
      </c>
      <c r="AH99" s="208">
        <v>134.91324</v>
      </c>
      <c r="AI99" s="208">
        <v>134.91324</v>
      </c>
      <c r="AJ99" s="208">
        <v>134.91324</v>
      </c>
      <c r="AK99" s="208">
        <v>134.91324</v>
      </c>
      <c r="AL99" s="208">
        <v>121.67500000000001</v>
      </c>
      <c r="AM99" s="191">
        <v>97.34</v>
      </c>
      <c r="AN99" s="312">
        <f t="shared" ca="1" si="9"/>
        <v>1</v>
      </c>
      <c r="AP99" s="34"/>
      <c r="AQ99" s="34"/>
      <c r="AR99" s="34"/>
      <c r="AS99" s="34"/>
      <c r="AT99" s="34"/>
      <c r="AU99" s="34"/>
    </row>
    <row r="100" spans="1:47" s="144" customFormat="1" ht="23.1" customHeight="1" x14ac:dyDescent="0.25">
      <c r="A100" s="516" t="s">
        <v>890</v>
      </c>
      <c r="B100" s="2">
        <v>4744</v>
      </c>
      <c r="C100" s="2" t="s">
        <v>499</v>
      </c>
      <c r="D100" s="5" t="s">
        <v>93</v>
      </c>
      <c r="E100" s="292">
        <f t="shared" si="18"/>
        <v>1700</v>
      </c>
      <c r="F100" s="293">
        <f t="shared" si="18"/>
        <v>1100</v>
      </c>
      <c r="G100" s="101"/>
      <c r="H100" s="45"/>
      <c r="I100" s="45"/>
      <c r="J100" s="33"/>
      <c r="K100" s="202">
        <f t="shared" si="10"/>
        <v>1700</v>
      </c>
      <c r="L100" s="202">
        <f t="shared" si="10"/>
        <v>1100</v>
      </c>
      <c r="M100" s="51"/>
      <c r="N100" s="13">
        <f t="shared" si="14"/>
        <v>1681.9499999999998</v>
      </c>
      <c r="O100" s="13">
        <f t="shared" si="15"/>
        <v>1009.17</v>
      </c>
      <c r="P100" s="51"/>
      <c r="Q100" s="562">
        <v>672.78</v>
      </c>
      <c r="R100" s="562">
        <v>672.78</v>
      </c>
      <c r="S100" s="554">
        <v>672.78</v>
      </c>
      <c r="T100" s="522">
        <v>672.78</v>
      </c>
      <c r="U100" s="522">
        <v>672.78</v>
      </c>
      <c r="V100" s="398">
        <v>559.97</v>
      </c>
      <c r="W100" s="398">
        <v>559.97</v>
      </c>
      <c r="X100" s="398">
        <v>559.97</v>
      </c>
      <c r="Y100" s="436">
        <v>559.97</v>
      </c>
      <c r="Z100" s="399">
        <v>486.96437500000002</v>
      </c>
      <c r="AA100" s="399">
        <v>486.96437500000002</v>
      </c>
      <c r="AB100" s="371">
        <v>486.96437500000002</v>
      </c>
      <c r="AC100" s="303">
        <v>335.83750000000003</v>
      </c>
      <c r="AD100" s="289">
        <v>335.83750000000003</v>
      </c>
      <c r="AE100" s="277">
        <v>268.67</v>
      </c>
      <c r="AF100" s="263">
        <v>268.67</v>
      </c>
      <c r="AG100" s="263">
        <v>268.67</v>
      </c>
      <c r="AH100" s="208">
        <v>239.87501999999998</v>
      </c>
      <c r="AI100" s="208">
        <v>239.87501999999998</v>
      </c>
      <c r="AJ100" s="208">
        <v>239.87501999999998</v>
      </c>
      <c r="AK100" s="208">
        <v>239.87501999999998</v>
      </c>
      <c r="AL100" s="208">
        <v>216.33749999999998</v>
      </c>
      <c r="AM100" s="191">
        <v>173.07</v>
      </c>
      <c r="AN100" s="312">
        <f t="shared" ca="1" si="9"/>
        <v>1</v>
      </c>
      <c r="AP100" s="34"/>
      <c r="AQ100" s="34"/>
      <c r="AR100" s="34"/>
      <c r="AS100" s="34"/>
      <c r="AT100" s="34"/>
      <c r="AU100" s="34"/>
    </row>
    <row r="101" spans="1:47" s="144" customFormat="1" ht="23.1" customHeight="1" x14ac:dyDescent="0.25">
      <c r="A101" s="516" t="s">
        <v>890</v>
      </c>
      <c r="B101" s="2">
        <v>4744</v>
      </c>
      <c r="C101" s="2" t="s">
        <v>500</v>
      </c>
      <c r="D101" s="4" t="s">
        <v>94</v>
      </c>
      <c r="E101" s="116">
        <f t="shared" si="18"/>
        <v>3200</v>
      </c>
      <c r="F101" s="117">
        <f t="shared" si="18"/>
        <v>1900</v>
      </c>
      <c r="G101" s="101"/>
      <c r="H101" s="45"/>
      <c r="I101" s="45"/>
      <c r="J101" s="33"/>
      <c r="K101" s="202">
        <f t="shared" si="10"/>
        <v>3200</v>
      </c>
      <c r="L101" s="202">
        <f t="shared" si="10"/>
        <v>1900</v>
      </c>
      <c r="M101" s="51"/>
      <c r="N101" s="13">
        <f t="shared" si="14"/>
        <v>3145.6750000000002</v>
      </c>
      <c r="O101" s="13">
        <f t="shared" si="15"/>
        <v>1887.405</v>
      </c>
      <c r="P101" s="51"/>
      <c r="Q101" s="562">
        <v>1258.27</v>
      </c>
      <c r="R101" s="562">
        <v>1258.27</v>
      </c>
      <c r="S101" s="554">
        <v>1258.27</v>
      </c>
      <c r="T101" s="522">
        <v>1258.27</v>
      </c>
      <c r="U101" s="522">
        <v>1258.27</v>
      </c>
      <c r="V101" s="398">
        <v>1050.2</v>
      </c>
      <c r="W101" s="398">
        <v>1050.2</v>
      </c>
      <c r="X101" s="398">
        <v>1050.2</v>
      </c>
      <c r="Y101" s="436">
        <v>1050.2</v>
      </c>
      <c r="Z101" s="399">
        <v>913.19187499999998</v>
      </c>
      <c r="AA101" s="399">
        <v>913.19187499999998</v>
      </c>
      <c r="AB101" s="371">
        <v>913.19187499999998</v>
      </c>
      <c r="AC101" s="303">
        <v>629.78750000000002</v>
      </c>
      <c r="AD101" s="289">
        <v>629.78750000000002</v>
      </c>
      <c r="AE101" s="277">
        <v>503.83</v>
      </c>
      <c r="AF101" s="263">
        <v>503.83</v>
      </c>
      <c r="AG101" s="263">
        <v>503.83</v>
      </c>
      <c r="AH101" s="208">
        <v>449.85401999999993</v>
      </c>
      <c r="AI101" s="208">
        <v>449.85401999999993</v>
      </c>
      <c r="AJ101" s="208">
        <v>449.85401999999993</v>
      </c>
      <c r="AK101" s="208">
        <v>449.85401999999993</v>
      </c>
      <c r="AL101" s="208">
        <v>405.71249999999998</v>
      </c>
      <c r="AM101" s="191">
        <v>324.57</v>
      </c>
      <c r="AN101" s="312">
        <f t="shared" ca="1" si="9"/>
        <v>1</v>
      </c>
      <c r="AP101" s="34"/>
      <c r="AQ101" s="34"/>
      <c r="AR101" s="34"/>
      <c r="AS101" s="34"/>
      <c r="AT101" s="34"/>
      <c r="AU101" s="34"/>
    </row>
    <row r="102" spans="1:47" s="144" customFormat="1" ht="23.1" customHeight="1" x14ac:dyDescent="0.25">
      <c r="A102" s="2"/>
      <c r="B102" s="2"/>
      <c r="C102" s="2"/>
      <c r="D102" s="136"/>
      <c r="E102" s="138"/>
      <c r="F102" s="139"/>
      <c r="G102" s="101"/>
      <c r="H102" s="45"/>
      <c r="I102" s="45"/>
      <c r="J102" s="34"/>
      <c r="K102" s="202">
        <f t="shared" si="10"/>
        <v>0</v>
      </c>
      <c r="L102" s="202">
        <f t="shared" si="10"/>
        <v>0</v>
      </c>
      <c r="M102" s="2"/>
      <c r="N102" s="13"/>
      <c r="O102" s="13"/>
      <c r="P102" s="2"/>
      <c r="Q102" s="341"/>
      <c r="R102" s="341"/>
      <c r="S102" s="341"/>
      <c r="T102" s="341"/>
      <c r="U102" s="341"/>
      <c r="V102" s="341"/>
      <c r="W102" s="341"/>
      <c r="X102" s="341"/>
      <c r="Y102" s="549"/>
      <c r="Z102" s="211"/>
      <c r="AA102" s="211"/>
      <c r="AB102" s="341"/>
      <c r="AC102" s="321"/>
      <c r="AD102" s="322"/>
      <c r="AE102" s="279"/>
      <c r="AF102" s="323"/>
      <c r="AG102" s="323"/>
      <c r="AH102" s="211"/>
      <c r="AI102" s="211"/>
      <c r="AJ102" s="211"/>
      <c r="AK102" s="211"/>
      <c r="AL102" s="211"/>
      <c r="AM102" s="197"/>
      <c r="AN102" s="312" t="e">
        <f t="shared" ca="1" si="9"/>
        <v>#DIV/0!</v>
      </c>
      <c r="AP102" s="34"/>
      <c r="AQ102" s="34"/>
      <c r="AR102" s="34"/>
      <c r="AS102" s="34"/>
      <c r="AT102" s="34"/>
      <c r="AU102" s="34"/>
    </row>
    <row r="103" spans="1:47" s="144" customFormat="1" ht="23.1" customHeight="1" x14ac:dyDescent="0.25">
      <c r="A103" s="517"/>
      <c r="B103" s="2">
        <v>403</v>
      </c>
      <c r="C103" s="2" t="s">
        <v>350</v>
      </c>
      <c r="D103" s="91" t="s">
        <v>955</v>
      </c>
      <c r="E103" s="116">
        <f t="shared" ref="E103:F103" si="19">K103</f>
        <v>1500</v>
      </c>
      <c r="F103" s="117">
        <f t="shared" si="19"/>
        <v>900</v>
      </c>
      <c r="G103" s="101"/>
      <c r="H103" s="45"/>
      <c r="I103" s="45"/>
      <c r="J103" s="33"/>
      <c r="K103" s="202">
        <f t="shared" si="10"/>
        <v>1500</v>
      </c>
      <c r="L103" s="202">
        <f t="shared" si="10"/>
        <v>900</v>
      </c>
      <c r="M103" s="51"/>
      <c r="N103" s="13">
        <f t="shared" ref="N103" si="20">Q103*$N$7</f>
        <v>1442.5</v>
      </c>
      <c r="O103" s="13">
        <f t="shared" ref="O103" si="21">Q103*$O$7</f>
        <v>865.5</v>
      </c>
      <c r="P103" s="51"/>
      <c r="Q103" s="562">
        <v>577</v>
      </c>
      <c r="R103" s="562">
        <v>577</v>
      </c>
      <c r="S103" s="524">
        <v>577</v>
      </c>
      <c r="T103" s="524"/>
      <c r="U103" s="524"/>
      <c r="V103" s="478"/>
      <c r="W103" s="398"/>
      <c r="X103" s="398"/>
      <c r="Y103" s="436"/>
      <c r="Z103" s="409"/>
      <c r="AA103" s="409"/>
      <c r="AB103" s="376"/>
      <c r="AC103" s="305"/>
      <c r="AD103" s="289"/>
      <c r="AE103" s="277"/>
      <c r="AF103" s="263"/>
      <c r="AG103" s="263"/>
      <c r="AH103" s="208"/>
      <c r="AI103" s="208"/>
      <c r="AJ103" s="208"/>
      <c r="AK103" s="208"/>
      <c r="AL103" s="208"/>
      <c r="AM103" s="191"/>
      <c r="AN103" s="312">
        <f t="shared" ca="1" si="9"/>
        <v>1</v>
      </c>
      <c r="AP103" s="34"/>
      <c r="AQ103" s="34"/>
      <c r="AR103" s="34"/>
      <c r="AS103" s="34"/>
      <c r="AT103" s="34"/>
      <c r="AU103" s="34"/>
    </row>
    <row r="104" spans="1:47" s="144" customFormat="1" ht="23.1" hidden="1" customHeight="1" x14ac:dyDescent="0.25">
      <c r="A104" s="517"/>
      <c r="B104" s="2">
        <v>403</v>
      </c>
      <c r="C104" s="2" t="s">
        <v>350</v>
      </c>
      <c r="D104" s="80" t="s">
        <v>790</v>
      </c>
      <c r="E104" s="149">
        <f t="shared" si="18"/>
        <v>2900</v>
      </c>
      <c r="F104" s="186">
        <f t="shared" si="18"/>
        <v>1800</v>
      </c>
      <c r="G104" s="101"/>
      <c r="H104" s="45"/>
      <c r="I104" s="45"/>
      <c r="J104" s="33"/>
      <c r="K104" s="202">
        <f t="shared" si="10"/>
        <v>2900</v>
      </c>
      <c r="L104" s="202">
        <f t="shared" si="10"/>
        <v>1800</v>
      </c>
      <c r="M104" s="51"/>
      <c r="N104" s="13">
        <f t="shared" si="14"/>
        <v>2859.4</v>
      </c>
      <c r="O104" s="13">
        <f t="shared" si="15"/>
        <v>1715.6399999999999</v>
      </c>
      <c r="P104" s="51"/>
      <c r="Q104" s="524">
        <v>1143.76</v>
      </c>
      <c r="R104" s="524">
        <v>1143.76</v>
      </c>
      <c r="S104" s="524">
        <v>1143.76</v>
      </c>
      <c r="T104" s="524">
        <v>1143.76</v>
      </c>
      <c r="U104" s="524">
        <v>1143.76</v>
      </c>
      <c r="V104" s="478">
        <v>1143.76</v>
      </c>
      <c r="W104" s="398">
        <v>864.84</v>
      </c>
      <c r="X104" s="398">
        <v>864.84</v>
      </c>
      <c r="Y104" s="436">
        <v>864.84</v>
      </c>
      <c r="Z104" s="409">
        <v>864.84</v>
      </c>
      <c r="AA104" s="409">
        <v>864.84</v>
      </c>
      <c r="AB104" s="376">
        <v>745.55000000000007</v>
      </c>
      <c r="AC104" s="305">
        <v>596.44000000000005</v>
      </c>
      <c r="AD104" s="289">
        <v>436.25</v>
      </c>
      <c r="AE104" s="277">
        <v>349</v>
      </c>
      <c r="AF104" s="263">
        <v>349</v>
      </c>
      <c r="AG104" s="263"/>
      <c r="AH104" s="208">
        <v>320.24915999999996</v>
      </c>
      <c r="AI104" s="208">
        <v>320.24915999999996</v>
      </c>
      <c r="AJ104" s="208">
        <v>320.24915999999996</v>
      </c>
      <c r="AK104" s="208">
        <v>320.24915999999996</v>
      </c>
      <c r="AL104" s="208">
        <v>288.82499999999999</v>
      </c>
      <c r="AM104" s="191">
        <v>231.06</v>
      </c>
      <c r="AN104" s="312">
        <f t="shared" ca="1" si="9"/>
        <v>1</v>
      </c>
      <c r="AP104" s="34"/>
      <c r="AQ104" s="34"/>
      <c r="AR104" s="34"/>
      <c r="AS104" s="34"/>
      <c r="AT104" s="34"/>
      <c r="AU104" s="34"/>
    </row>
    <row r="105" spans="1:47" s="144" customFormat="1" ht="23.1" hidden="1" customHeight="1" x14ac:dyDescent="0.25">
      <c r="A105" s="517"/>
      <c r="B105" s="2">
        <v>404</v>
      </c>
      <c r="C105" s="2" t="s">
        <v>351</v>
      </c>
      <c r="D105" s="91" t="s">
        <v>791</v>
      </c>
      <c r="E105" s="116">
        <f t="shared" si="18"/>
        <v>3300</v>
      </c>
      <c r="F105" s="117">
        <f t="shared" si="18"/>
        <v>2000</v>
      </c>
      <c r="G105" s="101"/>
      <c r="H105" s="45"/>
      <c r="I105" s="45"/>
      <c r="J105" s="33"/>
      <c r="K105" s="202">
        <f t="shared" si="10"/>
        <v>3300</v>
      </c>
      <c r="L105" s="202">
        <f t="shared" si="10"/>
        <v>2000</v>
      </c>
      <c r="M105" s="51"/>
      <c r="N105" s="13">
        <f t="shared" si="14"/>
        <v>3296.875</v>
      </c>
      <c r="O105" s="13">
        <f t="shared" si="15"/>
        <v>1978.125</v>
      </c>
      <c r="P105" s="51"/>
      <c r="Q105" s="524">
        <v>1318.75</v>
      </c>
      <c r="R105" s="524">
        <v>1318.75</v>
      </c>
      <c r="S105" s="524">
        <v>1318.75</v>
      </c>
      <c r="T105" s="524">
        <v>1318.75</v>
      </c>
      <c r="U105" s="524">
        <v>1318.75</v>
      </c>
      <c r="V105" s="478">
        <v>1318.75</v>
      </c>
      <c r="W105" s="398">
        <v>997.16</v>
      </c>
      <c r="X105" s="398">
        <v>997.16</v>
      </c>
      <c r="Y105" s="436">
        <v>997.16</v>
      </c>
      <c r="Z105" s="409">
        <v>997.16</v>
      </c>
      <c r="AA105" s="409">
        <v>997.16</v>
      </c>
      <c r="AB105" s="376">
        <v>859.625</v>
      </c>
      <c r="AC105" s="305">
        <v>687.7</v>
      </c>
      <c r="AD105" s="289">
        <v>561.25</v>
      </c>
      <c r="AE105" s="277">
        <v>449</v>
      </c>
      <c r="AF105" s="263">
        <v>449</v>
      </c>
      <c r="AG105" s="263"/>
      <c r="AH105" s="208">
        <v>436.47911999999997</v>
      </c>
      <c r="AI105" s="208">
        <v>436.47911999999997</v>
      </c>
      <c r="AJ105" s="208">
        <v>436.47911999999997</v>
      </c>
      <c r="AK105" s="208">
        <v>436.47911999999997</v>
      </c>
      <c r="AL105" s="208">
        <v>393.65000000000003</v>
      </c>
      <c r="AM105" s="191">
        <v>314.92</v>
      </c>
      <c r="AN105" s="312">
        <f t="shared" ca="1" si="9"/>
        <v>1</v>
      </c>
      <c r="AP105" s="34"/>
      <c r="AQ105" s="34"/>
      <c r="AR105" s="34"/>
      <c r="AS105" s="34"/>
      <c r="AT105" s="34"/>
      <c r="AU105" s="34"/>
    </row>
    <row r="106" spans="1:47" ht="20.100000000000001" customHeight="1" x14ac:dyDescent="0.25">
      <c r="D106" s="136"/>
      <c r="E106" s="138"/>
      <c r="F106" s="139"/>
      <c r="J106" s="34"/>
      <c r="K106" s="202">
        <f t="shared" si="10"/>
        <v>0</v>
      </c>
      <c r="L106" s="202">
        <f t="shared" si="10"/>
        <v>0</v>
      </c>
      <c r="M106" s="2"/>
      <c r="N106" s="13"/>
      <c r="O106" s="13"/>
      <c r="P106" s="2"/>
      <c r="Q106" s="398"/>
      <c r="R106" s="398"/>
      <c r="S106" s="398"/>
      <c r="T106" s="398"/>
      <c r="U106" s="398"/>
      <c r="V106" s="398"/>
      <c r="W106" s="398"/>
      <c r="X106" s="398"/>
      <c r="Y106" s="400"/>
      <c r="Z106" s="401"/>
      <c r="AA106" s="401"/>
      <c r="AB106" s="329"/>
      <c r="AC106" s="332"/>
      <c r="AD106" s="330"/>
      <c r="AE106" s="280"/>
      <c r="AF106" s="331"/>
      <c r="AG106" s="331"/>
      <c r="AH106" s="208"/>
      <c r="AI106" s="208"/>
      <c r="AJ106" s="208"/>
      <c r="AK106" s="208"/>
      <c r="AL106" s="208"/>
      <c r="AM106" s="191"/>
      <c r="AN106" s="312" t="e">
        <f t="shared" ca="1" si="9"/>
        <v>#DIV/0!</v>
      </c>
    </row>
    <row r="107" spans="1:47" ht="23.1" customHeight="1" x14ac:dyDescent="0.25">
      <c r="D107" s="615" t="s">
        <v>734</v>
      </c>
      <c r="E107" s="615"/>
      <c r="F107" s="615"/>
      <c r="G107" s="615"/>
      <c r="H107" s="615"/>
      <c r="I107" s="615"/>
      <c r="J107" s="34"/>
      <c r="K107" s="202">
        <f t="shared" si="10"/>
        <v>0</v>
      </c>
      <c r="L107" s="202">
        <f t="shared" si="10"/>
        <v>0</v>
      </c>
      <c r="M107" s="2"/>
      <c r="N107" s="13"/>
      <c r="O107" s="13"/>
      <c r="P107" s="2"/>
      <c r="Q107" s="571">
        <v>45569</v>
      </c>
      <c r="R107" s="571">
        <v>45569</v>
      </c>
      <c r="S107" s="553">
        <v>45483</v>
      </c>
      <c r="T107" s="476">
        <v>45455</v>
      </c>
      <c r="U107" s="476">
        <v>45425</v>
      </c>
      <c r="V107" s="476">
        <v>45394</v>
      </c>
      <c r="W107" s="473">
        <v>220324</v>
      </c>
      <c r="X107" s="398"/>
      <c r="Y107" s="400"/>
      <c r="Z107" s="401"/>
      <c r="AA107" s="401"/>
      <c r="AB107" s="329"/>
      <c r="AC107" s="332"/>
      <c r="AD107" s="330"/>
      <c r="AE107" s="280"/>
      <c r="AF107" s="331"/>
      <c r="AG107" s="331"/>
      <c r="AH107" s="208"/>
      <c r="AI107" s="208"/>
      <c r="AJ107" s="208"/>
      <c r="AK107" s="208"/>
      <c r="AL107" s="208"/>
      <c r="AM107" s="191"/>
      <c r="AN107" s="312">
        <f t="shared" ca="1" si="9"/>
        <v>1</v>
      </c>
    </row>
    <row r="108" spans="1:47" ht="23.1" customHeight="1" x14ac:dyDescent="0.25">
      <c r="A108" s="449" t="s">
        <v>251</v>
      </c>
      <c r="B108" s="2">
        <v>1887</v>
      </c>
      <c r="C108" s="2" t="s">
        <v>405</v>
      </c>
      <c r="D108" s="4" t="s">
        <v>792</v>
      </c>
      <c r="E108" s="116">
        <f t="shared" ref="E108:F111" si="22">K108</f>
        <v>2500</v>
      </c>
      <c r="F108" s="117">
        <f t="shared" si="22"/>
        <v>1500</v>
      </c>
      <c r="G108" s="101"/>
      <c r="I108" s="45"/>
      <c r="K108" s="202">
        <f t="shared" si="10"/>
        <v>2500</v>
      </c>
      <c r="L108" s="202">
        <f t="shared" si="10"/>
        <v>1500</v>
      </c>
      <c r="M108" s="51"/>
      <c r="N108" s="13">
        <f t="shared" si="14"/>
        <v>2415.8000000000002</v>
      </c>
      <c r="O108" s="13">
        <f t="shared" si="15"/>
        <v>1449.48</v>
      </c>
      <c r="P108" s="51"/>
      <c r="Q108" s="562">
        <v>966.32</v>
      </c>
      <c r="R108" s="562">
        <v>966.32</v>
      </c>
      <c r="S108" s="554">
        <v>966.32</v>
      </c>
      <c r="T108" s="477">
        <v>966.32</v>
      </c>
      <c r="U108" s="477">
        <v>966.32</v>
      </c>
      <c r="V108" s="477">
        <v>966.32</v>
      </c>
      <c r="W108" s="450">
        <v>894.73</v>
      </c>
      <c r="X108" s="450">
        <v>858.41800000000012</v>
      </c>
      <c r="Y108" s="436">
        <v>780.38</v>
      </c>
      <c r="Z108" s="409">
        <v>780.38</v>
      </c>
      <c r="AA108" s="409">
        <v>780.38</v>
      </c>
      <c r="AB108" s="376">
        <v>711.71249999999998</v>
      </c>
      <c r="AC108" s="305">
        <v>569.37</v>
      </c>
      <c r="AD108" s="289">
        <v>567.88875000000007</v>
      </c>
      <c r="AE108" s="277">
        <v>454.31100000000004</v>
      </c>
      <c r="AF108" s="263">
        <v>454.31100000000004</v>
      </c>
      <c r="AG108" s="263">
        <v>454.31100000000004</v>
      </c>
      <c r="AH108" s="208">
        <v>408.86999999999995</v>
      </c>
      <c r="AI108" s="208">
        <v>408.86999999999995</v>
      </c>
      <c r="AJ108" s="208">
        <v>408.86999999999995</v>
      </c>
      <c r="AK108" s="208">
        <v>408.86999999999995</v>
      </c>
      <c r="AL108" s="208">
        <v>368.75</v>
      </c>
      <c r="AM108" s="191">
        <v>295</v>
      </c>
      <c r="AN108" s="312">
        <f t="shared" ca="1" si="9"/>
        <v>1</v>
      </c>
    </row>
    <row r="109" spans="1:47" ht="23.1" customHeight="1" x14ac:dyDescent="0.25">
      <c r="A109" s="449" t="s">
        <v>251</v>
      </c>
      <c r="B109" s="2">
        <v>1888</v>
      </c>
      <c r="C109" s="2" t="s">
        <v>406</v>
      </c>
      <c r="D109" s="4" t="s">
        <v>793</v>
      </c>
      <c r="E109" s="116">
        <f t="shared" si="22"/>
        <v>3000</v>
      </c>
      <c r="F109" s="117">
        <f t="shared" si="22"/>
        <v>1800</v>
      </c>
      <c r="G109" s="101"/>
      <c r="I109" s="45"/>
      <c r="K109" s="202">
        <f t="shared" si="10"/>
        <v>3000</v>
      </c>
      <c r="L109" s="202">
        <f t="shared" si="10"/>
        <v>1800</v>
      </c>
      <c r="M109" s="51"/>
      <c r="N109" s="13">
        <f t="shared" si="14"/>
        <v>2904.1000000000004</v>
      </c>
      <c r="O109" s="13">
        <f t="shared" si="15"/>
        <v>1742.46</v>
      </c>
      <c r="P109" s="51"/>
      <c r="Q109" s="562">
        <v>1161.6400000000001</v>
      </c>
      <c r="R109" s="562">
        <v>1161.6400000000001</v>
      </c>
      <c r="S109" s="554">
        <v>1161.6400000000001</v>
      </c>
      <c r="T109" s="477">
        <v>1161.6400000000001</v>
      </c>
      <c r="U109" s="477">
        <v>1161.6400000000001</v>
      </c>
      <c r="V109" s="477">
        <v>1161.6400000000001</v>
      </c>
      <c r="W109" s="450">
        <v>1075.5899999999999</v>
      </c>
      <c r="X109" s="450">
        <v>1075.58</v>
      </c>
      <c r="Y109" s="436">
        <v>977.8</v>
      </c>
      <c r="Z109" s="409">
        <v>977.8</v>
      </c>
      <c r="AA109" s="409">
        <v>977.8</v>
      </c>
      <c r="AB109" s="376">
        <v>892.15000000000009</v>
      </c>
      <c r="AC109" s="305">
        <v>713.72</v>
      </c>
      <c r="AD109" s="289">
        <v>682.68750000000011</v>
      </c>
      <c r="AE109" s="277">
        <v>546.15000000000009</v>
      </c>
      <c r="AF109" s="263">
        <v>546.15000000000009</v>
      </c>
      <c r="AG109" s="263">
        <v>546.15000000000009</v>
      </c>
      <c r="AH109" s="208">
        <v>491.53103999999996</v>
      </c>
      <c r="AI109" s="208">
        <v>491.53103999999996</v>
      </c>
      <c r="AJ109" s="208">
        <v>491.53103999999996</v>
      </c>
      <c r="AK109" s="208">
        <v>491.53103999999996</v>
      </c>
      <c r="AL109" s="208">
        <v>443.29999999999995</v>
      </c>
      <c r="AM109" s="191">
        <v>354.64</v>
      </c>
      <c r="AN109" s="312">
        <f t="shared" ca="1" si="9"/>
        <v>1</v>
      </c>
    </row>
    <row r="110" spans="1:47" ht="23.1" customHeight="1" x14ac:dyDescent="0.25">
      <c r="A110" s="449" t="s">
        <v>251</v>
      </c>
      <c r="B110" s="2">
        <v>1890</v>
      </c>
      <c r="C110" s="2" t="s">
        <v>408</v>
      </c>
      <c r="D110" s="4" t="s">
        <v>794</v>
      </c>
      <c r="E110" s="116">
        <f t="shared" si="22"/>
        <v>3700</v>
      </c>
      <c r="F110" s="117">
        <f t="shared" si="22"/>
        <v>2200</v>
      </c>
      <c r="G110" s="101"/>
      <c r="I110" s="45"/>
      <c r="K110" s="202">
        <f t="shared" si="10"/>
        <v>3700</v>
      </c>
      <c r="L110" s="202">
        <f t="shared" si="10"/>
        <v>2200</v>
      </c>
      <c r="M110" s="51"/>
      <c r="N110" s="13">
        <f t="shared" si="14"/>
        <v>3660.8249999999998</v>
      </c>
      <c r="O110" s="13">
        <f t="shared" si="15"/>
        <v>2196.4949999999999</v>
      </c>
      <c r="P110" s="51"/>
      <c r="Q110" s="562">
        <v>1464.33</v>
      </c>
      <c r="R110" s="562">
        <v>1464.33</v>
      </c>
      <c r="S110" s="554">
        <v>1464.33</v>
      </c>
      <c r="T110" s="477">
        <v>1464.33</v>
      </c>
      <c r="U110" s="477">
        <v>1464.33</v>
      </c>
      <c r="V110" s="477">
        <v>1464.33</v>
      </c>
      <c r="W110" s="450">
        <v>1355.8489999999999</v>
      </c>
      <c r="X110" s="450">
        <v>1355.8489999999999</v>
      </c>
      <c r="Y110" s="436">
        <v>1232.5899999999999</v>
      </c>
      <c r="Z110" s="409">
        <v>1232.5899999999999</v>
      </c>
      <c r="AA110" s="409">
        <v>1232.5899999999999</v>
      </c>
      <c r="AB110" s="376">
        <v>1124.625</v>
      </c>
      <c r="AC110" s="305">
        <v>899.7</v>
      </c>
      <c r="AD110" s="289">
        <v>860.58500000000004</v>
      </c>
      <c r="AE110" s="277">
        <v>688.46800000000007</v>
      </c>
      <c r="AF110" s="263">
        <v>688.46800000000007</v>
      </c>
      <c r="AG110" s="263">
        <v>688.46800000000007</v>
      </c>
      <c r="AH110" s="208">
        <v>619.61129999999991</v>
      </c>
      <c r="AI110" s="208">
        <v>619.61129999999991</v>
      </c>
      <c r="AJ110" s="208">
        <v>619.61129999999991</v>
      </c>
      <c r="AK110" s="208">
        <v>619.61129999999991</v>
      </c>
      <c r="AL110" s="208">
        <v>558.8125</v>
      </c>
      <c r="AM110" s="191">
        <v>447.05</v>
      </c>
      <c r="AN110" s="312">
        <f t="shared" ca="1" si="9"/>
        <v>1</v>
      </c>
    </row>
    <row r="111" spans="1:47" ht="23.1" customHeight="1" x14ac:dyDescent="0.25">
      <c r="A111" s="449" t="s">
        <v>251</v>
      </c>
      <c r="B111" s="2">
        <v>1891</v>
      </c>
      <c r="C111" s="2" t="s">
        <v>409</v>
      </c>
      <c r="D111" s="4" t="s">
        <v>795</v>
      </c>
      <c r="E111" s="116">
        <f t="shared" si="22"/>
        <v>4200</v>
      </c>
      <c r="F111" s="117">
        <f t="shared" si="22"/>
        <v>2500</v>
      </c>
      <c r="G111" s="101"/>
      <c r="I111" s="45"/>
      <c r="K111" s="202">
        <f t="shared" si="10"/>
        <v>4200</v>
      </c>
      <c r="L111" s="202">
        <f t="shared" si="10"/>
        <v>2500</v>
      </c>
      <c r="M111" s="51"/>
      <c r="N111" s="13">
        <f t="shared" si="14"/>
        <v>4152.7999999999993</v>
      </c>
      <c r="O111" s="13">
        <f t="shared" si="15"/>
        <v>2491.6799999999998</v>
      </c>
      <c r="P111" s="51"/>
      <c r="Q111" s="562">
        <v>1661.12</v>
      </c>
      <c r="R111" s="562">
        <v>1661.12</v>
      </c>
      <c r="S111" s="554">
        <v>1661.12</v>
      </c>
      <c r="T111" s="477">
        <v>1661.12</v>
      </c>
      <c r="U111" s="477">
        <v>1661.12</v>
      </c>
      <c r="V111" s="477">
        <v>1661.12</v>
      </c>
      <c r="W111" s="450">
        <v>1538.075</v>
      </c>
      <c r="X111" s="450">
        <v>1538.075</v>
      </c>
      <c r="Y111" s="436">
        <v>1398.25</v>
      </c>
      <c r="Z111" s="409">
        <v>1398.25</v>
      </c>
      <c r="AA111" s="409">
        <v>1398.25</v>
      </c>
      <c r="AB111" s="376">
        <v>1275.7750000000001</v>
      </c>
      <c r="AC111" s="305">
        <v>1020.62</v>
      </c>
      <c r="AD111" s="289">
        <v>976.23625000000004</v>
      </c>
      <c r="AE111" s="277">
        <v>780.98900000000003</v>
      </c>
      <c r="AF111" s="263">
        <v>780.98900000000003</v>
      </c>
      <c r="AG111" s="263">
        <v>780.98900000000003</v>
      </c>
      <c r="AH111" s="208">
        <v>702.89603999999997</v>
      </c>
      <c r="AI111" s="208">
        <v>702.89603999999997</v>
      </c>
      <c r="AJ111" s="208">
        <v>702.89603999999997</v>
      </c>
      <c r="AK111" s="208">
        <v>702.89603999999997</v>
      </c>
      <c r="AL111" s="208">
        <v>633.92499999999995</v>
      </c>
      <c r="AM111" s="191">
        <v>507.14</v>
      </c>
      <c r="AN111" s="312">
        <f t="shared" ca="1" si="9"/>
        <v>1</v>
      </c>
    </row>
    <row r="112" spans="1:47" ht="23.1" customHeight="1" x14ac:dyDescent="0.25">
      <c r="E112" s="138"/>
      <c r="F112" s="139"/>
      <c r="J112" s="34"/>
      <c r="K112" s="202">
        <f t="shared" si="10"/>
        <v>0</v>
      </c>
      <c r="L112" s="202">
        <f t="shared" si="10"/>
        <v>0</v>
      </c>
      <c r="M112" s="2"/>
      <c r="N112" s="13"/>
      <c r="O112" s="13"/>
      <c r="P112" s="2"/>
      <c r="Q112" s="398"/>
      <c r="R112" s="398"/>
      <c r="S112" s="398"/>
      <c r="T112" s="398"/>
      <c r="U112" s="398"/>
      <c r="V112" s="398"/>
      <c r="W112" s="398"/>
      <c r="X112" s="398"/>
      <c r="Y112" s="400"/>
      <c r="Z112" s="401"/>
      <c r="AA112" s="401"/>
      <c r="AB112" s="329"/>
      <c r="AC112" s="329"/>
      <c r="AD112" s="330"/>
      <c r="AE112" s="280"/>
      <c r="AF112" s="331"/>
      <c r="AG112" s="331"/>
      <c r="AH112" s="237"/>
      <c r="AI112" s="237"/>
      <c r="AJ112" s="237"/>
      <c r="AK112" s="237"/>
      <c r="AL112" s="237"/>
      <c r="AM112" s="197"/>
      <c r="AN112" s="312" t="e">
        <f t="shared" ca="1" si="9"/>
        <v>#DIV/0!</v>
      </c>
    </row>
    <row r="113" spans="1:47" ht="23.1" customHeight="1" x14ac:dyDescent="0.25">
      <c r="D113" s="615" t="s">
        <v>280</v>
      </c>
      <c r="E113" s="615"/>
      <c r="F113" s="615"/>
      <c r="G113" s="615"/>
      <c r="H113" s="615"/>
      <c r="I113" s="615"/>
      <c r="K113" s="202">
        <f t="shared" si="10"/>
        <v>0</v>
      </c>
      <c r="L113" s="202">
        <f t="shared" si="10"/>
        <v>0</v>
      </c>
      <c r="M113" s="51"/>
      <c r="N113" s="13"/>
      <c r="O113" s="13"/>
      <c r="P113" s="51"/>
      <c r="Q113" s="588">
        <v>45589</v>
      </c>
      <c r="R113" s="571">
        <v>45569</v>
      </c>
      <c r="S113" s="553">
        <v>45483</v>
      </c>
      <c r="T113" s="476">
        <v>45455</v>
      </c>
      <c r="U113" s="476">
        <v>45425</v>
      </c>
      <c r="V113" s="476">
        <v>45394</v>
      </c>
      <c r="W113" s="473">
        <v>220324</v>
      </c>
      <c r="X113" s="398"/>
      <c r="Y113" s="400"/>
      <c r="Z113" s="401"/>
      <c r="AA113" s="401"/>
      <c r="AB113" s="329"/>
      <c r="AC113" s="300"/>
      <c r="AD113" s="289"/>
      <c r="AE113" s="277"/>
      <c r="AF113" s="208"/>
      <c r="AG113" s="208"/>
      <c r="AH113" s="208"/>
      <c r="AI113" s="208"/>
      <c r="AJ113" s="208"/>
      <c r="AK113" s="208"/>
      <c r="AL113" s="208"/>
      <c r="AM113" s="191"/>
      <c r="AN113" s="312">
        <f t="shared" ca="1" si="9"/>
        <v>1.0004388948627356</v>
      </c>
    </row>
    <row r="114" spans="1:47" s="66" customFormat="1" ht="23.1" customHeight="1" x14ac:dyDescent="0.25">
      <c r="A114" s="448" t="s">
        <v>238</v>
      </c>
      <c r="B114" s="60">
        <v>1938</v>
      </c>
      <c r="C114" s="2" t="s">
        <v>442</v>
      </c>
      <c r="D114" s="91" t="s">
        <v>143</v>
      </c>
      <c r="E114" s="116">
        <f t="shared" ref="E114:F117" si="23">K114</f>
        <v>2600</v>
      </c>
      <c r="F114" s="117">
        <f t="shared" si="23"/>
        <v>1600</v>
      </c>
      <c r="G114" s="101"/>
      <c r="H114" s="2"/>
      <c r="I114" s="45"/>
      <c r="J114" s="33"/>
      <c r="K114" s="202">
        <f t="shared" si="10"/>
        <v>2600</v>
      </c>
      <c r="L114" s="202">
        <f t="shared" si="10"/>
        <v>1600</v>
      </c>
      <c r="M114" s="51"/>
      <c r="N114" s="13">
        <f t="shared" si="14"/>
        <v>2585</v>
      </c>
      <c r="O114" s="13">
        <f t="shared" si="15"/>
        <v>1551</v>
      </c>
      <c r="P114" s="63"/>
      <c r="Q114" s="587">
        <v>1034</v>
      </c>
      <c r="R114" s="562">
        <v>939.25</v>
      </c>
      <c r="S114" s="554">
        <v>939.25</v>
      </c>
      <c r="T114" s="477">
        <v>939.25</v>
      </c>
      <c r="U114" s="477">
        <v>939.25</v>
      </c>
      <c r="V114" s="477">
        <v>939.25</v>
      </c>
      <c r="W114" s="450">
        <v>869.6930000000001</v>
      </c>
      <c r="X114" s="450">
        <v>869.6930000000001</v>
      </c>
      <c r="Y114" s="436">
        <v>790.63</v>
      </c>
      <c r="Z114" s="409">
        <v>790.63</v>
      </c>
      <c r="AA114" s="409">
        <v>790.63</v>
      </c>
      <c r="AB114" s="376">
        <v>721.375</v>
      </c>
      <c r="AC114" s="305">
        <v>577.1</v>
      </c>
      <c r="AD114" s="289">
        <v>530.77750000000003</v>
      </c>
      <c r="AE114" s="277">
        <v>424.62200000000001</v>
      </c>
      <c r="AF114" s="263">
        <v>424.62200000000001</v>
      </c>
      <c r="AG114" s="263">
        <v>424.62200000000001</v>
      </c>
      <c r="AH114" s="208">
        <v>382.16178000000002</v>
      </c>
      <c r="AI114" s="208">
        <v>382.16178000000002</v>
      </c>
      <c r="AJ114" s="208">
        <v>382.16178000000002</v>
      </c>
      <c r="AK114" s="208">
        <v>382.16178000000002</v>
      </c>
      <c r="AL114" s="208">
        <v>344.66250000000002</v>
      </c>
      <c r="AM114" s="192">
        <v>275.73</v>
      </c>
      <c r="AN114" s="312">
        <f ca="1">Q114/OFFSET(Q114,0,1)</f>
        <v>1.1008783603939314</v>
      </c>
      <c r="AO114" s="144"/>
    </row>
    <row r="115" spans="1:47" s="144" customFormat="1" ht="23.1" customHeight="1" x14ac:dyDescent="0.25">
      <c r="A115" s="449"/>
      <c r="B115" s="2">
        <v>1939</v>
      </c>
      <c r="C115" s="2" t="s">
        <v>443</v>
      </c>
      <c r="D115" s="91" t="s">
        <v>43</v>
      </c>
      <c r="E115" s="116">
        <f t="shared" si="23"/>
        <v>3400</v>
      </c>
      <c r="F115" s="117">
        <f t="shared" si="23"/>
        <v>2100</v>
      </c>
      <c r="G115" s="101"/>
      <c r="H115" s="2"/>
      <c r="I115" s="45"/>
      <c r="J115" s="33"/>
      <c r="K115" s="202">
        <f t="shared" si="10"/>
        <v>3400</v>
      </c>
      <c r="L115" s="202">
        <f t="shared" si="10"/>
        <v>2100</v>
      </c>
      <c r="M115" s="51"/>
      <c r="N115" s="13">
        <f t="shared" si="14"/>
        <v>3362.5</v>
      </c>
      <c r="O115" s="13">
        <f t="shared" si="15"/>
        <v>2017.5</v>
      </c>
      <c r="P115" s="51"/>
      <c r="Q115" s="587">
        <v>1345</v>
      </c>
      <c r="R115" s="562">
        <v>1222.1300000000001</v>
      </c>
      <c r="S115" s="554">
        <v>1222.1300000000001</v>
      </c>
      <c r="T115" s="477">
        <v>1222.1300000000001</v>
      </c>
      <c r="U115" s="477">
        <v>1222.1300000000001</v>
      </c>
      <c r="V115" s="477">
        <v>1222.1300000000001</v>
      </c>
      <c r="W115" s="450">
        <v>1131.5920000000001</v>
      </c>
      <c r="X115" s="450">
        <v>1131.5920000000001</v>
      </c>
      <c r="Y115" s="436">
        <v>1028.72</v>
      </c>
      <c r="Z115" s="409">
        <v>1028.72</v>
      </c>
      <c r="AA115" s="409">
        <v>1028.72</v>
      </c>
      <c r="AB115" s="376">
        <v>938.61249999999995</v>
      </c>
      <c r="AC115" s="305">
        <v>750.89</v>
      </c>
      <c r="AD115" s="289">
        <v>690.62125000000015</v>
      </c>
      <c r="AE115" s="277">
        <v>552.49700000000007</v>
      </c>
      <c r="AF115" s="263">
        <v>552.49700000000007</v>
      </c>
      <c r="AG115" s="263">
        <v>552.49700000000007</v>
      </c>
      <c r="AH115" s="208">
        <v>497.24135999999993</v>
      </c>
      <c r="AI115" s="208">
        <v>497.24135999999993</v>
      </c>
      <c r="AJ115" s="208">
        <v>497.24135999999993</v>
      </c>
      <c r="AK115" s="208">
        <v>497.24135999999993</v>
      </c>
      <c r="AL115" s="208">
        <v>448.45</v>
      </c>
      <c r="AM115" s="191">
        <v>358.76</v>
      </c>
      <c r="AN115" s="312">
        <f t="shared" ref="AN115:AN178" ca="1" si="24">Q115/OFFSET(Q115,0,1)</f>
        <v>1.1005375860178539</v>
      </c>
      <c r="AP115" s="34"/>
      <c r="AQ115" s="34"/>
      <c r="AR115" s="34"/>
      <c r="AS115" s="34"/>
      <c r="AT115" s="34"/>
      <c r="AU115" s="34"/>
    </row>
    <row r="116" spans="1:47" s="144" customFormat="1" ht="23.1" customHeight="1" x14ac:dyDescent="0.25">
      <c r="A116" s="449"/>
      <c r="B116" s="2">
        <v>1940</v>
      </c>
      <c r="C116" s="2" t="s">
        <v>444</v>
      </c>
      <c r="D116" s="91" t="s">
        <v>41</v>
      </c>
      <c r="E116" s="116">
        <f t="shared" si="23"/>
        <v>5000</v>
      </c>
      <c r="F116" s="117">
        <f t="shared" si="23"/>
        <v>3000</v>
      </c>
      <c r="G116" s="101"/>
      <c r="H116" s="2"/>
      <c r="I116" s="45"/>
      <c r="J116" s="33"/>
      <c r="K116" s="202">
        <f t="shared" si="10"/>
        <v>5000</v>
      </c>
      <c r="L116" s="202">
        <f t="shared" si="10"/>
        <v>3000</v>
      </c>
      <c r="M116" s="51"/>
      <c r="N116" s="13">
        <f t="shared" si="14"/>
        <v>4950</v>
      </c>
      <c r="O116" s="13">
        <f t="shared" si="15"/>
        <v>2970</v>
      </c>
      <c r="P116" s="51"/>
      <c r="Q116" s="587">
        <v>1980</v>
      </c>
      <c r="R116" s="562">
        <v>1799.52</v>
      </c>
      <c r="S116" s="554">
        <v>1799.52</v>
      </c>
      <c r="T116" s="477">
        <v>1799.52</v>
      </c>
      <c r="U116" s="477">
        <v>1799.52</v>
      </c>
      <c r="V116" s="477">
        <v>1799.52</v>
      </c>
      <c r="W116" s="450">
        <v>1666.2250000000001</v>
      </c>
      <c r="X116" s="450">
        <v>1666.2250000000001</v>
      </c>
      <c r="Y116" s="436">
        <v>1514.75</v>
      </c>
      <c r="Z116" s="409">
        <v>1514.75</v>
      </c>
      <c r="AA116" s="409">
        <v>1514.75</v>
      </c>
      <c r="AB116" s="376">
        <v>1382.075</v>
      </c>
      <c r="AC116" s="305">
        <v>1105.6600000000001</v>
      </c>
      <c r="AD116" s="289">
        <v>1016.9087500000002</v>
      </c>
      <c r="AE116" s="277">
        <v>813.52700000000016</v>
      </c>
      <c r="AF116" s="263">
        <v>813.52700000000016</v>
      </c>
      <c r="AG116" s="263">
        <v>813.52700000000016</v>
      </c>
      <c r="AH116" s="208">
        <v>661</v>
      </c>
      <c r="AI116" s="234">
        <v>661</v>
      </c>
      <c r="AJ116" s="208">
        <v>732.18221999999992</v>
      </c>
      <c r="AK116" s="208">
        <v>732.18221999999992</v>
      </c>
      <c r="AL116" s="208">
        <v>660.33749999999998</v>
      </c>
      <c r="AM116" s="191">
        <v>528.27</v>
      </c>
      <c r="AN116" s="312">
        <f t="shared" ca="1" si="24"/>
        <v>1.1002934115764205</v>
      </c>
      <c r="AP116" s="34"/>
      <c r="AQ116" s="34"/>
      <c r="AR116" s="34"/>
      <c r="AS116" s="34"/>
      <c r="AT116" s="34"/>
      <c r="AU116" s="34"/>
    </row>
    <row r="117" spans="1:47" s="144" customFormat="1" ht="23.1" customHeight="1" x14ac:dyDescent="0.25">
      <c r="A117" s="449"/>
      <c r="B117" s="2">
        <v>1940</v>
      </c>
      <c r="C117" s="2" t="s">
        <v>849</v>
      </c>
      <c r="D117" s="91" t="s">
        <v>850</v>
      </c>
      <c r="E117" s="116">
        <f t="shared" si="23"/>
        <v>7700</v>
      </c>
      <c r="F117" s="117">
        <f t="shared" si="23"/>
        <v>4700</v>
      </c>
      <c r="G117" s="101"/>
      <c r="H117" s="2"/>
      <c r="I117" s="45"/>
      <c r="J117" s="33"/>
      <c r="K117" s="202">
        <f t="shared" si="10"/>
        <v>7700</v>
      </c>
      <c r="L117" s="202">
        <f t="shared" si="10"/>
        <v>4700</v>
      </c>
      <c r="M117" s="51"/>
      <c r="N117" s="13">
        <f t="shared" si="14"/>
        <v>7697.5</v>
      </c>
      <c r="O117" s="13">
        <f t="shared" si="15"/>
        <v>4618.5</v>
      </c>
      <c r="P117" s="51"/>
      <c r="Q117" s="562">
        <v>3079</v>
      </c>
      <c r="R117" s="562">
        <v>2798.77</v>
      </c>
      <c r="S117" s="554">
        <v>2798.77</v>
      </c>
      <c r="T117" s="477">
        <v>2798.77</v>
      </c>
      <c r="U117" s="477">
        <v>2798.77</v>
      </c>
      <c r="V117" s="477">
        <v>2798.77</v>
      </c>
      <c r="W117" s="450">
        <v>2591.4569999999999</v>
      </c>
      <c r="X117" s="450">
        <v>2591.4569999999999</v>
      </c>
      <c r="Y117" s="436">
        <v>2355.87</v>
      </c>
      <c r="Z117" s="409">
        <v>2355.87</v>
      </c>
      <c r="AA117" s="409">
        <v>2355.87</v>
      </c>
      <c r="AB117" s="376">
        <v>1382.075</v>
      </c>
      <c r="AC117" s="305">
        <v>1105.6600000000001</v>
      </c>
      <c r="AD117" s="289">
        <v>1016.9087500000002</v>
      </c>
      <c r="AE117" s="277">
        <v>813.52700000000016</v>
      </c>
      <c r="AF117" s="263">
        <v>813.52700000000016</v>
      </c>
      <c r="AG117" s="263">
        <v>813.52700000000016</v>
      </c>
      <c r="AH117" s="208">
        <v>661</v>
      </c>
      <c r="AI117" s="234">
        <v>661</v>
      </c>
      <c r="AJ117" s="208">
        <v>732.18221999999992</v>
      </c>
      <c r="AK117" s="208">
        <v>732.18221999999992</v>
      </c>
      <c r="AL117" s="208">
        <v>660.33749999999998</v>
      </c>
      <c r="AM117" s="191">
        <v>528.27</v>
      </c>
      <c r="AN117" s="312">
        <f t="shared" ca="1" si="24"/>
        <v>1.1001261268342879</v>
      </c>
      <c r="AP117" s="34"/>
      <c r="AQ117" s="34"/>
      <c r="AR117" s="34"/>
      <c r="AS117" s="34"/>
      <c r="AT117" s="34"/>
      <c r="AU117" s="34"/>
    </row>
    <row r="118" spans="1:47" s="144" customFormat="1" ht="20.100000000000001" customHeight="1" x14ac:dyDescent="0.25">
      <c r="A118" s="2"/>
      <c r="B118" s="2"/>
      <c r="C118" s="2"/>
      <c r="D118" s="2"/>
      <c r="E118" s="138"/>
      <c r="F118" s="139"/>
      <c r="G118" s="99"/>
      <c r="H118" s="2"/>
      <c r="I118" s="2"/>
      <c r="J118" s="34"/>
      <c r="K118" s="202">
        <f t="shared" si="10"/>
        <v>0</v>
      </c>
      <c r="L118" s="202">
        <f t="shared" si="10"/>
        <v>0</v>
      </c>
      <c r="M118" s="2"/>
      <c r="N118" s="13"/>
      <c r="O118" s="13"/>
      <c r="P118" s="2"/>
      <c r="Q118" s="398"/>
      <c r="R118" s="398"/>
      <c r="S118" s="398"/>
      <c r="T118" s="398"/>
      <c r="U118" s="398"/>
      <c r="V118" s="398"/>
      <c r="W118" s="398"/>
      <c r="X118" s="398"/>
      <c r="Y118" s="400"/>
      <c r="Z118" s="401"/>
      <c r="AA118" s="401"/>
      <c r="AB118" s="329"/>
      <c r="AC118" s="329"/>
      <c r="AD118" s="330"/>
      <c r="AE118" s="280"/>
      <c r="AF118" s="331"/>
      <c r="AG118" s="331"/>
      <c r="AH118" s="237"/>
      <c r="AI118" s="334"/>
      <c r="AJ118" s="237"/>
      <c r="AK118" s="237"/>
      <c r="AL118" s="237"/>
      <c r="AM118" s="197"/>
      <c r="AN118" s="312" t="e">
        <f t="shared" ca="1" si="24"/>
        <v>#DIV/0!</v>
      </c>
      <c r="AP118" s="34"/>
      <c r="AQ118" s="34"/>
      <c r="AR118" s="34"/>
      <c r="AS118" s="34"/>
      <c r="AT118" s="34"/>
      <c r="AU118" s="34"/>
    </row>
    <row r="119" spans="1:47" s="144" customFormat="1" ht="23.1" customHeight="1" x14ac:dyDescent="0.25">
      <c r="A119" s="2"/>
      <c r="B119" s="2"/>
      <c r="C119" s="2"/>
      <c r="D119" s="615" t="s">
        <v>273</v>
      </c>
      <c r="E119" s="615"/>
      <c r="F119" s="615"/>
      <c r="G119" s="615"/>
      <c r="H119" s="615"/>
      <c r="I119" s="615"/>
      <c r="J119" s="33"/>
      <c r="K119" s="202">
        <f t="shared" si="10"/>
        <v>0</v>
      </c>
      <c r="L119" s="202">
        <f t="shared" si="10"/>
        <v>0</v>
      </c>
      <c r="M119" s="51"/>
      <c r="N119" s="13"/>
      <c r="O119" s="13"/>
      <c r="P119" s="51"/>
      <c r="Q119" s="571">
        <v>45569</v>
      </c>
      <c r="R119" s="571">
        <v>45569</v>
      </c>
      <c r="S119" s="553">
        <v>45483</v>
      </c>
      <c r="T119" s="476">
        <v>45455</v>
      </c>
      <c r="U119" s="476">
        <v>45425</v>
      </c>
      <c r="V119" s="476">
        <v>45394</v>
      </c>
      <c r="W119" s="473">
        <v>220324</v>
      </c>
      <c r="X119" s="398"/>
      <c r="Y119" s="400"/>
      <c r="Z119" s="401"/>
      <c r="AA119" s="401"/>
      <c r="AB119" s="376"/>
      <c r="AC119" s="305"/>
      <c r="AD119" s="289"/>
      <c r="AE119" s="277"/>
      <c r="AF119" s="263"/>
      <c r="AG119" s="263"/>
      <c r="AH119" s="208"/>
      <c r="AI119" s="208"/>
      <c r="AJ119" s="208"/>
      <c r="AK119" s="208"/>
      <c r="AL119" s="208"/>
      <c r="AM119" s="191"/>
      <c r="AN119" s="312">
        <f t="shared" ca="1" si="24"/>
        <v>1</v>
      </c>
      <c r="AP119" s="34"/>
      <c r="AQ119" s="34"/>
      <c r="AR119" s="34"/>
      <c r="AS119" s="34"/>
      <c r="AT119" s="34"/>
      <c r="AU119" s="34"/>
    </row>
    <row r="120" spans="1:47" s="144" customFormat="1" ht="23.1" customHeight="1" x14ac:dyDescent="0.25">
      <c r="A120" s="449"/>
      <c r="B120" s="2">
        <v>1917</v>
      </c>
      <c r="C120" s="2" t="s">
        <v>432</v>
      </c>
      <c r="D120" s="4" t="s">
        <v>135</v>
      </c>
      <c r="E120" s="116">
        <f t="shared" ref="E120:F123" si="25">K120</f>
        <v>3300</v>
      </c>
      <c r="F120" s="117">
        <f t="shared" si="25"/>
        <v>2000</v>
      </c>
      <c r="G120" s="101"/>
      <c r="H120" s="45"/>
      <c r="I120" s="2"/>
      <c r="J120" s="33"/>
      <c r="K120" s="202">
        <f t="shared" si="10"/>
        <v>3300</v>
      </c>
      <c r="L120" s="202">
        <f t="shared" si="10"/>
        <v>2000</v>
      </c>
      <c r="M120" s="51"/>
      <c r="N120" s="13">
        <f t="shared" si="14"/>
        <v>3207.2750000000001</v>
      </c>
      <c r="O120" s="13">
        <f t="shared" si="15"/>
        <v>1924.3650000000002</v>
      </c>
      <c r="P120" s="51"/>
      <c r="Q120" s="562">
        <v>1282.9100000000001</v>
      </c>
      <c r="R120" s="562">
        <v>1282.9100000000001</v>
      </c>
      <c r="S120" s="554">
        <v>1282.9100000000001</v>
      </c>
      <c r="T120" s="477">
        <v>1282.9100000000001</v>
      </c>
      <c r="U120" s="477">
        <v>1282.9100000000001</v>
      </c>
      <c r="V120" s="477">
        <v>1282.9100000000001</v>
      </c>
      <c r="W120" s="450">
        <v>1187.8790000000001</v>
      </c>
      <c r="X120" s="450">
        <v>1187.8790000000001</v>
      </c>
      <c r="Y120" s="436">
        <v>1079.8900000000001</v>
      </c>
      <c r="Z120" s="409">
        <v>1079.8900000000001</v>
      </c>
      <c r="AA120" s="409">
        <v>1079.8900000000001</v>
      </c>
      <c r="AB120" s="376">
        <v>985.3</v>
      </c>
      <c r="AC120" s="305">
        <v>788.24</v>
      </c>
      <c r="AD120" s="289">
        <v>724.96875</v>
      </c>
      <c r="AE120" s="277">
        <v>579.97500000000002</v>
      </c>
      <c r="AF120" s="263">
        <v>579.97500000000002</v>
      </c>
      <c r="AG120" s="263">
        <v>579.97500000000002</v>
      </c>
      <c r="AH120" s="208">
        <v>521.98145999999997</v>
      </c>
      <c r="AI120" s="208">
        <v>521.98145999999997</v>
      </c>
      <c r="AJ120" s="208">
        <v>521.98145999999997</v>
      </c>
      <c r="AK120" s="208">
        <v>521.98145999999997</v>
      </c>
      <c r="AL120" s="208">
        <v>470.76250000000005</v>
      </c>
      <c r="AM120" s="191">
        <v>376.61</v>
      </c>
      <c r="AN120" s="312">
        <f t="shared" ca="1" si="24"/>
        <v>1</v>
      </c>
      <c r="AP120" s="34"/>
      <c r="AQ120" s="34"/>
      <c r="AR120" s="34"/>
      <c r="AS120" s="34"/>
      <c r="AT120" s="34"/>
      <c r="AU120" s="34"/>
    </row>
    <row r="121" spans="1:47" s="144" customFormat="1" ht="23.1" customHeight="1" x14ac:dyDescent="0.25">
      <c r="A121" s="449"/>
      <c r="B121" s="2">
        <v>1918</v>
      </c>
      <c r="C121" s="2" t="s">
        <v>433</v>
      </c>
      <c r="D121" s="4" t="s">
        <v>136</v>
      </c>
      <c r="E121" s="116">
        <f t="shared" si="25"/>
        <v>5900</v>
      </c>
      <c r="F121" s="117">
        <f t="shared" si="25"/>
        <v>3500</v>
      </c>
      <c r="G121" s="101"/>
      <c r="H121" s="45"/>
      <c r="I121" s="2"/>
      <c r="J121" s="33"/>
      <c r="K121" s="202">
        <f t="shared" si="10"/>
        <v>5900</v>
      </c>
      <c r="L121" s="202">
        <f t="shared" si="10"/>
        <v>3500</v>
      </c>
      <c r="M121" s="51"/>
      <c r="N121" s="13">
        <f t="shared" si="14"/>
        <v>5831.8499999999995</v>
      </c>
      <c r="O121" s="13">
        <f t="shared" si="15"/>
        <v>3499.1099999999997</v>
      </c>
      <c r="P121" s="51"/>
      <c r="Q121" s="562">
        <v>2332.7399999999998</v>
      </c>
      <c r="R121" s="562">
        <v>2332.7399999999998</v>
      </c>
      <c r="S121" s="554">
        <v>2332.7399999999998</v>
      </c>
      <c r="T121" s="477">
        <v>2332.7399999999998</v>
      </c>
      <c r="U121" s="477">
        <v>2332.7399999999998</v>
      </c>
      <c r="V121" s="477">
        <v>2332.7399999999998</v>
      </c>
      <c r="W121" s="450">
        <v>2159.9380000000001</v>
      </c>
      <c r="X121" s="450">
        <v>2159.9380000000001</v>
      </c>
      <c r="Y121" s="436">
        <v>1963.58</v>
      </c>
      <c r="Z121" s="409">
        <v>1963.58</v>
      </c>
      <c r="AA121" s="409">
        <v>1963.58</v>
      </c>
      <c r="AB121" s="376">
        <v>1791.5875000000001</v>
      </c>
      <c r="AC121" s="305">
        <v>1433.27</v>
      </c>
      <c r="AD121" s="289">
        <v>1318.2125000000001</v>
      </c>
      <c r="AE121" s="277">
        <v>1054.5700000000002</v>
      </c>
      <c r="AF121" s="263">
        <v>1054.5700000000002</v>
      </c>
      <c r="AG121" s="263">
        <v>1054.5700000000002</v>
      </c>
      <c r="AH121" s="208">
        <v>949.11893999999984</v>
      </c>
      <c r="AI121" s="208">
        <v>949.11893999999984</v>
      </c>
      <c r="AJ121" s="208">
        <v>949.11893999999984</v>
      </c>
      <c r="AK121" s="208">
        <v>949.11893999999984</v>
      </c>
      <c r="AL121" s="208">
        <v>855.98749999999995</v>
      </c>
      <c r="AM121" s="191">
        <v>684.79</v>
      </c>
      <c r="AN121" s="312">
        <f t="shared" ca="1" si="24"/>
        <v>1</v>
      </c>
      <c r="AP121" s="34"/>
      <c r="AQ121" s="34"/>
      <c r="AR121" s="34"/>
      <c r="AS121" s="34"/>
      <c r="AT121" s="34"/>
      <c r="AU121" s="34"/>
    </row>
    <row r="122" spans="1:47" s="144" customFormat="1" ht="23.1" customHeight="1" x14ac:dyDescent="0.25">
      <c r="A122" s="449"/>
      <c r="B122" s="2">
        <v>1919</v>
      </c>
      <c r="C122" s="2" t="s">
        <v>434</v>
      </c>
      <c r="D122" s="4" t="s">
        <v>253</v>
      </c>
      <c r="E122" s="116">
        <f t="shared" si="25"/>
        <v>12200</v>
      </c>
      <c r="F122" s="117">
        <f t="shared" si="25"/>
        <v>7400</v>
      </c>
      <c r="G122" s="101"/>
      <c r="H122" s="45"/>
      <c r="I122" s="2"/>
      <c r="J122" s="33"/>
      <c r="K122" s="202">
        <f t="shared" si="10"/>
        <v>12200</v>
      </c>
      <c r="L122" s="202">
        <f t="shared" si="10"/>
        <v>7400</v>
      </c>
      <c r="M122" s="51"/>
      <c r="N122" s="13">
        <f t="shared" si="14"/>
        <v>12195.45</v>
      </c>
      <c r="O122" s="13">
        <f t="shared" si="15"/>
        <v>7317.27</v>
      </c>
      <c r="P122" s="51"/>
      <c r="Q122" s="562">
        <v>4878.18</v>
      </c>
      <c r="R122" s="562">
        <v>4878.18</v>
      </c>
      <c r="S122" s="554">
        <v>4878.18</v>
      </c>
      <c r="T122" s="477">
        <v>4878.18</v>
      </c>
      <c r="U122" s="477">
        <v>4878.18</v>
      </c>
      <c r="V122" s="477">
        <v>4878.18</v>
      </c>
      <c r="W122" s="450">
        <v>4516.8420000000006</v>
      </c>
      <c r="X122" s="450">
        <v>4516.8420000000006</v>
      </c>
      <c r="Y122" s="436">
        <v>4106.22</v>
      </c>
      <c r="Z122" s="409">
        <v>4106.22</v>
      </c>
      <c r="AA122" s="409">
        <v>4106.22</v>
      </c>
      <c r="AB122" s="376">
        <v>3746.5499999999997</v>
      </c>
      <c r="AC122" s="305">
        <v>2997.24</v>
      </c>
      <c r="AD122" s="289">
        <v>2866.9162500000002</v>
      </c>
      <c r="AE122" s="277">
        <v>2293.5330000000004</v>
      </c>
      <c r="AF122" s="263">
        <v>2293.5330000000004</v>
      </c>
      <c r="AG122" s="263">
        <v>2293.5330000000004</v>
      </c>
      <c r="AH122" s="208">
        <v>2064.1836599999997</v>
      </c>
      <c r="AI122" s="208">
        <v>2064.1836599999997</v>
      </c>
      <c r="AJ122" s="208">
        <v>2064.1836599999997</v>
      </c>
      <c r="AK122" s="208">
        <v>2064.1836599999997</v>
      </c>
      <c r="AL122" s="208">
        <v>1861.6374999999998</v>
      </c>
      <c r="AM122" s="191">
        <v>1489.31</v>
      </c>
      <c r="AN122" s="312">
        <f t="shared" ca="1" si="24"/>
        <v>1</v>
      </c>
      <c r="AP122" s="34"/>
      <c r="AQ122" s="34"/>
      <c r="AR122" s="34"/>
      <c r="AS122" s="34"/>
      <c r="AT122" s="34"/>
      <c r="AU122" s="34"/>
    </row>
    <row r="123" spans="1:47" s="144" customFormat="1" ht="23.1" customHeight="1" x14ac:dyDescent="0.25">
      <c r="A123" s="449"/>
      <c r="B123" s="2">
        <v>1920</v>
      </c>
      <c r="C123" s="2" t="s">
        <v>435</v>
      </c>
      <c r="D123" s="4" t="s">
        <v>137</v>
      </c>
      <c r="E123" s="116">
        <f t="shared" si="25"/>
        <v>16400</v>
      </c>
      <c r="F123" s="117">
        <f t="shared" si="25"/>
        <v>9900</v>
      </c>
      <c r="G123" s="101"/>
      <c r="H123" s="45"/>
      <c r="I123" s="2"/>
      <c r="J123" s="33"/>
      <c r="K123" s="202">
        <f t="shared" si="10"/>
        <v>16400</v>
      </c>
      <c r="L123" s="202">
        <f t="shared" si="10"/>
        <v>9900</v>
      </c>
      <c r="M123" s="51"/>
      <c r="N123" s="13">
        <f t="shared" si="14"/>
        <v>16348.150000000001</v>
      </c>
      <c r="O123" s="13">
        <f t="shared" si="15"/>
        <v>9808.89</v>
      </c>
      <c r="P123" s="51"/>
      <c r="Q123" s="562">
        <v>6539.26</v>
      </c>
      <c r="R123" s="562">
        <v>6539.26</v>
      </c>
      <c r="S123" s="554">
        <v>6539.26</v>
      </c>
      <c r="T123" s="477">
        <v>6539.26</v>
      </c>
      <c r="U123" s="477">
        <v>6539.26</v>
      </c>
      <c r="V123" s="477">
        <v>6539.26</v>
      </c>
      <c r="W123" s="450">
        <v>6054.8730000000005</v>
      </c>
      <c r="X123" s="450">
        <v>6054.8730000000005</v>
      </c>
      <c r="Y123" s="436">
        <v>5504.43</v>
      </c>
      <c r="Z123" s="409">
        <v>5504.43</v>
      </c>
      <c r="AA123" s="409">
        <v>5504.43</v>
      </c>
      <c r="AB123" s="376">
        <v>5022.2875000000004</v>
      </c>
      <c r="AC123" s="305">
        <v>4017.83</v>
      </c>
      <c r="AD123" s="289">
        <v>3695.3262500000005</v>
      </c>
      <c r="AE123" s="277">
        <v>2956.2610000000004</v>
      </c>
      <c r="AF123" s="263">
        <v>2956.2610000000004</v>
      </c>
      <c r="AG123" s="263">
        <v>2956.2610000000004</v>
      </c>
      <c r="AH123" s="208">
        <v>2361.9519</v>
      </c>
      <c r="AI123" s="208">
        <v>2361.9519</v>
      </c>
      <c r="AJ123" s="208">
        <v>2361.9519</v>
      </c>
      <c r="AK123" s="208">
        <v>2361.9519</v>
      </c>
      <c r="AL123" s="208">
        <v>2130.1875</v>
      </c>
      <c r="AM123" s="191">
        <v>1704.15</v>
      </c>
      <c r="AN123" s="312">
        <f t="shared" ca="1" si="24"/>
        <v>1</v>
      </c>
      <c r="AP123" s="34"/>
      <c r="AQ123" s="34"/>
      <c r="AR123" s="34"/>
      <c r="AS123" s="34"/>
      <c r="AT123" s="34"/>
      <c r="AU123" s="34"/>
    </row>
    <row r="124" spans="1:47" s="144" customFormat="1" ht="20.100000000000001" customHeight="1" x14ac:dyDescent="0.25">
      <c r="A124" s="2"/>
      <c r="B124" s="2"/>
      <c r="C124" s="2"/>
      <c r="D124" s="136"/>
      <c r="E124" s="138"/>
      <c r="F124" s="139"/>
      <c r="G124" s="99"/>
      <c r="H124" s="2"/>
      <c r="I124" s="2"/>
      <c r="J124" s="34"/>
      <c r="K124" s="202">
        <f t="shared" si="10"/>
        <v>0</v>
      </c>
      <c r="L124" s="202">
        <f t="shared" si="10"/>
        <v>0</v>
      </c>
      <c r="M124" s="2"/>
      <c r="N124" s="13"/>
      <c r="O124" s="13"/>
      <c r="P124" s="2"/>
      <c r="Q124" s="398"/>
      <c r="R124" s="398"/>
      <c r="S124" s="398"/>
      <c r="T124" s="398"/>
      <c r="U124" s="398"/>
      <c r="V124" s="398"/>
      <c r="W124" s="398"/>
      <c r="X124" s="398"/>
      <c r="Y124" s="400"/>
      <c r="Z124" s="401"/>
      <c r="AA124" s="401"/>
      <c r="AB124" s="329"/>
      <c r="AC124" s="329"/>
      <c r="AD124" s="330"/>
      <c r="AE124" s="280"/>
      <c r="AF124" s="331"/>
      <c r="AG124" s="331"/>
      <c r="AH124" s="237"/>
      <c r="AI124" s="237"/>
      <c r="AJ124" s="237"/>
      <c r="AK124" s="237"/>
      <c r="AL124" s="237"/>
      <c r="AM124" s="197"/>
      <c r="AN124" s="312" t="e">
        <f t="shared" ca="1" si="24"/>
        <v>#DIV/0!</v>
      </c>
      <c r="AP124" s="34"/>
      <c r="AQ124" s="34"/>
      <c r="AR124" s="34"/>
      <c r="AS124" s="34"/>
      <c r="AT124" s="34"/>
      <c r="AU124" s="34"/>
    </row>
    <row r="125" spans="1:47" s="144" customFormat="1" ht="23.1" customHeight="1" x14ac:dyDescent="0.25">
      <c r="A125" s="2"/>
      <c r="B125" s="2"/>
      <c r="C125" s="2"/>
      <c r="D125" s="615" t="s">
        <v>276</v>
      </c>
      <c r="E125" s="615"/>
      <c r="F125" s="615"/>
      <c r="G125" s="615"/>
      <c r="H125" s="615"/>
      <c r="I125" s="615"/>
      <c r="J125" s="34"/>
      <c r="K125" s="202">
        <f t="shared" si="10"/>
        <v>0</v>
      </c>
      <c r="L125" s="202">
        <f t="shared" si="10"/>
        <v>0</v>
      </c>
      <c r="M125" s="2"/>
      <c r="N125" s="13"/>
      <c r="O125" s="13"/>
      <c r="P125" s="2"/>
      <c r="Q125" s="571">
        <v>45569</v>
      </c>
      <c r="R125" s="571">
        <v>45569</v>
      </c>
      <c r="S125" s="553">
        <v>45483</v>
      </c>
      <c r="T125" s="476">
        <v>45455</v>
      </c>
      <c r="U125" s="476">
        <v>45425</v>
      </c>
      <c r="V125" s="476">
        <v>45394</v>
      </c>
      <c r="W125" s="473">
        <v>220324</v>
      </c>
      <c r="X125" s="398"/>
      <c r="Y125" s="400"/>
      <c r="Z125" s="401"/>
      <c r="AA125" s="401"/>
      <c r="AB125" s="329"/>
      <c r="AC125" s="329"/>
      <c r="AD125" s="330"/>
      <c r="AE125" s="280"/>
      <c r="AF125" s="331"/>
      <c r="AG125" s="331"/>
      <c r="AH125" s="237"/>
      <c r="AI125" s="237"/>
      <c r="AJ125" s="237"/>
      <c r="AK125" s="237"/>
      <c r="AL125" s="237"/>
      <c r="AM125" s="197"/>
      <c r="AN125" s="312">
        <f t="shared" ca="1" si="24"/>
        <v>1</v>
      </c>
      <c r="AP125" s="34"/>
      <c r="AQ125" s="34"/>
      <c r="AR125" s="34"/>
      <c r="AS125" s="34"/>
      <c r="AT125" s="34"/>
      <c r="AU125" s="34"/>
    </row>
    <row r="126" spans="1:47" s="144" customFormat="1" ht="23.1" customHeight="1" x14ac:dyDescent="0.25">
      <c r="A126" s="449"/>
      <c r="B126" s="2">
        <v>1980</v>
      </c>
      <c r="C126" s="2" t="s">
        <v>453</v>
      </c>
      <c r="D126" s="4" t="s">
        <v>151</v>
      </c>
      <c r="E126" s="116">
        <f t="shared" ref="E126:F133" si="26">K126</f>
        <v>700</v>
      </c>
      <c r="F126" s="117">
        <f t="shared" si="26"/>
        <v>400</v>
      </c>
      <c r="G126" s="101"/>
      <c r="H126" s="45"/>
      <c r="I126" s="2"/>
      <c r="J126" s="33"/>
      <c r="K126" s="202">
        <f t="shared" si="10"/>
        <v>700</v>
      </c>
      <c r="L126" s="202">
        <f t="shared" si="10"/>
        <v>400</v>
      </c>
      <c r="M126" s="51"/>
      <c r="N126" s="13">
        <f t="shared" si="14"/>
        <v>651.54999999999995</v>
      </c>
      <c r="O126" s="13">
        <f t="shared" si="15"/>
        <v>390.93</v>
      </c>
      <c r="P126" s="51"/>
      <c r="Q126" s="562">
        <v>260.62</v>
      </c>
      <c r="R126" s="562">
        <v>260.62</v>
      </c>
      <c r="S126" s="554">
        <v>260.62</v>
      </c>
      <c r="T126" s="477">
        <v>260.62</v>
      </c>
      <c r="U126" s="477">
        <v>260.62</v>
      </c>
      <c r="V126" s="477">
        <v>260.62</v>
      </c>
      <c r="W126" s="450">
        <v>241.31800000000001</v>
      </c>
      <c r="X126" s="450">
        <v>241.31800000000001</v>
      </c>
      <c r="Y126" s="436">
        <v>219.38</v>
      </c>
      <c r="Z126" s="409">
        <v>219.38</v>
      </c>
      <c r="AA126" s="409">
        <v>219.38</v>
      </c>
      <c r="AB126" s="376">
        <v>200.16249999999999</v>
      </c>
      <c r="AC126" s="305">
        <v>160.13</v>
      </c>
      <c r="AD126" s="289">
        <v>153.13768469999997</v>
      </c>
      <c r="AE126" s="277">
        <v>122.51014775999998</v>
      </c>
      <c r="AF126" s="263">
        <v>122.51014775999998</v>
      </c>
      <c r="AG126" s="263">
        <v>122.51014775999998</v>
      </c>
      <c r="AH126" s="208">
        <v>110.27015999999999</v>
      </c>
      <c r="AI126" s="208">
        <v>110.27015999999999</v>
      </c>
      <c r="AJ126" s="208">
        <v>110.27015999999999</v>
      </c>
      <c r="AK126" s="208">
        <v>110.27015999999999</v>
      </c>
      <c r="AL126" s="208">
        <v>99.45</v>
      </c>
      <c r="AM126" s="190">
        <v>79.56</v>
      </c>
      <c r="AN126" s="312">
        <f t="shared" ca="1" si="24"/>
        <v>1</v>
      </c>
      <c r="AP126" s="34"/>
      <c r="AQ126" s="34"/>
      <c r="AR126" s="34"/>
      <c r="AS126" s="34"/>
      <c r="AT126" s="34"/>
      <c r="AU126" s="34"/>
    </row>
    <row r="127" spans="1:47" s="144" customFormat="1" ht="23.1" customHeight="1" x14ac:dyDescent="0.25">
      <c r="A127" s="449"/>
      <c r="B127" s="2">
        <v>1981</v>
      </c>
      <c r="C127" s="2" t="s">
        <v>454</v>
      </c>
      <c r="D127" s="4" t="s">
        <v>152</v>
      </c>
      <c r="E127" s="116">
        <f t="shared" si="26"/>
        <v>700</v>
      </c>
      <c r="F127" s="117">
        <f t="shared" si="26"/>
        <v>500</v>
      </c>
      <c r="G127" s="101"/>
      <c r="H127" s="45"/>
      <c r="I127" s="2"/>
      <c r="J127" s="33"/>
      <c r="K127" s="202">
        <f t="shared" si="10"/>
        <v>700</v>
      </c>
      <c r="L127" s="202">
        <f t="shared" si="10"/>
        <v>500</v>
      </c>
      <c r="M127" s="51"/>
      <c r="N127" s="13">
        <f t="shared" si="14"/>
        <v>674.625</v>
      </c>
      <c r="O127" s="13">
        <f t="shared" si="15"/>
        <v>404.77500000000003</v>
      </c>
      <c r="P127" s="51"/>
      <c r="Q127" s="562">
        <v>269.85000000000002</v>
      </c>
      <c r="R127" s="562">
        <v>269.85000000000002</v>
      </c>
      <c r="S127" s="554">
        <v>269.85000000000002</v>
      </c>
      <c r="T127" s="477">
        <v>269.85000000000002</v>
      </c>
      <c r="U127" s="477">
        <v>269.85000000000002</v>
      </c>
      <c r="V127" s="477">
        <v>269.85000000000002</v>
      </c>
      <c r="W127" s="450">
        <v>249.876</v>
      </c>
      <c r="X127" s="450">
        <v>249.876</v>
      </c>
      <c r="Y127" s="436">
        <v>227.16</v>
      </c>
      <c r="Z127" s="409">
        <v>227.16</v>
      </c>
      <c r="AA127" s="409">
        <v>227.16</v>
      </c>
      <c r="AB127" s="376">
        <v>207.26249999999999</v>
      </c>
      <c r="AC127" s="305">
        <v>165.81</v>
      </c>
      <c r="AD127" s="289">
        <v>158.58488992499997</v>
      </c>
      <c r="AE127" s="277">
        <v>126.86791193999998</v>
      </c>
      <c r="AF127" s="263">
        <v>126.86791193999998</v>
      </c>
      <c r="AG127" s="263">
        <v>126.86791193999998</v>
      </c>
      <c r="AH127" s="208">
        <v>114.19253999999999</v>
      </c>
      <c r="AI127" s="208">
        <v>114.19253999999999</v>
      </c>
      <c r="AJ127" s="208">
        <v>114.19253999999999</v>
      </c>
      <c r="AK127" s="208">
        <v>114.19253999999999</v>
      </c>
      <c r="AL127" s="208">
        <v>102.9875</v>
      </c>
      <c r="AM127" s="190">
        <v>82.39</v>
      </c>
      <c r="AN127" s="312">
        <f t="shared" ca="1" si="24"/>
        <v>1</v>
      </c>
      <c r="AP127" s="34"/>
      <c r="AQ127" s="34"/>
      <c r="AR127" s="34"/>
      <c r="AS127" s="34"/>
      <c r="AT127" s="34"/>
      <c r="AU127" s="34"/>
    </row>
    <row r="128" spans="1:47" s="144" customFormat="1" ht="23.1" customHeight="1" x14ac:dyDescent="0.25">
      <c r="A128" s="449"/>
      <c r="B128" s="2"/>
      <c r="C128" s="2" t="s">
        <v>455</v>
      </c>
      <c r="D128" s="4" t="s">
        <v>153</v>
      </c>
      <c r="E128" s="116">
        <f t="shared" si="26"/>
        <v>1100</v>
      </c>
      <c r="F128" s="117">
        <f t="shared" si="26"/>
        <v>700</v>
      </c>
      <c r="G128" s="101"/>
      <c r="H128" s="45"/>
      <c r="I128" s="2"/>
      <c r="J128" s="33"/>
      <c r="K128" s="202">
        <f t="shared" si="10"/>
        <v>1100</v>
      </c>
      <c r="L128" s="202">
        <f t="shared" si="10"/>
        <v>700</v>
      </c>
      <c r="M128" s="51"/>
      <c r="N128" s="13">
        <f t="shared" si="14"/>
        <v>1092.075</v>
      </c>
      <c r="O128" s="13">
        <f t="shared" si="15"/>
        <v>655.245</v>
      </c>
      <c r="P128" s="51"/>
      <c r="Q128" s="562">
        <v>436.83</v>
      </c>
      <c r="R128" s="562">
        <v>436.83</v>
      </c>
      <c r="S128" s="554">
        <v>436.83</v>
      </c>
      <c r="T128" s="477">
        <v>436.83</v>
      </c>
      <c r="U128" s="477">
        <v>436.83</v>
      </c>
      <c r="V128" s="477">
        <v>436.83</v>
      </c>
      <c r="W128" s="450">
        <v>404.459</v>
      </c>
      <c r="X128" s="450">
        <v>404.459</v>
      </c>
      <c r="Y128" s="436">
        <v>367.69</v>
      </c>
      <c r="Z128" s="409">
        <v>367.69</v>
      </c>
      <c r="AA128" s="409">
        <v>367.69</v>
      </c>
      <c r="AB128" s="376">
        <v>335.48749999999995</v>
      </c>
      <c r="AC128" s="305">
        <v>268.39</v>
      </c>
      <c r="AD128" s="289">
        <v>256.71249999999998</v>
      </c>
      <c r="AE128" s="277">
        <v>205.37</v>
      </c>
      <c r="AF128" s="263">
        <v>205.37</v>
      </c>
      <c r="AG128" s="263">
        <v>205.37</v>
      </c>
      <c r="AH128" s="208">
        <v>184.82309999999998</v>
      </c>
      <c r="AI128" s="208">
        <v>184.82309999999998</v>
      </c>
      <c r="AJ128" s="208">
        <v>184.82309999999998</v>
      </c>
      <c r="AK128" s="208">
        <v>184.82309999999998</v>
      </c>
      <c r="AL128" s="208">
        <v>166.6875</v>
      </c>
      <c r="AM128" s="191">
        <v>133.35</v>
      </c>
      <c r="AN128" s="312">
        <f t="shared" ca="1" si="24"/>
        <v>1</v>
      </c>
      <c r="AP128" s="34"/>
      <c r="AQ128" s="34"/>
      <c r="AR128" s="34"/>
      <c r="AS128" s="34"/>
      <c r="AT128" s="34"/>
      <c r="AU128" s="34"/>
    </row>
    <row r="129" spans="1:47" s="144" customFormat="1" ht="23.1" customHeight="1" x14ac:dyDescent="0.25">
      <c r="A129" s="449"/>
      <c r="B129" s="2"/>
      <c r="C129" s="2" t="s">
        <v>456</v>
      </c>
      <c r="D129" s="4" t="s">
        <v>154</v>
      </c>
      <c r="E129" s="116">
        <f t="shared" si="26"/>
        <v>1700</v>
      </c>
      <c r="F129" s="117">
        <f t="shared" si="26"/>
        <v>1000</v>
      </c>
      <c r="G129" s="101"/>
      <c r="H129" s="45"/>
      <c r="I129" s="2"/>
      <c r="J129" s="33"/>
      <c r="K129" s="202">
        <f t="shared" si="10"/>
        <v>1700</v>
      </c>
      <c r="L129" s="202">
        <f t="shared" si="10"/>
        <v>1000</v>
      </c>
      <c r="M129" s="51"/>
      <c r="N129" s="13">
        <f t="shared" si="14"/>
        <v>1656.575</v>
      </c>
      <c r="O129" s="13">
        <f t="shared" si="15"/>
        <v>993.94499999999994</v>
      </c>
      <c r="P129" s="51"/>
      <c r="Q129" s="562">
        <v>662.63</v>
      </c>
      <c r="R129" s="562">
        <v>662.63</v>
      </c>
      <c r="S129" s="554">
        <v>662.63</v>
      </c>
      <c r="T129" s="477">
        <v>662.63</v>
      </c>
      <c r="U129" s="477">
        <v>662.63</v>
      </c>
      <c r="V129" s="477">
        <v>662.63</v>
      </c>
      <c r="W129" s="450">
        <v>613.54700000000003</v>
      </c>
      <c r="X129" s="450">
        <v>613.54700000000003</v>
      </c>
      <c r="Y129" s="436">
        <v>557.77</v>
      </c>
      <c r="Z129" s="409">
        <v>557.77</v>
      </c>
      <c r="AA129" s="409">
        <v>557.77</v>
      </c>
      <c r="AB129" s="376">
        <v>508.91250000000002</v>
      </c>
      <c r="AC129" s="305">
        <v>407.13</v>
      </c>
      <c r="AD129" s="289">
        <v>389.44125000000008</v>
      </c>
      <c r="AE129" s="277">
        <v>311.55300000000005</v>
      </c>
      <c r="AF129" s="263">
        <v>311.55300000000005</v>
      </c>
      <c r="AG129" s="263">
        <v>311.55300000000005</v>
      </c>
      <c r="AH129" s="208">
        <v>280.38779999999997</v>
      </c>
      <c r="AI129" s="208">
        <v>280.38779999999997</v>
      </c>
      <c r="AJ129" s="208">
        <v>280.38779999999997</v>
      </c>
      <c r="AK129" s="208">
        <v>280.38779999999997</v>
      </c>
      <c r="AL129" s="208">
        <v>252.875</v>
      </c>
      <c r="AM129" s="191">
        <v>202.3</v>
      </c>
      <c r="AN129" s="312">
        <f t="shared" ca="1" si="24"/>
        <v>1</v>
      </c>
      <c r="AP129" s="34"/>
      <c r="AQ129" s="34"/>
      <c r="AR129" s="34"/>
      <c r="AS129" s="34"/>
      <c r="AT129" s="34"/>
      <c r="AU129" s="34"/>
    </row>
    <row r="130" spans="1:47" s="144" customFormat="1" ht="23.1" customHeight="1" x14ac:dyDescent="0.25">
      <c r="A130" s="449"/>
      <c r="B130" s="2"/>
      <c r="C130" s="2" t="s">
        <v>457</v>
      </c>
      <c r="D130" s="4" t="s">
        <v>155</v>
      </c>
      <c r="E130" s="116">
        <f t="shared" si="26"/>
        <v>2700</v>
      </c>
      <c r="F130" s="117">
        <f t="shared" si="26"/>
        <v>1600</v>
      </c>
      <c r="G130" s="101"/>
      <c r="H130" s="45"/>
      <c r="I130" s="2"/>
      <c r="J130" s="33"/>
      <c r="K130" s="202">
        <f t="shared" si="10"/>
        <v>2700</v>
      </c>
      <c r="L130" s="202">
        <f t="shared" si="10"/>
        <v>1600</v>
      </c>
      <c r="M130" s="51"/>
      <c r="N130" s="13">
        <f t="shared" si="14"/>
        <v>2646.1000000000004</v>
      </c>
      <c r="O130" s="13">
        <f t="shared" si="15"/>
        <v>1587.66</v>
      </c>
      <c r="P130" s="51"/>
      <c r="Q130" s="562">
        <v>1058.44</v>
      </c>
      <c r="R130" s="562">
        <v>1058.44</v>
      </c>
      <c r="S130" s="554">
        <v>1058.44</v>
      </c>
      <c r="T130" s="477">
        <v>1058.44</v>
      </c>
      <c r="U130" s="477">
        <v>1058.44</v>
      </c>
      <c r="V130" s="477">
        <v>1058.44</v>
      </c>
      <c r="W130" s="450">
        <v>980.03400000000011</v>
      </c>
      <c r="X130" s="450">
        <v>980.03400000000011</v>
      </c>
      <c r="Y130" s="436">
        <v>890.94</v>
      </c>
      <c r="Z130" s="409">
        <v>890.94</v>
      </c>
      <c r="AA130" s="409">
        <v>890.94</v>
      </c>
      <c r="AB130" s="376">
        <v>812.90000000000009</v>
      </c>
      <c r="AC130" s="305">
        <v>650.32000000000005</v>
      </c>
      <c r="AD130" s="289">
        <v>598.12500000000011</v>
      </c>
      <c r="AE130" s="277">
        <v>478.50000000000006</v>
      </c>
      <c r="AF130" s="263">
        <v>478.50000000000006</v>
      </c>
      <c r="AG130" s="263">
        <v>478.50000000000006</v>
      </c>
      <c r="AH130" s="208">
        <v>430.64405999999997</v>
      </c>
      <c r="AI130" s="208">
        <v>430.64405999999997</v>
      </c>
      <c r="AJ130" s="208">
        <v>430.64405999999997</v>
      </c>
      <c r="AK130" s="208">
        <v>430.64405999999997</v>
      </c>
      <c r="AL130" s="208">
        <v>388.38749999999999</v>
      </c>
      <c r="AM130" s="191">
        <v>310.70999999999998</v>
      </c>
      <c r="AN130" s="312">
        <f t="shared" ca="1" si="24"/>
        <v>1</v>
      </c>
      <c r="AP130" s="34"/>
      <c r="AQ130" s="34"/>
      <c r="AR130" s="34"/>
      <c r="AS130" s="34"/>
      <c r="AT130" s="34"/>
      <c r="AU130" s="34"/>
    </row>
    <row r="131" spans="1:47" ht="23.1" customHeight="1" x14ac:dyDescent="0.25">
      <c r="A131" s="449"/>
      <c r="C131" s="2" t="s">
        <v>458</v>
      </c>
      <c r="D131" s="4" t="s">
        <v>156</v>
      </c>
      <c r="E131" s="116">
        <f t="shared" si="26"/>
        <v>2900</v>
      </c>
      <c r="F131" s="117">
        <f t="shared" si="26"/>
        <v>1800</v>
      </c>
      <c r="G131" s="101"/>
      <c r="H131" s="45"/>
      <c r="K131" s="202">
        <f t="shared" si="10"/>
        <v>2900</v>
      </c>
      <c r="L131" s="202">
        <f t="shared" si="10"/>
        <v>1800</v>
      </c>
      <c r="M131" s="51"/>
      <c r="N131" s="13">
        <f t="shared" si="14"/>
        <v>2889.1000000000004</v>
      </c>
      <c r="O131" s="13">
        <f t="shared" si="15"/>
        <v>1733.46</v>
      </c>
      <c r="P131" s="51"/>
      <c r="Q131" s="562">
        <v>1155.6400000000001</v>
      </c>
      <c r="R131" s="562">
        <v>1155.6400000000001</v>
      </c>
      <c r="S131" s="554">
        <v>1155.6400000000001</v>
      </c>
      <c r="T131" s="477">
        <v>1155.6400000000001</v>
      </c>
      <c r="U131" s="477">
        <v>1155.6400000000001</v>
      </c>
      <c r="V131" s="477">
        <v>1155.6400000000001</v>
      </c>
      <c r="W131" s="450">
        <v>1070.047</v>
      </c>
      <c r="X131" s="450">
        <v>1070.047</v>
      </c>
      <c r="Y131" s="436">
        <v>972.77</v>
      </c>
      <c r="Z131" s="409">
        <v>972.77</v>
      </c>
      <c r="AA131" s="409">
        <v>972.77</v>
      </c>
      <c r="AB131" s="376">
        <v>887.5625</v>
      </c>
      <c r="AC131" s="305">
        <v>710.05</v>
      </c>
      <c r="AD131" s="289">
        <v>653.05625000000009</v>
      </c>
      <c r="AE131" s="277">
        <v>522.44500000000005</v>
      </c>
      <c r="AF131" s="263">
        <v>522.44500000000005</v>
      </c>
      <c r="AG131" s="263">
        <v>522.44500000000005</v>
      </c>
      <c r="AH131" s="208">
        <v>470.20049999999998</v>
      </c>
      <c r="AI131" s="208">
        <v>470.20049999999998</v>
      </c>
      <c r="AJ131" s="208">
        <v>470.20049999999998</v>
      </c>
      <c r="AK131" s="208">
        <v>470.20049999999998</v>
      </c>
      <c r="AL131" s="208">
        <v>424.0625</v>
      </c>
      <c r="AM131" s="191">
        <v>339.25</v>
      </c>
      <c r="AN131" s="312">
        <f t="shared" ca="1" si="24"/>
        <v>1</v>
      </c>
    </row>
    <row r="132" spans="1:47" ht="23.1" customHeight="1" x14ac:dyDescent="0.25">
      <c r="A132" s="449"/>
      <c r="C132" s="2" t="s">
        <v>459</v>
      </c>
      <c r="D132" s="4" t="s">
        <v>157</v>
      </c>
      <c r="E132" s="116">
        <f t="shared" si="26"/>
        <v>4000</v>
      </c>
      <c r="F132" s="117">
        <f t="shared" si="26"/>
        <v>2400</v>
      </c>
      <c r="G132" s="101"/>
      <c r="H132" s="45"/>
      <c r="K132" s="202">
        <f t="shared" si="10"/>
        <v>4000</v>
      </c>
      <c r="L132" s="202">
        <f t="shared" si="10"/>
        <v>2400</v>
      </c>
      <c r="M132" s="51"/>
      <c r="N132" s="13">
        <f t="shared" si="14"/>
        <v>3938.5</v>
      </c>
      <c r="O132" s="13">
        <f t="shared" si="15"/>
        <v>2363.1000000000004</v>
      </c>
      <c r="P132" s="51"/>
      <c r="Q132" s="562">
        <v>1575.4</v>
      </c>
      <c r="R132" s="562">
        <v>1575.4</v>
      </c>
      <c r="S132" s="554">
        <v>1575.4</v>
      </c>
      <c r="T132" s="477">
        <v>1575.4</v>
      </c>
      <c r="U132" s="477">
        <v>1575.4</v>
      </c>
      <c r="V132" s="477">
        <v>1575.4</v>
      </c>
      <c r="W132" s="450">
        <v>1458.6990000000001</v>
      </c>
      <c r="X132" s="450">
        <v>1458.6990000000001</v>
      </c>
      <c r="Y132" s="436">
        <v>1326.09</v>
      </c>
      <c r="Z132" s="409">
        <v>1326.09</v>
      </c>
      <c r="AA132" s="409">
        <v>1326.09</v>
      </c>
      <c r="AB132" s="376">
        <v>1209.9375</v>
      </c>
      <c r="AC132" s="305">
        <v>967.95</v>
      </c>
      <c r="AD132" s="289">
        <v>927.10750000000007</v>
      </c>
      <c r="AE132" s="277">
        <v>741.68600000000004</v>
      </c>
      <c r="AF132" s="263">
        <v>741.68600000000004</v>
      </c>
      <c r="AG132" s="263">
        <v>741.68600000000004</v>
      </c>
      <c r="AH132" s="208">
        <v>640.98342000000002</v>
      </c>
      <c r="AI132" s="208">
        <v>640.98342000000002</v>
      </c>
      <c r="AJ132" s="208">
        <v>640.98342000000002</v>
      </c>
      <c r="AK132" s="208">
        <v>640.98342000000002</v>
      </c>
      <c r="AL132" s="208">
        <v>578.08750000000009</v>
      </c>
      <c r="AM132" s="191">
        <v>462.47</v>
      </c>
      <c r="AN132" s="312">
        <f t="shared" ca="1" si="24"/>
        <v>1</v>
      </c>
    </row>
    <row r="133" spans="1:47" ht="23.1" customHeight="1" x14ac:dyDescent="0.25">
      <c r="A133" s="449"/>
      <c r="C133" s="2" t="s">
        <v>460</v>
      </c>
      <c r="D133" s="91" t="s">
        <v>158</v>
      </c>
      <c r="E133" s="116">
        <f t="shared" si="26"/>
        <v>9900</v>
      </c>
      <c r="F133" s="117">
        <f t="shared" si="26"/>
        <v>6000</v>
      </c>
      <c r="G133" s="101"/>
      <c r="H133" s="45"/>
      <c r="K133" s="202">
        <f t="shared" si="10"/>
        <v>9900</v>
      </c>
      <c r="L133" s="202">
        <f t="shared" si="10"/>
        <v>6000</v>
      </c>
      <c r="M133" s="51"/>
      <c r="N133" s="13">
        <f t="shared" si="14"/>
        <v>9895.9500000000007</v>
      </c>
      <c r="O133" s="13">
        <f t="shared" si="15"/>
        <v>5937.57</v>
      </c>
      <c r="P133" s="51"/>
      <c r="Q133" s="562">
        <v>3958.38</v>
      </c>
      <c r="R133" s="562">
        <v>3958.38</v>
      </c>
      <c r="S133" s="554">
        <v>3958.38</v>
      </c>
      <c r="T133" s="477">
        <v>3958.38</v>
      </c>
      <c r="U133" s="477">
        <v>3958.38</v>
      </c>
      <c r="V133" s="477">
        <v>3958.38</v>
      </c>
      <c r="W133" s="450">
        <v>3665.1560000000004</v>
      </c>
      <c r="X133" s="450">
        <v>3665.1560000000004</v>
      </c>
      <c r="Y133" s="436">
        <v>3331.96</v>
      </c>
      <c r="Z133" s="409">
        <v>3331.96</v>
      </c>
      <c r="AA133" s="409">
        <v>3331.96</v>
      </c>
      <c r="AB133" s="376">
        <v>3040.1125000000002</v>
      </c>
      <c r="AC133" s="305">
        <v>2432.09</v>
      </c>
      <c r="AD133" s="289">
        <v>2154.02</v>
      </c>
      <c r="AE133" s="277">
        <v>1723.2160000000001</v>
      </c>
      <c r="AF133" s="263">
        <v>1723.2160000000001</v>
      </c>
      <c r="AG133" s="263">
        <v>1723.2160000000001</v>
      </c>
      <c r="AH133" s="208">
        <v>1550.8924199999999</v>
      </c>
      <c r="AI133" s="208">
        <v>1550.8924199999999</v>
      </c>
      <c r="AJ133" s="208">
        <v>1550.8924199999999</v>
      </c>
      <c r="AK133" s="208">
        <v>1550.8924199999999</v>
      </c>
      <c r="AL133" s="208">
        <v>1398.7125000000001</v>
      </c>
      <c r="AM133" s="191">
        <v>1118.97</v>
      </c>
      <c r="AN133" s="312">
        <f t="shared" ca="1" si="24"/>
        <v>1</v>
      </c>
    </row>
    <row r="134" spans="1:47" ht="20.100000000000001" customHeight="1" x14ac:dyDescent="0.25">
      <c r="E134" s="138"/>
      <c r="F134" s="139"/>
      <c r="J134" s="34"/>
      <c r="K134" s="202">
        <f t="shared" si="10"/>
        <v>0</v>
      </c>
      <c r="L134" s="202">
        <f t="shared" si="10"/>
        <v>0</v>
      </c>
      <c r="M134" s="2"/>
      <c r="N134" s="13"/>
      <c r="O134" s="13"/>
      <c r="P134" s="2"/>
      <c r="Q134" s="398"/>
      <c r="R134" s="398"/>
      <c r="S134" s="398"/>
      <c r="T134" s="398"/>
      <c r="U134" s="398"/>
      <c r="V134" s="398"/>
      <c r="W134" s="398"/>
      <c r="X134" s="398"/>
      <c r="Y134" s="400"/>
      <c r="Z134" s="401"/>
      <c r="AA134" s="401"/>
      <c r="AB134" s="329"/>
      <c r="AC134" s="329"/>
      <c r="AD134" s="330"/>
      <c r="AE134" s="280"/>
      <c r="AF134" s="331"/>
      <c r="AG134" s="331"/>
      <c r="AH134" s="237"/>
      <c r="AI134" s="237"/>
      <c r="AJ134" s="237"/>
      <c r="AK134" s="237"/>
      <c r="AL134" s="237"/>
      <c r="AM134" s="197"/>
      <c r="AN134" s="312" t="e">
        <f t="shared" ca="1" si="24"/>
        <v>#DIV/0!</v>
      </c>
    </row>
    <row r="135" spans="1:47" ht="23.1" customHeight="1" x14ac:dyDescent="0.25">
      <c r="D135" s="616" t="s">
        <v>981</v>
      </c>
      <c r="E135" s="616"/>
      <c r="F135" s="616"/>
      <c r="G135" s="616"/>
      <c r="H135" s="616"/>
      <c r="I135" s="616"/>
      <c r="J135" s="34"/>
      <c r="K135" s="202">
        <f t="shared" si="10"/>
        <v>0</v>
      </c>
      <c r="L135" s="202">
        <f t="shared" si="10"/>
        <v>0</v>
      </c>
      <c r="M135" s="2"/>
      <c r="N135" s="13"/>
      <c r="O135" s="13"/>
      <c r="P135" s="2"/>
      <c r="Q135" s="571">
        <v>45569</v>
      </c>
      <c r="R135" s="571">
        <v>45569</v>
      </c>
      <c r="S135" s="553">
        <v>45483</v>
      </c>
      <c r="T135" s="476">
        <v>45455</v>
      </c>
      <c r="U135" s="476">
        <v>45425</v>
      </c>
      <c r="V135" s="476">
        <v>45394</v>
      </c>
      <c r="W135" s="473">
        <v>220324</v>
      </c>
      <c r="X135" s="398"/>
      <c r="Y135" s="400"/>
      <c r="Z135" s="401"/>
      <c r="AA135" s="401"/>
      <c r="AB135" s="329"/>
      <c r="AC135" s="329"/>
      <c r="AD135" s="330"/>
      <c r="AE135" s="280"/>
      <c r="AF135" s="331"/>
      <c r="AG135" s="331"/>
      <c r="AH135" s="237"/>
      <c r="AI135" s="237"/>
      <c r="AJ135" s="237"/>
      <c r="AK135" s="237"/>
      <c r="AL135" s="237"/>
      <c r="AM135" s="197"/>
      <c r="AN135" s="312">
        <f t="shared" ca="1" si="24"/>
        <v>1</v>
      </c>
    </row>
    <row r="136" spans="1:47" s="66" customFormat="1" ht="23.1" customHeight="1" x14ac:dyDescent="0.25">
      <c r="A136" s="449"/>
      <c r="B136" s="2">
        <v>153</v>
      </c>
      <c r="C136" s="2" t="s">
        <v>415</v>
      </c>
      <c r="D136" s="4" t="s">
        <v>122</v>
      </c>
      <c r="E136" s="116">
        <f t="shared" ref="E136:F139" si="27">K136</f>
        <v>700</v>
      </c>
      <c r="F136" s="117">
        <f t="shared" si="27"/>
        <v>500</v>
      </c>
      <c r="G136" s="101"/>
      <c r="H136" s="45"/>
      <c r="I136" s="2"/>
      <c r="J136" s="33"/>
      <c r="K136" s="202">
        <f t="shared" si="10"/>
        <v>700</v>
      </c>
      <c r="L136" s="202">
        <f t="shared" si="10"/>
        <v>500</v>
      </c>
      <c r="M136" s="51"/>
      <c r="N136" s="13">
        <f t="shared" ref="N136:N139" si="28">Q136*$N$7</f>
        <v>687.5</v>
      </c>
      <c r="O136" s="13">
        <f t="shared" ref="O136:O139" si="29">Q136*$O$7</f>
        <v>412.5</v>
      </c>
      <c r="P136" s="63"/>
      <c r="Q136" s="562">
        <v>275</v>
      </c>
      <c r="R136" s="562">
        <v>275</v>
      </c>
      <c r="S136" s="554">
        <v>275</v>
      </c>
      <c r="T136" s="547">
        <v>275</v>
      </c>
      <c r="U136" s="477">
        <v>274.98</v>
      </c>
      <c r="V136" s="477">
        <v>274.98</v>
      </c>
      <c r="W136" s="450">
        <v>254.60600000000002</v>
      </c>
      <c r="X136" s="450">
        <v>254.60600000000002</v>
      </c>
      <c r="Y136" s="436">
        <v>231.46</v>
      </c>
      <c r="Z136" s="409">
        <v>231.46</v>
      </c>
      <c r="AA136" s="409">
        <v>231.46</v>
      </c>
      <c r="AB136" s="376">
        <v>211.1875</v>
      </c>
      <c r="AC136" s="305">
        <v>168.95</v>
      </c>
      <c r="AD136" s="289">
        <v>161.60375000000002</v>
      </c>
      <c r="AE136" s="277">
        <v>129.28300000000002</v>
      </c>
      <c r="AF136" s="263">
        <v>129.28300000000002</v>
      </c>
      <c r="AG136" s="263">
        <v>129.28300000000002</v>
      </c>
      <c r="AH136" s="208">
        <v>116.35469999999999</v>
      </c>
      <c r="AI136" s="208">
        <v>116.35469999999999</v>
      </c>
      <c r="AJ136" s="208">
        <v>116.35469999999999</v>
      </c>
      <c r="AK136" s="208">
        <v>116.35469999999999</v>
      </c>
      <c r="AL136" s="208">
        <v>104.9375</v>
      </c>
      <c r="AM136" s="191">
        <v>83.95</v>
      </c>
      <c r="AN136" s="312">
        <f t="shared" ca="1" si="24"/>
        <v>1</v>
      </c>
      <c r="AO136" s="144"/>
      <c r="AQ136" s="34"/>
    </row>
    <row r="137" spans="1:47" ht="23.1" customHeight="1" x14ac:dyDescent="0.25">
      <c r="A137" s="449"/>
      <c r="C137" s="2" t="s">
        <v>416</v>
      </c>
      <c r="D137" s="4" t="s">
        <v>123</v>
      </c>
      <c r="E137" s="116">
        <f t="shared" si="27"/>
        <v>1000</v>
      </c>
      <c r="F137" s="117">
        <f t="shared" si="27"/>
        <v>600</v>
      </c>
      <c r="G137" s="101"/>
      <c r="H137" s="45"/>
      <c r="K137" s="202">
        <f t="shared" si="10"/>
        <v>1000</v>
      </c>
      <c r="L137" s="202">
        <f t="shared" si="10"/>
        <v>600</v>
      </c>
      <c r="M137" s="51"/>
      <c r="N137" s="13">
        <f t="shared" si="28"/>
        <v>937.5</v>
      </c>
      <c r="O137" s="13">
        <f t="shared" si="29"/>
        <v>562.5</v>
      </c>
      <c r="P137" s="51"/>
      <c r="Q137" s="562">
        <v>375</v>
      </c>
      <c r="R137" s="562">
        <v>375</v>
      </c>
      <c r="S137" s="554">
        <v>375</v>
      </c>
      <c r="T137" s="547">
        <v>375</v>
      </c>
      <c r="U137" s="477">
        <v>375</v>
      </c>
      <c r="V137" s="477">
        <v>375</v>
      </c>
      <c r="W137" s="450">
        <v>347.22600000000006</v>
      </c>
      <c r="X137" s="450">
        <v>347.22600000000006</v>
      </c>
      <c r="Y137" s="436">
        <v>315.66000000000003</v>
      </c>
      <c r="Z137" s="409">
        <v>315.66000000000003</v>
      </c>
      <c r="AA137" s="409">
        <v>315.66000000000003</v>
      </c>
      <c r="AB137" s="376">
        <v>288.01249999999999</v>
      </c>
      <c r="AC137" s="305">
        <v>230.41</v>
      </c>
      <c r="AD137" s="289">
        <v>220.39875000000001</v>
      </c>
      <c r="AE137" s="277">
        <v>176.31900000000002</v>
      </c>
      <c r="AF137" s="263">
        <v>176.31900000000002</v>
      </c>
      <c r="AG137" s="263">
        <v>176.31900000000002</v>
      </c>
      <c r="AH137" s="208">
        <v>159.30683999999999</v>
      </c>
      <c r="AI137" s="208">
        <v>159.30683999999999</v>
      </c>
      <c r="AJ137" s="208">
        <v>159.30683999999999</v>
      </c>
      <c r="AK137" s="208">
        <v>159.30683999999999</v>
      </c>
      <c r="AL137" s="208">
        <v>143.67500000000001</v>
      </c>
      <c r="AM137" s="191">
        <v>114.94</v>
      </c>
      <c r="AN137" s="312">
        <f t="shared" ca="1" si="24"/>
        <v>1</v>
      </c>
    </row>
    <row r="138" spans="1:47" ht="23.1" customHeight="1" x14ac:dyDescent="0.25">
      <c r="A138" s="449"/>
      <c r="C138" s="2" t="s">
        <v>417</v>
      </c>
      <c r="D138" s="4" t="s">
        <v>124</v>
      </c>
      <c r="E138" s="116">
        <f t="shared" si="27"/>
        <v>1800</v>
      </c>
      <c r="F138" s="117">
        <f t="shared" si="27"/>
        <v>1100</v>
      </c>
      <c r="G138" s="101"/>
      <c r="H138" s="45"/>
      <c r="K138" s="202">
        <f t="shared" si="10"/>
        <v>1800</v>
      </c>
      <c r="L138" s="202">
        <f t="shared" si="10"/>
        <v>1100</v>
      </c>
      <c r="M138" s="51"/>
      <c r="N138" s="13">
        <f t="shared" si="28"/>
        <v>1730</v>
      </c>
      <c r="O138" s="13">
        <f t="shared" si="29"/>
        <v>1038</v>
      </c>
      <c r="P138" s="51"/>
      <c r="Q138" s="562">
        <v>692</v>
      </c>
      <c r="R138" s="562">
        <v>692</v>
      </c>
      <c r="S138" s="554">
        <v>692</v>
      </c>
      <c r="T138" s="547">
        <v>692</v>
      </c>
      <c r="U138" s="477">
        <v>691.69</v>
      </c>
      <c r="V138" s="477">
        <v>691.69</v>
      </c>
      <c r="W138" s="450">
        <v>640.46400000000006</v>
      </c>
      <c r="X138" s="450">
        <v>640.46400000000006</v>
      </c>
      <c r="Y138" s="436">
        <v>582.24</v>
      </c>
      <c r="Z138" s="409">
        <v>582.24</v>
      </c>
      <c r="AA138" s="409">
        <v>582.24</v>
      </c>
      <c r="AB138" s="376">
        <v>531.23749999999995</v>
      </c>
      <c r="AC138" s="305">
        <v>424.99</v>
      </c>
      <c r="AD138" s="289">
        <v>406.51874999999995</v>
      </c>
      <c r="AE138" s="277">
        <v>325.21499999999997</v>
      </c>
      <c r="AF138" s="263">
        <v>325.21499999999997</v>
      </c>
      <c r="AG138" s="263">
        <v>325.21499999999997</v>
      </c>
      <c r="AH138" s="208">
        <v>292.69547999999998</v>
      </c>
      <c r="AI138" s="208">
        <v>292.69547999999998</v>
      </c>
      <c r="AJ138" s="208">
        <v>292.69547999999998</v>
      </c>
      <c r="AK138" s="208">
        <v>292.69547999999998</v>
      </c>
      <c r="AL138" s="208">
        <v>263.97500000000002</v>
      </c>
      <c r="AM138" s="191">
        <v>211.18</v>
      </c>
      <c r="AN138" s="312">
        <f t="shared" ca="1" si="24"/>
        <v>1</v>
      </c>
    </row>
    <row r="139" spans="1:47" ht="23.1" customHeight="1" x14ac:dyDescent="0.25">
      <c r="A139" s="449"/>
      <c r="C139" s="2" t="s">
        <v>418</v>
      </c>
      <c r="D139" s="4" t="s">
        <v>125</v>
      </c>
      <c r="E139" s="116">
        <f t="shared" si="27"/>
        <v>2300</v>
      </c>
      <c r="F139" s="117">
        <f t="shared" si="27"/>
        <v>1400</v>
      </c>
      <c r="G139" s="101"/>
      <c r="H139" s="45"/>
      <c r="K139" s="202">
        <f t="shared" si="10"/>
        <v>2300</v>
      </c>
      <c r="L139" s="202">
        <f t="shared" si="10"/>
        <v>1400</v>
      </c>
      <c r="M139" s="51"/>
      <c r="N139" s="13">
        <f t="shared" si="28"/>
        <v>2210</v>
      </c>
      <c r="O139" s="13">
        <f t="shared" si="29"/>
        <v>1326</v>
      </c>
      <c r="P139" s="51"/>
      <c r="Q139" s="562">
        <v>884</v>
      </c>
      <c r="R139" s="562">
        <v>884</v>
      </c>
      <c r="S139" s="554">
        <v>884</v>
      </c>
      <c r="T139" s="547">
        <v>884</v>
      </c>
      <c r="U139" s="477">
        <v>883.73</v>
      </c>
      <c r="V139" s="477">
        <v>883.73</v>
      </c>
      <c r="W139" s="450">
        <v>818.26800000000003</v>
      </c>
      <c r="X139" s="450">
        <v>818.26800000000003</v>
      </c>
      <c r="Y139" s="436">
        <v>743.88</v>
      </c>
      <c r="Z139" s="409">
        <v>743.88</v>
      </c>
      <c r="AA139" s="409">
        <v>743.88</v>
      </c>
      <c r="AB139" s="376">
        <v>678.72500000000002</v>
      </c>
      <c r="AC139" s="305">
        <v>542.98</v>
      </c>
      <c r="AD139" s="289">
        <v>519.36500000000012</v>
      </c>
      <c r="AE139" s="277">
        <v>415.49200000000008</v>
      </c>
      <c r="AF139" s="263">
        <v>415.49200000000008</v>
      </c>
      <c r="AG139" s="263">
        <v>415.49200000000008</v>
      </c>
      <c r="AH139" s="208">
        <v>372.83399999999995</v>
      </c>
      <c r="AI139" s="208">
        <v>372.83399999999995</v>
      </c>
      <c r="AJ139" s="208">
        <v>372.83399999999995</v>
      </c>
      <c r="AK139" s="208">
        <v>372.83399999999995</v>
      </c>
      <c r="AL139" s="208">
        <v>336.25</v>
      </c>
      <c r="AM139" s="191">
        <v>269</v>
      </c>
      <c r="AN139" s="312">
        <f t="shared" ca="1" si="24"/>
        <v>1</v>
      </c>
    </row>
    <row r="140" spans="1:47" ht="20.100000000000001" customHeight="1" x14ac:dyDescent="0.25">
      <c r="E140" s="138"/>
      <c r="F140" s="139"/>
      <c r="J140" s="34"/>
      <c r="K140" s="202">
        <f t="shared" si="10"/>
        <v>0</v>
      </c>
      <c r="L140" s="202">
        <f t="shared" si="10"/>
        <v>0</v>
      </c>
      <c r="M140" s="2"/>
      <c r="N140" s="13"/>
      <c r="O140" s="13"/>
      <c r="P140" s="2"/>
      <c r="Q140" s="398"/>
      <c r="R140" s="398"/>
      <c r="S140" s="398"/>
      <c r="T140" s="398"/>
      <c r="U140" s="398"/>
      <c r="V140" s="398"/>
      <c r="W140" s="398"/>
      <c r="X140" s="398"/>
      <c r="Y140" s="400"/>
      <c r="Z140" s="401"/>
      <c r="AA140" s="401"/>
      <c r="AB140" s="329"/>
      <c r="AC140" s="329"/>
      <c r="AD140" s="330"/>
      <c r="AE140" s="280"/>
      <c r="AF140" s="331"/>
      <c r="AG140" s="331"/>
      <c r="AH140" s="237"/>
      <c r="AI140" s="237"/>
      <c r="AJ140" s="237"/>
      <c r="AK140" s="237"/>
      <c r="AL140" s="237"/>
      <c r="AM140" s="197"/>
      <c r="AN140" s="312" t="e">
        <f t="shared" ca="1" si="24"/>
        <v>#DIV/0!</v>
      </c>
    </row>
    <row r="141" spans="1:47" ht="23.1" customHeight="1" x14ac:dyDescent="0.25">
      <c r="D141" s="616" t="s">
        <v>278</v>
      </c>
      <c r="E141" s="616"/>
      <c r="F141" s="616"/>
      <c r="G141" s="616"/>
      <c r="H141" s="616"/>
      <c r="I141" s="616"/>
      <c r="J141" s="34"/>
      <c r="K141" s="202">
        <f t="shared" si="10"/>
        <v>0</v>
      </c>
      <c r="L141" s="202">
        <f t="shared" si="10"/>
        <v>0</v>
      </c>
      <c r="M141" s="2"/>
      <c r="N141" s="13"/>
      <c r="O141" s="13"/>
      <c r="P141" s="2"/>
      <c r="Q141" s="571">
        <v>45569</v>
      </c>
      <c r="R141" s="571">
        <v>45569</v>
      </c>
      <c r="S141" s="553">
        <v>45483</v>
      </c>
      <c r="T141" s="476">
        <v>45455</v>
      </c>
      <c r="U141" s="476">
        <v>45425</v>
      </c>
      <c r="V141" s="476">
        <v>45394</v>
      </c>
      <c r="W141" s="473">
        <v>220324</v>
      </c>
      <c r="X141" s="398"/>
      <c r="Y141" s="400"/>
      <c r="Z141" s="401"/>
      <c r="AA141" s="401"/>
      <c r="AB141" s="329"/>
      <c r="AC141" s="329"/>
      <c r="AD141" s="330"/>
      <c r="AE141" s="280"/>
      <c r="AF141" s="331"/>
      <c r="AG141" s="331"/>
      <c r="AH141" s="237"/>
      <c r="AI141" s="237"/>
      <c r="AJ141" s="237"/>
      <c r="AK141" s="237"/>
      <c r="AL141" s="237"/>
      <c r="AM141" s="197"/>
      <c r="AN141" s="312">
        <f t="shared" ca="1" si="24"/>
        <v>1</v>
      </c>
    </row>
    <row r="142" spans="1:47" s="66" customFormat="1" ht="23.1" customHeight="1" x14ac:dyDescent="0.25">
      <c r="A142" s="449"/>
      <c r="B142" s="2">
        <v>153</v>
      </c>
      <c r="C142" s="2" t="s">
        <v>415</v>
      </c>
      <c r="D142" s="4" t="s">
        <v>122</v>
      </c>
      <c r="E142" s="116">
        <f t="shared" ref="E142:F145" si="30">K142</f>
        <v>700</v>
      </c>
      <c r="F142" s="117">
        <f t="shared" si="30"/>
        <v>500</v>
      </c>
      <c r="G142" s="101"/>
      <c r="H142" s="45"/>
      <c r="I142" s="2"/>
      <c r="J142" s="33"/>
      <c r="K142" s="202">
        <f t="shared" si="10"/>
        <v>700</v>
      </c>
      <c r="L142" s="202">
        <f t="shared" si="10"/>
        <v>500</v>
      </c>
      <c r="M142" s="51"/>
      <c r="N142" s="13">
        <f t="shared" si="14"/>
        <v>687.5</v>
      </c>
      <c r="O142" s="13">
        <f t="shared" si="15"/>
        <v>412.5</v>
      </c>
      <c r="P142" s="63"/>
      <c r="Q142" s="562">
        <v>275</v>
      </c>
      <c r="R142" s="562">
        <v>275</v>
      </c>
      <c r="S142" s="554">
        <v>275</v>
      </c>
      <c r="T142" s="547">
        <v>275</v>
      </c>
      <c r="U142" s="477">
        <v>274.98</v>
      </c>
      <c r="V142" s="477">
        <v>274.98</v>
      </c>
      <c r="W142" s="450">
        <v>254.60600000000002</v>
      </c>
      <c r="X142" s="450">
        <v>254.60600000000002</v>
      </c>
      <c r="Y142" s="436">
        <v>231.46</v>
      </c>
      <c r="Z142" s="409">
        <v>231.46</v>
      </c>
      <c r="AA142" s="409">
        <v>231.46</v>
      </c>
      <c r="AB142" s="376">
        <v>211.1875</v>
      </c>
      <c r="AC142" s="305">
        <v>168.95</v>
      </c>
      <c r="AD142" s="289">
        <v>161.60375000000002</v>
      </c>
      <c r="AE142" s="277">
        <v>129.28300000000002</v>
      </c>
      <c r="AF142" s="263">
        <v>129.28300000000002</v>
      </c>
      <c r="AG142" s="263">
        <v>129.28300000000002</v>
      </c>
      <c r="AH142" s="208">
        <v>116.35469999999999</v>
      </c>
      <c r="AI142" s="208">
        <v>116.35469999999999</v>
      </c>
      <c r="AJ142" s="208">
        <v>116.35469999999999</v>
      </c>
      <c r="AK142" s="208">
        <v>116.35469999999999</v>
      </c>
      <c r="AL142" s="208">
        <v>104.9375</v>
      </c>
      <c r="AM142" s="191">
        <v>83.95</v>
      </c>
      <c r="AN142" s="312">
        <f t="shared" ca="1" si="24"/>
        <v>1</v>
      </c>
      <c r="AO142" s="144"/>
      <c r="AQ142" s="34"/>
    </row>
    <row r="143" spans="1:47" ht="23.1" customHeight="1" x14ac:dyDescent="0.25">
      <c r="A143" s="449"/>
      <c r="C143" s="2" t="s">
        <v>416</v>
      </c>
      <c r="D143" s="4" t="s">
        <v>123</v>
      </c>
      <c r="E143" s="116">
        <f t="shared" si="30"/>
        <v>1000</v>
      </c>
      <c r="F143" s="117">
        <f t="shared" si="30"/>
        <v>600</v>
      </c>
      <c r="G143" s="101"/>
      <c r="H143" s="45"/>
      <c r="K143" s="202">
        <f t="shared" si="10"/>
        <v>1000</v>
      </c>
      <c r="L143" s="202">
        <f t="shared" si="10"/>
        <v>600</v>
      </c>
      <c r="M143" s="51"/>
      <c r="N143" s="13">
        <f t="shared" si="14"/>
        <v>937.5</v>
      </c>
      <c r="O143" s="13">
        <f t="shared" si="15"/>
        <v>562.5</v>
      </c>
      <c r="P143" s="51"/>
      <c r="Q143" s="562">
        <v>375</v>
      </c>
      <c r="R143" s="562">
        <v>375</v>
      </c>
      <c r="S143" s="554">
        <v>375</v>
      </c>
      <c r="T143" s="547">
        <v>375</v>
      </c>
      <c r="U143" s="477">
        <v>375</v>
      </c>
      <c r="V143" s="477">
        <v>375</v>
      </c>
      <c r="W143" s="450">
        <v>347.22600000000006</v>
      </c>
      <c r="X143" s="450">
        <v>347.22600000000006</v>
      </c>
      <c r="Y143" s="436">
        <v>315.66000000000003</v>
      </c>
      <c r="Z143" s="409">
        <v>315.66000000000003</v>
      </c>
      <c r="AA143" s="409">
        <v>315.66000000000003</v>
      </c>
      <c r="AB143" s="376">
        <v>288.01249999999999</v>
      </c>
      <c r="AC143" s="305">
        <v>230.41</v>
      </c>
      <c r="AD143" s="289">
        <v>220.39875000000001</v>
      </c>
      <c r="AE143" s="277">
        <v>176.31900000000002</v>
      </c>
      <c r="AF143" s="263">
        <v>176.31900000000002</v>
      </c>
      <c r="AG143" s="263">
        <v>176.31900000000002</v>
      </c>
      <c r="AH143" s="208">
        <v>159.30683999999999</v>
      </c>
      <c r="AI143" s="208">
        <v>159.30683999999999</v>
      </c>
      <c r="AJ143" s="208">
        <v>159.30683999999999</v>
      </c>
      <c r="AK143" s="208">
        <v>159.30683999999999</v>
      </c>
      <c r="AL143" s="208">
        <v>143.67500000000001</v>
      </c>
      <c r="AM143" s="191">
        <v>114.94</v>
      </c>
      <c r="AN143" s="312">
        <f t="shared" ca="1" si="24"/>
        <v>1</v>
      </c>
    </row>
    <row r="144" spans="1:47" ht="23.1" customHeight="1" x14ac:dyDescent="0.25">
      <c r="A144" s="449"/>
      <c r="C144" s="2" t="s">
        <v>417</v>
      </c>
      <c r="D144" s="4" t="s">
        <v>124</v>
      </c>
      <c r="E144" s="116">
        <f t="shared" si="30"/>
        <v>1800</v>
      </c>
      <c r="F144" s="117">
        <f t="shared" si="30"/>
        <v>1100</v>
      </c>
      <c r="G144" s="101"/>
      <c r="H144" s="45"/>
      <c r="K144" s="202">
        <f t="shared" si="10"/>
        <v>1800</v>
      </c>
      <c r="L144" s="202">
        <f t="shared" si="10"/>
        <v>1100</v>
      </c>
      <c r="M144" s="51"/>
      <c r="N144" s="13">
        <f t="shared" si="14"/>
        <v>1730</v>
      </c>
      <c r="O144" s="13">
        <f t="shared" si="15"/>
        <v>1038</v>
      </c>
      <c r="P144" s="51"/>
      <c r="Q144" s="562">
        <v>692</v>
      </c>
      <c r="R144" s="562">
        <v>692</v>
      </c>
      <c r="S144" s="554">
        <v>692</v>
      </c>
      <c r="T144" s="547">
        <v>692</v>
      </c>
      <c r="U144" s="477">
        <v>691.69</v>
      </c>
      <c r="V144" s="477">
        <v>691.69</v>
      </c>
      <c r="W144" s="450">
        <v>640.46400000000006</v>
      </c>
      <c r="X144" s="450">
        <v>640.46400000000006</v>
      </c>
      <c r="Y144" s="436">
        <v>582.24</v>
      </c>
      <c r="Z144" s="409">
        <v>582.24</v>
      </c>
      <c r="AA144" s="409">
        <v>582.24</v>
      </c>
      <c r="AB144" s="376">
        <v>531.23749999999995</v>
      </c>
      <c r="AC144" s="305">
        <v>424.99</v>
      </c>
      <c r="AD144" s="289">
        <v>406.51874999999995</v>
      </c>
      <c r="AE144" s="277">
        <v>325.21499999999997</v>
      </c>
      <c r="AF144" s="263">
        <v>325.21499999999997</v>
      </c>
      <c r="AG144" s="263">
        <v>325.21499999999997</v>
      </c>
      <c r="AH144" s="208">
        <v>292.69547999999998</v>
      </c>
      <c r="AI144" s="208">
        <v>292.69547999999998</v>
      </c>
      <c r="AJ144" s="208">
        <v>292.69547999999998</v>
      </c>
      <c r="AK144" s="208">
        <v>292.69547999999998</v>
      </c>
      <c r="AL144" s="208">
        <v>263.97500000000002</v>
      </c>
      <c r="AM144" s="191">
        <v>211.18</v>
      </c>
      <c r="AN144" s="312">
        <f t="shared" ca="1" si="24"/>
        <v>1</v>
      </c>
    </row>
    <row r="145" spans="1:43" ht="23.1" customHeight="1" x14ac:dyDescent="0.25">
      <c r="A145" s="449"/>
      <c r="C145" s="2" t="s">
        <v>418</v>
      </c>
      <c r="D145" s="4" t="s">
        <v>125</v>
      </c>
      <c r="E145" s="116">
        <f t="shared" si="30"/>
        <v>2300</v>
      </c>
      <c r="F145" s="117">
        <f t="shared" si="30"/>
        <v>1400</v>
      </c>
      <c r="G145" s="101"/>
      <c r="H145" s="45"/>
      <c r="K145" s="202">
        <f t="shared" ref="K145:L208" si="31">MROUND(N145+48,100)</f>
        <v>2300</v>
      </c>
      <c r="L145" s="202">
        <f t="shared" si="31"/>
        <v>1400</v>
      </c>
      <c r="M145" s="51"/>
      <c r="N145" s="13">
        <f t="shared" si="14"/>
        <v>2210</v>
      </c>
      <c r="O145" s="13">
        <f t="shared" si="15"/>
        <v>1326</v>
      </c>
      <c r="P145" s="51"/>
      <c r="Q145" s="562">
        <v>884</v>
      </c>
      <c r="R145" s="562">
        <v>884</v>
      </c>
      <c r="S145" s="554">
        <v>884</v>
      </c>
      <c r="T145" s="547">
        <v>884</v>
      </c>
      <c r="U145" s="477">
        <v>883.73</v>
      </c>
      <c r="V145" s="477">
        <v>883.73</v>
      </c>
      <c r="W145" s="450">
        <v>818.26800000000003</v>
      </c>
      <c r="X145" s="450">
        <v>818.26800000000003</v>
      </c>
      <c r="Y145" s="436">
        <v>743.88</v>
      </c>
      <c r="Z145" s="409">
        <v>743.88</v>
      </c>
      <c r="AA145" s="409">
        <v>743.88</v>
      </c>
      <c r="AB145" s="376">
        <v>678.72500000000002</v>
      </c>
      <c r="AC145" s="305">
        <v>542.98</v>
      </c>
      <c r="AD145" s="289">
        <v>519.36500000000012</v>
      </c>
      <c r="AE145" s="277">
        <v>415.49200000000008</v>
      </c>
      <c r="AF145" s="263">
        <v>415.49200000000008</v>
      </c>
      <c r="AG145" s="263">
        <v>415.49200000000008</v>
      </c>
      <c r="AH145" s="208">
        <v>372.83399999999995</v>
      </c>
      <c r="AI145" s="208">
        <v>372.83399999999995</v>
      </c>
      <c r="AJ145" s="208">
        <v>372.83399999999995</v>
      </c>
      <c r="AK145" s="208">
        <v>372.83399999999995</v>
      </c>
      <c r="AL145" s="208">
        <v>336.25</v>
      </c>
      <c r="AM145" s="191">
        <v>269</v>
      </c>
      <c r="AN145" s="312">
        <f t="shared" ca="1" si="24"/>
        <v>1</v>
      </c>
    </row>
    <row r="146" spans="1:43" ht="20.100000000000001" customHeight="1" x14ac:dyDescent="0.25">
      <c r="D146" s="136"/>
      <c r="E146" s="138"/>
      <c r="F146" s="139"/>
      <c r="J146" s="34"/>
      <c r="K146" s="202">
        <f t="shared" si="31"/>
        <v>0</v>
      </c>
      <c r="L146" s="202">
        <f t="shared" si="31"/>
        <v>0</v>
      </c>
      <c r="M146" s="2"/>
      <c r="N146" s="13"/>
      <c r="O146" s="13"/>
      <c r="P146" s="2"/>
      <c r="Q146" s="398"/>
      <c r="R146" s="398"/>
      <c r="S146" s="398"/>
      <c r="T146" s="398"/>
      <c r="U146" s="398"/>
      <c r="V146" s="398"/>
      <c r="W146" s="398"/>
      <c r="X146" s="398"/>
      <c r="Y146" s="400"/>
      <c r="Z146" s="401"/>
      <c r="AA146" s="401"/>
      <c r="AB146" s="329"/>
      <c r="AC146" s="329"/>
      <c r="AD146" s="330"/>
      <c r="AE146" s="280"/>
      <c r="AF146" s="331"/>
      <c r="AG146" s="331"/>
      <c r="AH146" s="208"/>
      <c r="AI146" s="208"/>
      <c r="AJ146" s="208"/>
      <c r="AK146" s="208"/>
      <c r="AL146" s="208"/>
      <c r="AM146" s="191"/>
      <c r="AN146" s="312" t="e">
        <f t="shared" ca="1" si="24"/>
        <v>#DIV/0!</v>
      </c>
    </row>
    <row r="147" spans="1:43" ht="23.1" customHeight="1" x14ac:dyDescent="0.25">
      <c r="D147" s="615" t="s">
        <v>285</v>
      </c>
      <c r="E147" s="615"/>
      <c r="F147" s="615"/>
      <c r="G147" s="615"/>
      <c r="H147" s="615"/>
      <c r="I147" s="615"/>
      <c r="J147" s="34"/>
      <c r="K147" s="202">
        <f t="shared" si="31"/>
        <v>0</v>
      </c>
      <c r="L147" s="202">
        <f t="shared" si="31"/>
        <v>0</v>
      </c>
      <c r="M147" s="2"/>
      <c r="N147" s="13"/>
      <c r="O147" s="13"/>
      <c r="P147" s="2"/>
      <c r="Q147" s="571">
        <v>45569</v>
      </c>
      <c r="R147" s="571">
        <v>45569</v>
      </c>
      <c r="S147" s="553">
        <v>45483</v>
      </c>
      <c r="T147" s="521">
        <v>45455</v>
      </c>
      <c r="U147" s="510">
        <v>45425</v>
      </c>
      <c r="V147" s="474">
        <v>220324</v>
      </c>
      <c r="W147" s="474">
        <v>220324</v>
      </c>
      <c r="X147" s="398"/>
      <c r="Y147" s="400"/>
      <c r="Z147" s="400"/>
      <c r="AA147" s="400"/>
      <c r="AB147" s="332"/>
      <c r="AC147" s="332"/>
      <c r="AD147" s="330"/>
      <c r="AE147" s="280"/>
      <c r="AF147" s="331"/>
      <c r="AG147" s="331"/>
      <c r="AH147" s="237"/>
      <c r="AI147" s="237"/>
      <c r="AJ147" s="237"/>
      <c r="AK147" s="237"/>
      <c r="AL147" s="237"/>
      <c r="AM147" s="197"/>
      <c r="AN147" s="312">
        <f t="shared" ca="1" si="24"/>
        <v>1</v>
      </c>
    </row>
    <row r="148" spans="1:43" s="66" customFormat="1" ht="23.1" customHeight="1" x14ac:dyDescent="0.25">
      <c r="A148" s="516" t="s">
        <v>290</v>
      </c>
      <c r="B148" s="2">
        <v>227</v>
      </c>
      <c r="C148" s="2" t="s">
        <v>323</v>
      </c>
      <c r="D148" s="4" t="s">
        <v>22</v>
      </c>
      <c r="E148" s="116">
        <f t="shared" ref="E148:F151" si="32">K148</f>
        <v>1300</v>
      </c>
      <c r="F148" s="117">
        <f t="shared" si="32"/>
        <v>800</v>
      </c>
      <c r="G148" s="101"/>
      <c r="H148" s="2"/>
      <c r="I148" s="2"/>
      <c r="J148" s="71"/>
      <c r="K148" s="202">
        <f t="shared" si="31"/>
        <v>1300</v>
      </c>
      <c r="L148" s="202">
        <f t="shared" si="31"/>
        <v>800</v>
      </c>
      <c r="M148" s="51"/>
      <c r="N148" s="13">
        <f t="shared" si="14"/>
        <v>1206.0250000000001</v>
      </c>
      <c r="O148" s="13">
        <f t="shared" si="15"/>
        <v>723.61500000000001</v>
      </c>
      <c r="P148" s="63"/>
      <c r="Q148" s="562">
        <v>482.41</v>
      </c>
      <c r="R148" s="562">
        <v>482.41</v>
      </c>
      <c r="S148" s="554">
        <v>482.41</v>
      </c>
      <c r="T148" s="522">
        <v>482.41</v>
      </c>
      <c r="U148" s="398">
        <v>482.41</v>
      </c>
      <c r="V148" s="398">
        <v>482.41</v>
      </c>
      <c r="W148" s="398">
        <v>482.41</v>
      </c>
      <c r="X148" s="398">
        <v>482.41</v>
      </c>
      <c r="Y148" s="436">
        <v>482.41</v>
      </c>
      <c r="Z148" s="399">
        <v>461.44945000000007</v>
      </c>
      <c r="AA148" s="399">
        <v>461.44945000000007</v>
      </c>
      <c r="AB148" s="371">
        <v>419.49950000000001</v>
      </c>
      <c r="AC148" s="303">
        <v>289.31</v>
      </c>
      <c r="AD148" s="289">
        <v>327.69982000000005</v>
      </c>
      <c r="AE148" s="277">
        <v>262.15985600000005</v>
      </c>
      <c r="AF148" s="263">
        <v>262.15985600000005</v>
      </c>
      <c r="AG148" s="263">
        <v>262.15985600000005</v>
      </c>
      <c r="AH148" s="208">
        <v>234.07130000000001</v>
      </c>
      <c r="AI148" s="210">
        <v>234.07130000000001</v>
      </c>
      <c r="AJ148" s="210">
        <v>234.07130000000001</v>
      </c>
      <c r="AK148" s="210">
        <v>234.07130000000001</v>
      </c>
      <c r="AL148" s="208">
        <v>186.36250000000001</v>
      </c>
      <c r="AM148" s="191">
        <v>149.09</v>
      </c>
      <c r="AN148" s="312">
        <f t="shared" ca="1" si="24"/>
        <v>1</v>
      </c>
      <c r="AO148" s="144"/>
    </row>
    <row r="149" spans="1:43" ht="23.1" customHeight="1" x14ac:dyDescent="0.25">
      <c r="A149" s="516"/>
      <c r="B149" s="2">
        <v>228</v>
      </c>
      <c r="C149" s="2" t="s">
        <v>324</v>
      </c>
      <c r="D149" s="4" t="s">
        <v>23</v>
      </c>
      <c r="E149" s="116">
        <f t="shared" si="32"/>
        <v>2000</v>
      </c>
      <c r="F149" s="117">
        <f t="shared" si="32"/>
        <v>1200</v>
      </c>
      <c r="G149" s="101"/>
      <c r="J149" s="71"/>
      <c r="K149" s="202">
        <f t="shared" si="31"/>
        <v>2000</v>
      </c>
      <c r="L149" s="202">
        <f t="shared" si="31"/>
        <v>1200</v>
      </c>
      <c r="M149" s="51"/>
      <c r="N149" s="13">
        <f t="shared" si="14"/>
        <v>1930.2750000000001</v>
      </c>
      <c r="O149" s="13">
        <f t="shared" si="15"/>
        <v>1158.165</v>
      </c>
      <c r="P149" s="51"/>
      <c r="Q149" s="562">
        <v>772.11</v>
      </c>
      <c r="R149" s="562">
        <v>772.11</v>
      </c>
      <c r="S149" s="554">
        <v>772.11</v>
      </c>
      <c r="T149" s="522">
        <v>772.11</v>
      </c>
      <c r="U149" s="398">
        <v>772.11</v>
      </c>
      <c r="V149" s="398">
        <v>772.11</v>
      </c>
      <c r="W149" s="398">
        <v>772.11</v>
      </c>
      <c r="X149" s="398">
        <v>772.11</v>
      </c>
      <c r="Y149" s="436">
        <v>772.11</v>
      </c>
      <c r="Z149" s="399">
        <v>738.53284999999994</v>
      </c>
      <c r="AA149" s="399">
        <v>738.53284999999994</v>
      </c>
      <c r="AB149" s="371">
        <v>671.3934999999999</v>
      </c>
      <c r="AC149" s="303">
        <v>463.03</v>
      </c>
      <c r="AD149" s="289">
        <v>524.5087400000001</v>
      </c>
      <c r="AE149" s="277">
        <v>419.6069920000001</v>
      </c>
      <c r="AF149" s="263">
        <v>419.6069920000001</v>
      </c>
      <c r="AG149" s="263">
        <v>419.6069920000001</v>
      </c>
      <c r="AH149" s="208">
        <v>374.64910000000003</v>
      </c>
      <c r="AI149" s="210">
        <v>374.64910000000003</v>
      </c>
      <c r="AJ149" s="210">
        <v>374.64910000000003</v>
      </c>
      <c r="AK149" s="210">
        <v>374.64910000000003</v>
      </c>
      <c r="AL149" s="208">
        <v>298.28750000000002</v>
      </c>
      <c r="AM149" s="191">
        <v>238.63</v>
      </c>
      <c r="AN149" s="312">
        <f t="shared" ca="1" si="24"/>
        <v>1</v>
      </c>
    </row>
    <row r="150" spans="1:43" ht="23.1" customHeight="1" x14ac:dyDescent="0.25">
      <c r="A150" s="516"/>
      <c r="B150" s="2">
        <v>229</v>
      </c>
      <c r="C150" s="2" t="s">
        <v>325</v>
      </c>
      <c r="D150" s="4" t="s">
        <v>24</v>
      </c>
      <c r="E150" s="116">
        <f t="shared" si="32"/>
        <v>3500</v>
      </c>
      <c r="F150" s="117">
        <f t="shared" si="32"/>
        <v>2100</v>
      </c>
      <c r="G150" s="101"/>
      <c r="J150" s="71"/>
      <c r="K150" s="202">
        <f t="shared" si="31"/>
        <v>3500</v>
      </c>
      <c r="L150" s="202">
        <f t="shared" si="31"/>
        <v>2100</v>
      </c>
      <c r="M150" s="51"/>
      <c r="N150" s="13">
        <f t="shared" si="14"/>
        <v>3436.7250000000004</v>
      </c>
      <c r="O150" s="13">
        <f t="shared" si="15"/>
        <v>2062.0349999999999</v>
      </c>
      <c r="P150" s="51"/>
      <c r="Q150" s="562">
        <v>1374.69</v>
      </c>
      <c r="R150" s="562">
        <v>1374.69</v>
      </c>
      <c r="S150" s="554">
        <v>1374.69</v>
      </c>
      <c r="T150" s="522">
        <v>1374.69</v>
      </c>
      <c r="U150" s="398">
        <v>1374.69</v>
      </c>
      <c r="V150" s="398">
        <v>1374.69</v>
      </c>
      <c r="W150" s="398">
        <v>1374.69</v>
      </c>
      <c r="X150" s="398">
        <v>1374.69</v>
      </c>
      <c r="Y150" s="436">
        <v>1374.69</v>
      </c>
      <c r="Z150" s="399">
        <v>1314.9339499999999</v>
      </c>
      <c r="AA150" s="399">
        <v>1314.9339499999999</v>
      </c>
      <c r="AB150" s="371">
        <v>1195.3944999999999</v>
      </c>
      <c r="AC150" s="303">
        <v>824.41</v>
      </c>
      <c r="AD150" s="289">
        <v>824.46</v>
      </c>
      <c r="AE150" s="277">
        <v>659.56799999999998</v>
      </c>
      <c r="AF150" s="263">
        <v>659.56799999999998</v>
      </c>
      <c r="AG150" s="263">
        <v>659.56799999999998</v>
      </c>
      <c r="AH150" s="208">
        <v>588.9</v>
      </c>
      <c r="AI150" s="205">
        <v>588.9</v>
      </c>
      <c r="AJ150" s="205">
        <v>588.9</v>
      </c>
      <c r="AK150" s="205">
        <v>588.9</v>
      </c>
      <c r="AL150" s="208">
        <v>470.61250000000001</v>
      </c>
      <c r="AM150" s="191">
        <v>376.49</v>
      </c>
      <c r="AN150" s="312">
        <f t="shared" ca="1" si="24"/>
        <v>1</v>
      </c>
    </row>
    <row r="151" spans="1:43" ht="23.1" customHeight="1" x14ac:dyDescent="0.25">
      <c r="A151" s="516"/>
      <c r="B151" s="2">
        <v>230</v>
      </c>
      <c r="C151" s="2" t="s">
        <v>326</v>
      </c>
      <c r="D151" s="4" t="s">
        <v>25</v>
      </c>
      <c r="E151" s="116">
        <f t="shared" si="32"/>
        <v>6300</v>
      </c>
      <c r="F151" s="117">
        <f t="shared" si="32"/>
        <v>3800</v>
      </c>
      <c r="G151" s="101"/>
      <c r="J151" s="71"/>
      <c r="K151" s="202">
        <f t="shared" si="31"/>
        <v>6300</v>
      </c>
      <c r="L151" s="202">
        <f t="shared" si="31"/>
        <v>3800</v>
      </c>
      <c r="M151" s="51"/>
      <c r="N151" s="13">
        <f t="shared" ref="N151:N211" si="33">Q151*$N$7</f>
        <v>6272.6750000000002</v>
      </c>
      <c r="O151" s="13">
        <f t="shared" ref="O151:O211" si="34">Q151*$O$7</f>
        <v>3763.6050000000005</v>
      </c>
      <c r="P151" s="51"/>
      <c r="Q151" s="562">
        <v>2509.0700000000002</v>
      </c>
      <c r="R151" s="562">
        <v>2509.0700000000002</v>
      </c>
      <c r="S151" s="554">
        <v>2509.0700000000002</v>
      </c>
      <c r="T151" s="522">
        <v>2509.0700000000002</v>
      </c>
      <c r="U151" s="398">
        <v>2509.0700000000002</v>
      </c>
      <c r="V151" s="398">
        <v>2509.0700000000002</v>
      </c>
      <c r="W151" s="398">
        <v>2509.0700000000002</v>
      </c>
      <c r="X151" s="398">
        <v>2509.0700000000002</v>
      </c>
      <c r="Y151" s="436">
        <v>2509.0700000000002</v>
      </c>
      <c r="Z151" s="399">
        <v>2399.9805500000002</v>
      </c>
      <c r="AA151" s="399">
        <v>2399.9805500000002</v>
      </c>
      <c r="AB151" s="371">
        <v>2181.8004999999998</v>
      </c>
      <c r="AC151" s="303">
        <v>1504.69</v>
      </c>
      <c r="AD151" s="289">
        <v>1504.5800000000004</v>
      </c>
      <c r="AE151" s="277">
        <v>1203.6640000000002</v>
      </c>
      <c r="AF151" s="263">
        <v>1203.6640000000002</v>
      </c>
      <c r="AG151" s="263">
        <v>1203.6640000000002</v>
      </c>
      <c r="AH151" s="208">
        <v>1074.7</v>
      </c>
      <c r="AI151" s="205">
        <v>1074.7</v>
      </c>
      <c r="AJ151" s="205">
        <v>1074.7</v>
      </c>
      <c r="AK151" s="205">
        <v>1074.7</v>
      </c>
      <c r="AL151" s="208">
        <v>840.38749999999993</v>
      </c>
      <c r="AM151" s="191">
        <v>672.31</v>
      </c>
      <c r="AN151" s="312">
        <f t="shared" ca="1" si="24"/>
        <v>1</v>
      </c>
    </row>
    <row r="152" spans="1:43" ht="23.1" customHeight="1" x14ac:dyDescent="0.25">
      <c r="D152" s="136"/>
      <c r="E152" s="138"/>
      <c r="F152" s="139"/>
      <c r="G152" s="101"/>
      <c r="K152" s="202">
        <f t="shared" si="31"/>
        <v>0</v>
      </c>
      <c r="L152" s="202">
        <f t="shared" si="31"/>
        <v>0</v>
      </c>
      <c r="M152" s="51"/>
      <c r="N152" s="13"/>
      <c r="O152" s="13"/>
      <c r="P152" s="51"/>
      <c r="Q152" s="398"/>
      <c r="R152" s="398"/>
      <c r="S152" s="398"/>
      <c r="T152" s="398"/>
      <c r="U152" s="398"/>
      <c r="V152" s="398"/>
      <c r="W152" s="398"/>
      <c r="X152" s="398"/>
      <c r="Y152" s="436"/>
      <c r="Z152" s="399"/>
      <c r="AA152" s="399"/>
      <c r="AB152" s="371"/>
      <c r="AC152" s="303"/>
      <c r="AD152" s="289"/>
      <c r="AE152" s="277"/>
      <c r="AF152" s="263"/>
      <c r="AG152" s="263"/>
      <c r="AH152" s="208"/>
      <c r="AI152" s="205"/>
      <c r="AJ152" s="205"/>
      <c r="AK152" s="205"/>
      <c r="AL152" s="208"/>
      <c r="AM152" s="191"/>
      <c r="AN152" s="312" t="e">
        <f t="shared" ca="1" si="24"/>
        <v>#DIV/0!</v>
      </c>
    </row>
    <row r="153" spans="1:43" ht="23.1" customHeight="1" x14ac:dyDescent="0.25">
      <c r="D153" s="615" t="s">
        <v>538</v>
      </c>
      <c r="E153" s="615"/>
      <c r="F153" s="615"/>
      <c r="G153" s="615"/>
      <c r="H153" s="615"/>
      <c r="I153" s="615"/>
      <c r="J153" s="34"/>
      <c r="K153" s="202">
        <f t="shared" si="31"/>
        <v>0</v>
      </c>
      <c r="L153" s="202">
        <f t="shared" si="31"/>
        <v>0</v>
      </c>
      <c r="M153" s="2"/>
      <c r="N153" s="13"/>
      <c r="O153" s="13"/>
      <c r="P153" s="2"/>
      <c r="Q153" s="571">
        <v>45569</v>
      </c>
      <c r="R153" s="571">
        <v>45569</v>
      </c>
      <c r="S153" s="553">
        <v>45483</v>
      </c>
      <c r="T153" s="521">
        <v>45455</v>
      </c>
      <c r="U153" s="510">
        <v>45425</v>
      </c>
      <c r="V153" s="474">
        <v>220324</v>
      </c>
      <c r="W153" s="474">
        <v>220324</v>
      </c>
      <c r="X153" s="398"/>
      <c r="Y153" s="400"/>
      <c r="Z153" s="399"/>
      <c r="AA153" s="399"/>
      <c r="AB153" s="333"/>
      <c r="AC153" s="329"/>
      <c r="AD153" s="330"/>
      <c r="AE153" s="280"/>
      <c r="AF153" s="331"/>
      <c r="AG153" s="331"/>
      <c r="AH153" s="237"/>
      <c r="AI153" s="237"/>
      <c r="AJ153" s="237"/>
      <c r="AK153" s="237"/>
      <c r="AL153" s="237"/>
      <c r="AM153" s="197"/>
      <c r="AN153" s="312">
        <f t="shared" ca="1" si="24"/>
        <v>1</v>
      </c>
    </row>
    <row r="154" spans="1:43" s="66" customFormat="1" ht="23.1" customHeight="1" x14ac:dyDescent="0.25">
      <c r="A154" s="516" t="s">
        <v>290</v>
      </c>
      <c r="B154" s="2">
        <v>283</v>
      </c>
      <c r="C154" s="2" t="s">
        <v>342</v>
      </c>
      <c r="D154" s="4" t="s">
        <v>957</v>
      </c>
      <c r="E154" s="116">
        <f t="shared" ref="E154:F160" si="35">K154</f>
        <v>1300</v>
      </c>
      <c r="F154" s="117">
        <f t="shared" si="35"/>
        <v>800</v>
      </c>
      <c r="G154" s="101"/>
      <c r="H154" s="2"/>
      <c r="I154" s="2"/>
      <c r="J154" s="71"/>
      <c r="K154" s="202">
        <f t="shared" si="31"/>
        <v>1300</v>
      </c>
      <c r="L154" s="202">
        <f t="shared" si="31"/>
        <v>800</v>
      </c>
      <c r="M154" s="51"/>
      <c r="N154" s="13">
        <f t="shared" si="33"/>
        <v>1248.25</v>
      </c>
      <c r="O154" s="13">
        <f t="shared" si="34"/>
        <v>748.95</v>
      </c>
      <c r="P154" s="63"/>
      <c r="Q154" s="562">
        <v>499.3</v>
      </c>
      <c r="R154" s="562">
        <v>499.3</v>
      </c>
      <c r="S154" s="554">
        <v>499.3</v>
      </c>
      <c r="T154" s="522">
        <v>499.3</v>
      </c>
      <c r="U154" s="398">
        <v>499.3</v>
      </c>
      <c r="V154" s="398">
        <v>499.3</v>
      </c>
      <c r="W154" s="398">
        <v>499.3</v>
      </c>
      <c r="X154" s="398">
        <v>499.3</v>
      </c>
      <c r="Y154" s="436">
        <v>499.3</v>
      </c>
      <c r="Z154" s="399">
        <v>477.60281250000003</v>
      </c>
      <c r="AA154" s="399">
        <v>477.60281250000003</v>
      </c>
      <c r="AB154" s="371">
        <v>434.18437499999999</v>
      </c>
      <c r="AC154" s="303">
        <v>299.4375</v>
      </c>
      <c r="AD154" s="289">
        <v>299.4375</v>
      </c>
      <c r="AE154" s="277">
        <v>239.55</v>
      </c>
      <c r="AF154" s="263">
        <v>239.55</v>
      </c>
      <c r="AG154" s="263">
        <v>239.55</v>
      </c>
      <c r="AH154" s="208">
        <v>213.88751999999997</v>
      </c>
      <c r="AI154" s="208">
        <v>213.88751999999997</v>
      </c>
      <c r="AJ154" s="208">
        <v>213.88751999999997</v>
      </c>
      <c r="AK154" s="208">
        <v>213.88751999999997</v>
      </c>
      <c r="AL154" s="208">
        <v>192.89999999999998</v>
      </c>
      <c r="AM154" s="191">
        <v>154.32</v>
      </c>
      <c r="AN154" s="312">
        <f t="shared" ca="1" si="24"/>
        <v>1</v>
      </c>
      <c r="AO154" s="144"/>
      <c r="AQ154" s="34"/>
    </row>
    <row r="155" spans="1:43" ht="23.1" customHeight="1" x14ac:dyDescent="0.25">
      <c r="A155" s="516"/>
      <c r="C155" s="2" t="s">
        <v>343</v>
      </c>
      <c r="D155" s="4" t="s">
        <v>958</v>
      </c>
      <c r="E155" s="116">
        <f t="shared" si="35"/>
        <v>2100</v>
      </c>
      <c r="F155" s="117">
        <f t="shared" si="35"/>
        <v>1300</v>
      </c>
      <c r="G155" s="101"/>
      <c r="J155" s="71"/>
      <c r="K155" s="202">
        <f t="shared" si="31"/>
        <v>2100</v>
      </c>
      <c r="L155" s="202">
        <f t="shared" si="31"/>
        <v>1300</v>
      </c>
      <c r="M155" s="51"/>
      <c r="N155" s="13">
        <f t="shared" si="33"/>
        <v>2035</v>
      </c>
      <c r="O155" s="13">
        <f t="shared" si="34"/>
        <v>1221</v>
      </c>
      <c r="P155" s="51"/>
      <c r="Q155" s="562">
        <v>814</v>
      </c>
      <c r="R155" s="562">
        <v>814</v>
      </c>
      <c r="S155" s="554">
        <v>814</v>
      </c>
      <c r="T155" s="522">
        <v>814</v>
      </c>
      <c r="U155" s="398">
        <v>814</v>
      </c>
      <c r="V155" s="398">
        <v>814</v>
      </c>
      <c r="W155" s="398">
        <v>814</v>
      </c>
      <c r="X155" s="443">
        <v>814</v>
      </c>
      <c r="Y155" s="436">
        <v>813.94</v>
      </c>
      <c r="Z155" s="399">
        <v>778.56735000000003</v>
      </c>
      <c r="AA155" s="399">
        <v>778.56735000000003</v>
      </c>
      <c r="AB155" s="371">
        <v>707.7885</v>
      </c>
      <c r="AC155" s="303">
        <v>488.13</v>
      </c>
      <c r="AD155" s="289">
        <v>488.75</v>
      </c>
      <c r="AE155" s="269">
        <v>391</v>
      </c>
      <c r="AF155" s="263">
        <v>390.5</v>
      </c>
      <c r="AG155" s="263">
        <v>390.5</v>
      </c>
      <c r="AH155" s="205">
        <v>348.66215999999997</v>
      </c>
      <c r="AI155" s="205">
        <v>348.66215999999997</v>
      </c>
      <c r="AJ155" s="205">
        <v>348.66215999999997</v>
      </c>
      <c r="AK155" s="205">
        <v>348.66215999999997</v>
      </c>
      <c r="AL155" s="208">
        <v>314.45</v>
      </c>
      <c r="AM155" s="191">
        <v>251.56</v>
      </c>
      <c r="AN155" s="312">
        <f t="shared" ca="1" si="24"/>
        <v>1</v>
      </c>
    </row>
    <row r="156" spans="1:43" ht="23.1" customHeight="1" x14ac:dyDescent="0.25">
      <c r="A156" s="516"/>
      <c r="C156" s="2" t="s">
        <v>344</v>
      </c>
      <c r="D156" s="4" t="s">
        <v>959</v>
      </c>
      <c r="E156" s="116">
        <f t="shared" si="35"/>
        <v>3300</v>
      </c>
      <c r="F156" s="117">
        <f t="shared" si="35"/>
        <v>2000</v>
      </c>
      <c r="G156" s="101"/>
      <c r="J156" s="71"/>
      <c r="K156" s="202">
        <f t="shared" si="31"/>
        <v>3300</v>
      </c>
      <c r="L156" s="202">
        <f t="shared" si="31"/>
        <v>2000</v>
      </c>
      <c r="M156" s="51"/>
      <c r="N156" s="13">
        <f t="shared" si="33"/>
        <v>3237.5</v>
      </c>
      <c r="O156" s="13">
        <f t="shared" si="34"/>
        <v>1942.5</v>
      </c>
      <c r="P156" s="51"/>
      <c r="Q156" s="562">
        <v>1295</v>
      </c>
      <c r="R156" s="562">
        <v>1295</v>
      </c>
      <c r="S156" s="554">
        <v>1295</v>
      </c>
      <c r="T156" s="522">
        <v>1295</v>
      </c>
      <c r="U156" s="398">
        <v>1295</v>
      </c>
      <c r="V156" s="398">
        <v>1295</v>
      </c>
      <c r="W156" s="398">
        <v>1295</v>
      </c>
      <c r="X156" s="443">
        <v>1295</v>
      </c>
      <c r="Y156" s="436">
        <v>1294.8</v>
      </c>
      <c r="Z156" s="399">
        <v>1238.5175000000002</v>
      </c>
      <c r="AA156" s="399">
        <v>1238.5175000000002</v>
      </c>
      <c r="AB156" s="371">
        <v>1125.925</v>
      </c>
      <c r="AC156" s="303">
        <v>776.5</v>
      </c>
      <c r="AD156" s="289">
        <v>776.5</v>
      </c>
      <c r="AE156" s="277">
        <v>621.20000000000005</v>
      </c>
      <c r="AF156" s="263">
        <v>621.20000000000005</v>
      </c>
      <c r="AG156" s="263">
        <v>621.20000000000005</v>
      </c>
      <c r="AH156" s="205">
        <v>554.63562000000002</v>
      </c>
      <c r="AI156" s="205">
        <v>554.63562000000002</v>
      </c>
      <c r="AJ156" s="205">
        <v>554.63562000000002</v>
      </c>
      <c r="AK156" s="205">
        <v>554.63562000000002</v>
      </c>
      <c r="AL156" s="208">
        <v>500.21250000000003</v>
      </c>
      <c r="AM156" s="191">
        <v>400.17</v>
      </c>
      <c r="AN156" s="312">
        <f t="shared" ca="1" si="24"/>
        <v>1</v>
      </c>
    </row>
    <row r="157" spans="1:43" ht="23.1" customHeight="1" x14ac:dyDescent="0.25">
      <c r="A157" s="516"/>
      <c r="C157" s="2" t="s">
        <v>345</v>
      </c>
      <c r="D157" s="4" t="s">
        <v>960</v>
      </c>
      <c r="E157" s="116">
        <f t="shared" si="35"/>
        <v>4500</v>
      </c>
      <c r="F157" s="117">
        <f t="shared" si="35"/>
        <v>2700</v>
      </c>
      <c r="G157" s="101"/>
      <c r="J157" s="71"/>
      <c r="K157" s="202">
        <f t="shared" si="31"/>
        <v>4500</v>
      </c>
      <c r="L157" s="202">
        <f t="shared" si="31"/>
        <v>2700</v>
      </c>
      <c r="M157" s="51"/>
      <c r="N157" s="13">
        <f t="shared" si="33"/>
        <v>4440</v>
      </c>
      <c r="O157" s="13">
        <f t="shared" si="34"/>
        <v>2664</v>
      </c>
      <c r="P157" s="51"/>
      <c r="Q157" s="562">
        <v>1776</v>
      </c>
      <c r="R157" s="562">
        <v>1776</v>
      </c>
      <c r="S157" s="554">
        <v>1776</v>
      </c>
      <c r="T157" s="522">
        <v>1776</v>
      </c>
      <c r="U157" s="398">
        <v>1776</v>
      </c>
      <c r="V157" s="398">
        <v>1776</v>
      </c>
      <c r="W157" s="398">
        <v>1776</v>
      </c>
      <c r="X157" s="443">
        <v>1776</v>
      </c>
      <c r="Y157" s="436">
        <v>1775.86</v>
      </c>
      <c r="Z157" s="399">
        <v>1698.6431000000002</v>
      </c>
      <c r="AA157" s="399">
        <v>1698.6431000000002</v>
      </c>
      <c r="AB157" s="371">
        <v>1544.221</v>
      </c>
      <c r="AC157" s="303">
        <v>1064.98</v>
      </c>
      <c r="AD157" s="289">
        <v>1730.3999999999999</v>
      </c>
      <c r="AE157" s="277">
        <v>1384.32</v>
      </c>
      <c r="AF157" s="263">
        <v>1384.32</v>
      </c>
      <c r="AG157" s="263">
        <v>1384.32</v>
      </c>
      <c r="AH157" s="205">
        <v>760.69223999999997</v>
      </c>
      <c r="AI157" s="205">
        <v>760.69223999999997</v>
      </c>
      <c r="AJ157" s="205">
        <v>760.69223999999997</v>
      </c>
      <c r="AK157" s="205">
        <v>760.69223999999997</v>
      </c>
      <c r="AL157" s="208">
        <v>686.05000000000007</v>
      </c>
      <c r="AM157" s="191">
        <v>548.84</v>
      </c>
      <c r="AN157" s="312">
        <f t="shared" ca="1" si="24"/>
        <v>1</v>
      </c>
    </row>
    <row r="158" spans="1:43" ht="23.1" customHeight="1" x14ac:dyDescent="0.25">
      <c r="A158" s="516"/>
      <c r="C158" s="2" t="s">
        <v>346</v>
      </c>
      <c r="D158" s="4" t="s">
        <v>961</v>
      </c>
      <c r="E158" s="116">
        <f t="shared" si="35"/>
        <v>7300</v>
      </c>
      <c r="F158" s="117">
        <f t="shared" si="35"/>
        <v>4400</v>
      </c>
      <c r="G158" s="101"/>
      <c r="J158" s="71"/>
      <c r="K158" s="202">
        <f t="shared" si="31"/>
        <v>7300</v>
      </c>
      <c r="L158" s="202">
        <f t="shared" si="31"/>
        <v>4400</v>
      </c>
      <c r="M158" s="51"/>
      <c r="N158" s="13">
        <f t="shared" si="33"/>
        <v>7215</v>
      </c>
      <c r="O158" s="13">
        <f t="shared" si="34"/>
        <v>4329</v>
      </c>
      <c r="P158" s="51"/>
      <c r="Q158" s="562">
        <v>2886</v>
      </c>
      <c r="R158" s="562">
        <v>2886</v>
      </c>
      <c r="S158" s="554">
        <v>2886</v>
      </c>
      <c r="T158" s="522">
        <v>2886</v>
      </c>
      <c r="U158" s="398">
        <v>2886</v>
      </c>
      <c r="V158" s="398">
        <v>2886</v>
      </c>
      <c r="W158" s="398">
        <v>2886</v>
      </c>
      <c r="X158" s="443">
        <v>2886</v>
      </c>
      <c r="Y158" s="436">
        <v>2885.44</v>
      </c>
      <c r="Z158" s="399">
        <v>2759.9880000000003</v>
      </c>
      <c r="AA158" s="399">
        <v>2759.9880000000003</v>
      </c>
      <c r="AB158" s="371">
        <v>2509.08</v>
      </c>
      <c r="AC158" s="303">
        <v>1730.4</v>
      </c>
      <c r="AD158" s="289">
        <v>1743.75</v>
      </c>
      <c r="AE158" s="269">
        <v>1395</v>
      </c>
      <c r="AF158" s="263">
        <v>1384.32</v>
      </c>
      <c r="AG158" s="263">
        <v>1384.32</v>
      </c>
      <c r="AH158" s="205">
        <v>1236.0070799999999</v>
      </c>
      <c r="AI158" s="205">
        <v>1236.0070799999999</v>
      </c>
      <c r="AJ158" s="205">
        <v>1236.0070799999999</v>
      </c>
      <c r="AK158" s="205">
        <v>1236.0070799999999</v>
      </c>
      <c r="AL158" s="208">
        <v>1114.7249999999999</v>
      </c>
      <c r="AM158" s="191">
        <v>891.78</v>
      </c>
      <c r="AN158" s="312">
        <f t="shared" ca="1" si="24"/>
        <v>1</v>
      </c>
    </row>
    <row r="159" spans="1:43" ht="23.1" customHeight="1" x14ac:dyDescent="0.25">
      <c r="A159" s="516"/>
      <c r="C159" s="2" t="s">
        <v>347</v>
      </c>
      <c r="D159" s="4" t="s">
        <v>962</v>
      </c>
      <c r="E159" s="116">
        <f t="shared" si="35"/>
        <v>13200</v>
      </c>
      <c r="F159" s="117">
        <f t="shared" si="35"/>
        <v>7900</v>
      </c>
      <c r="G159" s="101"/>
      <c r="J159" s="71"/>
      <c r="K159" s="202">
        <f t="shared" si="31"/>
        <v>13200</v>
      </c>
      <c r="L159" s="202">
        <f t="shared" si="31"/>
        <v>7900</v>
      </c>
      <c r="M159" s="51"/>
      <c r="N159" s="13">
        <f t="shared" si="33"/>
        <v>13135</v>
      </c>
      <c r="O159" s="13">
        <f t="shared" si="34"/>
        <v>7881</v>
      </c>
      <c r="P159" s="51"/>
      <c r="Q159" s="562">
        <v>5254</v>
      </c>
      <c r="R159" s="562">
        <v>5254</v>
      </c>
      <c r="S159" s="554">
        <v>5254</v>
      </c>
      <c r="T159" s="522">
        <v>5254</v>
      </c>
      <c r="U159" s="398">
        <v>5254</v>
      </c>
      <c r="V159" s="398">
        <v>5254</v>
      </c>
      <c r="W159" s="398">
        <v>5254</v>
      </c>
      <c r="X159" s="443">
        <v>5254</v>
      </c>
      <c r="Y159" s="436">
        <v>5253.37</v>
      </c>
      <c r="Z159" s="399">
        <v>5024.9518000000007</v>
      </c>
      <c r="AA159" s="399">
        <v>5024.9518000000007</v>
      </c>
      <c r="AB159" s="371">
        <v>4568.1379999999999</v>
      </c>
      <c r="AC159" s="303">
        <v>3150.44</v>
      </c>
      <c r="AD159" s="289">
        <v>3151.25</v>
      </c>
      <c r="AE159" s="269">
        <v>2521</v>
      </c>
      <c r="AF159" s="263">
        <v>2520.35</v>
      </c>
      <c r="AG159" s="263">
        <v>2520.35</v>
      </c>
      <c r="AH159" s="205">
        <v>2250.3095999999996</v>
      </c>
      <c r="AI159" s="205">
        <v>2250.3095999999996</v>
      </c>
      <c r="AJ159" s="205">
        <v>2250.3095999999996</v>
      </c>
      <c r="AK159" s="205">
        <v>2250.3095999999996</v>
      </c>
      <c r="AL159" s="208">
        <v>2029.5</v>
      </c>
      <c r="AM159" s="191">
        <v>1623.6</v>
      </c>
      <c r="AN159" s="312">
        <f t="shared" ca="1" si="24"/>
        <v>1</v>
      </c>
    </row>
    <row r="160" spans="1:43" ht="23.1" customHeight="1" x14ac:dyDescent="0.25">
      <c r="A160" s="516"/>
      <c r="B160" s="2">
        <v>289</v>
      </c>
      <c r="C160" s="2" t="s">
        <v>348</v>
      </c>
      <c r="D160" s="4" t="s">
        <v>963</v>
      </c>
      <c r="E160" s="116">
        <f t="shared" si="35"/>
        <v>23800</v>
      </c>
      <c r="F160" s="117">
        <f t="shared" si="35"/>
        <v>14300</v>
      </c>
      <c r="G160" s="101"/>
      <c r="J160" s="71"/>
      <c r="K160" s="202">
        <f t="shared" si="31"/>
        <v>23800</v>
      </c>
      <c r="L160" s="202">
        <f t="shared" si="31"/>
        <v>14300</v>
      </c>
      <c r="M160" s="51"/>
      <c r="N160" s="13">
        <f t="shared" si="33"/>
        <v>23730.9</v>
      </c>
      <c r="O160" s="13">
        <f t="shared" si="34"/>
        <v>14238.54</v>
      </c>
      <c r="P160" s="51"/>
      <c r="Q160" s="562">
        <v>9492.36</v>
      </c>
      <c r="R160" s="562">
        <v>9492.36</v>
      </c>
      <c r="S160" s="554">
        <v>9492.36</v>
      </c>
      <c r="T160" s="522">
        <v>9492.36</v>
      </c>
      <c r="U160" s="398">
        <v>9492.36</v>
      </c>
      <c r="V160" s="398">
        <v>9492.36</v>
      </c>
      <c r="W160" s="398">
        <v>9492.36</v>
      </c>
      <c r="X160" s="398">
        <v>9492.36</v>
      </c>
      <c r="Y160" s="436">
        <v>9492.36</v>
      </c>
      <c r="Z160" s="399">
        <v>9079.6371875000004</v>
      </c>
      <c r="AA160" s="399">
        <v>9079.6371875000004</v>
      </c>
      <c r="AB160" s="371">
        <v>8254.2156249999989</v>
      </c>
      <c r="AC160" s="303">
        <v>5692.5625</v>
      </c>
      <c r="AD160" s="289">
        <v>5692.5625</v>
      </c>
      <c r="AE160" s="277">
        <v>4554.05</v>
      </c>
      <c r="AF160" s="263">
        <v>4554.05</v>
      </c>
      <c r="AG160" s="263">
        <v>4554.05</v>
      </c>
      <c r="AH160" s="208">
        <v>4066.1220599999997</v>
      </c>
      <c r="AI160" s="208">
        <v>4066.1220599999997</v>
      </c>
      <c r="AJ160" s="208">
        <v>4066.1220599999997</v>
      </c>
      <c r="AK160" s="208">
        <v>4066.1220599999997</v>
      </c>
      <c r="AL160" s="208">
        <v>3667.1374999999998</v>
      </c>
      <c r="AM160" s="191">
        <v>2933.71</v>
      </c>
      <c r="AN160" s="312">
        <f t="shared" ca="1" si="24"/>
        <v>1</v>
      </c>
    </row>
    <row r="161" spans="1:43" ht="15" customHeight="1" x14ac:dyDescent="0.25">
      <c r="D161" s="136"/>
      <c r="E161" s="138"/>
      <c r="F161" s="139"/>
      <c r="J161" s="34"/>
      <c r="K161" s="202">
        <f t="shared" si="31"/>
        <v>0</v>
      </c>
      <c r="L161" s="202">
        <f t="shared" si="31"/>
        <v>0</v>
      </c>
      <c r="M161" s="2"/>
      <c r="N161" s="13"/>
      <c r="O161" s="13"/>
      <c r="P161" s="2"/>
      <c r="Q161" s="398"/>
      <c r="R161" s="398"/>
      <c r="S161" s="398"/>
      <c r="T161" s="398"/>
      <c r="U161" s="398"/>
      <c r="V161" s="398"/>
      <c r="W161" s="398"/>
      <c r="X161" s="398"/>
      <c r="Y161" s="400"/>
      <c r="Z161" s="399"/>
      <c r="AA161" s="399"/>
      <c r="AB161" s="332"/>
      <c r="AC161" s="332"/>
      <c r="AD161" s="330"/>
      <c r="AE161" s="280"/>
      <c r="AF161" s="331"/>
      <c r="AG161" s="331"/>
      <c r="AH161" s="237"/>
      <c r="AI161" s="237"/>
      <c r="AJ161" s="237"/>
      <c r="AK161" s="237"/>
      <c r="AL161" s="237"/>
      <c r="AM161" s="197"/>
      <c r="AN161" s="312" t="e">
        <f t="shared" ca="1" si="24"/>
        <v>#DIV/0!</v>
      </c>
    </row>
    <row r="162" spans="1:43" ht="23.1" customHeight="1" x14ac:dyDescent="0.25">
      <c r="A162" s="516"/>
      <c r="D162" s="615" t="s">
        <v>982</v>
      </c>
      <c r="E162" s="615"/>
      <c r="F162" s="615"/>
      <c r="G162" s="615"/>
      <c r="H162" s="615"/>
      <c r="I162" s="615"/>
      <c r="J162" s="34"/>
      <c r="K162" s="202">
        <f t="shared" si="31"/>
        <v>0</v>
      </c>
      <c r="L162" s="202">
        <f t="shared" si="31"/>
        <v>0</v>
      </c>
      <c r="M162" s="2"/>
      <c r="N162" s="13"/>
      <c r="O162" s="13"/>
      <c r="P162" s="2"/>
      <c r="Q162" s="571">
        <v>45569</v>
      </c>
      <c r="R162" s="571">
        <v>45569</v>
      </c>
      <c r="S162" s="511">
        <v>220324</v>
      </c>
      <c r="T162" s="511">
        <v>220324</v>
      </c>
      <c r="U162" s="511">
        <v>220324</v>
      </c>
      <c r="V162" s="474">
        <v>220324</v>
      </c>
      <c r="W162" s="474">
        <v>220324</v>
      </c>
      <c r="X162" s="398"/>
      <c r="Y162" s="400"/>
      <c r="Z162" s="399"/>
      <c r="AA162" s="399"/>
      <c r="AB162" s="332"/>
      <c r="AC162" s="332"/>
      <c r="AD162" s="330"/>
      <c r="AE162" s="280"/>
      <c r="AF162" s="331"/>
      <c r="AG162" s="331"/>
      <c r="AH162" s="237"/>
      <c r="AI162" s="237"/>
      <c r="AJ162" s="237"/>
      <c r="AK162" s="237"/>
      <c r="AL162" s="237"/>
      <c r="AM162" s="197"/>
      <c r="AN162" s="312">
        <f t="shared" ca="1" si="24"/>
        <v>1</v>
      </c>
    </row>
    <row r="163" spans="1:43" s="66" customFormat="1" ht="23.1" customHeight="1" x14ac:dyDescent="0.25">
      <c r="A163" s="516"/>
      <c r="B163" s="2">
        <v>231</v>
      </c>
      <c r="C163" s="2" t="s">
        <v>327</v>
      </c>
      <c r="D163" s="4" t="s">
        <v>19</v>
      </c>
      <c r="E163" s="116">
        <f t="shared" ref="E163:F168" si="36">K163</f>
        <v>2000</v>
      </c>
      <c r="F163" s="117">
        <f t="shared" si="36"/>
        <v>1200</v>
      </c>
      <c r="G163" s="101"/>
      <c r="H163" s="2"/>
      <c r="I163" s="2"/>
      <c r="J163" s="71"/>
      <c r="K163" s="202">
        <f t="shared" si="31"/>
        <v>2000</v>
      </c>
      <c r="L163" s="202">
        <f t="shared" si="31"/>
        <v>1200</v>
      </c>
      <c r="M163" s="51"/>
      <c r="N163" s="13">
        <f t="shared" si="33"/>
        <v>1957.825</v>
      </c>
      <c r="O163" s="13">
        <f t="shared" si="34"/>
        <v>1174.6949999999999</v>
      </c>
      <c r="P163" s="63"/>
      <c r="Q163" s="562">
        <v>783.13</v>
      </c>
      <c r="R163" s="562">
        <v>783.13</v>
      </c>
      <c r="S163" s="398">
        <v>783.13</v>
      </c>
      <c r="T163" s="398">
        <v>783.13</v>
      </c>
      <c r="U163" s="398">
        <v>783.13</v>
      </c>
      <c r="V163" s="398">
        <v>783.13</v>
      </c>
      <c r="W163" s="398">
        <v>783.13</v>
      </c>
      <c r="X163" s="398">
        <v>783.13</v>
      </c>
      <c r="Y163" s="436">
        <v>783.13</v>
      </c>
      <c r="Z163" s="399">
        <v>749.09175000000016</v>
      </c>
      <c r="AA163" s="399">
        <v>749.09175000000016</v>
      </c>
      <c r="AB163" s="371">
        <v>680.99250000000006</v>
      </c>
      <c r="AC163" s="303">
        <v>469.65000000000003</v>
      </c>
      <c r="AD163" s="289">
        <v>469.65000000000003</v>
      </c>
      <c r="AE163" s="277">
        <v>375.72</v>
      </c>
      <c r="AF163" s="263">
        <v>375.72</v>
      </c>
      <c r="AG163" s="263">
        <v>375.72</v>
      </c>
      <c r="AH163" s="208">
        <v>335.45357999999999</v>
      </c>
      <c r="AI163" s="208">
        <v>335.45357999999999</v>
      </c>
      <c r="AJ163" s="208">
        <v>335.45357999999999</v>
      </c>
      <c r="AK163" s="208">
        <v>335.45357999999999</v>
      </c>
      <c r="AL163" s="208">
        <v>302.53750000000002</v>
      </c>
      <c r="AM163" s="191">
        <v>242.03</v>
      </c>
      <c r="AN163" s="312">
        <f t="shared" ca="1" si="24"/>
        <v>1</v>
      </c>
      <c r="AO163" s="144"/>
      <c r="AQ163" s="34"/>
    </row>
    <row r="164" spans="1:43" ht="23.1" customHeight="1" x14ac:dyDescent="0.25">
      <c r="A164" s="516"/>
      <c r="B164" s="2">
        <v>232</v>
      </c>
      <c r="C164" s="2" t="s">
        <v>328</v>
      </c>
      <c r="D164" s="4" t="s">
        <v>20</v>
      </c>
      <c r="E164" s="116">
        <f t="shared" si="36"/>
        <v>3100</v>
      </c>
      <c r="F164" s="117">
        <f t="shared" si="36"/>
        <v>1900</v>
      </c>
      <c r="G164" s="101"/>
      <c r="J164" s="71"/>
      <c r="K164" s="202">
        <f t="shared" si="31"/>
        <v>3100</v>
      </c>
      <c r="L164" s="202">
        <f t="shared" si="31"/>
        <v>1900</v>
      </c>
      <c r="M164" s="51"/>
      <c r="N164" s="13">
        <f t="shared" si="33"/>
        <v>3045.4750000000004</v>
      </c>
      <c r="O164" s="13">
        <f t="shared" si="34"/>
        <v>1827.2850000000001</v>
      </c>
      <c r="P164" s="51"/>
      <c r="Q164" s="562">
        <v>1218.19</v>
      </c>
      <c r="R164" s="562">
        <v>1218.19</v>
      </c>
      <c r="S164" s="398">
        <v>1218.19</v>
      </c>
      <c r="T164" s="398">
        <v>1218.19</v>
      </c>
      <c r="U164" s="398">
        <v>1218.19</v>
      </c>
      <c r="V164" s="398">
        <v>1218.19</v>
      </c>
      <c r="W164" s="398">
        <v>1218.19</v>
      </c>
      <c r="X164" s="398">
        <v>1218.19</v>
      </c>
      <c r="Y164" s="436">
        <v>1218.19</v>
      </c>
      <c r="Z164" s="399">
        <v>1165.2272500000001</v>
      </c>
      <c r="AA164" s="399">
        <v>1165.2272500000001</v>
      </c>
      <c r="AB164" s="371">
        <v>1059.2975000000001</v>
      </c>
      <c r="AC164" s="303">
        <v>730.55000000000007</v>
      </c>
      <c r="AD164" s="289">
        <v>730.55000000000007</v>
      </c>
      <c r="AE164" s="277">
        <v>584.44000000000005</v>
      </c>
      <c r="AF164" s="263">
        <v>584.44000000000005</v>
      </c>
      <c r="AG164" s="263">
        <v>584.44000000000005</v>
      </c>
      <c r="AH164" s="208">
        <v>521.81513999999993</v>
      </c>
      <c r="AI164" s="208">
        <v>521.81513999999993</v>
      </c>
      <c r="AJ164" s="208">
        <v>521.81513999999993</v>
      </c>
      <c r="AK164" s="208">
        <v>521.81513999999993</v>
      </c>
      <c r="AL164" s="208">
        <v>470.61250000000001</v>
      </c>
      <c r="AM164" s="191">
        <v>376.49</v>
      </c>
      <c r="AN164" s="312">
        <f t="shared" ca="1" si="24"/>
        <v>1</v>
      </c>
    </row>
    <row r="165" spans="1:43" ht="23.1" customHeight="1" x14ac:dyDescent="0.25">
      <c r="A165" s="516"/>
      <c r="B165" s="2">
        <v>233</v>
      </c>
      <c r="C165" s="2" t="s">
        <v>638</v>
      </c>
      <c r="D165" s="4" t="s">
        <v>637</v>
      </c>
      <c r="E165" s="116">
        <f t="shared" si="36"/>
        <v>5100</v>
      </c>
      <c r="F165" s="117">
        <f t="shared" si="36"/>
        <v>3100</v>
      </c>
      <c r="G165" s="101"/>
      <c r="J165" s="71"/>
      <c r="K165" s="202">
        <f t="shared" si="31"/>
        <v>5100</v>
      </c>
      <c r="L165" s="202">
        <f t="shared" si="31"/>
        <v>3100</v>
      </c>
      <c r="M165" s="51"/>
      <c r="N165" s="13">
        <f t="shared" si="33"/>
        <v>5003.6750000000002</v>
      </c>
      <c r="O165" s="13">
        <f t="shared" si="34"/>
        <v>3002.2049999999999</v>
      </c>
      <c r="P165" s="51"/>
      <c r="Q165" s="562">
        <v>2001.47</v>
      </c>
      <c r="R165" s="562">
        <v>2001.47</v>
      </c>
      <c r="S165" s="398">
        <v>2001.47</v>
      </c>
      <c r="T165" s="398">
        <v>2001.47</v>
      </c>
      <c r="U165" s="398">
        <v>2001.47</v>
      </c>
      <c r="V165" s="398">
        <v>2001.47</v>
      </c>
      <c r="W165" s="398">
        <v>2001.47</v>
      </c>
      <c r="X165" s="398">
        <v>2001.47</v>
      </c>
      <c r="Y165" s="436">
        <v>2001.47</v>
      </c>
      <c r="Z165" s="399">
        <v>1906.1645625000003</v>
      </c>
      <c r="AA165" s="399">
        <v>1906.1645625000003</v>
      </c>
      <c r="AB165" s="371">
        <v>1732.8768750000002</v>
      </c>
      <c r="AC165" s="303">
        <v>1195.0875000000001</v>
      </c>
      <c r="AD165" s="289">
        <v>1195.0875000000001</v>
      </c>
      <c r="AE165" s="277">
        <v>956.07</v>
      </c>
      <c r="AF165" s="263">
        <v>956.07</v>
      </c>
      <c r="AG165" s="263">
        <v>956.07</v>
      </c>
      <c r="AH165" s="208">
        <v>931.82165999999984</v>
      </c>
      <c r="AI165" s="208">
        <v>931.82165999999984</v>
      </c>
      <c r="AJ165" s="208">
        <v>931.82165999999984</v>
      </c>
      <c r="AK165" s="208">
        <v>931.82165999999984</v>
      </c>
      <c r="AL165" s="208">
        <v>840.38749999999993</v>
      </c>
      <c r="AM165" s="191">
        <v>672.31</v>
      </c>
      <c r="AN165" s="312">
        <f t="shared" ca="1" si="24"/>
        <v>1</v>
      </c>
    </row>
    <row r="166" spans="1:43" ht="23.1" customHeight="1" x14ac:dyDescent="0.25">
      <c r="A166" s="516"/>
      <c r="B166" s="2">
        <v>233</v>
      </c>
      <c r="C166" s="2" t="s">
        <v>329</v>
      </c>
      <c r="D166" s="4" t="s">
        <v>21</v>
      </c>
      <c r="E166" s="116">
        <f t="shared" si="36"/>
        <v>5500</v>
      </c>
      <c r="F166" s="117">
        <f t="shared" si="36"/>
        <v>3300</v>
      </c>
      <c r="G166" s="101"/>
      <c r="J166" s="71"/>
      <c r="K166" s="202">
        <f t="shared" si="31"/>
        <v>5500</v>
      </c>
      <c r="L166" s="202">
        <f t="shared" si="31"/>
        <v>3300</v>
      </c>
      <c r="M166" s="51"/>
      <c r="N166" s="13">
        <f t="shared" si="33"/>
        <v>5438.35</v>
      </c>
      <c r="O166" s="13">
        <f t="shared" si="34"/>
        <v>3263.01</v>
      </c>
      <c r="P166" s="51"/>
      <c r="Q166" s="562">
        <v>2175.34</v>
      </c>
      <c r="R166" s="562">
        <v>2175.34</v>
      </c>
      <c r="S166" s="398">
        <v>2175.34</v>
      </c>
      <c r="T166" s="398">
        <v>2175.34</v>
      </c>
      <c r="U166" s="398">
        <v>2175.34</v>
      </c>
      <c r="V166" s="398">
        <v>2175.34</v>
      </c>
      <c r="W166" s="398">
        <v>2175.34</v>
      </c>
      <c r="X166" s="398">
        <v>2175.34</v>
      </c>
      <c r="Y166" s="436">
        <v>2175.34</v>
      </c>
      <c r="Z166" s="399">
        <v>2080.7572500000006</v>
      </c>
      <c r="AA166" s="399">
        <v>2080.7572500000006</v>
      </c>
      <c r="AB166" s="371">
        <v>1891.5975000000003</v>
      </c>
      <c r="AC166" s="303">
        <v>1304.5500000000002</v>
      </c>
      <c r="AD166" s="289">
        <v>1304.5500000000002</v>
      </c>
      <c r="AE166" s="277">
        <v>1043.6400000000001</v>
      </c>
      <c r="AF166" s="263">
        <v>1043.6400000000001</v>
      </c>
      <c r="AG166" s="263">
        <v>1043.6400000000001</v>
      </c>
      <c r="AH166" s="208">
        <v>853.63739999999996</v>
      </c>
      <c r="AI166" s="208">
        <v>853.63739999999996</v>
      </c>
      <c r="AJ166" s="208">
        <v>853.63739999999996</v>
      </c>
      <c r="AK166" s="208">
        <v>853.63739999999996</v>
      </c>
      <c r="AL166" s="208">
        <v>769.875</v>
      </c>
      <c r="AM166" s="191">
        <v>615.9</v>
      </c>
      <c r="AN166" s="312">
        <f t="shared" ca="1" si="24"/>
        <v>1</v>
      </c>
    </row>
    <row r="167" spans="1:43" ht="23.1" customHeight="1" x14ac:dyDescent="0.25">
      <c r="A167" s="516"/>
      <c r="B167" s="2">
        <v>234</v>
      </c>
      <c r="C167" s="2" t="s">
        <v>330</v>
      </c>
      <c r="D167" s="4" t="s">
        <v>636</v>
      </c>
      <c r="E167" s="116">
        <f t="shared" si="36"/>
        <v>6600</v>
      </c>
      <c r="F167" s="117">
        <f t="shared" si="36"/>
        <v>4000</v>
      </c>
      <c r="G167" s="101"/>
      <c r="J167" s="71"/>
      <c r="K167" s="202">
        <f t="shared" si="31"/>
        <v>6600</v>
      </c>
      <c r="L167" s="202">
        <f t="shared" si="31"/>
        <v>4000</v>
      </c>
      <c r="M167" s="51"/>
      <c r="N167" s="13">
        <f t="shared" si="33"/>
        <v>6588.4749999999995</v>
      </c>
      <c r="O167" s="13">
        <f t="shared" si="34"/>
        <v>3953.085</v>
      </c>
      <c r="P167" s="51"/>
      <c r="Q167" s="562">
        <v>2635.39</v>
      </c>
      <c r="R167" s="562">
        <v>2635.39</v>
      </c>
      <c r="S167" s="398">
        <v>2635.39</v>
      </c>
      <c r="T167" s="398">
        <v>2635.39</v>
      </c>
      <c r="U167" s="398">
        <v>2635.39</v>
      </c>
      <c r="V167" s="398">
        <v>2635.39</v>
      </c>
      <c r="W167" s="398">
        <v>2635.39</v>
      </c>
      <c r="X167" s="398">
        <v>2635.39</v>
      </c>
      <c r="Y167" s="436">
        <v>2635.39</v>
      </c>
      <c r="Z167" s="399">
        <v>2509.8920000000003</v>
      </c>
      <c r="AA167" s="399">
        <v>2509.8920000000003</v>
      </c>
      <c r="AB167" s="371">
        <v>2281.7200000000003</v>
      </c>
      <c r="AC167" s="303">
        <v>1573.6000000000001</v>
      </c>
      <c r="AD167" s="289">
        <v>1573.6000000000001</v>
      </c>
      <c r="AE167" s="277">
        <v>1258.8800000000001</v>
      </c>
      <c r="AF167" s="263">
        <v>1258.8800000000001</v>
      </c>
      <c r="AG167" s="263">
        <v>1258.8800000000001</v>
      </c>
      <c r="AH167" s="208">
        <v>1124</v>
      </c>
      <c r="AI167" s="224">
        <v>1124</v>
      </c>
      <c r="AJ167" s="224">
        <v>1124</v>
      </c>
      <c r="AK167" s="208">
        <v>1384.6139999999998</v>
      </c>
      <c r="AL167" s="208">
        <v>1248.75</v>
      </c>
      <c r="AM167" s="54">
        <v>999</v>
      </c>
      <c r="AN167" s="312">
        <f t="shared" ca="1" si="24"/>
        <v>1</v>
      </c>
    </row>
    <row r="168" spans="1:43" ht="23.1" customHeight="1" x14ac:dyDescent="0.25">
      <c r="A168" s="516"/>
      <c r="B168" s="2">
        <v>234</v>
      </c>
      <c r="C168" s="2" t="s">
        <v>331</v>
      </c>
      <c r="D168" s="4" t="s">
        <v>18</v>
      </c>
      <c r="E168" s="116">
        <f t="shared" si="36"/>
        <v>8300</v>
      </c>
      <c r="F168" s="117">
        <f t="shared" si="36"/>
        <v>5000</v>
      </c>
      <c r="G168" s="101"/>
      <c r="J168" s="71"/>
      <c r="K168" s="202">
        <f t="shared" si="31"/>
        <v>8300</v>
      </c>
      <c r="L168" s="202">
        <f t="shared" si="31"/>
        <v>5000</v>
      </c>
      <c r="M168" s="51"/>
      <c r="N168" s="13">
        <f t="shared" si="33"/>
        <v>8266.25</v>
      </c>
      <c r="O168" s="13">
        <f t="shared" si="34"/>
        <v>4959.75</v>
      </c>
      <c r="P168" s="51"/>
      <c r="Q168" s="562">
        <v>3306.5</v>
      </c>
      <c r="R168" s="562">
        <v>3306.5</v>
      </c>
      <c r="S168" s="398">
        <v>3306.5</v>
      </c>
      <c r="T168" s="398">
        <v>3306.5</v>
      </c>
      <c r="U168" s="398">
        <v>3306.5</v>
      </c>
      <c r="V168" s="398">
        <v>3306.5</v>
      </c>
      <c r="W168" s="398">
        <v>3306.5</v>
      </c>
      <c r="X168" s="398">
        <v>3306.5</v>
      </c>
      <c r="Y168" s="436">
        <v>3306.5</v>
      </c>
      <c r="Z168" s="399">
        <v>3162.7255</v>
      </c>
      <c r="AA168" s="399">
        <v>3162.7255</v>
      </c>
      <c r="AB168" s="371">
        <v>2875.2049999999999</v>
      </c>
      <c r="AC168" s="303">
        <v>1982.8999999999999</v>
      </c>
      <c r="AD168" s="289">
        <v>1982.8999999999999</v>
      </c>
      <c r="AE168" s="277">
        <v>1586.32</v>
      </c>
      <c r="AF168" s="263">
        <v>1586.32</v>
      </c>
      <c r="AG168" s="263">
        <v>1586.32</v>
      </c>
      <c r="AH168" s="208">
        <v>1416.3534</v>
      </c>
      <c r="AI168" s="208">
        <v>1416.3534</v>
      </c>
      <c r="AJ168" s="208">
        <v>1416.3534</v>
      </c>
      <c r="AK168" s="208">
        <v>1416.3534</v>
      </c>
      <c r="AL168" s="208">
        <v>1277.375</v>
      </c>
      <c r="AM168" s="191">
        <v>1021.9</v>
      </c>
      <c r="AN168" s="312">
        <f t="shared" ca="1" si="24"/>
        <v>1</v>
      </c>
    </row>
    <row r="169" spans="1:43" ht="14.1" customHeight="1" x14ac:dyDescent="0.25">
      <c r="D169" s="136"/>
      <c r="E169" s="138"/>
      <c r="F169" s="139"/>
      <c r="J169" s="34"/>
      <c r="K169" s="202">
        <f t="shared" si="31"/>
        <v>0</v>
      </c>
      <c r="L169" s="202">
        <f t="shared" si="31"/>
        <v>0</v>
      </c>
      <c r="M169" s="2"/>
      <c r="N169" s="13"/>
      <c r="O169" s="13"/>
      <c r="P169" s="2"/>
      <c r="Q169" s="398"/>
      <c r="R169" s="398"/>
      <c r="S169" s="398"/>
      <c r="T169" s="398"/>
      <c r="U169" s="398"/>
      <c r="V169" s="398"/>
      <c r="W169" s="398"/>
      <c r="X169" s="398"/>
      <c r="Y169" s="400"/>
      <c r="Z169" s="399"/>
      <c r="AA169" s="399"/>
      <c r="AB169" s="332"/>
      <c r="AC169" s="332"/>
      <c r="AD169" s="330"/>
      <c r="AE169" s="280"/>
      <c r="AF169" s="331"/>
      <c r="AG169" s="331"/>
      <c r="AH169" s="237"/>
      <c r="AI169" s="237"/>
      <c r="AJ169" s="237"/>
      <c r="AK169" s="237"/>
      <c r="AL169" s="237"/>
      <c r="AM169" s="197"/>
      <c r="AN169" s="312" t="e">
        <f t="shared" ca="1" si="24"/>
        <v>#DIV/0!</v>
      </c>
    </row>
    <row r="170" spans="1:43" ht="23.1" customHeight="1" x14ac:dyDescent="0.25">
      <c r="D170" s="615" t="s">
        <v>10</v>
      </c>
      <c r="E170" s="615"/>
      <c r="F170" s="615"/>
      <c r="G170" s="615"/>
      <c r="H170" s="615"/>
      <c r="I170" s="615"/>
      <c r="J170" s="34"/>
      <c r="K170" s="202">
        <f t="shared" si="31"/>
        <v>0</v>
      </c>
      <c r="L170" s="202">
        <f t="shared" si="31"/>
        <v>0</v>
      </c>
      <c r="M170" s="2"/>
      <c r="N170" s="13"/>
      <c r="O170" s="13"/>
      <c r="P170" s="2"/>
      <c r="Q170" s="571">
        <v>45569</v>
      </c>
      <c r="R170" s="571">
        <v>45569</v>
      </c>
      <c r="S170" s="553">
        <v>45480</v>
      </c>
      <c r="T170" s="521">
        <v>45455</v>
      </c>
      <c r="U170" s="510">
        <v>45425</v>
      </c>
      <c r="V170" s="474">
        <v>220324</v>
      </c>
      <c r="W170" s="474">
        <v>220324</v>
      </c>
      <c r="X170" s="398"/>
      <c r="Y170" s="400"/>
      <c r="Z170" s="399"/>
      <c r="AA170" s="399"/>
      <c r="AB170" s="332"/>
      <c r="AC170" s="332"/>
      <c r="AD170" s="330"/>
      <c r="AE170" s="280"/>
      <c r="AF170" s="331"/>
      <c r="AG170" s="331"/>
      <c r="AH170" s="237"/>
      <c r="AI170" s="237"/>
      <c r="AJ170" s="237"/>
      <c r="AK170" s="237"/>
      <c r="AL170" s="237"/>
      <c r="AM170" s="197"/>
      <c r="AN170" s="312">
        <f t="shared" ca="1" si="24"/>
        <v>1</v>
      </c>
    </row>
    <row r="171" spans="1:43" s="66" customFormat="1" ht="23.1" customHeight="1" x14ac:dyDescent="0.25">
      <c r="A171" s="516" t="s">
        <v>290</v>
      </c>
      <c r="B171" s="2">
        <v>236</v>
      </c>
      <c r="C171" s="2" t="s">
        <v>332</v>
      </c>
      <c r="D171" s="4" t="s">
        <v>84</v>
      </c>
      <c r="E171" s="116">
        <f t="shared" ref="E171:F174" si="37">K171</f>
        <v>1400</v>
      </c>
      <c r="F171" s="117">
        <f t="shared" si="37"/>
        <v>900</v>
      </c>
      <c r="G171" s="101"/>
      <c r="H171" s="2"/>
      <c r="I171" s="2"/>
      <c r="J171" s="71"/>
      <c r="K171" s="202">
        <f t="shared" si="31"/>
        <v>1400</v>
      </c>
      <c r="L171" s="202">
        <f t="shared" si="31"/>
        <v>900</v>
      </c>
      <c r="M171" s="51"/>
      <c r="N171" s="13">
        <f t="shared" si="33"/>
        <v>1387.55</v>
      </c>
      <c r="O171" s="13">
        <f t="shared" si="34"/>
        <v>832.53</v>
      </c>
      <c r="P171" s="63"/>
      <c r="Q171" s="562">
        <v>555.02</v>
      </c>
      <c r="R171" s="562">
        <v>555.02</v>
      </c>
      <c r="S171" s="554">
        <v>555.02</v>
      </c>
      <c r="T171" s="522">
        <v>555.02</v>
      </c>
      <c r="U171" s="398">
        <v>555.02</v>
      </c>
      <c r="V171" s="398">
        <v>555.02</v>
      </c>
      <c r="W171" s="398">
        <v>555.02</v>
      </c>
      <c r="X171" s="398">
        <v>555.02</v>
      </c>
      <c r="Y171" s="436">
        <v>555.02</v>
      </c>
      <c r="Z171" s="399">
        <v>530.87581249999994</v>
      </c>
      <c r="AA171" s="399">
        <v>530.87581249999994</v>
      </c>
      <c r="AB171" s="371">
        <v>482.61437499999994</v>
      </c>
      <c r="AC171" s="303">
        <v>332.83749999999998</v>
      </c>
      <c r="AD171" s="289">
        <v>332.83749999999998</v>
      </c>
      <c r="AE171" s="277">
        <v>266.27</v>
      </c>
      <c r="AF171" s="263">
        <v>266.27</v>
      </c>
      <c r="AG171" s="263">
        <v>266.27</v>
      </c>
      <c r="AH171" s="208">
        <v>237.74057999999999</v>
      </c>
      <c r="AI171" s="208">
        <v>237.74057999999999</v>
      </c>
      <c r="AJ171" s="208">
        <v>237.74057999999999</v>
      </c>
      <c r="AK171" s="208">
        <v>237.74057999999999</v>
      </c>
      <c r="AL171" s="208">
        <v>214.41249999999999</v>
      </c>
      <c r="AM171" s="191">
        <v>171.53</v>
      </c>
      <c r="AN171" s="312">
        <f t="shared" ca="1" si="24"/>
        <v>1</v>
      </c>
      <c r="AO171" s="144"/>
      <c r="AQ171" s="34"/>
    </row>
    <row r="172" spans="1:43" ht="23.1" customHeight="1" x14ac:dyDescent="0.25">
      <c r="A172" s="516"/>
      <c r="B172" s="2">
        <v>237</v>
      </c>
      <c r="C172" s="2" t="s">
        <v>333</v>
      </c>
      <c r="D172" s="4" t="s">
        <v>85</v>
      </c>
      <c r="E172" s="116">
        <f t="shared" si="37"/>
        <v>2300</v>
      </c>
      <c r="F172" s="117">
        <f t="shared" si="37"/>
        <v>1400</v>
      </c>
      <c r="G172" s="101"/>
      <c r="J172" s="71"/>
      <c r="K172" s="202">
        <f t="shared" si="31"/>
        <v>2300</v>
      </c>
      <c r="L172" s="202">
        <f t="shared" si="31"/>
        <v>1400</v>
      </c>
      <c r="M172" s="51"/>
      <c r="N172" s="13">
        <f t="shared" si="33"/>
        <v>2219.875</v>
      </c>
      <c r="O172" s="13">
        <f t="shared" si="34"/>
        <v>1331.9250000000002</v>
      </c>
      <c r="P172" s="51"/>
      <c r="Q172" s="562">
        <v>887.95</v>
      </c>
      <c r="R172" s="562">
        <v>887.95</v>
      </c>
      <c r="S172" s="554">
        <v>887.95</v>
      </c>
      <c r="T172" s="522">
        <v>887.95</v>
      </c>
      <c r="U172" s="398">
        <v>887.95</v>
      </c>
      <c r="V172" s="398">
        <v>887.95</v>
      </c>
      <c r="W172" s="398">
        <v>887.95</v>
      </c>
      <c r="X172" s="398">
        <v>887.95</v>
      </c>
      <c r="Y172" s="436">
        <v>887.95</v>
      </c>
      <c r="Z172" s="399">
        <v>849.31756250000001</v>
      </c>
      <c r="AA172" s="399">
        <v>849.31756250000001</v>
      </c>
      <c r="AB172" s="371">
        <v>772.10687499999995</v>
      </c>
      <c r="AC172" s="303">
        <v>532.48749999999995</v>
      </c>
      <c r="AD172" s="289">
        <v>532.48749999999995</v>
      </c>
      <c r="AE172" s="277">
        <v>425.99</v>
      </c>
      <c r="AF172" s="263">
        <v>425.99</v>
      </c>
      <c r="AG172" s="263">
        <v>425.99</v>
      </c>
      <c r="AH172" s="208">
        <v>380.34611999999998</v>
      </c>
      <c r="AI172" s="208">
        <v>380.34611999999998</v>
      </c>
      <c r="AJ172" s="208">
        <v>380.34611999999998</v>
      </c>
      <c r="AK172" s="208">
        <v>380.34611999999998</v>
      </c>
      <c r="AL172" s="208">
        <v>343.02500000000003</v>
      </c>
      <c r="AM172" s="191">
        <v>274.42</v>
      </c>
      <c r="AN172" s="312">
        <f t="shared" ca="1" si="24"/>
        <v>1</v>
      </c>
    </row>
    <row r="173" spans="1:43" ht="23.1" customHeight="1" x14ac:dyDescent="0.25">
      <c r="A173" s="516"/>
      <c r="B173" s="2">
        <v>238</v>
      </c>
      <c r="C173" s="2" t="s">
        <v>334</v>
      </c>
      <c r="D173" s="4" t="s">
        <v>86</v>
      </c>
      <c r="E173" s="116">
        <f t="shared" si="37"/>
        <v>3900</v>
      </c>
      <c r="F173" s="117">
        <f t="shared" si="37"/>
        <v>2400</v>
      </c>
      <c r="G173" s="101"/>
      <c r="J173" s="71"/>
      <c r="K173" s="202">
        <f t="shared" si="31"/>
        <v>3900</v>
      </c>
      <c r="L173" s="202">
        <f t="shared" si="31"/>
        <v>2400</v>
      </c>
      <c r="M173" s="51"/>
      <c r="N173" s="13">
        <f t="shared" si="33"/>
        <v>3884.0499999999997</v>
      </c>
      <c r="O173" s="13">
        <f t="shared" si="34"/>
        <v>2330.4299999999998</v>
      </c>
      <c r="P173" s="51"/>
      <c r="Q173" s="562">
        <v>1553.62</v>
      </c>
      <c r="R173" s="562">
        <v>1553.62</v>
      </c>
      <c r="S173" s="554">
        <v>1553.62</v>
      </c>
      <c r="T173" s="522">
        <v>1553.62</v>
      </c>
      <c r="U173" s="398">
        <v>1553.62</v>
      </c>
      <c r="V173" s="398">
        <v>1553.62</v>
      </c>
      <c r="W173" s="398">
        <v>1553.62</v>
      </c>
      <c r="X173" s="398">
        <v>1553.62</v>
      </c>
      <c r="Y173" s="436">
        <v>1553.62</v>
      </c>
      <c r="Z173" s="399">
        <v>1486.0615</v>
      </c>
      <c r="AA173" s="399">
        <v>1486.0615</v>
      </c>
      <c r="AB173" s="371">
        <v>1350.9649999999999</v>
      </c>
      <c r="AC173" s="303">
        <v>931.7</v>
      </c>
      <c r="AD173" s="289">
        <v>932.5</v>
      </c>
      <c r="AE173" s="269">
        <v>746</v>
      </c>
      <c r="AF173" s="263">
        <v>745.36</v>
      </c>
      <c r="AG173" s="263">
        <v>745.36</v>
      </c>
      <c r="AH173" s="208">
        <v>665.50175999999999</v>
      </c>
      <c r="AI173" s="208">
        <v>665.50175999999999</v>
      </c>
      <c r="AJ173" s="208">
        <v>665.50175999999999</v>
      </c>
      <c r="AK173" s="208">
        <v>665.50175999999999</v>
      </c>
      <c r="AL173" s="208">
        <v>600.20000000000005</v>
      </c>
      <c r="AM173" s="191">
        <v>480.16</v>
      </c>
      <c r="AN173" s="312">
        <f t="shared" ca="1" si="24"/>
        <v>1</v>
      </c>
    </row>
    <row r="174" spans="1:43" ht="23.1" customHeight="1" x14ac:dyDescent="0.25">
      <c r="A174" s="516"/>
      <c r="B174" s="2">
        <v>239</v>
      </c>
      <c r="C174" s="2" t="s">
        <v>335</v>
      </c>
      <c r="D174" s="4" t="s">
        <v>87</v>
      </c>
      <c r="E174" s="116">
        <f t="shared" si="37"/>
        <v>7300</v>
      </c>
      <c r="F174" s="117">
        <f t="shared" si="37"/>
        <v>4400</v>
      </c>
      <c r="G174" s="101"/>
      <c r="J174" s="71"/>
      <c r="K174" s="202">
        <f t="shared" si="31"/>
        <v>7300</v>
      </c>
      <c r="L174" s="202">
        <f t="shared" si="31"/>
        <v>4400</v>
      </c>
      <c r="M174" s="51"/>
      <c r="N174" s="13">
        <f t="shared" si="33"/>
        <v>7213.6</v>
      </c>
      <c r="O174" s="13">
        <f t="shared" si="34"/>
        <v>4328.16</v>
      </c>
      <c r="P174" s="51"/>
      <c r="Q174" s="562">
        <v>2885.44</v>
      </c>
      <c r="R174" s="562">
        <v>2885.44</v>
      </c>
      <c r="S174" s="554">
        <v>2885.44</v>
      </c>
      <c r="T174" s="522">
        <v>2885.44</v>
      </c>
      <c r="U174" s="398">
        <v>2885.44</v>
      </c>
      <c r="V174" s="398">
        <v>2885.44</v>
      </c>
      <c r="W174" s="398">
        <v>2885.44</v>
      </c>
      <c r="X174" s="398">
        <v>2885.44</v>
      </c>
      <c r="Y174" s="436">
        <v>2885.44</v>
      </c>
      <c r="Z174" s="399">
        <v>2759.9880000000003</v>
      </c>
      <c r="AA174" s="399">
        <v>2759.9880000000003</v>
      </c>
      <c r="AB174" s="371">
        <v>2509.08</v>
      </c>
      <c r="AC174" s="303">
        <v>1730.3999999999999</v>
      </c>
      <c r="AD174" s="289">
        <v>1730.3999999999999</v>
      </c>
      <c r="AE174" s="277">
        <v>1384.32</v>
      </c>
      <c r="AF174" s="263">
        <v>1384.32</v>
      </c>
      <c r="AG174" s="263">
        <v>1384.32</v>
      </c>
      <c r="AH174" s="208">
        <v>1236.0070799999999</v>
      </c>
      <c r="AI174" s="208">
        <v>1236.0070799999999</v>
      </c>
      <c r="AJ174" s="208">
        <v>1236.0070799999999</v>
      </c>
      <c r="AK174" s="208">
        <v>1236.0070799999999</v>
      </c>
      <c r="AL174" s="208">
        <v>1114.7249999999999</v>
      </c>
      <c r="AM174" s="191">
        <v>891.78</v>
      </c>
      <c r="AN174" s="312">
        <f t="shared" ca="1" si="24"/>
        <v>1</v>
      </c>
    </row>
    <row r="175" spans="1:43" ht="15" customHeight="1" x14ac:dyDescent="0.25">
      <c r="D175" s="136"/>
      <c r="E175" s="138"/>
      <c r="F175" s="139"/>
      <c r="J175" s="34"/>
      <c r="K175" s="202">
        <f t="shared" si="31"/>
        <v>0</v>
      </c>
      <c r="L175" s="202">
        <f t="shared" si="31"/>
        <v>0</v>
      </c>
      <c r="M175" s="2"/>
      <c r="N175" s="13"/>
      <c r="O175" s="13"/>
      <c r="P175" s="2"/>
      <c r="Q175" s="398"/>
      <c r="R175" s="398"/>
      <c r="S175" s="398"/>
      <c r="T175" s="398"/>
      <c r="U175" s="398"/>
      <c r="V175" s="398"/>
      <c r="W175" s="398"/>
      <c r="X175" s="398"/>
      <c r="Y175" s="400"/>
      <c r="Z175" s="399"/>
      <c r="AA175" s="399"/>
      <c r="AB175" s="332"/>
      <c r="AC175" s="332"/>
      <c r="AD175" s="330"/>
      <c r="AE175" s="280"/>
      <c r="AF175" s="331"/>
      <c r="AG175" s="331"/>
      <c r="AH175" s="237"/>
      <c r="AI175" s="237"/>
      <c r="AJ175" s="237"/>
      <c r="AK175" s="237"/>
      <c r="AL175" s="237"/>
      <c r="AM175" s="197"/>
      <c r="AN175" s="312" t="e">
        <f t="shared" ca="1" si="24"/>
        <v>#DIV/0!</v>
      </c>
    </row>
    <row r="176" spans="1:43" ht="23.1" customHeight="1" x14ac:dyDescent="0.25">
      <c r="D176" s="615" t="s">
        <v>274</v>
      </c>
      <c r="E176" s="615"/>
      <c r="F176" s="615"/>
      <c r="G176" s="615"/>
      <c r="H176" s="615"/>
      <c r="I176" s="615"/>
      <c r="J176" s="34"/>
      <c r="K176" s="202">
        <f t="shared" si="31"/>
        <v>0</v>
      </c>
      <c r="L176" s="202">
        <f t="shared" si="31"/>
        <v>0</v>
      </c>
      <c r="M176" s="2"/>
      <c r="N176" s="13"/>
      <c r="O176" s="13"/>
      <c r="P176" s="2"/>
      <c r="Q176" s="571">
        <v>45569</v>
      </c>
      <c r="R176" s="571">
        <v>45569</v>
      </c>
      <c r="S176" s="553">
        <v>45483</v>
      </c>
      <c r="T176" s="476">
        <v>45455</v>
      </c>
      <c r="U176" s="476">
        <v>45425</v>
      </c>
      <c r="V176" s="476">
        <v>45394</v>
      </c>
      <c r="W176" s="473">
        <v>220324</v>
      </c>
      <c r="X176" s="398"/>
      <c r="Y176" s="400"/>
      <c r="Z176" s="401"/>
      <c r="AA176" s="401"/>
      <c r="AB176" s="329"/>
      <c r="AC176" s="329"/>
      <c r="AD176" s="330"/>
      <c r="AE176" s="280"/>
      <c r="AF176" s="331"/>
      <c r="AG176" s="331"/>
      <c r="AH176" s="208"/>
      <c r="AI176" s="208"/>
      <c r="AJ176" s="208"/>
      <c r="AK176" s="208"/>
      <c r="AL176" s="208"/>
      <c r="AM176" s="191"/>
      <c r="AN176" s="312">
        <f t="shared" ca="1" si="24"/>
        <v>1</v>
      </c>
    </row>
    <row r="177" spans="1:47" s="144" customFormat="1" ht="23.1" customHeight="1" x14ac:dyDescent="0.25">
      <c r="A177" s="449"/>
      <c r="B177" s="2">
        <v>1995</v>
      </c>
      <c r="C177" s="2" t="s">
        <v>461</v>
      </c>
      <c r="D177" s="4" t="s">
        <v>159</v>
      </c>
      <c r="E177" s="116">
        <f t="shared" ref="E177:F180" si="38">K177</f>
        <v>3700</v>
      </c>
      <c r="F177" s="117">
        <f t="shared" si="38"/>
        <v>2200</v>
      </c>
      <c r="G177" s="101"/>
      <c r="H177" s="45"/>
      <c r="I177" s="2"/>
      <c r="J177" s="33"/>
      <c r="K177" s="202">
        <f t="shared" si="31"/>
        <v>3700</v>
      </c>
      <c r="L177" s="202">
        <f t="shared" si="31"/>
        <v>2200</v>
      </c>
      <c r="M177" s="51"/>
      <c r="N177" s="13">
        <f t="shared" si="33"/>
        <v>3653.625</v>
      </c>
      <c r="O177" s="13">
        <f t="shared" si="34"/>
        <v>2192.1750000000002</v>
      </c>
      <c r="P177" s="51"/>
      <c r="Q177" s="562">
        <v>1461.45</v>
      </c>
      <c r="R177" s="562">
        <v>1461.45</v>
      </c>
      <c r="S177" s="554">
        <v>1461.45</v>
      </c>
      <c r="T177" s="477">
        <v>1461.45</v>
      </c>
      <c r="U177" s="477">
        <v>1461.45</v>
      </c>
      <c r="V177" s="477">
        <v>1461.45</v>
      </c>
      <c r="W177" s="450">
        <v>1353.1980000000001</v>
      </c>
      <c r="X177" s="450">
        <v>1353.1980000000001</v>
      </c>
      <c r="Y177" s="436">
        <v>1230.18</v>
      </c>
      <c r="Z177" s="409">
        <v>1230.18</v>
      </c>
      <c r="AA177" s="409">
        <v>1230.18</v>
      </c>
      <c r="AB177" s="368">
        <v>1122.4250000000002</v>
      </c>
      <c r="AC177" s="305">
        <v>897.94</v>
      </c>
      <c r="AD177" s="289">
        <v>825.85249999999996</v>
      </c>
      <c r="AE177" s="277">
        <v>660.68200000000002</v>
      </c>
      <c r="AF177" s="263">
        <v>660.68200000000002</v>
      </c>
      <c r="AG177" s="263">
        <v>660.68200000000002</v>
      </c>
      <c r="AH177" s="208">
        <v>594.60785999999996</v>
      </c>
      <c r="AI177" s="208">
        <v>594.60785999999996</v>
      </c>
      <c r="AJ177" s="208">
        <v>594.60785999999996</v>
      </c>
      <c r="AK177" s="208">
        <v>594.60785999999996</v>
      </c>
      <c r="AL177" s="208">
        <v>536.26250000000005</v>
      </c>
      <c r="AM177" s="191">
        <v>429.01</v>
      </c>
      <c r="AN177" s="312">
        <f t="shared" ca="1" si="24"/>
        <v>1</v>
      </c>
      <c r="AP177" s="34"/>
      <c r="AQ177" s="34"/>
      <c r="AR177" s="34"/>
      <c r="AS177" s="34"/>
      <c r="AT177" s="34"/>
      <c r="AU177" s="34"/>
    </row>
    <row r="178" spans="1:47" s="144" customFormat="1" ht="23.1" customHeight="1" x14ac:dyDescent="0.25">
      <c r="A178" s="449"/>
      <c r="B178" s="2">
        <v>1996</v>
      </c>
      <c r="C178" s="2" t="s">
        <v>462</v>
      </c>
      <c r="D178" s="4" t="s">
        <v>160</v>
      </c>
      <c r="E178" s="116">
        <f t="shared" si="38"/>
        <v>5700</v>
      </c>
      <c r="F178" s="117">
        <f t="shared" si="38"/>
        <v>3400</v>
      </c>
      <c r="G178" s="101"/>
      <c r="H178" s="45"/>
      <c r="I178" s="2"/>
      <c r="J178" s="33"/>
      <c r="K178" s="202">
        <f t="shared" si="31"/>
        <v>5700</v>
      </c>
      <c r="L178" s="202">
        <f t="shared" si="31"/>
        <v>3400</v>
      </c>
      <c r="M178" s="51"/>
      <c r="N178" s="13">
        <f t="shared" si="33"/>
        <v>5665</v>
      </c>
      <c r="O178" s="13">
        <f t="shared" si="34"/>
        <v>3399</v>
      </c>
      <c r="P178" s="51"/>
      <c r="Q178" s="562">
        <v>2266</v>
      </c>
      <c r="R178" s="562">
        <v>2266</v>
      </c>
      <c r="S178" s="554">
        <v>2266</v>
      </c>
      <c r="T178" s="477">
        <v>2266</v>
      </c>
      <c r="U178" s="477">
        <v>2266</v>
      </c>
      <c r="V178" s="477">
        <v>2266</v>
      </c>
      <c r="W178" s="450">
        <v>2098.1620000000003</v>
      </c>
      <c r="X178" s="450">
        <v>2098.1620000000003</v>
      </c>
      <c r="Y178" s="436">
        <v>1907.42</v>
      </c>
      <c r="Z178" s="409">
        <v>1907.42</v>
      </c>
      <c r="AA178" s="409">
        <v>1907.42</v>
      </c>
      <c r="AB178" s="368">
        <v>1740.35</v>
      </c>
      <c r="AC178" s="305">
        <v>1392.28</v>
      </c>
      <c r="AD178" s="289">
        <v>1280.5237500000001</v>
      </c>
      <c r="AE178" s="277">
        <v>1024.4190000000001</v>
      </c>
      <c r="AF178" s="263">
        <v>1024.4190000000001</v>
      </c>
      <c r="AG178" s="263">
        <v>1024.4190000000001</v>
      </c>
      <c r="AH178" s="208">
        <v>921.98105999999996</v>
      </c>
      <c r="AI178" s="208">
        <v>921.98105999999996</v>
      </c>
      <c r="AJ178" s="208">
        <v>921.98105999999996</v>
      </c>
      <c r="AK178" s="208">
        <v>921.98105999999996</v>
      </c>
      <c r="AL178" s="208">
        <v>831.51250000000005</v>
      </c>
      <c r="AM178" s="191">
        <v>665.21</v>
      </c>
      <c r="AN178" s="312">
        <f t="shared" ca="1" si="24"/>
        <v>1</v>
      </c>
      <c r="AP178" s="34"/>
      <c r="AQ178" s="34"/>
      <c r="AR178" s="34"/>
      <c r="AS178" s="34"/>
      <c r="AT178" s="34"/>
      <c r="AU178" s="34"/>
    </row>
    <row r="179" spans="1:47" s="144" customFormat="1" ht="23.1" customHeight="1" x14ac:dyDescent="0.25">
      <c r="A179" s="449"/>
      <c r="B179" s="2">
        <v>1997</v>
      </c>
      <c r="C179" s="2" t="s">
        <v>463</v>
      </c>
      <c r="D179" s="4" t="s">
        <v>161</v>
      </c>
      <c r="E179" s="116">
        <f t="shared" si="38"/>
        <v>7800</v>
      </c>
      <c r="F179" s="117">
        <f t="shared" si="38"/>
        <v>4700</v>
      </c>
      <c r="G179" s="101"/>
      <c r="H179" s="45"/>
      <c r="I179" s="2"/>
      <c r="J179" s="33"/>
      <c r="K179" s="202">
        <f t="shared" si="31"/>
        <v>7800</v>
      </c>
      <c r="L179" s="202">
        <f t="shared" si="31"/>
        <v>4700</v>
      </c>
      <c r="M179" s="51"/>
      <c r="N179" s="13">
        <f t="shared" si="33"/>
        <v>7758.95</v>
      </c>
      <c r="O179" s="13">
        <f t="shared" si="34"/>
        <v>4655.37</v>
      </c>
      <c r="P179" s="51"/>
      <c r="Q179" s="562">
        <v>3103.58</v>
      </c>
      <c r="R179" s="562">
        <v>3103.58</v>
      </c>
      <c r="S179" s="554">
        <v>3103.58</v>
      </c>
      <c r="T179" s="477">
        <v>3103.58</v>
      </c>
      <c r="U179" s="477">
        <v>3103.58</v>
      </c>
      <c r="V179" s="477">
        <v>3103.58</v>
      </c>
      <c r="W179" s="450">
        <v>2873.6840000000002</v>
      </c>
      <c r="X179" s="450">
        <v>2873.6840000000002</v>
      </c>
      <c r="Y179" s="436">
        <v>2612.44</v>
      </c>
      <c r="Z179" s="409">
        <v>2612.44</v>
      </c>
      <c r="AA179" s="409">
        <v>2612.44</v>
      </c>
      <c r="AB179" s="368">
        <v>2383.6125000000002</v>
      </c>
      <c r="AC179" s="305">
        <v>1906.89</v>
      </c>
      <c r="AD179" s="289">
        <v>1753.8262500000001</v>
      </c>
      <c r="AE179" s="277">
        <v>1403.0610000000001</v>
      </c>
      <c r="AF179" s="263">
        <v>1403.0610000000001</v>
      </c>
      <c r="AG179" s="263">
        <v>1403.0610000000001</v>
      </c>
      <c r="AH179" s="208">
        <v>1262.7568799999999</v>
      </c>
      <c r="AI179" s="208">
        <v>1262.7568799999999</v>
      </c>
      <c r="AJ179" s="208">
        <v>1262.7568799999999</v>
      </c>
      <c r="AK179" s="208">
        <v>1262.7568799999999</v>
      </c>
      <c r="AL179" s="208">
        <v>1138.8500000000001</v>
      </c>
      <c r="AM179" s="191">
        <v>911.08</v>
      </c>
      <c r="AN179" s="312">
        <f t="shared" ref="AN179:AN242" ca="1" si="39">Q179/OFFSET(Q179,0,1)</f>
        <v>1</v>
      </c>
      <c r="AP179" s="34"/>
      <c r="AQ179" s="34"/>
      <c r="AR179" s="34"/>
      <c r="AS179" s="34"/>
      <c r="AT179" s="34"/>
      <c r="AU179" s="34"/>
    </row>
    <row r="180" spans="1:47" s="144" customFormat="1" ht="23.1" customHeight="1" x14ac:dyDescent="0.25">
      <c r="A180" s="449"/>
      <c r="B180" s="2">
        <v>1998</v>
      </c>
      <c r="C180" s="2" t="s">
        <v>464</v>
      </c>
      <c r="D180" s="4" t="s">
        <v>162</v>
      </c>
      <c r="E180" s="116">
        <f t="shared" si="38"/>
        <v>21700</v>
      </c>
      <c r="F180" s="117">
        <f t="shared" si="38"/>
        <v>13000</v>
      </c>
      <c r="G180" s="101"/>
      <c r="H180" s="45"/>
      <c r="I180" s="2"/>
      <c r="J180" s="33"/>
      <c r="K180" s="202">
        <f t="shared" si="31"/>
        <v>21700</v>
      </c>
      <c r="L180" s="202">
        <f t="shared" si="31"/>
        <v>13000</v>
      </c>
      <c r="M180" s="51"/>
      <c r="N180" s="13">
        <f t="shared" si="33"/>
        <v>21645.224999999999</v>
      </c>
      <c r="O180" s="13">
        <f t="shared" si="34"/>
        <v>12987.135</v>
      </c>
      <c r="P180" s="51"/>
      <c r="Q180" s="562">
        <v>8658.09</v>
      </c>
      <c r="R180" s="562">
        <v>8658.09</v>
      </c>
      <c r="S180" s="554">
        <v>8658.09</v>
      </c>
      <c r="T180" s="477">
        <v>8658.09</v>
      </c>
      <c r="U180" s="477">
        <v>8658.09</v>
      </c>
      <c r="V180" s="477">
        <v>8658.09</v>
      </c>
      <c r="W180" s="450">
        <v>8017.4930000000004</v>
      </c>
      <c r="X180" s="450">
        <v>8017.4930000000004</v>
      </c>
      <c r="Y180" s="436">
        <v>7288.63</v>
      </c>
      <c r="Z180" s="409">
        <v>7288.63</v>
      </c>
      <c r="AA180" s="409">
        <v>7288.63</v>
      </c>
      <c r="AB180" s="368">
        <v>6650.2124999999996</v>
      </c>
      <c r="AC180" s="305">
        <v>5320.17</v>
      </c>
      <c r="AD180" s="289">
        <v>4893.1162500000009</v>
      </c>
      <c r="AE180" s="277">
        <v>3914.4930000000004</v>
      </c>
      <c r="AF180" s="263">
        <v>3914.4930000000004</v>
      </c>
      <c r="AG180" s="263">
        <v>3914.4930000000004</v>
      </c>
      <c r="AH180" s="208">
        <v>3523.0456799999997</v>
      </c>
      <c r="AI180" s="208">
        <v>3523.0456799999997</v>
      </c>
      <c r="AJ180" s="208">
        <v>3523.0456799999997</v>
      </c>
      <c r="AK180" s="208">
        <v>3523.0456799999997</v>
      </c>
      <c r="AL180" s="208">
        <v>3177.3500000000004</v>
      </c>
      <c r="AM180" s="191">
        <v>2541.88</v>
      </c>
      <c r="AN180" s="312">
        <f t="shared" ca="1" si="39"/>
        <v>1</v>
      </c>
      <c r="AP180" s="34"/>
      <c r="AQ180" s="34"/>
      <c r="AR180" s="34"/>
      <c r="AS180" s="34"/>
      <c r="AT180" s="34"/>
      <c r="AU180" s="34"/>
    </row>
    <row r="181" spans="1:47" s="144" customFormat="1" ht="15" customHeight="1" x14ac:dyDescent="0.25">
      <c r="A181" s="2"/>
      <c r="B181" s="2"/>
      <c r="C181" s="2"/>
      <c r="D181" s="136"/>
      <c r="E181" s="138"/>
      <c r="F181" s="139"/>
      <c r="G181" s="99"/>
      <c r="H181" s="2"/>
      <c r="I181" s="2"/>
      <c r="J181" s="34"/>
      <c r="K181" s="202">
        <f t="shared" si="31"/>
        <v>0</v>
      </c>
      <c r="L181" s="202">
        <f t="shared" si="31"/>
        <v>0</v>
      </c>
      <c r="M181" s="2"/>
      <c r="N181" s="13"/>
      <c r="O181" s="13"/>
      <c r="P181" s="2"/>
      <c r="Q181" s="398"/>
      <c r="R181" s="398"/>
      <c r="S181" s="398"/>
      <c r="T181" s="398"/>
      <c r="U181" s="398"/>
      <c r="V181" s="398"/>
      <c r="W181" s="398"/>
      <c r="X181" s="398"/>
      <c r="Y181" s="400"/>
      <c r="Z181" s="401"/>
      <c r="AA181" s="401"/>
      <c r="AB181" s="329"/>
      <c r="AC181" s="329"/>
      <c r="AD181" s="330"/>
      <c r="AE181" s="280"/>
      <c r="AF181" s="331"/>
      <c r="AG181" s="331"/>
      <c r="AH181" s="237"/>
      <c r="AI181" s="237"/>
      <c r="AJ181" s="237"/>
      <c r="AK181" s="237"/>
      <c r="AL181" s="237"/>
      <c r="AM181" s="197"/>
      <c r="AN181" s="312" t="e">
        <f t="shared" ca="1" si="39"/>
        <v>#DIV/0!</v>
      </c>
      <c r="AP181" s="34"/>
      <c r="AQ181" s="34"/>
      <c r="AR181" s="34"/>
      <c r="AS181" s="34"/>
      <c r="AT181" s="34"/>
      <c r="AU181" s="34"/>
    </row>
    <row r="182" spans="1:47" s="144" customFormat="1" ht="23.1" hidden="1" customHeight="1" x14ac:dyDescent="0.25">
      <c r="A182" s="2"/>
      <c r="B182" s="2"/>
      <c r="C182" s="2"/>
      <c r="D182" s="136"/>
      <c r="E182" s="138"/>
      <c r="F182" s="139"/>
      <c r="G182" s="194" t="s">
        <v>780</v>
      </c>
      <c r="H182" s="182"/>
      <c r="I182" s="182"/>
      <c r="J182" s="33"/>
      <c r="K182" s="202">
        <f t="shared" si="31"/>
        <v>0</v>
      </c>
      <c r="L182" s="202">
        <f t="shared" si="31"/>
        <v>0</v>
      </c>
      <c r="M182" s="51"/>
      <c r="N182" s="13"/>
      <c r="O182" s="13"/>
      <c r="P182" s="51"/>
      <c r="Q182" s="398"/>
      <c r="R182" s="398"/>
      <c r="S182" s="398"/>
      <c r="T182" s="398"/>
      <c r="U182" s="398"/>
      <c r="V182" s="398"/>
      <c r="W182" s="398"/>
      <c r="X182" s="398"/>
      <c r="Y182" s="400"/>
      <c r="Z182" s="401"/>
      <c r="AA182" s="401"/>
      <c r="AB182" s="329"/>
      <c r="AC182" s="300"/>
      <c r="AD182" s="289"/>
      <c r="AE182" s="277"/>
      <c r="AF182" s="263"/>
      <c r="AG182" s="263"/>
      <c r="AH182" s="208"/>
      <c r="AI182" s="208"/>
      <c r="AJ182" s="208"/>
      <c r="AK182" s="208"/>
      <c r="AL182" s="208"/>
      <c r="AM182" s="191"/>
      <c r="AN182" s="312" t="e">
        <f t="shared" ca="1" si="39"/>
        <v>#DIV/0!</v>
      </c>
      <c r="AP182" s="34"/>
      <c r="AQ182" s="34"/>
      <c r="AR182" s="34"/>
      <c r="AS182" s="34"/>
      <c r="AT182" s="34"/>
      <c r="AU182" s="34"/>
    </row>
    <row r="183" spans="1:47" s="144" customFormat="1" ht="23.1" hidden="1" customHeight="1" x14ac:dyDescent="0.25">
      <c r="A183" s="2"/>
      <c r="B183" s="2">
        <v>2018</v>
      </c>
      <c r="C183" s="2" t="s">
        <v>730</v>
      </c>
      <c r="D183" s="4" t="s">
        <v>727</v>
      </c>
      <c r="E183" s="116">
        <f t="shared" ref="E183:F185" si="40">MROUND(K183+4.7,10)</f>
        <v>0</v>
      </c>
      <c r="F183" s="117">
        <f t="shared" si="40"/>
        <v>0</v>
      </c>
      <c r="G183" s="99"/>
      <c r="H183" s="2"/>
      <c r="I183" s="2"/>
      <c r="J183" s="33"/>
      <c r="K183" s="202">
        <f t="shared" si="31"/>
        <v>0</v>
      </c>
      <c r="L183" s="202">
        <f t="shared" si="31"/>
        <v>0</v>
      </c>
      <c r="M183" s="51"/>
      <c r="N183" s="13"/>
      <c r="O183" s="13"/>
      <c r="P183" s="51"/>
      <c r="Q183" s="398"/>
      <c r="R183" s="398"/>
      <c r="S183" s="398"/>
      <c r="T183" s="398"/>
      <c r="U183" s="398"/>
      <c r="V183" s="398"/>
      <c r="W183" s="398"/>
      <c r="X183" s="398"/>
      <c r="Y183" s="400"/>
      <c r="Z183" s="401"/>
      <c r="AA183" s="401"/>
      <c r="AB183" s="329"/>
      <c r="AC183" s="303"/>
      <c r="AD183" s="289"/>
      <c r="AE183" s="277"/>
      <c r="AF183" s="263"/>
      <c r="AG183" s="263"/>
      <c r="AH183" s="208"/>
      <c r="AI183" s="208"/>
      <c r="AJ183" s="208"/>
      <c r="AK183" s="208"/>
      <c r="AL183" s="208"/>
      <c r="AM183" s="191"/>
      <c r="AN183" s="312" t="e">
        <f t="shared" ca="1" si="39"/>
        <v>#DIV/0!</v>
      </c>
      <c r="AP183" s="34"/>
      <c r="AQ183" s="34"/>
      <c r="AR183" s="34"/>
      <c r="AS183" s="34"/>
      <c r="AT183" s="34"/>
      <c r="AU183" s="34"/>
    </row>
    <row r="184" spans="1:47" s="144" customFormat="1" ht="23.1" hidden="1" customHeight="1" x14ac:dyDescent="0.25">
      <c r="A184" s="2"/>
      <c r="B184" s="2">
        <v>2018</v>
      </c>
      <c r="C184" s="2" t="s">
        <v>730</v>
      </c>
      <c r="D184" s="4" t="s">
        <v>728</v>
      </c>
      <c r="E184" s="116">
        <f t="shared" si="40"/>
        <v>0</v>
      </c>
      <c r="F184" s="117">
        <f t="shared" si="40"/>
        <v>0</v>
      </c>
      <c r="G184" s="99"/>
      <c r="H184" s="2"/>
      <c r="I184" s="2"/>
      <c r="J184" s="33"/>
      <c r="K184" s="202">
        <f t="shared" si="31"/>
        <v>0</v>
      </c>
      <c r="L184" s="202">
        <f t="shared" si="31"/>
        <v>0</v>
      </c>
      <c r="M184" s="51"/>
      <c r="N184" s="13"/>
      <c r="O184" s="13"/>
      <c r="P184" s="51"/>
      <c r="Q184" s="398"/>
      <c r="R184" s="398"/>
      <c r="S184" s="398"/>
      <c r="T184" s="398"/>
      <c r="U184" s="398"/>
      <c r="V184" s="398"/>
      <c r="W184" s="398"/>
      <c r="X184" s="398"/>
      <c r="Y184" s="400"/>
      <c r="Z184" s="401"/>
      <c r="AA184" s="401"/>
      <c r="AB184" s="329"/>
      <c r="AC184" s="303"/>
      <c r="AD184" s="289"/>
      <c r="AE184" s="277"/>
      <c r="AF184" s="263"/>
      <c r="AG184" s="263"/>
      <c r="AH184" s="208"/>
      <c r="AI184" s="208"/>
      <c r="AJ184" s="208"/>
      <c r="AK184" s="208"/>
      <c r="AL184" s="208"/>
      <c r="AM184" s="191"/>
      <c r="AN184" s="312" t="e">
        <f t="shared" ca="1" si="39"/>
        <v>#DIV/0!</v>
      </c>
      <c r="AP184" s="34"/>
      <c r="AQ184" s="34"/>
      <c r="AR184" s="34"/>
      <c r="AS184" s="34"/>
      <c r="AT184" s="34"/>
      <c r="AU184" s="34"/>
    </row>
    <row r="185" spans="1:47" s="144" customFormat="1" ht="23.1" hidden="1" customHeight="1" x14ac:dyDescent="0.25">
      <c r="A185" s="2"/>
      <c r="B185" s="2">
        <v>2018</v>
      </c>
      <c r="C185" s="2" t="s">
        <v>730</v>
      </c>
      <c r="D185" s="4" t="s">
        <v>729</v>
      </c>
      <c r="E185" s="116">
        <f t="shared" si="40"/>
        <v>0</v>
      </c>
      <c r="F185" s="117">
        <f t="shared" si="40"/>
        <v>0</v>
      </c>
      <c r="G185" s="99"/>
      <c r="H185" s="2"/>
      <c r="I185" s="2"/>
      <c r="J185" s="33"/>
      <c r="K185" s="202">
        <f t="shared" si="31"/>
        <v>0</v>
      </c>
      <c r="L185" s="202">
        <f t="shared" si="31"/>
        <v>0</v>
      </c>
      <c r="M185" s="51"/>
      <c r="N185" s="13"/>
      <c r="O185" s="13"/>
      <c r="P185" s="51"/>
      <c r="Q185" s="398"/>
      <c r="R185" s="398"/>
      <c r="S185" s="398"/>
      <c r="T185" s="398"/>
      <c r="U185" s="398"/>
      <c r="V185" s="398"/>
      <c r="W185" s="398"/>
      <c r="X185" s="398"/>
      <c r="Y185" s="400"/>
      <c r="Z185" s="401"/>
      <c r="AA185" s="401"/>
      <c r="AB185" s="329"/>
      <c r="AC185" s="303"/>
      <c r="AD185" s="289"/>
      <c r="AE185" s="277"/>
      <c r="AF185" s="263"/>
      <c r="AG185" s="263"/>
      <c r="AH185" s="208"/>
      <c r="AI185" s="208"/>
      <c r="AJ185" s="208"/>
      <c r="AK185" s="208"/>
      <c r="AL185" s="208"/>
      <c r="AM185" s="191"/>
      <c r="AN185" s="312" t="e">
        <f t="shared" ca="1" si="39"/>
        <v>#DIV/0!</v>
      </c>
      <c r="AP185" s="34"/>
      <c r="AQ185" s="34"/>
      <c r="AR185" s="34"/>
      <c r="AS185" s="34"/>
      <c r="AT185" s="34"/>
      <c r="AU185" s="34"/>
    </row>
    <row r="186" spans="1:47" s="144" customFormat="1" ht="23.1" hidden="1" customHeight="1" x14ac:dyDescent="0.25">
      <c r="A186" s="2"/>
      <c r="B186" s="2"/>
      <c r="C186" s="2"/>
      <c r="D186" s="136"/>
      <c r="E186" s="138"/>
      <c r="F186" s="139"/>
      <c r="G186" s="99"/>
      <c r="H186" s="2"/>
      <c r="I186" s="2"/>
      <c r="J186" s="34"/>
      <c r="K186" s="202">
        <f t="shared" si="31"/>
        <v>0</v>
      </c>
      <c r="L186" s="202">
        <f t="shared" si="31"/>
        <v>0</v>
      </c>
      <c r="M186" s="2"/>
      <c r="N186" s="13"/>
      <c r="O186" s="13"/>
      <c r="P186" s="2"/>
      <c r="Q186" s="398"/>
      <c r="R186" s="398"/>
      <c r="S186" s="398"/>
      <c r="T186" s="398"/>
      <c r="U186" s="398"/>
      <c r="V186" s="398"/>
      <c r="W186" s="398"/>
      <c r="X186" s="398"/>
      <c r="Y186" s="400"/>
      <c r="Z186" s="401"/>
      <c r="AA186" s="401"/>
      <c r="AB186" s="329"/>
      <c r="AC186" s="332"/>
      <c r="AD186" s="330"/>
      <c r="AE186" s="280"/>
      <c r="AF186" s="331"/>
      <c r="AG186" s="331"/>
      <c r="AH186" s="237"/>
      <c r="AI186" s="237"/>
      <c r="AJ186" s="237"/>
      <c r="AK186" s="237"/>
      <c r="AL186" s="237"/>
      <c r="AM186" s="197"/>
      <c r="AN186" s="312" t="e">
        <f t="shared" ca="1" si="39"/>
        <v>#DIV/0!</v>
      </c>
      <c r="AP186" s="34"/>
      <c r="AQ186" s="34"/>
      <c r="AR186" s="34"/>
      <c r="AS186" s="34"/>
      <c r="AT186" s="34"/>
      <c r="AU186" s="34"/>
    </row>
    <row r="187" spans="1:47" s="144" customFormat="1" ht="23.1" customHeight="1" x14ac:dyDescent="0.25">
      <c r="A187" s="2"/>
      <c r="B187" s="2"/>
      <c r="C187" s="2"/>
      <c r="D187" s="615" t="s">
        <v>56</v>
      </c>
      <c r="E187" s="615"/>
      <c r="F187" s="615"/>
      <c r="G187" s="615"/>
      <c r="H187" s="615"/>
      <c r="I187" s="615"/>
      <c r="J187" s="34"/>
      <c r="K187" s="202">
        <f t="shared" si="31"/>
        <v>0</v>
      </c>
      <c r="L187" s="202">
        <f t="shared" si="31"/>
        <v>0</v>
      </c>
      <c r="M187" s="2"/>
      <c r="N187" s="13"/>
      <c r="O187" s="13"/>
      <c r="P187" s="2"/>
      <c r="Q187" s="571">
        <v>45569</v>
      </c>
      <c r="R187" s="571">
        <v>45569</v>
      </c>
      <c r="S187" s="553">
        <v>45483</v>
      </c>
      <c r="T187" s="476">
        <v>45455</v>
      </c>
      <c r="U187" s="476">
        <v>45425</v>
      </c>
      <c r="V187" s="476">
        <v>45394</v>
      </c>
      <c r="W187" s="473">
        <v>220324</v>
      </c>
      <c r="X187" s="398"/>
      <c r="Y187" s="400"/>
      <c r="Z187" s="401"/>
      <c r="AA187" s="401"/>
      <c r="AB187" s="329"/>
      <c r="AC187" s="332"/>
      <c r="AD187" s="330"/>
      <c r="AE187" s="280"/>
      <c r="AF187" s="331"/>
      <c r="AG187" s="331"/>
      <c r="AH187" s="237"/>
      <c r="AI187" s="237"/>
      <c r="AJ187" s="237"/>
      <c r="AK187" s="237"/>
      <c r="AL187" s="237"/>
      <c r="AM187" s="197"/>
      <c r="AN187" s="312">
        <f t="shared" ca="1" si="39"/>
        <v>1</v>
      </c>
      <c r="AP187" s="34"/>
      <c r="AQ187" s="34"/>
      <c r="AR187" s="34"/>
      <c r="AS187" s="34"/>
      <c r="AT187" s="34"/>
      <c r="AU187" s="34"/>
    </row>
    <row r="188" spans="1:47" s="144" customFormat="1" ht="23.1" customHeight="1" x14ac:dyDescent="0.25">
      <c r="A188" s="449"/>
      <c r="B188" s="2">
        <v>2018</v>
      </c>
      <c r="C188" s="2" t="s">
        <v>473</v>
      </c>
      <c r="D188" s="4" t="s">
        <v>171</v>
      </c>
      <c r="E188" s="116">
        <f t="shared" ref="E188:F191" si="41">K188</f>
        <v>2300</v>
      </c>
      <c r="F188" s="117">
        <f t="shared" si="41"/>
        <v>1400</v>
      </c>
      <c r="G188" s="101"/>
      <c r="H188" s="2"/>
      <c r="I188" s="2"/>
      <c r="J188" s="33"/>
      <c r="K188" s="202">
        <f t="shared" si="31"/>
        <v>2300</v>
      </c>
      <c r="L188" s="202">
        <f t="shared" si="31"/>
        <v>1400</v>
      </c>
      <c r="M188" s="51"/>
      <c r="N188" s="13">
        <f t="shared" si="33"/>
        <v>2282.9750000000004</v>
      </c>
      <c r="O188" s="13">
        <f t="shared" si="34"/>
        <v>1369.7850000000001</v>
      </c>
      <c r="P188" s="51"/>
      <c r="Q188" s="562">
        <v>913.19</v>
      </c>
      <c r="R188" s="562">
        <v>913.19</v>
      </c>
      <c r="S188" s="554">
        <v>913.19</v>
      </c>
      <c r="T188" s="477">
        <v>913.19</v>
      </c>
      <c r="U188" s="477">
        <v>913.19</v>
      </c>
      <c r="V188" s="477">
        <v>913.19</v>
      </c>
      <c r="W188" s="450">
        <v>845.68000000000006</v>
      </c>
      <c r="X188" s="450">
        <v>845.68000000000006</v>
      </c>
      <c r="Y188" s="436">
        <v>768.8</v>
      </c>
      <c r="Z188" s="409">
        <v>768.8</v>
      </c>
      <c r="AA188" s="409">
        <v>768.8</v>
      </c>
      <c r="AB188" s="368">
        <v>701.35</v>
      </c>
      <c r="AC188" s="305">
        <v>561.08000000000004</v>
      </c>
      <c r="AD188" s="289">
        <v>536.70000000000005</v>
      </c>
      <c r="AE188" s="277">
        <v>429.36</v>
      </c>
      <c r="AF188" s="263">
        <v>429.36</v>
      </c>
      <c r="AG188" s="263">
        <v>429.36</v>
      </c>
      <c r="AH188" s="208">
        <v>386.41679999999997</v>
      </c>
      <c r="AI188" s="208">
        <v>386.41679999999997</v>
      </c>
      <c r="AJ188" s="208">
        <v>386.41679999999997</v>
      </c>
      <c r="AK188" s="208">
        <v>386.41679999999997</v>
      </c>
      <c r="AL188" s="208">
        <v>348.5</v>
      </c>
      <c r="AM188" s="191">
        <v>278.8</v>
      </c>
      <c r="AN188" s="312">
        <f t="shared" ca="1" si="39"/>
        <v>1</v>
      </c>
      <c r="AP188" s="34"/>
      <c r="AQ188" s="34"/>
      <c r="AR188" s="34"/>
      <c r="AS188" s="34"/>
      <c r="AT188" s="34"/>
      <c r="AU188" s="34"/>
    </row>
    <row r="189" spans="1:47" s="144" customFormat="1" ht="23.1" customHeight="1" x14ac:dyDescent="0.25">
      <c r="A189" s="449"/>
      <c r="B189" s="2">
        <v>2019</v>
      </c>
      <c r="C189" s="2" t="s">
        <v>474</v>
      </c>
      <c r="D189" s="4" t="s">
        <v>172</v>
      </c>
      <c r="E189" s="116">
        <f t="shared" si="41"/>
        <v>3900</v>
      </c>
      <c r="F189" s="117">
        <f t="shared" si="41"/>
        <v>2400</v>
      </c>
      <c r="G189" s="101"/>
      <c r="H189" s="2"/>
      <c r="I189" s="2"/>
      <c r="J189" s="33"/>
      <c r="K189" s="202">
        <f t="shared" si="31"/>
        <v>3900</v>
      </c>
      <c r="L189" s="202">
        <f t="shared" si="31"/>
        <v>2400</v>
      </c>
      <c r="M189" s="51"/>
      <c r="N189" s="13">
        <f t="shared" si="33"/>
        <v>3848.25</v>
      </c>
      <c r="O189" s="13">
        <f t="shared" si="34"/>
        <v>2308.9499999999998</v>
      </c>
      <c r="P189" s="51"/>
      <c r="Q189" s="562">
        <v>1539.3</v>
      </c>
      <c r="R189" s="562">
        <v>1539.3</v>
      </c>
      <c r="S189" s="554">
        <v>1539.3</v>
      </c>
      <c r="T189" s="477">
        <v>1539.3</v>
      </c>
      <c r="U189" s="477">
        <v>1539.3</v>
      </c>
      <c r="V189" s="477">
        <v>1539.3</v>
      </c>
      <c r="W189" s="450">
        <v>1425.2700000000002</v>
      </c>
      <c r="X189" s="450">
        <v>1425.2700000000002</v>
      </c>
      <c r="Y189" s="436">
        <v>1295.7</v>
      </c>
      <c r="Z189" s="409">
        <v>1295.7</v>
      </c>
      <c r="AA189" s="409">
        <v>1295.7</v>
      </c>
      <c r="AB189" s="368">
        <v>1182.2125000000001</v>
      </c>
      <c r="AC189" s="305">
        <v>945.77</v>
      </c>
      <c r="AD189" s="289">
        <v>869.85</v>
      </c>
      <c r="AE189" s="277">
        <v>695.88</v>
      </c>
      <c r="AF189" s="263">
        <v>695.88</v>
      </c>
      <c r="AG189" s="263">
        <v>695.88</v>
      </c>
      <c r="AH189" s="208">
        <v>626.29181999999992</v>
      </c>
      <c r="AI189" s="208">
        <v>626.29181999999992</v>
      </c>
      <c r="AJ189" s="208">
        <v>626.29181999999992</v>
      </c>
      <c r="AK189" s="208">
        <v>626.29181999999992</v>
      </c>
      <c r="AL189" s="208">
        <v>564.83749999999998</v>
      </c>
      <c r="AM189" s="191">
        <v>451.87</v>
      </c>
      <c r="AN189" s="312">
        <f t="shared" ca="1" si="39"/>
        <v>1</v>
      </c>
      <c r="AP189" s="34"/>
      <c r="AQ189" s="34"/>
      <c r="AR189" s="34"/>
      <c r="AS189" s="34"/>
      <c r="AT189" s="34"/>
      <c r="AU189" s="34"/>
    </row>
    <row r="190" spans="1:47" s="144" customFormat="1" ht="23.1" customHeight="1" x14ac:dyDescent="0.25">
      <c r="A190" s="449"/>
      <c r="B190" s="2">
        <v>2020</v>
      </c>
      <c r="C190" s="2" t="s">
        <v>475</v>
      </c>
      <c r="D190" s="4" t="s">
        <v>735</v>
      </c>
      <c r="E190" s="116">
        <f t="shared" si="41"/>
        <v>10200</v>
      </c>
      <c r="F190" s="117">
        <f t="shared" si="41"/>
        <v>6100</v>
      </c>
      <c r="G190" s="101"/>
      <c r="H190" s="2"/>
      <c r="I190" s="2"/>
      <c r="J190" s="33"/>
      <c r="K190" s="202">
        <f t="shared" si="31"/>
        <v>10200</v>
      </c>
      <c r="L190" s="202">
        <f t="shared" si="31"/>
        <v>6100</v>
      </c>
      <c r="M190" s="51"/>
      <c r="N190" s="13">
        <f t="shared" si="33"/>
        <v>10150</v>
      </c>
      <c r="O190" s="13">
        <f t="shared" si="34"/>
        <v>6090</v>
      </c>
      <c r="P190" s="51"/>
      <c r="Q190" s="562">
        <v>4060</v>
      </c>
      <c r="R190" s="562">
        <v>4060</v>
      </c>
      <c r="S190" s="554">
        <v>4060</v>
      </c>
      <c r="T190" s="547">
        <v>4060</v>
      </c>
      <c r="U190" s="477">
        <v>4059.52</v>
      </c>
      <c r="V190" s="477">
        <v>4059.52</v>
      </c>
      <c r="W190" s="450">
        <v>3758.8100000000004</v>
      </c>
      <c r="X190" s="450">
        <v>3758.8100000000004</v>
      </c>
      <c r="Y190" s="436">
        <v>3417.1</v>
      </c>
      <c r="Z190" s="409">
        <v>3417.1</v>
      </c>
      <c r="AA190" s="409">
        <v>3417.1</v>
      </c>
      <c r="AB190" s="368">
        <v>3117.7874999999999</v>
      </c>
      <c r="AC190" s="305">
        <v>2494.23</v>
      </c>
      <c r="AD190" s="289">
        <v>2294.0250000000001</v>
      </c>
      <c r="AE190" s="277">
        <v>1835.22</v>
      </c>
      <c r="AF190" s="263">
        <v>1835.22</v>
      </c>
      <c r="AG190" s="263">
        <v>1835.22</v>
      </c>
      <c r="AH190" s="208">
        <v>1651.6961999999999</v>
      </c>
      <c r="AI190" s="208">
        <v>1651.6961999999999</v>
      </c>
      <c r="AJ190" s="208">
        <v>1651.6961999999999</v>
      </c>
      <c r="AK190" s="208">
        <v>1651.6961999999999</v>
      </c>
      <c r="AL190" s="208">
        <v>1489.625</v>
      </c>
      <c r="AM190" s="191">
        <v>1191.7</v>
      </c>
      <c r="AN190" s="312">
        <f t="shared" ca="1" si="39"/>
        <v>1</v>
      </c>
      <c r="AP190" s="34"/>
      <c r="AQ190" s="34"/>
      <c r="AR190" s="34"/>
      <c r="AS190" s="34"/>
      <c r="AT190" s="34"/>
      <c r="AU190" s="34"/>
    </row>
    <row r="191" spans="1:47" s="144" customFormat="1" ht="23.1" customHeight="1" x14ac:dyDescent="0.25">
      <c r="A191" s="449"/>
      <c r="B191" s="2">
        <v>2021</v>
      </c>
      <c r="C191" s="2" t="s">
        <v>476</v>
      </c>
      <c r="D191" s="4" t="s">
        <v>736</v>
      </c>
      <c r="E191" s="116">
        <f t="shared" si="41"/>
        <v>20400</v>
      </c>
      <c r="F191" s="117">
        <f t="shared" si="41"/>
        <v>12200</v>
      </c>
      <c r="G191" s="101"/>
      <c r="H191" s="2"/>
      <c r="I191" s="2"/>
      <c r="J191" s="33"/>
      <c r="K191" s="202">
        <f t="shared" si="31"/>
        <v>20400</v>
      </c>
      <c r="L191" s="202">
        <f t="shared" si="31"/>
        <v>12200</v>
      </c>
      <c r="M191" s="51"/>
      <c r="N191" s="13">
        <f t="shared" si="33"/>
        <v>20320.45</v>
      </c>
      <c r="O191" s="13">
        <f t="shared" si="34"/>
        <v>12192.27</v>
      </c>
      <c r="P191" s="51"/>
      <c r="Q191" s="562">
        <v>8128.18</v>
      </c>
      <c r="R191" s="562">
        <v>8128.18</v>
      </c>
      <c r="S191" s="554">
        <v>8128.18</v>
      </c>
      <c r="T191" s="477">
        <v>8128.18</v>
      </c>
      <c r="U191" s="477">
        <v>8128.18</v>
      </c>
      <c r="V191" s="477">
        <v>8128.18</v>
      </c>
      <c r="W191" s="450">
        <v>7527.3</v>
      </c>
      <c r="X191" s="450">
        <v>7527.3</v>
      </c>
      <c r="Y191" s="436">
        <v>6843</v>
      </c>
      <c r="Z191" s="409">
        <v>6843</v>
      </c>
      <c r="AA191" s="409">
        <v>6843</v>
      </c>
      <c r="AB191" s="368">
        <v>6243.6125000000002</v>
      </c>
      <c r="AC191" s="305">
        <v>4994.8900000000003</v>
      </c>
      <c r="AD191" s="289">
        <v>4593.2375000000002</v>
      </c>
      <c r="AE191" s="277">
        <v>3674.59</v>
      </c>
      <c r="AF191" s="263">
        <v>3674.59</v>
      </c>
      <c r="AG191" s="263">
        <v>3674.59</v>
      </c>
      <c r="AH191" s="208">
        <v>3307.6751399999994</v>
      </c>
      <c r="AI191" s="208">
        <v>3307.6751399999994</v>
      </c>
      <c r="AJ191" s="208">
        <v>3307.6751399999994</v>
      </c>
      <c r="AK191" s="208">
        <v>3307.6751399999994</v>
      </c>
      <c r="AL191" s="208">
        <v>2983.1124999999997</v>
      </c>
      <c r="AM191" s="191">
        <v>2386.4899999999998</v>
      </c>
      <c r="AN191" s="312">
        <f t="shared" ca="1" si="39"/>
        <v>1</v>
      </c>
      <c r="AP191" s="34"/>
      <c r="AQ191" s="34"/>
      <c r="AR191" s="34"/>
      <c r="AS191" s="34"/>
      <c r="AT191" s="34"/>
      <c r="AU191" s="34"/>
    </row>
    <row r="192" spans="1:47" s="144" customFormat="1" ht="15" customHeight="1" x14ac:dyDescent="0.25">
      <c r="A192" s="2"/>
      <c r="B192" s="2"/>
      <c r="C192" s="2"/>
      <c r="D192" s="136"/>
      <c r="E192" s="138"/>
      <c r="F192" s="139"/>
      <c r="G192" s="99"/>
      <c r="H192" s="2"/>
      <c r="I192" s="2"/>
      <c r="J192" s="34"/>
      <c r="K192" s="202">
        <f t="shared" si="31"/>
        <v>0</v>
      </c>
      <c r="L192" s="202">
        <f t="shared" si="31"/>
        <v>0</v>
      </c>
      <c r="M192" s="2"/>
      <c r="N192" s="13">
        <f t="shared" si="33"/>
        <v>0</v>
      </c>
      <c r="O192" s="13">
        <f t="shared" si="34"/>
        <v>0</v>
      </c>
      <c r="P192" s="2"/>
      <c r="Q192" s="398"/>
      <c r="R192" s="398"/>
      <c r="S192" s="398"/>
      <c r="T192" s="398"/>
      <c r="U192" s="398">
        <v>0</v>
      </c>
      <c r="V192" s="398">
        <v>0</v>
      </c>
      <c r="W192" s="398">
        <v>0</v>
      </c>
      <c r="X192" s="398">
        <v>0</v>
      </c>
      <c r="Y192" s="400"/>
      <c r="Z192" s="401"/>
      <c r="AA192" s="401"/>
      <c r="AB192" s="329"/>
      <c r="AC192" s="329"/>
      <c r="AD192" s="330"/>
      <c r="AE192" s="280"/>
      <c r="AF192" s="331"/>
      <c r="AG192" s="331"/>
      <c r="AH192" s="208"/>
      <c r="AI192" s="208"/>
      <c r="AJ192" s="208"/>
      <c r="AK192" s="208"/>
      <c r="AL192" s="208"/>
      <c r="AM192" s="191"/>
      <c r="AN192" s="312" t="e">
        <f t="shared" ca="1" si="39"/>
        <v>#DIV/0!</v>
      </c>
      <c r="AP192" s="34"/>
      <c r="AQ192" s="34"/>
      <c r="AR192" s="34"/>
      <c r="AS192" s="34"/>
      <c r="AT192" s="34"/>
      <c r="AU192" s="34"/>
    </row>
    <row r="193" spans="1:47" s="144" customFormat="1" ht="23.1" customHeight="1" x14ac:dyDescent="0.25">
      <c r="A193" s="2"/>
      <c r="B193" s="2"/>
      <c r="C193" s="2"/>
      <c r="D193" s="615" t="s">
        <v>284</v>
      </c>
      <c r="E193" s="615"/>
      <c r="F193" s="615"/>
      <c r="G193" s="615"/>
      <c r="H193" s="615"/>
      <c r="I193" s="615"/>
      <c r="J193" s="34"/>
      <c r="K193" s="202">
        <f t="shared" si="31"/>
        <v>114000</v>
      </c>
      <c r="L193" s="202">
        <f t="shared" si="31"/>
        <v>68400</v>
      </c>
      <c r="M193" s="2"/>
      <c r="N193" s="13">
        <f t="shared" si="33"/>
        <v>113922.5</v>
      </c>
      <c r="O193" s="13">
        <f t="shared" si="34"/>
        <v>68353.5</v>
      </c>
      <c r="P193" s="2"/>
      <c r="Q193" s="571">
        <v>45569</v>
      </c>
      <c r="R193" s="571">
        <v>45569</v>
      </c>
      <c r="S193" s="553">
        <v>45483</v>
      </c>
      <c r="T193" s="476">
        <v>45455</v>
      </c>
      <c r="U193" s="476">
        <v>45425</v>
      </c>
      <c r="V193" s="476">
        <v>45394</v>
      </c>
      <c r="W193" s="473">
        <v>220324</v>
      </c>
      <c r="X193" s="398"/>
      <c r="Y193" s="400"/>
      <c r="Z193" s="401"/>
      <c r="AA193" s="401"/>
      <c r="AB193" s="329"/>
      <c r="AC193" s="329"/>
      <c r="AD193" s="330"/>
      <c r="AE193" s="280"/>
      <c r="AF193" s="331"/>
      <c r="AG193" s="331"/>
      <c r="AH193" s="208"/>
      <c r="AI193" s="208"/>
      <c r="AJ193" s="208"/>
      <c r="AK193" s="208"/>
      <c r="AL193" s="208"/>
      <c r="AM193" s="191"/>
      <c r="AN193" s="312">
        <f t="shared" ca="1" si="39"/>
        <v>1</v>
      </c>
      <c r="AP193" s="34"/>
      <c r="AQ193" s="34"/>
      <c r="AR193" s="34"/>
      <c r="AS193" s="34"/>
      <c r="AT193" s="34"/>
      <c r="AU193" s="34"/>
    </row>
    <row r="194" spans="1:47" s="144" customFormat="1" ht="23.1" customHeight="1" x14ac:dyDescent="0.25">
      <c r="A194" s="449" t="s">
        <v>251</v>
      </c>
      <c r="B194" s="2">
        <v>1884</v>
      </c>
      <c r="C194" s="2" t="s">
        <v>402</v>
      </c>
      <c r="D194" s="4" t="s">
        <v>109</v>
      </c>
      <c r="E194" s="116">
        <f t="shared" ref="E194:F201" si="42">K194</f>
        <v>1800</v>
      </c>
      <c r="F194" s="117">
        <f t="shared" si="42"/>
        <v>1100</v>
      </c>
      <c r="G194" s="101"/>
      <c r="H194" s="2"/>
      <c r="I194" s="2"/>
      <c r="J194" s="33"/>
      <c r="K194" s="202">
        <f t="shared" si="31"/>
        <v>1800</v>
      </c>
      <c r="L194" s="202">
        <f t="shared" si="31"/>
        <v>1100</v>
      </c>
      <c r="M194" s="51"/>
      <c r="N194" s="13">
        <f t="shared" si="33"/>
        <v>1740.925</v>
      </c>
      <c r="O194" s="13">
        <f t="shared" si="34"/>
        <v>1044.5550000000001</v>
      </c>
      <c r="P194" s="51"/>
      <c r="Q194" s="562">
        <v>696.37</v>
      </c>
      <c r="R194" s="562">
        <v>696.37</v>
      </c>
      <c r="S194" s="554">
        <v>696.37</v>
      </c>
      <c r="T194" s="477">
        <v>696.37</v>
      </c>
      <c r="U194" s="477">
        <v>696.37</v>
      </c>
      <c r="V194" s="477">
        <v>696.37</v>
      </c>
      <c r="W194" s="450">
        <v>644.76499999999999</v>
      </c>
      <c r="X194" s="450">
        <v>644.76499999999999</v>
      </c>
      <c r="Y194" s="436">
        <v>586.15</v>
      </c>
      <c r="Z194" s="409">
        <v>586.15</v>
      </c>
      <c r="AA194" s="409">
        <v>586.15</v>
      </c>
      <c r="AB194" s="368">
        <v>534.8125</v>
      </c>
      <c r="AC194" s="305">
        <v>427.85</v>
      </c>
      <c r="AD194" s="289">
        <v>409.22750000000002</v>
      </c>
      <c r="AE194" s="277">
        <v>327.38200000000001</v>
      </c>
      <c r="AF194" s="263">
        <v>327.38200000000001</v>
      </c>
      <c r="AG194" s="263">
        <v>327.38200000000001</v>
      </c>
      <c r="AH194" s="208">
        <v>294.64974000000001</v>
      </c>
      <c r="AI194" s="208">
        <v>294.64974000000001</v>
      </c>
      <c r="AJ194" s="208">
        <v>294.64974000000001</v>
      </c>
      <c r="AK194" s="208">
        <v>294.64974000000001</v>
      </c>
      <c r="AL194" s="208">
        <v>265.73750000000001</v>
      </c>
      <c r="AM194" s="190">
        <v>212.59</v>
      </c>
      <c r="AN194" s="312">
        <f t="shared" ca="1" si="39"/>
        <v>1</v>
      </c>
      <c r="AP194" s="34"/>
      <c r="AQ194" s="34"/>
      <c r="AR194" s="34"/>
      <c r="AS194" s="34"/>
      <c r="AT194" s="34"/>
      <c r="AU194" s="34"/>
    </row>
    <row r="195" spans="1:47" s="144" customFormat="1" ht="23.1" customHeight="1" x14ac:dyDescent="0.25">
      <c r="A195" s="449" t="s">
        <v>251</v>
      </c>
      <c r="B195" s="2">
        <v>1885</v>
      </c>
      <c r="C195" s="2" t="s">
        <v>403</v>
      </c>
      <c r="D195" s="4" t="s">
        <v>110</v>
      </c>
      <c r="E195" s="116">
        <f t="shared" si="42"/>
        <v>1800</v>
      </c>
      <c r="F195" s="117">
        <f t="shared" si="42"/>
        <v>1100</v>
      </c>
      <c r="G195" s="101"/>
      <c r="H195" s="2"/>
      <c r="I195" s="2"/>
      <c r="J195" s="33"/>
      <c r="K195" s="202">
        <f t="shared" si="31"/>
        <v>1800</v>
      </c>
      <c r="L195" s="202">
        <f t="shared" si="31"/>
        <v>1100</v>
      </c>
      <c r="M195" s="51"/>
      <c r="N195" s="13">
        <f t="shared" si="33"/>
        <v>1753.0250000000001</v>
      </c>
      <c r="O195" s="13">
        <f t="shared" si="34"/>
        <v>1051.8150000000001</v>
      </c>
      <c r="P195" s="51"/>
      <c r="Q195" s="562">
        <v>701.21</v>
      </c>
      <c r="R195" s="562">
        <v>701.21</v>
      </c>
      <c r="S195" s="554">
        <v>701.21</v>
      </c>
      <c r="T195" s="477">
        <v>701.21</v>
      </c>
      <c r="U195" s="477">
        <v>701.21</v>
      </c>
      <c r="V195" s="477">
        <v>701.21</v>
      </c>
      <c r="W195" s="450">
        <v>649.26400000000001</v>
      </c>
      <c r="X195" s="450">
        <v>649.26400000000001</v>
      </c>
      <c r="Y195" s="436">
        <v>590.24</v>
      </c>
      <c r="Z195" s="409">
        <v>590.24</v>
      </c>
      <c r="AA195" s="409">
        <v>590.24</v>
      </c>
      <c r="AB195" s="368">
        <v>538.53750000000002</v>
      </c>
      <c r="AC195" s="305">
        <v>430.83</v>
      </c>
      <c r="AD195" s="289">
        <v>412.11500000000007</v>
      </c>
      <c r="AE195" s="277">
        <v>329.69200000000006</v>
      </c>
      <c r="AF195" s="263">
        <v>329.69200000000006</v>
      </c>
      <c r="AG195" s="263">
        <v>329.69200000000006</v>
      </c>
      <c r="AH195" s="208">
        <v>296.70101999999997</v>
      </c>
      <c r="AI195" s="208">
        <v>296.70101999999997</v>
      </c>
      <c r="AJ195" s="208">
        <v>296.70101999999997</v>
      </c>
      <c r="AK195" s="208">
        <v>296.70101999999997</v>
      </c>
      <c r="AL195" s="208">
        <v>267.58749999999998</v>
      </c>
      <c r="AM195" s="190">
        <v>214.07</v>
      </c>
      <c r="AN195" s="312">
        <f t="shared" ca="1" si="39"/>
        <v>1</v>
      </c>
      <c r="AP195" s="34"/>
      <c r="AQ195" s="34"/>
      <c r="AR195" s="34"/>
      <c r="AS195" s="34"/>
      <c r="AT195" s="34"/>
      <c r="AU195" s="34"/>
    </row>
    <row r="196" spans="1:47" s="144" customFormat="1" ht="23.1" customHeight="1" x14ac:dyDescent="0.25">
      <c r="A196" s="449" t="s">
        <v>251</v>
      </c>
      <c r="B196" s="2">
        <v>1886</v>
      </c>
      <c r="C196" s="2" t="s">
        <v>404</v>
      </c>
      <c r="D196" s="4" t="s">
        <v>544</v>
      </c>
      <c r="E196" s="116">
        <f t="shared" si="42"/>
        <v>4300</v>
      </c>
      <c r="F196" s="117">
        <f t="shared" si="42"/>
        <v>2600</v>
      </c>
      <c r="G196" s="101"/>
      <c r="H196" s="2"/>
      <c r="I196" s="2"/>
      <c r="J196" s="33"/>
      <c r="K196" s="202">
        <f t="shared" si="31"/>
        <v>4300</v>
      </c>
      <c r="L196" s="202">
        <f t="shared" si="31"/>
        <v>2600</v>
      </c>
      <c r="M196" s="51"/>
      <c r="N196" s="13">
        <f t="shared" si="33"/>
        <v>4276.5249999999996</v>
      </c>
      <c r="O196" s="13">
        <f t="shared" si="34"/>
        <v>2565.915</v>
      </c>
      <c r="P196" s="51"/>
      <c r="Q196" s="562">
        <v>1710.61</v>
      </c>
      <c r="R196" s="562">
        <v>1710.61</v>
      </c>
      <c r="S196" s="554">
        <v>1710.61</v>
      </c>
      <c r="T196" s="477">
        <v>1710.61</v>
      </c>
      <c r="U196" s="477">
        <v>1710.61</v>
      </c>
      <c r="V196" s="477">
        <v>1710.61</v>
      </c>
      <c r="W196" s="450">
        <v>1583.9010000000003</v>
      </c>
      <c r="X196" s="450">
        <v>1583.9010000000003</v>
      </c>
      <c r="Y196" s="436">
        <v>1439.91</v>
      </c>
      <c r="Z196" s="409">
        <v>1439.91</v>
      </c>
      <c r="AA196" s="409">
        <v>1439.91</v>
      </c>
      <c r="AB196" s="368">
        <v>1313.7874999999999</v>
      </c>
      <c r="AC196" s="305">
        <v>1051.03</v>
      </c>
      <c r="AD196" s="289">
        <v>966.65250000000003</v>
      </c>
      <c r="AE196" s="277">
        <v>773.322</v>
      </c>
      <c r="AF196" s="263">
        <v>773.322</v>
      </c>
      <c r="AG196" s="263">
        <v>773.322</v>
      </c>
      <c r="AH196" s="208">
        <v>696.00761999999997</v>
      </c>
      <c r="AI196" s="208">
        <v>696.00761999999997</v>
      </c>
      <c r="AJ196" s="208">
        <v>696.00761999999997</v>
      </c>
      <c r="AK196" s="208">
        <v>696.00761999999997</v>
      </c>
      <c r="AL196" s="208">
        <v>627.71249999999998</v>
      </c>
      <c r="AM196" s="190">
        <v>502.17</v>
      </c>
      <c r="AN196" s="312">
        <f t="shared" ca="1" si="39"/>
        <v>1</v>
      </c>
      <c r="AP196" s="34"/>
      <c r="AQ196" s="34"/>
      <c r="AR196" s="34"/>
      <c r="AS196" s="34"/>
      <c r="AT196" s="34"/>
      <c r="AU196" s="34"/>
    </row>
    <row r="197" spans="1:47" s="144" customFormat="1" ht="23.1" customHeight="1" x14ac:dyDescent="0.25">
      <c r="A197" s="449" t="s">
        <v>251</v>
      </c>
      <c r="B197" s="2">
        <v>1887</v>
      </c>
      <c r="C197" s="2" t="s">
        <v>407</v>
      </c>
      <c r="D197" s="4" t="s">
        <v>114</v>
      </c>
      <c r="E197" s="116">
        <f t="shared" si="42"/>
        <v>5900</v>
      </c>
      <c r="F197" s="117">
        <f t="shared" si="42"/>
        <v>3500</v>
      </c>
      <c r="G197" s="101"/>
      <c r="H197" s="2"/>
      <c r="I197" s="2"/>
      <c r="J197" s="33"/>
      <c r="K197" s="202">
        <f t="shared" si="31"/>
        <v>5900</v>
      </c>
      <c r="L197" s="202">
        <f t="shared" si="31"/>
        <v>3500</v>
      </c>
      <c r="M197" s="51"/>
      <c r="N197" s="13">
        <f t="shared" si="33"/>
        <v>5822.5</v>
      </c>
      <c r="O197" s="13">
        <f t="shared" si="34"/>
        <v>3493.5</v>
      </c>
      <c r="P197" s="51"/>
      <c r="Q197" s="562">
        <v>2329</v>
      </c>
      <c r="R197" s="562">
        <v>2329</v>
      </c>
      <c r="S197" s="554">
        <v>2328</v>
      </c>
      <c r="T197" s="477">
        <v>2328</v>
      </c>
      <c r="U197" s="477">
        <v>2328</v>
      </c>
      <c r="V197" s="477">
        <v>2328</v>
      </c>
      <c r="W197" s="450">
        <v>2156.308</v>
      </c>
      <c r="X197" s="450">
        <v>2156.308</v>
      </c>
      <c r="Y197" s="436">
        <v>1960.28</v>
      </c>
      <c r="Z197" s="409">
        <v>1960.28</v>
      </c>
      <c r="AA197" s="409">
        <v>1960.28</v>
      </c>
      <c r="AB197" s="368">
        <v>1788.5749999999998</v>
      </c>
      <c r="AC197" s="305">
        <v>1430.86</v>
      </c>
      <c r="AD197" s="289">
        <v>1315.9987500000002</v>
      </c>
      <c r="AE197" s="277">
        <v>1052.7990000000002</v>
      </c>
      <c r="AF197" s="263">
        <v>1052.7990000000002</v>
      </c>
      <c r="AG197" s="263">
        <v>1052.7990000000002</v>
      </c>
      <c r="AH197" s="208">
        <v>947.52503999999988</v>
      </c>
      <c r="AI197" s="208">
        <v>947.52503999999988</v>
      </c>
      <c r="AJ197" s="208">
        <v>947.52503999999988</v>
      </c>
      <c r="AK197" s="208">
        <v>947.52503999999988</v>
      </c>
      <c r="AL197" s="208">
        <v>854.55</v>
      </c>
      <c r="AM197" s="190">
        <v>683.64</v>
      </c>
      <c r="AN197" s="312">
        <f t="shared" ca="1" si="39"/>
        <v>1</v>
      </c>
      <c r="AP197" s="34"/>
      <c r="AQ197" s="34"/>
      <c r="AR197" s="34"/>
      <c r="AS197" s="34"/>
      <c r="AT197" s="34"/>
      <c r="AU197" s="34"/>
    </row>
    <row r="198" spans="1:47" s="144" customFormat="1" ht="23.1" customHeight="1" x14ac:dyDescent="0.25">
      <c r="A198" s="449" t="s">
        <v>251</v>
      </c>
      <c r="B198" s="2">
        <v>1892</v>
      </c>
      <c r="C198" s="2" t="s">
        <v>410</v>
      </c>
      <c r="D198" s="4" t="s">
        <v>117</v>
      </c>
      <c r="E198" s="116">
        <f t="shared" si="42"/>
        <v>9300</v>
      </c>
      <c r="F198" s="117">
        <f t="shared" si="42"/>
        <v>5600</v>
      </c>
      <c r="G198" s="101"/>
      <c r="H198" s="2"/>
      <c r="I198" s="2"/>
      <c r="J198" s="33"/>
      <c r="K198" s="202">
        <f t="shared" si="31"/>
        <v>9300</v>
      </c>
      <c r="L198" s="202">
        <f t="shared" si="31"/>
        <v>5600</v>
      </c>
      <c r="M198" s="51"/>
      <c r="N198" s="13">
        <f t="shared" si="33"/>
        <v>9261.7999999999993</v>
      </c>
      <c r="O198" s="13">
        <f t="shared" si="34"/>
        <v>5557.08</v>
      </c>
      <c r="P198" s="51"/>
      <c r="Q198" s="562">
        <v>3704.72</v>
      </c>
      <c r="R198" s="562">
        <v>3704.72</v>
      </c>
      <c r="S198" s="554">
        <v>3704.72</v>
      </c>
      <c r="T198" s="477">
        <v>3704.72</v>
      </c>
      <c r="U198" s="477">
        <v>3704.72</v>
      </c>
      <c r="V198" s="477">
        <v>3704.72</v>
      </c>
      <c r="W198" s="450">
        <v>3430.2950000000001</v>
      </c>
      <c r="X198" s="450">
        <v>3430.2950000000001</v>
      </c>
      <c r="Y198" s="436">
        <v>3118.45</v>
      </c>
      <c r="Z198" s="409">
        <v>3118.45</v>
      </c>
      <c r="AA198" s="409">
        <v>3118.45</v>
      </c>
      <c r="AB198" s="368">
        <v>2845.2999999999997</v>
      </c>
      <c r="AC198" s="305">
        <v>2276.2399999999998</v>
      </c>
      <c r="AD198" s="289">
        <v>2093.52</v>
      </c>
      <c r="AE198" s="277">
        <v>1674.816</v>
      </c>
      <c r="AF198" s="263">
        <v>1674.816</v>
      </c>
      <c r="AG198" s="263">
        <v>1674.816</v>
      </c>
      <c r="AH198" s="208">
        <v>1507.3442999999997</v>
      </c>
      <c r="AI198" s="208">
        <v>1507.3442999999997</v>
      </c>
      <c r="AJ198" s="208">
        <v>1507.3442999999997</v>
      </c>
      <c r="AK198" s="208">
        <v>1507.3442999999997</v>
      </c>
      <c r="AL198" s="208">
        <v>1359.4375</v>
      </c>
      <c r="AM198" s="190">
        <v>1087.55</v>
      </c>
      <c r="AN198" s="312">
        <f t="shared" ca="1" si="39"/>
        <v>1</v>
      </c>
      <c r="AP198" s="34"/>
      <c r="AQ198" s="34"/>
      <c r="AR198" s="34"/>
      <c r="AS198" s="34"/>
      <c r="AT198" s="34"/>
      <c r="AU198" s="34"/>
    </row>
    <row r="199" spans="1:47" s="144" customFormat="1" ht="23.1" customHeight="1" x14ac:dyDescent="0.25">
      <c r="A199" s="449" t="s">
        <v>251</v>
      </c>
      <c r="B199" s="2">
        <v>1893</v>
      </c>
      <c r="C199" s="2" t="s">
        <v>411</v>
      </c>
      <c r="D199" s="4" t="s">
        <v>118</v>
      </c>
      <c r="E199" s="116">
        <f t="shared" si="42"/>
        <v>15500</v>
      </c>
      <c r="F199" s="117">
        <f t="shared" si="42"/>
        <v>9300</v>
      </c>
      <c r="G199" s="101"/>
      <c r="H199" s="2"/>
      <c r="I199" s="2"/>
      <c r="J199" s="33"/>
      <c r="K199" s="202">
        <f t="shared" si="31"/>
        <v>15500</v>
      </c>
      <c r="L199" s="202">
        <f t="shared" si="31"/>
        <v>9300</v>
      </c>
      <c r="M199" s="51"/>
      <c r="N199" s="13">
        <f t="shared" si="33"/>
        <v>15447.4</v>
      </c>
      <c r="O199" s="13">
        <f t="shared" si="34"/>
        <v>9268.44</v>
      </c>
      <c r="P199" s="51"/>
      <c r="Q199" s="562">
        <v>6178.96</v>
      </c>
      <c r="R199" s="562">
        <v>6178.96</v>
      </c>
      <c r="S199" s="554">
        <v>6178.96</v>
      </c>
      <c r="T199" s="477">
        <v>6178.96</v>
      </c>
      <c r="U199" s="477">
        <v>6178.96</v>
      </c>
      <c r="V199" s="477">
        <v>6178.96</v>
      </c>
      <c r="W199" s="450">
        <v>5721.5070000000005</v>
      </c>
      <c r="X199" s="450">
        <v>5721.5070000000005</v>
      </c>
      <c r="Y199" s="436">
        <v>5201.37</v>
      </c>
      <c r="Z199" s="409">
        <v>5201.37</v>
      </c>
      <c r="AA199" s="409">
        <v>5201.37</v>
      </c>
      <c r="AB199" s="368">
        <v>4745.5625</v>
      </c>
      <c r="AC199" s="305">
        <v>3796.45</v>
      </c>
      <c r="AD199" s="289">
        <v>3491.7300000000005</v>
      </c>
      <c r="AE199" s="277">
        <v>2793.3840000000005</v>
      </c>
      <c r="AF199" s="263">
        <v>2793.3840000000005</v>
      </c>
      <c r="AG199" s="263">
        <v>2793.3840000000005</v>
      </c>
      <c r="AH199" s="208">
        <v>2514.0376799999999</v>
      </c>
      <c r="AI199" s="208">
        <v>2514.0376799999999</v>
      </c>
      <c r="AJ199" s="208">
        <v>2514.0376799999999</v>
      </c>
      <c r="AK199" s="208">
        <v>2514.0376799999999</v>
      </c>
      <c r="AL199" s="208">
        <v>2267.3500000000004</v>
      </c>
      <c r="AM199" s="190">
        <v>1813.88</v>
      </c>
      <c r="AN199" s="312">
        <f t="shared" ca="1" si="39"/>
        <v>1</v>
      </c>
      <c r="AP199" s="34"/>
      <c r="AQ199" s="34"/>
      <c r="AR199" s="34"/>
      <c r="AS199" s="34"/>
      <c r="AT199" s="34"/>
      <c r="AU199" s="34"/>
    </row>
    <row r="200" spans="1:47" s="144" customFormat="1" ht="23.1" hidden="1" customHeight="1" x14ac:dyDescent="0.25">
      <c r="A200" s="449" t="s">
        <v>251</v>
      </c>
      <c r="B200" s="2"/>
      <c r="C200" s="2"/>
      <c r="D200" s="4" t="s">
        <v>252</v>
      </c>
      <c r="E200" s="116"/>
      <c r="F200" s="117"/>
      <c r="G200" s="101"/>
      <c r="H200" s="2"/>
      <c r="I200" s="2"/>
      <c r="J200" s="33"/>
      <c r="K200" s="202">
        <f t="shared" si="31"/>
        <v>0</v>
      </c>
      <c r="L200" s="202">
        <f t="shared" si="31"/>
        <v>0</v>
      </c>
      <c r="M200" s="51"/>
      <c r="N200" s="13">
        <f t="shared" si="33"/>
        <v>0</v>
      </c>
      <c r="O200" s="13">
        <f t="shared" si="34"/>
        <v>0</v>
      </c>
      <c r="P200" s="51"/>
      <c r="Q200" s="562"/>
      <c r="R200" s="562"/>
      <c r="S200" s="554"/>
      <c r="T200" s="477"/>
      <c r="U200" s="477"/>
      <c r="V200" s="477"/>
      <c r="W200" s="450">
        <v>0</v>
      </c>
      <c r="X200" s="450">
        <v>0</v>
      </c>
      <c r="Y200" s="436"/>
      <c r="Z200" s="409">
        <v>0</v>
      </c>
      <c r="AA200" s="409">
        <v>0</v>
      </c>
      <c r="AB200" s="368">
        <v>0</v>
      </c>
      <c r="AC200" s="300">
        <v>0</v>
      </c>
      <c r="AD200" s="289">
        <v>0</v>
      </c>
      <c r="AE200" s="277"/>
      <c r="AF200" s="263"/>
      <c r="AG200" s="263">
        <v>0</v>
      </c>
      <c r="AH200" s="208">
        <v>0</v>
      </c>
      <c r="AI200" s="208">
        <v>0</v>
      </c>
      <c r="AJ200" s="208">
        <v>0</v>
      </c>
      <c r="AK200" s="208">
        <v>0</v>
      </c>
      <c r="AL200" s="208">
        <v>0</v>
      </c>
      <c r="AM200" s="190"/>
      <c r="AN200" s="312" t="e">
        <f t="shared" ca="1" si="39"/>
        <v>#DIV/0!</v>
      </c>
      <c r="AP200" s="34"/>
      <c r="AQ200" s="34"/>
      <c r="AR200" s="34"/>
      <c r="AS200" s="34"/>
      <c r="AT200" s="34"/>
      <c r="AU200" s="34"/>
    </row>
    <row r="201" spans="1:47" s="144" customFormat="1" ht="23.1" customHeight="1" x14ac:dyDescent="0.25">
      <c r="A201" s="449" t="s">
        <v>251</v>
      </c>
      <c r="B201" s="2">
        <v>1894</v>
      </c>
      <c r="C201" s="2" t="s">
        <v>412</v>
      </c>
      <c r="D201" s="4" t="s">
        <v>119</v>
      </c>
      <c r="E201" s="116">
        <f t="shared" si="42"/>
        <v>33300</v>
      </c>
      <c r="F201" s="117">
        <f t="shared" si="42"/>
        <v>20000</v>
      </c>
      <c r="G201" s="101"/>
      <c r="H201" s="2"/>
      <c r="I201" s="2"/>
      <c r="J201" s="33"/>
      <c r="K201" s="202">
        <f t="shared" si="31"/>
        <v>33300</v>
      </c>
      <c r="L201" s="202">
        <f t="shared" si="31"/>
        <v>20000</v>
      </c>
      <c r="M201" s="51"/>
      <c r="N201" s="13">
        <f t="shared" si="33"/>
        <v>33283.674999999996</v>
      </c>
      <c r="O201" s="13">
        <f t="shared" si="34"/>
        <v>19970.204999999998</v>
      </c>
      <c r="P201" s="51"/>
      <c r="Q201" s="579">
        <v>13313.47</v>
      </c>
      <c r="R201" s="579">
        <v>13313.47</v>
      </c>
      <c r="S201" s="556">
        <v>13313.47</v>
      </c>
      <c r="T201" s="479">
        <v>13313.47</v>
      </c>
      <c r="U201" s="479">
        <v>13313.47</v>
      </c>
      <c r="V201" s="479">
        <v>13313.47</v>
      </c>
      <c r="W201" s="450">
        <v>12327.271000000002</v>
      </c>
      <c r="X201" s="450">
        <v>12327.271000000002</v>
      </c>
      <c r="Y201" s="436">
        <v>11206.61</v>
      </c>
      <c r="Z201" s="409">
        <v>11206.61</v>
      </c>
      <c r="AA201" s="409">
        <v>11206.61</v>
      </c>
      <c r="AB201" s="368">
        <v>10225.012500000001</v>
      </c>
      <c r="AC201" s="305">
        <v>8180.01</v>
      </c>
      <c r="AD201" s="289">
        <v>7523.4225000000006</v>
      </c>
      <c r="AE201" s="277">
        <v>6018.7380000000003</v>
      </c>
      <c r="AF201" s="263">
        <v>6018.7380000000003</v>
      </c>
      <c r="AG201" s="263">
        <v>6018.7380000000003</v>
      </c>
      <c r="AH201" s="208">
        <v>5416.86222</v>
      </c>
      <c r="AI201" s="208">
        <v>5416.86222</v>
      </c>
      <c r="AJ201" s="208">
        <v>5416.86222</v>
      </c>
      <c r="AK201" s="208">
        <v>5416.86222</v>
      </c>
      <c r="AL201" s="208">
        <v>4885.3374999999996</v>
      </c>
      <c r="AM201" s="191">
        <v>3908.27</v>
      </c>
      <c r="AN201" s="312">
        <f t="shared" ca="1" si="39"/>
        <v>1</v>
      </c>
      <c r="AP201" s="34"/>
      <c r="AQ201" s="34"/>
      <c r="AR201" s="34"/>
      <c r="AS201" s="34"/>
      <c r="AT201" s="34"/>
      <c r="AU201" s="34"/>
    </row>
    <row r="202" spans="1:47" s="144" customFormat="1" ht="23.1" hidden="1" customHeight="1" x14ac:dyDescent="0.25">
      <c r="A202" s="2"/>
      <c r="B202" s="2"/>
      <c r="C202" s="2"/>
      <c r="D202" s="136"/>
      <c r="E202" s="138"/>
      <c r="F202" s="139"/>
      <c r="G202" s="99"/>
      <c r="H202" s="2"/>
      <c r="I202" s="2"/>
      <c r="J202" s="34"/>
      <c r="K202" s="202">
        <f t="shared" si="31"/>
        <v>0</v>
      </c>
      <c r="L202" s="202">
        <f t="shared" si="31"/>
        <v>0</v>
      </c>
      <c r="M202" s="2"/>
      <c r="N202" s="13"/>
      <c r="O202" s="13"/>
      <c r="P202" s="2"/>
      <c r="Q202" s="398"/>
      <c r="R202" s="398"/>
      <c r="S202" s="398"/>
      <c r="T202" s="398"/>
      <c r="U202" s="398"/>
      <c r="V202" s="398"/>
      <c r="W202" s="398"/>
      <c r="X202" s="398"/>
      <c r="Y202" s="400"/>
      <c r="Z202" s="401"/>
      <c r="AA202" s="401"/>
      <c r="AB202" s="329"/>
      <c r="AC202" s="329"/>
      <c r="AD202" s="330"/>
      <c r="AE202" s="280"/>
      <c r="AF202" s="331"/>
      <c r="AG202" s="331"/>
      <c r="AH202" s="237"/>
      <c r="AI202" s="237"/>
      <c r="AJ202" s="237"/>
      <c r="AK202" s="237"/>
      <c r="AL202" s="237"/>
      <c r="AM202" s="197"/>
      <c r="AN202" s="312" t="e">
        <f t="shared" ca="1" si="39"/>
        <v>#DIV/0!</v>
      </c>
      <c r="AP202" s="34"/>
      <c r="AQ202" s="34"/>
      <c r="AR202" s="34"/>
      <c r="AS202" s="34"/>
      <c r="AT202" s="34"/>
      <c r="AU202" s="34"/>
    </row>
    <row r="203" spans="1:47" s="144" customFormat="1" ht="23.1" customHeight="1" x14ac:dyDescent="0.25">
      <c r="A203" s="2"/>
      <c r="B203" s="2"/>
      <c r="C203" s="2"/>
      <c r="D203" s="615" t="s">
        <v>789</v>
      </c>
      <c r="E203" s="615"/>
      <c r="F203" s="615"/>
      <c r="G203" s="615"/>
      <c r="H203" s="615"/>
      <c r="I203" s="615"/>
      <c r="J203" s="47"/>
      <c r="K203" s="202">
        <f t="shared" si="31"/>
        <v>0</v>
      </c>
      <c r="L203" s="202">
        <f t="shared" si="31"/>
        <v>0</v>
      </c>
      <c r="M203" s="51"/>
      <c r="N203" s="13"/>
      <c r="O203" s="13"/>
      <c r="P203" s="51"/>
      <c r="Q203" s="571">
        <v>45569</v>
      </c>
      <c r="R203" s="571">
        <v>45569</v>
      </c>
      <c r="S203" s="553">
        <v>45483</v>
      </c>
      <c r="T203" s="521">
        <v>45455</v>
      </c>
      <c r="U203" s="510">
        <v>45425</v>
      </c>
      <c r="V203" s="474">
        <v>220324</v>
      </c>
      <c r="W203" s="474">
        <v>220324</v>
      </c>
      <c r="X203" s="446"/>
      <c r="Y203" s="432"/>
      <c r="Z203" s="402"/>
      <c r="AA203" s="402"/>
      <c r="AB203" s="369"/>
      <c r="AC203" s="317"/>
      <c r="AD203" s="315"/>
      <c r="AE203" s="316"/>
      <c r="AF203" s="319"/>
      <c r="AG203" s="318"/>
      <c r="AH203" s="209"/>
      <c r="AI203" s="209"/>
      <c r="AJ203" s="209"/>
      <c r="AK203" s="209"/>
      <c r="AL203" s="209"/>
      <c r="AM203" s="191"/>
      <c r="AN203" s="312">
        <f t="shared" ca="1" si="39"/>
        <v>1</v>
      </c>
      <c r="AP203" s="34"/>
      <c r="AQ203" s="34"/>
      <c r="AR203" s="34"/>
      <c r="AS203" s="34"/>
      <c r="AT203" s="34"/>
      <c r="AU203" s="34"/>
    </row>
    <row r="204" spans="1:47" s="144" customFormat="1" ht="11.1" hidden="1" customHeight="1" x14ac:dyDescent="0.25">
      <c r="A204" s="2"/>
      <c r="B204" s="2"/>
      <c r="C204" s="2"/>
      <c r="D204" s="45"/>
      <c r="E204" s="45"/>
      <c r="F204" s="45"/>
      <c r="G204" s="45"/>
      <c r="H204" s="45"/>
      <c r="I204" s="45"/>
      <c r="J204" s="2"/>
      <c r="K204" s="202">
        <f t="shared" si="31"/>
        <v>0</v>
      </c>
      <c r="L204" s="202">
        <f t="shared" si="31"/>
        <v>0</v>
      </c>
      <c r="M204" s="2"/>
      <c r="N204" s="13"/>
      <c r="O204" s="13"/>
      <c r="P204" s="2"/>
      <c r="Q204" s="572"/>
      <c r="R204" s="572"/>
      <c r="S204" s="555"/>
      <c r="T204" s="526"/>
      <c r="U204" s="341"/>
      <c r="V204" s="341"/>
      <c r="W204" s="341"/>
      <c r="X204" s="341"/>
      <c r="Y204" s="321"/>
      <c r="Z204" s="342"/>
      <c r="AA204" s="342"/>
      <c r="AB204" s="342"/>
      <c r="AC204" s="342"/>
      <c r="AD204" s="322"/>
      <c r="AE204" s="279"/>
      <c r="AF204" s="343"/>
      <c r="AG204" s="323"/>
      <c r="AH204" s="211"/>
      <c r="AI204" s="211"/>
      <c r="AJ204" s="211"/>
      <c r="AK204" s="211"/>
      <c r="AL204" s="211"/>
      <c r="AM204" s="197"/>
      <c r="AN204" s="312" t="e">
        <f t="shared" ca="1" si="39"/>
        <v>#DIV/0!</v>
      </c>
      <c r="AP204" s="34"/>
      <c r="AQ204" s="34"/>
      <c r="AR204" s="34"/>
      <c r="AS204" s="34"/>
      <c r="AT204" s="34"/>
      <c r="AU204" s="34"/>
    </row>
    <row r="205" spans="1:47" s="144" customFormat="1" ht="23.1" customHeight="1" x14ac:dyDescent="0.25">
      <c r="A205" s="516" t="s">
        <v>290</v>
      </c>
      <c r="B205" s="2">
        <v>266</v>
      </c>
      <c r="C205" s="2" t="s">
        <v>336</v>
      </c>
      <c r="D205" s="5" t="s">
        <v>658</v>
      </c>
      <c r="E205" s="292">
        <f t="shared" ref="E205:F219" si="43">K205</f>
        <v>1900</v>
      </c>
      <c r="F205" s="293">
        <f t="shared" si="43"/>
        <v>1200</v>
      </c>
      <c r="G205" s="101"/>
      <c r="H205" s="2"/>
      <c r="I205" s="45"/>
      <c r="J205" s="33"/>
      <c r="K205" s="202">
        <f t="shared" si="31"/>
        <v>1900</v>
      </c>
      <c r="L205" s="202">
        <f t="shared" si="31"/>
        <v>1200</v>
      </c>
      <c r="M205" s="51"/>
      <c r="N205" s="13">
        <f t="shared" si="33"/>
        <v>1846.4250000000002</v>
      </c>
      <c r="O205" s="13">
        <f t="shared" si="34"/>
        <v>1107.855</v>
      </c>
      <c r="P205" s="51"/>
      <c r="Q205" s="562">
        <v>738.57</v>
      </c>
      <c r="R205" s="562">
        <v>738.57</v>
      </c>
      <c r="S205" s="554">
        <v>738.57</v>
      </c>
      <c r="T205" s="522">
        <v>738.57</v>
      </c>
      <c r="U205" s="398">
        <v>738.57</v>
      </c>
      <c r="V205" s="398">
        <v>738.57</v>
      </c>
      <c r="W205" s="398">
        <v>738.57</v>
      </c>
      <c r="X205" s="398">
        <v>738.57</v>
      </c>
      <c r="Y205" s="436">
        <v>738.57</v>
      </c>
      <c r="Z205" s="399">
        <v>706.48531250000008</v>
      </c>
      <c r="AA205" s="399">
        <v>706.48531250000008</v>
      </c>
      <c r="AB205" s="371">
        <v>642.25937499999998</v>
      </c>
      <c r="AC205" s="303">
        <v>442.9375</v>
      </c>
      <c r="AD205" s="289">
        <v>442.9375</v>
      </c>
      <c r="AE205" s="277">
        <v>354.35</v>
      </c>
      <c r="AF205" s="263">
        <v>354.35</v>
      </c>
      <c r="AG205" s="263">
        <v>354.35</v>
      </c>
      <c r="AH205" s="208">
        <v>316.38222000000002</v>
      </c>
      <c r="AI205" s="208">
        <v>316.38222000000002</v>
      </c>
      <c r="AJ205" s="208">
        <v>316.38222000000002</v>
      </c>
      <c r="AK205" s="208">
        <v>316.38222000000002</v>
      </c>
      <c r="AL205" s="208">
        <v>285.33750000000003</v>
      </c>
      <c r="AM205" s="190">
        <v>228.27</v>
      </c>
      <c r="AN205" s="312">
        <f t="shared" ca="1" si="39"/>
        <v>1</v>
      </c>
      <c r="AP205" s="34"/>
      <c r="AQ205" s="34"/>
      <c r="AR205" s="34"/>
      <c r="AS205" s="34"/>
      <c r="AT205" s="34"/>
      <c r="AU205" s="34"/>
    </row>
    <row r="206" spans="1:47" s="144" customFormat="1" ht="23.1" customHeight="1" x14ac:dyDescent="0.25">
      <c r="A206" s="516" t="s">
        <v>290</v>
      </c>
      <c r="B206" s="2">
        <v>267</v>
      </c>
      <c r="C206" s="2" t="s">
        <v>337</v>
      </c>
      <c r="D206" s="4" t="s">
        <v>692</v>
      </c>
      <c r="E206" s="116">
        <f t="shared" si="43"/>
        <v>3100</v>
      </c>
      <c r="F206" s="117">
        <f t="shared" si="43"/>
        <v>1900</v>
      </c>
      <c r="G206" s="101"/>
      <c r="H206" s="2"/>
      <c r="I206" s="45"/>
      <c r="J206" s="33"/>
      <c r="K206" s="202">
        <f t="shared" si="31"/>
        <v>3100</v>
      </c>
      <c r="L206" s="202">
        <f t="shared" si="31"/>
        <v>1900</v>
      </c>
      <c r="M206" s="51"/>
      <c r="N206" s="13">
        <f t="shared" si="33"/>
        <v>3082.5250000000001</v>
      </c>
      <c r="O206" s="13">
        <f t="shared" si="34"/>
        <v>1849.5149999999999</v>
      </c>
      <c r="P206" s="51"/>
      <c r="Q206" s="562">
        <v>1233.01</v>
      </c>
      <c r="R206" s="562">
        <v>1233.01</v>
      </c>
      <c r="S206" s="554">
        <v>1233.01</v>
      </c>
      <c r="T206" s="522">
        <v>1233.01</v>
      </c>
      <c r="U206" s="398">
        <v>1233.01</v>
      </c>
      <c r="V206" s="398">
        <v>1233.01</v>
      </c>
      <c r="W206" s="398">
        <v>1233.01</v>
      </c>
      <c r="X206" s="398">
        <v>1233.01</v>
      </c>
      <c r="Y206" s="436">
        <v>1233.01</v>
      </c>
      <c r="Z206" s="399">
        <v>1179.42275</v>
      </c>
      <c r="AA206" s="399">
        <v>1179.42275</v>
      </c>
      <c r="AB206" s="371">
        <v>1072.2024999999999</v>
      </c>
      <c r="AC206" s="303">
        <v>739.44999999999993</v>
      </c>
      <c r="AD206" s="289">
        <v>739.44999999999993</v>
      </c>
      <c r="AE206" s="277">
        <v>591.55999999999995</v>
      </c>
      <c r="AF206" s="263">
        <v>591.55999999999995</v>
      </c>
      <c r="AG206" s="263">
        <v>591.55999999999995</v>
      </c>
      <c r="AH206" s="208">
        <v>528.17687999999998</v>
      </c>
      <c r="AI206" s="208">
        <v>528.17687999999998</v>
      </c>
      <c r="AJ206" s="208">
        <v>528.17687999999998</v>
      </c>
      <c r="AK206" s="208">
        <v>528.17687999999998</v>
      </c>
      <c r="AL206" s="208">
        <v>476.34999999999997</v>
      </c>
      <c r="AM206" s="190">
        <v>381.08</v>
      </c>
      <c r="AN206" s="312">
        <f t="shared" ca="1" si="39"/>
        <v>1</v>
      </c>
      <c r="AP206" s="34"/>
      <c r="AQ206" s="34"/>
      <c r="AR206" s="34"/>
      <c r="AS206" s="34"/>
      <c r="AT206" s="34"/>
      <c r="AU206" s="34"/>
    </row>
    <row r="207" spans="1:47" s="144" customFormat="1" ht="3.95" customHeight="1" x14ac:dyDescent="0.25">
      <c r="A207" s="2"/>
      <c r="B207" s="2"/>
      <c r="C207" s="2"/>
      <c r="D207" s="136"/>
      <c r="E207" s="138"/>
      <c r="F207" s="139"/>
      <c r="G207" s="101"/>
      <c r="H207" s="2"/>
      <c r="I207" s="45"/>
      <c r="J207" s="33"/>
      <c r="K207" s="202">
        <f t="shared" si="31"/>
        <v>0</v>
      </c>
      <c r="L207" s="202">
        <f t="shared" si="31"/>
        <v>0</v>
      </c>
      <c r="M207" s="51"/>
      <c r="N207" s="13"/>
      <c r="O207" s="13"/>
      <c r="P207" s="51"/>
      <c r="Q207" s="554"/>
      <c r="R207" s="554"/>
      <c r="S207" s="554"/>
      <c r="T207" s="522"/>
      <c r="U207" s="398"/>
      <c r="V207" s="398"/>
      <c r="W207" s="398"/>
      <c r="X207" s="398"/>
      <c r="Y207" s="400"/>
      <c r="Z207" s="399"/>
      <c r="AA207" s="399"/>
      <c r="AB207" s="371"/>
      <c r="AC207" s="303"/>
      <c r="AD207" s="289"/>
      <c r="AE207" s="277"/>
      <c r="AF207" s="263"/>
      <c r="AG207" s="263"/>
      <c r="AH207" s="208"/>
      <c r="AI207" s="208"/>
      <c r="AJ207" s="208"/>
      <c r="AK207" s="208"/>
      <c r="AL207" s="208"/>
      <c r="AM207" s="190"/>
      <c r="AN207" s="312" t="e">
        <f t="shared" ca="1" si="39"/>
        <v>#DIV/0!</v>
      </c>
      <c r="AP207" s="34"/>
      <c r="AQ207" s="34"/>
      <c r="AR207" s="34"/>
      <c r="AS207" s="34"/>
      <c r="AT207" s="34"/>
      <c r="AU207" s="34"/>
    </row>
    <row r="208" spans="1:47" s="144" customFormat="1" ht="23.1" customHeight="1" x14ac:dyDescent="0.25">
      <c r="A208" s="516" t="s">
        <v>245</v>
      </c>
      <c r="B208" s="2">
        <v>4752</v>
      </c>
      <c r="C208" s="2" t="s">
        <v>501</v>
      </c>
      <c r="D208" s="4" t="s">
        <v>249</v>
      </c>
      <c r="E208" s="116">
        <f t="shared" si="43"/>
        <v>3500</v>
      </c>
      <c r="F208" s="117">
        <f t="shared" si="43"/>
        <v>2100</v>
      </c>
      <c r="G208" s="101"/>
      <c r="H208" s="2"/>
      <c r="I208" s="45"/>
      <c r="J208" s="33"/>
      <c r="K208" s="202">
        <f t="shared" si="31"/>
        <v>3500</v>
      </c>
      <c r="L208" s="202">
        <f t="shared" si="31"/>
        <v>2100</v>
      </c>
      <c r="M208" s="51"/>
      <c r="N208" s="13">
        <f t="shared" si="33"/>
        <v>3447.5</v>
      </c>
      <c r="O208" s="13">
        <f t="shared" si="34"/>
        <v>2068.5</v>
      </c>
      <c r="P208" s="51"/>
      <c r="Q208" s="562">
        <v>1379</v>
      </c>
      <c r="R208" s="562">
        <v>1379</v>
      </c>
      <c r="S208" s="554">
        <v>1379</v>
      </c>
      <c r="T208" s="522">
        <v>1379</v>
      </c>
      <c r="U208" s="398">
        <v>1379</v>
      </c>
      <c r="V208" s="398">
        <v>1149.47</v>
      </c>
      <c r="W208" s="398">
        <v>1149.47</v>
      </c>
      <c r="X208" s="398">
        <v>1149.47</v>
      </c>
      <c r="Y208" s="436">
        <v>1149.47</v>
      </c>
      <c r="Z208" s="399">
        <v>1099.4973</v>
      </c>
      <c r="AA208" s="399">
        <v>1099.4973</v>
      </c>
      <c r="AB208" s="371">
        <v>999.54300000000001</v>
      </c>
      <c r="AC208" s="303">
        <v>689.34</v>
      </c>
      <c r="AD208" s="289">
        <v>692.5</v>
      </c>
      <c r="AE208" s="277">
        <v>554</v>
      </c>
      <c r="AF208" s="272">
        <v>554</v>
      </c>
      <c r="AG208" s="263">
        <v>551.47</v>
      </c>
      <c r="AH208" s="208">
        <v>492.37649999999996</v>
      </c>
      <c r="AI208" s="208">
        <v>492.37649999999996</v>
      </c>
      <c r="AJ208" s="208">
        <v>492.37649999999996</v>
      </c>
      <c r="AK208" s="208">
        <v>492.37649999999996</v>
      </c>
      <c r="AL208" s="208">
        <v>444.0625</v>
      </c>
      <c r="AM208" s="190">
        <v>355.25</v>
      </c>
      <c r="AN208" s="312">
        <f t="shared" ca="1" si="39"/>
        <v>1</v>
      </c>
      <c r="AP208" s="34"/>
      <c r="AQ208" s="34"/>
      <c r="AR208" s="34"/>
      <c r="AS208" s="34"/>
      <c r="AT208" s="34"/>
      <c r="AU208" s="34"/>
    </row>
    <row r="209" spans="1:47" s="144" customFormat="1" ht="23.1" customHeight="1" x14ac:dyDescent="0.25">
      <c r="A209" s="516" t="s">
        <v>245</v>
      </c>
      <c r="B209" s="2">
        <v>4753</v>
      </c>
      <c r="C209" s="2" t="s">
        <v>502</v>
      </c>
      <c r="D209" s="4" t="s">
        <v>248</v>
      </c>
      <c r="E209" s="116">
        <f t="shared" si="43"/>
        <v>5300</v>
      </c>
      <c r="F209" s="117">
        <f t="shared" si="43"/>
        <v>3200</v>
      </c>
      <c r="G209" s="101"/>
      <c r="H209" s="2"/>
      <c r="I209" s="45"/>
      <c r="J209" s="33"/>
      <c r="K209" s="202">
        <f t="shared" ref="K209:L271" si="44">MROUND(N209+48,100)</f>
        <v>5300</v>
      </c>
      <c r="L209" s="202">
        <f t="shared" si="44"/>
        <v>3200</v>
      </c>
      <c r="M209" s="51"/>
      <c r="N209" s="13">
        <f t="shared" si="33"/>
        <v>5238.625</v>
      </c>
      <c r="O209" s="13">
        <f t="shared" si="34"/>
        <v>3143.1749999999997</v>
      </c>
      <c r="P209" s="51"/>
      <c r="Q209" s="562">
        <v>2095.4499999999998</v>
      </c>
      <c r="R209" s="562">
        <v>2095.4499999999998</v>
      </c>
      <c r="S209" s="554">
        <v>2095.4499999999998</v>
      </c>
      <c r="T209" s="522">
        <v>2095.4499999999998</v>
      </c>
      <c r="U209" s="398">
        <v>2095.4499999999998</v>
      </c>
      <c r="V209" s="398">
        <v>1746.93</v>
      </c>
      <c r="W209" s="398">
        <v>1746.93</v>
      </c>
      <c r="X209" s="398">
        <v>1746.93</v>
      </c>
      <c r="Y209" s="436">
        <v>1746.93</v>
      </c>
      <c r="Z209" s="399">
        <v>1670.9858000000004</v>
      </c>
      <c r="AA209" s="399">
        <v>1670.9858000000004</v>
      </c>
      <c r="AB209" s="371">
        <v>1519.0780000000002</v>
      </c>
      <c r="AC209" s="303">
        <v>1047.6400000000001</v>
      </c>
      <c r="AD209" s="289">
        <v>1048.75</v>
      </c>
      <c r="AE209" s="277">
        <v>839</v>
      </c>
      <c r="AF209" s="272">
        <v>839</v>
      </c>
      <c r="AG209" s="263">
        <v>838.11</v>
      </c>
      <c r="AH209" s="208">
        <v>748.30139999999994</v>
      </c>
      <c r="AI209" s="208">
        <v>748.30139999999994</v>
      </c>
      <c r="AJ209" s="208">
        <v>748.30139999999994</v>
      </c>
      <c r="AK209" s="208">
        <v>748.30139999999994</v>
      </c>
      <c r="AL209" s="208">
        <v>674.875</v>
      </c>
      <c r="AM209" s="190">
        <v>539.9</v>
      </c>
      <c r="AN209" s="312">
        <f t="shared" ca="1" si="39"/>
        <v>1</v>
      </c>
      <c r="AP209" s="34"/>
      <c r="AQ209" s="34"/>
      <c r="AR209" s="34"/>
      <c r="AS209" s="34"/>
      <c r="AT209" s="34"/>
      <c r="AU209" s="34"/>
    </row>
    <row r="210" spans="1:47" s="144" customFormat="1" ht="23.1" customHeight="1" x14ac:dyDescent="0.25">
      <c r="A210" s="516" t="s">
        <v>245</v>
      </c>
      <c r="B210" s="2">
        <v>4754</v>
      </c>
      <c r="C210" s="2" t="s">
        <v>503</v>
      </c>
      <c r="D210" s="4" t="s">
        <v>247</v>
      </c>
      <c r="E210" s="116">
        <f t="shared" si="43"/>
        <v>8300</v>
      </c>
      <c r="F210" s="117">
        <f t="shared" si="43"/>
        <v>5000</v>
      </c>
      <c r="G210" s="101"/>
      <c r="H210" s="2"/>
      <c r="I210" s="45"/>
      <c r="J210" s="33"/>
      <c r="K210" s="202">
        <f t="shared" si="44"/>
        <v>8300</v>
      </c>
      <c r="L210" s="202">
        <f t="shared" si="44"/>
        <v>5000</v>
      </c>
      <c r="M210" s="51"/>
      <c r="N210" s="13">
        <f t="shared" si="33"/>
        <v>8268.8250000000007</v>
      </c>
      <c r="O210" s="13">
        <f t="shared" si="34"/>
        <v>4961.2950000000001</v>
      </c>
      <c r="P210" s="51"/>
      <c r="Q210" s="562">
        <v>3307.53</v>
      </c>
      <c r="R210" s="562">
        <v>3307.53</v>
      </c>
      <c r="S210" s="554">
        <v>3307.53</v>
      </c>
      <c r="T210" s="522">
        <v>3307.53</v>
      </c>
      <c r="U210" s="398">
        <v>3307.53</v>
      </c>
      <c r="V210" s="398">
        <v>2758.37</v>
      </c>
      <c r="W210" s="398">
        <v>2758.37</v>
      </c>
      <c r="X210" s="398">
        <v>2758.37</v>
      </c>
      <c r="Y210" s="436">
        <v>2758.37</v>
      </c>
      <c r="Z210" s="399">
        <v>2638.4171000000006</v>
      </c>
      <c r="AA210" s="399">
        <v>2638.4171000000006</v>
      </c>
      <c r="AB210" s="371">
        <v>2398.5610000000001</v>
      </c>
      <c r="AC210" s="303">
        <v>1654.18</v>
      </c>
      <c r="AD210" s="289">
        <v>1655</v>
      </c>
      <c r="AE210" s="277">
        <v>1324</v>
      </c>
      <c r="AF210" s="272">
        <v>1324</v>
      </c>
      <c r="AG210" s="263">
        <v>1323.34</v>
      </c>
      <c r="AH210" s="208">
        <v>1181.5649999999998</v>
      </c>
      <c r="AI210" s="208">
        <v>1181.5649999999998</v>
      </c>
      <c r="AJ210" s="208">
        <v>1181.5649999999998</v>
      </c>
      <c r="AK210" s="208">
        <v>1181.5649999999998</v>
      </c>
      <c r="AL210" s="208">
        <v>1065.625</v>
      </c>
      <c r="AM210" s="190">
        <v>852.5</v>
      </c>
      <c r="AN210" s="312">
        <f t="shared" ca="1" si="39"/>
        <v>1</v>
      </c>
      <c r="AP210" s="34"/>
      <c r="AQ210" s="34"/>
      <c r="AR210" s="34"/>
      <c r="AS210" s="34"/>
      <c r="AT210" s="34"/>
      <c r="AU210" s="34"/>
    </row>
    <row r="211" spans="1:47" s="144" customFormat="1" ht="23.1" customHeight="1" x14ac:dyDescent="0.25">
      <c r="A211" s="516" t="s">
        <v>245</v>
      </c>
      <c r="B211" s="2">
        <v>4755</v>
      </c>
      <c r="C211" s="2" t="s">
        <v>504</v>
      </c>
      <c r="D211" s="4" t="s">
        <v>250</v>
      </c>
      <c r="E211" s="116">
        <f t="shared" si="43"/>
        <v>13300</v>
      </c>
      <c r="F211" s="117">
        <f t="shared" si="43"/>
        <v>8000</v>
      </c>
      <c r="G211" s="101"/>
      <c r="H211" s="2"/>
      <c r="I211" s="45"/>
      <c r="J211" s="33"/>
      <c r="K211" s="202">
        <f t="shared" si="44"/>
        <v>13300</v>
      </c>
      <c r="L211" s="202">
        <f t="shared" si="44"/>
        <v>8000</v>
      </c>
      <c r="M211" s="51"/>
      <c r="N211" s="13">
        <f t="shared" si="33"/>
        <v>13237.725</v>
      </c>
      <c r="O211" s="13">
        <f t="shared" si="34"/>
        <v>7942.6350000000002</v>
      </c>
      <c r="P211" s="51"/>
      <c r="Q211" s="562">
        <v>5295.09</v>
      </c>
      <c r="R211" s="562">
        <v>5295.09</v>
      </c>
      <c r="S211" s="554">
        <v>5295.09</v>
      </c>
      <c r="T211" s="522">
        <v>5295.09</v>
      </c>
      <c r="U211" s="398">
        <v>5295.09</v>
      </c>
      <c r="V211" s="398">
        <v>4414.32</v>
      </c>
      <c r="W211" s="398">
        <v>4414.32</v>
      </c>
      <c r="X211" s="398">
        <v>4414.32</v>
      </c>
      <c r="Y211" s="436">
        <v>4414.32</v>
      </c>
      <c r="Z211" s="399">
        <v>4222.3797000000004</v>
      </c>
      <c r="AA211" s="399">
        <v>4222.3797000000004</v>
      </c>
      <c r="AB211" s="371">
        <v>3838.527</v>
      </c>
      <c r="AC211" s="303">
        <v>2647.26</v>
      </c>
      <c r="AD211" s="289">
        <v>2647.5</v>
      </c>
      <c r="AE211" s="277">
        <v>2118</v>
      </c>
      <c r="AF211" s="272">
        <v>2118</v>
      </c>
      <c r="AG211" s="263">
        <v>2117.81</v>
      </c>
      <c r="AH211" s="208">
        <v>1890.9059399999999</v>
      </c>
      <c r="AI211" s="208">
        <v>1890.9059399999999</v>
      </c>
      <c r="AJ211" s="208">
        <v>1890.9059399999999</v>
      </c>
      <c r="AK211" s="208">
        <v>1890.9059399999999</v>
      </c>
      <c r="AL211" s="208">
        <v>1705.3625</v>
      </c>
      <c r="AM211" s="190">
        <v>1364.29</v>
      </c>
      <c r="AN211" s="312">
        <f t="shared" ca="1" si="39"/>
        <v>1</v>
      </c>
      <c r="AP211" s="34"/>
      <c r="AQ211" s="34"/>
      <c r="AR211" s="34"/>
      <c r="AS211" s="34"/>
      <c r="AT211" s="34"/>
      <c r="AU211" s="34"/>
    </row>
    <row r="212" spans="1:47" s="144" customFormat="1" ht="3.95" customHeight="1" x14ac:dyDescent="0.25">
      <c r="A212" s="2"/>
      <c r="B212" s="2"/>
      <c r="C212" s="2"/>
      <c r="D212" s="136"/>
      <c r="E212" s="138"/>
      <c r="F212" s="139"/>
      <c r="G212" s="101"/>
      <c r="H212" s="2"/>
      <c r="I212" s="45"/>
      <c r="J212" s="33"/>
      <c r="K212" s="202">
        <f t="shared" si="44"/>
        <v>0</v>
      </c>
      <c r="L212" s="202">
        <f t="shared" si="44"/>
        <v>0</v>
      </c>
      <c r="M212" s="2"/>
      <c r="N212" s="13"/>
      <c r="O212" s="13"/>
      <c r="P212" s="2"/>
      <c r="Q212" s="571">
        <v>45569</v>
      </c>
      <c r="R212" s="571">
        <v>45569</v>
      </c>
      <c r="S212" s="553">
        <v>45483</v>
      </c>
      <c r="T212" s="476">
        <v>45455</v>
      </c>
      <c r="U212" s="476">
        <v>45425</v>
      </c>
      <c r="V212" s="476">
        <v>45394</v>
      </c>
      <c r="W212" s="473">
        <v>220324</v>
      </c>
      <c r="X212" s="398"/>
      <c r="Y212" s="400"/>
      <c r="Z212" s="400"/>
      <c r="AA212" s="400"/>
      <c r="AB212" s="332"/>
      <c r="AC212" s="332"/>
      <c r="AD212" s="330"/>
      <c r="AE212" s="280"/>
      <c r="AF212" s="339"/>
      <c r="AG212" s="331"/>
      <c r="AH212" s="237"/>
      <c r="AI212" s="237"/>
      <c r="AJ212" s="237"/>
      <c r="AK212" s="237"/>
      <c r="AL212" s="237"/>
      <c r="AM212" s="240"/>
      <c r="AN212" s="312">
        <f t="shared" ca="1" si="39"/>
        <v>1</v>
      </c>
      <c r="AP212" s="34"/>
      <c r="AQ212" s="34"/>
      <c r="AR212" s="34"/>
      <c r="AS212" s="34"/>
      <c r="AT212" s="34"/>
      <c r="AU212" s="34"/>
    </row>
    <row r="213" spans="1:47" s="144" customFormat="1" ht="23.1" customHeight="1" x14ac:dyDescent="0.25">
      <c r="A213" s="449" t="s">
        <v>238</v>
      </c>
      <c r="B213" s="2">
        <v>1968</v>
      </c>
      <c r="C213" s="2" t="s">
        <v>446</v>
      </c>
      <c r="D213" s="4" t="s">
        <v>782</v>
      </c>
      <c r="E213" s="116">
        <f t="shared" si="43"/>
        <v>3500</v>
      </c>
      <c r="F213" s="117">
        <f t="shared" si="43"/>
        <v>2100</v>
      </c>
      <c r="G213" s="101"/>
      <c r="H213" s="2"/>
      <c r="I213" s="45"/>
      <c r="J213" s="33"/>
      <c r="K213" s="202">
        <f t="shared" si="44"/>
        <v>3500</v>
      </c>
      <c r="L213" s="202">
        <f t="shared" si="44"/>
        <v>2100</v>
      </c>
      <c r="M213" s="51"/>
      <c r="N213" s="13">
        <f t="shared" ref="N213:N279" si="45">Q213*$N$7</f>
        <v>3480.375</v>
      </c>
      <c r="O213" s="13">
        <f t="shared" ref="O213:O279" si="46">Q213*$O$7</f>
        <v>2088.2250000000004</v>
      </c>
      <c r="P213" s="51"/>
      <c r="Q213" s="562">
        <v>1392.15</v>
      </c>
      <c r="R213" s="562">
        <v>1392.15</v>
      </c>
      <c r="S213" s="554">
        <v>1392.15</v>
      </c>
      <c r="T213" s="477">
        <v>1392.15</v>
      </c>
      <c r="U213" s="477">
        <v>1392.15</v>
      </c>
      <c r="V213" s="477">
        <v>1392.15</v>
      </c>
      <c r="W213" s="450">
        <v>1289.0240000000001</v>
      </c>
      <c r="X213" s="450">
        <v>1289.0240000000001</v>
      </c>
      <c r="Y213" s="436">
        <v>1171.8399999999999</v>
      </c>
      <c r="Z213" s="409">
        <v>1171.8399999999999</v>
      </c>
      <c r="AA213" s="409">
        <v>1171.8399999999999</v>
      </c>
      <c r="AB213" s="368">
        <v>1069.2</v>
      </c>
      <c r="AC213" s="305">
        <v>855.36</v>
      </c>
      <c r="AD213" s="289">
        <v>786.71249999999998</v>
      </c>
      <c r="AE213" s="277">
        <v>629.37</v>
      </c>
      <c r="AF213" s="263">
        <v>629.37</v>
      </c>
      <c r="AG213" s="263">
        <v>629.37</v>
      </c>
      <c r="AH213" s="208">
        <v>566.41661999999997</v>
      </c>
      <c r="AI213" s="208">
        <v>566.41661999999997</v>
      </c>
      <c r="AJ213" s="208">
        <v>566.41661999999997</v>
      </c>
      <c r="AK213" s="208">
        <v>566.41661999999997</v>
      </c>
      <c r="AL213" s="208">
        <v>510.83750000000003</v>
      </c>
      <c r="AM213" s="190">
        <v>408.67</v>
      </c>
      <c r="AN213" s="312">
        <f t="shared" ca="1" si="39"/>
        <v>1</v>
      </c>
      <c r="AP213" s="34"/>
      <c r="AQ213" s="34"/>
      <c r="AR213" s="34"/>
      <c r="AS213" s="34"/>
      <c r="AT213" s="34"/>
      <c r="AU213" s="34"/>
    </row>
    <row r="214" spans="1:47" s="144" customFormat="1" ht="23.1" customHeight="1" x14ac:dyDescent="0.25">
      <c r="A214" s="449" t="s">
        <v>238</v>
      </c>
      <c r="B214" s="2">
        <v>1969</v>
      </c>
      <c r="C214" s="2" t="s">
        <v>447</v>
      </c>
      <c r="D214" s="4" t="s">
        <v>783</v>
      </c>
      <c r="E214" s="116">
        <f t="shared" si="43"/>
        <v>3800</v>
      </c>
      <c r="F214" s="117">
        <f t="shared" si="43"/>
        <v>2300</v>
      </c>
      <c r="G214" s="101"/>
      <c r="H214" s="2"/>
      <c r="I214" s="45"/>
      <c r="J214" s="33"/>
      <c r="K214" s="202">
        <f t="shared" si="44"/>
        <v>3800</v>
      </c>
      <c r="L214" s="202">
        <f t="shared" si="44"/>
        <v>2300</v>
      </c>
      <c r="M214" s="51"/>
      <c r="N214" s="13">
        <f t="shared" si="45"/>
        <v>3708.4500000000003</v>
      </c>
      <c r="O214" s="13">
        <f t="shared" si="46"/>
        <v>2225.0700000000002</v>
      </c>
      <c r="P214" s="51"/>
      <c r="Q214" s="562">
        <v>1483.38</v>
      </c>
      <c r="R214" s="562">
        <v>1483.38</v>
      </c>
      <c r="S214" s="554">
        <v>1483.38</v>
      </c>
      <c r="T214" s="477">
        <v>1483.38</v>
      </c>
      <c r="U214" s="477">
        <v>1483.38</v>
      </c>
      <c r="V214" s="477">
        <v>1483.38</v>
      </c>
      <c r="W214" s="450">
        <v>1373.5</v>
      </c>
      <c r="X214" s="450">
        <v>1302.2239999999999</v>
      </c>
      <c r="Y214" s="436">
        <v>1183.8399999999999</v>
      </c>
      <c r="Z214" s="409">
        <v>1183.8399999999999</v>
      </c>
      <c r="AA214" s="409">
        <v>1183.8399999999999</v>
      </c>
      <c r="AB214" s="368">
        <v>1139.9124999999999</v>
      </c>
      <c r="AC214" s="303">
        <v>911.93</v>
      </c>
      <c r="AD214" s="289">
        <v>838.17499999999995</v>
      </c>
      <c r="AE214" s="277">
        <v>670.54</v>
      </c>
      <c r="AF214" s="263">
        <v>670.54</v>
      </c>
      <c r="AG214" s="263">
        <v>670.54</v>
      </c>
      <c r="AH214" s="208">
        <v>603.54755999999998</v>
      </c>
      <c r="AI214" s="208">
        <v>603.54755999999998</v>
      </c>
      <c r="AJ214" s="208">
        <v>603.54755999999998</v>
      </c>
      <c r="AK214" s="208">
        <v>603.54755999999998</v>
      </c>
      <c r="AL214" s="208">
        <v>544.32499999999993</v>
      </c>
      <c r="AM214" s="190">
        <v>435.46</v>
      </c>
      <c r="AN214" s="312">
        <f t="shared" ca="1" si="39"/>
        <v>1</v>
      </c>
      <c r="AO214" s="144">
        <f>W214*1.08</f>
        <v>1483.38</v>
      </c>
      <c r="AP214" s="34"/>
      <c r="AQ214" s="34"/>
      <c r="AR214" s="34"/>
      <c r="AS214" s="34"/>
      <c r="AT214" s="34"/>
      <c r="AU214" s="34"/>
    </row>
    <row r="215" spans="1:47" s="144" customFormat="1" ht="23.1" customHeight="1" x14ac:dyDescent="0.25">
      <c r="A215" s="449" t="s">
        <v>238</v>
      </c>
      <c r="B215" s="2">
        <v>1970</v>
      </c>
      <c r="C215" s="2" t="s">
        <v>448</v>
      </c>
      <c r="D215" s="4" t="s">
        <v>784</v>
      </c>
      <c r="E215" s="116">
        <f t="shared" si="43"/>
        <v>5200</v>
      </c>
      <c r="F215" s="117">
        <f t="shared" si="43"/>
        <v>3100</v>
      </c>
      <c r="G215" s="101"/>
      <c r="H215" s="2"/>
      <c r="I215" s="45"/>
      <c r="J215" s="33"/>
      <c r="K215" s="202">
        <f t="shared" si="44"/>
        <v>5200</v>
      </c>
      <c r="L215" s="202">
        <f t="shared" si="44"/>
        <v>3100</v>
      </c>
      <c r="M215" s="51"/>
      <c r="N215" s="13">
        <f t="shared" si="45"/>
        <v>5138.0349999999999</v>
      </c>
      <c r="O215" s="13">
        <f t="shared" si="46"/>
        <v>3082.8209999999999</v>
      </c>
      <c r="P215" s="51"/>
      <c r="Q215" s="562">
        <v>2055.2139999999999</v>
      </c>
      <c r="R215" s="562">
        <v>2055.2139999999999</v>
      </c>
      <c r="S215" s="554">
        <v>2055.2139999999999</v>
      </c>
      <c r="T215" s="477">
        <v>2055.2139999999999</v>
      </c>
      <c r="U215" s="477">
        <v>2055.2139999999999</v>
      </c>
      <c r="V215" s="477">
        <v>2055.2139999999999</v>
      </c>
      <c r="W215" s="450">
        <v>1902.9780000000001</v>
      </c>
      <c r="X215" s="450">
        <v>1902.9780000000001</v>
      </c>
      <c r="Y215" s="436">
        <v>1729.98</v>
      </c>
      <c r="Z215" s="409">
        <v>1729.98</v>
      </c>
      <c r="AA215" s="409">
        <v>1729.98</v>
      </c>
      <c r="AB215" s="368">
        <v>1578.45</v>
      </c>
      <c r="AC215" s="305">
        <v>1262.76</v>
      </c>
      <c r="AD215" s="289">
        <v>1161.39375</v>
      </c>
      <c r="AE215" s="277">
        <v>929.11500000000001</v>
      </c>
      <c r="AF215" s="263">
        <v>929.11500000000001</v>
      </c>
      <c r="AG215" s="263">
        <v>929.11500000000001</v>
      </c>
      <c r="AH215" s="208">
        <v>836.21537999999998</v>
      </c>
      <c r="AI215" s="208">
        <v>836.21537999999998</v>
      </c>
      <c r="AJ215" s="208">
        <v>836.21537999999998</v>
      </c>
      <c r="AK215" s="208">
        <v>836.21537999999998</v>
      </c>
      <c r="AL215" s="208">
        <v>754.16250000000002</v>
      </c>
      <c r="AM215" s="190">
        <v>603.33000000000004</v>
      </c>
      <c r="AN215" s="312">
        <f t="shared" ca="1" si="39"/>
        <v>1</v>
      </c>
      <c r="AP215" s="34"/>
      <c r="AQ215" s="34"/>
      <c r="AR215" s="34"/>
      <c r="AS215" s="34"/>
      <c r="AT215" s="34"/>
      <c r="AU215" s="34"/>
    </row>
    <row r="216" spans="1:47" s="144" customFormat="1" ht="23.1" customHeight="1" x14ac:dyDescent="0.25">
      <c r="A216" s="449" t="s">
        <v>238</v>
      </c>
      <c r="B216" s="2">
        <v>1971</v>
      </c>
      <c r="C216" s="2" t="s">
        <v>449</v>
      </c>
      <c r="D216" s="4" t="s">
        <v>785</v>
      </c>
      <c r="E216" s="116">
        <f t="shared" si="43"/>
        <v>7900</v>
      </c>
      <c r="F216" s="117">
        <f t="shared" si="43"/>
        <v>4800</v>
      </c>
      <c r="G216" s="101"/>
      <c r="H216" s="2"/>
      <c r="I216" s="45"/>
      <c r="J216" s="33"/>
      <c r="K216" s="202">
        <f t="shared" si="44"/>
        <v>7900</v>
      </c>
      <c r="L216" s="202">
        <f t="shared" si="44"/>
        <v>4800</v>
      </c>
      <c r="M216" s="51"/>
      <c r="N216" s="13">
        <f t="shared" si="45"/>
        <v>7850.45</v>
      </c>
      <c r="O216" s="13">
        <f t="shared" si="46"/>
        <v>4710.2699999999995</v>
      </c>
      <c r="P216" s="51"/>
      <c r="Q216" s="562">
        <v>3140.18</v>
      </c>
      <c r="R216" s="562">
        <v>3140.18</v>
      </c>
      <c r="S216" s="554">
        <v>3140.18</v>
      </c>
      <c r="T216" s="477">
        <v>3140.18</v>
      </c>
      <c r="U216" s="477">
        <v>3140.18</v>
      </c>
      <c r="V216" s="477">
        <v>3140.18</v>
      </c>
      <c r="W216" s="450">
        <v>2907.5750000000003</v>
      </c>
      <c r="X216" s="450">
        <v>2907.5750000000003</v>
      </c>
      <c r="Y216" s="436">
        <v>2643.25</v>
      </c>
      <c r="Z216" s="409">
        <v>2643.25</v>
      </c>
      <c r="AA216" s="409">
        <v>2643.25</v>
      </c>
      <c r="AB216" s="368">
        <v>2411.7250000000004</v>
      </c>
      <c r="AC216" s="305">
        <v>1929.38</v>
      </c>
      <c r="AD216" s="289">
        <v>1774.52</v>
      </c>
      <c r="AE216" s="277">
        <v>1419.616</v>
      </c>
      <c r="AF216" s="263">
        <v>1419.616</v>
      </c>
      <c r="AG216" s="263">
        <v>1419.616</v>
      </c>
      <c r="AH216" s="208">
        <v>1277.6563799999999</v>
      </c>
      <c r="AI216" s="208">
        <v>1277.6563799999999</v>
      </c>
      <c r="AJ216" s="208">
        <v>1277.6563799999999</v>
      </c>
      <c r="AK216" s="208">
        <v>1277.6563799999999</v>
      </c>
      <c r="AL216" s="208">
        <v>1152.2875000000001</v>
      </c>
      <c r="AM216" s="190">
        <v>921.83</v>
      </c>
      <c r="AN216" s="312">
        <f t="shared" ca="1" si="39"/>
        <v>1</v>
      </c>
      <c r="AP216" s="34"/>
      <c r="AQ216" s="34"/>
      <c r="AR216" s="34"/>
      <c r="AS216" s="34"/>
      <c r="AT216" s="34"/>
      <c r="AU216" s="34"/>
    </row>
    <row r="217" spans="1:47" s="144" customFormat="1" ht="23.1" customHeight="1" x14ac:dyDescent="0.25">
      <c r="A217" s="449" t="s">
        <v>238</v>
      </c>
      <c r="B217" s="2">
        <v>1972</v>
      </c>
      <c r="C217" s="2" t="s">
        <v>450</v>
      </c>
      <c r="D217" s="4" t="s">
        <v>786</v>
      </c>
      <c r="E217" s="116">
        <f t="shared" si="43"/>
        <v>10500</v>
      </c>
      <c r="F217" s="117">
        <f t="shared" si="43"/>
        <v>6300</v>
      </c>
      <c r="G217" s="101"/>
      <c r="H217" s="2"/>
      <c r="I217" s="45"/>
      <c r="J217" s="33"/>
      <c r="K217" s="202">
        <f t="shared" si="44"/>
        <v>10500</v>
      </c>
      <c r="L217" s="202">
        <f t="shared" si="44"/>
        <v>6300</v>
      </c>
      <c r="M217" s="51"/>
      <c r="N217" s="13">
        <f t="shared" si="45"/>
        <v>10433.599999999999</v>
      </c>
      <c r="O217" s="13">
        <f t="shared" si="46"/>
        <v>6260.16</v>
      </c>
      <c r="P217" s="51"/>
      <c r="Q217" s="562">
        <v>4173.4399999999996</v>
      </c>
      <c r="R217" s="562">
        <v>4173.4399999999996</v>
      </c>
      <c r="S217" s="554">
        <v>4173.4399999999996</v>
      </c>
      <c r="T217" s="477">
        <v>4173.4399999999996</v>
      </c>
      <c r="U217" s="477">
        <v>4173.4399999999996</v>
      </c>
      <c r="V217" s="477">
        <v>4173.4399999999996</v>
      </c>
      <c r="W217" s="450">
        <v>3864.3</v>
      </c>
      <c r="X217" s="450">
        <v>3864.3</v>
      </c>
      <c r="Y217" s="436">
        <v>3513</v>
      </c>
      <c r="Z217" s="409">
        <v>3513</v>
      </c>
      <c r="AA217" s="409">
        <v>3513</v>
      </c>
      <c r="AB217" s="368">
        <v>3205.2874999999999</v>
      </c>
      <c r="AC217" s="305">
        <v>2564.23</v>
      </c>
      <c r="AD217" s="289">
        <v>2358.4137500000002</v>
      </c>
      <c r="AE217" s="277">
        <v>1886.7310000000002</v>
      </c>
      <c r="AF217" s="263">
        <v>1886.7310000000002</v>
      </c>
      <c r="AG217" s="263">
        <v>1886.7310000000002</v>
      </c>
      <c r="AH217" s="208">
        <v>1698.0579</v>
      </c>
      <c r="AI217" s="208">
        <v>1698.0579</v>
      </c>
      <c r="AJ217" s="208">
        <v>1698.0579</v>
      </c>
      <c r="AK217" s="208">
        <v>1698.0579</v>
      </c>
      <c r="AL217" s="208">
        <v>1531.4375</v>
      </c>
      <c r="AM217" s="190">
        <v>1225.1500000000001</v>
      </c>
      <c r="AN217" s="312">
        <f t="shared" ca="1" si="39"/>
        <v>1</v>
      </c>
      <c r="AP217" s="34"/>
      <c r="AQ217" s="34"/>
      <c r="AR217" s="34"/>
      <c r="AS217" s="34"/>
      <c r="AT217" s="34"/>
      <c r="AU217" s="34"/>
    </row>
    <row r="218" spans="1:47" s="144" customFormat="1" ht="23.1" customHeight="1" x14ac:dyDescent="0.25">
      <c r="A218" s="449" t="s">
        <v>238</v>
      </c>
      <c r="B218" s="2">
        <v>1973</v>
      </c>
      <c r="C218" s="2" t="s">
        <v>451</v>
      </c>
      <c r="D218" s="4" t="s">
        <v>787</v>
      </c>
      <c r="E218" s="116">
        <f t="shared" si="43"/>
        <v>19000</v>
      </c>
      <c r="F218" s="117">
        <f t="shared" si="43"/>
        <v>11400</v>
      </c>
      <c r="G218" s="101"/>
      <c r="H218" s="2"/>
      <c r="I218" s="45"/>
      <c r="J218" s="33"/>
      <c r="K218" s="202">
        <f t="shared" si="44"/>
        <v>19000</v>
      </c>
      <c r="L218" s="202">
        <f t="shared" si="44"/>
        <v>11400</v>
      </c>
      <c r="M218" s="51"/>
      <c r="N218" s="13">
        <f t="shared" si="45"/>
        <v>18982.5</v>
      </c>
      <c r="O218" s="13">
        <f t="shared" si="46"/>
        <v>11389.5</v>
      </c>
      <c r="P218" s="51"/>
      <c r="Q218" s="562">
        <v>7593</v>
      </c>
      <c r="R218" s="562">
        <v>7593</v>
      </c>
      <c r="S218" s="568">
        <v>7593</v>
      </c>
      <c r="T218" s="477">
        <v>7592.92</v>
      </c>
      <c r="U218" s="477">
        <v>7592.92</v>
      </c>
      <c r="V218" s="477">
        <v>7592.92</v>
      </c>
      <c r="W218" s="450">
        <v>7030.4740000000011</v>
      </c>
      <c r="X218" s="450">
        <v>7030.4740000000011</v>
      </c>
      <c r="Y218" s="436">
        <v>6391.34</v>
      </c>
      <c r="Z218" s="409">
        <v>6391.34</v>
      </c>
      <c r="AA218" s="409">
        <v>6391.34</v>
      </c>
      <c r="AB218" s="368">
        <v>5831.5124999999998</v>
      </c>
      <c r="AC218" s="305">
        <v>4665.21</v>
      </c>
      <c r="AD218" s="289">
        <v>4290.7425000000003</v>
      </c>
      <c r="AE218" s="277">
        <v>3432.5940000000001</v>
      </c>
      <c r="AF218" s="263">
        <v>3432.5940000000001</v>
      </c>
      <c r="AG218" s="263">
        <v>3432.5940000000001</v>
      </c>
      <c r="AH218" s="208">
        <v>3089.3385599999997</v>
      </c>
      <c r="AI218" s="208">
        <v>3089.3385599999997</v>
      </c>
      <c r="AJ218" s="208">
        <v>3089.3385599999997</v>
      </c>
      <c r="AK218" s="208">
        <v>3089.3385599999997</v>
      </c>
      <c r="AL218" s="208">
        <v>2786.2</v>
      </c>
      <c r="AM218" s="190">
        <v>2228.96</v>
      </c>
      <c r="AN218" s="312">
        <f t="shared" ca="1" si="39"/>
        <v>1</v>
      </c>
      <c r="AP218" s="34"/>
      <c r="AQ218" s="34"/>
      <c r="AR218" s="34"/>
      <c r="AS218" s="34"/>
      <c r="AT218" s="34"/>
      <c r="AU218" s="34"/>
    </row>
    <row r="219" spans="1:47" s="144" customFormat="1" ht="23.1" customHeight="1" x14ac:dyDescent="0.25">
      <c r="A219" s="449" t="s">
        <v>238</v>
      </c>
      <c r="B219" s="2">
        <v>1974</v>
      </c>
      <c r="C219" s="2" t="s">
        <v>452</v>
      </c>
      <c r="D219" s="4" t="s">
        <v>788</v>
      </c>
      <c r="E219" s="116">
        <f t="shared" si="43"/>
        <v>23900</v>
      </c>
      <c r="F219" s="117">
        <f t="shared" si="43"/>
        <v>14300</v>
      </c>
      <c r="G219" s="101"/>
      <c r="H219" s="2"/>
      <c r="I219" s="45"/>
      <c r="J219" s="33"/>
      <c r="K219" s="202">
        <f t="shared" si="44"/>
        <v>23900</v>
      </c>
      <c r="L219" s="202">
        <f t="shared" si="44"/>
        <v>14300</v>
      </c>
      <c r="M219" s="51"/>
      <c r="N219" s="13">
        <f t="shared" si="45"/>
        <v>23804.2</v>
      </c>
      <c r="O219" s="13">
        <f t="shared" si="46"/>
        <v>14282.52</v>
      </c>
      <c r="P219" s="51"/>
      <c r="Q219" s="562">
        <v>9521.68</v>
      </c>
      <c r="R219" s="562">
        <v>9521.68</v>
      </c>
      <c r="S219" s="554">
        <v>9521.68</v>
      </c>
      <c r="T219" s="477">
        <v>9521.68</v>
      </c>
      <c r="U219" s="477">
        <v>9521.68</v>
      </c>
      <c r="V219" s="477">
        <v>9521.68</v>
      </c>
      <c r="W219" s="450">
        <v>8816.2470000000012</v>
      </c>
      <c r="X219" s="450">
        <v>8816.2470000000012</v>
      </c>
      <c r="Y219" s="436">
        <v>8014.77</v>
      </c>
      <c r="Z219" s="409">
        <v>8014.77</v>
      </c>
      <c r="AA219" s="409">
        <v>8014.77</v>
      </c>
      <c r="AB219" s="368">
        <v>7312.75</v>
      </c>
      <c r="AC219" s="305">
        <v>5850.2</v>
      </c>
      <c r="AD219" s="289">
        <v>5380.6775000000007</v>
      </c>
      <c r="AE219" s="277">
        <v>4304.5420000000004</v>
      </c>
      <c r="AF219" s="263">
        <v>4304.5420000000004</v>
      </c>
      <c r="AG219" s="263">
        <v>4304.5420000000004</v>
      </c>
      <c r="AH219" s="208">
        <v>3874.1056199999998</v>
      </c>
      <c r="AI219" s="208">
        <v>3874.1056199999998</v>
      </c>
      <c r="AJ219" s="208">
        <v>3874.1056199999998</v>
      </c>
      <c r="AK219" s="208">
        <v>3874.1056199999998</v>
      </c>
      <c r="AL219" s="208">
        <v>3493.9625000000001</v>
      </c>
      <c r="AM219" s="190">
        <v>2795.17</v>
      </c>
      <c r="AN219" s="312">
        <f t="shared" ca="1" si="39"/>
        <v>1</v>
      </c>
      <c r="AP219" s="34"/>
      <c r="AQ219" s="34"/>
      <c r="AR219" s="34"/>
      <c r="AS219" s="34"/>
      <c r="AT219" s="34"/>
      <c r="AU219" s="34"/>
    </row>
    <row r="220" spans="1:47" s="144" customFormat="1" ht="3.95" customHeight="1" x14ac:dyDescent="0.25">
      <c r="A220" s="2"/>
      <c r="B220" s="2"/>
      <c r="C220" s="2"/>
      <c r="D220" s="136"/>
      <c r="E220" s="138"/>
      <c r="F220" s="139"/>
      <c r="G220" s="101"/>
      <c r="H220" s="2"/>
      <c r="I220" s="45"/>
      <c r="J220" s="33"/>
      <c r="K220" s="202">
        <f t="shared" si="44"/>
        <v>0</v>
      </c>
      <c r="L220" s="202">
        <f t="shared" si="44"/>
        <v>0</v>
      </c>
      <c r="M220" s="51"/>
      <c r="N220" s="13"/>
      <c r="O220" s="13"/>
      <c r="P220" s="51"/>
      <c r="Q220" s="398"/>
      <c r="R220" s="398"/>
      <c r="S220" s="398"/>
      <c r="T220" s="398"/>
      <c r="U220" s="398"/>
      <c r="V220" s="398"/>
      <c r="W220" s="398"/>
      <c r="X220" s="398"/>
      <c r="Y220" s="400"/>
      <c r="Z220" s="401"/>
      <c r="AA220" s="401"/>
      <c r="AB220" s="368"/>
      <c r="AC220" s="305"/>
      <c r="AD220" s="289"/>
      <c r="AE220" s="277"/>
      <c r="AF220" s="263"/>
      <c r="AG220" s="263"/>
      <c r="AH220" s="208"/>
      <c r="AI220" s="208"/>
      <c r="AJ220" s="208"/>
      <c r="AK220" s="208"/>
      <c r="AL220" s="208"/>
      <c r="AM220" s="190"/>
      <c r="AN220" s="312" t="e">
        <f t="shared" ca="1" si="39"/>
        <v>#DIV/0!</v>
      </c>
      <c r="AP220" s="34"/>
      <c r="AQ220" s="34"/>
      <c r="AR220" s="34"/>
      <c r="AS220" s="34"/>
      <c r="AT220" s="34"/>
      <c r="AU220" s="34"/>
    </row>
    <row r="221" spans="1:47" s="144" customFormat="1" ht="23.1" customHeight="1" x14ac:dyDescent="0.25">
      <c r="A221" s="449" t="s">
        <v>238</v>
      </c>
      <c r="B221" s="2"/>
      <c r="C221" s="2" t="s">
        <v>673</v>
      </c>
      <c r="D221" s="4" t="s">
        <v>946</v>
      </c>
      <c r="E221" s="116">
        <f t="shared" ref="E221:F226" si="47">K221</f>
        <v>15700</v>
      </c>
      <c r="F221" s="117">
        <f t="shared" si="47"/>
        <v>9400</v>
      </c>
      <c r="G221" s="101"/>
      <c r="H221" s="2"/>
      <c r="I221" s="45"/>
      <c r="J221" s="33"/>
      <c r="K221" s="202">
        <f t="shared" si="44"/>
        <v>15700</v>
      </c>
      <c r="L221" s="202">
        <f t="shared" si="44"/>
        <v>9400</v>
      </c>
      <c r="M221" s="51"/>
      <c r="N221" s="13">
        <f t="shared" ref="N221:N222" si="48">Q221*$N$7</f>
        <v>15624.400000000001</v>
      </c>
      <c r="O221" s="13">
        <f t="shared" ref="O221:O222" si="49">Q221*$O$7</f>
        <v>9374.64</v>
      </c>
      <c r="P221" s="51"/>
      <c r="Q221" s="580">
        <v>6249.76</v>
      </c>
      <c r="R221" s="580">
        <v>6249.76</v>
      </c>
      <c r="S221" s="561">
        <v>6249.76</v>
      </c>
      <c r="T221" s="479">
        <v>6249.76</v>
      </c>
      <c r="U221" s="479"/>
      <c r="V221" s="479"/>
      <c r="W221" s="398"/>
      <c r="X221" s="398"/>
      <c r="Y221" s="400"/>
      <c r="Z221" s="409"/>
      <c r="AA221" s="409"/>
      <c r="AB221" s="368"/>
      <c r="AC221" s="305"/>
      <c r="AD221" s="289"/>
      <c r="AE221" s="277"/>
      <c r="AF221" s="263"/>
      <c r="AG221" s="263"/>
      <c r="AH221" s="242"/>
      <c r="AI221" s="234"/>
      <c r="AJ221" s="208"/>
      <c r="AK221" s="208"/>
      <c r="AL221" s="208"/>
      <c r="AM221" s="190">
        <v>4106</v>
      </c>
      <c r="AN221" s="312">
        <f t="shared" ca="1" si="39"/>
        <v>1</v>
      </c>
      <c r="AP221" s="34"/>
      <c r="AQ221" s="34"/>
      <c r="AR221" s="34"/>
      <c r="AS221" s="34"/>
      <c r="AT221" s="34"/>
      <c r="AU221" s="34"/>
    </row>
    <row r="222" spans="1:47" s="144" customFormat="1" ht="23.1" customHeight="1" x14ac:dyDescent="0.25">
      <c r="A222" s="449"/>
      <c r="B222" s="2"/>
      <c r="C222" s="2" t="s">
        <v>673</v>
      </c>
      <c r="D222" s="4" t="s">
        <v>947</v>
      </c>
      <c r="E222" s="116">
        <f t="shared" si="47"/>
        <v>17500</v>
      </c>
      <c r="F222" s="117">
        <f t="shared" si="47"/>
        <v>10500</v>
      </c>
      <c r="G222" s="101"/>
      <c r="H222" s="2"/>
      <c r="I222" s="45"/>
      <c r="J222" s="33"/>
      <c r="K222" s="202">
        <f t="shared" si="44"/>
        <v>17500</v>
      </c>
      <c r="L222" s="202">
        <f t="shared" si="44"/>
        <v>10500</v>
      </c>
      <c r="M222" s="51"/>
      <c r="N222" s="13">
        <f t="shared" si="48"/>
        <v>17479.949999999997</v>
      </c>
      <c r="O222" s="13">
        <f t="shared" si="49"/>
        <v>10487.97</v>
      </c>
      <c r="P222" s="51"/>
      <c r="Q222" s="580">
        <v>6991.98</v>
      </c>
      <c r="R222" s="580">
        <v>6991.98</v>
      </c>
      <c r="S222" s="561">
        <v>6991.98</v>
      </c>
      <c r="T222" s="479">
        <v>6991.98</v>
      </c>
      <c r="U222" s="479"/>
      <c r="V222" s="479"/>
      <c r="W222" s="398"/>
      <c r="X222" s="398"/>
      <c r="Y222" s="400"/>
      <c r="Z222" s="409"/>
      <c r="AA222" s="409"/>
      <c r="AB222" s="368"/>
      <c r="AC222" s="305"/>
      <c r="AD222" s="289"/>
      <c r="AE222" s="277"/>
      <c r="AF222" s="263"/>
      <c r="AG222" s="263"/>
      <c r="AH222" s="242"/>
      <c r="AI222" s="234"/>
      <c r="AJ222" s="208"/>
      <c r="AK222" s="208"/>
      <c r="AL222" s="208"/>
      <c r="AM222" s="190">
        <v>4106</v>
      </c>
      <c r="AN222" s="312">
        <f t="shared" ca="1" si="39"/>
        <v>1</v>
      </c>
      <c r="AP222" s="34"/>
      <c r="AQ222" s="34"/>
      <c r="AR222" s="34"/>
      <c r="AS222" s="34"/>
      <c r="AT222" s="34"/>
      <c r="AU222" s="34"/>
    </row>
    <row r="223" spans="1:47" s="144" customFormat="1" ht="23.1" customHeight="1" x14ac:dyDescent="0.25">
      <c r="A223" s="449"/>
      <c r="B223" s="2"/>
      <c r="C223" s="2" t="s">
        <v>673</v>
      </c>
      <c r="D223" s="4" t="s">
        <v>674</v>
      </c>
      <c r="E223" s="116">
        <f t="shared" si="47"/>
        <v>35000</v>
      </c>
      <c r="F223" s="117">
        <f t="shared" si="47"/>
        <v>21000</v>
      </c>
      <c r="G223" s="101"/>
      <c r="H223" s="2"/>
      <c r="I223" s="45"/>
      <c r="J223" s="33"/>
      <c r="K223" s="202">
        <f t="shared" si="44"/>
        <v>35000</v>
      </c>
      <c r="L223" s="202">
        <f t="shared" si="44"/>
        <v>21000</v>
      </c>
      <c r="M223" s="51"/>
      <c r="N223" s="13">
        <f t="shared" si="45"/>
        <v>34965.100000000006</v>
      </c>
      <c r="O223" s="13">
        <f t="shared" si="46"/>
        <v>20979.06</v>
      </c>
      <c r="P223" s="51"/>
      <c r="Q223" s="580">
        <v>13986.04</v>
      </c>
      <c r="R223" s="580">
        <v>13986.04</v>
      </c>
      <c r="S223" s="561">
        <v>13986.04</v>
      </c>
      <c r="T223" s="479">
        <v>13986.04</v>
      </c>
      <c r="U223" s="479">
        <v>13986.04</v>
      </c>
      <c r="V223" s="479">
        <v>13986.04</v>
      </c>
      <c r="W223" s="398">
        <v>12997.303</v>
      </c>
      <c r="X223" s="398">
        <v>12997.303</v>
      </c>
      <c r="Y223" s="400">
        <v>11815.73</v>
      </c>
      <c r="Z223" s="409">
        <v>11815.73</v>
      </c>
      <c r="AA223" s="409">
        <v>11815.73</v>
      </c>
      <c r="AB223" s="368">
        <v>10741.575000000001</v>
      </c>
      <c r="AC223" s="305">
        <v>8593.26</v>
      </c>
      <c r="AD223" s="289">
        <v>7904.6</v>
      </c>
      <c r="AE223" s="277">
        <v>6323.68</v>
      </c>
      <c r="AF223" s="263">
        <v>6323.68</v>
      </c>
      <c r="AG223" s="263">
        <v>6323.68</v>
      </c>
      <c r="AH223" s="242">
        <v>5690.9159999999993</v>
      </c>
      <c r="AI223" s="234"/>
      <c r="AJ223" s="208"/>
      <c r="AK223" s="208"/>
      <c r="AL223" s="208"/>
      <c r="AM223" s="190">
        <v>4106</v>
      </c>
      <c r="AN223" s="312">
        <f t="shared" ca="1" si="39"/>
        <v>1</v>
      </c>
      <c r="AP223" s="34"/>
      <c r="AQ223" s="34"/>
      <c r="AR223" s="34"/>
      <c r="AS223" s="34"/>
      <c r="AT223" s="34"/>
      <c r="AU223" s="34"/>
    </row>
    <row r="224" spans="1:47" s="144" customFormat="1" ht="3.95" customHeight="1" x14ac:dyDescent="0.25">
      <c r="A224" s="2"/>
      <c r="B224" s="2"/>
      <c r="C224" s="2"/>
      <c r="D224" s="136"/>
      <c r="E224" s="138"/>
      <c r="F224" s="139"/>
      <c r="G224" s="101"/>
      <c r="H224" s="2"/>
      <c r="I224" s="45"/>
      <c r="J224" s="33"/>
      <c r="K224" s="202">
        <f t="shared" si="44"/>
        <v>0</v>
      </c>
      <c r="L224" s="202">
        <f t="shared" si="44"/>
        <v>0</v>
      </c>
      <c r="M224" s="51"/>
      <c r="N224" s="13"/>
      <c r="O224" s="13"/>
      <c r="P224" s="51"/>
      <c r="Q224" s="398"/>
      <c r="R224" s="398"/>
      <c r="S224" s="398"/>
      <c r="T224" s="398"/>
      <c r="U224" s="398"/>
      <c r="V224" s="398"/>
      <c r="W224" s="398"/>
      <c r="X224" s="398"/>
      <c r="Y224" s="400"/>
      <c r="Z224" s="399"/>
      <c r="AA224" s="399"/>
      <c r="AB224" s="367"/>
      <c r="AC224" s="303"/>
      <c r="AD224" s="289"/>
      <c r="AE224" s="277"/>
      <c r="AF224" s="272"/>
      <c r="AG224" s="263"/>
      <c r="AH224" s="208"/>
      <c r="AI224" s="208"/>
      <c r="AJ224" s="208"/>
      <c r="AK224" s="208"/>
      <c r="AL224" s="208"/>
      <c r="AM224" s="190"/>
      <c r="AN224" s="312" t="e">
        <f t="shared" ca="1" si="39"/>
        <v>#DIV/0!</v>
      </c>
      <c r="AP224" s="34"/>
      <c r="AQ224" s="34"/>
      <c r="AR224" s="34"/>
      <c r="AS224" s="34"/>
      <c r="AT224" s="34"/>
      <c r="AU224" s="34"/>
    </row>
    <row r="225" spans="1:47" s="144" customFormat="1" ht="23.1" customHeight="1" x14ac:dyDescent="0.25">
      <c r="A225" s="516"/>
      <c r="B225" s="2"/>
      <c r="C225" s="2" t="s">
        <v>657</v>
      </c>
      <c r="D225" s="4" t="s">
        <v>670</v>
      </c>
      <c r="E225" s="116">
        <f t="shared" si="47"/>
        <v>4700</v>
      </c>
      <c r="F225" s="117">
        <f t="shared" si="47"/>
        <v>2800</v>
      </c>
      <c r="G225" s="101"/>
      <c r="H225" s="2"/>
      <c r="I225" s="45"/>
      <c r="J225" s="33"/>
      <c r="K225" s="202">
        <f t="shared" si="44"/>
        <v>4700</v>
      </c>
      <c r="L225" s="202">
        <f t="shared" si="44"/>
        <v>2800</v>
      </c>
      <c r="M225" s="51"/>
      <c r="N225" s="13">
        <f t="shared" si="45"/>
        <v>4660.875</v>
      </c>
      <c r="O225" s="13">
        <f t="shared" si="46"/>
        <v>2796.5249999999996</v>
      </c>
      <c r="P225" s="51"/>
      <c r="Q225" s="562">
        <v>1864.35</v>
      </c>
      <c r="R225" s="562">
        <v>1864.35</v>
      </c>
      <c r="S225" s="554">
        <v>1864.35</v>
      </c>
      <c r="T225" s="522">
        <v>1864.35</v>
      </c>
      <c r="U225" s="398">
        <v>1864.35</v>
      </c>
      <c r="V225" s="398">
        <v>1864.35</v>
      </c>
      <c r="W225" s="398">
        <v>1864.35</v>
      </c>
      <c r="X225" s="398">
        <v>1864.35</v>
      </c>
      <c r="Y225" s="436">
        <v>1864.35</v>
      </c>
      <c r="Z225" s="399">
        <v>1783.2698124999999</v>
      </c>
      <c r="AA225" s="399">
        <v>1783.2698124999999</v>
      </c>
      <c r="AB225" s="371">
        <v>1621.1543749999998</v>
      </c>
      <c r="AC225" s="303">
        <v>1118.0374999999999</v>
      </c>
      <c r="AD225" s="289">
        <v>1118.0374999999999</v>
      </c>
      <c r="AE225" s="277">
        <v>894.43</v>
      </c>
      <c r="AF225" s="263">
        <v>894.43</v>
      </c>
      <c r="AG225" s="263">
        <v>894.43</v>
      </c>
      <c r="AH225" s="208">
        <v>726</v>
      </c>
      <c r="AI225" s="234">
        <v>726</v>
      </c>
      <c r="AJ225" s="208">
        <v>726</v>
      </c>
      <c r="AK225" s="208"/>
      <c r="AL225" s="208"/>
      <c r="AM225" s="190"/>
      <c r="AN225" s="312">
        <f t="shared" ca="1" si="39"/>
        <v>1</v>
      </c>
      <c r="AP225" s="34"/>
      <c r="AQ225" s="34"/>
      <c r="AR225" s="34"/>
      <c r="AS225" s="34"/>
      <c r="AT225" s="34"/>
      <c r="AU225" s="34"/>
    </row>
    <row r="226" spans="1:47" s="144" customFormat="1" ht="23.1" customHeight="1" x14ac:dyDescent="0.25">
      <c r="A226" s="516"/>
      <c r="B226" s="2"/>
      <c r="C226" s="2" t="s">
        <v>657</v>
      </c>
      <c r="D226" s="4" t="s">
        <v>726</v>
      </c>
      <c r="E226" s="116">
        <f t="shared" si="47"/>
        <v>7800</v>
      </c>
      <c r="F226" s="117">
        <f t="shared" si="47"/>
        <v>4700</v>
      </c>
      <c r="G226" s="101"/>
      <c r="H226" s="2"/>
      <c r="I226" s="45"/>
      <c r="J226" s="33"/>
      <c r="K226" s="202">
        <f t="shared" si="44"/>
        <v>7800</v>
      </c>
      <c r="L226" s="202">
        <f t="shared" si="44"/>
        <v>4700</v>
      </c>
      <c r="M226" s="51"/>
      <c r="N226" s="13">
        <f t="shared" si="45"/>
        <v>7703.875</v>
      </c>
      <c r="O226" s="13">
        <f t="shared" si="46"/>
        <v>4622.3250000000007</v>
      </c>
      <c r="P226" s="51"/>
      <c r="Q226" s="562">
        <v>3081.55</v>
      </c>
      <c r="R226" s="562">
        <v>3081.55</v>
      </c>
      <c r="S226" s="554">
        <v>3081.55</v>
      </c>
      <c r="T226" s="522">
        <v>3081.55</v>
      </c>
      <c r="U226" s="398">
        <v>3081.55</v>
      </c>
      <c r="V226" s="398">
        <v>3081.55</v>
      </c>
      <c r="W226" s="398">
        <v>3081.55</v>
      </c>
      <c r="X226" s="398">
        <v>3081.55</v>
      </c>
      <c r="Y226" s="436">
        <v>3081.55</v>
      </c>
      <c r="Z226" s="399">
        <v>2947.56</v>
      </c>
      <c r="AA226" s="399">
        <v>2947.56</v>
      </c>
      <c r="AB226" s="371">
        <v>2679.6</v>
      </c>
      <c r="AC226" s="303">
        <v>1848</v>
      </c>
      <c r="AD226" s="289">
        <v>1848</v>
      </c>
      <c r="AE226" s="277">
        <v>1478.4</v>
      </c>
      <c r="AF226" s="263">
        <v>1478.4</v>
      </c>
      <c r="AG226" s="263">
        <v>1478.4</v>
      </c>
      <c r="AH226" s="208">
        <v>1200</v>
      </c>
      <c r="AI226" s="234">
        <v>1200</v>
      </c>
      <c r="AJ226" s="208">
        <v>1200</v>
      </c>
      <c r="AK226" s="208"/>
      <c r="AL226" s="208"/>
      <c r="AM226" s="190"/>
      <c r="AN226" s="312">
        <f t="shared" ca="1" si="39"/>
        <v>1</v>
      </c>
      <c r="AP226" s="34"/>
      <c r="AQ226" s="34"/>
      <c r="AR226" s="34"/>
      <c r="AS226" s="34"/>
      <c r="AT226" s="34"/>
      <c r="AU226" s="34"/>
    </row>
    <row r="227" spans="1:47" s="144" customFormat="1" ht="9.9499999999999993" customHeight="1" x14ac:dyDescent="0.25">
      <c r="A227" s="2"/>
      <c r="B227" s="2"/>
      <c r="C227" s="2"/>
      <c r="D227" s="136"/>
      <c r="E227" s="138"/>
      <c r="F227" s="139"/>
      <c r="G227" s="101"/>
      <c r="H227" s="2"/>
      <c r="I227" s="45"/>
      <c r="J227" s="33"/>
      <c r="K227" s="202">
        <f t="shared" si="44"/>
        <v>0</v>
      </c>
      <c r="L227" s="202">
        <f t="shared" si="44"/>
        <v>0</v>
      </c>
      <c r="M227" s="51"/>
      <c r="N227" s="13"/>
      <c r="O227" s="13"/>
      <c r="P227" s="51"/>
      <c r="Q227" s="398"/>
      <c r="R227" s="398"/>
      <c r="S227" s="398"/>
      <c r="T227" s="398"/>
      <c r="U227" s="398"/>
      <c r="V227" s="398"/>
      <c r="W227" s="398"/>
      <c r="X227" s="398"/>
      <c r="Y227" s="400"/>
      <c r="Z227" s="398"/>
      <c r="AA227" s="398"/>
      <c r="AB227" s="333"/>
      <c r="AC227" s="333"/>
      <c r="AD227" s="330"/>
      <c r="AE227" s="277"/>
      <c r="AF227" s="234"/>
      <c r="AG227" s="234"/>
      <c r="AH227" s="234"/>
      <c r="AI227" s="234"/>
      <c r="AJ227" s="208"/>
      <c r="AK227" s="208"/>
      <c r="AL227" s="208"/>
      <c r="AM227" s="190"/>
      <c r="AN227" s="312" t="e">
        <f t="shared" ca="1" si="39"/>
        <v>#DIV/0!</v>
      </c>
      <c r="AP227" s="34"/>
      <c r="AQ227" s="34"/>
      <c r="AR227" s="34"/>
      <c r="AS227" s="34"/>
      <c r="AT227" s="34"/>
      <c r="AU227" s="34"/>
    </row>
    <row r="228" spans="1:47" s="66" customFormat="1" ht="23.1" customHeight="1" x14ac:dyDescent="0.25">
      <c r="A228" s="2"/>
      <c r="B228" s="2"/>
      <c r="C228" s="2"/>
      <c r="D228" s="615" t="s">
        <v>837</v>
      </c>
      <c r="E228" s="615"/>
      <c r="F228" s="615"/>
      <c r="G228" s="615"/>
      <c r="H228" s="615"/>
      <c r="I228" s="615"/>
      <c r="J228" s="33"/>
      <c r="K228" s="202">
        <f t="shared" si="44"/>
        <v>0</v>
      </c>
      <c r="L228" s="202">
        <f t="shared" si="44"/>
        <v>0</v>
      </c>
      <c r="M228" s="51"/>
      <c r="N228" s="13"/>
      <c r="O228" s="13"/>
      <c r="P228" s="63"/>
      <c r="Q228" s="571">
        <v>45569</v>
      </c>
      <c r="R228" s="571">
        <v>45569</v>
      </c>
      <c r="S228" s="476">
        <v>45483</v>
      </c>
      <c r="T228" s="476">
        <v>45455</v>
      </c>
      <c r="U228" s="476">
        <v>45425</v>
      </c>
      <c r="V228" s="476">
        <v>45394</v>
      </c>
      <c r="W228" s="473">
        <v>220324</v>
      </c>
      <c r="X228" s="398"/>
      <c r="Y228" s="400"/>
      <c r="Z228" s="401"/>
      <c r="AA228" s="401"/>
      <c r="AB228" s="368"/>
      <c r="AC228" s="305"/>
      <c r="AD228" s="289"/>
      <c r="AE228" s="277"/>
      <c r="AF228" s="263"/>
      <c r="AG228" s="263"/>
      <c r="AH228" s="208"/>
      <c r="AI228" s="208"/>
      <c r="AJ228" s="208"/>
      <c r="AK228" s="208"/>
      <c r="AL228" s="208"/>
      <c r="AM228" s="192"/>
      <c r="AN228" s="312">
        <f t="shared" ca="1" si="39"/>
        <v>1</v>
      </c>
      <c r="AO228" s="144"/>
    </row>
    <row r="229" spans="1:47" s="66" customFormat="1" ht="23.1" customHeight="1" x14ac:dyDescent="0.25">
      <c r="A229" s="449" t="s">
        <v>251</v>
      </c>
      <c r="B229" s="2"/>
      <c r="C229" s="2" t="s">
        <v>702</v>
      </c>
      <c r="D229" s="4" t="s">
        <v>693</v>
      </c>
      <c r="E229" s="116">
        <f t="shared" ref="E229:F230" si="50">K229</f>
        <v>900</v>
      </c>
      <c r="F229" s="117">
        <f t="shared" si="50"/>
        <v>500</v>
      </c>
      <c r="G229" s="101"/>
      <c r="H229" s="2"/>
      <c r="I229" s="2"/>
      <c r="J229" s="33"/>
      <c r="K229" s="202">
        <f t="shared" si="44"/>
        <v>900</v>
      </c>
      <c r="L229" s="202">
        <f t="shared" si="44"/>
        <v>500</v>
      </c>
      <c r="M229" s="51"/>
      <c r="N229" s="13">
        <f t="shared" si="45"/>
        <v>833.75</v>
      </c>
      <c r="O229" s="13">
        <f t="shared" si="46"/>
        <v>500.25</v>
      </c>
      <c r="P229" s="63"/>
      <c r="Q229" s="562">
        <v>333.5</v>
      </c>
      <c r="R229" s="562">
        <v>333.5</v>
      </c>
      <c r="S229" s="477">
        <v>333.5</v>
      </c>
      <c r="T229" s="477">
        <v>333.5</v>
      </c>
      <c r="U229" s="477">
        <v>333.5</v>
      </c>
      <c r="V229" s="477">
        <v>333.5</v>
      </c>
      <c r="W229" s="450">
        <v>301.40000000000003</v>
      </c>
      <c r="X229" s="450">
        <v>301.40000000000003</v>
      </c>
      <c r="Y229" s="436">
        <v>274</v>
      </c>
      <c r="Z229" s="409">
        <v>274</v>
      </c>
      <c r="AA229" s="409">
        <v>274</v>
      </c>
      <c r="AB229" s="368">
        <v>250</v>
      </c>
      <c r="AC229" s="305">
        <v>200</v>
      </c>
      <c r="AD229" s="289">
        <v>196.41875000000002</v>
      </c>
      <c r="AE229" s="277">
        <v>157.13500000000002</v>
      </c>
      <c r="AF229" s="263">
        <v>157.13500000000002</v>
      </c>
      <c r="AG229" s="263">
        <v>157.13500000000002</v>
      </c>
      <c r="AH229" s="208">
        <v>336.35447999999997</v>
      </c>
      <c r="AI229" s="208">
        <v>336.35447999999997</v>
      </c>
      <c r="AJ229" s="208">
        <v>336.35447999999997</v>
      </c>
      <c r="AK229" s="208">
        <v>336.35447999999997</v>
      </c>
      <c r="AL229" s="208">
        <v>303.35000000000002</v>
      </c>
      <c r="AM229" s="192">
        <v>242.68</v>
      </c>
      <c r="AN229" s="312">
        <f t="shared" ca="1" si="39"/>
        <v>1</v>
      </c>
      <c r="AO229" s="144"/>
    </row>
    <row r="230" spans="1:47" ht="23.1" customHeight="1" x14ac:dyDescent="0.25">
      <c r="A230" s="449"/>
      <c r="C230" s="2" t="s">
        <v>702</v>
      </c>
      <c r="D230" s="4" t="s">
        <v>694</v>
      </c>
      <c r="E230" s="116">
        <f t="shared" si="50"/>
        <v>1500</v>
      </c>
      <c r="F230" s="117">
        <f t="shared" si="50"/>
        <v>900</v>
      </c>
      <c r="G230" s="101"/>
      <c r="K230" s="202">
        <f t="shared" si="44"/>
        <v>1500</v>
      </c>
      <c r="L230" s="202">
        <f t="shared" si="44"/>
        <v>900</v>
      </c>
      <c r="M230" s="51"/>
      <c r="N230" s="13">
        <f t="shared" si="45"/>
        <v>1416.125</v>
      </c>
      <c r="O230" s="13">
        <f t="shared" si="46"/>
        <v>849.67500000000007</v>
      </c>
      <c r="P230" s="51"/>
      <c r="Q230" s="562">
        <v>566.45000000000005</v>
      </c>
      <c r="R230" s="562">
        <v>566.45000000000005</v>
      </c>
      <c r="S230" s="477">
        <v>566.45000000000005</v>
      </c>
      <c r="T230" s="477">
        <v>566.45000000000005</v>
      </c>
      <c r="U230" s="477">
        <v>566.45000000000005</v>
      </c>
      <c r="V230" s="477">
        <v>566.45000000000005</v>
      </c>
      <c r="W230" s="450">
        <v>5119.2790000000005</v>
      </c>
      <c r="X230" s="450">
        <v>5119.2790000000005</v>
      </c>
      <c r="Y230" s="436">
        <v>4653.8900000000003</v>
      </c>
      <c r="Z230" s="409">
        <v>4653.8900000000003</v>
      </c>
      <c r="AA230" s="409">
        <v>4653.8900000000003</v>
      </c>
      <c r="AB230" s="368">
        <v>424.625</v>
      </c>
      <c r="AC230" s="305">
        <v>339.7</v>
      </c>
      <c r="AD230" s="289">
        <v>333.63</v>
      </c>
      <c r="AE230" s="277">
        <v>266.904</v>
      </c>
      <c r="AF230" s="263">
        <v>266.904</v>
      </c>
      <c r="AG230" s="263">
        <v>266.904</v>
      </c>
      <c r="AH230" s="208">
        <v>449.57682</v>
      </c>
      <c r="AI230" s="208">
        <v>449.57682</v>
      </c>
      <c r="AJ230" s="208">
        <v>449.57682</v>
      </c>
      <c r="AK230" s="208">
        <v>449.57682</v>
      </c>
      <c r="AL230" s="208">
        <v>405.46249999999998</v>
      </c>
      <c r="AM230" s="190">
        <v>324.37</v>
      </c>
      <c r="AN230" s="312">
        <f t="shared" ca="1" si="39"/>
        <v>1</v>
      </c>
    </row>
    <row r="231" spans="1:47" ht="3.95" customHeight="1" x14ac:dyDescent="0.25">
      <c r="A231" s="449"/>
      <c r="D231" s="136"/>
      <c r="E231" s="138"/>
      <c r="F231" s="139"/>
      <c r="K231" s="202">
        <f t="shared" si="44"/>
        <v>0</v>
      </c>
      <c r="L231" s="202">
        <f t="shared" si="44"/>
        <v>0</v>
      </c>
      <c r="M231" s="51"/>
      <c r="N231" s="13"/>
      <c r="O231" s="13"/>
      <c r="P231" s="51"/>
      <c r="Q231" s="477"/>
      <c r="R231" s="477"/>
      <c r="S231" s="477"/>
      <c r="T231" s="477"/>
      <c r="U231" s="477"/>
      <c r="V231" s="477"/>
      <c r="W231" s="450"/>
      <c r="X231" s="450"/>
      <c r="Y231" s="436"/>
      <c r="Z231" s="401"/>
      <c r="AA231" s="401"/>
      <c r="AB231" s="368"/>
      <c r="AC231" s="305"/>
      <c r="AD231" s="289"/>
      <c r="AE231" s="277"/>
      <c r="AF231" s="263"/>
      <c r="AG231" s="263"/>
      <c r="AH231" s="208"/>
      <c r="AI231" s="208"/>
      <c r="AJ231" s="208"/>
      <c r="AK231" s="208"/>
      <c r="AL231" s="208"/>
      <c r="AM231" s="190"/>
      <c r="AN231" s="312" t="e">
        <f t="shared" ca="1" si="39"/>
        <v>#DIV/0!</v>
      </c>
    </row>
    <row r="232" spans="1:47" ht="23.1" customHeight="1" x14ac:dyDescent="0.25">
      <c r="A232" s="449"/>
      <c r="C232" s="2" t="s">
        <v>702</v>
      </c>
      <c r="D232" s="4" t="s">
        <v>695</v>
      </c>
      <c r="E232" s="116">
        <f t="shared" ref="E232:F236" si="51">K232</f>
        <v>2000</v>
      </c>
      <c r="F232" s="117">
        <f t="shared" si="51"/>
        <v>1200</v>
      </c>
      <c r="K232" s="202">
        <f t="shared" si="44"/>
        <v>2000</v>
      </c>
      <c r="L232" s="202">
        <f t="shared" si="44"/>
        <v>1200</v>
      </c>
      <c r="M232" s="51"/>
      <c r="N232" s="13">
        <f t="shared" si="45"/>
        <v>1987.25</v>
      </c>
      <c r="O232" s="13">
        <f t="shared" si="46"/>
        <v>1192.3499999999999</v>
      </c>
      <c r="P232" s="51"/>
      <c r="Q232" s="562">
        <v>794.9</v>
      </c>
      <c r="R232" s="562">
        <v>794.9</v>
      </c>
      <c r="S232" s="554">
        <v>794.9</v>
      </c>
      <c r="T232" s="477">
        <v>794.9</v>
      </c>
      <c r="U232" s="477">
        <v>794.9</v>
      </c>
      <c r="V232" s="477">
        <v>794.9</v>
      </c>
      <c r="W232" s="450">
        <v>736.02100000000007</v>
      </c>
      <c r="X232" s="450">
        <v>736.02100000000007</v>
      </c>
      <c r="Y232" s="436">
        <v>669.11</v>
      </c>
      <c r="Z232" s="409">
        <v>669.11</v>
      </c>
      <c r="AA232" s="409">
        <v>669.11</v>
      </c>
      <c r="AB232" s="368">
        <v>610.5</v>
      </c>
      <c r="AC232" s="305">
        <v>488.4</v>
      </c>
      <c r="AD232" s="289">
        <v>488.75</v>
      </c>
      <c r="AE232" s="277">
        <v>391</v>
      </c>
      <c r="AF232" s="272">
        <v>391</v>
      </c>
      <c r="AG232" s="263">
        <v>391</v>
      </c>
      <c r="AH232" s="208">
        <v>554.70492000000002</v>
      </c>
      <c r="AI232" s="208">
        <v>554.70492000000002</v>
      </c>
      <c r="AJ232" s="208">
        <v>554.70492000000002</v>
      </c>
      <c r="AK232" s="208">
        <v>554.70492000000002</v>
      </c>
      <c r="AL232" s="208">
        <v>500.27500000000003</v>
      </c>
      <c r="AM232" s="190">
        <v>400.22</v>
      </c>
      <c r="AN232" s="312">
        <f t="shared" ca="1" si="39"/>
        <v>1</v>
      </c>
    </row>
    <row r="233" spans="1:47" ht="23.1" customHeight="1" x14ac:dyDescent="0.25">
      <c r="A233" s="449"/>
      <c r="C233" s="2" t="s">
        <v>702</v>
      </c>
      <c r="D233" s="4" t="s">
        <v>696</v>
      </c>
      <c r="E233" s="116">
        <f t="shared" si="51"/>
        <v>2700</v>
      </c>
      <c r="F233" s="117">
        <f t="shared" si="51"/>
        <v>1600</v>
      </c>
      <c r="K233" s="202">
        <f t="shared" si="44"/>
        <v>2700</v>
      </c>
      <c r="L233" s="202">
        <f t="shared" si="44"/>
        <v>1600</v>
      </c>
      <c r="M233" s="51"/>
      <c r="N233" s="13">
        <f t="shared" si="45"/>
        <v>2656.0750000000003</v>
      </c>
      <c r="O233" s="13">
        <f t="shared" si="46"/>
        <v>1593.645</v>
      </c>
      <c r="P233" s="51"/>
      <c r="Q233" s="562">
        <v>1062.43</v>
      </c>
      <c r="R233" s="562">
        <v>1062.43</v>
      </c>
      <c r="S233" s="554">
        <v>1062.43</v>
      </c>
      <c r="T233" s="477">
        <v>1062.43</v>
      </c>
      <c r="U233" s="477">
        <v>1062.43</v>
      </c>
      <c r="V233" s="477">
        <v>1062.43</v>
      </c>
      <c r="W233" s="450">
        <v>983.74099999999999</v>
      </c>
      <c r="X233" s="450">
        <v>983.74099999999999</v>
      </c>
      <c r="Y233" s="436">
        <v>894.31</v>
      </c>
      <c r="Z233" s="409">
        <v>894.31</v>
      </c>
      <c r="AA233" s="409">
        <v>894.31</v>
      </c>
      <c r="AB233" s="368">
        <v>815.97499999999991</v>
      </c>
      <c r="AC233" s="305">
        <v>652.78</v>
      </c>
      <c r="AD233" s="289">
        <v>653.75</v>
      </c>
      <c r="AE233" s="277">
        <v>523</v>
      </c>
      <c r="AF233" s="272">
        <v>523</v>
      </c>
      <c r="AG233" s="263">
        <v>499.53200000000004</v>
      </c>
      <c r="AH233" s="208">
        <v>738.14202</v>
      </c>
      <c r="AI233" s="208">
        <v>738.14202</v>
      </c>
      <c r="AJ233" s="208">
        <v>738.14202</v>
      </c>
      <c r="AK233" s="208">
        <v>738.14202</v>
      </c>
      <c r="AL233" s="208">
        <v>665.71250000000009</v>
      </c>
      <c r="AM233" s="190">
        <v>532.57000000000005</v>
      </c>
      <c r="AN233" s="312">
        <f t="shared" ca="1" si="39"/>
        <v>1</v>
      </c>
    </row>
    <row r="234" spans="1:47" ht="23.1" customHeight="1" x14ac:dyDescent="0.25">
      <c r="A234" s="449"/>
      <c r="C234" s="2" t="s">
        <v>702</v>
      </c>
      <c r="D234" s="4" t="s">
        <v>697</v>
      </c>
      <c r="E234" s="116">
        <f t="shared" si="51"/>
        <v>3300</v>
      </c>
      <c r="F234" s="117">
        <f t="shared" si="51"/>
        <v>2000</v>
      </c>
      <c r="K234" s="202">
        <f t="shared" si="44"/>
        <v>3300</v>
      </c>
      <c r="L234" s="202">
        <f t="shared" si="44"/>
        <v>2000</v>
      </c>
      <c r="M234" s="51"/>
      <c r="N234" s="13">
        <f t="shared" si="45"/>
        <v>3277.25</v>
      </c>
      <c r="O234" s="13">
        <f t="shared" si="46"/>
        <v>1966.3500000000001</v>
      </c>
      <c r="P234" s="51"/>
      <c r="Q234" s="562">
        <v>1310.9</v>
      </c>
      <c r="R234" s="562">
        <v>1310.9</v>
      </c>
      <c r="S234" s="554">
        <v>1310.9</v>
      </c>
      <c r="T234" s="477">
        <v>1310.9</v>
      </c>
      <c r="U234" s="477">
        <v>1310.9</v>
      </c>
      <c r="V234" s="477">
        <v>1310.9</v>
      </c>
      <c r="W234" s="450">
        <v>1214.4000000000001</v>
      </c>
      <c r="X234" s="450">
        <v>1214.4000000000001</v>
      </c>
      <c r="Y234" s="436">
        <v>1104</v>
      </c>
      <c r="Z234" s="420">
        <v>1104</v>
      </c>
      <c r="AA234" s="409">
        <v>1103.45</v>
      </c>
      <c r="AB234" s="368">
        <v>1006.8000000000001</v>
      </c>
      <c r="AC234" s="305">
        <v>805.44</v>
      </c>
      <c r="AD234" s="289">
        <v>806.25</v>
      </c>
      <c r="AE234" s="277">
        <v>645</v>
      </c>
      <c r="AF234" s="272">
        <v>645</v>
      </c>
      <c r="AG234" s="263">
        <v>616.34100000000001</v>
      </c>
      <c r="AH234" s="208"/>
      <c r="AI234" s="208"/>
      <c r="AJ234" s="208"/>
      <c r="AK234" s="208"/>
      <c r="AL234" s="208"/>
      <c r="AM234" s="190"/>
      <c r="AN234" s="312">
        <f t="shared" ca="1" si="39"/>
        <v>1</v>
      </c>
    </row>
    <row r="235" spans="1:47" ht="23.1" customHeight="1" x14ac:dyDescent="0.25">
      <c r="A235" s="449"/>
      <c r="C235" s="2" t="s">
        <v>702</v>
      </c>
      <c r="D235" s="4" t="s">
        <v>698</v>
      </c>
      <c r="E235" s="116">
        <f t="shared" si="51"/>
        <v>4400</v>
      </c>
      <c r="F235" s="117">
        <f t="shared" si="51"/>
        <v>2700</v>
      </c>
      <c r="K235" s="202">
        <f t="shared" si="44"/>
        <v>4400</v>
      </c>
      <c r="L235" s="202">
        <f t="shared" si="44"/>
        <v>2700</v>
      </c>
      <c r="M235" s="51"/>
      <c r="N235" s="13">
        <f t="shared" si="45"/>
        <v>4361.0749999999998</v>
      </c>
      <c r="O235" s="13">
        <f t="shared" si="46"/>
        <v>2616.645</v>
      </c>
      <c r="P235" s="51"/>
      <c r="Q235" s="562">
        <v>1744.43</v>
      </c>
      <c r="R235" s="562">
        <v>1744.43</v>
      </c>
      <c r="S235" s="554">
        <v>1744.43</v>
      </c>
      <c r="T235" s="477">
        <v>1744.43</v>
      </c>
      <c r="U235" s="477">
        <v>1744.43</v>
      </c>
      <c r="V235" s="477">
        <v>1744.43</v>
      </c>
      <c r="W235" s="451">
        <v>1615.9</v>
      </c>
      <c r="X235" s="451">
        <v>1615.9</v>
      </c>
      <c r="Y235" s="436">
        <v>1469</v>
      </c>
      <c r="Z235" s="420">
        <v>1469</v>
      </c>
      <c r="AA235" s="409">
        <v>1468.38</v>
      </c>
      <c r="AB235" s="368">
        <v>1339.7624999999998</v>
      </c>
      <c r="AC235" s="305">
        <v>1071.81</v>
      </c>
      <c r="AD235" s="289">
        <v>1072.5</v>
      </c>
      <c r="AE235" s="277">
        <v>858</v>
      </c>
      <c r="AF235" s="272">
        <v>858</v>
      </c>
      <c r="AG235" s="263">
        <v>820.16000000000008</v>
      </c>
      <c r="AH235" s="208"/>
      <c r="AI235" s="208"/>
      <c r="AJ235" s="208"/>
      <c r="AK235" s="208"/>
      <c r="AL235" s="208"/>
      <c r="AM235" s="190"/>
      <c r="AN235" s="312">
        <f t="shared" ca="1" si="39"/>
        <v>1</v>
      </c>
    </row>
    <row r="236" spans="1:47" ht="23.1" customHeight="1" x14ac:dyDescent="0.25">
      <c r="A236" s="449"/>
      <c r="C236" s="2" t="s">
        <v>702</v>
      </c>
      <c r="D236" s="4" t="s">
        <v>699</v>
      </c>
      <c r="E236" s="116">
        <f t="shared" si="51"/>
        <v>7500</v>
      </c>
      <c r="F236" s="117">
        <f t="shared" si="51"/>
        <v>4500</v>
      </c>
      <c r="K236" s="202">
        <f t="shared" si="44"/>
        <v>7500</v>
      </c>
      <c r="L236" s="202">
        <f t="shared" si="44"/>
        <v>4500</v>
      </c>
      <c r="M236" s="51"/>
      <c r="N236" s="13">
        <f t="shared" si="45"/>
        <v>7483.1500000000005</v>
      </c>
      <c r="O236" s="13">
        <f t="shared" si="46"/>
        <v>4489.8900000000003</v>
      </c>
      <c r="P236" s="51"/>
      <c r="Q236" s="562">
        <v>2993.26</v>
      </c>
      <c r="R236" s="562">
        <v>2993.26</v>
      </c>
      <c r="S236" s="554">
        <v>2993.26</v>
      </c>
      <c r="T236" s="477">
        <v>2993.26</v>
      </c>
      <c r="U236" s="477">
        <v>2993.26</v>
      </c>
      <c r="V236" s="477">
        <v>2993.26</v>
      </c>
      <c r="W236" s="451">
        <v>2772</v>
      </c>
      <c r="X236" s="451">
        <v>2772</v>
      </c>
      <c r="Y236" s="436">
        <v>2520</v>
      </c>
      <c r="Z236" s="420">
        <v>2520</v>
      </c>
      <c r="AA236" s="409">
        <v>2519.58</v>
      </c>
      <c r="AB236" s="368">
        <v>2298.8874999999998</v>
      </c>
      <c r="AC236" s="305">
        <v>1839.11</v>
      </c>
      <c r="AD236" s="289">
        <v>1665.8674999999998</v>
      </c>
      <c r="AE236" s="277">
        <v>1332.694</v>
      </c>
      <c r="AF236" s="263">
        <v>1332.694</v>
      </c>
      <c r="AG236" s="263">
        <v>1332.694</v>
      </c>
      <c r="AH236" s="208">
        <v>1199.4166799999998</v>
      </c>
      <c r="AI236" s="208">
        <v>1199.4166799999998</v>
      </c>
      <c r="AJ236" s="208">
        <v>1199.4166799999998</v>
      </c>
      <c r="AK236" s="208">
        <v>1199.4166799999998</v>
      </c>
      <c r="AL236" s="208">
        <v>1081.7249999999999</v>
      </c>
      <c r="AM236" s="190">
        <v>865.38</v>
      </c>
      <c r="AN236" s="312">
        <f t="shared" ca="1" si="39"/>
        <v>1</v>
      </c>
    </row>
    <row r="237" spans="1:47" ht="3.95" customHeight="1" x14ac:dyDescent="0.25">
      <c r="A237" s="449"/>
      <c r="D237" s="136"/>
      <c r="E237" s="138"/>
      <c r="F237" s="139"/>
      <c r="K237" s="202">
        <f t="shared" si="44"/>
        <v>0</v>
      </c>
      <c r="L237" s="202">
        <f t="shared" si="44"/>
        <v>0</v>
      </c>
      <c r="M237" s="51"/>
      <c r="N237" s="13"/>
      <c r="O237" s="13"/>
      <c r="P237" s="51"/>
      <c r="Q237" s="562"/>
      <c r="R237" s="562"/>
      <c r="S237" s="451"/>
      <c r="T237" s="451"/>
      <c r="U237" s="451"/>
      <c r="V237" s="451"/>
      <c r="W237" s="451"/>
      <c r="X237" s="451"/>
      <c r="Y237" s="436"/>
      <c r="Z237" s="401"/>
      <c r="AA237" s="401"/>
      <c r="AB237" s="368"/>
      <c r="AC237" s="305"/>
      <c r="AD237" s="289"/>
      <c r="AE237" s="277"/>
      <c r="AF237" s="263"/>
      <c r="AG237" s="263"/>
      <c r="AH237" s="208"/>
      <c r="AI237" s="208"/>
      <c r="AJ237" s="208"/>
      <c r="AK237" s="208"/>
      <c r="AL237" s="208"/>
      <c r="AM237" s="191"/>
      <c r="AN237" s="312" t="e">
        <f t="shared" ca="1" si="39"/>
        <v>#DIV/0!</v>
      </c>
    </row>
    <row r="238" spans="1:47" ht="23.1" customHeight="1" x14ac:dyDescent="0.25">
      <c r="A238" s="449"/>
      <c r="C238" s="2" t="s">
        <v>702</v>
      </c>
      <c r="D238" s="4" t="s">
        <v>948</v>
      </c>
      <c r="E238" s="116">
        <f t="shared" ref="E238:F240" si="52">K238</f>
        <v>4400</v>
      </c>
      <c r="F238" s="117">
        <f t="shared" si="52"/>
        <v>2600</v>
      </c>
      <c r="K238" s="202">
        <f t="shared" si="44"/>
        <v>4400</v>
      </c>
      <c r="L238" s="202">
        <f t="shared" si="44"/>
        <v>2600</v>
      </c>
      <c r="M238" s="51"/>
      <c r="N238" s="13">
        <f t="shared" ref="N238:N240" si="53">Q238*$N$7</f>
        <v>4334.9750000000004</v>
      </c>
      <c r="O238" s="13">
        <f t="shared" ref="O238:O240" si="54">Q238*$O$7</f>
        <v>2600.9850000000001</v>
      </c>
      <c r="P238" s="51"/>
      <c r="Q238" s="562">
        <v>1733.99</v>
      </c>
      <c r="R238" s="562">
        <v>1733.99</v>
      </c>
      <c r="S238" s="554">
        <v>1733.99</v>
      </c>
      <c r="T238" s="477">
        <v>1733.99</v>
      </c>
      <c r="U238" s="477"/>
      <c r="V238" s="477"/>
      <c r="W238" s="450"/>
      <c r="X238" s="450"/>
      <c r="Y238" s="436"/>
      <c r="Z238" s="420"/>
      <c r="AA238" s="409"/>
      <c r="AB238" s="368"/>
      <c r="AC238" s="305"/>
      <c r="AD238" s="289"/>
      <c r="AE238" s="277"/>
      <c r="AF238" s="272"/>
      <c r="AG238" s="263"/>
      <c r="AH238" s="208"/>
      <c r="AI238" s="208"/>
      <c r="AJ238" s="208"/>
      <c r="AK238" s="208"/>
      <c r="AL238" s="208"/>
      <c r="AM238" s="190"/>
      <c r="AN238" s="312">
        <f t="shared" ca="1" si="39"/>
        <v>1</v>
      </c>
    </row>
    <row r="239" spans="1:47" ht="23.1" customHeight="1" x14ac:dyDescent="0.25">
      <c r="A239" s="449"/>
      <c r="C239" s="2" t="s">
        <v>702</v>
      </c>
      <c r="D239" s="4" t="s">
        <v>949</v>
      </c>
      <c r="E239" s="116">
        <f t="shared" si="52"/>
        <v>5100</v>
      </c>
      <c r="F239" s="117">
        <f t="shared" si="52"/>
        <v>3100</v>
      </c>
      <c r="K239" s="202">
        <f t="shared" si="44"/>
        <v>5100</v>
      </c>
      <c r="L239" s="202">
        <f t="shared" si="44"/>
        <v>3100</v>
      </c>
      <c r="M239" s="51"/>
      <c r="N239" s="13">
        <f t="shared" si="53"/>
        <v>5048.2250000000004</v>
      </c>
      <c r="O239" s="13">
        <f t="shared" si="54"/>
        <v>3028.9349999999999</v>
      </c>
      <c r="P239" s="51"/>
      <c r="Q239" s="562">
        <v>2019.29</v>
      </c>
      <c r="R239" s="562">
        <v>2019.29</v>
      </c>
      <c r="S239" s="554">
        <v>2019.29</v>
      </c>
      <c r="T239" s="477">
        <v>2019.29</v>
      </c>
      <c r="U239" s="477"/>
      <c r="V239" s="477"/>
      <c r="W239" s="451"/>
      <c r="X239" s="451"/>
      <c r="Y239" s="436"/>
      <c r="Z239" s="420"/>
      <c r="AA239" s="409"/>
      <c r="AB239" s="368"/>
      <c r="AC239" s="305"/>
      <c r="AD239" s="289"/>
      <c r="AE239" s="277"/>
      <c r="AF239" s="272"/>
      <c r="AG239" s="263"/>
      <c r="AH239" s="208"/>
      <c r="AI239" s="208"/>
      <c r="AJ239" s="208"/>
      <c r="AK239" s="208"/>
      <c r="AL239" s="208"/>
      <c r="AM239" s="190"/>
      <c r="AN239" s="312">
        <f t="shared" ca="1" si="39"/>
        <v>1</v>
      </c>
    </row>
    <row r="240" spans="1:47" ht="23.1" customHeight="1" x14ac:dyDescent="0.25">
      <c r="A240" s="449"/>
      <c r="C240" s="2" t="s">
        <v>702</v>
      </c>
      <c r="D240" s="4" t="s">
        <v>950</v>
      </c>
      <c r="E240" s="116">
        <f t="shared" si="52"/>
        <v>14200</v>
      </c>
      <c r="F240" s="117">
        <f t="shared" si="52"/>
        <v>8600</v>
      </c>
      <c r="K240" s="202">
        <f t="shared" si="44"/>
        <v>14200</v>
      </c>
      <c r="L240" s="202">
        <f t="shared" si="44"/>
        <v>8600</v>
      </c>
      <c r="M240" s="51"/>
      <c r="N240" s="13">
        <f t="shared" si="53"/>
        <v>14174.224999999999</v>
      </c>
      <c r="O240" s="13">
        <f t="shared" si="54"/>
        <v>8504.5349999999999</v>
      </c>
      <c r="P240" s="51"/>
      <c r="Q240" s="562">
        <v>5669.69</v>
      </c>
      <c r="R240" s="562">
        <v>5669.69</v>
      </c>
      <c r="S240" s="554">
        <v>5669.69</v>
      </c>
      <c r="T240" s="477">
        <v>5669.69</v>
      </c>
      <c r="U240" s="477"/>
      <c r="V240" s="477"/>
      <c r="W240" s="451"/>
      <c r="X240" s="451"/>
      <c r="Y240" s="436"/>
      <c r="Z240" s="420"/>
      <c r="AA240" s="409"/>
      <c r="AB240" s="368"/>
      <c r="AC240" s="305"/>
      <c r="AD240" s="289"/>
      <c r="AE240" s="277"/>
      <c r="AF240" s="263"/>
      <c r="AG240" s="263"/>
      <c r="AH240" s="208"/>
      <c r="AI240" s="208"/>
      <c r="AJ240" s="208"/>
      <c r="AK240" s="208"/>
      <c r="AL240" s="208"/>
      <c r="AM240" s="190"/>
      <c r="AN240" s="312">
        <f t="shared" ca="1" si="39"/>
        <v>1</v>
      </c>
    </row>
    <row r="241" spans="1:41" ht="3.95" customHeight="1" x14ac:dyDescent="0.25">
      <c r="A241" s="449"/>
      <c r="D241" s="136"/>
      <c r="E241" s="138"/>
      <c r="F241" s="139"/>
      <c r="K241" s="202">
        <f t="shared" si="44"/>
        <v>0</v>
      </c>
      <c r="L241" s="202">
        <f t="shared" si="44"/>
        <v>0</v>
      </c>
      <c r="M241" s="51"/>
      <c r="N241" s="13"/>
      <c r="O241" s="13"/>
      <c r="P241" s="51"/>
      <c r="Q241" s="562"/>
      <c r="R241" s="562"/>
      <c r="S241" s="451"/>
      <c r="T241" s="451"/>
      <c r="U241" s="451"/>
      <c r="V241" s="451"/>
      <c r="W241" s="451"/>
      <c r="X241" s="451"/>
      <c r="Y241" s="436"/>
      <c r="Z241" s="401"/>
      <c r="AA241" s="401"/>
      <c r="AB241" s="368"/>
      <c r="AC241" s="305"/>
      <c r="AD241" s="289"/>
      <c r="AE241" s="277"/>
      <c r="AF241" s="263"/>
      <c r="AG241" s="263"/>
      <c r="AH241" s="208"/>
      <c r="AI241" s="208"/>
      <c r="AJ241" s="208"/>
      <c r="AK241" s="208"/>
      <c r="AL241" s="208"/>
      <c r="AM241" s="191"/>
      <c r="AN241" s="312" t="e">
        <f t="shared" ca="1" si="39"/>
        <v>#DIV/0!</v>
      </c>
    </row>
    <row r="242" spans="1:41" s="66" customFormat="1" ht="23.1" customHeight="1" x14ac:dyDescent="0.25">
      <c r="A242" s="449"/>
      <c r="B242" s="2">
        <v>1895</v>
      </c>
      <c r="C242" s="2" t="s">
        <v>413</v>
      </c>
      <c r="D242" s="4" t="s">
        <v>700</v>
      </c>
      <c r="E242" s="116">
        <f t="shared" ref="E242:F243" si="55">K242</f>
        <v>6800</v>
      </c>
      <c r="F242" s="117">
        <f t="shared" si="55"/>
        <v>4100</v>
      </c>
      <c r="G242" s="101"/>
      <c r="H242" s="2"/>
      <c r="I242" s="2"/>
      <c r="J242" s="33"/>
      <c r="K242" s="202">
        <f t="shared" si="44"/>
        <v>6800</v>
      </c>
      <c r="L242" s="202">
        <f t="shared" si="44"/>
        <v>4100</v>
      </c>
      <c r="M242" s="51"/>
      <c r="N242" s="13">
        <f t="shared" si="45"/>
        <v>6760</v>
      </c>
      <c r="O242" s="13">
        <f t="shared" si="46"/>
        <v>4056</v>
      </c>
      <c r="P242" s="63"/>
      <c r="Q242" s="562">
        <v>2704</v>
      </c>
      <c r="R242" s="562">
        <v>2704</v>
      </c>
      <c r="S242" s="568">
        <v>2704</v>
      </c>
      <c r="T242" s="477">
        <v>2703.1</v>
      </c>
      <c r="U242" s="477">
        <v>2703.1</v>
      </c>
      <c r="V242" s="477">
        <v>2703.1</v>
      </c>
      <c r="W242" s="451">
        <v>4280.1000000000004</v>
      </c>
      <c r="X242" s="451">
        <v>4280.1000000000004</v>
      </c>
      <c r="Y242" s="436">
        <v>2275.34</v>
      </c>
      <c r="Z242" s="409">
        <v>2275.34</v>
      </c>
      <c r="AA242" s="409">
        <v>2275.34</v>
      </c>
      <c r="AB242" s="368">
        <v>2076.0374999999999</v>
      </c>
      <c r="AC242" s="305">
        <v>1660.83</v>
      </c>
      <c r="AD242" s="289">
        <v>1588.62</v>
      </c>
      <c r="AE242" s="277">
        <v>1270.896</v>
      </c>
      <c r="AF242" s="263">
        <v>1270.896</v>
      </c>
      <c r="AG242" s="263">
        <v>1270.896</v>
      </c>
      <c r="AH242" s="208">
        <v>1143.8103599999999</v>
      </c>
      <c r="AI242" s="208">
        <v>1143.8103599999999</v>
      </c>
      <c r="AJ242" s="208">
        <v>1143.8103599999999</v>
      </c>
      <c r="AK242" s="208">
        <v>1143.8103599999999</v>
      </c>
      <c r="AL242" s="208">
        <v>1031.575</v>
      </c>
      <c r="AM242" s="191">
        <v>825.26</v>
      </c>
      <c r="AN242" s="312">
        <f t="shared" ca="1" si="39"/>
        <v>1</v>
      </c>
      <c r="AO242" s="144"/>
    </row>
    <row r="243" spans="1:41" ht="23.1" customHeight="1" x14ac:dyDescent="0.25">
      <c r="A243" s="449"/>
      <c r="B243" s="2">
        <v>1896</v>
      </c>
      <c r="C243" s="2" t="s">
        <v>414</v>
      </c>
      <c r="D243" s="4" t="s">
        <v>701</v>
      </c>
      <c r="E243" s="116">
        <f t="shared" si="55"/>
        <v>11600</v>
      </c>
      <c r="F243" s="117">
        <f t="shared" si="55"/>
        <v>7000</v>
      </c>
      <c r="G243" s="101"/>
      <c r="K243" s="202">
        <f t="shared" si="44"/>
        <v>11600</v>
      </c>
      <c r="L243" s="202">
        <f t="shared" si="44"/>
        <v>7000</v>
      </c>
      <c r="M243" s="51"/>
      <c r="N243" s="13">
        <f t="shared" si="45"/>
        <v>11557.5</v>
      </c>
      <c r="O243" s="13">
        <f t="shared" si="46"/>
        <v>6934.5</v>
      </c>
      <c r="P243" s="51"/>
      <c r="Q243" s="562">
        <v>4623</v>
      </c>
      <c r="R243" s="562">
        <v>4623</v>
      </c>
      <c r="S243" s="568">
        <v>4623</v>
      </c>
      <c r="T243" s="477">
        <v>4622.5</v>
      </c>
      <c r="U243" s="477">
        <v>4622.5</v>
      </c>
      <c r="V243" s="477">
        <v>4622.5</v>
      </c>
      <c r="W243" s="450">
        <v>3890.99</v>
      </c>
      <c r="X243" s="450">
        <v>3890.99</v>
      </c>
      <c r="Y243" s="436">
        <v>3890.99</v>
      </c>
      <c r="Z243" s="409">
        <v>3890.99</v>
      </c>
      <c r="AA243" s="409">
        <v>3890.99</v>
      </c>
      <c r="AB243" s="368">
        <v>3550.1749999999997</v>
      </c>
      <c r="AC243" s="305">
        <v>2840.14</v>
      </c>
      <c r="AD243" s="289">
        <v>2716.67</v>
      </c>
      <c r="AE243" s="277">
        <v>2173.3360000000002</v>
      </c>
      <c r="AF243" s="263">
        <v>2173.3360000000002</v>
      </c>
      <c r="AG243" s="263">
        <v>2173.3360000000002</v>
      </c>
      <c r="AH243" s="208">
        <v>1955.9924999999998</v>
      </c>
      <c r="AI243" s="208">
        <v>1955.9924999999998</v>
      </c>
      <c r="AJ243" s="208">
        <v>1955.9924999999998</v>
      </c>
      <c r="AK243" s="208">
        <v>1955.9924999999998</v>
      </c>
      <c r="AL243" s="208">
        <v>1764.0625</v>
      </c>
      <c r="AM243" s="191">
        <v>1411.25</v>
      </c>
      <c r="AN243" s="312">
        <f t="shared" ref="AN243:AN306" ca="1" si="56">Q243/OFFSET(Q243,0,1)</f>
        <v>1</v>
      </c>
    </row>
    <row r="244" spans="1:41" ht="9.9499999999999993" customHeight="1" x14ac:dyDescent="0.25">
      <c r="D244" s="136"/>
      <c r="E244" s="138"/>
      <c r="F244" s="139"/>
      <c r="K244" s="202">
        <f t="shared" si="44"/>
        <v>0</v>
      </c>
      <c r="L244" s="202">
        <f t="shared" si="44"/>
        <v>0</v>
      </c>
      <c r="M244" s="51"/>
      <c r="N244" s="13"/>
      <c r="O244" s="13"/>
      <c r="P244" s="51"/>
      <c r="Q244" s="398"/>
      <c r="R244" s="398"/>
      <c r="S244" s="398"/>
      <c r="T244" s="398"/>
      <c r="U244" s="398"/>
      <c r="V244" s="398"/>
      <c r="W244" s="398"/>
      <c r="X244" s="398"/>
      <c r="Y244" s="400"/>
      <c r="Z244" s="401"/>
      <c r="AA244" s="401"/>
      <c r="AB244" s="368">
        <v>0</v>
      </c>
      <c r="AC244" s="300"/>
      <c r="AD244" s="289"/>
      <c r="AE244" s="277"/>
      <c r="AF244" s="208"/>
      <c r="AG244" s="208"/>
      <c r="AH244" s="208"/>
      <c r="AI244" s="208"/>
      <c r="AJ244" s="208"/>
      <c r="AK244" s="208"/>
      <c r="AL244" s="208"/>
      <c r="AM244" s="54"/>
      <c r="AN244" s="312" t="e">
        <f t="shared" ca="1" si="56"/>
        <v>#DIV/0!</v>
      </c>
    </row>
    <row r="245" spans="1:41" ht="23.1" customHeight="1" x14ac:dyDescent="0.25">
      <c r="D245" s="615" t="s">
        <v>838</v>
      </c>
      <c r="E245" s="615"/>
      <c r="F245" s="615"/>
      <c r="G245" s="615"/>
      <c r="H245" s="615"/>
      <c r="I245" s="615"/>
      <c r="J245" s="34"/>
      <c r="K245" s="202">
        <f t="shared" si="44"/>
        <v>0</v>
      </c>
      <c r="L245" s="202">
        <f t="shared" si="44"/>
        <v>0</v>
      </c>
      <c r="M245" s="2"/>
      <c r="N245" s="13"/>
      <c r="O245" s="13"/>
      <c r="P245" s="2"/>
      <c r="Q245" s="571">
        <v>45569</v>
      </c>
      <c r="R245" s="571">
        <v>45569</v>
      </c>
      <c r="S245" s="553">
        <v>45483</v>
      </c>
      <c r="T245" s="476">
        <v>45455</v>
      </c>
      <c r="U245" s="476">
        <v>45425</v>
      </c>
      <c r="V245" s="476">
        <v>45394</v>
      </c>
      <c r="W245" s="473">
        <v>220324</v>
      </c>
      <c r="X245" s="398"/>
      <c r="Y245" s="400"/>
      <c r="Z245" s="401"/>
      <c r="AA245" s="401"/>
      <c r="AB245" s="329"/>
      <c r="AC245" s="333"/>
      <c r="AD245" s="330"/>
      <c r="AE245" s="277"/>
      <c r="AF245" s="208"/>
      <c r="AG245" s="208"/>
      <c r="AH245" s="208"/>
      <c r="AI245" s="208"/>
      <c r="AJ245" s="208"/>
      <c r="AK245" s="208"/>
      <c r="AL245" s="208"/>
      <c r="AM245" s="54"/>
      <c r="AN245" s="312">
        <f t="shared" ca="1" si="56"/>
        <v>1</v>
      </c>
    </row>
    <row r="246" spans="1:41" s="66" customFormat="1" ht="23.1" customHeight="1" x14ac:dyDescent="0.25">
      <c r="A246" s="449"/>
      <c r="B246" s="2">
        <v>2007</v>
      </c>
      <c r="C246" s="2" t="s">
        <v>466</v>
      </c>
      <c r="D246" s="4" t="s">
        <v>546</v>
      </c>
      <c r="E246" s="116">
        <f t="shared" ref="E246:F252" si="57">K246</f>
        <v>1900</v>
      </c>
      <c r="F246" s="117">
        <f t="shared" si="57"/>
        <v>1100</v>
      </c>
      <c r="G246" s="101"/>
      <c r="H246" s="2"/>
      <c r="I246" s="2"/>
      <c r="J246" s="33"/>
      <c r="K246" s="202">
        <f t="shared" si="44"/>
        <v>1900</v>
      </c>
      <c r="L246" s="202">
        <f t="shared" si="44"/>
        <v>1100</v>
      </c>
      <c r="M246" s="51"/>
      <c r="N246" s="13">
        <f t="shared" si="45"/>
        <v>1806.2</v>
      </c>
      <c r="O246" s="13">
        <f t="shared" si="46"/>
        <v>1083.72</v>
      </c>
      <c r="P246" s="63"/>
      <c r="Q246" s="562">
        <v>722.48</v>
      </c>
      <c r="R246" s="562">
        <v>722.48</v>
      </c>
      <c r="S246" s="554">
        <v>722.48</v>
      </c>
      <c r="T246" s="477">
        <v>722.48</v>
      </c>
      <c r="U246" s="477">
        <v>722.48</v>
      </c>
      <c r="V246" s="477">
        <v>722.48</v>
      </c>
      <c r="W246" s="450">
        <v>669</v>
      </c>
      <c r="X246" s="450">
        <v>669</v>
      </c>
      <c r="Y246" s="436">
        <v>608.16</v>
      </c>
      <c r="Z246" s="409">
        <v>608.16</v>
      </c>
      <c r="AA246" s="409">
        <v>608.16</v>
      </c>
      <c r="AB246" s="368">
        <v>554.88750000000005</v>
      </c>
      <c r="AC246" s="305">
        <v>443.91</v>
      </c>
      <c r="AD246" s="289">
        <v>424.6275</v>
      </c>
      <c r="AE246" s="277">
        <v>339.702</v>
      </c>
      <c r="AF246" s="263">
        <v>339.702</v>
      </c>
      <c r="AG246" s="263">
        <v>339.702</v>
      </c>
      <c r="AH246" s="208">
        <v>305.72388000000001</v>
      </c>
      <c r="AI246" s="208">
        <v>305.72388000000001</v>
      </c>
      <c r="AJ246" s="208">
        <v>305.72388000000001</v>
      </c>
      <c r="AK246" s="208">
        <v>305.72388000000001</v>
      </c>
      <c r="AL246" s="208">
        <v>275.72500000000002</v>
      </c>
      <c r="AM246" s="191">
        <v>220.58</v>
      </c>
      <c r="AN246" s="312">
        <f t="shared" ca="1" si="56"/>
        <v>1</v>
      </c>
      <c r="AO246" s="144"/>
    </row>
    <row r="247" spans="1:41" ht="23.1" customHeight="1" x14ac:dyDescent="0.25">
      <c r="A247" s="449"/>
      <c r="C247" s="2" t="s">
        <v>467</v>
      </c>
      <c r="D247" s="4" t="s">
        <v>547</v>
      </c>
      <c r="E247" s="116">
        <f t="shared" si="57"/>
        <v>2200</v>
      </c>
      <c r="F247" s="117">
        <f t="shared" si="57"/>
        <v>1300</v>
      </c>
      <c r="G247" s="101"/>
      <c r="K247" s="202">
        <f t="shared" si="44"/>
        <v>2200</v>
      </c>
      <c r="L247" s="202">
        <f t="shared" si="44"/>
        <v>1300</v>
      </c>
      <c r="M247" s="51"/>
      <c r="N247" s="13">
        <f t="shared" si="45"/>
        <v>2155.125</v>
      </c>
      <c r="O247" s="13">
        <f t="shared" si="46"/>
        <v>1293.0749999999998</v>
      </c>
      <c r="P247" s="51"/>
      <c r="Q247" s="562">
        <v>862.05</v>
      </c>
      <c r="R247" s="562">
        <v>862.05</v>
      </c>
      <c r="S247" s="554">
        <v>862.05</v>
      </c>
      <c r="T247" s="477">
        <v>862.05</v>
      </c>
      <c r="U247" s="477">
        <v>862.05</v>
      </c>
      <c r="V247" s="477">
        <v>862.05</v>
      </c>
      <c r="W247" s="451">
        <v>799</v>
      </c>
      <c r="X247" s="451">
        <v>799</v>
      </c>
      <c r="Y247" s="436">
        <v>725.63</v>
      </c>
      <c r="Z247" s="409">
        <v>725.63</v>
      </c>
      <c r="AA247" s="409">
        <v>725.63</v>
      </c>
      <c r="AB247" s="368">
        <v>662.07499999999993</v>
      </c>
      <c r="AC247" s="305">
        <v>529.66</v>
      </c>
      <c r="AD247" s="289">
        <v>506.64625000000007</v>
      </c>
      <c r="AE247" s="277">
        <v>405.31700000000006</v>
      </c>
      <c r="AF247" s="263">
        <v>405.31700000000006</v>
      </c>
      <c r="AG247" s="263">
        <v>405.31700000000006</v>
      </c>
      <c r="AH247" s="208">
        <v>364.78133999999994</v>
      </c>
      <c r="AI247" s="208">
        <v>364.78133999999994</v>
      </c>
      <c r="AJ247" s="208">
        <v>364.78133999999994</v>
      </c>
      <c r="AK247" s="208">
        <v>364.78133999999994</v>
      </c>
      <c r="AL247" s="208">
        <v>328.98750000000001</v>
      </c>
      <c r="AM247" s="191">
        <v>263.19</v>
      </c>
      <c r="AN247" s="312">
        <f t="shared" ca="1" si="56"/>
        <v>1</v>
      </c>
    </row>
    <row r="248" spans="1:41" ht="23.1" customHeight="1" x14ac:dyDescent="0.25">
      <c r="A248" s="449"/>
      <c r="C248" s="2" t="s">
        <v>468</v>
      </c>
      <c r="D248" s="4" t="s">
        <v>548</v>
      </c>
      <c r="E248" s="116">
        <f t="shared" si="57"/>
        <v>3000</v>
      </c>
      <c r="F248" s="117">
        <f t="shared" si="57"/>
        <v>1800</v>
      </c>
      <c r="G248" s="101"/>
      <c r="K248" s="202">
        <f t="shared" si="44"/>
        <v>3000</v>
      </c>
      <c r="L248" s="202">
        <f t="shared" si="44"/>
        <v>1800</v>
      </c>
      <c r="M248" s="51"/>
      <c r="N248" s="13">
        <f t="shared" si="45"/>
        <v>2992.625</v>
      </c>
      <c r="O248" s="13">
        <f t="shared" si="46"/>
        <v>1795.5749999999998</v>
      </c>
      <c r="P248" s="51"/>
      <c r="Q248" s="562">
        <v>1197.05</v>
      </c>
      <c r="R248" s="562">
        <v>1197.05</v>
      </c>
      <c r="S248" s="554">
        <v>1197.05</v>
      </c>
      <c r="T248" s="477">
        <v>1197.05</v>
      </c>
      <c r="U248" s="477">
        <v>1197.05</v>
      </c>
      <c r="V248" s="477">
        <v>1197.05</v>
      </c>
      <c r="W248" s="451">
        <v>1108.4000000000001</v>
      </c>
      <c r="X248" s="451">
        <v>1108.4000000000001</v>
      </c>
      <c r="Y248" s="436">
        <v>1007.62</v>
      </c>
      <c r="Z248" s="409">
        <v>1007.62</v>
      </c>
      <c r="AA248" s="409">
        <v>1007.62</v>
      </c>
      <c r="AB248" s="368">
        <v>919.36249999999995</v>
      </c>
      <c r="AC248" s="305">
        <v>735.49</v>
      </c>
      <c r="AD248" s="289">
        <v>703.505</v>
      </c>
      <c r="AE248" s="277">
        <v>562.80399999999997</v>
      </c>
      <c r="AF248" s="263">
        <v>562.80399999999997</v>
      </c>
      <c r="AG248" s="263">
        <v>562.80399999999997</v>
      </c>
      <c r="AH248" s="208">
        <v>506.51369999999997</v>
      </c>
      <c r="AI248" s="208">
        <v>506.51369999999997</v>
      </c>
      <c r="AJ248" s="208">
        <v>506.51369999999997</v>
      </c>
      <c r="AK248" s="208">
        <v>506.51369999999997</v>
      </c>
      <c r="AL248" s="208">
        <v>456.8125</v>
      </c>
      <c r="AM248" s="191">
        <v>365.45</v>
      </c>
      <c r="AN248" s="312">
        <f t="shared" ca="1" si="56"/>
        <v>1</v>
      </c>
    </row>
    <row r="249" spans="1:41" ht="23.1" customHeight="1" x14ac:dyDescent="0.25">
      <c r="A249" s="449"/>
      <c r="C249" s="2" t="s">
        <v>469</v>
      </c>
      <c r="D249" s="4" t="s">
        <v>167</v>
      </c>
      <c r="E249" s="116">
        <f t="shared" si="57"/>
        <v>3400</v>
      </c>
      <c r="F249" s="117">
        <f t="shared" si="57"/>
        <v>2100</v>
      </c>
      <c r="G249" s="101"/>
      <c r="K249" s="202">
        <f t="shared" si="44"/>
        <v>3400</v>
      </c>
      <c r="L249" s="202">
        <f t="shared" si="44"/>
        <v>2100</v>
      </c>
      <c r="M249" s="51"/>
      <c r="N249" s="13">
        <f t="shared" si="45"/>
        <v>3366</v>
      </c>
      <c r="O249" s="13">
        <f t="shared" si="46"/>
        <v>2019.6000000000001</v>
      </c>
      <c r="P249" s="51"/>
      <c r="Q249" s="562">
        <v>1346.4</v>
      </c>
      <c r="R249" s="562">
        <v>1346.4</v>
      </c>
      <c r="S249" s="554">
        <v>1346.4</v>
      </c>
      <c r="T249" s="477">
        <v>1346.4</v>
      </c>
      <c r="U249" s="477">
        <v>1346.4</v>
      </c>
      <c r="V249" s="477">
        <v>1346.4</v>
      </c>
      <c r="W249" s="451">
        <v>1247</v>
      </c>
      <c r="X249" s="451">
        <v>1247</v>
      </c>
      <c r="Y249" s="436">
        <v>1133.33</v>
      </c>
      <c r="Z249" s="409">
        <v>1133.33</v>
      </c>
      <c r="AA249" s="409">
        <v>1133.33</v>
      </c>
      <c r="AB249" s="368">
        <v>1034.0625</v>
      </c>
      <c r="AC249" s="305">
        <v>827.25</v>
      </c>
      <c r="AD249" s="289">
        <v>791.27125000000001</v>
      </c>
      <c r="AE249" s="277">
        <v>633.01700000000005</v>
      </c>
      <c r="AF249" s="263">
        <v>633.01700000000005</v>
      </c>
      <c r="AG249" s="263">
        <v>633.01700000000005</v>
      </c>
      <c r="AH249" s="208">
        <v>569.71529999999996</v>
      </c>
      <c r="AI249" s="208">
        <v>569.71529999999996</v>
      </c>
      <c r="AJ249" s="208">
        <v>569.71529999999996</v>
      </c>
      <c r="AK249" s="208">
        <v>569.71529999999996</v>
      </c>
      <c r="AL249" s="208">
        <v>513.8125</v>
      </c>
      <c r="AM249" s="191">
        <v>411.05</v>
      </c>
      <c r="AN249" s="312">
        <f t="shared" ca="1" si="56"/>
        <v>1</v>
      </c>
    </row>
    <row r="250" spans="1:41" ht="23.1" customHeight="1" x14ac:dyDescent="0.25">
      <c r="A250" s="449"/>
      <c r="C250" s="2" t="s">
        <v>470</v>
      </c>
      <c r="D250" s="4" t="s">
        <v>168</v>
      </c>
      <c r="E250" s="116">
        <f t="shared" si="57"/>
        <v>4100</v>
      </c>
      <c r="F250" s="117">
        <f t="shared" si="57"/>
        <v>2500</v>
      </c>
      <c r="G250" s="101"/>
      <c r="K250" s="202">
        <f t="shared" si="44"/>
        <v>4100</v>
      </c>
      <c r="L250" s="202">
        <f t="shared" si="44"/>
        <v>2500</v>
      </c>
      <c r="M250" s="51"/>
      <c r="N250" s="13">
        <f t="shared" si="45"/>
        <v>4047.2250000000004</v>
      </c>
      <c r="O250" s="13">
        <f t="shared" si="46"/>
        <v>2428.335</v>
      </c>
      <c r="P250" s="51"/>
      <c r="Q250" s="562">
        <v>1618.89</v>
      </c>
      <c r="R250" s="562">
        <v>1618.89</v>
      </c>
      <c r="S250" s="554">
        <v>1618.89</v>
      </c>
      <c r="T250" s="477">
        <v>1618.89</v>
      </c>
      <c r="U250" s="477">
        <v>1618.89</v>
      </c>
      <c r="V250" s="477">
        <v>1618.89</v>
      </c>
      <c r="W250" s="451">
        <v>1499</v>
      </c>
      <c r="X250" s="451">
        <v>1499</v>
      </c>
      <c r="Y250" s="436">
        <v>1362.03</v>
      </c>
      <c r="Z250" s="409">
        <v>1362.03</v>
      </c>
      <c r="AA250" s="409">
        <v>1362.03</v>
      </c>
      <c r="AB250" s="368">
        <v>1242.7249999999999</v>
      </c>
      <c r="AC250" s="305">
        <v>994.18</v>
      </c>
      <c r="AD250" s="289">
        <v>950.95000000000016</v>
      </c>
      <c r="AE250" s="277">
        <v>760.7600000000001</v>
      </c>
      <c r="AF250" s="263">
        <v>760.7600000000001</v>
      </c>
      <c r="AG250" s="263">
        <v>760.7600000000001</v>
      </c>
      <c r="AH250" s="208">
        <v>684.68399999999997</v>
      </c>
      <c r="AI250" s="208">
        <v>684.68399999999997</v>
      </c>
      <c r="AJ250" s="208">
        <v>684.68399999999997</v>
      </c>
      <c r="AK250" s="208">
        <v>684.68399999999997</v>
      </c>
      <c r="AL250" s="208">
        <v>617.5</v>
      </c>
      <c r="AM250" s="191">
        <v>494</v>
      </c>
      <c r="AN250" s="312">
        <f t="shared" ca="1" si="56"/>
        <v>1</v>
      </c>
    </row>
    <row r="251" spans="1:41" ht="23.1" customHeight="1" x14ac:dyDescent="0.25">
      <c r="A251" s="449"/>
      <c r="C251" s="2" t="s">
        <v>471</v>
      </c>
      <c r="D251" s="4" t="s">
        <v>549</v>
      </c>
      <c r="E251" s="116">
        <f t="shared" si="57"/>
        <v>6200</v>
      </c>
      <c r="F251" s="117">
        <f t="shared" si="57"/>
        <v>3700</v>
      </c>
      <c r="G251" s="101"/>
      <c r="K251" s="202">
        <f t="shared" si="44"/>
        <v>6200</v>
      </c>
      <c r="L251" s="202">
        <f t="shared" si="44"/>
        <v>3700</v>
      </c>
      <c r="M251" s="51"/>
      <c r="N251" s="13">
        <f t="shared" si="45"/>
        <v>6126.0749999999998</v>
      </c>
      <c r="O251" s="13">
        <f t="shared" si="46"/>
        <v>3675.6449999999995</v>
      </c>
      <c r="P251" s="51"/>
      <c r="Q251" s="562">
        <v>2450.4299999999998</v>
      </c>
      <c r="R251" s="562">
        <v>2450.4299999999998</v>
      </c>
      <c r="S251" s="554">
        <v>2450.4299999999998</v>
      </c>
      <c r="T251" s="477">
        <v>2450.4299999999998</v>
      </c>
      <c r="U251" s="477">
        <v>2450.4299999999998</v>
      </c>
      <c r="V251" s="477">
        <v>2450.4299999999998</v>
      </c>
      <c r="W251" s="451">
        <v>2269</v>
      </c>
      <c r="X251" s="451">
        <v>2269</v>
      </c>
      <c r="Y251" s="436">
        <v>2062.54</v>
      </c>
      <c r="Z251" s="409">
        <v>2062.54</v>
      </c>
      <c r="AA251" s="409">
        <v>2062.54</v>
      </c>
      <c r="AB251" s="368">
        <v>1881.875</v>
      </c>
      <c r="AC251" s="305">
        <v>1505.5</v>
      </c>
      <c r="AD251" s="289">
        <v>1440.13375</v>
      </c>
      <c r="AE251" s="277">
        <v>1152.107</v>
      </c>
      <c r="AF251" s="263">
        <v>1152.107</v>
      </c>
      <c r="AG251" s="263">
        <v>1152.107</v>
      </c>
      <c r="AH251" s="208">
        <v>1036.8804599999999</v>
      </c>
      <c r="AI251" s="208">
        <v>1036.8804599999999</v>
      </c>
      <c r="AJ251" s="208">
        <v>1036.8804599999999</v>
      </c>
      <c r="AK251" s="208">
        <v>1036.8804599999999</v>
      </c>
      <c r="AL251" s="208">
        <v>935.13750000000005</v>
      </c>
      <c r="AM251" s="191">
        <v>748.11</v>
      </c>
      <c r="AN251" s="312">
        <f t="shared" ca="1" si="56"/>
        <v>1</v>
      </c>
    </row>
    <row r="252" spans="1:41" ht="23.1" customHeight="1" x14ac:dyDescent="0.25">
      <c r="A252" s="449"/>
      <c r="C252" s="2" t="s">
        <v>472</v>
      </c>
      <c r="D252" s="4" t="s">
        <v>170</v>
      </c>
      <c r="E252" s="116">
        <f t="shared" si="57"/>
        <v>11800</v>
      </c>
      <c r="F252" s="117">
        <f t="shared" si="57"/>
        <v>7100</v>
      </c>
      <c r="G252" s="101"/>
      <c r="K252" s="202">
        <f t="shared" si="44"/>
        <v>11800</v>
      </c>
      <c r="L252" s="202">
        <f t="shared" si="44"/>
        <v>7100</v>
      </c>
      <c r="M252" s="51"/>
      <c r="N252" s="13">
        <f t="shared" si="45"/>
        <v>11704.349999999999</v>
      </c>
      <c r="O252" s="13">
        <f t="shared" si="46"/>
        <v>7022.61</v>
      </c>
      <c r="P252" s="51"/>
      <c r="Q252" s="562">
        <v>4681.74</v>
      </c>
      <c r="R252" s="562">
        <v>4681.74</v>
      </c>
      <c r="S252" s="554">
        <v>4681.74</v>
      </c>
      <c r="T252" s="477">
        <v>4681.74</v>
      </c>
      <c r="U252" s="477">
        <v>4681.74</v>
      </c>
      <c r="V252" s="477">
        <v>4681.74</v>
      </c>
      <c r="W252" s="451">
        <v>4413</v>
      </c>
      <c r="X252" s="451">
        <v>4413</v>
      </c>
      <c r="Y252" s="436">
        <v>3940.86</v>
      </c>
      <c r="Z252" s="409">
        <v>3940.86</v>
      </c>
      <c r="AA252" s="409">
        <v>3940.86</v>
      </c>
      <c r="AB252" s="368">
        <v>3595.6750000000002</v>
      </c>
      <c r="AC252" s="305">
        <v>2876.54</v>
      </c>
      <c r="AD252" s="289">
        <v>2765.51</v>
      </c>
      <c r="AE252" s="277">
        <v>2212.4080000000004</v>
      </c>
      <c r="AF252" s="263">
        <v>2212.4080000000004</v>
      </c>
      <c r="AG252" s="263">
        <v>2212.4080000000004</v>
      </c>
      <c r="AH252" s="208">
        <v>1981.0652399999997</v>
      </c>
      <c r="AI252" s="208">
        <v>1981.0652399999997</v>
      </c>
      <c r="AJ252" s="208">
        <v>1981.0652399999997</v>
      </c>
      <c r="AK252" s="208">
        <v>1981.0652399999997</v>
      </c>
      <c r="AL252" s="208">
        <v>1786.675</v>
      </c>
      <c r="AM252" s="191">
        <v>1429.34</v>
      </c>
      <c r="AN252" s="312">
        <f t="shared" ca="1" si="56"/>
        <v>1</v>
      </c>
    </row>
    <row r="253" spans="1:41" ht="23.1" customHeight="1" x14ac:dyDescent="0.25">
      <c r="D253" s="136"/>
      <c r="E253" s="138"/>
      <c r="F253" s="139"/>
      <c r="K253" s="202">
        <f t="shared" si="44"/>
        <v>0</v>
      </c>
      <c r="L253" s="202">
        <f t="shared" si="44"/>
        <v>0</v>
      </c>
      <c r="M253" s="51"/>
      <c r="N253" s="13"/>
      <c r="O253" s="13"/>
      <c r="P253" s="51"/>
      <c r="Q253" s="398"/>
      <c r="R253" s="398"/>
      <c r="S253" s="398"/>
      <c r="T253" s="398"/>
      <c r="U253" s="398"/>
      <c r="V253" s="398"/>
      <c r="W253" s="398"/>
      <c r="X253" s="398"/>
      <c r="Y253" s="400"/>
      <c r="Z253" s="401"/>
      <c r="AA253" s="401"/>
      <c r="AB253" s="368"/>
      <c r="AC253" s="305"/>
      <c r="AD253" s="289"/>
      <c r="AE253" s="277"/>
      <c r="AF253" s="263"/>
      <c r="AG253" s="263"/>
      <c r="AH253" s="208"/>
      <c r="AI253" s="208"/>
      <c r="AJ253" s="208"/>
      <c r="AK253" s="208"/>
      <c r="AL253" s="208"/>
      <c r="AM253" s="191"/>
      <c r="AN253" s="312" t="e">
        <f t="shared" ca="1" si="56"/>
        <v>#DIV/0!</v>
      </c>
    </row>
    <row r="254" spans="1:41" ht="23.1" customHeight="1" x14ac:dyDescent="0.25">
      <c r="D254" s="615" t="s">
        <v>836</v>
      </c>
      <c r="E254" s="615"/>
      <c r="F254" s="615"/>
      <c r="G254" s="615"/>
      <c r="H254" s="615"/>
      <c r="I254" s="615"/>
      <c r="J254" s="34"/>
      <c r="K254" s="202">
        <f t="shared" si="44"/>
        <v>0</v>
      </c>
      <c r="L254" s="202">
        <f t="shared" si="44"/>
        <v>0</v>
      </c>
      <c r="M254" s="2"/>
      <c r="N254" s="13"/>
      <c r="O254" s="13"/>
      <c r="P254" s="2"/>
      <c r="Q254" s="571">
        <v>45569</v>
      </c>
      <c r="R254" s="571">
        <v>45569</v>
      </c>
      <c r="S254" s="553">
        <v>45483</v>
      </c>
      <c r="T254" s="476">
        <v>45455</v>
      </c>
      <c r="U254" s="476">
        <v>45425</v>
      </c>
      <c r="V254" s="476">
        <v>45394</v>
      </c>
      <c r="W254" s="473">
        <v>220324</v>
      </c>
      <c r="X254" s="398"/>
      <c r="Y254" s="400"/>
      <c r="Z254" s="401"/>
      <c r="AA254" s="401"/>
      <c r="AB254" s="329"/>
      <c r="AC254" s="333"/>
      <c r="AD254" s="330"/>
      <c r="AE254" s="280"/>
      <c r="AF254" s="331"/>
      <c r="AG254" s="331"/>
      <c r="AH254" s="237"/>
      <c r="AI254" s="237"/>
      <c r="AJ254" s="237"/>
      <c r="AK254" s="237"/>
      <c r="AL254" s="237"/>
      <c r="AM254" s="197"/>
      <c r="AN254" s="312">
        <f t="shared" ca="1" si="56"/>
        <v>1</v>
      </c>
    </row>
    <row r="255" spans="1:41" s="66" customFormat="1" ht="23.1" customHeight="1" x14ac:dyDescent="0.25">
      <c r="A255" s="449"/>
      <c r="B255" s="2">
        <v>2030</v>
      </c>
      <c r="C255" s="2" t="s">
        <v>477</v>
      </c>
      <c r="D255" s="4" t="s">
        <v>800</v>
      </c>
      <c r="E255" s="116">
        <f t="shared" ref="E255:F269" si="58">K255</f>
        <v>600</v>
      </c>
      <c r="F255" s="117">
        <f t="shared" si="58"/>
        <v>400</v>
      </c>
      <c r="G255" s="101"/>
      <c r="H255" s="2"/>
      <c r="I255" s="2"/>
      <c r="J255" s="33"/>
      <c r="K255" s="202">
        <f t="shared" si="44"/>
        <v>600</v>
      </c>
      <c r="L255" s="202">
        <f t="shared" si="44"/>
        <v>400</v>
      </c>
      <c r="M255" s="51"/>
      <c r="N255" s="13">
        <f t="shared" si="45"/>
        <v>564.52499999999998</v>
      </c>
      <c r="O255" s="13">
        <f t="shared" si="46"/>
        <v>338.71500000000003</v>
      </c>
      <c r="P255" s="63"/>
      <c r="Q255" s="562">
        <v>225.81</v>
      </c>
      <c r="R255" s="562">
        <v>225.81</v>
      </c>
      <c r="S255" s="554">
        <v>225.81</v>
      </c>
      <c r="T255" s="477">
        <v>225.81</v>
      </c>
      <c r="U255" s="477">
        <v>424.24</v>
      </c>
      <c r="V255" s="477">
        <v>424.24</v>
      </c>
      <c r="W255" s="450">
        <v>392.83200000000005</v>
      </c>
      <c r="X255" s="450">
        <v>392.83200000000005</v>
      </c>
      <c r="Y255" s="436">
        <v>357.12</v>
      </c>
      <c r="Z255" s="409">
        <v>357.12</v>
      </c>
      <c r="AA255" s="409">
        <v>357.12</v>
      </c>
      <c r="AB255" s="368">
        <v>325.83750000000003</v>
      </c>
      <c r="AC255" s="305">
        <v>260.67</v>
      </c>
      <c r="AD255" s="289">
        <v>249.34250000000003</v>
      </c>
      <c r="AE255" s="277">
        <v>199.47400000000002</v>
      </c>
      <c r="AF255" s="263">
        <v>199.47400000000002</v>
      </c>
      <c r="AG255" s="263">
        <v>199.47400000000002</v>
      </c>
      <c r="AH255" s="208">
        <v>179.52857999999998</v>
      </c>
      <c r="AI255" s="208">
        <v>179.52857999999998</v>
      </c>
      <c r="AJ255" s="208">
        <v>179.52857999999998</v>
      </c>
      <c r="AK255" s="208">
        <v>179.52857999999998</v>
      </c>
      <c r="AL255" s="208">
        <v>161.91249999999999</v>
      </c>
      <c r="AM255" s="191">
        <v>129.53</v>
      </c>
      <c r="AN255" s="312">
        <f t="shared" ca="1" si="56"/>
        <v>1</v>
      </c>
      <c r="AO255" s="144"/>
    </row>
    <row r="256" spans="1:41" ht="23.1" customHeight="1" x14ac:dyDescent="0.25">
      <c r="A256" s="449"/>
      <c r="B256" s="2">
        <v>2031</v>
      </c>
      <c r="C256" s="2" t="s">
        <v>478</v>
      </c>
      <c r="D256" s="4" t="s">
        <v>801</v>
      </c>
      <c r="E256" s="116">
        <f t="shared" si="58"/>
        <v>700</v>
      </c>
      <c r="F256" s="117">
        <f t="shared" si="58"/>
        <v>400</v>
      </c>
      <c r="G256" s="101"/>
      <c r="K256" s="202">
        <f t="shared" si="44"/>
        <v>700</v>
      </c>
      <c r="L256" s="202">
        <f t="shared" si="44"/>
        <v>400</v>
      </c>
      <c r="M256" s="51"/>
      <c r="N256" s="13">
        <f t="shared" si="45"/>
        <v>622.5</v>
      </c>
      <c r="O256" s="13">
        <f t="shared" si="46"/>
        <v>373.5</v>
      </c>
      <c r="P256" s="51"/>
      <c r="Q256" s="587">
        <v>249</v>
      </c>
      <c r="R256" s="562">
        <v>231.23</v>
      </c>
      <c r="S256" s="554">
        <v>231.23</v>
      </c>
      <c r="T256" s="477">
        <v>231.23</v>
      </c>
      <c r="U256" s="477">
        <v>225.81</v>
      </c>
      <c r="V256" s="477">
        <v>225.81</v>
      </c>
      <c r="W256" s="450">
        <v>209.077</v>
      </c>
      <c r="X256" s="450">
        <v>209.077</v>
      </c>
      <c r="Y256" s="436">
        <v>190.07</v>
      </c>
      <c r="Z256" s="409">
        <v>190.07</v>
      </c>
      <c r="AA256" s="409">
        <v>190.07</v>
      </c>
      <c r="AB256" s="368">
        <v>173.42500000000001</v>
      </c>
      <c r="AC256" s="305">
        <v>138.74</v>
      </c>
      <c r="AD256" s="289">
        <v>138.22875000000002</v>
      </c>
      <c r="AE256" s="277">
        <v>110.58300000000001</v>
      </c>
      <c r="AF256" s="263">
        <v>110.58300000000001</v>
      </c>
      <c r="AG256" s="263">
        <v>110.58300000000001</v>
      </c>
      <c r="AH256" s="208">
        <v>90</v>
      </c>
      <c r="AI256" s="234">
        <v>90</v>
      </c>
      <c r="AJ256" s="208">
        <v>99.514799999999994</v>
      </c>
      <c r="AK256" s="208">
        <v>99.514799999999994</v>
      </c>
      <c r="AL256" s="208">
        <v>89.75</v>
      </c>
      <c r="AM256" s="191">
        <v>71.8</v>
      </c>
      <c r="AN256" s="312">
        <f t="shared" ca="1" si="56"/>
        <v>1.0768498897201921</v>
      </c>
    </row>
    <row r="257" spans="1:47" ht="23.1" customHeight="1" x14ac:dyDescent="0.25">
      <c r="A257" s="449"/>
      <c r="B257" s="2">
        <v>2032</v>
      </c>
      <c r="C257" s="2" t="s">
        <v>479</v>
      </c>
      <c r="D257" s="4" t="s">
        <v>802</v>
      </c>
      <c r="E257" s="116">
        <f t="shared" si="58"/>
        <v>700</v>
      </c>
      <c r="F257" s="117">
        <f t="shared" si="58"/>
        <v>400</v>
      </c>
      <c r="G257" s="101"/>
      <c r="K257" s="202">
        <f t="shared" si="44"/>
        <v>700</v>
      </c>
      <c r="L257" s="202">
        <f t="shared" si="44"/>
        <v>400</v>
      </c>
      <c r="M257" s="51"/>
      <c r="N257" s="13">
        <f t="shared" si="45"/>
        <v>622.5</v>
      </c>
      <c r="O257" s="13">
        <f t="shared" si="46"/>
        <v>373.5</v>
      </c>
      <c r="P257" s="51"/>
      <c r="Q257" s="562">
        <v>249</v>
      </c>
      <c r="R257" s="562">
        <v>249</v>
      </c>
      <c r="S257" s="568">
        <v>249</v>
      </c>
      <c r="T257" s="477">
        <v>248.33</v>
      </c>
      <c r="U257" s="477">
        <v>231.23</v>
      </c>
      <c r="V257" s="477">
        <v>231.23</v>
      </c>
      <c r="W257" s="450">
        <v>214.10400000000001</v>
      </c>
      <c r="X257" s="450">
        <v>214.10400000000001</v>
      </c>
      <c r="Y257" s="436">
        <v>194.64</v>
      </c>
      <c r="Z257" s="409">
        <v>194.64</v>
      </c>
      <c r="AA257" s="409">
        <v>194.64</v>
      </c>
      <c r="AB257" s="368">
        <v>177.58749999999998</v>
      </c>
      <c r="AC257" s="305">
        <v>142.07</v>
      </c>
      <c r="AD257" s="289">
        <v>141.55625000000003</v>
      </c>
      <c r="AE257" s="277">
        <v>113.24500000000002</v>
      </c>
      <c r="AF257" s="263">
        <v>113.24500000000002</v>
      </c>
      <c r="AG257" s="263">
        <v>113.24500000000002</v>
      </c>
      <c r="AH257" s="208">
        <v>101.91257999999999</v>
      </c>
      <c r="AI257" s="208">
        <v>101.91257999999999</v>
      </c>
      <c r="AJ257" s="208">
        <v>101.91257999999999</v>
      </c>
      <c r="AK257" s="208">
        <v>101.91257999999999</v>
      </c>
      <c r="AL257" s="208">
        <v>91.912499999999994</v>
      </c>
      <c r="AM257" s="191">
        <v>73.53</v>
      </c>
      <c r="AN257" s="312">
        <f t="shared" ca="1" si="56"/>
        <v>1</v>
      </c>
    </row>
    <row r="258" spans="1:47" ht="23.1" customHeight="1" x14ac:dyDescent="0.25">
      <c r="A258" s="449"/>
      <c r="B258" s="2">
        <v>2033</v>
      </c>
      <c r="C258" s="2" t="s">
        <v>480</v>
      </c>
      <c r="D258" s="4" t="s">
        <v>803</v>
      </c>
      <c r="E258" s="116">
        <f t="shared" si="58"/>
        <v>700</v>
      </c>
      <c r="F258" s="117">
        <f t="shared" si="58"/>
        <v>500</v>
      </c>
      <c r="G258" s="101"/>
      <c r="K258" s="202">
        <f t="shared" si="44"/>
        <v>700</v>
      </c>
      <c r="L258" s="202">
        <f t="shared" si="44"/>
        <v>500</v>
      </c>
      <c r="M258" s="51"/>
      <c r="N258" s="13">
        <f t="shared" si="45"/>
        <v>685</v>
      </c>
      <c r="O258" s="13">
        <f t="shared" si="46"/>
        <v>411</v>
      </c>
      <c r="P258" s="51"/>
      <c r="Q258" s="587">
        <v>274</v>
      </c>
      <c r="R258" s="562">
        <v>349</v>
      </c>
      <c r="S258" s="568">
        <v>349</v>
      </c>
      <c r="T258" s="477">
        <v>348.16</v>
      </c>
      <c r="U258" s="477">
        <v>248.33</v>
      </c>
      <c r="V258" s="477">
        <v>248.33</v>
      </c>
      <c r="W258" s="450">
        <v>229.93300000000002</v>
      </c>
      <c r="X258" s="450">
        <v>229.93300000000002</v>
      </c>
      <c r="Y258" s="436">
        <v>209.03</v>
      </c>
      <c r="Z258" s="409">
        <v>209.03</v>
      </c>
      <c r="AA258" s="409">
        <v>209.03</v>
      </c>
      <c r="AB258" s="368">
        <v>190.72500000000002</v>
      </c>
      <c r="AC258" s="305">
        <v>152.58000000000001</v>
      </c>
      <c r="AD258" s="289">
        <v>152.03375</v>
      </c>
      <c r="AE258" s="277">
        <v>121.627</v>
      </c>
      <c r="AF258" s="263">
        <v>121.627</v>
      </c>
      <c r="AG258" s="263">
        <v>121.627</v>
      </c>
      <c r="AH258" s="208">
        <v>99</v>
      </c>
      <c r="AI258" s="234">
        <v>99</v>
      </c>
      <c r="AJ258" s="208">
        <v>109.45241999999999</v>
      </c>
      <c r="AK258" s="208">
        <v>109.45241999999999</v>
      </c>
      <c r="AL258" s="208">
        <v>98.712500000000006</v>
      </c>
      <c r="AM258" s="191">
        <v>78.97</v>
      </c>
      <c r="AN258" s="312">
        <f t="shared" ca="1" si="56"/>
        <v>0.78510028653295127</v>
      </c>
    </row>
    <row r="259" spans="1:47" ht="23.1" customHeight="1" x14ac:dyDescent="0.25">
      <c r="A259" s="449"/>
      <c r="B259" s="2">
        <v>2034</v>
      </c>
      <c r="C259" s="2" t="s">
        <v>481</v>
      </c>
      <c r="D259" s="4" t="s">
        <v>804</v>
      </c>
      <c r="E259" s="116">
        <f t="shared" si="58"/>
        <v>1000</v>
      </c>
      <c r="F259" s="117">
        <f t="shared" si="58"/>
        <v>600</v>
      </c>
      <c r="G259" s="101"/>
      <c r="K259" s="202">
        <f t="shared" si="44"/>
        <v>1000</v>
      </c>
      <c r="L259" s="202">
        <f t="shared" si="44"/>
        <v>600</v>
      </c>
      <c r="M259" s="51"/>
      <c r="N259" s="13">
        <f t="shared" si="45"/>
        <v>957.5</v>
      </c>
      <c r="O259" s="13">
        <f t="shared" si="46"/>
        <v>574.5</v>
      </c>
      <c r="P259" s="51"/>
      <c r="Q259" s="587">
        <v>383</v>
      </c>
      <c r="R259" s="562">
        <v>402.29</v>
      </c>
      <c r="S259" s="554">
        <v>402.29</v>
      </c>
      <c r="T259" s="477">
        <v>402.29</v>
      </c>
      <c r="U259" s="477">
        <v>348.16</v>
      </c>
      <c r="V259" s="477">
        <v>348.16</v>
      </c>
      <c r="W259" s="451">
        <v>323</v>
      </c>
      <c r="X259" s="451">
        <v>323</v>
      </c>
      <c r="Y259" s="436">
        <v>293.07</v>
      </c>
      <c r="Z259" s="409">
        <v>293.07</v>
      </c>
      <c r="AA259" s="409">
        <v>293.07</v>
      </c>
      <c r="AB259" s="368">
        <v>267.39999999999998</v>
      </c>
      <c r="AC259" s="305">
        <v>213.92</v>
      </c>
      <c r="AD259" s="289">
        <v>213.16625000000002</v>
      </c>
      <c r="AE259" s="277">
        <v>170.53300000000002</v>
      </c>
      <c r="AF259" s="263">
        <v>170.53300000000002</v>
      </c>
      <c r="AG259" s="263">
        <v>170.53300000000002</v>
      </c>
      <c r="AH259" s="208">
        <v>139</v>
      </c>
      <c r="AI259" s="234">
        <v>139</v>
      </c>
      <c r="AJ259" s="208">
        <v>153.47178</v>
      </c>
      <c r="AK259" s="208">
        <v>153.47178</v>
      </c>
      <c r="AL259" s="208">
        <v>138.41249999999999</v>
      </c>
      <c r="AM259" s="191">
        <v>110.73</v>
      </c>
      <c r="AN259" s="312">
        <f t="shared" ca="1" si="56"/>
        <v>0.95204951651793479</v>
      </c>
    </row>
    <row r="260" spans="1:47" ht="23.1" customHeight="1" x14ac:dyDescent="0.25">
      <c r="A260" s="449"/>
      <c r="B260" s="2">
        <v>2035</v>
      </c>
      <c r="C260" s="2" t="s">
        <v>482</v>
      </c>
      <c r="D260" s="4" t="s">
        <v>805</v>
      </c>
      <c r="E260" s="116">
        <f t="shared" si="58"/>
        <v>1200</v>
      </c>
      <c r="F260" s="117">
        <f t="shared" si="58"/>
        <v>700</v>
      </c>
      <c r="G260" s="101"/>
      <c r="K260" s="202">
        <f t="shared" si="44"/>
        <v>1200</v>
      </c>
      <c r="L260" s="202">
        <f t="shared" si="44"/>
        <v>700</v>
      </c>
      <c r="M260" s="51"/>
      <c r="N260" s="13">
        <f t="shared" si="45"/>
        <v>1107.5</v>
      </c>
      <c r="O260" s="13">
        <f t="shared" si="46"/>
        <v>664.5</v>
      </c>
      <c r="P260" s="51"/>
      <c r="Q260" s="587">
        <v>443</v>
      </c>
      <c r="R260" s="562">
        <v>424.24</v>
      </c>
      <c r="S260" s="554">
        <v>424.24</v>
      </c>
      <c r="T260" s="477">
        <v>424.24</v>
      </c>
      <c r="U260" s="477">
        <v>402.29</v>
      </c>
      <c r="V260" s="477">
        <v>402.29</v>
      </c>
      <c r="W260" s="451">
        <v>373</v>
      </c>
      <c r="X260" s="451">
        <v>373</v>
      </c>
      <c r="Y260" s="436">
        <v>338.62</v>
      </c>
      <c r="Z260" s="409">
        <v>338.62</v>
      </c>
      <c r="AA260" s="409">
        <v>338.62</v>
      </c>
      <c r="AB260" s="368">
        <v>308.96249999999998</v>
      </c>
      <c r="AC260" s="305">
        <v>247.17</v>
      </c>
      <c r="AD260" s="289">
        <v>246.29000000000002</v>
      </c>
      <c r="AE260" s="277">
        <v>197.03200000000001</v>
      </c>
      <c r="AF260" s="263">
        <v>197.03200000000001</v>
      </c>
      <c r="AG260" s="263">
        <v>197.03200000000001</v>
      </c>
      <c r="AH260" s="208">
        <v>177.32483999999999</v>
      </c>
      <c r="AI260" s="208">
        <v>177.32483999999999</v>
      </c>
      <c r="AJ260" s="208">
        <v>177.32483999999999</v>
      </c>
      <c r="AK260" s="208">
        <v>177.32483999999999</v>
      </c>
      <c r="AL260" s="208">
        <v>159.92500000000001</v>
      </c>
      <c r="AM260" s="191">
        <v>127.94</v>
      </c>
      <c r="AN260" s="312">
        <f t="shared" ca="1" si="56"/>
        <v>1.0442202526871582</v>
      </c>
    </row>
    <row r="261" spans="1:47" ht="23.1" customHeight="1" x14ac:dyDescent="0.25">
      <c r="A261" s="449"/>
      <c r="B261" s="2">
        <v>2036</v>
      </c>
      <c r="C261" s="2" t="s">
        <v>483</v>
      </c>
      <c r="D261" s="4" t="s">
        <v>806</v>
      </c>
      <c r="E261" s="116">
        <f t="shared" si="58"/>
        <v>1500</v>
      </c>
      <c r="F261" s="117">
        <f t="shared" si="58"/>
        <v>900</v>
      </c>
      <c r="G261" s="101"/>
      <c r="K261" s="202">
        <f t="shared" si="44"/>
        <v>1500</v>
      </c>
      <c r="L261" s="202">
        <f t="shared" si="44"/>
        <v>900</v>
      </c>
      <c r="M261" s="51"/>
      <c r="N261" s="13">
        <f t="shared" si="45"/>
        <v>1493.1999999999998</v>
      </c>
      <c r="O261" s="13">
        <f t="shared" si="46"/>
        <v>895.92</v>
      </c>
      <c r="P261" s="51"/>
      <c r="Q261" s="562">
        <v>597.28</v>
      </c>
      <c r="R261" s="562">
        <v>597.28</v>
      </c>
      <c r="S261" s="554">
        <v>597.28</v>
      </c>
      <c r="T261" s="477">
        <v>597.28</v>
      </c>
      <c r="U261" s="477">
        <v>597.28</v>
      </c>
      <c r="V261" s="477">
        <v>597.28</v>
      </c>
      <c r="W261" s="451">
        <v>553</v>
      </c>
      <c r="X261" s="451">
        <v>553</v>
      </c>
      <c r="Y261" s="436">
        <v>502.75</v>
      </c>
      <c r="Z261" s="409">
        <v>502.75</v>
      </c>
      <c r="AA261" s="409">
        <v>502.75</v>
      </c>
      <c r="AB261" s="368">
        <v>458.71250000000003</v>
      </c>
      <c r="AC261" s="305">
        <v>366.97</v>
      </c>
      <c r="AD261" s="289">
        <v>365.65375000000006</v>
      </c>
      <c r="AE261" s="277">
        <v>292.52300000000002</v>
      </c>
      <c r="AF261" s="263">
        <v>292.52300000000002</v>
      </c>
      <c r="AG261" s="263">
        <v>292.52300000000002</v>
      </c>
      <c r="AH261" s="208">
        <v>238</v>
      </c>
      <c r="AI261" s="234">
        <v>238</v>
      </c>
      <c r="AJ261" s="208">
        <v>263.27069999999998</v>
      </c>
      <c r="AK261" s="208">
        <v>263.27069999999998</v>
      </c>
      <c r="AL261" s="208">
        <v>237.4375</v>
      </c>
      <c r="AM261" s="191">
        <v>189.95</v>
      </c>
      <c r="AN261" s="312">
        <f t="shared" ca="1" si="56"/>
        <v>1</v>
      </c>
    </row>
    <row r="262" spans="1:47" ht="23.1" customHeight="1" x14ac:dyDescent="0.25">
      <c r="A262" s="449"/>
      <c r="B262" s="2">
        <v>2037</v>
      </c>
      <c r="C262" s="2" t="s">
        <v>484</v>
      </c>
      <c r="D262" s="4" t="s">
        <v>807</v>
      </c>
      <c r="E262" s="116">
        <f t="shared" si="58"/>
        <v>1600</v>
      </c>
      <c r="F262" s="117">
        <f t="shared" si="58"/>
        <v>1000</v>
      </c>
      <c r="G262" s="101"/>
      <c r="K262" s="202">
        <f t="shared" si="44"/>
        <v>1600</v>
      </c>
      <c r="L262" s="202">
        <f t="shared" si="44"/>
        <v>1000</v>
      </c>
      <c r="M262" s="51"/>
      <c r="N262" s="13">
        <f t="shared" si="45"/>
        <v>1522.7750000000001</v>
      </c>
      <c r="O262" s="13">
        <f t="shared" si="46"/>
        <v>913.66499999999996</v>
      </c>
      <c r="P262" s="51"/>
      <c r="Q262" s="562">
        <v>609.11</v>
      </c>
      <c r="R262" s="562">
        <v>609.11</v>
      </c>
      <c r="S262" s="554">
        <v>609.11</v>
      </c>
      <c r="T262" s="477">
        <v>609.11</v>
      </c>
      <c r="U262" s="477">
        <v>609.11</v>
      </c>
      <c r="V262" s="477">
        <v>609.11</v>
      </c>
      <c r="W262" s="451">
        <v>564</v>
      </c>
      <c r="X262" s="451">
        <v>564</v>
      </c>
      <c r="Y262" s="436">
        <v>512.72</v>
      </c>
      <c r="Z262" s="409">
        <v>512.72</v>
      </c>
      <c r="AA262" s="409">
        <v>512.72</v>
      </c>
      <c r="AB262" s="368">
        <v>467.8125</v>
      </c>
      <c r="AC262" s="305">
        <v>374.25</v>
      </c>
      <c r="AD262" s="289">
        <v>372.9</v>
      </c>
      <c r="AE262" s="277">
        <v>298.32</v>
      </c>
      <c r="AF262" s="263">
        <v>298.32</v>
      </c>
      <c r="AG262" s="263">
        <v>298.32</v>
      </c>
      <c r="AH262" s="208">
        <v>243</v>
      </c>
      <c r="AI262" s="234">
        <v>243</v>
      </c>
      <c r="AJ262" s="208">
        <v>268.48205999999999</v>
      </c>
      <c r="AK262" s="208">
        <v>268.48205999999999</v>
      </c>
      <c r="AL262" s="208">
        <v>242.13750000000002</v>
      </c>
      <c r="AM262" s="191">
        <v>193.71</v>
      </c>
      <c r="AN262" s="312">
        <f t="shared" ca="1" si="56"/>
        <v>1</v>
      </c>
    </row>
    <row r="263" spans="1:47" ht="23.1" customHeight="1" x14ac:dyDescent="0.25">
      <c r="A263" s="449"/>
      <c r="B263" s="2">
        <v>2038</v>
      </c>
      <c r="C263" s="2" t="s">
        <v>485</v>
      </c>
      <c r="D263" s="4" t="s">
        <v>808</v>
      </c>
      <c r="E263" s="116">
        <f t="shared" si="58"/>
        <v>2100</v>
      </c>
      <c r="F263" s="117">
        <f t="shared" si="58"/>
        <v>1300</v>
      </c>
      <c r="G263" s="101"/>
      <c r="K263" s="202">
        <f t="shared" si="44"/>
        <v>2100</v>
      </c>
      <c r="L263" s="202">
        <f t="shared" si="44"/>
        <v>1300</v>
      </c>
      <c r="M263" s="51"/>
      <c r="N263" s="13">
        <f t="shared" si="45"/>
        <v>2047.1000000000001</v>
      </c>
      <c r="O263" s="13">
        <f t="shared" si="46"/>
        <v>1228.26</v>
      </c>
      <c r="P263" s="51"/>
      <c r="Q263" s="562">
        <v>818.84</v>
      </c>
      <c r="R263" s="562">
        <v>818.84</v>
      </c>
      <c r="S263" s="554">
        <v>818.84</v>
      </c>
      <c r="T263" s="477">
        <v>818.84</v>
      </c>
      <c r="U263" s="477">
        <v>818.84</v>
      </c>
      <c r="V263" s="477">
        <v>818.84</v>
      </c>
      <c r="W263" s="450">
        <v>758.18600000000004</v>
      </c>
      <c r="X263" s="450">
        <v>758.18600000000004</v>
      </c>
      <c r="Y263" s="436">
        <v>689.26</v>
      </c>
      <c r="Z263" s="409">
        <v>689.26</v>
      </c>
      <c r="AA263" s="409">
        <v>689.26</v>
      </c>
      <c r="AB263" s="368">
        <v>628.88750000000005</v>
      </c>
      <c r="AC263" s="305">
        <v>503.11</v>
      </c>
      <c r="AD263" s="289">
        <v>503.75</v>
      </c>
      <c r="AE263" s="269">
        <v>403</v>
      </c>
      <c r="AF263" s="263">
        <v>384.98900000000003</v>
      </c>
      <c r="AG263" s="263">
        <v>384.98900000000003</v>
      </c>
      <c r="AH263" s="208">
        <v>313</v>
      </c>
      <c r="AI263" s="234">
        <v>313</v>
      </c>
      <c r="AJ263" s="208">
        <v>346.48613999999998</v>
      </c>
      <c r="AK263" s="208">
        <v>346.48613999999998</v>
      </c>
      <c r="AL263" s="208">
        <v>312.48750000000001</v>
      </c>
      <c r="AM263" s="191">
        <v>249.99</v>
      </c>
      <c r="AN263" s="312">
        <f t="shared" ca="1" si="56"/>
        <v>1</v>
      </c>
    </row>
    <row r="264" spans="1:47" ht="23.1" customHeight="1" x14ac:dyDescent="0.25">
      <c r="A264" s="449"/>
      <c r="B264" s="2">
        <v>2039</v>
      </c>
      <c r="C264" s="2" t="s">
        <v>486</v>
      </c>
      <c r="D264" s="4" t="s">
        <v>809</v>
      </c>
      <c r="E264" s="116">
        <f t="shared" si="58"/>
        <v>2400</v>
      </c>
      <c r="F264" s="117">
        <f t="shared" si="58"/>
        <v>1500</v>
      </c>
      <c r="G264" s="101"/>
      <c r="K264" s="202">
        <f t="shared" si="44"/>
        <v>2400</v>
      </c>
      <c r="L264" s="202">
        <f t="shared" si="44"/>
        <v>1500</v>
      </c>
      <c r="M264" s="51"/>
      <c r="N264" s="13">
        <f t="shared" si="45"/>
        <v>2342.4499999999998</v>
      </c>
      <c r="O264" s="13">
        <f t="shared" si="46"/>
        <v>1405.47</v>
      </c>
      <c r="P264" s="51"/>
      <c r="Q264" s="562">
        <v>936.98</v>
      </c>
      <c r="R264" s="562">
        <v>936.98</v>
      </c>
      <c r="S264" s="554">
        <v>936.98</v>
      </c>
      <c r="T264" s="477">
        <v>936.98</v>
      </c>
      <c r="U264" s="477">
        <v>936.98</v>
      </c>
      <c r="V264" s="477">
        <v>936.98</v>
      </c>
      <c r="W264" s="450">
        <v>867.58100000000013</v>
      </c>
      <c r="X264" s="450">
        <v>867.58100000000013</v>
      </c>
      <c r="Y264" s="436">
        <v>788.71</v>
      </c>
      <c r="Z264" s="409">
        <v>788.71</v>
      </c>
      <c r="AA264" s="409">
        <v>788.71</v>
      </c>
      <c r="AB264" s="368">
        <v>719.625</v>
      </c>
      <c r="AC264" s="305">
        <v>575.70000000000005</v>
      </c>
      <c r="AD264" s="289">
        <v>576.25</v>
      </c>
      <c r="AE264" s="269">
        <v>461</v>
      </c>
      <c r="AF264" s="263">
        <v>440.44</v>
      </c>
      <c r="AG264" s="263">
        <v>440.44</v>
      </c>
      <c r="AH264" s="208">
        <v>358</v>
      </c>
      <c r="AI264" s="234">
        <v>358</v>
      </c>
      <c r="AJ264" s="208">
        <v>396.47915999999998</v>
      </c>
      <c r="AK264" s="208">
        <v>396.47915999999998</v>
      </c>
      <c r="AL264" s="208">
        <v>357.57499999999999</v>
      </c>
      <c r="AM264" s="191">
        <v>286.06</v>
      </c>
      <c r="AN264" s="312">
        <f t="shared" ca="1" si="56"/>
        <v>1</v>
      </c>
    </row>
    <row r="265" spans="1:47" ht="23.1" customHeight="1" x14ac:dyDescent="0.25">
      <c r="A265" s="449"/>
      <c r="B265" s="2">
        <v>2040</v>
      </c>
      <c r="C265" s="2" t="s">
        <v>487</v>
      </c>
      <c r="D265" s="4" t="s">
        <v>810</v>
      </c>
      <c r="E265" s="116">
        <f t="shared" si="58"/>
        <v>2900</v>
      </c>
      <c r="F265" s="117">
        <f t="shared" si="58"/>
        <v>1800</v>
      </c>
      <c r="G265" s="101"/>
      <c r="K265" s="202">
        <f t="shared" si="44"/>
        <v>2900</v>
      </c>
      <c r="L265" s="202">
        <f t="shared" si="44"/>
        <v>1800</v>
      </c>
      <c r="M265" s="51"/>
      <c r="N265" s="13">
        <f t="shared" si="45"/>
        <v>2873.15</v>
      </c>
      <c r="O265" s="13">
        <f t="shared" si="46"/>
        <v>1723.8899999999999</v>
      </c>
      <c r="P265" s="51"/>
      <c r="Q265" s="562">
        <v>1149.26</v>
      </c>
      <c r="R265" s="562">
        <v>1149.26</v>
      </c>
      <c r="S265" s="554">
        <v>1149.26</v>
      </c>
      <c r="T265" s="477">
        <v>1149.26</v>
      </c>
      <c r="U265" s="477">
        <v>1149.26</v>
      </c>
      <c r="V265" s="477">
        <v>1149.26</v>
      </c>
      <c r="W265" s="451">
        <v>1065</v>
      </c>
      <c r="X265" s="451">
        <v>1065</v>
      </c>
      <c r="Y265" s="436">
        <v>967.4</v>
      </c>
      <c r="Z265" s="409">
        <v>967.4</v>
      </c>
      <c r="AA265" s="409">
        <v>967.4</v>
      </c>
      <c r="AB265" s="368">
        <v>882.66250000000002</v>
      </c>
      <c r="AC265" s="305">
        <v>706.13</v>
      </c>
      <c r="AD265" s="289">
        <v>706.25</v>
      </c>
      <c r="AE265" s="269">
        <v>565</v>
      </c>
      <c r="AF265" s="263">
        <v>540.3420000000001</v>
      </c>
      <c r="AG265" s="263">
        <v>540.3420000000001</v>
      </c>
      <c r="AH265" s="208">
        <v>439</v>
      </c>
      <c r="AI265" s="234">
        <v>439</v>
      </c>
      <c r="AJ265" s="208">
        <v>486.30581999999998</v>
      </c>
      <c r="AK265" s="208">
        <v>486.30581999999998</v>
      </c>
      <c r="AL265" s="208">
        <v>438.58749999999998</v>
      </c>
      <c r="AM265" s="191">
        <v>350.87</v>
      </c>
      <c r="AN265" s="312">
        <f t="shared" ca="1" si="56"/>
        <v>1</v>
      </c>
    </row>
    <row r="266" spans="1:47" ht="23.1" customHeight="1" x14ac:dyDescent="0.25">
      <c r="A266" s="449"/>
      <c r="B266" s="2">
        <v>2041</v>
      </c>
      <c r="C266" s="2" t="s">
        <v>488</v>
      </c>
      <c r="D266" s="4" t="s">
        <v>811</v>
      </c>
      <c r="E266" s="116">
        <f t="shared" si="58"/>
        <v>3500</v>
      </c>
      <c r="F266" s="117">
        <f t="shared" si="58"/>
        <v>2100</v>
      </c>
      <c r="G266" s="101"/>
      <c r="K266" s="202">
        <f t="shared" si="44"/>
        <v>3500</v>
      </c>
      <c r="L266" s="202">
        <f t="shared" si="44"/>
        <v>2100</v>
      </c>
      <c r="M266" s="51"/>
      <c r="N266" s="13">
        <f t="shared" si="45"/>
        <v>3415</v>
      </c>
      <c r="O266" s="13">
        <f t="shared" si="46"/>
        <v>2049</v>
      </c>
      <c r="P266" s="51"/>
      <c r="Q266" s="562">
        <v>1366</v>
      </c>
      <c r="R266" s="562">
        <v>1366</v>
      </c>
      <c r="S266" s="554">
        <v>1366</v>
      </c>
      <c r="T266" s="547">
        <v>1366</v>
      </c>
      <c r="U266" s="477">
        <v>1365.85</v>
      </c>
      <c r="V266" s="477">
        <v>1365.85</v>
      </c>
      <c r="W266" s="450">
        <v>1264.67</v>
      </c>
      <c r="X266" s="450">
        <v>1264.67</v>
      </c>
      <c r="Y266" s="436">
        <v>1149.7</v>
      </c>
      <c r="Z266" s="409">
        <v>1149.7</v>
      </c>
      <c r="AA266" s="409">
        <v>1149.7</v>
      </c>
      <c r="AB266" s="368">
        <v>1049</v>
      </c>
      <c r="AC266" s="305">
        <v>839.2</v>
      </c>
      <c r="AD266" s="289">
        <v>802.72499999999991</v>
      </c>
      <c r="AE266" s="277">
        <v>642.17999999999995</v>
      </c>
      <c r="AF266" s="263">
        <v>642.17999999999995</v>
      </c>
      <c r="AG266" s="263">
        <v>642.17999999999995</v>
      </c>
      <c r="AH266" s="208">
        <v>522</v>
      </c>
      <c r="AI266" s="234">
        <v>522</v>
      </c>
      <c r="AJ266" s="208">
        <v>577.96199999999999</v>
      </c>
      <c r="AK266" s="208">
        <v>577.96199999999999</v>
      </c>
      <c r="AL266" s="208">
        <v>521.25</v>
      </c>
      <c r="AM266" s="191">
        <v>417</v>
      </c>
      <c r="AN266" s="312">
        <f t="shared" ca="1" si="56"/>
        <v>1</v>
      </c>
    </row>
    <row r="267" spans="1:47" ht="23.1" customHeight="1" x14ac:dyDescent="0.25">
      <c r="A267" s="449"/>
      <c r="B267" s="2">
        <v>2042</v>
      </c>
      <c r="C267" s="2" t="s">
        <v>489</v>
      </c>
      <c r="D267" s="4" t="s">
        <v>812</v>
      </c>
      <c r="E267" s="116">
        <f t="shared" si="58"/>
        <v>4600</v>
      </c>
      <c r="F267" s="117">
        <f t="shared" si="58"/>
        <v>2800</v>
      </c>
      <c r="G267" s="101"/>
      <c r="K267" s="202">
        <f t="shared" si="44"/>
        <v>4600</v>
      </c>
      <c r="L267" s="202">
        <f t="shared" si="44"/>
        <v>2800</v>
      </c>
      <c r="M267" s="51"/>
      <c r="N267" s="13">
        <f t="shared" si="45"/>
        <v>4507.4750000000004</v>
      </c>
      <c r="O267" s="13">
        <f t="shared" si="46"/>
        <v>2704.4850000000001</v>
      </c>
      <c r="P267" s="51"/>
      <c r="Q267" s="562">
        <v>1802.99</v>
      </c>
      <c r="R267" s="562">
        <v>1802.99</v>
      </c>
      <c r="S267" s="554">
        <v>1802.99</v>
      </c>
      <c r="T267" s="547">
        <v>1802.99</v>
      </c>
      <c r="U267" s="477">
        <v>1802.99</v>
      </c>
      <c r="V267" s="477">
        <v>1802.99</v>
      </c>
      <c r="W267" s="451">
        <v>1670</v>
      </c>
      <c r="X267" s="451">
        <v>1670</v>
      </c>
      <c r="Y267" s="436">
        <v>1517.67</v>
      </c>
      <c r="Z267" s="409">
        <v>1517.67</v>
      </c>
      <c r="AA267" s="409">
        <v>1517.67</v>
      </c>
      <c r="AB267" s="368">
        <v>1384.7375</v>
      </c>
      <c r="AC267" s="305">
        <v>1107.79</v>
      </c>
      <c r="AD267" s="289">
        <v>1059.6300000000001</v>
      </c>
      <c r="AE267" s="277">
        <v>847.70400000000006</v>
      </c>
      <c r="AF267" s="263">
        <v>847.70400000000006</v>
      </c>
      <c r="AG267" s="263">
        <v>847.70400000000006</v>
      </c>
      <c r="AH267" s="208">
        <v>689</v>
      </c>
      <c r="AI267" s="234">
        <v>689</v>
      </c>
      <c r="AJ267" s="208">
        <v>762.93755999999996</v>
      </c>
      <c r="AK267" s="208">
        <v>762.93755999999996</v>
      </c>
      <c r="AL267" s="208">
        <v>688.07500000000005</v>
      </c>
      <c r="AM267" s="191">
        <v>550.46</v>
      </c>
      <c r="AN267" s="312">
        <f t="shared" ca="1" si="56"/>
        <v>1</v>
      </c>
    </row>
    <row r="268" spans="1:47" ht="23.1" customHeight="1" x14ac:dyDescent="0.35">
      <c r="A268" s="449"/>
      <c r="B268" s="2">
        <v>2042</v>
      </c>
      <c r="C268" s="2" t="s">
        <v>671</v>
      </c>
      <c r="D268" s="4" t="s">
        <v>813</v>
      </c>
      <c r="E268" s="116">
        <f t="shared" si="58"/>
        <v>5900</v>
      </c>
      <c r="F268" s="117">
        <f t="shared" si="58"/>
        <v>3600</v>
      </c>
      <c r="G268" s="101"/>
      <c r="H268" s="456" t="s">
        <v>553</v>
      </c>
      <c r="K268" s="202">
        <f t="shared" si="44"/>
        <v>5900</v>
      </c>
      <c r="L268" s="202">
        <f t="shared" si="44"/>
        <v>3600</v>
      </c>
      <c r="M268" s="51"/>
      <c r="N268" s="13">
        <f t="shared" si="45"/>
        <v>5877.55</v>
      </c>
      <c r="O268" s="13">
        <f t="shared" si="46"/>
        <v>3526.5299999999997</v>
      </c>
      <c r="P268" s="51"/>
      <c r="Q268" s="562">
        <v>2351.02</v>
      </c>
      <c r="R268" s="562">
        <v>2351.02</v>
      </c>
      <c r="S268" s="554">
        <v>2351.02</v>
      </c>
      <c r="T268" s="477">
        <v>2351.02</v>
      </c>
      <c r="U268" s="477">
        <v>2351.02</v>
      </c>
      <c r="V268" s="477">
        <v>2351.02</v>
      </c>
      <c r="W268" s="451">
        <v>2352</v>
      </c>
      <c r="X268" s="451">
        <v>2352</v>
      </c>
      <c r="Y268" s="436">
        <v>1903.38</v>
      </c>
      <c r="Z268" s="409">
        <v>1903.38</v>
      </c>
      <c r="AA268" s="409">
        <v>1903.38</v>
      </c>
      <c r="AB268" s="368">
        <v>1762.625</v>
      </c>
      <c r="AC268" s="305">
        <v>1410.1</v>
      </c>
      <c r="AD268" s="289">
        <v>1384.9275</v>
      </c>
      <c r="AE268" s="277">
        <v>1107.942</v>
      </c>
      <c r="AF268" s="263">
        <v>1107.942</v>
      </c>
      <c r="AG268" s="263">
        <v>1107.942</v>
      </c>
      <c r="AH268" s="208">
        <v>916</v>
      </c>
      <c r="AI268" s="234">
        <v>916</v>
      </c>
      <c r="AJ268" s="208">
        <v>762.93755999999996</v>
      </c>
      <c r="AK268" s="208">
        <v>762.93755999999996</v>
      </c>
      <c r="AL268" s="208">
        <v>688.07500000000005</v>
      </c>
      <c r="AM268" s="191">
        <v>550.46</v>
      </c>
      <c r="AN268" s="312">
        <f t="shared" ca="1" si="56"/>
        <v>1</v>
      </c>
    </row>
    <row r="269" spans="1:47" ht="23.1" customHeight="1" x14ac:dyDescent="0.25">
      <c r="A269" s="449"/>
      <c r="B269" s="2">
        <v>2043</v>
      </c>
      <c r="C269" s="2" t="s">
        <v>490</v>
      </c>
      <c r="D269" s="4" t="s">
        <v>814</v>
      </c>
      <c r="E269" s="116">
        <f t="shared" si="58"/>
        <v>9800</v>
      </c>
      <c r="F269" s="117">
        <f t="shared" si="58"/>
        <v>5900</v>
      </c>
      <c r="G269" s="101"/>
      <c r="K269" s="202">
        <f t="shared" si="44"/>
        <v>9800</v>
      </c>
      <c r="L269" s="202">
        <f t="shared" si="44"/>
        <v>5900</v>
      </c>
      <c r="M269" s="51"/>
      <c r="N269" s="13">
        <f t="shared" si="45"/>
        <v>9721.9500000000007</v>
      </c>
      <c r="O269" s="13">
        <f t="shared" si="46"/>
        <v>5833.17</v>
      </c>
      <c r="P269" s="51"/>
      <c r="Q269" s="562">
        <v>3888.78</v>
      </c>
      <c r="R269" s="562">
        <v>3888.78</v>
      </c>
      <c r="S269" s="554">
        <v>3888.78</v>
      </c>
      <c r="T269" s="477">
        <v>3888.78</v>
      </c>
      <c r="U269" s="477">
        <v>3888.78</v>
      </c>
      <c r="V269" s="477">
        <v>3888.78</v>
      </c>
      <c r="W269" s="451">
        <v>3600.9</v>
      </c>
      <c r="X269" s="451">
        <v>3600.9</v>
      </c>
      <c r="Y269" s="436">
        <v>1931.84</v>
      </c>
      <c r="Z269" s="409">
        <v>1931.84</v>
      </c>
      <c r="AA269" s="409">
        <v>1931.84</v>
      </c>
      <c r="AB269" s="368">
        <v>1736.6624999999999</v>
      </c>
      <c r="AC269" s="305">
        <v>1389.33</v>
      </c>
      <c r="AD269" s="289">
        <v>2116.125</v>
      </c>
      <c r="AE269" s="277">
        <v>1692.9</v>
      </c>
      <c r="AF269" s="263">
        <v>1692.9</v>
      </c>
      <c r="AG269" s="263">
        <v>1692.9</v>
      </c>
      <c r="AH269" s="208">
        <v>1524.4613999999999</v>
      </c>
      <c r="AI269" s="208">
        <v>1524.4613999999999</v>
      </c>
      <c r="AJ269" s="208">
        <v>1524.4613999999999</v>
      </c>
      <c r="AK269" s="208">
        <v>1524.4613999999999</v>
      </c>
      <c r="AL269" s="208">
        <v>1374.875</v>
      </c>
      <c r="AM269" s="191">
        <v>1099.9000000000001</v>
      </c>
      <c r="AN269" s="312">
        <f t="shared" ca="1" si="56"/>
        <v>1</v>
      </c>
    </row>
    <row r="270" spans="1:47" ht="23.1" customHeight="1" x14ac:dyDescent="0.25">
      <c r="A270" s="449"/>
      <c r="D270" s="136"/>
      <c r="E270" s="138"/>
      <c r="F270" s="139"/>
      <c r="G270" s="101"/>
      <c r="K270" s="202">
        <f t="shared" si="44"/>
        <v>0</v>
      </c>
      <c r="L270" s="202">
        <f t="shared" si="44"/>
        <v>0</v>
      </c>
      <c r="M270" s="51"/>
      <c r="N270" s="13"/>
      <c r="O270" s="13"/>
      <c r="P270" s="51"/>
      <c r="Q270" s="554"/>
      <c r="R270" s="554"/>
      <c r="S270" s="554"/>
      <c r="T270" s="477"/>
      <c r="U270" s="477"/>
      <c r="V270" s="477"/>
      <c r="W270" s="451"/>
      <c r="X270" s="451"/>
      <c r="Y270" s="436"/>
      <c r="Z270" s="409"/>
      <c r="AA270" s="409"/>
      <c r="AB270" s="368"/>
      <c r="AC270" s="305"/>
      <c r="AD270" s="289"/>
      <c r="AE270" s="277"/>
      <c r="AF270" s="263"/>
      <c r="AG270" s="263"/>
      <c r="AH270" s="208"/>
      <c r="AI270" s="208"/>
      <c r="AJ270" s="208"/>
      <c r="AK270" s="208"/>
      <c r="AL270" s="208"/>
      <c r="AM270" s="191"/>
      <c r="AN270" s="312" t="e">
        <f t="shared" ca="1" si="56"/>
        <v>#DIV/0!</v>
      </c>
    </row>
    <row r="271" spans="1:47" s="144" customFormat="1" ht="23.1" customHeight="1" x14ac:dyDescent="0.25">
      <c r="A271" s="2"/>
      <c r="B271" s="2"/>
      <c r="C271" s="2"/>
      <c r="D271" s="615" t="s">
        <v>835</v>
      </c>
      <c r="E271" s="615"/>
      <c r="F271" s="615"/>
      <c r="G271" s="615"/>
      <c r="H271" s="615"/>
      <c r="I271" s="615"/>
      <c r="J271" s="34"/>
      <c r="K271" s="202">
        <f t="shared" si="44"/>
        <v>0</v>
      </c>
      <c r="L271" s="202">
        <f t="shared" si="44"/>
        <v>0</v>
      </c>
      <c r="M271" s="2"/>
      <c r="N271" s="13"/>
      <c r="O271" s="13"/>
      <c r="P271" s="2"/>
      <c r="Q271" s="571">
        <v>45569</v>
      </c>
      <c r="R271" s="571">
        <v>45569</v>
      </c>
      <c r="S271" s="553">
        <v>45483</v>
      </c>
      <c r="T271" s="535">
        <v>45455</v>
      </c>
      <c r="U271" s="510">
        <v>45425</v>
      </c>
      <c r="V271" s="474">
        <v>220324</v>
      </c>
      <c r="W271" s="474">
        <v>220324</v>
      </c>
      <c r="X271" s="398"/>
      <c r="Y271" s="400"/>
      <c r="Z271" s="401"/>
      <c r="AA271" s="401"/>
      <c r="AB271" s="329"/>
      <c r="AC271" s="329"/>
      <c r="AD271" s="330"/>
      <c r="AE271" s="280"/>
      <c r="AF271" s="331"/>
      <c r="AG271" s="331"/>
      <c r="AH271" s="237"/>
      <c r="AI271" s="334"/>
      <c r="AJ271" s="237"/>
      <c r="AK271" s="237"/>
      <c r="AL271" s="237"/>
      <c r="AM271" s="197"/>
      <c r="AN271" s="312">
        <f t="shared" ca="1" si="56"/>
        <v>1</v>
      </c>
      <c r="AP271" s="34"/>
      <c r="AQ271" s="34"/>
      <c r="AR271" s="34"/>
      <c r="AS271" s="34"/>
      <c r="AT271" s="34"/>
      <c r="AU271" s="34"/>
    </row>
    <row r="272" spans="1:47" s="66" customFormat="1" ht="23.1" customHeight="1" x14ac:dyDescent="0.25">
      <c r="A272" s="517" t="s">
        <v>256</v>
      </c>
      <c r="B272" s="2">
        <v>419</v>
      </c>
      <c r="C272" s="2" t="s">
        <v>356</v>
      </c>
      <c r="D272" s="4" t="s">
        <v>815</v>
      </c>
      <c r="E272" s="116">
        <f t="shared" ref="E272:F275" si="59">K272</f>
        <v>15200</v>
      </c>
      <c r="F272" s="117">
        <f t="shared" si="59"/>
        <v>9200</v>
      </c>
      <c r="G272" s="101"/>
      <c r="H272" s="45"/>
      <c r="I272" s="45"/>
      <c r="J272" s="71"/>
      <c r="K272" s="202">
        <f t="shared" ref="K272:L335" si="60">MROUND(N272+48,100)</f>
        <v>15200</v>
      </c>
      <c r="L272" s="202">
        <f t="shared" si="60"/>
        <v>9200</v>
      </c>
      <c r="M272" s="51"/>
      <c r="N272" s="13">
        <f t="shared" si="45"/>
        <v>15197.650000000001</v>
      </c>
      <c r="O272" s="13">
        <f t="shared" si="46"/>
        <v>9118.59</v>
      </c>
      <c r="P272" s="63"/>
      <c r="Q272" s="562">
        <v>6079.06</v>
      </c>
      <c r="R272" s="562">
        <v>6079.06</v>
      </c>
      <c r="S272" s="554">
        <v>6079.06</v>
      </c>
      <c r="T272" s="536">
        <v>6079.06</v>
      </c>
      <c r="U272" s="398">
        <v>5628.77</v>
      </c>
      <c r="V272" s="398">
        <v>5628.77</v>
      </c>
      <c r="W272" s="398">
        <v>5628.77</v>
      </c>
      <c r="X272" s="398">
        <v>4044.2660180999987</v>
      </c>
      <c r="Y272" s="400">
        <v>4044.2660180999987</v>
      </c>
      <c r="Z272" s="409">
        <v>4044.2660180999987</v>
      </c>
      <c r="AA272" s="409">
        <v>4044.2660180999987</v>
      </c>
      <c r="AB272" s="368">
        <v>3486.4362224999991</v>
      </c>
      <c r="AC272" s="300">
        <v>2789.1489779999993</v>
      </c>
      <c r="AD272" s="289">
        <v>2789.1489779999993</v>
      </c>
      <c r="AE272" s="277">
        <v>2231.3191823999996</v>
      </c>
      <c r="AF272" s="263">
        <v>2231.3191823999996</v>
      </c>
      <c r="AG272" s="263">
        <v>2231.3191823999996</v>
      </c>
      <c r="AH272" s="208">
        <v>1859.4326519999997</v>
      </c>
      <c r="AI272" s="208">
        <v>1859.4326519999997</v>
      </c>
      <c r="AJ272" s="208">
        <v>1859.4326519999997</v>
      </c>
      <c r="AK272" s="208">
        <v>1859.4326519999997</v>
      </c>
      <c r="AL272" s="208">
        <v>1676.9775</v>
      </c>
      <c r="AM272" s="192">
        <v>1341.5819999999999</v>
      </c>
      <c r="AN272" s="312">
        <f t="shared" ca="1" si="56"/>
        <v>1</v>
      </c>
      <c r="AO272" s="144"/>
    </row>
    <row r="273" spans="1:41" ht="23.1" customHeight="1" x14ac:dyDescent="0.25">
      <c r="A273" s="517" t="s">
        <v>256</v>
      </c>
      <c r="B273" s="2">
        <v>420</v>
      </c>
      <c r="C273" s="2" t="s">
        <v>357</v>
      </c>
      <c r="D273" s="4" t="s">
        <v>816</v>
      </c>
      <c r="E273" s="116">
        <f t="shared" si="59"/>
        <v>24700</v>
      </c>
      <c r="F273" s="117">
        <f t="shared" si="59"/>
        <v>14900</v>
      </c>
      <c r="G273" s="101"/>
      <c r="H273" s="45"/>
      <c r="I273" s="45"/>
      <c r="J273" s="71"/>
      <c r="K273" s="202">
        <f t="shared" si="60"/>
        <v>24700</v>
      </c>
      <c r="L273" s="202">
        <f t="shared" si="60"/>
        <v>14900</v>
      </c>
      <c r="M273" s="51"/>
      <c r="N273" s="13">
        <f t="shared" si="45"/>
        <v>24700.300000000003</v>
      </c>
      <c r="O273" s="13">
        <f t="shared" si="46"/>
        <v>14820.18</v>
      </c>
      <c r="P273" s="51"/>
      <c r="Q273" s="562">
        <v>9880.1200000000008</v>
      </c>
      <c r="R273" s="562">
        <v>9880.1200000000008</v>
      </c>
      <c r="S273" s="554">
        <v>9880.1200000000008</v>
      </c>
      <c r="T273" s="536">
        <v>9880.1200000000008</v>
      </c>
      <c r="U273" s="398">
        <v>9148.26</v>
      </c>
      <c r="V273" s="398">
        <v>9148.26</v>
      </c>
      <c r="W273" s="398">
        <v>9148.26</v>
      </c>
      <c r="X273" s="398">
        <v>6573.7477921499994</v>
      </c>
      <c r="Y273" s="400">
        <v>6573.7477921499994</v>
      </c>
      <c r="Z273" s="409">
        <v>6573.7477921499994</v>
      </c>
      <c r="AA273" s="409">
        <v>6573.7477921499994</v>
      </c>
      <c r="AB273" s="368">
        <v>5667.02395875</v>
      </c>
      <c r="AC273" s="300">
        <v>4533.6191669999998</v>
      </c>
      <c r="AD273" s="289">
        <v>4533.6191669999998</v>
      </c>
      <c r="AE273" s="277">
        <v>3626.8953336</v>
      </c>
      <c r="AF273" s="263">
        <v>3626.8953336</v>
      </c>
      <c r="AG273" s="263">
        <v>3626.8953336</v>
      </c>
      <c r="AH273" s="208">
        <v>3022.4127779999999</v>
      </c>
      <c r="AI273" s="208">
        <v>3022.4127779999999</v>
      </c>
      <c r="AJ273" s="208">
        <v>3022.4127779999999</v>
      </c>
      <c r="AK273" s="208">
        <v>3022.4127779999999</v>
      </c>
      <c r="AL273" s="208">
        <v>2725.8412500000004</v>
      </c>
      <c r="AM273" s="190">
        <v>2180.6730000000002</v>
      </c>
      <c r="AN273" s="312">
        <f t="shared" ca="1" si="56"/>
        <v>1</v>
      </c>
    </row>
    <row r="274" spans="1:41" ht="23.1" customHeight="1" x14ac:dyDescent="0.25">
      <c r="A274" s="517" t="s">
        <v>256</v>
      </c>
      <c r="B274" s="2">
        <v>421</v>
      </c>
      <c r="C274" s="2" t="s">
        <v>358</v>
      </c>
      <c r="D274" s="4" t="s">
        <v>817</v>
      </c>
      <c r="E274" s="116">
        <f t="shared" si="59"/>
        <v>32000</v>
      </c>
      <c r="F274" s="117">
        <f t="shared" si="59"/>
        <v>19200</v>
      </c>
      <c r="G274" s="101"/>
      <c r="H274" s="45"/>
      <c r="I274" s="45"/>
      <c r="J274" s="71"/>
      <c r="K274" s="202">
        <f t="shared" si="60"/>
        <v>32000</v>
      </c>
      <c r="L274" s="202">
        <f t="shared" si="60"/>
        <v>19200</v>
      </c>
      <c r="M274" s="51"/>
      <c r="N274" s="13">
        <f t="shared" si="45"/>
        <v>31988.724999999999</v>
      </c>
      <c r="O274" s="13">
        <f t="shared" si="46"/>
        <v>19193.235000000001</v>
      </c>
      <c r="P274" s="51"/>
      <c r="Q274" s="579">
        <v>12795.49</v>
      </c>
      <c r="R274" s="579">
        <v>12795.49</v>
      </c>
      <c r="S274" s="556">
        <v>12795.49</v>
      </c>
      <c r="T274" s="537">
        <v>12795.49</v>
      </c>
      <c r="U274" s="398">
        <v>11847.67</v>
      </c>
      <c r="V274" s="398">
        <v>11847.67</v>
      </c>
      <c r="W274" s="398">
        <v>11847.67</v>
      </c>
      <c r="X274" s="398">
        <v>8512.6490756999992</v>
      </c>
      <c r="Y274" s="400">
        <v>8512.6490756999992</v>
      </c>
      <c r="Z274" s="409">
        <v>8512.6490756999992</v>
      </c>
      <c r="AA274" s="409">
        <v>8512.6490756999992</v>
      </c>
      <c r="AB274" s="368">
        <v>7338.4905825000005</v>
      </c>
      <c r="AC274" s="300">
        <v>5870.7924660000008</v>
      </c>
      <c r="AD274" s="289">
        <v>5870.7924660000008</v>
      </c>
      <c r="AE274" s="277">
        <v>4696.6339728000003</v>
      </c>
      <c r="AF274" s="263">
        <v>4696.6339728000003</v>
      </c>
      <c r="AG274" s="263">
        <v>4696.6339728000003</v>
      </c>
      <c r="AH274" s="208">
        <v>3913.8616440000001</v>
      </c>
      <c r="AI274" s="208">
        <v>3913.8616440000001</v>
      </c>
      <c r="AJ274" s="208">
        <v>3913.8616440000001</v>
      </c>
      <c r="AK274" s="208">
        <v>3913.8616440000001</v>
      </c>
      <c r="AL274" s="208">
        <v>3529.8175000000001</v>
      </c>
      <c r="AM274" s="190">
        <v>2823.8540000000003</v>
      </c>
      <c r="AN274" s="312">
        <f t="shared" ca="1" si="56"/>
        <v>1</v>
      </c>
    </row>
    <row r="275" spans="1:41" ht="23.1" customHeight="1" x14ac:dyDescent="0.25">
      <c r="A275" s="516" t="s">
        <v>891</v>
      </c>
      <c r="C275" s="2" t="s">
        <v>657</v>
      </c>
      <c r="D275" s="4" t="s">
        <v>892</v>
      </c>
      <c r="E275" s="116">
        <f t="shared" si="59"/>
        <v>14600</v>
      </c>
      <c r="F275" s="117">
        <f t="shared" si="59"/>
        <v>8800</v>
      </c>
      <c r="G275" s="101"/>
      <c r="H275" s="45"/>
      <c r="I275" s="45"/>
      <c r="J275" s="71"/>
      <c r="K275" s="202">
        <f t="shared" si="60"/>
        <v>14600</v>
      </c>
      <c r="L275" s="202">
        <f t="shared" si="60"/>
        <v>8800</v>
      </c>
      <c r="M275" s="51"/>
      <c r="N275" s="13">
        <f t="shared" si="45"/>
        <v>14559.525000000001</v>
      </c>
      <c r="O275" s="13">
        <f t="shared" si="46"/>
        <v>8735.7150000000001</v>
      </c>
      <c r="P275" s="51"/>
      <c r="Q275" s="562">
        <v>5823.81</v>
      </c>
      <c r="R275" s="562">
        <v>5823.81</v>
      </c>
      <c r="S275" s="554">
        <v>5823.81</v>
      </c>
      <c r="T275" s="522">
        <v>5823.81</v>
      </c>
      <c r="U275" s="398">
        <v>5823.81</v>
      </c>
      <c r="V275" s="398">
        <v>5823.81</v>
      </c>
      <c r="W275" s="398">
        <v>5823.81</v>
      </c>
      <c r="X275" s="398">
        <v>5823.81</v>
      </c>
      <c r="Y275" s="436">
        <v>5823.81</v>
      </c>
      <c r="Z275" s="399">
        <v>5570.6172500000002</v>
      </c>
      <c r="AA275" s="399">
        <v>5570.6172500000002</v>
      </c>
      <c r="AB275" s="371">
        <v>5064.1975000000002</v>
      </c>
      <c r="AC275" s="303">
        <v>3492.55</v>
      </c>
      <c r="AD275" s="289">
        <v>0</v>
      </c>
      <c r="AE275" s="277"/>
      <c r="AF275" s="208"/>
      <c r="AG275" s="208"/>
      <c r="AH275" s="208"/>
      <c r="AI275" s="208">
        <v>0</v>
      </c>
      <c r="AJ275" s="208">
        <v>0</v>
      </c>
      <c r="AK275" s="208">
        <v>0</v>
      </c>
      <c r="AL275" s="208">
        <v>0</v>
      </c>
      <c r="AM275" s="190"/>
      <c r="AN275" s="312">
        <f t="shared" ca="1" si="56"/>
        <v>1</v>
      </c>
    </row>
    <row r="276" spans="1:41" ht="9.9499999999999993" customHeight="1" x14ac:dyDescent="0.25">
      <c r="D276" s="136"/>
      <c r="E276" s="138"/>
      <c r="F276" s="139"/>
      <c r="K276" s="202">
        <f t="shared" si="60"/>
        <v>0</v>
      </c>
      <c r="L276" s="202">
        <f t="shared" si="60"/>
        <v>0</v>
      </c>
      <c r="M276" s="51"/>
      <c r="N276" s="13"/>
      <c r="O276" s="13"/>
      <c r="P276" s="51"/>
      <c r="Q276" s="398"/>
      <c r="R276" s="398"/>
      <c r="S276" s="398"/>
      <c r="T276" s="398"/>
      <c r="U276" s="398"/>
      <c r="V276" s="398"/>
      <c r="W276" s="398"/>
      <c r="X276" s="398"/>
      <c r="Y276" s="400"/>
      <c r="Z276" s="399"/>
      <c r="AA276" s="399"/>
      <c r="AB276" s="371"/>
      <c r="AC276" s="300"/>
      <c r="AD276" s="289"/>
      <c r="AE276" s="277"/>
      <c r="AF276" s="208"/>
      <c r="AG276" s="208"/>
      <c r="AH276" s="208"/>
      <c r="AI276" s="208"/>
      <c r="AJ276" s="208"/>
      <c r="AK276" s="208"/>
      <c r="AL276" s="208"/>
      <c r="AM276" s="190"/>
      <c r="AN276" s="312" t="e">
        <f t="shared" ca="1" si="56"/>
        <v>#DIV/0!</v>
      </c>
    </row>
    <row r="277" spans="1:41" ht="23.1" customHeight="1" x14ac:dyDescent="0.25">
      <c r="D277" s="615" t="s">
        <v>3</v>
      </c>
      <c r="E277" s="615"/>
      <c r="F277" s="615"/>
      <c r="G277" s="615"/>
      <c r="H277" s="615"/>
      <c r="I277" s="615"/>
      <c r="J277" s="34"/>
      <c r="K277" s="202">
        <f t="shared" si="60"/>
        <v>0</v>
      </c>
      <c r="L277" s="202">
        <f t="shared" si="60"/>
        <v>0</v>
      </c>
      <c r="M277" s="2"/>
      <c r="N277" s="13"/>
      <c r="O277" s="13"/>
      <c r="P277" s="2"/>
      <c r="Q277" s="571">
        <v>45569</v>
      </c>
      <c r="R277" s="571">
        <v>45569</v>
      </c>
      <c r="S277" s="553">
        <v>45480</v>
      </c>
      <c r="T277" s="476">
        <v>45455</v>
      </c>
      <c r="U277" s="476">
        <v>45425</v>
      </c>
      <c r="V277" s="476">
        <v>45394</v>
      </c>
      <c r="W277" s="473">
        <v>220324</v>
      </c>
      <c r="X277" s="398"/>
      <c r="Y277" s="400"/>
      <c r="Z277" s="399"/>
      <c r="AA277" s="399"/>
      <c r="AB277" s="333"/>
      <c r="AC277" s="333"/>
      <c r="AD277" s="330"/>
      <c r="AE277" s="280"/>
      <c r="AF277" s="331"/>
      <c r="AG277" s="331"/>
      <c r="AH277" s="208">
        <v>1043.5332599999999</v>
      </c>
      <c r="AI277" s="208">
        <v>1043.5332599999999</v>
      </c>
      <c r="AJ277" s="208">
        <v>1043.5332599999999</v>
      </c>
      <c r="AK277" s="208">
        <v>1043.5332599999999</v>
      </c>
      <c r="AL277" s="208">
        <v>941.13749999999993</v>
      </c>
      <c r="AM277" s="191">
        <v>752.91</v>
      </c>
      <c r="AN277" s="312">
        <f t="shared" ca="1" si="56"/>
        <v>1</v>
      </c>
    </row>
    <row r="278" spans="1:41" ht="23.1" customHeight="1" x14ac:dyDescent="0.25">
      <c r="A278" s="449" t="s">
        <v>251</v>
      </c>
      <c r="B278" s="2">
        <v>2003</v>
      </c>
      <c r="C278" s="2" t="s">
        <v>765</v>
      </c>
      <c r="D278" s="4" t="s">
        <v>764</v>
      </c>
      <c r="E278" s="116">
        <f t="shared" ref="E278:F279" si="61">K278</f>
        <v>5200</v>
      </c>
      <c r="F278" s="117">
        <f t="shared" si="61"/>
        <v>3200</v>
      </c>
      <c r="G278" s="101"/>
      <c r="K278" s="202">
        <f t="shared" si="60"/>
        <v>5200</v>
      </c>
      <c r="L278" s="202">
        <f t="shared" si="60"/>
        <v>3200</v>
      </c>
      <c r="M278" s="51"/>
      <c r="N278" s="13">
        <f t="shared" si="45"/>
        <v>5187</v>
      </c>
      <c r="O278" s="13">
        <f t="shared" si="46"/>
        <v>3112.2000000000003</v>
      </c>
      <c r="P278" s="51"/>
      <c r="Q278" s="562">
        <v>2074.8000000000002</v>
      </c>
      <c r="R278" s="562">
        <v>2074.8000000000002</v>
      </c>
      <c r="S278" s="554">
        <v>2074.8000000000002</v>
      </c>
      <c r="T278" s="477">
        <v>2074.8000000000002</v>
      </c>
      <c r="U278" s="477">
        <v>2074.8000000000002</v>
      </c>
      <c r="V278" s="477">
        <v>2074.8000000000002</v>
      </c>
      <c r="W278" s="450">
        <v>1995</v>
      </c>
      <c r="X278" s="450">
        <v>1995</v>
      </c>
      <c r="Y278" s="436">
        <v>1813.81</v>
      </c>
      <c r="Z278" s="399">
        <v>1734.9293500000001</v>
      </c>
      <c r="AA278" s="399">
        <v>1734.9293500000001</v>
      </c>
      <c r="AB278" s="371">
        <v>1577.2085</v>
      </c>
      <c r="AC278" s="305">
        <v>1087.73</v>
      </c>
      <c r="AD278" s="289">
        <v>1450</v>
      </c>
      <c r="AE278" s="277">
        <v>1160</v>
      </c>
      <c r="AF278" s="263">
        <v>1160</v>
      </c>
      <c r="AG278" s="263"/>
      <c r="AH278" s="208">
        <v>1043.5332599999999</v>
      </c>
      <c r="AI278" s="208">
        <v>1043.5332599999999</v>
      </c>
      <c r="AJ278" s="208">
        <v>1043.5332599999999</v>
      </c>
      <c r="AK278" s="208">
        <v>1043.5332599999999</v>
      </c>
      <c r="AL278" s="208">
        <v>941.13749999999993</v>
      </c>
      <c r="AM278" s="191">
        <v>752.91</v>
      </c>
      <c r="AN278" s="312">
        <f t="shared" ca="1" si="56"/>
        <v>1</v>
      </c>
    </row>
    <row r="279" spans="1:41" ht="23.1" customHeight="1" x14ac:dyDescent="0.25">
      <c r="A279" s="449" t="s">
        <v>251</v>
      </c>
      <c r="B279" s="2">
        <v>2003</v>
      </c>
      <c r="C279" s="2" t="s">
        <v>465</v>
      </c>
      <c r="D279" s="4" t="s">
        <v>163</v>
      </c>
      <c r="E279" s="116">
        <f t="shared" si="61"/>
        <v>6500</v>
      </c>
      <c r="F279" s="117">
        <f t="shared" si="61"/>
        <v>3900</v>
      </c>
      <c r="G279" s="101"/>
      <c r="K279" s="202">
        <f t="shared" si="60"/>
        <v>6500</v>
      </c>
      <c r="L279" s="202">
        <f t="shared" si="60"/>
        <v>3900</v>
      </c>
      <c r="M279" s="51"/>
      <c r="N279" s="13">
        <f t="shared" si="45"/>
        <v>6411.875</v>
      </c>
      <c r="O279" s="13">
        <f t="shared" si="46"/>
        <v>3847.125</v>
      </c>
      <c r="P279" s="51"/>
      <c r="Q279" s="562">
        <v>2564.75</v>
      </c>
      <c r="R279" s="562">
        <v>2564.75</v>
      </c>
      <c r="S279" s="554">
        <v>2564.75</v>
      </c>
      <c r="T279" s="477">
        <v>2564.75</v>
      </c>
      <c r="U279" s="477">
        <v>2564.75</v>
      </c>
      <c r="V279" s="477">
        <v>2564.75</v>
      </c>
      <c r="W279" s="450">
        <v>2475</v>
      </c>
      <c r="X279" s="450">
        <v>2475</v>
      </c>
      <c r="Y279" s="436">
        <v>2250</v>
      </c>
      <c r="Z279" s="399">
        <v>2166.7662500000001</v>
      </c>
      <c r="AA279" s="399">
        <v>2166.7662500000001</v>
      </c>
      <c r="AB279" s="368">
        <v>1969.7874999999999</v>
      </c>
      <c r="AC279" s="305">
        <v>1575.83</v>
      </c>
      <c r="AD279" s="289">
        <v>1450</v>
      </c>
      <c r="AE279" s="277">
        <v>1160</v>
      </c>
      <c r="AF279" s="263">
        <v>1160</v>
      </c>
      <c r="AG279" s="263">
        <v>1160</v>
      </c>
      <c r="AH279" s="208">
        <v>1043.5332599999999</v>
      </c>
      <c r="AI279" s="208">
        <v>1043.5332599999999</v>
      </c>
      <c r="AJ279" s="208">
        <v>1043.5332599999999</v>
      </c>
      <c r="AK279" s="208">
        <v>1043.5332599999999</v>
      </c>
      <c r="AL279" s="208">
        <v>941.13749999999993</v>
      </c>
      <c r="AM279" s="191">
        <v>752.91</v>
      </c>
      <c r="AN279" s="312">
        <f t="shared" ca="1" si="56"/>
        <v>1</v>
      </c>
    </row>
    <row r="280" spans="1:41" ht="9.9499999999999993" customHeight="1" x14ac:dyDescent="0.25">
      <c r="D280" s="136"/>
      <c r="E280" s="138"/>
      <c r="F280" s="139"/>
      <c r="G280" s="101"/>
      <c r="K280" s="202">
        <f t="shared" si="60"/>
        <v>0</v>
      </c>
      <c r="L280" s="202">
        <f t="shared" si="60"/>
        <v>0</v>
      </c>
      <c r="M280" s="51"/>
      <c r="N280" s="13"/>
      <c r="O280" s="13"/>
      <c r="P280" s="51"/>
      <c r="Q280" s="398"/>
      <c r="R280" s="398"/>
      <c r="S280" s="398"/>
      <c r="T280" s="398"/>
      <c r="U280" s="398"/>
      <c r="V280" s="398"/>
      <c r="W280" s="398"/>
      <c r="X280" s="398"/>
      <c r="Y280" s="400"/>
      <c r="Z280" s="399"/>
      <c r="AA280" s="399"/>
      <c r="AB280" s="371"/>
      <c r="AC280" s="300"/>
      <c r="AD280" s="289">
        <v>0</v>
      </c>
      <c r="AE280" s="277"/>
      <c r="AF280" s="208"/>
      <c r="AG280" s="208"/>
      <c r="AH280" s="208">
        <v>0</v>
      </c>
      <c r="AI280" s="208">
        <v>0</v>
      </c>
      <c r="AJ280" s="208">
        <v>0</v>
      </c>
      <c r="AK280" s="208">
        <v>0</v>
      </c>
      <c r="AL280" s="208">
        <v>0</v>
      </c>
      <c r="AM280" s="54"/>
      <c r="AN280" s="312" t="e">
        <f t="shared" ca="1" si="56"/>
        <v>#DIV/0!</v>
      </c>
    </row>
    <row r="281" spans="1:41" s="66" customFormat="1" ht="23.1" customHeight="1" x14ac:dyDescent="0.25">
      <c r="A281" s="2"/>
      <c r="B281" s="2"/>
      <c r="C281" s="2"/>
      <c r="D281" s="615" t="s">
        <v>27</v>
      </c>
      <c r="E281" s="615"/>
      <c r="F281" s="615"/>
      <c r="G281" s="615"/>
      <c r="H281" s="615"/>
      <c r="I281" s="615"/>
      <c r="J281" s="71"/>
      <c r="K281" s="202">
        <f t="shared" si="60"/>
        <v>0</v>
      </c>
      <c r="L281" s="202">
        <f t="shared" si="60"/>
        <v>0</v>
      </c>
      <c r="M281" s="51"/>
      <c r="N281" s="13"/>
      <c r="O281" s="13"/>
      <c r="P281" s="63"/>
      <c r="Q281" s="571">
        <v>45569</v>
      </c>
      <c r="R281" s="571">
        <v>45569</v>
      </c>
      <c r="S281" s="553">
        <v>45483</v>
      </c>
      <c r="T281" s="527">
        <v>45455</v>
      </c>
      <c r="U281" s="512">
        <v>45425</v>
      </c>
      <c r="V281" s="484">
        <v>150124</v>
      </c>
      <c r="W281" s="474">
        <v>220324</v>
      </c>
      <c r="X281" s="398"/>
      <c r="Y281" s="400"/>
      <c r="Z281" s="399"/>
      <c r="AA281" s="399"/>
      <c r="AB281" s="367"/>
      <c r="AC281" s="303"/>
      <c r="AD281" s="289"/>
      <c r="AE281" s="277"/>
      <c r="AF281" s="263"/>
      <c r="AG281" s="263"/>
      <c r="AH281" s="208"/>
      <c r="AI281" s="208"/>
      <c r="AJ281" s="208"/>
      <c r="AK281" s="208"/>
      <c r="AL281" s="208"/>
      <c r="AM281" s="191"/>
      <c r="AN281" s="312">
        <f t="shared" ca="1" si="56"/>
        <v>1</v>
      </c>
      <c r="AO281" s="144"/>
    </row>
    <row r="282" spans="1:41" s="66" customFormat="1" ht="23.1" customHeight="1" x14ac:dyDescent="0.25">
      <c r="A282" s="516" t="s">
        <v>290</v>
      </c>
      <c r="B282" s="2">
        <v>202</v>
      </c>
      <c r="C282" s="2" t="s">
        <v>304</v>
      </c>
      <c r="D282" s="4" t="s">
        <v>766</v>
      </c>
      <c r="E282" s="116">
        <f t="shared" ref="E282:F289" si="62">K282</f>
        <v>800</v>
      </c>
      <c r="F282" s="117">
        <f t="shared" si="62"/>
        <v>500</v>
      </c>
      <c r="G282" s="101"/>
      <c r="H282" s="2"/>
      <c r="I282" s="2"/>
      <c r="J282" s="71"/>
      <c r="K282" s="202">
        <f t="shared" si="60"/>
        <v>800</v>
      </c>
      <c r="L282" s="202">
        <f t="shared" si="60"/>
        <v>500</v>
      </c>
      <c r="M282" s="51"/>
      <c r="N282" s="13">
        <f t="shared" ref="N282:N342" si="63">Q282*$N$7</f>
        <v>768.77499999999998</v>
      </c>
      <c r="O282" s="13">
        <f t="shared" ref="O282:O342" si="64">Q282*$O$7</f>
        <v>461.26499999999999</v>
      </c>
      <c r="P282" s="63"/>
      <c r="Q282" s="562">
        <v>307.51</v>
      </c>
      <c r="R282" s="562">
        <v>307.51</v>
      </c>
      <c r="S282" s="554">
        <v>307.51</v>
      </c>
      <c r="T282" s="522">
        <v>307.51</v>
      </c>
      <c r="U282" s="398">
        <v>307.51</v>
      </c>
      <c r="V282" s="398">
        <v>307.51</v>
      </c>
      <c r="W282" s="398">
        <v>307.51</v>
      </c>
      <c r="X282" s="398">
        <v>307.51</v>
      </c>
      <c r="Y282" s="436">
        <v>307.51</v>
      </c>
      <c r="Z282" s="399">
        <v>294.13395000000003</v>
      </c>
      <c r="AA282" s="399">
        <v>294.13395000000003</v>
      </c>
      <c r="AB282" s="371">
        <v>267.39449999999999</v>
      </c>
      <c r="AC282" s="303">
        <v>184.41</v>
      </c>
      <c r="AD282" s="289">
        <v>638.29999999999995</v>
      </c>
      <c r="AE282" s="277">
        <v>510.64</v>
      </c>
      <c r="AF282" s="263">
        <v>510.64</v>
      </c>
      <c r="AG282" s="263">
        <v>510.64</v>
      </c>
      <c r="AH282" s="208">
        <v>455.93855999999994</v>
      </c>
      <c r="AI282" s="208">
        <v>455.93855999999994</v>
      </c>
      <c r="AJ282" s="208">
        <v>455.93855999999994</v>
      </c>
      <c r="AK282" s="208">
        <v>455.93855999999994</v>
      </c>
      <c r="AL282" s="208">
        <v>411.2</v>
      </c>
      <c r="AM282" s="191">
        <v>328.96</v>
      </c>
      <c r="AN282" s="312">
        <f t="shared" ca="1" si="56"/>
        <v>1</v>
      </c>
      <c r="AO282" s="144"/>
    </row>
    <row r="283" spans="1:41" ht="23.1" customHeight="1" x14ac:dyDescent="0.25">
      <c r="A283" s="516" t="s">
        <v>290</v>
      </c>
      <c r="B283" s="2">
        <v>203</v>
      </c>
      <c r="C283" s="2" t="s">
        <v>305</v>
      </c>
      <c r="D283" s="4" t="s">
        <v>65</v>
      </c>
      <c r="E283" s="116">
        <f>K283</f>
        <v>2700</v>
      </c>
      <c r="F283" s="117">
        <f t="shared" si="62"/>
        <v>1600</v>
      </c>
      <c r="G283" s="101"/>
      <c r="J283" s="71"/>
      <c r="K283" s="202">
        <f t="shared" si="60"/>
        <v>2700</v>
      </c>
      <c r="L283" s="202">
        <f t="shared" si="60"/>
        <v>1600</v>
      </c>
      <c r="M283" s="51"/>
      <c r="N283" s="13">
        <f t="shared" si="63"/>
        <v>2660.8999999999996</v>
      </c>
      <c r="O283" s="13">
        <f t="shared" si="64"/>
        <v>1596.54</v>
      </c>
      <c r="P283" s="51"/>
      <c r="Q283" s="562">
        <v>1064.3599999999999</v>
      </c>
      <c r="R283" s="562">
        <v>1064.3599999999999</v>
      </c>
      <c r="S283" s="554">
        <v>1064.3599999999999</v>
      </c>
      <c r="T283" s="522">
        <v>1064.3599999999999</v>
      </c>
      <c r="U283" s="398">
        <v>1064.3599999999999</v>
      </c>
      <c r="V283" s="398">
        <v>1064.3599999999999</v>
      </c>
      <c r="W283" s="398">
        <v>1064.3599999999999</v>
      </c>
      <c r="X283" s="398">
        <v>1064.3599999999999</v>
      </c>
      <c r="Y283" s="436">
        <v>1064.3599999999999</v>
      </c>
      <c r="Z283" s="399">
        <v>1018.0885</v>
      </c>
      <c r="AA283" s="399">
        <v>1018.0885</v>
      </c>
      <c r="AB283" s="371">
        <v>925.53499999999985</v>
      </c>
      <c r="AC283" s="303">
        <v>638.29999999999995</v>
      </c>
      <c r="AD283" s="289">
        <v>891.25</v>
      </c>
      <c r="AE283" s="277">
        <v>713</v>
      </c>
      <c r="AF283" s="263">
        <v>713</v>
      </c>
      <c r="AG283" s="263">
        <v>713</v>
      </c>
      <c r="AH283" s="208">
        <v>636.6175199999999</v>
      </c>
      <c r="AI283" s="208">
        <v>636.6175199999999</v>
      </c>
      <c r="AJ283" s="208">
        <v>636.6175199999999</v>
      </c>
      <c r="AK283" s="208">
        <v>636.6175199999999</v>
      </c>
      <c r="AL283" s="208">
        <v>574.15</v>
      </c>
      <c r="AM283" s="191">
        <v>459.32</v>
      </c>
      <c r="AN283" s="312">
        <f t="shared" ca="1" si="56"/>
        <v>1</v>
      </c>
    </row>
    <row r="284" spans="1:41" ht="23.1" customHeight="1" x14ac:dyDescent="0.25">
      <c r="A284" s="516" t="s">
        <v>290</v>
      </c>
      <c r="B284" s="2">
        <v>203</v>
      </c>
      <c r="C284" s="2" t="s">
        <v>305</v>
      </c>
      <c r="D284" s="4" t="s">
        <v>66</v>
      </c>
      <c r="E284" s="116">
        <f t="shared" si="62"/>
        <v>3800</v>
      </c>
      <c r="F284" s="117">
        <f t="shared" si="62"/>
        <v>2300</v>
      </c>
      <c r="G284" s="101"/>
      <c r="J284" s="71"/>
      <c r="K284" s="202">
        <f t="shared" si="60"/>
        <v>3800</v>
      </c>
      <c r="L284" s="202">
        <f t="shared" si="60"/>
        <v>2300</v>
      </c>
      <c r="M284" s="51"/>
      <c r="N284" s="13">
        <f t="shared" si="63"/>
        <v>3715.4250000000002</v>
      </c>
      <c r="O284" s="13">
        <f t="shared" si="64"/>
        <v>2229.2550000000001</v>
      </c>
      <c r="P284" s="51"/>
      <c r="Q284" s="562">
        <v>1486.17</v>
      </c>
      <c r="R284" s="562">
        <v>1486.17</v>
      </c>
      <c r="S284" s="554">
        <v>1486.17</v>
      </c>
      <c r="T284" s="522">
        <v>1486.17</v>
      </c>
      <c r="U284" s="398">
        <v>1486.17</v>
      </c>
      <c r="V284" s="398">
        <v>1486.17</v>
      </c>
      <c r="W284" s="398">
        <v>1486.17</v>
      </c>
      <c r="X284" s="398">
        <v>1486.17</v>
      </c>
      <c r="Y284" s="436">
        <v>1486.17</v>
      </c>
      <c r="Z284" s="399">
        <v>1421.54375</v>
      </c>
      <c r="AA284" s="399">
        <v>1421.54375</v>
      </c>
      <c r="AB284" s="371">
        <v>1292.3125</v>
      </c>
      <c r="AC284" s="303">
        <v>891.25</v>
      </c>
      <c r="AD284" s="289">
        <v>891.25</v>
      </c>
      <c r="AE284" s="277">
        <v>713</v>
      </c>
      <c r="AF284" s="263">
        <v>713</v>
      </c>
      <c r="AG284" s="263">
        <v>713</v>
      </c>
      <c r="AH284" s="208">
        <v>636.6175199999999</v>
      </c>
      <c r="AI284" s="208">
        <v>636.6175199999999</v>
      </c>
      <c r="AJ284" s="208">
        <v>636.6175199999999</v>
      </c>
      <c r="AK284" s="208">
        <v>636.6175199999999</v>
      </c>
      <c r="AL284" s="208">
        <v>574.15</v>
      </c>
      <c r="AM284" s="191">
        <v>459.32</v>
      </c>
      <c r="AN284" s="312">
        <f t="shared" ca="1" si="56"/>
        <v>1</v>
      </c>
    </row>
    <row r="285" spans="1:41" ht="23.1" customHeight="1" x14ac:dyDescent="0.25">
      <c r="A285" s="516" t="s">
        <v>290</v>
      </c>
      <c r="B285" s="2">
        <v>204</v>
      </c>
      <c r="C285" s="2" t="s">
        <v>306</v>
      </c>
      <c r="D285" s="4" t="s">
        <v>67</v>
      </c>
      <c r="E285" s="116">
        <f t="shared" si="62"/>
        <v>5100</v>
      </c>
      <c r="F285" s="117">
        <f t="shared" si="62"/>
        <v>3100</v>
      </c>
      <c r="G285" s="101"/>
      <c r="J285" s="71"/>
      <c r="K285" s="202">
        <f t="shared" si="60"/>
        <v>5100</v>
      </c>
      <c r="L285" s="202">
        <f t="shared" si="60"/>
        <v>3100</v>
      </c>
      <c r="M285" s="51"/>
      <c r="N285" s="13">
        <f t="shared" si="63"/>
        <v>5032.3249999999998</v>
      </c>
      <c r="O285" s="13">
        <f t="shared" si="64"/>
        <v>3019.395</v>
      </c>
      <c r="P285" s="51"/>
      <c r="Q285" s="562">
        <v>2012.93</v>
      </c>
      <c r="R285" s="562">
        <v>2012.93</v>
      </c>
      <c r="S285" s="554">
        <v>2012.93</v>
      </c>
      <c r="T285" s="522">
        <v>2012.93</v>
      </c>
      <c r="U285" s="398">
        <v>2012.93</v>
      </c>
      <c r="V285" s="398">
        <v>2012.93</v>
      </c>
      <c r="W285" s="398">
        <v>2012.93</v>
      </c>
      <c r="X285" s="398">
        <v>2012.93</v>
      </c>
      <c r="Y285" s="436">
        <v>2012.93</v>
      </c>
      <c r="Z285" s="399">
        <v>1923.4304374999999</v>
      </c>
      <c r="AA285" s="399">
        <v>1923.4304374999999</v>
      </c>
      <c r="AB285" s="371">
        <v>1748.5731249999999</v>
      </c>
      <c r="AC285" s="303">
        <v>1205.9124999999999</v>
      </c>
      <c r="AD285" s="289">
        <v>1205.9124999999999</v>
      </c>
      <c r="AE285" s="277">
        <v>964.73</v>
      </c>
      <c r="AF285" s="263">
        <v>964.73</v>
      </c>
      <c r="AG285" s="263">
        <v>964.73</v>
      </c>
      <c r="AH285" s="208">
        <v>862.24446</v>
      </c>
      <c r="AI285" s="208">
        <v>862.24446</v>
      </c>
      <c r="AJ285" s="208">
        <v>862.24446</v>
      </c>
      <c r="AK285" s="208">
        <v>862.24446</v>
      </c>
      <c r="AL285" s="208">
        <v>777.63750000000005</v>
      </c>
      <c r="AM285" s="191">
        <v>622.11</v>
      </c>
      <c r="AN285" s="312">
        <f t="shared" ca="1" si="56"/>
        <v>1</v>
      </c>
    </row>
    <row r="286" spans="1:41" ht="23.1" customHeight="1" x14ac:dyDescent="0.25">
      <c r="A286" s="516" t="s">
        <v>290</v>
      </c>
      <c r="B286" s="2">
        <v>204</v>
      </c>
      <c r="C286" s="2" t="s">
        <v>725</v>
      </c>
      <c r="D286" s="4" t="s">
        <v>724</v>
      </c>
      <c r="E286" s="116">
        <f t="shared" si="62"/>
        <v>6100</v>
      </c>
      <c r="F286" s="117">
        <f t="shared" si="62"/>
        <v>3700</v>
      </c>
      <c r="G286" s="101"/>
      <c r="J286" s="71"/>
      <c r="K286" s="202">
        <f t="shared" si="60"/>
        <v>6100</v>
      </c>
      <c r="L286" s="202">
        <f t="shared" si="60"/>
        <v>3700</v>
      </c>
      <c r="M286" s="51"/>
      <c r="N286" s="13">
        <f t="shared" si="63"/>
        <v>6031.1749999999993</v>
      </c>
      <c r="O286" s="13">
        <f t="shared" si="64"/>
        <v>3618.7049999999999</v>
      </c>
      <c r="P286" s="51"/>
      <c r="Q286" s="562">
        <v>2412.4699999999998</v>
      </c>
      <c r="R286" s="562">
        <v>2412.4699999999998</v>
      </c>
      <c r="S286" s="554">
        <v>2412.4699999999998</v>
      </c>
      <c r="T286" s="522">
        <v>2412.4699999999998</v>
      </c>
      <c r="U286" s="398">
        <v>2412.4699999999998</v>
      </c>
      <c r="V286" s="398">
        <v>2412.4699999999998</v>
      </c>
      <c r="W286" s="398">
        <v>2412.4699999999998</v>
      </c>
      <c r="X286" s="398">
        <v>2412.4699999999998</v>
      </c>
      <c r="Y286" s="436">
        <v>2412.4699999999998</v>
      </c>
      <c r="Z286" s="399">
        <v>2307.5503000000003</v>
      </c>
      <c r="AA286" s="399">
        <v>2307.5503000000003</v>
      </c>
      <c r="AB286" s="371">
        <v>2097.7730000000001</v>
      </c>
      <c r="AC286" s="303">
        <v>1446.74</v>
      </c>
      <c r="AD286" s="289">
        <v>1205.9124999999999</v>
      </c>
      <c r="AE286" s="277">
        <v>964.73</v>
      </c>
      <c r="AF286" s="263">
        <v>964.73</v>
      </c>
      <c r="AG286" s="263">
        <v>964.73</v>
      </c>
      <c r="AH286" s="208">
        <v>862.24446</v>
      </c>
      <c r="AI286" s="208">
        <v>862.24446</v>
      </c>
      <c r="AJ286" s="208">
        <v>862.24446</v>
      </c>
      <c r="AK286" s="208">
        <v>862.24446</v>
      </c>
      <c r="AL286" s="208">
        <v>777.63750000000005</v>
      </c>
      <c r="AM286" s="191">
        <v>622.11</v>
      </c>
      <c r="AN286" s="312">
        <f t="shared" ca="1" si="56"/>
        <v>1</v>
      </c>
    </row>
    <row r="287" spans="1:41" ht="23.1" customHeight="1" x14ac:dyDescent="0.25">
      <c r="A287" s="517" t="s">
        <v>256</v>
      </c>
      <c r="B287" s="2">
        <v>409</v>
      </c>
      <c r="C287" s="2" t="s">
        <v>353</v>
      </c>
      <c r="D287" s="4" t="s">
        <v>219</v>
      </c>
      <c r="E287" s="116">
        <f t="shared" si="62"/>
        <v>4900</v>
      </c>
      <c r="F287" s="117">
        <f t="shared" si="62"/>
        <v>2900</v>
      </c>
      <c r="G287" s="101"/>
      <c r="J287" s="71"/>
      <c r="K287" s="202">
        <f t="shared" si="60"/>
        <v>4900</v>
      </c>
      <c r="L287" s="202">
        <f t="shared" si="60"/>
        <v>2900</v>
      </c>
      <c r="M287" s="51"/>
      <c r="N287" s="13">
        <f t="shared" si="63"/>
        <v>4820.8</v>
      </c>
      <c r="O287" s="13">
        <f t="shared" si="64"/>
        <v>2892.48</v>
      </c>
      <c r="P287" s="51"/>
      <c r="Q287" s="562">
        <v>1928.32</v>
      </c>
      <c r="R287" s="562">
        <v>1928.32</v>
      </c>
      <c r="S287" s="554">
        <v>1928.32</v>
      </c>
      <c r="T287" s="529">
        <v>1928.32</v>
      </c>
      <c r="U287" s="467">
        <v>1785.48</v>
      </c>
      <c r="V287" s="467">
        <v>1785.48</v>
      </c>
      <c r="W287" s="467">
        <v>1785.48</v>
      </c>
      <c r="X287" s="398">
        <v>1233.2885795999998</v>
      </c>
      <c r="Y287" s="400">
        <v>1233.2885795999998</v>
      </c>
      <c r="Z287" s="409">
        <v>1233.2885795999998</v>
      </c>
      <c r="AA287" s="409">
        <v>1233.2885795999998</v>
      </c>
      <c r="AB287" s="370">
        <v>1063.1798099999999</v>
      </c>
      <c r="AC287" s="300">
        <v>850.54384799999991</v>
      </c>
      <c r="AD287" s="289">
        <v>850.54384799999991</v>
      </c>
      <c r="AE287" s="277">
        <v>680.43507839999995</v>
      </c>
      <c r="AF287" s="263">
        <v>680.43507839999995</v>
      </c>
      <c r="AG287" s="263">
        <v>680.43507839999995</v>
      </c>
      <c r="AH287" s="208">
        <v>567.02923199999998</v>
      </c>
      <c r="AI287" s="208">
        <v>567.02923199999998</v>
      </c>
      <c r="AJ287" s="208">
        <v>567.02923199999998</v>
      </c>
      <c r="AK287" s="208">
        <v>567.02923199999998</v>
      </c>
      <c r="AL287" s="208">
        <v>511.39000000000004</v>
      </c>
      <c r="AM287" s="190">
        <v>409.11200000000002</v>
      </c>
      <c r="AN287" s="312">
        <f t="shared" ca="1" si="56"/>
        <v>1</v>
      </c>
    </row>
    <row r="288" spans="1:41" ht="23.1" customHeight="1" x14ac:dyDescent="0.25">
      <c r="A288" s="517" t="s">
        <v>256</v>
      </c>
      <c r="B288" s="2">
        <v>410</v>
      </c>
      <c r="C288" s="2" t="s">
        <v>354</v>
      </c>
      <c r="D288" s="4" t="s">
        <v>220</v>
      </c>
      <c r="E288" s="116">
        <f t="shared" si="62"/>
        <v>7200</v>
      </c>
      <c r="F288" s="117">
        <f t="shared" si="62"/>
        <v>4300</v>
      </c>
      <c r="G288" s="101"/>
      <c r="J288" s="71"/>
      <c r="K288" s="202">
        <f t="shared" si="60"/>
        <v>7200</v>
      </c>
      <c r="L288" s="202">
        <f t="shared" si="60"/>
        <v>4300</v>
      </c>
      <c r="M288" s="51"/>
      <c r="N288" s="13">
        <f t="shared" si="63"/>
        <v>7149.4750000000004</v>
      </c>
      <c r="O288" s="13">
        <f t="shared" si="64"/>
        <v>4289.6849999999995</v>
      </c>
      <c r="P288" s="51"/>
      <c r="Q288" s="562">
        <v>2859.79</v>
      </c>
      <c r="R288" s="562">
        <v>2859.79</v>
      </c>
      <c r="S288" s="554">
        <v>2859.79</v>
      </c>
      <c r="T288" s="529">
        <v>2859.79</v>
      </c>
      <c r="U288" s="467">
        <v>2647.96</v>
      </c>
      <c r="V288" s="467">
        <v>2647.96</v>
      </c>
      <c r="W288" s="467">
        <v>2647.96</v>
      </c>
      <c r="X288" s="398">
        <v>1817.5023404999997</v>
      </c>
      <c r="Y288" s="400">
        <v>1817.5023404999997</v>
      </c>
      <c r="Z288" s="409">
        <v>1817.5023404999997</v>
      </c>
      <c r="AA288" s="409">
        <v>1817.5023404999997</v>
      </c>
      <c r="AB288" s="370">
        <v>1566.8123624999998</v>
      </c>
      <c r="AC288" s="300">
        <v>1253.4498899999999</v>
      </c>
      <c r="AD288" s="289">
        <v>1253.4498899999999</v>
      </c>
      <c r="AE288" s="277">
        <v>1002.759912</v>
      </c>
      <c r="AF288" s="263">
        <v>1002.759912</v>
      </c>
      <c r="AG288" s="263">
        <v>1002.759912</v>
      </c>
      <c r="AH288" s="208">
        <v>835.63326000000006</v>
      </c>
      <c r="AI288" s="208">
        <v>835.63326000000006</v>
      </c>
      <c r="AJ288" s="208">
        <v>835.63326000000006</v>
      </c>
      <c r="AK288" s="208">
        <v>835.63326000000006</v>
      </c>
      <c r="AL288" s="208">
        <v>753.63750000000005</v>
      </c>
      <c r="AM288" s="190">
        <v>602.91000000000008</v>
      </c>
      <c r="AN288" s="312">
        <f t="shared" ca="1" si="56"/>
        <v>1</v>
      </c>
    </row>
    <row r="289" spans="1:47" ht="23.1" customHeight="1" x14ac:dyDescent="0.25">
      <c r="A289" s="517" t="s">
        <v>256</v>
      </c>
      <c r="B289" s="2">
        <v>411</v>
      </c>
      <c r="C289" s="2" t="s">
        <v>355</v>
      </c>
      <c r="D289" s="4" t="s">
        <v>221</v>
      </c>
      <c r="E289" s="116">
        <f t="shared" si="62"/>
        <v>7800</v>
      </c>
      <c r="F289" s="117">
        <f t="shared" si="62"/>
        <v>4700</v>
      </c>
      <c r="G289" s="101"/>
      <c r="J289" s="71"/>
      <c r="K289" s="202">
        <f t="shared" si="60"/>
        <v>7800</v>
      </c>
      <c r="L289" s="202">
        <f t="shared" si="60"/>
        <v>4700</v>
      </c>
      <c r="M289" s="51"/>
      <c r="N289" s="13">
        <f t="shared" si="63"/>
        <v>7762.2749999999996</v>
      </c>
      <c r="O289" s="13">
        <f t="shared" si="64"/>
        <v>4657.3649999999998</v>
      </c>
      <c r="P289" s="51"/>
      <c r="Q289" s="562">
        <v>3104.91</v>
      </c>
      <c r="R289" s="562">
        <v>3104.91</v>
      </c>
      <c r="S289" s="554">
        <v>3104.91</v>
      </c>
      <c r="T289" s="529">
        <v>3104.91</v>
      </c>
      <c r="U289" s="467">
        <v>2874.92</v>
      </c>
      <c r="V289" s="467">
        <v>2874.92</v>
      </c>
      <c r="W289" s="467">
        <v>2874.92</v>
      </c>
      <c r="X289" s="398">
        <v>1985.0600731499999</v>
      </c>
      <c r="Y289" s="400">
        <v>1985.0600731499999</v>
      </c>
      <c r="Z289" s="409">
        <v>1985.0600731499999</v>
      </c>
      <c r="AA289" s="409">
        <v>1985.0600731499999</v>
      </c>
      <c r="AB289" s="370">
        <v>1711.25868375</v>
      </c>
      <c r="AC289" s="300">
        <v>1369.0069470000001</v>
      </c>
      <c r="AD289" s="289">
        <v>1369.0069470000001</v>
      </c>
      <c r="AE289" s="277">
        <v>1095.2055576</v>
      </c>
      <c r="AF289" s="263">
        <v>1095.2055576</v>
      </c>
      <c r="AG289" s="263">
        <v>1095.2055576</v>
      </c>
      <c r="AH289" s="208">
        <v>912.67129799999998</v>
      </c>
      <c r="AI289" s="208">
        <v>912.67129799999998</v>
      </c>
      <c r="AJ289" s="208">
        <v>912.67129799999998</v>
      </c>
      <c r="AK289" s="208">
        <v>912.67129799999998</v>
      </c>
      <c r="AL289" s="208">
        <v>823.11625000000004</v>
      </c>
      <c r="AM289" s="190">
        <v>658.49300000000005</v>
      </c>
      <c r="AN289" s="312">
        <f t="shared" ca="1" si="56"/>
        <v>1</v>
      </c>
    </row>
    <row r="290" spans="1:47" ht="9.9499999999999993" customHeight="1" x14ac:dyDescent="0.25">
      <c r="D290" s="136"/>
      <c r="E290" s="138"/>
      <c r="F290" s="139"/>
      <c r="J290" s="34"/>
      <c r="K290" s="202">
        <f t="shared" si="60"/>
        <v>0</v>
      </c>
      <c r="L290" s="202">
        <f t="shared" si="60"/>
        <v>0</v>
      </c>
      <c r="M290" s="2"/>
      <c r="N290" s="13"/>
      <c r="O290" s="13"/>
      <c r="P290" s="2"/>
      <c r="Q290" s="398"/>
      <c r="R290" s="398"/>
      <c r="S290" s="398"/>
      <c r="T290" s="398"/>
      <c r="U290" s="398"/>
      <c r="V290" s="398"/>
      <c r="W290" s="398"/>
      <c r="X290" s="398"/>
      <c r="Y290" s="400"/>
      <c r="Z290" s="403"/>
      <c r="AA290" s="403"/>
      <c r="AB290" s="340"/>
      <c r="AC290" s="333"/>
      <c r="AD290" s="330"/>
      <c r="AE290" s="280"/>
      <c r="AF290" s="331"/>
      <c r="AG290" s="331"/>
      <c r="AH290" s="237"/>
      <c r="AI290" s="237"/>
      <c r="AJ290" s="237"/>
      <c r="AK290" s="237"/>
      <c r="AL290" s="237"/>
      <c r="AM290" s="197"/>
      <c r="AN290" s="312" t="e">
        <f t="shared" ca="1" si="56"/>
        <v>#DIV/0!</v>
      </c>
    </row>
    <row r="291" spans="1:47" s="66" customFormat="1" ht="23.1" customHeight="1" x14ac:dyDescent="0.25">
      <c r="A291" s="2"/>
      <c r="B291" s="2"/>
      <c r="C291" s="2"/>
      <c r="D291" s="615" t="s">
        <v>796</v>
      </c>
      <c r="E291" s="615"/>
      <c r="F291" s="615"/>
      <c r="G291" s="615"/>
      <c r="H291" s="615"/>
      <c r="I291" s="615"/>
      <c r="J291" s="71"/>
      <c r="K291" s="202">
        <f t="shared" si="60"/>
        <v>0</v>
      </c>
      <c r="L291" s="202">
        <f t="shared" si="60"/>
        <v>0</v>
      </c>
      <c r="M291" s="51"/>
      <c r="N291" s="13"/>
      <c r="O291" s="13"/>
      <c r="P291" s="63"/>
      <c r="Q291" s="571">
        <v>45569</v>
      </c>
      <c r="R291" s="571">
        <v>45569</v>
      </c>
      <c r="S291" s="553">
        <v>45483</v>
      </c>
      <c r="T291" s="532">
        <v>45455</v>
      </c>
      <c r="U291" s="509">
        <v>45425</v>
      </c>
      <c r="V291" s="480">
        <v>290224</v>
      </c>
      <c r="W291" s="474">
        <v>220324</v>
      </c>
      <c r="X291" s="398"/>
      <c r="Y291" s="400"/>
      <c r="Z291" s="403"/>
      <c r="AA291" s="403"/>
      <c r="AB291" s="370"/>
      <c r="AC291" s="305"/>
      <c r="AD291" s="289"/>
      <c r="AE291" s="277">
        <v>199</v>
      </c>
      <c r="AF291" s="263">
        <v>199</v>
      </c>
      <c r="AG291" s="263">
        <v>199</v>
      </c>
      <c r="AH291" s="208">
        <v>187.06841999999997</v>
      </c>
      <c r="AI291" s="208">
        <v>187.06841999999997</v>
      </c>
      <c r="AJ291" s="208">
        <v>187.06841999999997</v>
      </c>
      <c r="AK291" s="208">
        <v>187.06841999999997</v>
      </c>
      <c r="AL291" s="208">
        <v>168.71250000000001</v>
      </c>
      <c r="AM291" s="191">
        <v>134.97</v>
      </c>
      <c r="AN291" s="312">
        <f t="shared" ca="1" si="56"/>
        <v>1</v>
      </c>
      <c r="AO291" s="144"/>
    </row>
    <row r="292" spans="1:47" s="66" customFormat="1" ht="23.1" customHeight="1" x14ac:dyDescent="0.25">
      <c r="A292" s="517" t="s">
        <v>254</v>
      </c>
      <c r="B292" s="2">
        <v>402</v>
      </c>
      <c r="C292" s="2" t="s">
        <v>349</v>
      </c>
      <c r="D292" s="91" t="s">
        <v>197</v>
      </c>
      <c r="E292" s="116">
        <f t="shared" ref="E292:F298" si="65">K292</f>
        <v>1500</v>
      </c>
      <c r="F292" s="117">
        <f t="shared" si="65"/>
        <v>900</v>
      </c>
      <c r="G292" s="101"/>
      <c r="H292" s="45"/>
      <c r="I292" s="2"/>
      <c r="J292" s="71"/>
      <c r="K292" s="202">
        <f t="shared" si="60"/>
        <v>1500</v>
      </c>
      <c r="L292" s="202">
        <f t="shared" si="60"/>
        <v>900</v>
      </c>
      <c r="M292" s="51"/>
      <c r="N292" s="13">
        <f t="shared" si="63"/>
        <v>1421.875</v>
      </c>
      <c r="O292" s="13">
        <f t="shared" si="64"/>
        <v>853.125</v>
      </c>
      <c r="P292" s="63"/>
      <c r="Q292" s="562">
        <v>568.75</v>
      </c>
      <c r="R292" s="562">
        <v>568.75</v>
      </c>
      <c r="S292" s="554">
        <v>568.75</v>
      </c>
      <c r="T292" s="531">
        <v>568.75</v>
      </c>
      <c r="U292" s="478">
        <v>526.62</v>
      </c>
      <c r="V292" s="478">
        <v>526.62</v>
      </c>
      <c r="W292" s="398">
        <v>526.62</v>
      </c>
      <c r="X292" s="398">
        <v>381.61</v>
      </c>
      <c r="Y292" s="436">
        <v>381.61</v>
      </c>
      <c r="Z292" s="409">
        <v>381.61</v>
      </c>
      <c r="AA292" s="409">
        <v>381.61</v>
      </c>
      <c r="AB292" s="370">
        <v>328.97500000000002</v>
      </c>
      <c r="AC292" s="305">
        <v>263.18</v>
      </c>
      <c r="AD292" s="289">
        <v>248.75</v>
      </c>
      <c r="AE292" s="277">
        <v>199</v>
      </c>
      <c r="AF292" s="263">
        <v>199</v>
      </c>
      <c r="AG292" s="263">
        <v>199</v>
      </c>
      <c r="AH292" s="208">
        <v>187.06841999999997</v>
      </c>
      <c r="AI292" s="208">
        <v>187.06841999999997</v>
      </c>
      <c r="AJ292" s="208">
        <v>187.06841999999997</v>
      </c>
      <c r="AK292" s="208">
        <v>187.06841999999997</v>
      </c>
      <c r="AL292" s="208">
        <v>168.71250000000001</v>
      </c>
      <c r="AM292" s="191">
        <v>134.97</v>
      </c>
      <c r="AN292" s="312">
        <f t="shared" ca="1" si="56"/>
        <v>1</v>
      </c>
      <c r="AO292" s="144"/>
    </row>
    <row r="293" spans="1:47" ht="23.1" customHeight="1" x14ac:dyDescent="0.25">
      <c r="A293" s="517"/>
      <c r="B293" s="2">
        <v>403</v>
      </c>
      <c r="C293" s="2" t="s">
        <v>350</v>
      </c>
      <c r="D293" s="91" t="s">
        <v>198</v>
      </c>
      <c r="E293" s="116">
        <f t="shared" si="65"/>
        <v>2500</v>
      </c>
      <c r="F293" s="117">
        <f t="shared" si="65"/>
        <v>1500</v>
      </c>
      <c r="G293" s="101"/>
      <c r="H293" s="45"/>
      <c r="J293" s="71"/>
      <c r="K293" s="202">
        <f t="shared" si="60"/>
        <v>2500</v>
      </c>
      <c r="L293" s="202">
        <f t="shared" si="60"/>
        <v>1500</v>
      </c>
      <c r="M293" s="51"/>
      <c r="N293" s="13">
        <f t="shared" si="63"/>
        <v>2493.5499999999997</v>
      </c>
      <c r="O293" s="13">
        <f t="shared" si="64"/>
        <v>1496.1299999999999</v>
      </c>
      <c r="P293" s="51"/>
      <c r="Q293" s="562">
        <v>997.42</v>
      </c>
      <c r="R293" s="562">
        <v>997.42</v>
      </c>
      <c r="S293" s="554">
        <v>997.42</v>
      </c>
      <c r="T293" s="531">
        <v>997.42</v>
      </c>
      <c r="U293" s="478">
        <v>923.54</v>
      </c>
      <c r="V293" s="478">
        <v>923.54</v>
      </c>
      <c r="W293" s="398">
        <v>923.54</v>
      </c>
      <c r="X293" s="398">
        <v>669.23</v>
      </c>
      <c r="Y293" s="436">
        <v>669.23</v>
      </c>
      <c r="Z293" s="409">
        <v>669.23</v>
      </c>
      <c r="AA293" s="409">
        <v>669.23</v>
      </c>
      <c r="AB293" s="370">
        <v>576.92500000000007</v>
      </c>
      <c r="AC293" s="305">
        <v>461.54</v>
      </c>
      <c r="AD293" s="289">
        <v>436.25</v>
      </c>
      <c r="AE293" s="277">
        <v>349</v>
      </c>
      <c r="AF293" s="263">
        <v>349</v>
      </c>
      <c r="AG293" s="263">
        <v>349</v>
      </c>
      <c r="AH293" s="208">
        <v>320.24915999999996</v>
      </c>
      <c r="AI293" s="208">
        <v>320.24915999999996</v>
      </c>
      <c r="AJ293" s="208">
        <v>320.24915999999996</v>
      </c>
      <c r="AK293" s="208">
        <v>320.24915999999996</v>
      </c>
      <c r="AL293" s="208">
        <v>288.82499999999999</v>
      </c>
      <c r="AM293" s="191">
        <v>231.06</v>
      </c>
      <c r="AN293" s="312">
        <f t="shared" ca="1" si="56"/>
        <v>1</v>
      </c>
    </row>
    <row r="294" spans="1:47" ht="23.1" customHeight="1" x14ac:dyDescent="0.25">
      <c r="A294" s="517"/>
      <c r="B294" s="2">
        <v>404</v>
      </c>
      <c r="C294" s="2" t="s">
        <v>351</v>
      </c>
      <c r="D294" s="91" t="s">
        <v>199</v>
      </c>
      <c r="E294" s="116">
        <f t="shared" si="65"/>
        <v>3300</v>
      </c>
      <c r="F294" s="117">
        <f t="shared" si="65"/>
        <v>2000</v>
      </c>
      <c r="G294" s="101"/>
      <c r="H294" s="45"/>
      <c r="J294" s="71"/>
      <c r="K294" s="202">
        <f t="shared" si="60"/>
        <v>3300</v>
      </c>
      <c r="L294" s="202">
        <f t="shared" si="60"/>
        <v>2000</v>
      </c>
      <c r="M294" s="51"/>
      <c r="N294" s="13">
        <f t="shared" si="63"/>
        <v>3208.1</v>
      </c>
      <c r="O294" s="13">
        <f t="shared" si="64"/>
        <v>1924.8600000000001</v>
      </c>
      <c r="P294" s="51"/>
      <c r="Q294" s="562">
        <v>1283.24</v>
      </c>
      <c r="R294" s="562">
        <v>1283.24</v>
      </c>
      <c r="S294" s="554">
        <v>1283.24</v>
      </c>
      <c r="T294" s="531">
        <v>1283.24</v>
      </c>
      <c r="U294" s="478">
        <v>1188.18</v>
      </c>
      <c r="V294" s="478">
        <v>1188.18</v>
      </c>
      <c r="W294" s="398">
        <v>1188.18</v>
      </c>
      <c r="X294" s="398">
        <v>861.01</v>
      </c>
      <c r="Y294" s="436">
        <v>861.01</v>
      </c>
      <c r="Z294" s="409">
        <v>861.01</v>
      </c>
      <c r="AA294" s="409">
        <v>861.01</v>
      </c>
      <c r="AB294" s="370">
        <v>742.25</v>
      </c>
      <c r="AC294" s="305">
        <v>593.79999999999995</v>
      </c>
      <c r="AD294" s="289">
        <v>561.25</v>
      </c>
      <c r="AE294" s="277">
        <v>449</v>
      </c>
      <c r="AF294" s="263">
        <v>449</v>
      </c>
      <c r="AG294" s="263">
        <v>449</v>
      </c>
      <c r="AH294" s="208">
        <v>436.47911999999997</v>
      </c>
      <c r="AI294" s="208">
        <v>436.47911999999997</v>
      </c>
      <c r="AJ294" s="208">
        <v>436.47911999999997</v>
      </c>
      <c r="AK294" s="208">
        <v>436.47911999999997</v>
      </c>
      <c r="AL294" s="208">
        <v>393.65000000000003</v>
      </c>
      <c r="AM294" s="191">
        <v>314.92</v>
      </c>
      <c r="AN294" s="312">
        <f t="shared" ca="1" si="56"/>
        <v>1</v>
      </c>
    </row>
    <row r="295" spans="1:47" ht="23.1" customHeight="1" x14ac:dyDescent="0.25">
      <c r="A295" s="517"/>
      <c r="B295" s="2">
        <v>405</v>
      </c>
      <c r="C295" s="2" t="s">
        <v>352</v>
      </c>
      <c r="D295" s="91" t="s">
        <v>200</v>
      </c>
      <c r="E295" s="116">
        <f t="shared" si="65"/>
        <v>4300</v>
      </c>
      <c r="F295" s="117">
        <f t="shared" si="65"/>
        <v>2600</v>
      </c>
      <c r="G295" s="101"/>
      <c r="H295" s="45"/>
      <c r="J295" s="71"/>
      <c r="K295" s="202">
        <f t="shared" si="60"/>
        <v>4300</v>
      </c>
      <c r="L295" s="202">
        <f t="shared" si="60"/>
        <v>2600</v>
      </c>
      <c r="M295" s="51"/>
      <c r="N295" s="13">
        <f t="shared" si="63"/>
        <v>4287.0249999999996</v>
      </c>
      <c r="O295" s="13">
        <f t="shared" si="64"/>
        <v>2572.2150000000001</v>
      </c>
      <c r="P295" s="51"/>
      <c r="Q295" s="562">
        <v>1714.81</v>
      </c>
      <c r="R295" s="562">
        <v>1714.81</v>
      </c>
      <c r="S295" s="554">
        <v>1714.81</v>
      </c>
      <c r="T295" s="531">
        <v>1714.81</v>
      </c>
      <c r="U295" s="478">
        <v>1587.78</v>
      </c>
      <c r="V295" s="478">
        <v>1587.78</v>
      </c>
      <c r="W295" s="398">
        <v>1587.78</v>
      </c>
      <c r="X295" s="398">
        <v>1150.57</v>
      </c>
      <c r="Y295" s="436">
        <v>1150.57</v>
      </c>
      <c r="Z295" s="409">
        <v>1150.57</v>
      </c>
      <c r="AA295" s="409">
        <v>1150.57</v>
      </c>
      <c r="AB295" s="370">
        <v>991.875</v>
      </c>
      <c r="AC295" s="305">
        <v>793.5</v>
      </c>
      <c r="AD295" s="289">
        <v>750</v>
      </c>
      <c r="AE295" s="277">
        <v>600</v>
      </c>
      <c r="AF295" s="263">
        <v>600</v>
      </c>
      <c r="AG295" s="263">
        <v>600</v>
      </c>
      <c r="AH295" s="208">
        <v>487.26215999999999</v>
      </c>
      <c r="AI295" s="208">
        <v>487.26215999999999</v>
      </c>
      <c r="AJ295" s="208">
        <v>487.26215999999999</v>
      </c>
      <c r="AK295" s="208">
        <v>487.26215999999999</v>
      </c>
      <c r="AL295" s="208">
        <v>439.45</v>
      </c>
      <c r="AM295" s="191">
        <v>351.56</v>
      </c>
      <c r="AN295" s="312">
        <f t="shared" ca="1" si="56"/>
        <v>1</v>
      </c>
    </row>
    <row r="296" spans="1:47" s="144" customFormat="1" ht="23.1" customHeight="1" x14ac:dyDescent="0.25">
      <c r="A296" s="517"/>
      <c r="B296" s="2"/>
      <c r="C296" s="2"/>
      <c r="D296" s="91" t="s">
        <v>901</v>
      </c>
      <c r="E296" s="116">
        <f t="shared" si="65"/>
        <v>42200</v>
      </c>
      <c r="F296" s="117">
        <f t="shared" si="65"/>
        <v>25300</v>
      </c>
      <c r="G296" s="101"/>
      <c r="H296" s="45"/>
      <c r="I296" s="2"/>
      <c r="J296" s="71"/>
      <c r="K296" s="202">
        <f t="shared" si="60"/>
        <v>42200</v>
      </c>
      <c r="L296" s="202">
        <f t="shared" si="60"/>
        <v>25300</v>
      </c>
      <c r="M296" s="51"/>
      <c r="N296" s="13">
        <f t="shared" si="63"/>
        <v>42155.974999999999</v>
      </c>
      <c r="O296" s="13">
        <f t="shared" si="64"/>
        <v>25293.584999999999</v>
      </c>
      <c r="P296" s="51"/>
      <c r="Q296" s="579">
        <v>16862.39</v>
      </c>
      <c r="R296" s="579">
        <v>16862.39</v>
      </c>
      <c r="S296" s="556">
        <v>16862.39</v>
      </c>
      <c r="T296" s="533">
        <v>16862.39</v>
      </c>
      <c r="U296" s="478">
        <v>15612.4</v>
      </c>
      <c r="V296" s="478">
        <v>15612.4</v>
      </c>
      <c r="W296" s="398">
        <v>15613.32</v>
      </c>
      <c r="X296" s="398">
        <v>11314</v>
      </c>
      <c r="Y296" s="436">
        <v>11314</v>
      </c>
      <c r="Z296" s="409">
        <v>11314</v>
      </c>
      <c r="AA296" s="409">
        <v>11314</v>
      </c>
      <c r="AB296" s="370">
        <v>9753.4</v>
      </c>
      <c r="AC296" s="305">
        <v>7802.72</v>
      </c>
      <c r="AD296" s="294">
        <v>7375</v>
      </c>
      <c r="AE296" s="277">
        <v>5900</v>
      </c>
      <c r="AF296" s="263">
        <v>5900</v>
      </c>
      <c r="AG296" s="263">
        <v>5900</v>
      </c>
      <c r="AH296" s="208"/>
      <c r="AI296" s="208"/>
      <c r="AJ296" s="208"/>
      <c r="AK296" s="208"/>
      <c r="AL296" s="208"/>
      <c r="AM296" s="191"/>
      <c r="AN296" s="312">
        <f t="shared" ca="1" si="56"/>
        <v>1</v>
      </c>
      <c r="AP296" s="34"/>
      <c r="AQ296" s="34"/>
      <c r="AR296" s="34"/>
      <c r="AS296" s="34"/>
      <c r="AT296" s="34"/>
      <c r="AU296" s="34"/>
    </row>
    <row r="297" spans="1:47" s="144" customFormat="1" ht="23.1" customHeight="1" x14ac:dyDescent="0.25">
      <c r="A297" s="517"/>
      <c r="B297" s="2">
        <v>405</v>
      </c>
      <c r="C297" s="2" t="s">
        <v>703</v>
      </c>
      <c r="D297" s="91" t="s">
        <v>900</v>
      </c>
      <c r="E297" s="116">
        <f t="shared" si="65"/>
        <v>65800</v>
      </c>
      <c r="F297" s="117">
        <f t="shared" si="65"/>
        <v>39500</v>
      </c>
      <c r="G297" s="101"/>
      <c r="H297" s="45"/>
      <c r="I297" s="2"/>
      <c r="J297" s="71"/>
      <c r="K297" s="202">
        <f t="shared" si="60"/>
        <v>65800</v>
      </c>
      <c r="L297" s="202">
        <f t="shared" si="60"/>
        <v>39500</v>
      </c>
      <c r="M297" s="51"/>
      <c r="N297" s="13">
        <f t="shared" si="63"/>
        <v>65734.600000000006</v>
      </c>
      <c r="O297" s="13">
        <f t="shared" si="64"/>
        <v>39440.76</v>
      </c>
      <c r="P297" s="51"/>
      <c r="Q297" s="579">
        <v>26293.84</v>
      </c>
      <c r="R297" s="579">
        <v>26293.84</v>
      </c>
      <c r="S297" s="556">
        <v>26293.84</v>
      </c>
      <c r="T297" s="533">
        <v>26293.84</v>
      </c>
      <c r="U297" s="478">
        <v>24346.16</v>
      </c>
      <c r="V297" s="478">
        <v>24346.16</v>
      </c>
      <c r="W297" s="398">
        <v>24346.16</v>
      </c>
      <c r="X297" s="398">
        <v>17642.14</v>
      </c>
      <c r="Y297" s="436">
        <v>17642.14</v>
      </c>
      <c r="Z297" s="409">
        <v>17642.14</v>
      </c>
      <c r="AA297" s="409">
        <v>17642.14</v>
      </c>
      <c r="AB297" s="370">
        <v>15208.75</v>
      </c>
      <c r="AC297" s="306">
        <v>12167</v>
      </c>
      <c r="AD297" s="295">
        <v>11500</v>
      </c>
      <c r="AE297" s="278">
        <v>9200</v>
      </c>
      <c r="AF297" s="268">
        <v>9200</v>
      </c>
      <c r="AG297" s="268">
        <v>9200</v>
      </c>
      <c r="AH297" s="248">
        <v>7080</v>
      </c>
      <c r="AI297" s="249" t="s">
        <v>689</v>
      </c>
      <c r="AJ297" s="208"/>
      <c r="AK297" s="208"/>
      <c r="AL297" s="208"/>
      <c r="AM297" s="191"/>
      <c r="AN297" s="312">
        <f t="shared" ca="1" si="56"/>
        <v>1</v>
      </c>
      <c r="AP297" s="34"/>
      <c r="AQ297" s="34"/>
      <c r="AR297" s="34"/>
      <c r="AS297" s="34"/>
      <c r="AT297" s="34"/>
      <c r="AU297" s="34"/>
    </row>
    <row r="298" spans="1:47" s="144" customFormat="1" ht="23.1" customHeight="1" x14ac:dyDescent="0.25">
      <c r="A298" s="517"/>
      <c r="B298" s="2">
        <v>405</v>
      </c>
      <c r="C298" s="2"/>
      <c r="D298" s="91" t="s">
        <v>902</v>
      </c>
      <c r="E298" s="116">
        <f t="shared" si="65"/>
        <v>88600</v>
      </c>
      <c r="F298" s="117">
        <f t="shared" si="65"/>
        <v>53200</v>
      </c>
      <c r="G298" s="101"/>
      <c r="H298" s="45"/>
      <c r="I298" s="2"/>
      <c r="J298" s="71"/>
      <c r="K298" s="202">
        <f t="shared" si="60"/>
        <v>88600</v>
      </c>
      <c r="L298" s="202">
        <f t="shared" si="60"/>
        <v>53200</v>
      </c>
      <c r="M298" s="51"/>
      <c r="N298" s="13">
        <f t="shared" si="63"/>
        <v>88598.875</v>
      </c>
      <c r="O298" s="13">
        <f t="shared" si="64"/>
        <v>53159.325000000004</v>
      </c>
      <c r="P298" s="51"/>
      <c r="Q298" s="579">
        <v>35439.550000000003</v>
      </c>
      <c r="R298" s="579">
        <v>35439.550000000003</v>
      </c>
      <c r="S298" s="556">
        <v>35439.550000000003</v>
      </c>
      <c r="T298" s="533">
        <v>35439.550000000003</v>
      </c>
      <c r="U298" s="478">
        <v>32814.400000000001</v>
      </c>
      <c r="V298" s="478">
        <v>32814.400000000001</v>
      </c>
      <c r="W298" s="398">
        <v>32814.400000000001</v>
      </c>
      <c r="X298" s="398">
        <v>23778.55</v>
      </c>
      <c r="Y298" s="436">
        <v>23778.55</v>
      </c>
      <c r="Z298" s="409">
        <v>23778.55</v>
      </c>
      <c r="AA298" s="409">
        <v>23778.55</v>
      </c>
      <c r="AB298" s="370">
        <v>20498.75</v>
      </c>
      <c r="AC298" s="306">
        <v>16399</v>
      </c>
      <c r="AD298" s="295">
        <v>15500</v>
      </c>
      <c r="AE298" s="278">
        <v>12400</v>
      </c>
      <c r="AF298" s="268">
        <v>12400</v>
      </c>
      <c r="AG298" s="268">
        <v>12400</v>
      </c>
      <c r="AH298" s="248">
        <v>12000</v>
      </c>
      <c r="AI298" s="249" t="s">
        <v>689</v>
      </c>
      <c r="AJ298" s="208"/>
      <c r="AK298" s="208"/>
      <c r="AL298" s="208"/>
      <c r="AM298" s="191"/>
      <c r="AN298" s="312">
        <f t="shared" ca="1" si="56"/>
        <v>1</v>
      </c>
      <c r="AP298" s="34"/>
      <c r="AQ298" s="34"/>
      <c r="AR298" s="34"/>
      <c r="AS298" s="34"/>
      <c r="AT298" s="34"/>
      <c r="AU298" s="34"/>
    </row>
    <row r="299" spans="1:47" s="144" customFormat="1" ht="21" hidden="1" customHeight="1" x14ac:dyDescent="0.25">
      <c r="A299" s="2"/>
      <c r="B299" s="2"/>
      <c r="C299" s="2"/>
      <c r="D299" s="2"/>
      <c r="E299" s="138"/>
      <c r="F299" s="139"/>
      <c r="G299" s="99"/>
      <c r="H299" s="2"/>
      <c r="I299" s="2"/>
      <c r="J299" s="34"/>
      <c r="K299" s="202">
        <f t="shared" si="60"/>
        <v>0</v>
      </c>
      <c r="L299" s="202">
        <f t="shared" si="60"/>
        <v>0</v>
      </c>
      <c r="M299" s="2"/>
      <c r="N299" s="13">
        <f t="shared" si="63"/>
        <v>0</v>
      </c>
      <c r="O299" s="13">
        <f t="shared" si="64"/>
        <v>0</v>
      </c>
      <c r="P299" s="2"/>
      <c r="Q299" s="398"/>
      <c r="R299" s="398"/>
      <c r="S299" s="398"/>
      <c r="T299" s="398"/>
      <c r="U299" s="398"/>
      <c r="V299" s="398">
        <v>0</v>
      </c>
      <c r="W299" s="398">
        <v>0</v>
      </c>
      <c r="X299" s="398">
        <v>0</v>
      </c>
      <c r="Y299" s="400">
        <v>0</v>
      </c>
      <c r="Z299" s="403">
        <v>0</v>
      </c>
      <c r="AA299" s="403">
        <v>0</v>
      </c>
      <c r="AB299" s="370">
        <v>0</v>
      </c>
      <c r="AC299" s="333"/>
      <c r="AD299" s="330">
        <v>0</v>
      </c>
      <c r="AE299" s="280"/>
      <c r="AF299" s="337"/>
      <c r="AG299" s="337"/>
      <c r="AH299" s="337"/>
      <c r="AI299" s="237"/>
      <c r="AJ299" s="237"/>
      <c r="AK299" s="237"/>
      <c r="AL299" s="237"/>
      <c r="AM299" s="197"/>
      <c r="AN299" s="312" t="e">
        <f t="shared" ca="1" si="56"/>
        <v>#DIV/0!</v>
      </c>
      <c r="AP299" s="34"/>
      <c r="AQ299" s="34"/>
      <c r="AR299" s="34"/>
      <c r="AS299" s="34"/>
      <c r="AT299" s="34"/>
      <c r="AU299" s="34"/>
    </row>
    <row r="300" spans="1:47" s="144" customFormat="1" ht="23.1" customHeight="1" x14ac:dyDescent="0.25">
      <c r="A300" s="2"/>
      <c r="B300" s="2"/>
      <c r="C300" s="2"/>
      <c r="D300" s="615" t="s">
        <v>34</v>
      </c>
      <c r="E300" s="615"/>
      <c r="F300" s="615"/>
      <c r="G300" s="615"/>
      <c r="H300" s="615"/>
      <c r="I300" s="615"/>
      <c r="J300" s="34"/>
      <c r="K300" s="202">
        <f t="shared" si="60"/>
        <v>114000</v>
      </c>
      <c r="L300" s="202">
        <f t="shared" si="60"/>
        <v>68400</v>
      </c>
      <c r="M300" s="2"/>
      <c r="N300" s="13">
        <f t="shared" si="63"/>
        <v>113922.5</v>
      </c>
      <c r="O300" s="13">
        <f t="shared" si="64"/>
        <v>68353.5</v>
      </c>
      <c r="P300" s="2"/>
      <c r="Q300" s="581">
        <v>45569</v>
      </c>
      <c r="R300" s="581">
        <v>45569</v>
      </c>
      <c r="S300" s="564">
        <v>45483</v>
      </c>
      <c r="T300" s="542">
        <v>45281</v>
      </c>
      <c r="U300" s="515">
        <v>211223</v>
      </c>
      <c r="V300" s="483">
        <v>211223</v>
      </c>
      <c r="W300" s="398"/>
      <c r="X300" s="398"/>
      <c r="Y300" s="400"/>
      <c r="Z300" s="403"/>
      <c r="AA300" s="403"/>
      <c r="AB300" s="340"/>
      <c r="AC300" s="333"/>
      <c r="AD300" s="330"/>
      <c r="AE300" s="280"/>
      <c r="AF300" s="337"/>
      <c r="AG300" s="337"/>
      <c r="AH300" s="337"/>
      <c r="AI300" s="237"/>
      <c r="AJ300" s="237"/>
      <c r="AK300" s="237"/>
      <c r="AL300" s="237"/>
      <c r="AM300" s="197"/>
      <c r="AN300" s="312">
        <f t="shared" ca="1" si="56"/>
        <v>1</v>
      </c>
      <c r="AP300" s="34"/>
      <c r="AQ300" s="34"/>
      <c r="AR300" s="34"/>
      <c r="AS300" s="34"/>
      <c r="AT300" s="34"/>
      <c r="AU300" s="34"/>
    </row>
    <row r="301" spans="1:47" s="144" customFormat="1" ht="23.1" customHeight="1" x14ac:dyDescent="0.25">
      <c r="A301" s="566" t="s">
        <v>968</v>
      </c>
      <c r="B301" s="2">
        <v>4756</v>
      </c>
      <c r="C301" s="2" t="s">
        <v>505</v>
      </c>
      <c r="D301" s="3" t="s">
        <v>969</v>
      </c>
      <c r="E301" s="116">
        <f t="shared" ref="E301:F310" si="66">K301</f>
        <v>300</v>
      </c>
      <c r="F301" s="117">
        <f t="shared" si="66"/>
        <v>200</v>
      </c>
      <c r="G301" s="101"/>
      <c r="H301" s="2"/>
      <c r="I301" s="2"/>
      <c r="J301" s="47"/>
      <c r="K301" s="202">
        <f t="shared" si="60"/>
        <v>300</v>
      </c>
      <c r="L301" s="202">
        <f t="shared" si="60"/>
        <v>200</v>
      </c>
      <c r="M301" s="51"/>
      <c r="N301" s="13">
        <f t="shared" si="63"/>
        <v>227.5</v>
      </c>
      <c r="O301" s="13">
        <f t="shared" si="64"/>
        <v>136.5</v>
      </c>
      <c r="P301" s="51"/>
      <c r="Q301" s="562">
        <v>91</v>
      </c>
      <c r="R301" s="562">
        <v>91</v>
      </c>
      <c r="S301" s="554">
        <v>91</v>
      </c>
      <c r="T301" s="530">
        <v>83.44</v>
      </c>
      <c r="U301" s="478">
        <v>83.44</v>
      </c>
      <c r="V301" s="478">
        <v>83.44</v>
      </c>
      <c r="W301" s="399">
        <v>86.27</v>
      </c>
      <c r="X301" s="398">
        <v>63.9</v>
      </c>
      <c r="Y301" s="400">
        <v>63.9</v>
      </c>
      <c r="Z301" s="411">
        <v>63.9</v>
      </c>
      <c r="AA301" s="411">
        <v>63.9</v>
      </c>
      <c r="AB301" s="371">
        <v>56.785624999999989</v>
      </c>
      <c r="AC301" s="303">
        <v>39.162499999999994</v>
      </c>
      <c r="AD301" s="289">
        <v>39.162499999999994</v>
      </c>
      <c r="AE301" s="277">
        <v>31.33</v>
      </c>
      <c r="AF301" s="263">
        <v>31.33</v>
      </c>
      <c r="AG301" s="263">
        <v>31.33</v>
      </c>
      <c r="AH301" s="208">
        <v>27.983339999999998</v>
      </c>
      <c r="AI301" s="208">
        <v>27.983339999999998</v>
      </c>
      <c r="AJ301" s="208">
        <v>27.983339999999998</v>
      </c>
      <c r="AK301" s="208">
        <v>27.983339999999998</v>
      </c>
      <c r="AL301" s="208">
        <v>25.237500000000001</v>
      </c>
      <c r="AM301" s="190">
        <v>20.190000000000001</v>
      </c>
      <c r="AN301" s="312">
        <f t="shared" ca="1" si="56"/>
        <v>1</v>
      </c>
      <c r="AP301" s="34"/>
      <c r="AQ301" s="34"/>
      <c r="AR301" s="34"/>
      <c r="AS301" s="34"/>
      <c r="AT301" s="34"/>
      <c r="AU301" s="34"/>
    </row>
    <row r="302" spans="1:47" s="144" customFormat="1" ht="23.1" customHeight="1" x14ac:dyDescent="0.25">
      <c r="A302" s="566" t="s">
        <v>968</v>
      </c>
      <c r="B302" s="2">
        <v>4756</v>
      </c>
      <c r="C302" s="2" t="s">
        <v>505</v>
      </c>
      <c r="D302" s="3" t="s">
        <v>970</v>
      </c>
      <c r="E302" s="116">
        <f t="shared" si="66"/>
        <v>400</v>
      </c>
      <c r="F302" s="117">
        <f t="shared" si="66"/>
        <v>300</v>
      </c>
      <c r="G302" s="101"/>
      <c r="H302" s="2"/>
      <c r="I302" s="2"/>
      <c r="J302" s="47"/>
      <c r="K302" s="202">
        <f t="shared" si="60"/>
        <v>400</v>
      </c>
      <c r="L302" s="202">
        <f t="shared" si="60"/>
        <v>300</v>
      </c>
      <c r="M302" s="51"/>
      <c r="N302" s="13">
        <f>Q302*$N$7</f>
        <v>352.5</v>
      </c>
      <c r="O302" s="13">
        <f>Q302*$O$7</f>
        <v>211.5</v>
      </c>
      <c r="P302" s="51"/>
      <c r="Q302" s="562">
        <v>141</v>
      </c>
      <c r="R302" s="562">
        <v>141</v>
      </c>
      <c r="S302" s="554">
        <v>141</v>
      </c>
      <c r="T302" s="531">
        <v>130.35</v>
      </c>
      <c r="U302" s="478">
        <v>130.35</v>
      </c>
      <c r="V302" s="478">
        <v>130.35</v>
      </c>
      <c r="W302" s="399"/>
      <c r="X302" s="398"/>
      <c r="Y302" s="400"/>
      <c r="Z302" s="411">
        <v>63.9</v>
      </c>
      <c r="AA302" s="411">
        <v>63.9</v>
      </c>
      <c r="AB302" s="371">
        <v>56.785624999999989</v>
      </c>
      <c r="AC302" s="303">
        <v>39.162499999999994</v>
      </c>
      <c r="AD302" s="289">
        <v>39.162499999999994</v>
      </c>
      <c r="AE302" s="277">
        <v>31.33</v>
      </c>
      <c r="AF302" s="263">
        <v>31.33</v>
      </c>
      <c r="AG302" s="263">
        <v>31.33</v>
      </c>
      <c r="AH302" s="208">
        <v>27.983339999999998</v>
      </c>
      <c r="AI302" s="208">
        <v>27.983339999999998</v>
      </c>
      <c r="AJ302" s="208">
        <v>27.983339999999998</v>
      </c>
      <c r="AK302" s="208">
        <v>27.983339999999998</v>
      </c>
      <c r="AL302" s="208">
        <v>25.237500000000001</v>
      </c>
      <c r="AM302" s="190">
        <v>20.190000000000001</v>
      </c>
      <c r="AN302" s="312">
        <f t="shared" ca="1" si="56"/>
        <v>1</v>
      </c>
      <c r="AP302" s="34"/>
      <c r="AQ302" s="34"/>
      <c r="AR302" s="34"/>
      <c r="AS302" s="34"/>
      <c r="AT302" s="34"/>
      <c r="AU302" s="34"/>
    </row>
    <row r="303" spans="1:47" s="144" customFormat="1" ht="23.1" customHeight="1" x14ac:dyDescent="0.25">
      <c r="A303" s="566" t="s">
        <v>968</v>
      </c>
      <c r="B303" s="2">
        <v>4758</v>
      </c>
      <c r="C303" s="2" t="s">
        <v>507</v>
      </c>
      <c r="D303" s="3" t="s">
        <v>971</v>
      </c>
      <c r="E303" s="116">
        <f t="shared" si="66"/>
        <v>600</v>
      </c>
      <c r="F303" s="117">
        <f t="shared" si="66"/>
        <v>400</v>
      </c>
      <c r="G303" s="101"/>
      <c r="H303" s="2"/>
      <c r="I303" s="2"/>
      <c r="J303" s="47"/>
      <c r="K303" s="202">
        <f t="shared" si="60"/>
        <v>600</v>
      </c>
      <c r="L303" s="202">
        <f t="shared" si="60"/>
        <v>400</v>
      </c>
      <c r="M303" s="51"/>
      <c r="N303" s="13">
        <f>Q303*$N$7</f>
        <v>525</v>
      </c>
      <c r="O303" s="13">
        <f>Q303*$O$7</f>
        <v>315</v>
      </c>
      <c r="P303" s="51"/>
      <c r="Q303" s="562">
        <v>210</v>
      </c>
      <c r="R303" s="562">
        <v>210</v>
      </c>
      <c r="S303" s="554">
        <v>244</v>
      </c>
      <c r="T303" s="546">
        <v>244</v>
      </c>
      <c r="U303" s="478">
        <v>225.79</v>
      </c>
      <c r="V303" s="478">
        <v>225.79</v>
      </c>
      <c r="W303" s="399">
        <v>230.85</v>
      </c>
      <c r="X303" s="398">
        <v>171</v>
      </c>
      <c r="Y303" s="400">
        <v>171</v>
      </c>
      <c r="Z303" s="411">
        <v>171</v>
      </c>
      <c r="AA303" s="411">
        <v>171</v>
      </c>
      <c r="AB303" s="371">
        <v>126.675625</v>
      </c>
      <c r="AC303" s="303">
        <v>87.362499999999997</v>
      </c>
      <c r="AD303" s="289">
        <v>87.362499999999997</v>
      </c>
      <c r="AE303" s="277">
        <v>69.89</v>
      </c>
      <c r="AF303" s="263">
        <v>69.89</v>
      </c>
      <c r="AG303" s="263">
        <v>69.89</v>
      </c>
      <c r="AH303" s="208">
        <v>62.39772</v>
      </c>
      <c r="AI303" s="208">
        <v>62.39772</v>
      </c>
      <c r="AJ303" s="208">
        <v>62.39772</v>
      </c>
      <c r="AK303" s="208">
        <v>62.39772</v>
      </c>
      <c r="AL303" s="208">
        <v>56.275000000000006</v>
      </c>
      <c r="AM303" s="190">
        <v>45.02</v>
      </c>
      <c r="AN303" s="312">
        <f t="shared" ca="1" si="56"/>
        <v>1</v>
      </c>
      <c r="AP303" s="34"/>
      <c r="AQ303" s="34"/>
      <c r="AR303" s="34"/>
      <c r="AS303" s="34"/>
      <c r="AT303" s="34"/>
      <c r="AU303" s="34"/>
    </row>
    <row r="304" spans="1:47" s="144" customFormat="1" ht="23.1" customHeight="1" x14ac:dyDescent="0.25">
      <c r="A304" s="566" t="s">
        <v>968</v>
      </c>
      <c r="B304" s="2"/>
      <c r="C304" s="2" t="s">
        <v>779</v>
      </c>
      <c r="D304" s="3" t="s">
        <v>972</v>
      </c>
      <c r="E304" s="116">
        <f t="shared" si="66"/>
        <v>700</v>
      </c>
      <c r="F304" s="117">
        <f t="shared" si="66"/>
        <v>400</v>
      </c>
      <c r="G304" s="101"/>
      <c r="H304" s="2"/>
      <c r="I304" s="2"/>
      <c r="J304" s="33"/>
      <c r="K304" s="202">
        <f t="shared" si="60"/>
        <v>700</v>
      </c>
      <c r="L304" s="202">
        <f t="shared" si="60"/>
        <v>400</v>
      </c>
      <c r="M304" s="51"/>
      <c r="N304" s="13">
        <f>Q304*$N$7</f>
        <v>625</v>
      </c>
      <c r="O304" s="13">
        <f>Q304*$O$7</f>
        <v>375</v>
      </c>
      <c r="P304" s="51"/>
      <c r="Q304" s="562">
        <v>250</v>
      </c>
      <c r="R304" s="562">
        <v>250</v>
      </c>
      <c r="S304" s="554">
        <v>209.84</v>
      </c>
      <c r="T304" s="541">
        <v>85.15</v>
      </c>
      <c r="U304" s="399">
        <v>68.12</v>
      </c>
      <c r="V304" s="399">
        <v>68.12</v>
      </c>
      <c r="W304" s="398">
        <v>68.12</v>
      </c>
      <c r="X304" s="398">
        <v>68.12</v>
      </c>
      <c r="Y304" s="436">
        <v>68.12</v>
      </c>
      <c r="Z304" s="409">
        <v>68.12</v>
      </c>
      <c r="AA304" s="409">
        <v>68.12</v>
      </c>
      <c r="AB304" s="370">
        <v>42.55</v>
      </c>
      <c r="AC304" s="305">
        <v>34.04</v>
      </c>
      <c r="AD304" s="289">
        <v>39.162499999999994</v>
      </c>
      <c r="AE304" s="277">
        <f ca="1">AN304*1.43</f>
        <v>1.43</v>
      </c>
      <c r="AF304" s="263">
        <f ca="1">AN304*1.43</f>
        <v>1.43</v>
      </c>
      <c r="AG304" s="263">
        <v>35.249499999999998</v>
      </c>
      <c r="AH304" s="205">
        <v>35.249499999999998</v>
      </c>
      <c r="AI304" s="205">
        <v>35.249499999999998</v>
      </c>
      <c r="AJ304" s="205">
        <v>35.249499999999998</v>
      </c>
      <c r="AK304" s="205">
        <v>35.249499999999998</v>
      </c>
      <c r="AL304" s="208">
        <v>30.8125</v>
      </c>
      <c r="AM304" s="191">
        <v>24.65</v>
      </c>
      <c r="AN304" s="312">
        <f t="shared" ca="1" si="56"/>
        <v>1</v>
      </c>
      <c r="AP304" s="34"/>
      <c r="AQ304" s="34"/>
      <c r="AR304" s="34"/>
      <c r="AS304" s="34"/>
      <c r="AT304" s="34"/>
      <c r="AU304" s="34"/>
    </row>
    <row r="305" spans="1:47" s="144" customFormat="1" ht="23.1" customHeight="1" x14ac:dyDescent="0.25">
      <c r="A305" s="566" t="s">
        <v>968</v>
      </c>
      <c r="B305" s="2"/>
      <c r="C305" s="2" t="s">
        <v>779</v>
      </c>
      <c r="D305" s="3" t="s">
        <v>973</v>
      </c>
      <c r="E305" s="116">
        <f t="shared" si="66"/>
        <v>1100</v>
      </c>
      <c r="F305" s="117">
        <f t="shared" si="66"/>
        <v>700</v>
      </c>
      <c r="G305" s="101"/>
      <c r="H305" s="2"/>
      <c r="I305" s="2"/>
      <c r="J305" s="33"/>
      <c r="K305" s="202">
        <f t="shared" si="60"/>
        <v>1100</v>
      </c>
      <c r="L305" s="202">
        <f t="shared" si="60"/>
        <v>700</v>
      </c>
      <c r="M305" s="51"/>
      <c r="N305" s="13">
        <f t="shared" si="63"/>
        <v>1051.7749999999999</v>
      </c>
      <c r="O305" s="13">
        <f t="shared" si="64"/>
        <v>631.06499999999994</v>
      </c>
      <c r="P305" s="51"/>
      <c r="Q305" s="562">
        <v>420.71</v>
      </c>
      <c r="R305" s="562">
        <v>420.71</v>
      </c>
      <c r="S305" s="554">
        <v>420.71</v>
      </c>
      <c r="T305" s="541">
        <v>150.05000000000001</v>
      </c>
      <c r="U305" s="399">
        <v>120.04</v>
      </c>
      <c r="V305" s="399">
        <v>120.04</v>
      </c>
      <c r="W305" s="398">
        <v>120.04</v>
      </c>
      <c r="X305" s="398">
        <v>120.04</v>
      </c>
      <c r="Y305" s="436">
        <v>120.04</v>
      </c>
      <c r="Z305" s="409">
        <v>120.04</v>
      </c>
      <c r="AA305" s="409">
        <v>120.04</v>
      </c>
      <c r="AB305" s="370">
        <v>75</v>
      </c>
      <c r="AC305" s="305">
        <v>60</v>
      </c>
      <c r="AD305" s="289">
        <v>39.162499999999994</v>
      </c>
      <c r="AE305" s="277">
        <f t="shared" ref="AE305:AE306" ca="1" si="67">AN305*1.43</f>
        <v>1.43</v>
      </c>
      <c r="AF305" s="263">
        <f t="shared" ref="AF305:AF310" ca="1" si="68">AN305*1.43</f>
        <v>1.43</v>
      </c>
      <c r="AG305" s="263">
        <v>61.847499999999997</v>
      </c>
      <c r="AH305" s="205">
        <v>61.847499999999997</v>
      </c>
      <c r="AI305" s="205">
        <v>61.847499999999997</v>
      </c>
      <c r="AJ305" s="205">
        <v>61.847499999999997</v>
      </c>
      <c r="AK305" s="205">
        <v>61.847499999999997</v>
      </c>
      <c r="AL305" s="208">
        <v>54.0625</v>
      </c>
      <c r="AM305" s="191">
        <v>43.25</v>
      </c>
      <c r="AN305" s="312">
        <f t="shared" ca="1" si="56"/>
        <v>1</v>
      </c>
      <c r="AP305" s="34"/>
      <c r="AQ305" s="34"/>
      <c r="AR305" s="34"/>
      <c r="AS305" s="34"/>
      <c r="AT305" s="34"/>
      <c r="AU305" s="34"/>
    </row>
    <row r="306" spans="1:47" s="144" customFormat="1" ht="23.1" customHeight="1" x14ac:dyDescent="0.25">
      <c r="A306" s="566" t="s">
        <v>968</v>
      </c>
      <c r="B306" s="2"/>
      <c r="C306" s="2" t="s">
        <v>779</v>
      </c>
      <c r="D306" s="3" t="s">
        <v>974</v>
      </c>
      <c r="E306" s="116">
        <f t="shared" si="66"/>
        <v>1200</v>
      </c>
      <c r="F306" s="117">
        <f t="shared" si="66"/>
        <v>800</v>
      </c>
      <c r="G306" s="101"/>
      <c r="H306" s="2"/>
      <c r="I306" s="2"/>
      <c r="J306" s="33"/>
      <c r="K306" s="202">
        <f t="shared" si="60"/>
        <v>1200</v>
      </c>
      <c r="L306" s="202">
        <f t="shared" si="60"/>
        <v>800</v>
      </c>
      <c r="M306" s="51"/>
      <c r="N306" s="13">
        <f t="shared" si="63"/>
        <v>1197.5</v>
      </c>
      <c r="O306" s="13">
        <f t="shared" si="64"/>
        <v>718.5</v>
      </c>
      <c r="P306" s="51"/>
      <c r="Q306" s="562">
        <v>479</v>
      </c>
      <c r="R306" s="562">
        <v>479</v>
      </c>
      <c r="S306" s="554">
        <v>314.49</v>
      </c>
      <c r="T306" s="541">
        <v>161.91249999999999</v>
      </c>
      <c r="U306" s="399">
        <v>129.53</v>
      </c>
      <c r="V306" s="399">
        <v>129.53</v>
      </c>
      <c r="W306" s="398">
        <v>129.53</v>
      </c>
      <c r="X306" s="398">
        <v>129.53</v>
      </c>
      <c r="Y306" s="436">
        <v>129.53</v>
      </c>
      <c r="Z306" s="409">
        <v>129.53</v>
      </c>
      <c r="AA306" s="409">
        <v>129.53</v>
      </c>
      <c r="AB306" s="370">
        <v>80.924999999999997</v>
      </c>
      <c r="AC306" s="305">
        <v>64.739999999999995</v>
      </c>
      <c r="AD306" s="289">
        <v>39.162499999999994</v>
      </c>
      <c r="AE306" s="277">
        <f t="shared" ca="1" si="67"/>
        <v>1.43</v>
      </c>
      <c r="AF306" s="263">
        <f t="shared" ca="1" si="68"/>
        <v>1.43</v>
      </c>
      <c r="AG306" s="263">
        <v>64.492999999999995</v>
      </c>
      <c r="AH306" s="205">
        <v>64.492999999999995</v>
      </c>
      <c r="AI306" s="205">
        <v>64.492999999999995</v>
      </c>
      <c r="AJ306" s="205">
        <v>64.492999999999995</v>
      </c>
      <c r="AK306" s="205">
        <v>64.492999999999995</v>
      </c>
      <c r="AL306" s="208">
        <v>56.375</v>
      </c>
      <c r="AM306" s="191">
        <v>45.1</v>
      </c>
      <c r="AN306" s="312">
        <f t="shared" ca="1" si="56"/>
        <v>1</v>
      </c>
      <c r="AP306" s="34"/>
      <c r="AQ306" s="34"/>
      <c r="AR306" s="34"/>
      <c r="AS306" s="34"/>
      <c r="AT306" s="34"/>
      <c r="AU306" s="34"/>
    </row>
    <row r="307" spans="1:47" s="144" customFormat="1" ht="23.1" customHeight="1" x14ac:dyDescent="0.25">
      <c r="A307" s="566" t="s">
        <v>968</v>
      </c>
      <c r="B307" s="2"/>
      <c r="C307" s="2" t="s">
        <v>779</v>
      </c>
      <c r="D307" s="3" t="s">
        <v>975</v>
      </c>
      <c r="E307" s="116">
        <f t="shared" si="66"/>
        <v>1300</v>
      </c>
      <c r="F307" s="117">
        <f t="shared" si="66"/>
        <v>800</v>
      </c>
      <c r="G307" s="101"/>
      <c r="H307" s="2"/>
      <c r="I307" s="2"/>
      <c r="J307" s="33"/>
      <c r="K307" s="202">
        <f t="shared" si="60"/>
        <v>1300</v>
      </c>
      <c r="L307" s="202">
        <f t="shared" si="60"/>
        <v>800</v>
      </c>
      <c r="M307" s="51"/>
      <c r="N307" s="13">
        <f t="shared" si="63"/>
        <v>1250</v>
      </c>
      <c r="O307" s="13">
        <f t="shared" si="64"/>
        <v>750</v>
      </c>
      <c r="P307" s="51"/>
      <c r="Q307" s="562">
        <v>500</v>
      </c>
      <c r="R307" s="562">
        <v>500</v>
      </c>
      <c r="S307" s="554">
        <v>436.01</v>
      </c>
      <c r="T307" s="541">
        <v>211.57499999999999</v>
      </c>
      <c r="U307" s="399">
        <v>169.26</v>
      </c>
      <c r="V307" s="399">
        <v>169.26</v>
      </c>
      <c r="W307" s="398">
        <v>169.26</v>
      </c>
      <c r="X307" s="398">
        <v>169.26</v>
      </c>
      <c r="Y307" s="436">
        <v>169.26</v>
      </c>
      <c r="Z307" s="409">
        <v>169.26</v>
      </c>
      <c r="AA307" s="409">
        <v>169.26</v>
      </c>
      <c r="AB307" s="370">
        <v>105.75</v>
      </c>
      <c r="AC307" s="305">
        <v>84.6</v>
      </c>
      <c r="AD307" s="289">
        <v>45.037500000000001</v>
      </c>
      <c r="AE307" s="277">
        <v>36.03</v>
      </c>
      <c r="AF307" s="263">
        <f t="shared" ca="1" si="68"/>
        <v>1.43</v>
      </c>
      <c r="AG307" s="263">
        <v>83.798000000000002</v>
      </c>
      <c r="AH307" s="205">
        <v>83.798000000000002</v>
      </c>
      <c r="AI307" s="205">
        <v>83.798000000000002</v>
      </c>
      <c r="AJ307" s="205">
        <v>83.798000000000002</v>
      </c>
      <c r="AK307" s="205">
        <v>83.798000000000002</v>
      </c>
      <c r="AL307" s="208">
        <v>73.25</v>
      </c>
      <c r="AM307" s="191">
        <v>58.6</v>
      </c>
      <c r="AN307" s="312">
        <f t="shared" ref="AN307:AN342" ca="1" si="69">Q307/OFFSET(Q307,0,1)</f>
        <v>1</v>
      </c>
      <c r="AP307" s="34"/>
      <c r="AQ307" s="34"/>
      <c r="AR307" s="34"/>
      <c r="AS307" s="34"/>
      <c r="AT307" s="34"/>
      <c r="AU307" s="34"/>
    </row>
    <row r="308" spans="1:47" s="144" customFormat="1" ht="23.1" customHeight="1" x14ac:dyDescent="0.25">
      <c r="A308" s="566" t="s">
        <v>968</v>
      </c>
      <c r="B308" s="2"/>
      <c r="C308" s="2" t="s">
        <v>779</v>
      </c>
      <c r="D308" s="3" t="s">
        <v>976</v>
      </c>
      <c r="E308" s="116">
        <f t="shared" si="66"/>
        <v>1500</v>
      </c>
      <c r="F308" s="117">
        <f t="shared" si="66"/>
        <v>900</v>
      </c>
      <c r="G308" s="101"/>
      <c r="H308" s="2"/>
      <c r="I308" s="2"/>
      <c r="J308" s="33"/>
      <c r="K308" s="202">
        <f t="shared" si="60"/>
        <v>1500</v>
      </c>
      <c r="L308" s="202">
        <f t="shared" si="60"/>
        <v>900</v>
      </c>
      <c r="M308" s="51"/>
      <c r="N308" s="13">
        <f t="shared" si="63"/>
        <v>1500</v>
      </c>
      <c r="O308" s="13">
        <f t="shared" si="64"/>
        <v>900</v>
      </c>
      <c r="P308" s="51"/>
      <c r="Q308" s="562">
        <v>600</v>
      </c>
      <c r="R308" s="562">
        <v>600</v>
      </c>
      <c r="S308" s="554">
        <v>583.49</v>
      </c>
      <c r="T308" s="541">
        <v>102.65</v>
      </c>
      <c r="U308" s="399">
        <v>82.12</v>
      </c>
      <c r="V308" s="399">
        <v>82.12</v>
      </c>
      <c r="W308" s="398">
        <v>82.12</v>
      </c>
      <c r="X308" s="398">
        <v>82.12</v>
      </c>
      <c r="Y308" s="436">
        <v>82.12</v>
      </c>
      <c r="Z308" s="409">
        <v>82.12</v>
      </c>
      <c r="AA308" s="409">
        <v>82.12</v>
      </c>
      <c r="AB308" s="370">
        <v>51.325000000000003</v>
      </c>
      <c r="AC308" s="305">
        <v>41.06</v>
      </c>
      <c r="AD308" s="289">
        <v>22.212499999999999</v>
      </c>
      <c r="AE308" s="277">
        <v>17.77</v>
      </c>
      <c r="AF308" s="263">
        <f t="shared" ca="1" si="68"/>
        <v>1.43</v>
      </c>
      <c r="AG308" s="263">
        <v>41.326999999999998</v>
      </c>
      <c r="AH308" s="205">
        <v>41.326999999999998</v>
      </c>
      <c r="AI308" s="205">
        <v>41.326999999999998</v>
      </c>
      <c r="AJ308" s="205">
        <v>41.326999999999998</v>
      </c>
      <c r="AK308" s="205">
        <v>41.326999999999998</v>
      </c>
      <c r="AL308" s="208">
        <v>36.125</v>
      </c>
      <c r="AM308" s="191">
        <v>28.9</v>
      </c>
      <c r="AN308" s="312">
        <f t="shared" ca="1" si="69"/>
        <v>1</v>
      </c>
      <c r="AP308" s="34"/>
      <c r="AQ308" s="34"/>
      <c r="AR308" s="34"/>
      <c r="AS308" s="34"/>
      <c r="AT308" s="34"/>
      <c r="AU308" s="34"/>
    </row>
    <row r="309" spans="1:47" s="144" customFormat="1" ht="23.1" customHeight="1" x14ac:dyDescent="0.25">
      <c r="A309" s="566" t="s">
        <v>968</v>
      </c>
      <c r="B309" s="2"/>
      <c r="C309" s="2" t="s">
        <v>779</v>
      </c>
      <c r="D309" s="3" t="s">
        <v>977</v>
      </c>
      <c r="E309" s="116">
        <f t="shared" si="66"/>
        <v>2000</v>
      </c>
      <c r="F309" s="117">
        <f t="shared" si="66"/>
        <v>1200</v>
      </c>
      <c r="G309" s="101"/>
      <c r="H309" s="2"/>
      <c r="I309" s="2"/>
      <c r="J309" s="33"/>
      <c r="K309" s="202">
        <f t="shared" si="60"/>
        <v>2000</v>
      </c>
      <c r="L309" s="202">
        <f t="shared" si="60"/>
        <v>1200</v>
      </c>
      <c r="M309" s="51"/>
      <c r="N309" s="13">
        <f t="shared" si="63"/>
        <v>2000</v>
      </c>
      <c r="O309" s="13">
        <f t="shared" si="64"/>
        <v>1200</v>
      </c>
      <c r="P309" s="51"/>
      <c r="Q309" s="562">
        <v>800</v>
      </c>
      <c r="R309" s="562">
        <v>800</v>
      </c>
      <c r="S309" s="554">
        <v>478.89</v>
      </c>
      <c r="T309" s="541">
        <v>161.70000000000002</v>
      </c>
      <c r="U309" s="399">
        <v>129.36000000000001</v>
      </c>
      <c r="V309" s="399">
        <v>129.36000000000001</v>
      </c>
      <c r="W309" s="398">
        <v>129.36000000000001</v>
      </c>
      <c r="X309" s="398">
        <v>129.36000000000001</v>
      </c>
      <c r="Y309" s="436">
        <v>129.36000000000001</v>
      </c>
      <c r="Z309" s="409">
        <v>129.36000000000001</v>
      </c>
      <c r="AA309" s="409">
        <v>129.36000000000001</v>
      </c>
      <c r="AB309" s="370">
        <v>80.824999999999989</v>
      </c>
      <c r="AC309" s="305">
        <v>64.66</v>
      </c>
      <c r="AD309" s="289">
        <v>35.362499999999997</v>
      </c>
      <c r="AE309" s="277">
        <v>28.29</v>
      </c>
      <c r="AF309" s="263">
        <f t="shared" ca="1" si="68"/>
        <v>1.43</v>
      </c>
      <c r="AG309" s="263">
        <v>65.78</v>
      </c>
      <c r="AH309" s="205">
        <v>65.78</v>
      </c>
      <c r="AI309" s="205">
        <v>65.78</v>
      </c>
      <c r="AJ309" s="205">
        <v>65.78</v>
      </c>
      <c r="AK309" s="205">
        <v>65.78</v>
      </c>
      <c r="AL309" s="208">
        <v>57.5</v>
      </c>
      <c r="AM309" s="191">
        <v>46</v>
      </c>
      <c r="AN309" s="312">
        <f t="shared" ca="1" si="69"/>
        <v>1</v>
      </c>
      <c r="AP309" s="34"/>
      <c r="AQ309" s="34"/>
      <c r="AR309" s="34"/>
      <c r="AS309" s="34"/>
      <c r="AT309" s="34"/>
      <c r="AU309" s="34"/>
    </row>
    <row r="310" spans="1:47" s="144" customFormat="1" ht="23.1" customHeight="1" x14ac:dyDescent="0.25">
      <c r="A310" s="566" t="s">
        <v>968</v>
      </c>
      <c r="B310" s="2"/>
      <c r="C310" s="2" t="s">
        <v>779</v>
      </c>
      <c r="D310" s="3" t="s">
        <v>978</v>
      </c>
      <c r="E310" s="116">
        <f t="shared" si="66"/>
        <v>3900</v>
      </c>
      <c r="F310" s="117">
        <f t="shared" si="66"/>
        <v>2400</v>
      </c>
      <c r="G310" s="101"/>
      <c r="H310" s="2"/>
      <c r="I310" s="2"/>
      <c r="J310" s="33"/>
      <c r="K310" s="202">
        <f t="shared" si="60"/>
        <v>3900</v>
      </c>
      <c r="L310" s="202">
        <f t="shared" si="60"/>
        <v>2400</v>
      </c>
      <c r="M310" s="51"/>
      <c r="N310" s="13">
        <f t="shared" si="63"/>
        <v>3850</v>
      </c>
      <c r="O310" s="13">
        <f t="shared" si="64"/>
        <v>2310</v>
      </c>
      <c r="P310" s="51"/>
      <c r="Q310" s="562">
        <v>1540</v>
      </c>
      <c r="R310" s="562">
        <v>1540</v>
      </c>
      <c r="S310" s="554">
        <v>1446.13</v>
      </c>
      <c r="T310" s="541">
        <v>161.70000000000002</v>
      </c>
      <c r="U310" s="399">
        <v>129.36000000000001</v>
      </c>
      <c r="V310" s="399">
        <v>129.36000000000001</v>
      </c>
      <c r="W310" s="398">
        <v>129.36000000000001</v>
      </c>
      <c r="X310" s="398">
        <v>129.36000000000001</v>
      </c>
      <c r="Y310" s="436">
        <v>129.36000000000001</v>
      </c>
      <c r="Z310" s="409">
        <v>129.36000000000001</v>
      </c>
      <c r="AA310" s="409">
        <v>129.36000000000001</v>
      </c>
      <c r="AB310" s="370">
        <v>80.824999999999989</v>
      </c>
      <c r="AC310" s="305">
        <v>64.66</v>
      </c>
      <c r="AD310" s="289">
        <v>35.362499999999997</v>
      </c>
      <c r="AE310" s="277">
        <v>28.29</v>
      </c>
      <c r="AF310" s="263">
        <f t="shared" ca="1" si="68"/>
        <v>1.43</v>
      </c>
      <c r="AG310" s="263">
        <v>65.78</v>
      </c>
      <c r="AH310" s="205">
        <v>65.78</v>
      </c>
      <c r="AI310" s="205">
        <v>65.78</v>
      </c>
      <c r="AJ310" s="205">
        <v>65.78</v>
      </c>
      <c r="AK310" s="205">
        <v>65.78</v>
      </c>
      <c r="AL310" s="208">
        <v>57.5</v>
      </c>
      <c r="AM310" s="191">
        <v>46</v>
      </c>
      <c r="AN310" s="312">
        <f t="shared" ca="1" si="69"/>
        <v>1</v>
      </c>
      <c r="AP310" s="34"/>
      <c r="AQ310" s="34"/>
      <c r="AR310" s="34"/>
      <c r="AS310" s="34"/>
      <c r="AT310" s="34"/>
      <c r="AU310" s="34"/>
    </row>
    <row r="311" spans="1:47" s="144" customFormat="1" ht="12" customHeight="1" x14ac:dyDescent="0.25">
      <c r="A311" s="2"/>
      <c r="B311" s="2"/>
      <c r="C311" s="2"/>
      <c r="D311" s="136"/>
      <c r="E311" s="138"/>
      <c r="F311" s="139"/>
      <c r="G311" s="99"/>
      <c r="H311" s="2"/>
      <c r="I311" s="2"/>
      <c r="J311" s="33"/>
      <c r="K311" s="202">
        <f t="shared" si="60"/>
        <v>0</v>
      </c>
      <c r="L311" s="202">
        <f t="shared" si="60"/>
        <v>0</v>
      </c>
      <c r="M311" s="51"/>
      <c r="N311" s="13"/>
      <c r="O311" s="13"/>
      <c r="P311" s="51"/>
      <c r="Q311" s="398"/>
      <c r="R311" s="398"/>
      <c r="S311" s="398"/>
      <c r="T311" s="398"/>
      <c r="U311" s="398"/>
      <c r="V311" s="398"/>
      <c r="W311" s="398"/>
      <c r="X311" s="398"/>
      <c r="Y311" s="400"/>
      <c r="Z311" s="403"/>
      <c r="AA311" s="403"/>
      <c r="AB311" s="370"/>
      <c r="AC311" s="317"/>
      <c r="AD311" s="315"/>
      <c r="AE311" s="316"/>
      <c r="AF311" s="318"/>
      <c r="AG311" s="318"/>
      <c r="AH311" s="204"/>
      <c r="AI311" s="204"/>
      <c r="AJ311" s="204"/>
      <c r="AK311" s="204"/>
      <c r="AL311" s="209"/>
      <c r="AM311" s="191"/>
      <c r="AN311" s="312" t="e">
        <f t="shared" ca="1" si="69"/>
        <v>#DIV/0!</v>
      </c>
      <c r="AP311" s="34"/>
      <c r="AQ311" s="34"/>
      <c r="AR311" s="34"/>
      <c r="AS311" s="34"/>
      <c r="AT311" s="34"/>
      <c r="AU311" s="34"/>
    </row>
    <row r="312" spans="1:47" s="144" customFormat="1" ht="23.1" customHeight="1" x14ac:dyDescent="0.25">
      <c r="A312" s="2"/>
      <c r="B312" s="2"/>
      <c r="C312" s="2"/>
      <c r="D312" s="615" t="s">
        <v>597</v>
      </c>
      <c r="E312" s="615"/>
      <c r="F312" s="615"/>
      <c r="G312" s="615"/>
      <c r="H312" s="615"/>
      <c r="I312" s="615"/>
      <c r="J312" s="34"/>
      <c r="K312" s="202">
        <f t="shared" si="60"/>
        <v>0</v>
      </c>
      <c r="L312" s="202">
        <f t="shared" si="60"/>
        <v>0</v>
      </c>
      <c r="M312" s="2"/>
      <c r="N312" s="13"/>
      <c r="O312" s="13"/>
      <c r="P312" s="2"/>
      <c r="Q312" s="582">
        <v>45569</v>
      </c>
      <c r="R312" s="582">
        <v>45569</v>
      </c>
      <c r="S312" s="563">
        <v>45483</v>
      </c>
      <c r="T312" s="540">
        <v>45455</v>
      </c>
      <c r="U312" s="475"/>
      <c r="V312" s="475"/>
      <c r="W312" s="475"/>
      <c r="X312" s="398"/>
      <c r="Y312" s="400"/>
      <c r="Z312" s="403"/>
      <c r="AA312" s="403"/>
      <c r="AB312" s="340"/>
      <c r="AC312" s="342"/>
      <c r="AD312" s="322"/>
      <c r="AE312" s="316"/>
      <c r="AF312" s="318"/>
      <c r="AG312" s="318"/>
      <c r="AH312" s="204"/>
      <c r="AI312" s="204"/>
      <c r="AJ312" s="204"/>
      <c r="AK312" s="204"/>
      <c r="AL312" s="209"/>
      <c r="AM312" s="191"/>
      <c r="AN312" s="312">
        <f t="shared" ca="1" si="69"/>
        <v>1</v>
      </c>
      <c r="AP312" s="34"/>
      <c r="AQ312" s="34"/>
      <c r="AR312" s="34"/>
      <c r="AS312" s="34"/>
      <c r="AT312" s="34"/>
      <c r="AU312" s="34"/>
    </row>
    <row r="313" spans="1:47" s="144" customFormat="1" ht="23.1" customHeight="1" x14ac:dyDescent="0.25">
      <c r="A313" s="2"/>
      <c r="B313" s="2"/>
      <c r="C313" s="2" t="s">
        <v>779</v>
      </c>
      <c r="D313" s="120" t="s">
        <v>874</v>
      </c>
      <c r="E313" s="116">
        <f t="shared" ref="E313:F318" si="70">K313</f>
        <v>2400</v>
      </c>
      <c r="F313" s="117">
        <f t="shared" si="70"/>
        <v>1500</v>
      </c>
      <c r="G313" s="101"/>
      <c r="H313" s="2"/>
      <c r="I313" s="2"/>
      <c r="J313" s="33"/>
      <c r="K313" s="202">
        <f t="shared" si="60"/>
        <v>2400</v>
      </c>
      <c r="L313" s="202">
        <f t="shared" si="60"/>
        <v>1500</v>
      </c>
      <c r="M313" s="51"/>
      <c r="N313" s="13">
        <f t="shared" ref="N313:N317" si="71">Q313*$N$7</f>
        <v>2385</v>
      </c>
      <c r="O313" s="13">
        <f t="shared" ref="O313:O317" si="72">Q313*$O$7</f>
        <v>1431</v>
      </c>
      <c r="P313" s="51"/>
      <c r="Q313" s="562">
        <v>954</v>
      </c>
      <c r="R313" s="562">
        <v>954</v>
      </c>
      <c r="S313" s="554">
        <v>954</v>
      </c>
      <c r="T313" s="467">
        <v>954</v>
      </c>
      <c r="U313" s="467">
        <v>954</v>
      </c>
      <c r="V313" s="467">
        <v>954</v>
      </c>
      <c r="W313" s="467">
        <v>954</v>
      </c>
      <c r="X313" s="443">
        <v>954</v>
      </c>
      <c r="Y313" s="436">
        <v>1196.25</v>
      </c>
      <c r="Z313" s="409">
        <v>1196.25</v>
      </c>
      <c r="AA313" s="409">
        <v>1196.25</v>
      </c>
      <c r="AB313" s="370">
        <v>747.65625</v>
      </c>
      <c r="AC313" s="300">
        <v>598.125</v>
      </c>
      <c r="AD313" s="289">
        <v>598.125</v>
      </c>
      <c r="AE313" s="277">
        <v>478.5</v>
      </c>
      <c r="AF313" s="263">
        <v>478.5</v>
      </c>
      <c r="AG313" s="263">
        <v>478.5</v>
      </c>
      <c r="AH313" s="205">
        <v>478.5</v>
      </c>
      <c r="AI313" s="205">
        <v>478.5</v>
      </c>
      <c r="AJ313" s="205">
        <v>478.5</v>
      </c>
      <c r="AK313" s="205">
        <v>478.5</v>
      </c>
      <c r="AL313" s="208">
        <v>745</v>
      </c>
      <c r="AM313" s="54"/>
      <c r="AN313" s="312">
        <f t="shared" ca="1" si="69"/>
        <v>1</v>
      </c>
      <c r="AP313" s="34"/>
      <c r="AQ313" s="34"/>
      <c r="AR313" s="34"/>
      <c r="AS313" s="34"/>
      <c r="AT313" s="34"/>
      <c r="AU313" s="34"/>
    </row>
    <row r="314" spans="1:47" s="144" customFormat="1" ht="23.1" customHeight="1" x14ac:dyDescent="0.25">
      <c r="A314" s="2"/>
      <c r="B314" s="2"/>
      <c r="C314" s="2" t="s">
        <v>779</v>
      </c>
      <c r="D314" s="120" t="s">
        <v>943</v>
      </c>
      <c r="E314" s="116">
        <f t="shared" si="70"/>
        <v>2400</v>
      </c>
      <c r="F314" s="117">
        <f t="shared" si="70"/>
        <v>1500</v>
      </c>
      <c r="G314" s="101"/>
      <c r="H314" s="2"/>
      <c r="I314" s="2"/>
      <c r="J314" s="33"/>
      <c r="K314" s="202">
        <f t="shared" si="60"/>
        <v>2400</v>
      </c>
      <c r="L314" s="202">
        <f t="shared" si="60"/>
        <v>1500</v>
      </c>
      <c r="M314" s="51"/>
      <c r="N314" s="13">
        <f t="shared" si="71"/>
        <v>2385</v>
      </c>
      <c r="O314" s="13">
        <f t="shared" si="72"/>
        <v>1431</v>
      </c>
      <c r="P314" s="51"/>
      <c r="Q314" s="562">
        <v>954</v>
      </c>
      <c r="R314" s="562">
        <v>954</v>
      </c>
      <c r="S314" s="554">
        <v>954</v>
      </c>
      <c r="T314" s="467">
        <v>954</v>
      </c>
      <c r="U314" s="467">
        <v>954</v>
      </c>
      <c r="V314" s="467">
        <v>954</v>
      </c>
      <c r="W314" s="467">
        <v>954</v>
      </c>
      <c r="X314" s="443">
        <v>954</v>
      </c>
      <c r="Y314" s="436">
        <v>953.34</v>
      </c>
      <c r="Z314" s="409">
        <v>953.34</v>
      </c>
      <c r="AA314" s="409">
        <v>953.34</v>
      </c>
      <c r="AB314" s="370">
        <v>566.66250000000002</v>
      </c>
      <c r="AC314" s="305">
        <v>453.33</v>
      </c>
      <c r="AD314" s="289">
        <v>1396</v>
      </c>
      <c r="AE314" s="277">
        <v>1116.8</v>
      </c>
      <c r="AF314" s="263">
        <v>1116.8</v>
      </c>
      <c r="AG314" s="263"/>
      <c r="AH314" s="205">
        <v>1116.8</v>
      </c>
      <c r="AI314" s="205">
        <v>1116.8</v>
      </c>
      <c r="AJ314" s="205">
        <v>1116.8</v>
      </c>
      <c r="AK314" s="205">
        <v>1116.8</v>
      </c>
      <c r="AL314" s="208"/>
      <c r="AM314" s="54"/>
      <c r="AN314" s="312">
        <f t="shared" ca="1" si="69"/>
        <v>1</v>
      </c>
      <c r="AP314" s="34"/>
      <c r="AQ314" s="34"/>
      <c r="AR314" s="34"/>
      <c r="AS314" s="34"/>
      <c r="AT314" s="34"/>
      <c r="AU314" s="34"/>
    </row>
    <row r="315" spans="1:47" ht="23.1" customHeight="1" x14ac:dyDescent="0.25">
      <c r="A315" s="539" t="s">
        <v>952</v>
      </c>
      <c r="C315" s="2" t="s">
        <v>779</v>
      </c>
      <c r="D315" s="145" t="s">
        <v>494</v>
      </c>
      <c r="E315" s="116">
        <f t="shared" si="70"/>
        <v>12400</v>
      </c>
      <c r="F315" s="117">
        <f t="shared" si="70"/>
        <v>7500</v>
      </c>
      <c r="G315" s="101"/>
      <c r="K315" s="202">
        <f t="shared" si="60"/>
        <v>12400</v>
      </c>
      <c r="L315" s="202">
        <f t="shared" si="60"/>
        <v>7500</v>
      </c>
      <c r="M315" s="51"/>
      <c r="N315" s="13">
        <f t="shared" si="71"/>
        <v>12375</v>
      </c>
      <c r="O315" s="13">
        <f t="shared" si="72"/>
        <v>7425</v>
      </c>
      <c r="P315" s="51"/>
      <c r="Q315" s="562">
        <v>4950</v>
      </c>
      <c r="R315" s="562">
        <v>4950</v>
      </c>
      <c r="S315" s="554">
        <v>4950</v>
      </c>
      <c r="T315" s="538">
        <v>4950</v>
      </c>
      <c r="U315" s="467">
        <v>4950</v>
      </c>
      <c r="V315" s="467">
        <v>4950</v>
      </c>
      <c r="W315" s="467">
        <v>4950</v>
      </c>
      <c r="X315" s="398">
        <v>4275</v>
      </c>
      <c r="Y315" s="436">
        <v>4275</v>
      </c>
      <c r="Z315" s="409">
        <v>4275</v>
      </c>
      <c r="AA315" s="409">
        <v>4275</v>
      </c>
      <c r="AB315" s="370">
        <v>1382.1375</v>
      </c>
      <c r="AC315" s="305">
        <v>1105.71</v>
      </c>
      <c r="AD315" s="289">
        <v>1396</v>
      </c>
      <c r="AE315" s="277">
        <v>1116.8</v>
      </c>
      <c r="AF315" s="263">
        <v>1116.8</v>
      </c>
      <c r="AG315" s="263">
        <v>1116.8</v>
      </c>
      <c r="AH315" s="205">
        <v>1116.8</v>
      </c>
      <c r="AI315" s="205">
        <v>1116.8</v>
      </c>
      <c r="AJ315" s="205">
        <v>1116.8</v>
      </c>
      <c r="AK315" s="205">
        <v>1116.8</v>
      </c>
      <c r="AL315" s="208"/>
      <c r="AM315" s="54"/>
      <c r="AN315" s="312">
        <f t="shared" ca="1" si="69"/>
        <v>1</v>
      </c>
    </row>
    <row r="316" spans="1:47" ht="23.1" customHeight="1" x14ac:dyDescent="0.25">
      <c r="A316" s="539" t="s">
        <v>952</v>
      </c>
      <c r="C316" s="2" t="s">
        <v>779</v>
      </c>
      <c r="D316" s="145" t="s">
        <v>893</v>
      </c>
      <c r="E316" s="116">
        <f t="shared" si="70"/>
        <v>5600</v>
      </c>
      <c r="F316" s="117">
        <f t="shared" si="70"/>
        <v>3400</v>
      </c>
      <c r="G316" s="101"/>
      <c r="K316" s="202">
        <f t="shared" si="60"/>
        <v>5600</v>
      </c>
      <c r="L316" s="202">
        <f t="shared" si="60"/>
        <v>3400</v>
      </c>
      <c r="M316" s="51"/>
      <c r="N316" s="13">
        <f t="shared" si="71"/>
        <v>5528.55</v>
      </c>
      <c r="O316" s="13">
        <f t="shared" si="72"/>
        <v>3317.13</v>
      </c>
      <c r="P316" s="51"/>
      <c r="Q316" s="562">
        <v>2211.42</v>
      </c>
      <c r="R316" s="562">
        <v>2211.42</v>
      </c>
      <c r="S316" s="554">
        <v>2211.42</v>
      </c>
      <c r="T316" s="538">
        <v>2211.42</v>
      </c>
      <c r="U316" s="467">
        <v>2211.42</v>
      </c>
      <c r="V316" s="467">
        <v>2211.42</v>
      </c>
      <c r="W316" s="467">
        <v>2211.42</v>
      </c>
      <c r="X316" s="398">
        <v>4275</v>
      </c>
      <c r="Y316" s="436">
        <v>4275</v>
      </c>
      <c r="Z316" s="409">
        <v>4275</v>
      </c>
      <c r="AA316" s="409">
        <v>4275</v>
      </c>
      <c r="AB316" s="370">
        <v>1382.1375</v>
      </c>
      <c r="AC316" s="305">
        <v>1105.71</v>
      </c>
      <c r="AD316" s="289">
        <v>1396</v>
      </c>
      <c r="AE316" s="277">
        <v>1116.8</v>
      </c>
      <c r="AF316" s="263">
        <v>1116.8</v>
      </c>
      <c r="AG316" s="263">
        <v>1116.8</v>
      </c>
      <c r="AH316" s="205">
        <v>1116.8</v>
      </c>
      <c r="AI316" s="205">
        <v>1116.8</v>
      </c>
      <c r="AJ316" s="205">
        <v>1116.8</v>
      </c>
      <c r="AK316" s="205">
        <v>1116.8</v>
      </c>
      <c r="AL316" s="208"/>
      <c r="AM316" s="54"/>
      <c r="AN316" s="312">
        <f t="shared" ca="1" si="69"/>
        <v>1</v>
      </c>
    </row>
    <row r="317" spans="1:47" ht="23.1" customHeight="1" x14ac:dyDescent="0.25">
      <c r="A317" s="539" t="s">
        <v>952</v>
      </c>
      <c r="C317" s="2" t="s">
        <v>779</v>
      </c>
      <c r="D317" s="145" t="s">
        <v>667</v>
      </c>
      <c r="E317" s="116">
        <f t="shared" si="70"/>
        <v>10700</v>
      </c>
      <c r="F317" s="117">
        <f t="shared" si="70"/>
        <v>6500</v>
      </c>
      <c r="G317" s="101"/>
      <c r="K317" s="202">
        <f t="shared" si="60"/>
        <v>10700</v>
      </c>
      <c r="L317" s="202">
        <f t="shared" si="60"/>
        <v>6500</v>
      </c>
      <c r="M317" s="51"/>
      <c r="N317" s="13">
        <f t="shared" si="71"/>
        <v>10687.5</v>
      </c>
      <c r="O317" s="13">
        <f t="shared" si="72"/>
        <v>6412.5</v>
      </c>
      <c r="P317" s="51"/>
      <c r="Q317" s="562">
        <v>4275</v>
      </c>
      <c r="R317" s="562">
        <v>4275</v>
      </c>
      <c r="S317" s="554">
        <v>4275</v>
      </c>
      <c r="T317" s="398">
        <v>4275</v>
      </c>
      <c r="U317" s="398">
        <v>4275</v>
      </c>
      <c r="V317" s="398">
        <v>4275</v>
      </c>
      <c r="W317" s="398">
        <v>4275</v>
      </c>
      <c r="X317" s="398">
        <v>4275</v>
      </c>
      <c r="Y317" s="436">
        <v>4275</v>
      </c>
      <c r="Z317" s="409">
        <v>4275</v>
      </c>
      <c r="AA317" s="409">
        <v>4275</v>
      </c>
      <c r="AB317" s="370">
        <v>1382.1375</v>
      </c>
      <c r="AC317" s="305">
        <v>1105.71</v>
      </c>
      <c r="AD317" s="289">
        <v>1396</v>
      </c>
      <c r="AE317" s="277">
        <v>1116.8</v>
      </c>
      <c r="AF317" s="263">
        <v>1116.8</v>
      </c>
      <c r="AG317" s="263">
        <v>1116.8</v>
      </c>
      <c r="AH317" s="205">
        <v>1116.8</v>
      </c>
      <c r="AI317" s="205">
        <v>1116.8</v>
      </c>
      <c r="AJ317" s="205">
        <v>1116.8</v>
      </c>
      <c r="AK317" s="205">
        <v>1116.8</v>
      </c>
      <c r="AL317" s="208"/>
      <c r="AM317" s="54"/>
      <c r="AN317" s="312">
        <f t="shared" ca="1" si="69"/>
        <v>1</v>
      </c>
    </row>
    <row r="318" spans="1:47" ht="23.1" customHeight="1" x14ac:dyDescent="0.25">
      <c r="A318" s="539" t="s">
        <v>952</v>
      </c>
      <c r="C318" s="2" t="s">
        <v>779</v>
      </c>
      <c r="D318" s="145" t="s">
        <v>495</v>
      </c>
      <c r="E318" s="116">
        <f t="shared" si="70"/>
        <v>4000</v>
      </c>
      <c r="F318" s="117">
        <f t="shared" si="70"/>
        <v>2400</v>
      </c>
      <c r="G318" s="101"/>
      <c r="K318" s="202">
        <f t="shared" si="60"/>
        <v>4000</v>
      </c>
      <c r="L318" s="202">
        <f t="shared" si="60"/>
        <v>2400</v>
      </c>
      <c r="M318" s="51"/>
      <c r="N318" s="13">
        <f t="shared" si="63"/>
        <v>3975.0749999999998</v>
      </c>
      <c r="O318" s="13">
        <f t="shared" si="64"/>
        <v>2385.0450000000001</v>
      </c>
      <c r="P318" s="51"/>
      <c r="Q318" s="562">
        <v>1590.03</v>
      </c>
      <c r="R318" s="562">
        <v>1590.03</v>
      </c>
      <c r="S318" s="554">
        <v>1590.03</v>
      </c>
      <c r="T318" s="538">
        <v>1590.03</v>
      </c>
      <c r="U318" s="467">
        <v>1590.03</v>
      </c>
      <c r="V318" s="467">
        <v>1590.03</v>
      </c>
      <c r="W318" s="467">
        <v>1590.03</v>
      </c>
      <c r="X318" s="398">
        <v>4275</v>
      </c>
      <c r="Y318" s="436">
        <v>4275</v>
      </c>
      <c r="Z318" s="409">
        <v>4275</v>
      </c>
      <c r="AA318" s="409">
        <v>4275</v>
      </c>
      <c r="AB318" s="370">
        <v>1382.1375</v>
      </c>
      <c r="AC318" s="305">
        <v>1105.71</v>
      </c>
      <c r="AD318" s="289">
        <v>1396</v>
      </c>
      <c r="AE318" s="277">
        <v>1116.8</v>
      </c>
      <c r="AF318" s="263">
        <v>1116.8</v>
      </c>
      <c r="AG318" s="263">
        <v>1116.8</v>
      </c>
      <c r="AH318" s="205">
        <v>1116.8</v>
      </c>
      <c r="AI318" s="205">
        <v>1116.8</v>
      </c>
      <c r="AJ318" s="205">
        <v>1116.8</v>
      </c>
      <c r="AK318" s="205">
        <v>1116.8</v>
      </c>
      <c r="AL318" s="208"/>
      <c r="AM318" s="54"/>
      <c r="AN318" s="312">
        <f t="shared" ca="1" si="69"/>
        <v>1</v>
      </c>
    </row>
    <row r="319" spans="1:47" ht="12" customHeight="1" x14ac:dyDescent="0.25">
      <c r="D319" s="136"/>
      <c r="E319" s="138"/>
      <c r="F319" s="139"/>
      <c r="J319" s="34"/>
      <c r="K319" s="202">
        <f t="shared" si="60"/>
        <v>0</v>
      </c>
      <c r="L319" s="202">
        <f t="shared" si="60"/>
        <v>0</v>
      </c>
      <c r="M319" s="51"/>
      <c r="N319" s="13"/>
      <c r="O319" s="13"/>
      <c r="P319" s="2"/>
      <c r="Q319" s="398"/>
      <c r="R319" s="398"/>
      <c r="S319" s="398"/>
      <c r="T319" s="398"/>
      <c r="U319" s="398"/>
      <c r="V319" s="398"/>
      <c r="W319" s="398"/>
      <c r="X319" s="398"/>
      <c r="Y319" s="400"/>
      <c r="Z319" s="398"/>
      <c r="AA319" s="398"/>
      <c r="AB319" s="333"/>
      <c r="AC319" s="333"/>
      <c r="AD319" s="330"/>
      <c r="AE319" s="279"/>
      <c r="AF319" s="211"/>
      <c r="AG319" s="211"/>
      <c r="AH319" s="211"/>
      <c r="AI319" s="211"/>
      <c r="AJ319" s="211"/>
      <c r="AK319" s="211"/>
      <c r="AL319" s="211"/>
      <c r="AM319" s="131"/>
      <c r="AN319" s="312" t="e">
        <f t="shared" ca="1" si="69"/>
        <v>#DIV/0!</v>
      </c>
    </row>
    <row r="320" spans="1:47" ht="23.1" customHeight="1" x14ac:dyDescent="0.25">
      <c r="D320" s="615" t="s">
        <v>61</v>
      </c>
      <c r="E320" s="615"/>
      <c r="F320" s="615"/>
      <c r="G320" s="615"/>
      <c r="H320" s="615"/>
      <c r="I320" s="615"/>
      <c r="J320" s="34"/>
      <c r="K320" s="202">
        <f t="shared" si="60"/>
        <v>0</v>
      </c>
      <c r="L320" s="202">
        <f t="shared" si="60"/>
        <v>0</v>
      </c>
      <c r="M320" s="2"/>
      <c r="N320" s="13"/>
      <c r="O320" s="13"/>
      <c r="P320" s="2"/>
      <c r="Q320" s="571">
        <v>45569</v>
      </c>
      <c r="R320" s="571">
        <v>45569</v>
      </c>
      <c r="S320" s="553">
        <v>45483</v>
      </c>
      <c r="T320" s="476">
        <v>45455</v>
      </c>
      <c r="U320" s="476">
        <v>45425</v>
      </c>
      <c r="V320" s="476">
        <v>45394</v>
      </c>
      <c r="W320" s="473">
        <v>220324</v>
      </c>
      <c r="X320" s="405"/>
      <c r="Y320" s="433"/>
      <c r="Z320" s="404"/>
      <c r="AA320" s="404"/>
      <c r="AB320" s="338"/>
      <c r="AC320" s="338"/>
      <c r="AD320" s="330"/>
      <c r="AE320" s="280"/>
      <c r="AF320" s="237"/>
      <c r="AG320" s="237"/>
      <c r="AH320" s="237"/>
      <c r="AI320" s="237"/>
      <c r="AJ320" s="237"/>
      <c r="AK320" s="237"/>
      <c r="AL320" s="237"/>
      <c r="AM320" s="131"/>
      <c r="AN320" s="312">
        <f t="shared" ca="1" si="69"/>
        <v>1</v>
      </c>
    </row>
    <row r="321" spans="1:41" s="66" customFormat="1" ht="23.1" customHeight="1" x14ac:dyDescent="0.25">
      <c r="A321" s="449" t="s">
        <v>238</v>
      </c>
      <c r="B321" s="2">
        <v>2045</v>
      </c>
      <c r="C321" s="2" t="s">
        <v>491</v>
      </c>
      <c r="D321" s="91" t="s">
        <v>194</v>
      </c>
      <c r="E321" s="116">
        <f t="shared" ref="E321:F325" si="73">K321</f>
        <v>22200</v>
      </c>
      <c r="F321" s="117">
        <f t="shared" si="73"/>
        <v>13300</v>
      </c>
      <c r="G321" s="101"/>
      <c r="H321" s="45"/>
      <c r="I321" s="45"/>
      <c r="J321" s="71"/>
      <c r="K321" s="202">
        <f t="shared" si="60"/>
        <v>22200</v>
      </c>
      <c r="L321" s="202">
        <f t="shared" si="60"/>
        <v>13300</v>
      </c>
      <c r="M321" s="51"/>
      <c r="N321" s="13">
        <f t="shared" si="63"/>
        <v>22166.474999999999</v>
      </c>
      <c r="O321" s="13">
        <f t="shared" si="64"/>
        <v>13299.885</v>
      </c>
      <c r="P321" s="63"/>
      <c r="Q321" s="562">
        <v>8866.59</v>
      </c>
      <c r="R321" s="562">
        <v>8866.59</v>
      </c>
      <c r="S321" s="554">
        <v>8866.59</v>
      </c>
      <c r="T321" s="477">
        <v>8866.59</v>
      </c>
      <c r="U321" s="477">
        <v>8866.59</v>
      </c>
      <c r="V321" s="477">
        <v>8866.59</v>
      </c>
      <c r="W321" s="451">
        <v>8210</v>
      </c>
      <c r="X321" s="451">
        <v>8210</v>
      </c>
      <c r="Y321" s="436">
        <v>7463.54</v>
      </c>
      <c r="Z321" s="409">
        <v>7490.7800000000007</v>
      </c>
      <c r="AA321" s="409">
        <v>7490.7800000000007</v>
      </c>
      <c r="AB321" s="368">
        <v>6809.8</v>
      </c>
      <c r="AC321" s="305">
        <v>5447.84</v>
      </c>
      <c r="AD321" s="289">
        <v>4824.9450000674997</v>
      </c>
      <c r="AE321" s="277">
        <v>3859.9560000539996</v>
      </c>
      <c r="AF321" s="263">
        <v>3859.9560000539996</v>
      </c>
      <c r="AG321" s="263">
        <v>3859.9560000539996</v>
      </c>
      <c r="AH321" s="208">
        <v>3473.9951399999995</v>
      </c>
      <c r="AI321" s="208">
        <v>3473.9951399999995</v>
      </c>
      <c r="AJ321" s="208">
        <v>3473.9951399999995</v>
      </c>
      <c r="AK321" s="208">
        <v>3473.9951399999995</v>
      </c>
      <c r="AL321" s="208">
        <v>3133.1124999999997</v>
      </c>
      <c r="AM321" s="191">
        <v>2506.4899999999998</v>
      </c>
      <c r="AN321" s="312">
        <f t="shared" ca="1" si="69"/>
        <v>1</v>
      </c>
      <c r="AO321" s="144"/>
    </row>
    <row r="322" spans="1:41" ht="23.1" customHeight="1" x14ac:dyDescent="0.25">
      <c r="A322" s="449"/>
      <c r="B322" s="2">
        <v>2046</v>
      </c>
      <c r="C322" s="2" t="s">
        <v>493</v>
      </c>
      <c r="D322" s="91" t="s">
        <v>196</v>
      </c>
      <c r="E322" s="116">
        <f t="shared" si="73"/>
        <v>11800</v>
      </c>
      <c r="F322" s="117">
        <f t="shared" si="73"/>
        <v>7100</v>
      </c>
      <c r="G322" s="101"/>
      <c r="H322" s="45"/>
      <c r="I322" s="45"/>
      <c r="J322" s="71"/>
      <c r="K322" s="202">
        <f t="shared" si="60"/>
        <v>11800</v>
      </c>
      <c r="L322" s="202">
        <f t="shared" si="60"/>
        <v>7100</v>
      </c>
      <c r="M322" s="51"/>
      <c r="N322" s="13">
        <f t="shared" si="63"/>
        <v>11728.575000000001</v>
      </c>
      <c r="O322" s="13">
        <f t="shared" si="64"/>
        <v>7037.1450000000004</v>
      </c>
      <c r="P322" s="51"/>
      <c r="Q322" s="562">
        <v>4691.43</v>
      </c>
      <c r="R322" s="562">
        <v>4691.43</v>
      </c>
      <c r="S322" s="554">
        <v>4691.43</v>
      </c>
      <c r="T322" s="477">
        <v>4691.43</v>
      </c>
      <c r="U322" s="477">
        <v>4691.43</v>
      </c>
      <c r="V322" s="477">
        <v>4691.43</v>
      </c>
      <c r="W322" s="451">
        <v>4344</v>
      </c>
      <c r="X322" s="451">
        <v>4344</v>
      </c>
      <c r="Y322" s="436">
        <v>3949.01</v>
      </c>
      <c r="Z322" s="409">
        <v>3963.4237499999999</v>
      </c>
      <c r="AA322" s="409">
        <v>3963.4237499999999</v>
      </c>
      <c r="AB322" s="368">
        <v>3603.1124999999997</v>
      </c>
      <c r="AC322" s="305">
        <v>2882.49</v>
      </c>
      <c r="AD322" s="289">
        <v>2487.4751249999999</v>
      </c>
      <c r="AE322" s="277">
        <v>1989.9801</v>
      </c>
      <c r="AF322" s="263">
        <v>1989.9801</v>
      </c>
      <c r="AG322" s="263">
        <v>1989.9801</v>
      </c>
      <c r="AH322" s="208">
        <v>1791</v>
      </c>
      <c r="AI322" s="234">
        <v>1791</v>
      </c>
      <c r="AJ322" s="208">
        <v>1985.1400799999999</v>
      </c>
      <c r="AK322" s="208">
        <v>1985.1400799999999</v>
      </c>
      <c r="AL322" s="208">
        <v>1790.35</v>
      </c>
      <c r="AM322" s="191">
        <v>1432.28</v>
      </c>
      <c r="AN322" s="312">
        <f t="shared" ca="1" si="69"/>
        <v>1</v>
      </c>
    </row>
    <row r="323" spans="1:41" ht="23.1" customHeight="1" thickBot="1" x14ac:dyDescent="0.3">
      <c r="A323" s="449"/>
      <c r="B323" s="2">
        <v>2047</v>
      </c>
      <c r="C323" s="2" t="s">
        <v>492</v>
      </c>
      <c r="D323" s="217" t="s">
        <v>195</v>
      </c>
      <c r="E323" s="116">
        <f t="shared" si="73"/>
        <v>6700</v>
      </c>
      <c r="F323" s="117">
        <f t="shared" si="73"/>
        <v>4100</v>
      </c>
      <c r="G323" s="101"/>
      <c r="H323" s="45"/>
      <c r="I323" s="45"/>
      <c r="J323" s="71"/>
      <c r="K323" s="202">
        <f t="shared" si="60"/>
        <v>6700</v>
      </c>
      <c r="L323" s="202">
        <f t="shared" si="60"/>
        <v>4100</v>
      </c>
      <c r="M323" s="51"/>
      <c r="N323" s="13">
        <f t="shared" si="63"/>
        <v>6687.45</v>
      </c>
      <c r="O323" s="13">
        <f t="shared" si="64"/>
        <v>4012.4700000000003</v>
      </c>
      <c r="P323" s="51"/>
      <c r="Q323" s="562">
        <v>2674.98</v>
      </c>
      <c r="R323" s="562">
        <v>2674.98</v>
      </c>
      <c r="S323" s="554">
        <v>2674.98</v>
      </c>
      <c r="T323" s="477">
        <v>2674.98</v>
      </c>
      <c r="U323" s="477">
        <v>2674.98</v>
      </c>
      <c r="V323" s="477">
        <v>2674.98</v>
      </c>
      <c r="W323" s="450">
        <v>2477</v>
      </c>
      <c r="X323" s="450">
        <v>2477</v>
      </c>
      <c r="Y323" s="436">
        <v>2251.66</v>
      </c>
      <c r="Z323" s="409">
        <v>2259.8812500000004</v>
      </c>
      <c r="AA323" s="409">
        <v>2259.8812500000004</v>
      </c>
      <c r="AB323" s="368">
        <v>2054.4375</v>
      </c>
      <c r="AC323" s="305">
        <v>1643.55</v>
      </c>
      <c r="AD323" s="289">
        <v>1418.041375</v>
      </c>
      <c r="AE323" s="277">
        <v>1134.4331</v>
      </c>
      <c r="AF323" s="263">
        <v>1134.4331</v>
      </c>
      <c r="AG323" s="263">
        <v>1134.4331</v>
      </c>
      <c r="AH323" s="208">
        <v>1021</v>
      </c>
      <c r="AI323" s="234">
        <v>1021</v>
      </c>
      <c r="AJ323" s="208">
        <v>1131.8907599999998</v>
      </c>
      <c r="AK323" s="208">
        <v>1131.8907599999998</v>
      </c>
      <c r="AL323" s="208">
        <v>1020.8249999999999</v>
      </c>
      <c r="AM323" s="191">
        <v>816.66</v>
      </c>
      <c r="AN323" s="312">
        <f t="shared" ca="1" si="69"/>
        <v>1</v>
      </c>
    </row>
    <row r="324" spans="1:41" ht="23.1" customHeight="1" x14ac:dyDescent="0.25">
      <c r="A324" s="449"/>
      <c r="D324" s="80" t="s">
        <v>552</v>
      </c>
      <c r="E324" s="116">
        <f t="shared" si="73"/>
        <v>2600</v>
      </c>
      <c r="F324" s="117">
        <f t="shared" si="73"/>
        <v>1600</v>
      </c>
      <c r="G324" s="101"/>
      <c r="H324" s="45"/>
      <c r="I324" s="45"/>
      <c r="J324" s="71"/>
      <c r="K324" s="202">
        <f t="shared" si="60"/>
        <v>2600</v>
      </c>
      <c r="L324" s="202">
        <f t="shared" si="60"/>
        <v>1600</v>
      </c>
      <c r="M324" s="51"/>
      <c r="N324" s="13">
        <f t="shared" si="63"/>
        <v>2556.5250000000001</v>
      </c>
      <c r="O324" s="13">
        <f t="shared" si="64"/>
        <v>1533.915</v>
      </c>
      <c r="P324" s="51"/>
      <c r="Q324" s="562">
        <v>1022.61</v>
      </c>
      <c r="R324" s="562">
        <v>1022.61</v>
      </c>
      <c r="S324" s="554">
        <v>1022.61</v>
      </c>
      <c r="T324" s="477">
        <v>1022.61</v>
      </c>
      <c r="U324" s="477">
        <v>1022.61</v>
      </c>
      <c r="V324" s="477">
        <v>1022.61</v>
      </c>
      <c r="W324" s="450">
        <v>947</v>
      </c>
      <c r="X324" s="450">
        <v>947</v>
      </c>
      <c r="Y324" s="436">
        <v>860.77</v>
      </c>
      <c r="Z324" s="409">
        <v>860.77</v>
      </c>
      <c r="AA324" s="409">
        <v>860.77</v>
      </c>
      <c r="AB324" s="368">
        <v>785.375</v>
      </c>
      <c r="AC324" s="305">
        <v>628.29999999999995</v>
      </c>
      <c r="AD324" s="289">
        <v>673.97426019</v>
      </c>
      <c r="AE324" s="277">
        <v>539.17940815199995</v>
      </c>
      <c r="AF324" s="263">
        <v>539.17940815199995</v>
      </c>
      <c r="AG324" s="263">
        <v>539.17940815199995</v>
      </c>
      <c r="AH324" s="208">
        <v>485.26631999999995</v>
      </c>
      <c r="AI324" s="208">
        <v>485.26631999999995</v>
      </c>
      <c r="AJ324" s="208">
        <v>485.26631999999995</v>
      </c>
      <c r="AK324" s="208">
        <v>485.26631999999995</v>
      </c>
      <c r="AL324" s="208">
        <v>437.65</v>
      </c>
      <c r="AM324" s="191">
        <v>350.12</v>
      </c>
      <c r="AN324" s="312">
        <f t="shared" ca="1" si="69"/>
        <v>1</v>
      </c>
    </row>
    <row r="325" spans="1:41" ht="23.1" customHeight="1" x14ac:dyDescent="0.25">
      <c r="A325" s="449"/>
      <c r="D325" s="91" t="s">
        <v>551</v>
      </c>
      <c r="E325" s="116">
        <f t="shared" si="73"/>
        <v>1000</v>
      </c>
      <c r="F325" s="117">
        <f t="shared" si="73"/>
        <v>600</v>
      </c>
      <c r="G325" s="101"/>
      <c r="H325" s="45"/>
      <c r="I325" s="45"/>
      <c r="J325" s="71"/>
      <c r="K325" s="202">
        <f t="shared" si="60"/>
        <v>1000</v>
      </c>
      <c r="L325" s="202">
        <f t="shared" si="60"/>
        <v>600</v>
      </c>
      <c r="M325" s="51"/>
      <c r="N325" s="13">
        <f t="shared" si="63"/>
        <v>917.90000000000009</v>
      </c>
      <c r="O325" s="13">
        <f t="shared" si="64"/>
        <v>550.74</v>
      </c>
      <c r="P325" s="51"/>
      <c r="Q325" s="562">
        <v>367.16</v>
      </c>
      <c r="R325" s="562">
        <v>367.16</v>
      </c>
      <c r="S325" s="554">
        <v>367.16</v>
      </c>
      <c r="T325" s="477">
        <v>367.16</v>
      </c>
      <c r="U325" s="477">
        <v>367.16</v>
      </c>
      <c r="V325" s="477">
        <v>367.16</v>
      </c>
      <c r="W325" s="450">
        <v>340</v>
      </c>
      <c r="X325" s="450">
        <v>340</v>
      </c>
      <c r="Y325" s="436">
        <v>309.04000000000002</v>
      </c>
      <c r="Z325" s="409">
        <v>309.04000000000002</v>
      </c>
      <c r="AA325" s="409">
        <v>309.04000000000002</v>
      </c>
      <c r="AB325" s="368">
        <v>281.97500000000002</v>
      </c>
      <c r="AC325" s="305">
        <v>225.58</v>
      </c>
      <c r="AD325" s="289">
        <v>269.59355403749998</v>
      </c>
      <c r="AE325" s="277">
        <v>215.67484322999999</v>
      </c>
      <c r="AF325" s="263">
        <v>215.67484322999999</v>
      </c>
      <c r="AG325" s="263">
        <v>215.67484322999999</v>
      </c>
      <c r="AH325" s="208">
        <v>194.10929999999999</v>
      </c>
      <c r="AI325" s="208">
        <v>194.10929999999999</v>
      </c>
      <c r="AJ325" s="208">
        <v>194.10929999999999</v>
      </c>
      <c r="AK325" s="208">
        <v>194.10929999999999</v>
      </c>
      <c r="AL325" s="208">
        <v>175.0625</v>
      </c>
      <c r="AM325" s="191">
        <v>140.05000000000001</v>
      </c>
      <c r="AN325" s="312">
        <f t="shared" ca="1" si="69"/>
        <v>1</v>
      </c>
    </row>
    <row r="326" spans="1:41" ht="23.1" customHeight="1" x14ac:dyDescent="0.25">
      <c r="B326" s="2">
        <v>2046</v>
      </c>
      <c r="C326" s="2" t="s">
        <v>657</v>
      </c>
      <c r="D326" s="91" t="s">
        <v>732</v>
      </c>
      <c r="E326" s="116">
        <f t="shared" ref="E326:F327" si="74">MROUND(K326+4.7,10)</f>
        <v>6500</v>
      </c>
      <c r="F326" s="117">
        <f t="shared" si="74"/>
        <v>3900</v>
      </c>
      <c r="K326" s="202">
        <f t="shared" si="60"/>
        <v>6500</v>
      </c>
      <c r="L326" s="202">
        <f t="shared" si="60"/>
        <v>3900</v>
      </c>
      <c r="M326" s="51"/>
      <c r="N326" s="13">
        <f t="shared" si="63"/>
        <v>6449.2749999999996</v>
      </c>
      <c r="O326" s="13">
        <f t="shared" si="64"/>
        <v>3869.5650000000001</v>
      </c>
      <c r="P326" s="51"/>
      <c r="Q326" s="562">
        <v>2579.71</v>
      </c>
      <c r="R326" s="562">
        <v>2579.71</v>
      </c>
      <c r="S326" s="398">
        <v>2579.71</v>
      </c>
      <c r="T326" s="398">
        <v>2579.71</v>
      </c>
      <c r="U326" s="398">
        <v>2579.71</v>
      </c>
      <c r="V326" s="398">
        <v>2579.71</v>
      </c>
      <c r="W326" s="398">
        <v>2579.71</v>
      </c>
      <c r="X326" s="398">
        <v>2579.71</v>
      </c>
      <c r="Y326" s="400">
        <v>2579.71</v>
      </c>
      <c r="Z326" s="400">
        <v>2579.71</v>
      </c>
      <c r="AA326" s="400">
        <v>2579.71</v>
      </c>
      <c r="AB326" s="367">
        <v>2579.71</v>
      </c>
      <c r="AC326" s="303">
        <v>2579.71</v>
      </c>
      <c r="AD326" s="289">
        <v>2487.4751249999999</v>
      </c>
      <c r="AE326" s="277">
        <v>1989.9801</v>
      </c>
      <c r="AF326" s="263">
        <v>1989.9801</v>
      </c>
      <c r="AG326" s="263">
        <v>1989.9801</v>
      </c>
      <c r="AH326" s="208">
        <v>1791</v>
      </c>
      <c r="AI326" s="234">
        <v>1791</v>
      </c>
      <c r="AJ326" s="208">
        <v>1985.1400799999999</v>
      </c>
      <c r="AK326" s="208">
        <v>1985.1400799999999</v>
      </c>
      <c r="AL326" s="208">
        <v>1790.35</v>
      </c>
      <c r="AM326" s="191">
        <v>1432.28</v>
      </c>
      <c r="AN326" s="312">
        <f t="shared" ca="1" si="69"/>
        <v>1</v>
      </c>
      <c r="AO326" s="144">
        <f t="shared" ref="AO326:AO327" si="75">Y326*1.1</f>
        <v>2837.6810000000005</v>
      </c>
    </row>
    <row r="327" spans="1:41" ht="23.1" customHeight="1" x14ac:dyDescent="0.25">
      <c r="B327" s="2">
        <v>2047</v>
      </c>
      <c r="C327" s="2" t="s">
        <v>657</v>
      </c>
      <c r="D327" s="91" t="s">
        <v>733</v>
      </c>
      <c r="E327" s="116">
        <f t="shared" si="74"/>
        <v>3600</v>
      </c>
      <c r="F327" s="117">
        <f t="shared" si="74"/>
        <v>2200</v>
      </c>
      <c r="K327" s="202">
        <f t="shared" si="60"/>
        <v>3600</v>
      </c>
      <c r="L327" s="202">
        <f t="shared" si="60"/>
        <v>2200</v>
      </c>
      <c r="M327" s="51"/>
      <c r="N327" s="13">
        <f t="shared" si="63"/>
        <v>3550.3500000000004</v>
      </c>
      <c r="O327" s="13">
        <f t="shared" si="64"/>
        <v>2130.21</v>
      </c>
      <c r="P327" s="51"/>
      <c r="Q327" s="562">
        <v>1420.14</v>
      </c>
      <c r="R327" s="562">
        <v>1420.14</v>
      </c>
      <c r="S327" s="398">
        <v>1420.14</v>
      </c>
      <c r="T327" s="398">
        <v>1420.14</v>
      </c>
      <c r="U327" s="398">
        <v>1420.14</v>
      </c>
      <c r="V327" s="398">
        <v>1420.14</v>
      </c>
      <c r="W327" s="398">
        <v>1420.14</v>
      </c>
      <c r="X327" s="398">
        <v>1420.14</v>
      </c>
      <c r="Y327" s="400">
        <v>1420.14</v>
      </c>
      <c r="Z327" s="400">
        <v>1420.14</v>
      </c>
      <c r="AA327" s="400">
        <v>1420.14</v>
      </c>
      <c r="AB327" s="367">
        <v>1420.14</v>
      </c>
      <c r="AC327" s="303">
        <v>1420.14</v>
      </c>
      <c r="AD327" s="289">
        <v>1418.041375</v>
      </c>
      <c r="AE327" s="277">
        <v>1134.4331</v>
      </c>
      <c r="AF327" s="263">
        <v>1134.4331</v>
      </c>
      <c r="AG327" s="263">
        <v>1134.4331</v>
      </c>
      <c r="AH327" s="208">
        <v>1021</v>
      </c>
      <c r="AI327" s="234">
        <v>1021</v>
      </c>
      <c r="AJ327" s="208">
        <v>1131.8907599999998</v>
      </c>
      <c r="AK327" s="208">
        <v>1131.8907599999998</v>
      </c>
      <c r="AL327" s="208">
        <v>1020.8249999999999</v>
      </c>
      <c r="AM327" s="191">
        <v>816.66</v>
      </c>
      <c r="AN327" s="312">
        <f t="shared" ca="1" si="69"/>
        <v>1</v>
      </c>
      <c r="AO327" s="144">
        <f t="shared" si="75"/>
        <v>1562.1540000000002</v>
      </c>
    </row>
    <row r="328" spans="1:41" ht="12" customHeight="1" x14ac:dyDescent="0.25">
      <c r="E328" s="138"/>
      <c r="F328" s="139"/>
      <c r="K328" s="202">
        <f t="shared" si="60"/>
        <v>0</v>
      </c>
      <c r="L328" s="202">
        <f t="shared" si="60"/>
        <v>0</v>
      </c>
      <c r="M328" s="51"/>
      <c r="N328" s="13"/>
      <c r="O328" s="13"/>
      <c r="P328" s="51"/>
      <c r="Q328" s="398"/>
      <c r="R328" s="398"/>
      <c r="S328" s="398"/>
      <c r="T328" s="398"/>
      <c r="U328" s="398"/>
      <c r="V328" s="398"/>
      <c r="W328" s="398"/>
      <c r="X328" s="398"/>
      <c r="Y328" s="400"/>
      <c r="Z328" s="400"/>
      <c r="AA328" s="400"/>
      <c r="AB328" s="367"/>
      <c r="AC328" s="303"/>
      <c r="AD328" s="289"/>
      <c r="AE328" s="277"/>
      <c r="AF328" s="263"/>
      <c r="AG328" s="263"/>
      <c r="AH328" s="208"/>
      <c r="AI328" s="234"/>
      <c r="AJ328" s="208"/>
      <c r="AK328" s="208"/>
      <c r="AL328" s="208"/>
      <c r="AM328" s="191"/>
      <c r="AN328" s="312" t="e">
        <f t="shared" ca="1" si="69"/>
        <v>#DIV/0!</v>
      </c>
    </row>
    <row r="329" spans="1:41" ht="23.1" customHeight="1" x14ac:dyDescent="0.25">
      <c r="D329" s="615" t="s">
        <v>525</v>
      </c>
      <c r="E329" s="615"/>
      <c r="F329" s="615"/>
      <c r="G329" s="615"/>
      <c r="H329" s="615"/>
      <c r="I329" s="615"/>
      <c r="J329" s="34"/>
      <c r="K329" s="202">
        <f t="shared" si="60"/>
        <v>0</v>
      </c>
      <c r="L329" s="202">
        <f t="shared" si="60"/>
        <v>0</v>
      </c>
      <c r="M329" s="2"/>
      <c r="N329" s="13"/>
      <c r="O329" s="13"/>
      <c r="P329" s="2"/>
      <c r="Q329" s="583">
        <v>45569</v>
      </c>
      <c r="R329" s="583">
        <v>45569</v>
      </c>
      <c r="S329" s="565">
        <v>45480</v>
      </c>
      <c r="T329" s="406">
        <v>45455</v>
      </c>
      <c r="U329" s="398"/>
      <c r="V329" s="398"/>
      <c r="W329" s="398"/>
      <c r="X329" s="398"/>
      <c r="Y329" s="400"/>
      <c r="Z329" s="398"/>
      <c r="AA329" s="398"/>
      <c r="AB329" s="333"/>
      <c r="AC329" s="333"/>
      <c r="AD329" s="330"/>
      <c r="AE329" s="277"/>
      <c r="AF329" s="208"/>
      <c r="AG329" s="208"/>
      <c r="AH329" s="208"/>
      <c r="AI329" s="208"/>
      <c r="AJ329" s="208"/>
      <c r="AK329" s="208"/>
      <c r="AL329" s="208"/>
      <c r="AM329" s="53"/>
      <c r="AN329" s="312">
        <f t="shared" ca="1" si="69"/>
        <v>1</v>
      </c>
    </row>
    <row r="330" spans="1:41" ht="23.1" customHeight="1" x14ac:dyDescent="0.25">
      <c r="A330" s="543" t="s">
        <v>951</v>
      </c>
      <c r="B330" s="2">
        <v>1859</v>
      </c>
      <c r="C330" s="2" t="s">
        <v>400</v>
      </c>
      <c r="D330" s="4" t="s">
        <v>526</v>
      </c>
      <c r="E330" s="116">
        <f t="shared" ref="E330:F333" si="76">K330</f>
        <v>700</v>
      </c>
      <c r="F330" s="117">
        <f t="shared" si="76"/>
        <v>500</v>
      </c>
      <c r="G330" s="101"/>
      <c r="K330" s="202">
        <f t="shared" si="60"/>
        <v>700</v>
      </c>
      <c r="L330" s="202">
        <f t="shared" si="60"/>
        <v>500</v>
      </c>
      <c r="M330" s="51"/>
      <c r="N330" s="13">
        <f t="shared" si="63"/>
        <v>700.55803125000011</v>
      </c>
      <c r="O330" s="13">
        <f t="shared" si="64"/>
        <v>420.33481875000007</v>
      </c>
      <c r="P330" s="51"/>
      <c r="Q330" s="562">
        <v>280.22321250000005</v>
      </c>
      <c r="R330" s="562">
        <v>280.22321250000005</v>
      </c>
      <c r="S330" s="554">
        <v>280.22321250000005</v>
      </c>
      <c r="T330" s="398">
        <v>280.22321250000005</v>
      </c>
      <c r="U330" s="398">
        <v>227.82375000000002</v>
      </c>
      <c r="V330" s="398">
        <v>227.82375000000002</v>
      </c>
      <c r="W330" s="398">
        <v>227.82375000000002</v>
      </c>
      <c r="X330" s="398">
        <v>227.82375000000002</v>
      </c>
      <c r="Y330" s="400">
        <v>227.82375000000002</v>
      </c>
      <c r="Z330" s="409">
        <v>227.82375000000002</v>
      </c>
      <c r="AA330" s="409">
        <v>227.82375000000002</v>
      </c>
      <c r="AB330" s="367">
        <v>207.11250000000001</v>
      </c>
      <c r="AC330" s="303">
        <v>165.69</v>
      </c>
      <c r="AD330" s="289">
        <v>149.51325485249998</v>
      </c>
      <c r="AE330" s="277">
        <v>119.61060388199999</v>
      </c>
      <c r="AF330" s="263">
        <v>119.61060388199999</v>
      </c>
      <c r="AG330" s="263">
        <v>119.61060388199999</v>
      </c>
      <c r="AH330" s="208">
        <v>107.65061999999999</v>
      </c>
      <c r="AI330" s="208">
        <v>107.65061999999999</v>
      </c>
      <c r="AJ330" s="208">
        <v>107.65061999999999</v>
      </c>
      <c r="AK330" s="208">
        <v>107.65061999999999</v>
      </c>
      <c r="AL330" s="208">
        <v>97.087500000000006</v>
      </c>
      <c r="AM330" s="53">
        <v>77.67</v>
      </c>
      <c r="AN330" s="312">
        <f t="shared" ca="1" si="69"/>
        <v>1</v>
      </c>
    </row>
    <row r="331" spans="1:41" ht="23.1" customHeight="1" x14ac:dyDescent="0.25">
      <c r="B331" s="2">
        <v>1860</v>
      </c>
      <c r="C331" s="2" t="s">
        <v>401</v>
      </c>
      <c r="D331" s="4" t="s">
        <v>527</v>
      </c>
      <c r="E331" s="116">
        <f t="shared" si="76"/>
        <v>400</v>
      </c>
      <c r="F331" s="117">
        <f t="shared" si="76"/>
        <v>300</v>
      </c>
      <c r="G331" s="101"/>
      <c r="K331" s="202">
        <f t="shared" si="60"/>
        <v>400</v>
      </c>
      <c r="L331" s="202">
        <f t="shared" si="60"/>
        <v>300</v>
      </c>
      <c r="M331" s="51"/>
      <c r="N331" s="13">
        <f t="shared" si="63"/>
        <v>395.41425000000004</v>
      </c>
      <c r="O331" s="13">
        <f t="shared" si="64"/>
        <v>237.24855000000002</v>
      </c>
      <c r="P331" s="51"/>
      <c r="Q331" s="562">
        <v>158.16570000000002</v>
      </c>
      <c r="R331" s="562">
        <v>158.16570000000002</v>
      </c>
      <c r="S331" s="554">
        <v>158.16570000000002</v>
      </c>
      <c r="T331" s="398">
        <v>158.16570000000002</v>
      </c>
      <c r="U331" s="398">
        <v>128.59</v>
      </c>
      <c r="V331" s="398">
        <v>128.59</v>
      </c>
      <c r="W331" s="398">
        <v>128.59</v>
      </c>
      <c r="X331" s="398">
        <v>128.59</v>
      </c>
      <c r="Y331" s="400">
        <v>128.59</v>
      </c>
      <c r="Z331" s="409">
        <v>128.59</v>
      </c>
      <c r="AA331" s="409">
        <v>128.59</v>
      </c>
      <c r="AB331" s="367">
        <v>116.89999999999999</v>
      </c>
      <c r="AC331" s="303">
        <v>93.52</v>
      </c>
      <c r="AD331" s="289">
        <v>84.391156080000002</v>
      </c>
      <c r="AE331" s="277">
        <v>67.512924863999999</v>
      </c>
      <c r="AF331" s="263">
        <v>67.512924863999999</v>
      </c>
      <c r="AG331" s="263">
        <v>67.512924863999999</v>
      </c>
      <c r="AH331" s="208">
        <v>60.762239999999998</v>
      </c>
      <c r="AI331" s="208">
        <v>60.762239999999998</v>
      </c>
      <c r="AJ331" s="208">
        <v>60.762239999999998</v>
      </c>
      <c r="AK331" s="208">
        <v>60.762239999999998</v>
      </c>
      <c r="AL331" s="208">
        <v>54.800000000000004</v>
      </c>
      <c r="AM331" s="53">
        <v>43.84</v>
      </c>
      <c r="AN331" s="312">
        <f t="shared" ca="1" si="69"/>
        <v>1</v>
      </c>
    </row>
    <row r="332" spans="1:41" ht="23.1" customHeight="1" x14ac:dyDescent="0.25">
      <c r="D332" s="4" t="s">
        <v>528</v>
      </c>
      <c r="E332" s="116">
        <f t="shared" si="76"/>
        <v>300</v>
      </c>
      <c r="F332" s="117">
        <f t="shared" si="76"/>
        <v>200</v>
      </c>
      <c r="G332" s="101"/>
      <c r="K332" s="202">
        <f t="shared" si="60"/>
        <v>300</v>
      </c>
      <c r="L332" s="202">
        <f t="shared" si="60"/>
        <v>200</v>
      </c>
      <c r="M332" s="51"/>
      <c r="N332" s="13">
        <f t="shared" si="63"/>
        <v>219.27056249999998</v>
      </c>
      <c r="O332" s="13">
        <f t="shared" si="64"/>
        <v>131.56233750000001</v>
      </c>
      <c r="P332" s="51"/>
      <c r="Q332" s="562">
        <v>87.708224999999999</v>
      </c>
      <c r="R332" s="562">
        <v>87.708224999999999</v>
      </c>
      <c r="S332" s="554">
        <v>87.708224999999999</v>
      </c>
      <c r="T332" s="398">
        <v>87.708224999999999</v>
      </c>
      <c r="U332" s="398">
        <v>71.307500000000005</v>
      </c>
      <c r="V332" s="398">
        <v>71.307500000000005</v>
      </c>
      <c r="W332" s="398">
        <v>71.307500000000005</v>
      </c>
      <c r="X332" s="398">
        <v>71.307500000000005</v>
      </c>
      <c r="Y332" s="400">
        <v>71.307500000000005</v>
      </c>
      <c r="Z332" s="409">
        <v>71.307500000000005</v>
      </c>
      <c r="AA332" s="409">
        <v>71.307500000000005</v>
      </c>
      <c r="AB332" s="367">
        <v>64.825000000000003</v>
      </c>
      <c r="AC332" s="303">
        <v>51.86</v>
      </c>
      <c r="AD332" s="289">
        <v>46.757782417499996</v>
      </c>
      <c r="AE332" s="277">
        <v>37.406225933999998</v>
      </c>
      <c r="AF332" s="263">
        <v>37.406225933999998</v>
      </c>
      <c r="AG332" s="263">
        <v>37.406225933999998</v>
      </c>
      <c r="AH332" s="208">
        <v>33.665939999999999</v>
      </c>
      <c r="AI332" s="208">
        <v>33.665939999999999</v>
      </c>
      <c r="AJ332" s="208">
        <v>33.665939999999999</v>
      </c>
      <c r="AK332" s="208">
        <v>33.665939999999999</v>
      </c>
      <c r="AL332" s="208">
        <v>30.362499999999997</v>
      </c>
      <c r="AM332" s="53">
        <v>24.29</v>
      </c>
      <c r="AN332" s="312">
        <f t="shared" ca="1" si="69"/>
        <v>1</v>
      </c>
    </row>
    <row r="333" spans="1:41" ht="23.1" customHeight="1" x14ac:dyDescent="0.25">
      <c r="D333" s="4" t="s">
        <v>781</v>
      </c>
      <c r="E333" s="116">
        <f t="shared" si="76"/>
        <v>100</v>
      </c>
      <c r="F333" s="117">
        <f t="shared" si="76"/>
        <v>100</v>
      </c>
      <c r="K333" s="202">
        <f t="shared" si="60"/>
        <v>100</v>
      </c>
      <c r="L333" s="202">
        <f t="shared" si="60"/>
        <v>100</v>
      </c>
      <c r="M333" s="51"/>
      <c r="N333" s="13">
        <f t="shared" si="63"/>
        <v>41.858437500000001</v>
      </c>
      <c r="O333" s="13">
        <f t="shared" si="64"/>
        <v>25.115062500000001</v>
      </c>
      <c r="P333" s="51"/>
      <c r="Q333" s="562">
        <v>16.743375</v>
      </c>
      <c r="R333" s="562">
        <v>16.743375</v>
      </c>
      <c r="S333" s="554">
        <v>16.743375</v>
      </c>
      <c r="T333" s="398">
        <v>16.743375</v>
      </c>
      <c r="U333" s="398">
        <v>13.612500000000001</v>
      </c>
      <c r="V333" s="398">
        <v>13.612500000000001</v>
      </c>
      <c r="W333" s="398">
        <v>13.612500000000001</v>
      </c>
      <c r="X333" s="398">
        <v>13.612500000000001</v>
      </c>
      <c r="Y333" s="400">
        <v>13.612500000000001</v>
      </c>
      <c r="Z333" s="409">
        <v>13.612500000000001</v>
      </c>
      <c r="AA333" s="409">
        <v>13.612500000000001</v>
      </c>
      <c r="AB333" s="367">
        <v>12.375</v>
      </c>
      <c r="AC333" s="303">
        <v>9.9</v>
      </c>
      <c r="AD333" s="289">
        <v>7.6999230000000001</v>
      </c>
      <c r="AE333" s="277">
        <v>6.1599383999999997</v>
      </c>
      <c r="AF333" s="263">
        <v>6.1599383999999997</v>
      </c>
      <c r="AG333" s="263">
        <v>6.1599383999999997</v>
      </c>
      <c r="AH333" s="208">
        <v>5.5439999999999996</v>
      </c>
      <c r="AI333" s="208">
        <v>5.5439999999999996</v>
      </c>
      <c r="AJ333" s="208">
        <v>5.5439999999999996</v>
      </c>
      <c r="AK333" s="208">
        <v>5.5439999999999996</v>
      </c>
      <c r="AL333" s="208">
        <v>5</v>
      </c>
      <c r="AM333" s="53">
        <v>4</v>
      </c>
      <c r="AN333" s="312">
        <f t="shared" ca="1" si="69"/>
        <v>1</v>
      </c>
    </row>
    <row r="334" spans="1:41" ht="23.1" customHeight="1" x14ac:dyDescent="0.25">
      <c r="D334" s="136"/>
      <c r="E334" s="138"/>
      <c r="F334" s="139"/>
      <c r="K334" s="202">
        <f t="shared" si="60"/>
        <v>0</v>
      </c>
      <c r="L334" s="202">
        <f t="shared" si="60"/>
        <v>0</v>
      </c>
      <c r="M334" s="51"/>
      <c r="N334" s="13"/>
      <c r="O334" s="13"/>
      <c r="P334" s="51"/>
      <c r="Q334" s="398"/>
      <c r="R334" s="398"/>
      <c r="S334" s="398"/>
      <c r="T334" s="398"/>
      <c r="U334" s="398"/>
      <c r="V334" s="398"/>
      <c r="W334" s="398"/>
      <c r="X334" s="398"/>
      <c r="Y334" s="400"/>
      <c r="Z334" s="400"/>
      <c r="AA334" s="400"/>
      <c r="AB334" s="367"/>
      <c r="AC334" s="303"/>
      <c r="AD334" s="289"/>
      <c r="AE334" s="277"/>
      <c r="AF334" s="263"/>
      <c r="AG334" s="263"/>
      <c r="AH334" s="208"/>
      <c r="AI334" s="208"/>
      <c r="AJ334" s="208"/>
      <c r="AK334" s="208"/>
      <c r="AL334" s="208"/>
      <c r="AM334" s="53"/>
      <c r="AN334" s="312" t="e">
        <f t="shared" ca="1" si="69"/>
        <v>#DIV/0!</v>
      </c>
    </row>
    <row r="335" spans="1:41" ht="23.1" customHeight="1" x14ac:dyDescent="0.25">
      <c r="D335" s="615" t="s">
        <v>13</v>
      </c>
      <c r="E335" s="615"/>
      <c r="F335" s="615"/>
      <c r="G335" s="615"/>
      <c r="H335" s="615"/>
      <c r="I335" s="615"/>
      <c r="J335" s="34"/>
      <c r="K335" s="202">
        <f t="shared" si="60"/>
        <v>0</v>
      </c>
      <c r="L335" s="202">
        <f t="shared" si="60"/>
        <v>0</v>
      </c>
      <c r="M335" s="2"/>
      <c r="N335" s="13"/>
      <c r="O335" s="13"/>
      <c r="P335" s="2"/>
      <c r="Q335" s="571">
        <v>45569</v>
      </c>
      <c r="R335" s="571">
        <v>45569</v>
      </c>
      <c r="S335" s="553">
        <v>45483</v>
      </c>
      <c r="T335" s="528">
        <v>45455</v>
      </c>
      <c r="U335" s="513">
        <v>45425</v>
      </c>
      <c r="V335" s="472">
        <v>280224</v>
      </c>
      <c r="W335" s="472">
        <v>230324</v>
      </c>
      <c r="X335" s="398"/>
      <c r="Y335" s="400"/>
      <c r="Z335" s="400"/>
      <c r="AA335" s="400"/>
      <c r="AB335" s="332"/>
      <c r="AC335" s="338"/>
      <c r="AD335" s="330"/>
      <c r="AE335" s="277"/>
      <c r="AF335" s="272"/>
      <c r="AG335" s="263"/>
      <c r="AH335" s="208"/>
      <c r="AI335" s="208"/>
      <c r="AJ335" s="208"/>
      <c r="AK335" s="208"/>
      <c r="AL335" s="208"/>
      <c r="AM335" s="190"/>
      <c r="AN335" s="312">
        <f t="shared" ca="1" si="69"/>
        <v>1</v>
      </c>
    </row>
    <row r="336" spans="1:41" ht="23.1" customHeight="1" x14ac:dyDescent="0.25">
      <c r="A336" s="2" t="s">
        <v>301</v>
      </c>
      <c r="B336" s="2">
        <v>450</v>
      </c>
      <c r="C336" s="2" t="s">
        <v>368</v>
      </c>
      <c r="D336" s="4" t="s">
        <v>739</v>
      </c>
      <c r="E336" s="116">
        <f t="shared" ref="E336:F338" si="77">K336</f>
        <v>5200</v>
      </c>
      <c r="F336" s="117">
        <f t="shared" si="77"/>
        <v>3100</v>
      </c>
      <c r="G336" s="101"/>
      <c r="K336" s="202">
        <f t="shared" ref="K336:L342" si="78">MROUND(N336+48,100)</f>
        <v>5200</v>
      </c>
      <c r="L336" s="202">
        <f t="shared" si="78"/>
        <v>3100</v>
      </c>
      <c r="M336" s="51"/>
      <c r="N336" s="13">
        <f t="shared" si="63"/>
        <v>5152.0249999999996</v>
      </c>
      <c r="O336" s="13">
        <f t="shared" si="64"/>
        <v>3091.2150000000001</v>
      </c>
      <c r="P336" s="51"/>
      <c r="Q336" s="579">
        <v>2060.81</v>
      </c>
      <c r="R336" s="579">
        <v>2060.81</v>
      </c>
      <c r="S336" s="556">
        <v>2060.81</v>
      </c>
      <c r="T336" s="534">
        <v>2455.7800000000002</v>
      </c>
      <c r="U336" s="468">
        <v>2455.7800000000002</v>
      </c>
      <c r="V336" s="468">
        <v>2455.7800000000002</v>
      </c>
      <c r="W336" s="468">
        <v>2455.7800000000002</v>
      </c>
      <c r="X336" s="398">
        <v>2135.46</v>
      </c>
      <c r="Y336" s="436">
        <v>2135.46</v>
      </c>
      <c r="Z336" s="409">
        <v>2126.66</v>
      </c>
      <c r="AA336" s="409">
        <v>2126.66</v>
      </c>
      <c r="AB336" s="367">
        <v>1432.2874999999999</v>
      </c>
      <c r="AC336" s="306">
        <v>1145.83</v>
      </c>
      <c r="AD336" s="289">
        <v>987.5</v>
      </c>
      <c r="AE336" s="277">
        <v>790</v>
      </c>
      <c r="AF336" s="272">
        <v>790</v>
      </c>
      <c r="AG336" s="263">
        <v>859.77737999999999</v>
      </c>
      <c r="AH336" s="208">
        <v>859.77737999999999</v>
      </c>
      <c r="AI336" s="208">
        <v>859.77737999999999</v>
      </c>
      <c r="AJ336" s="208">
        <v>859.77737999999999</v>
      </c>
      <c r="AK336" s="208">
        <v>859.77737999999999</v>
      </c>
      <c r="AL336" s="208">
        <v>775.41250000000002</v>
      </c>
      <c r="AM336" s="190">
        <v>620.33000000000004</v>
      </c>
      <c r="AN336" s="312">
        <f t="shared" ca="1" si="69"/>
        <v>1</v>
      </c>
    </row>
    <row r="337" spans="1:41" ht="23.1" customHeight="1" x14ac:dyDescent="0.25">
      <c r="B337" s="2">
        <v>451</v>
      </c>
      <c r="C337" s="2" t="s">
        <v>369</v>
      </c>
      <c r="D337" s="4" t="s">
        <v>740</v>
      </c>
      <c r="E337" s="116">
        <f t="shared" si="77"/>
        <v>41000</v>
      </c>
      <c r="F337" s="117">
        <f t="shared" si="77"/>
        <v>24600</v>
      </c>
      <c r="G337" s="101"/>
      <c r="K337" s="202">
        <f t="shared" si="78"/>
        <v>41000</v>
      </c>
      <c r="L337" s="202">
        <f t="shared" si="78"/>
        <v>24600</v>
      </c>
      <c r="M337" s="51"/>
      <c r="N337" s="13">
        <f t="shared" si="63"/>
        <v>40916.300000000003</v>
      </c>
      <c r="O337" s="13">
        <f t="shared" si="64"/>
        <v>24549.78</v>
      </c>
      <c r="P337" s="51"/>
      <c r="Q337" s="579">
        <v>16366.52</v>
      </c>
      <c r="R337" s="579">
        <v>16366.52</v>
      </c>
      <c r="S337" s="556">
        <v>16366.52</v>
      </c>
      <c r="T337" s="534">
        <v>23837.26</v>
      </c>
      <c r="U337" s="468">
        <v>23837.26</v>
      </c>
      <c r="V337" s="468">
        <v>23837.26</v>
      </c>
      <c r="W337" s="468">
        <v>23837.26</v>
      </c>
      <c r="X337" s="398">
        <v>20728.05</v>
      </c>
      <c r="Y337" s="436">
        <v>20728.05</v>
      </c>
      <c r="Z337" s="409">
        <v>20642.64</v>
      </c>
      <c r="AA337" s="409">
        <v>20642.64</v>
      </c>
      <c r="AB337" s="367">
        <v>13902.637500000001</v>
      </c>
      <c r="AC337" s="306">
        <v>11122.11</v>
      </c>
      <c r="AD337" s="289"/>
      <c r="AE337" s="277"/>
      <c r="AF337" s="263">
        <f t="shared" ref="AF337" ca="1" si="79">AN337*$Q$6</f>
        <v>45591</v>
      </c>
      <c r="AG337" s="263">
        <v>8265.4525799999992</v>
      </c>
      <c r="AH337" s="208">
        <v>8265.4525799999992</v>
      </c>
      <c r="AI337" s="208">
        <v>8265.4525799999992</v>
      </c>
      <c r="AJ337" s="208">
        <v>8265.4525799999992</v>
      </c>
      <c r="AK337" s="208">
        <v>8265.4525799999992</v>
      </c>
      <c r="AL337" s="208">
        <v>7454.4124999999995</v>
      </c>
      <c r="AM337" s="190">
        <v>5963.53</v>
      </c>
      <c r="AN337" s="312">
        <f t="shared" ca="1" si="69"/>
        <v>1</v>
      </c>
    </row>
    <row r="338" spans="1:41" ht="23.1" customHeight="1" x14ac:dyDescent="0.25">
      <c r="D338" s="4" t="s">
        <v>741</v>
      </c>
      <c r="E338" s="116">
        <f t="shared" si="77"/>
        <v>29800</v>
      </c>
      <c r="F338" s="117">
        <f t="shared" si="77"/>
        <v>17900</v>
      </c>
      <c r="G338" s="101"/>
      <c r="K338" s="202">
        <f t="shared" si="78"/>
        <v>29800</v>
      </c>
      <c r="L338" s="202">
        <f t="shared" si="78"/>
        <v>17900</v>
      </c>
      <c r="M338" s="51"/>
      <c r="N338" s="13">
        <f t="shared" si="63"/>
        <v>29746.525000000001</v>
      </c>
      <c r="O338" s="13">
        <f t="shared" si="64"/>
        <v>17847.915000000001</v>
      </c>
      <c r="P338" s="51"/>
      <c r="Q338" s="579">
        <v>11898.61</v>
      </c>
      <c r="R338" s="579">
        <v>11898.61</v>
      </c>
      <c r="S338" s="556">
        <v>11898.61</v>
      </c>
      <c r="T338" s="534">
        <v>15754.41</v>
      </c>
      <c r="U338" s="468">
        <v>15754.41</v>
      </c>
      <c r="V338" s="468">
        <v>15754.41</v>
      </c>
      <c r="W338" s="468">
        <v>15754.41</v>
      </c>
      <c r="X338" s="398">
        <v>13699.49</v>
      </c>
      <c r="Y338" s="436">
        <v>13699.49</v>
      </c>
      <c r="Z338" s="409">
        <v>13643.03</v>
      </c>
      <c r="AA338" s="409">
        <v>13643.03</v>
      </c>
      <c r="AB338" s="367">
        <v>9188.4625000000015</v>
      </c>
      <c r="AC338" s="306">
        <v>7350.77</v>
      </c>
      <c r="AD338" s="289">
        <v>0</v>
      </c>
      <c r="AE338" s="277"/>
      <c r="AF338" s="208"/>
      <c r="AG338" s="208"/>
      <c r="AH338" s="208">
        <v>0</v>
      </c>
      <c r="AI338" s="208">
        <v>0</v>
      </c>
      <c r="AJ338" s="208">
        <v>0</v>
      </c>
      <c r="AK338" s="208">
        <v>0</v>
      </c>
      <c r="AL338" s="208">
        <v>0</v>
      </c>
      <c r="AM338" s="54"/>
      <c r="AN338" s="312">
        <f t="shared" ca="1" si="69"/>
        <v>1</v>
      </c>
    </row>
    <row r="339" spans="1:41" ht="23.1" customHeight="1" x14ac:dyDescent="0.25">
      <c r="D339" s="136"/>
      <c r="E339" s="138"/>
      <c r="F339" s="139"/>
      <c r="J339" s="34"/>
      <c r="K339" s="202">
        <f t="shared" si="78"/>
        <v>0</v>
      </c>
      <c r="L339" s="202">
        <f t="shared" si="78"/>
        <v>0</v>
      </c>
      <c r="M339" s="2"/>
      <c r="N339" s="13"/>
      <c r="O339" s="13"/>
      <c r="P339" s="2"/>
      <c r="Q339" s="398"/>
      <c r="R339" s="398"/>
      <c r="S339" s="398"/>
      <c r="T339" s="398"/>
      <c r="U339" s="398"/>
      <c r="V339" s="398"/>
      <c r="W339" s="398"/>
      <c r="X339" s="398"/>
      <c r="Y339" s="400"/>
      <c r="Z339" s="400"/>
      <c r="AA339" s="400"/>
      <c r="AB339" s="332"/>
      <c r="AC339" s="338"/>
      <c r="AD339" s="330"/>
      <c r="AE339" s="280"/>
      <c r="AF339" s="237"/>
      <c r="AG339" s="237"/>
      <c r="AH339" s="237"/>
      <c r="AI339" s="237"/>
      <c r="AJ339" s="237"/>
      <c r="AK339" s="237"/>
      <c r="AL339" s="237"/>
      <c r="AM339" s="131"/>
      <c r="AN339" s="312" t="e">
        <f t="shared" ca="1" si="69"/>
        <v>#DIV/0!</v>
      </c>
    </row>
    <row r="340" spans="1:41" ht="23.1" customHeight="1" x14ac:dyDescent="0.25">
      <c r="D340" s="615" t="s">
        <v>11</v>
      </c>
      <c r="E340" s="615"/>
      <c r="F340" s="615"/>
      <c r="G340" s="615"/>
      <c r="H340" s="615"/>
      <c r="I340" s="615"/>
      <c r="K340" s="202">
        <f t="shared" si="78"/>
        <v>0</v>
      </c>
      <c r="L340" s="202">
        <f t="shared" si="78"/>
        <v>0</v>
      </c>
      <c r="M340" s="51"/>
      <c r="N340" s="13"/>
      <c r="O340" s="13"/>
      <c r="P340" s="51"/>
      <c r="Q340" s="571">
        <v>45569</v>
      </c>
      <c r="R340" s="571">
        <v>45569</v>
      </c>
      <c r="S340" s="513">
        <v>45455</v>
      </c>
      <c r="T340" s="513">
        <v>45455</v>
      </c>
      <c r="U340" s="513">
        <v>45425</v>
      </c>
      <c r="V340" s="472">
        <v>150124</v>
      </c>
      <c r="W340" s="472">
        <v>230324</v>
      </c>
      <c r="X340" s="398"/>
      <c r="Y340" s="400"/>
      <c r="Z340" s="400"/>
      <c r="AA340" s="400"/>
      <c r="AB340" s="367"/>
      <c r="AC340" s="305"/>
      <c r="AD340" s="289"/>
      <c r="AE340" s="277"/>
      <c r="AF340" s="263"/>
      <c r="AG340" s="263"/>
      <c r="AH340" s="208"/>
      <c r="AI340" s="208"/>
      <c r="AJ340" s="208"/>
      <c r="AK340" s="208"/>
      <c r="AL340" s="208"/>
      <c r="AM340" s="191"/>
      <c r="AN340" s="312">
        <f t="shared" ca="1" si="69"/>
        <v>1</v>
      </c>
    </row>
    <row r="341" spans="1:41" ht="23.1" customHeight="1" x14ac:dyDescent="0.25">
      <c r="A341" s="2" t="s">
        <v>895</v>
      </c>
      <c r="B341" s="2">
        <v>1946</v>
      </c>
      <c r="C341" s="2" t="s">
        <v>445</v>
      </c>
      <c r="D341" s="4" t="s">
        <v>896</v>
      </c>
      <c r="E341" s="116">
        <f t="shared" ref="E341:F342" si="80">K341</f>
        <v>1000</v>
      </c>
      <c r="F341" s="117">
        <f t="shared" si="80"/>
        <v>600</v>
      </c>
      <c r="G341" s="101"/>
      <c r="K341" s="202">
        <f t="shared" si="78"/>
        <v>1000</v>
      </c>
      <c r="L341" s="202">
        <f t="shared" si="78"/>
        <v>600</v>
      </c>
      <c r="M341" s="51"/>
      <c r="N341" s="13">
        <f t="shared" si="63"/>
        <v>932.5</v>
      </c>
      <c r="O341" s="13">
        <f t="shared" si="64"/>
        <v>559.5</v>
      </c>
      <c r="P341" s="51"/>
      <c r="Q341" s="562">
        <v>373</v>
      </c>
      <c r="R341" s="562">
        <v>373</v>
      </c>
      <c r="S341" s="467">
        <v>373</v>
      </c>
      <c r="T341" s="467">
        <v>373</v>
      </c>
      <c r="U341" s="467">
        <v>360</v>
      </c>
      <c r="V341" s="467">
        <v>360</v>
      </c>
      <c r="W341" s="467">
        <v>372.88</v>
      </c>
      <c r="X341" s="443">
        <v>344.08</v>
      </c>
      <c r="Y341" s="436">
        <v>344.08</v>
      </c>
      <c r="Z341" s="409">
        <v>344.08</v>
      </c>
      <c r="AA341" s="409">
        <v>344.08</v>
      </c>
      <c r="AB341" s="367">
        <v>332.875</v>
      </c>
      <c r="AC341" s="305">
        <v>266.3</v>
      </c>
      <c r="AD341" s="289">
        <v>218.38750000000002</v>
      </c>
      <c r="AE341" s="277">
        <v>174.71</v>
      </c>
      <c r="AF341" s="263">
        <v>174.71</v>
      </c>
      <c r="AG341" s="263">
        <v>174.71</v>
      </c>
      <c r="AH341" s="208">
        <v>172.95893999999998</v>
      </c>
      <c r="AI341" s="208">
        <v>172.95893999999998</v>
      </c>
      <c r="AJ341" s="208">
        <v>172.95893999999998</v>
      </c>
      <c r="AK341" s="208">
        <v>172.95893999999998</v>
      </c>
      <c r="AL341" s="208">
        <v>155.98750000000001</v>
      </c>
      <c r="AM341" s="191">
        <v>124.79</v>
      </c>
      <c r="AN341" s="312">
        <f t="shared" ca="1" si="69"/>
        <v>1</v>
      </c>
    </row>
    <row r="342" spans="1:41" s="66" customFormat="1" ht="23.1" customHeight="1" x14ac:dyDescent="0.25">
      <c r="A342" s="2" t="s">
        <v>894</v>
      </c>
      <c r="B342" s="2">
        <v>1946</v>
      </c>
      <c r="C342" s="2" t="s">
        <v>445</v>
      </c>
      <c r="D342" s="4" t="s">
        <v>897</v>
      </c>
      <c r="E342" s="116">
        <f t="shared" si="80"/>
        <v>1000</v>
      </c>
      <c r="F342" s="117">
        <f t="shared" si="80"/>
        <v>600</v>
      </c>
      <c r="G342" s="101"/>
      <c r="H342" s="2"/>
      <c r="I342" s="2"/>
      <c r="J342" s="33"/>
      <c r="K342" s="202">
        <f t="shared" si="78"/>
        <v>1000</v>
      </c>
      <c r="L342" s="202">
        <f t="shared" si="78"/>
        <v>600</v>
      </c>
      <c r="M342" s="51"/>
      <c r="N342" s="13">
        <f t="shared" si="63"/>
        <v>950</v>
      </c>
      <c r="O342" s="13">
        <f t="shared" si="64"/>
        <v>570</v>
      </c>
      <c r="P342" s="63"/>
      <c r="Q342" s="562">
        <v>380</v>
      </c>
      <c r="R342" s="562">
        <v>380</v>
      </c>
      <c r="S342" s="467">
        <v>380</v>
      </c>
      <c r="T342" s="467">
        <v>380</v>
      </c>
      <c r="U342" s="467">
        <v>330</v>
      </c>
      <c r="V342" s="467">
        <v>330</v>
      </c>
      <c r="W342" s="398">
        <v>287</v>
      </c>
      <c r="X342" s="398">
        <v>287</v>
      </c>
      <c r="Y342" s="436">
        <v>287</v>
      </c>
      <c r="Z342" s="409">
        <v>250</v>
      </c>
      <c r="AA342" s="409">
        <v>250</v>
      </c>
      <c r="AB342" s="367">
        <v>215.625</v>
      </c>
      <c r="AC342" s="305">
        <v>172.5</v>
      </c>
      <c r="AD342" s="289">
        <v>141.16250000000002</v>
      </c>
      <c r="AE342" s="277">
        <v>112.93</v>
      </c>
      <c r="AF342" s="263">
        <v>112.93</v>
      </c>
      <c r="AG342" s="263">
        <v>112.93</v>
      </c>
      <c r="AH342" s="208">
        <v>102.56399999999999</v>
      </c>
      <c r="AI342" s="208">
        <v>102.56399999999999</v>
      </c>
      <c r="AJ342" s="208">
        <v>102.56399999999999</v>
      </c>
      <c r="AK342" s="208">
        <v>102.56399999999999</v>
      </c>
      <c r="AL342" s="208">
        <v>92.5</v>
      </c>
      <c r="AM342" s="191">
        <v>74</v>
      </c>
      <c r="AN342" s="312">
        <f t="shared" ca="1" si="69"/>
        <v>1</v>
      </c>
      <c r="AO342" s="144"/>
    </row>
    <row r="343" spans="1:41" ht="23.1" hidden="1" customHeight="1" x14ac:dyDescent="0.25">
      <c r="D343" s="179"/>
      <c r="E343" s="452"/>
      <c r="F343" s="453"/>
      <c r="G343" s="101"/>
      <c r="K343" s="202"/>
      <c r="L343" s="202"/>
      <c r="M343" s="51"/>
      <c r="N343" s="13"/>
      <c r="O343" s="13"/>
      <c r="P343" s="2"/>
      <c r="Q343" s="333"/>
      <c r="R343" s="333"/>
      <c r="S343" s="333"/>
      <c r="T343" s="333"/>
      <c r="U343" s="333"/>
      <c r="V343" s="333"/>
      <c r="W343" s="333"/>
      <c r="X343" s="333"/>
      <c r="Y343" s="454"/>
      <c r="Z343" s="455"/>
      <c r="AA343" s="455"/>
      <c r="AB343" s="332"/>
      <c r="AC343" s="329"/>
      <c r="AD343" s="330"/>
      <c r="AE343" s="280"/>
      <c r="AF343" s="331"/>
      <c r="AG343" s="331"/>
      <c r="AH343" s="237"/>
      <c r="AI343" s="237"/>
      <c r="AJ343" s="237"/>
      <c r="AK343" s="237"/>
      <c r="AL343" s="237"/>
      <c r="AM343" s="197"/>
      <c r="AN343" s="312"/>
    </row>
    <row r="344" spans="1:41" ht="23.1" customHeight="1" x14ac:dyDescent="0.25">
      <c r="D344" s="136"/>
      <c r="E344" s="138"/>
      <c r="F344" s="139"/>
      <c r="J344" s="34"/>
      <c r="K344" s="202"/>
      <c r="L344" s="202"/>
      <c r="M344" s="2"/>
      <c r="N344" s="13"/>
      <c r="O344" s="13"/>
      <c r="P344" s="2"/>
      <c r="Q344" s="398"/>
      <c r="R344" s="398"/>
      <c r="S344" s="398"/>
      <c r="T344" s="398"/>
      <c r="U344" s="398"/>
      <c r="V344" s="398"/>
      <c r="W344" s="398"/>
      <c r="X344" s="398"/>
      <c r="Y344" s="400"/>
      <c r="Z344" s="398"/>
      <c r="AA344" s="398"/>
      <c r="AB344" s="333"/>
      <c r="AC344" s="333"/>
      <c r="AD344" s="330"/>
      <c r="AE344" s="277"/>
      <c r="AF344" s="208"/>
      <c r="AG344" s="208"/>
      <c r="AH344" s="208">
        <v>0</v>
      </c>
      <c r="AI344" s="208">
        <v>0</v>
      </c>
      <c r="AJ344" s="208">
        <v>0</v>
      </c>
      <c r="AK344" s="208">
        <v>0</v>
      </c>
      <c r="AL344" s="208">
        <v>0</v>
      </c>
      <c r="AM344" s="197"/>
      <c r="AN344" s="312"/>
    </row>
  </sheetData>
  <mergeCells count="35">
    <mergeCell ref="D83:I83"/>
    <mergeCell ref="D25:I25"/>
    <mergeCell ref="D40:I40"/>
    <mergeCell ref="D52:I52"/>
    <mergeCell ref="D63:I63"/>
    <mergeCell ref="D78:I78"/>
    <mergeCell ref="D170:I170"/>
    <mergeCell ref="D88:I88"/>
    <mergeCell ref="D96:I96"/>
    <mergeCell ref="D107:I107"/>
    <mergeCell ref="D113:I113"/>
    <mergeCell ref="D119:I119"/>
    <mergeCell ref="D125:I125"/>
    <mergeCell ref="D135:I135"/>
    <mergeCell ref="D141:I141"/>
    <mergeCell ref="D147:I147"/>
    <mergeCell ref="D153:I153"/>
    <mergeCell ref="D162:I162"/>
    <mergeCell ref="D300:I300"/>
    <mergeCell ref="D176:I176"/>
    <mergeCell ref="D187:I187"/>
    <mergeCell ref="D193:I193"/>
    <mergeCell ref="D203:I203"/>
    <mergeCell ref="D228:I228"/>
    <mergeCell ref="D245:I245"/>
    <mergeCell ref="D254:I254"/>
    <mergeCell ref="D271:I271"/>
    <mergeCell ref="D277:I277"/>
    <mergeCell ref="D281:I281"/>
    <mergeCell ref="D291:I291"/>
    <mergeCell ref="D312:I312"/>
    <mergeCell ref="D320:I320"/>
    <mergeCell ref="D329:I329"/>
    <mergeCell ref="D335:I335"/>
    <mergeCell ref="D340:I340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9F387-C0E0-4DC5-B9D7-22F9806EEE06}">
  <sheetPr>
    <tabColor theme="5" tint="0.39997558519241921"/>
    <pageSetUpPr fitToPage="1"/>
  </sheetPr>
  <dimension ref="A1:AV344"/>
  <sheetViews>
    <sheetView topLeftCell="D189" zoomScaleNormal="100" workbookViewId="0">
      <selection activeCell="E145" sqref="E145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hidden="1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19" width="14.85546875" style="392" customWidth="1"/>
    <col min="20" max="25" width="14.85546875" style="392" hidden="1" customWidth="1"/>
    <col min="26" max="26" width="14.85546875" style="429" hidden="1" customWidth="1"/>
    <col min="27" max="28" width="14.85546875" style="392" hidden="1" customWidth="1"/>
    <col min="29" max="29" width="14.85546875" style="363" hidden="1" customWidth="1"/>
    <col min="30" max="30" width="14.85546875" style="297" hidden="1" customWidth="1"/>
    <col min="31" max="31" width="14.85546875" style="286" hidden="1" customWidth="1"/>
    <col min="32" max="32" width="14.85546875" style="273" hidden="1" customWidth="1"/>
    <col min="33" max="39" width="14.85546875" style="199" hidden="1" customWidth="1"/>
    <col min="40" max="40" width="14.85546875" style="11" hidden="1" customWidth="1"/>
    <col min="41" max="41" width="11.42578125" style="285" customWidth="1"/>
    <col min="42" max="42" width="14.7109375" style="144" customWidth="1"/>
    <col min="43" max="44" width="11.42578125" style="34" customWidth="1"/>
    <col min="45" max="16384" width="11.42578125" style="34"/>
  </cols>
  <sheetData>
    <row r="1" spans="1:48" ht="23.1" customHeight="1" x14ac:dyDescent="0.25">
      <c r="N1" s="11">
        <v>2.2000000000000002</v>
      </c>
      <c r="O1" s="11">
        <v>1.2</v>
      </c>
      <c r="Q1" s="596">
        <v>45598</v>
      </c>
      <c r="R1" s="584">
        <v>45591</v>
      </c>
      <c r="S1" s="573">
        <v>45569</v>
      </c>
      <c r="T1" s="557">
        <v>45482</v>
      </c>
      <c r="U1" s="525">
        <v>45472</v>
      </c>
      <c r="V1" s="466" t="s">
        <v>942</v>
      </c>
      <c r="W1" s="466" t="s">
        <v>899</v>
      </c>
      <c r="X1" s="466" t="s">
        <v>888</v>
      </c>
      <c r="Y1" s="466" t="s">
        <v>888</v>
      </c>
      <c r="AB1" s="392" t="s">
        <v>853</v>
      </c>
    </row>
    <row r="2" spans="1:48" ht="23.1" customHeight="1" x14ac:dyDescent="0.25">
      <c r="N2" s="11">
        <v>2.2999999999999998</v>
      </c>
      <c r="O2" s="11">
        <v>1.3</v>
      </c>
      <c r="Q2" s="585" t="s">
        <v>954</v>
      </c>
      <c r="R2" s="585" t="s">
        <v>984</v>
      </c>
      <c r="S2" s="574" t="s">
        <v>954</v>
      </c>
      <c r="T2" s="558" t="s">
        <v>954</v>
      </c>
      <c r="U2" s="544" t="s">
        <v>669</v>
      </c>
      <c r="V2" s="444"/>
      <c r="W2" s="444"/>
      <c r="X2" s="444"/>
      <c r="Y2" s="444" t="s">
        <v>871</v>
      </c>
      <c r="Z2" s="442" t="s">
        <v>870</v>
      </c>
      <c r="AB2" s="392" t="s">
        <v>848</v>
      </c>
    </row>
    <row r="3" spans="1:48" ht="23.1" customHeight="1" thickBot="1" x14ac:dyDescent="0.3">
      <c r="N3" s="11">
        <v>2.4</v>
      </c>
      <c r="O3" s="11">
        <v>1.4</v>
      </c>
      <c r="Q3" s="586" t="s">
        <v>985</v>
      </c>
      <c r="R3" s="586" t="s">
        <v>985</v>
      </c>
      <c r="S3" s="575" t="s">
        <v>983</v>
      </c>
      <c r="T3" s="559" t="s">
        <v>956</v>
      </c>
      <c r="U3" s="545">
        <v>45476</v>
      </c>
      <c r="V3" s="444"/>
      <c r="W3" s="444"/>
      <c r="X3" s="444"/>
      <c r="Y3" s="444">
        <v>2.5</v>
      </c>
      <c r="Z3" s="442">
        <v>2.5</v>
      </c>
      <c r="AB3" s="392" t="s">
        <v>852</v>
      </c>
    </row>
    <row r="4" spans="1:48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585"/>
      <c r="R4" s="574"/>
      <c r="S4" s="574"/>
      <c r="T4" s="570" t="s">
        <v>980</v>
      </c>
      <c r="U4" s="444"/>
      <c r="V4" s="444"/>
      <c r="W4" s="444"/>
      <c r="X4" s="444"/>
      <c r="Y4" s="444">
        <v>1.5</v>
      </c>
      <c r="Z4" s="442">
        <v>1.5</v>
      </c>
      <c r="AA4" s="392"/>
      <c r="AB4" s="392" t="s">
        <v>854</v>
      </c>
      <c r="AC4" s="363" t="s">
        <v>839</v>
      </c>
      <c r="AD4" s="297" t="s">
        <v>691</v>
      </c>
      <c r="AE4" s="286" t="s">
        <v>659</v>
      </c>
      <c r="AF4" s="273" t="s">
        <v>706</v>
      </c>
      <c r="AG4" s="270" t="s">
        <v>705</v>
      </c>
      <c r="AH4" s="264" t="s">
        <v>691</v>
      </c>
      <c r="AI4" s="243" t="s">
        <v>669</v>
      </c>
      <c r="AJ4" s="235" t="s">
        <v>669</v>
      </c>
      <c r="AK4" s="222" t="s">
        <v>669</v>
      </c>
      <c r="AL4" s="218" t="s">
        <v>668</v>
      </c>
      <c r="AM4" s="199" t="s">
        <v>659</v>
      </c>
      <c r="AN4" s="245" t="s">
        <v>675</v>
      </c>
      <c r="AO4" s="285"/>
      <c r="AQ4" s="34"/>
      <c r="AR4" s="34"/>
      <c r="AS4" s="34"/>
      <c r="AT4" s="34"/>
      <c r="AU4" s="34"/>
      <c r="AV4" s="34"/>
    </row>
    <row r="5" spans="1:48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597" t="s">
        <v>944</v>
      </c>
      <c r="R5" s="576" t="s">
        <v>944</v>
      </c>
      <c r="S5" s="576" t="s">
        <v>944</v>
      </c>
      <c r="T5" s="550" t="s">
        <v>944</v>
      </c>
      <c r="U5" s="445" t="s">
        <v>944</v>
      </c>
      <c r="V5" s="445" t="s">
        <v>898</v>
      </c>
      <c r="W5" s="445" t="s">
        <v>898</v>
      </c>
      <c r="X5" s="445" t="s">
        <v>872</v>
      </c>
      <c r="Y5" s="445" t="s">
        <v>872</v>
      </c>
      <c r="Z5" s="437" t="s">
        <v>864</v>
      </c>
      <c r="AA5" s="421" t="s">
        <v>639</v>
      </c>
      <c r="AB5" s="393"/>
      <c r="AC5" s="364">
        <v>45274</v>
      </c>
      <c r="AD5" s="298">
        <v>45253</v>
      </c>
      <c r="AE5" s="287">
        <v>45254</v>
      </c>
      <c r="AF5" s="274">
        <v>45246</v>
      </c>
      <c r="AG5" s="265">
        <v>45233</v>
      </c>
      <c r="AH5" s="265">
        <v>45225</v>
      </c>
      <c r="AI5" s="244">
        <v>45218</v>
      </c>
      <c r="AJ5" s="236">
        <v>45195</v>
      </c>
      <c r="AK5" s="223">
        <v>45183</v>
      </c>
      <c r="AL5" s="219">
        <v>45166</v>
      </c>
      <c r="AM5" s="203">
        <v>45155</v>
      </c>
      <c r="AN5" s="11"/>
      <c r="AO5" s="285"/>
      <c r="AQ5" s="34"/>
      <c r="AR5" s="34"/>
      <c r="AS5" s="34"/>
      <c r="AT5" s="34"/>
      <c r="AU5" s="34"/>
      <c r="AV5" s="34"/>
    </row>
    <row r="6" spans="1:48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598">
        <v>45589</v>
      </c>
      <c r="R6" s="577">
        <v>45591</v>
      </c>
      <c r="S6" s="577">
        <v>45565</v>
      </c>
      <c r="T6" s="551">
        <v>45480</v>
      </c>
      <c r="U6" s="394">
        <v>45455</v>
      </c>
      <c r="V6" s="394">
        <v>45401</v>
      </c>
      <c r="W6" s="394">
        <v>45401</v>
      </c>
      <c r="X6" s="394">
        <v>45373</v>
      </c>
      <c r="Y6" s="394">
        <v>45348</v>
      </c>
      <c r="Z6" s="438">
        <v>45326</v>
      </c>
      <c r="AA6" s="422">
        <v>45317</v>
      </c>
      <c r="AB6" s="394">
        <v>45295</v>
      </c>
      <c r="AC6" s="365">
        <v>45274</v>
      </c>
      <c r="AD6" s="304">
        <v>45267</v>
      </c>
      <c r="AE6" s="288"/>
      <c r="AF6" s="275"/>
      <c r="AG6" s="266"/>
      <c r="AH6" s="266">
        <v>1.3859999999999999</v>
      </c>
      <c r="AI6" s="220"/>
      <c r="AJ6" s="220"/>
      <c r="AK6" s="220"/>
      <c r="AL6" s="220">
        <v>1.3859999999999999</v>
      </c>
      <c r="AM6" s="206"/>
      <c r="AN6" s="36"/>
      <c r="AO6" s="285"/>
      <c r="AQ6" s="34"/>
      <c r="AR6" s="34"/>
      <c r="AS6" s="34"/>
      <c r="AT6" s="34"/>
      <c r="AU6" s="34"/>
      <c r="AV6" s="34"/>
    </row>
    <row r="7" spans="1:48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569" t="s">
        <v>979</v>
      </c>
      <c r="L7" s="201"/>
      <c r="M7" s="41"/>
      <c r="N7" s="12">
        <v>2.5</v>
      </c>
      <c r="O7" s="12">
        <v>1.5</v>
      </c>
      <c r="P7" s="41"/>
      <c r="Q7" s="599"/>
      <c r="R7" s="578" t="s">
        <v>235</v>
      </c>
      <c r="S7" s="578" t="s">
        <v>235</v>
      </c>
      <c r="T7" s="552" t="s">
        <v>235</v>
      </c>
      <c r="U7" s="395" t="s">
        <v>235</v>
      </c>
      <c r="V7" s="395" t="s">
        <v>235</v>
      </c>
      <c r="W7" s="395" t="s">
        <v>235</v>
      </c>
      <c r="X7" s="395" t="s">
        <v>235</v>
      </c>
      <c r="Y7" s="395" t="s">
        <v>235</v>
      </c>
      <c r="Z7" s="439" t="s">
        <v>235</v>
      </c>
      <c r="AA7" s="423" t="s">
        <v>235</v>
      </c>
      <c r="AB7" s="395" t="s">
        <v>235</v>
      </c>
      <c r="AC7" s="366" t="s">
        <v>235</v>
      </c>
      <c r="AD7" s="299" t="s">
        <v>235</v>
      </c>
      <c r="AE7" s="296" t="s">
        <v>235</v>
      </c>
      <c r="AF7" s="276" t="s">
        <v>235</v>
      </c>
      <c r="AG7" s="271" t="s">
        <v>235</v>
      </c>
      <c r="AH7" s="267" t="s">
        <v>235</v>
      </c>
      <c r="AI7" s="221" t="s">
        <v>235</v>
      </c>
      <c r="AJ7" s="221" t="s">
        <v>235</v>
      </c>
      <c r="AK7" s="221" t="s">
        <v>235</v>
      </c>
      <c r="AL7" s="221" t="s">
        <v>235</v>
      </c>
      <c r="AM7" s="207" t="s">
        <v>235</v>
      </c>
      <c r="AN7" s="42" t="s">
        <v>235</v>
      </c>
      <c r="AO7" s="285"/>
      <c r="AQ7" s="34"/>
      <c r="AR7" s="34"/>
      <c r="AS7" s="34"/>
      <c r="AT7" s="34"/>
      <c r="AU7" s="34"/>
      <c r="AV7" s="34"/>
    </row>
    <row r="8" spans="1:48" s="144" customFormat="1" ht="23.1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600"/>
      <c r="R8" s="552"/>
      <c r="S8" s="552"/>
      <c r="T8" s="552"/>
      <c r="U8" s="395"/>
      <c r="V8" s="395"/>
      <c r="W8" s="395"/>
      <c r="X8" s="395"/>
      <c r="Y8" s="395"/>
      <c r="Z8" s="430"/>
      <c r="AA8" s="423"/>
      <c r="AB8" s="396" t="s">
        <v>840</v>
      </c>
      <c r="AC8" s="377" t="s">
        <v>840</v>
      </c>
      <c r="AD8" s="348"/>
      <c r="AE8" s="349"/>
      <c r="AF8" s="350"/>
      <c r="AG8" s="351"/>
      <c r="AH8" s="351"/>
      <c r="AI8" s="207"/>
      <c r="AJ8" s="207"/>
      <c r="AK8" s="207"/>
      <c r="AL8" s="207"/>
      <c r="AM8" s="207"/>
      <c r="AN8" s="10"/>
      <c r="AO8" s="285"/>
      <c r="AQ8" s="34"/>
      <c r="AR8" s="34"/>
      <c r="AS8" s="34"/>
      <c r="AT8" s="34"/>
      <c r="AU8" s="34"/>
      <c r="AV8" s="34"/>
    </row>
    <row r="9" spans="1:48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588">
        <v>45589</v>
      </c>
      <c r="R9" s="571">
        <v>45589</v>
      </c>
      <c r="S9" s="571">
        <v>45569</v>
      </c>
      <c r="T9" s="553">
        <v>45483</v>
      </c>
      <c r="U9" s="528">
        <v>45455</v>
      </c>
      <c r="V9" s="513">
        <v>45425</v>
      </c>
      <c r="W9" s="472">
        <v>290224</v>
      </c>
      <c r="X9" s="472">
        <v>220324</v>
      </c>
      <c r="Y9" s="471"/>
      <c r="Z9" s="431"/>
      <c r="AA9" s="397"/>
      <c r="AB9" s="397">
        <v>1.1000000000000001</v>
      </c>
      <c r="AC9" s="375">
        <v>1.45</v>
      </c>
      <c r="AD9" s="321"/>
      <c r="AE9" s="322"/>
      <c r="AF9" s="279"/>
      <c r="AG9" s="323"/>
      <c r="AH9" s="323"/>
      <c r="AI9" s="211"/>
      <c r="AJ9" s="211"/>
      <c r="AK9" s="211"/>
      <c r="AL9" s="211"/>
      <c r="AM9" s="211"/>
      <c r="AN9" s="197"/>
      <c r="AO9" s="312"/>
      <c r="AQ9" s="34"/>
      <c r="AR9" s="34"/>
      <c r="AS9" s="34"/>
      <c r="AT9" s="34"/>
      <c r="AU9" s="34"/>
      <c r="AV9" s="34"/>
    </row>
    <row r="10" spans="1:48" s="144" customFormat="1" ht="23.1" customHeight="1" x14ac:dyDescent="0.25">
      <c r="A10" s="516" t="s">
        <v>986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200</v>
      </c>
      <c r="G10" s="101"/>
      <c r="H10" s="2"/>
      <c r="I10" s="2"/>
      <c r="J10" s="47"/>
      <c r="K10" s="202">
        <f>MROUND(N10+48,100)</f>
        <v>200</v>
      </c>
      <c r="L10" s="202">
        <f>MROUND(O10+48,100)</f>
        <v>200</v>
      </c>
      <c r="M10" s="51"/>
      <c r="N10" s="13">
        <f>Q10*$N$7</f>
        <v>199.02500000000001</v>
      </c>
      <c r="O10" s="13">
        <f>Q10*$O$7</f>
        <v>119.41499999999999</v>
      </c>
      <c r="P10" s="51"/>
      <c r="Q10" s="587">
        <v>79.61</v>
      </c>
      <c r="R10" s="562">
        <v>79.61</v>
      </c>
      <c r="S10" s="562">
        <v>79.61</v>
      </c>
      <c r="T10" s="554">
        <v>79.61</v>
      </c>
      <c r="U10" s="529">
        <v>79.61</v>
      </c>
      <c r="V10" s="467">
        <v>79.61</v>
      </c>
      <c r="W10" s="467">
        <v>79.61</v>
      </c>
      <c r="X10" s="467">
        <v>79.61</v>
      </c>
      <c r="Y10" s="398">
        <v>52.24</v>
      </c>
      <c r="Z10" s="436">
        <v>52.24</v>
      </c>
      <c r="AA10" s="399">
        <v>62.464187499999994</v>
      </c>
      <c r="AB10" s="399">
        <v>62.464187499999994</v>
      </c>
      <c r="AC10" s="371">
        <v>56.785624999999989</v>
      </c>
      <c r="AD10" s="303">
        <v>39.162499999999994</v>
      </c>
      <c r="AE10" s="289">
        <v>39.162499999999994</v>
      </c>
      <c r="AF10" s="277">
        <v>31.33</v>
      </c>
      <c r="AG10" s="263">
        <v>31.33</v>
      </c>
      <c r="AH10" s="263">
        <v>31.33</v>
      </c>
      <c r="AI10" s="208">
        <v>27.983339999999998</v>
      </c>
      <c r="AJ10" s="208">
        <v>27.983339999999998</v>
      </c>
      <c r="AK10" s="208">
        <v>27.983339999999998</v>
      </c>
      <c r="AL10" s="208">
        <v>27.983339999999998</v>
      </c>
      <c r="AM10" s="208">
        <v>25.237500000000001</v>
      </c>
      <c r="AN10" s="190">
        <v>20.190000000000001</v>
      </c>
      <c r="AO10" s="312">
        <f t="shared" ref="AO10:AO73" ca="1" si="0">Q10/OFFSET(Q10,0,1)</f>
        <v>1</v>
      </c>
      <c r="AQ10" s="34"/>
      <c r="AR10" s="34"/>
      <c r="AS10" s="34"/>
      <c r="AT10" s="34"/>
      <c r="AU10" s="34"/>
      <c r="AV10" s="34"/>
    </row>
    <row r="11" spans="1:48" s="144" customFormat="1" ht="23.1" customHeight="1" x14ac:dyDescent="0.25">
      <c r="A11" s="516" t="s">
        <v>986</v>
      </c>
      <c r="B11" s="2">
        <v>4757</v>
      </c>
      <c r="C11" s="2" t="s">
        <v>506</v>
      </c>
      <c r="D11" s="3" t="s">
        <v>96</v>
      </c>
      <c r="E11" s="116">
        <f t="shared" ref="E11:F23" si="1">K11</f>
        <v>400</v>
      </c>
      <c r="F11" s="117">
        <f t="shared" si="1"/>
        <v>200</v>
      </c>
      <c r="G11" s="101"/>
      <c r="H11" s="2"/>
      <c r="I11" s="2"/>
      <c r="J11" s="47"/>
      <c r="K11" s="202">
        <f t="shared" ref="K11:L74" si="2">MROUND(N11+48,100)</f>
        <v>400</v>
      </c>
      <c r="L11" s="202">
        <f t="shared" si="2"/>
        <v>200</v>
      </c>
      <c r="M11" s="51"/>
      <c r="N11" s="13">
        <f t="shared" ref="N11:N74" si="3">Q11*$N$7</f>
        <v>314.5</v>
      </c>
      <c r="O11" s="13">
        <f t="shared" ref="O11:O74" si="4">Q11*$O$7</f>
        <v>188.7</v>
      </c>
      <c r="P11" s="51"/>
      <c r="Q11" s="587">
        <v>125.8</v>
      </c>
      <c r="R11" s="562">
        <v>125.8</v>
      </c>
      <c r="S11" s="562">
        <v>125.8</v>
      </c>
      <c r="T11" s="554">
        <v>125.8</v>
      </c>
      <c r="U11" s="529">
        <v>125.8</v>
      </c>
      <c r="V11" s="467">
        <v>125.8</v>
      </c>
      <c r="W11" s="467">
        <v>125.8</v>
      </c>
      <c r="X11" s="467">
        <v>125.8</v>
      </c>
      <c r="Y11" s="398">
        <v>84.37</v>
      </c>
      <c r="Z11" s="436">
        <v>84.37</v>
      </c>
      <c r="AA11" s="399">
        <v>100.88374999999999</v>
      </c>
      <c r="AB11" s="399">
        <v>100.88374999999999</v>
      </c>
      <c r="AC11" s="371">
        <v>91.712499999999991</v>
      </c>
      <c r="AD11" s="303">
        <v>63.25</v>
      </c>
      <c r="AE11" s="289">
        <v>63.25</v>
      </c>
      <c r="AF11" s="277">
        <v>50.6</v>
      </c>
      <c r="AG11" s="263">
        <v>50.6</v>
      </c>
      <c r="AH11" s="263">
        <v>50.6</v>
      </c>
      <c r="AI11" s="208">
        <v>42.397739999999999</v>
      </c>
      <c r="AJ11" s="208">
        <v>42.397739999999999</v>
      </c>
      <c r="AK11" s="208">
        <v>42.397739999999999</v>
      </c>
      <c r="AL11" s="208">
        <v>42.397739999999999</v>
      </c>
      <c r="AM11" s="208">
        <v>38.237499999999997</v>
      </c>
      <c r="AN11" s="190">
        <v>30.59</v>
      </c>
      <c r="AO11" s="312">
        <f t="shared" ca="1" si="0"/>
        <v>1</v>
      </c>
      <c r="AQ11" s="34"/>
      <c r="AR11" s="34"/>
      <c r="AS11" s="34"/>
      <c r="AT11" s="34"/>
      <c r="AU11" s="34"/>
      <c r="AV11" s="34"/>
    </row>
    <row r="12" spans="1:48" s="144" customFormat="1" ht="23.1" customHeight="1" x14ac:dyDescent="0.25">
      <c r="A12" s="516" t="s">
        <v>986</v>
      </c>
      <c r="B12" s="2">
        <v>4758</v>
      </c>
      <c r="C12" s="2" t="s">
        <v>507</v>
      </c>
      <c r="D12" s="3" t="s">
        <v>97</v>
      </c>
      <c r="E12" s="116">
        <f t="shared" si="1"/>
        <v>500</v>
      </c>
      <c r="F12" s="117">
        <f t="shared" si="1"/>
        <v>300</v>
      </c>
      <c r="G12" s="101"/>
      <c r="H12" s="2"/>
      <c r="I12" s="2"/>
      <c r="J12" s="47"/>
      <c r="K12" s="202">
        <f t="shared" si="2"/>
        <v>500</v>
      </c>
      <c r="L12" s="202">
        <f t="shared" si="2"/>
        <v>300</v>
      </c>
      <c r="M12" s="51"/>
      <c r="N12" s="13">
        <f t="shared" si="3"/>
        <v>436.55</v>
      </c>
      <c r="O12" s="13">
        <f t="shared" si="4"/>
        <v>261.93</v>
      </c>
      <c r="P12" s="51"/>
      <c r="Q12" s="587">
        <v>174.62</v>
      </c>
      <c r="R12" s="562">
        <v>174.62</v>
      </c>
      <c r="S12" s="562">
        <v>174.62</v>
      </c>
      <c r="T12" s="554">
        <v>174.62</v>
      </c>
      <c r="U12" s="529">
        <v>174.62</v>
      </c>
      <c r="V12" s="467">
        <v>174.62</v>
      </c>
      <c r="W12" s="467">
        <v>174.62</v>
      </c>
      <c r="X12" s="467">
        <v>174.62</v>
      </c>
      <c r="Y12" s="398">
        <v>116.51</v>
      </c>
      <c r="Z12" s="436">
        <v>116.51</v>
      </c>
      <c r="AA12" s="399">
        <v>139.3431875</v>
      </c>
      <c r="AB12" s="399">
        <v>139.3431875</v>
      </c>
      <c r="AC12" s="371">
        <v>126.675625</v>
      </c>
      <c r="AD12" s="303">
        <v>87.362499999999997</v>
      </c>
      <c r="AE12" s="289">
        <v>87.362499999999997</v>
      </c>
      <c r="AF12" s="277">
        <v>69.89</v>
      </c>
      <c r="AG12" s="263">
        <v>69.89</v>
      </c>
      <c r="AH12" s="263">
        <v>69.89</v>
      </c>
      <c r="AI12" s="208">
        <v>62.39772</v>
      </c>
      <c r="AJ12" s="208">
        <v>62.39772</v>
      </c>
      <c r="AK12" s="208">
        <v>62.39772</v>
      </c>
      <c r="AL12" s="208">
        <v>62.39772</v>
      </c>
      <c r="AM12" s="208">
        <v>56.275000000000006</v>
      </c>
      <c r="AN12" s="190">
        <v>45.02</v>
      </c>
      <c r="AO12" s="312">
        <f t="shared" ca="1" si="0"/>
        <v>1</v>
      </c>
      <c r="AQ12" s="34"/>
      <c r="AR12" s="34"/>
      <c r="AS12" s="34"/>
      <c r="AT12" s="34"/>
      <c r="AU12" s="34"/>
      <c r="AV12" s="34"/>
    </row>
    <row r="13" spans="1:48" s="144" customFormat="1" ht="23.1" customHeight="1" x14ac:dyDescent="0.25">
      <c r="A13" s="516" t="s">
        <v>986</v>
      </c>
      <c r="B13" s="2">
        <v>4759</v>
      </c>
      <c r="C13" s="2" t="s">
        <v>508</v>
      </c>
      <c r="D13" s="3" t="s">
        <v>98</v>
      </c>
      <c r="E13" s="116">
        <f t="shared" si="1"/>
        <v>600</v>
      </c>
      <c r="F13" s="117">
        <f t="shared" si="1"/>
        <v>400</v>
      </c>
      <c r="G13" s="101"/>
      <c r="H13" s="2"/>
      <c r="I13" s="2"/>
      <c r="J13" s="47"/>
      <c r="K13" s="202">
        <f t="shared" si="2"/>
        <v>600</v>
      </c>
      <c r="L13" s="202">
        <f t="shared" si="2"/>
        <v>400</v>
      </c>
      <c r="M13" s="51"/>
      <c r="N13" s="13">
        <f t="shared" si="3"/>
        <v>590.625</v>
      </c>
      <c r="O13" s="13">
        <f t="shared" si="4"/>
        <v>354.375</v>
      </c>
      <c r="P13" s="51"/>
      <c r="Q13" s="587">
        <v>236.25</v>
      </c>
      <c r="R13" s="562">
        <v>236.25</v>
      </c>
      <c r="S13" s="562">
        <v>236.25</v>
      </c>
      <c r="T13" s="554">
        <v>236.25</v>
      </c>
      <c r="U13" s="531">
        <v>236.25</v>
      </c>
      <c r="V13" s="478">
        <v>236.25</v>
      </c>
      <c r="W13" s="478">
        <v>236.25</v>
      </c>
      <c r="X13" s="467">
        <v>236.25</v>
      </c>
      <c r="Y13" s="398">
        <v>156.51</v>
      </c>
      <c r="Z13" s="436">
        <v>156.51</v>
      </c>
      <c r="AA13" s="399">
        <v>187.09350000000003</v>
      </c>
      <c r="AB13" s="399">
        <v>187.09350000000003</v>
      </c>
      <c r="AC13" s="371">
        <v>170.08500000000001</v>
      </c>
      <c r="AD13" s="303">
        <v>117.30000000000001</v>
      </c>
      <c r="AE13" s="289">
        <v>117.30000000000001</v>
      </c>
      <c r="AF13" s="277">
        <v>93.84</v>
      </c>
      <c r="AG13" s="263">
        <v>93.84</v>
      </c>
      <c r="AH13" s="263">
        <v>93.84</v>
      </c>
      <c r="AI13" s="208">
        <v>83.783699999999996</v>
      </c>
      <c r="AJ13" s="208">
        <v>83.783699999999996</v>
      </c>
      <c r="AK13" s="208">
        <v>83.783699999999996</v>
      </c>
      <c r="AL13" s="208">
        <v>83.783699999999996</v>
      </c>
      <c r="AM13" s="208">
        <v>75.5625</v>
      </c>
      <c r="AN13" s="190">
        <v>60.45</v>
      </c>
      <c r="AO13" s="312">
        <f t="shared" ca="1" si="0"/>
        <v>1</v>
      </c>
      <c r="AQ13" s="34"/>
      <c r="AR13" s="34"/>
      <c r="AS13" s="34"/>
      <c r="AT13" s="34"/>
      <c r="AU13" s="34"/>
      <c r="AV13" s="34"/>
    </row>
    <row r="14" spans="1:48" s="144" customFormat="1" ht="23.1" customHeight="1" x14ac:dyDescent="0.25">
      <c r="A14" s="516" t="s">
        <v>986</v>
      </c>
      <c r="B14" s="2">
        <v>4760</v>
      </c>
      <c r="C14" s="2" t="s">
        <v>509</v>
      </c>
      <c r="D14" s="3" t="s">
        <v>99</v>
      </c>
      <c r="E14" s="116">
        <f t="shared" si="1"/>
        <v>700</v>
      </c>
      <c r="F14" s="117">
        <f t="shared" si="1"/>
        <v>400</v>
      </c>
      <c r="G14" s="101"/>
      <c r="H14" s="2"/>
      <c r="I14" s="2"/>
      <c r="J14" s="47"/>
      <c r="K14" s="202">
        <f t="shared" si="2"/>
        <v>700</v>
      </c>
      <c r="L14" s="202">
        <f t="shared" si="2"/>
        <v>400</v>
      </c>
      <c r="M14" s="51"/>
      <c r="N14" s="13">
        <f t="shared" si="3"/>
        <v>630</v>
      </c>
      <c r="O14" s="13">
        <f t="shared" si="4"/>
        <v>378</v>
      </c>
      <c r="P14" s="51"/>
      <c r="Q14" s="587">
        <v>252</v>
      </c>
      <c r="R14" s="587">
        <v>252</v>
      </c>
      <c r="S14" s="562">
        <v>252</v>
      </c>
      <c r="T14" s="568">
        <v>252</v>
      </c>
      <c r="U14" s="531">
        <v>251.7</v>
      </c>
      <c r="V14" s="478">
        <v>251.7</v>
      </c>
      <c r="W14" s="478">
        <v>251.7</v>
      </c>
      <c r="X14" s="409">
        <v>251.7</v>
      </c>
      <c r="Y14" s="409">
        <v>251.7</v>
      </c>
      <c r="Z14" s="436">
        <v>168.22</v>
      </c>
      <c r="AA14" s="399">
        <v>201.17735000000002</v>
      </c>
      <c r="AB14" s="399">
        <v>201.17735000000002</v>
      </c>
      <c r="AC14" s="371">
        <v>182.88849999999999</v>
      </c>
      <c r="AD14" s="303">
        <v>126.13</v>
      </c>
      <c r="AE14" s="289">
        <v>175</v>
      </c>
      <c r="AF14" s="277">
        <v>140</v>
      </c>
      <c r="AG14" s="269">
        <v>140</v>
      </c>
      <c r="AH14" s="263">
        <v>100.9</v>
      </c>
      <c r="AI14" s="208">
        <v>90.076139999999981</v>
      </c>
      <c r="AJ14" s="208">
        <v>90.076139999999981</v>
      </c>
      <c r="AK14" s="208">
        <v>90.076139999999981</v>
      </c>
      <c r="AL14" s="208">
        <v>90.076139999999981</v>
      </c>
      <c r="AM14" s="208">
        <v>81.237499999999997</v>
      </c>
      <c r="AN14" s="190">
        <v>64.989999999999995</v>
      </c>
      <c r="AO14" s="312">
        <f t="shared" ca="1" si="0"/>
        <v>1</v>
      </c>
      <c r="AQ14" s="34"/>
      <c r="AR14" s="34"/>
      <c r="AS14" s="34"/>
      <c r="AT14" s="34"/>
      <c r="AU14" s="34"/>
      <c r="AV14" s="34"/>
    </row>
    <row r="15" spans="1:48" s="144" customFormat="1" ht="23.1" customHeight="1" x14ac:dyDescent="0.25">
      <c r="A15" s="516" t="s">
        <v>986</v>
      </c>
      <c r="B15" s="2">
        <v>4761</v>
      </c>
      <c r="C15" s="2" t="s">
        <v>510</v>
      </c>
      <c r="D15" s="3" t="s">
        <v>100</v>
      </c>
      <c r="E15" s="116">
        <f t="shared" si="1"/>
        <v>900</v>
      </c>
      <c r="F15" s="117">
        <f t="shared" si="1"/>
        <v>500</v>
      </c>
      <c r="G15" s="101"/>
      <c r="H15" s="2"/>
      <c r="I15" s="2"/>
      <c r="J15" s="47"/>
      <c r="K15" s="202">
        <f t="shared" si="2"/>
        <v>900</v>
      </c>
      <c r="L15" s="202">
        <f t="shared" si="2"/>
        <v>500</v>
      </c>
      <c r="M15" s="51"/>
      <c r="N15" s="13">
        <f t="shared" si="3"/>
        <v>802.47500000000002</v>
      </c>
      <c r="O15" s="13">
        <f t="shared" si="4"/>
        <v>481.48500000000001</v>
      </c>
      <c r="P15" s="51"/>
      <c r="Q15" s="587">
        <v>320.99</v>
      </c>
      <c r="R15" s="562">
        <v>320.99</v>
      </c>
      <c r="S15" s="562">
        <v>320.99</v>
      </c>
      <c r="T15" s="554">
        <v>320.99</v>
      </c>
      <c r="U15" s="531">
        <v>320.99</v>
      </c>
      <c r="V15" s="478">
        <v>320.99</v>
      </c>
      <c r="W15" s="478">
        <v>320.99</v>
      </c>
      <c r="X15" s="467">
        <v>320.99</v>
      </c>
      <c r="Y15" s="398">
        <v>266.16000000000003</v>
      </c>
      <c r="Z15" s="436">
        <v>266.16000000000003</v>
      </c>
      <c r="AA15" s="399">
        <v>254.58193750000004</v>
      </c>
      <c r="AB15" s="399">
        <v>254.58193750000004</v>
      </c>
      <c r="AC15" s="371">
        <v>231.43812500000001</v>
      </c>
      <c r="AD15" s="303">
        <v>159.61250000000001</v>
      </c>
      <c r="AE15" s="289">
        <v>159.61250000000001</v>
      </c>
      <c r="AF15" s="277">
        <v>127.69</v>
      </c>
      <c r="AG15" s="263">
        <v>127.69</v>
      </c>
      <c r="AH15" s="263">
        <v>127.69</v>
      </c>
      <c r="AI15" s="208">
        <v>114.01236</v>
      </c>
      <c r="AJ15" s="208">
        <v>114.01236</v>
      </c>
      <c r="AK15" s="208">
        <v>114.01236</v>
      </c>
      <c r="AL15" s="208">
        <v>114.01236</v>
      </c>
      <c r="AM15" s="208">
        <v>102.825</v>
      </c>
      <c r="AN15" s="190">
        <v>82.26</v>
      </c>
      <c r="AO15" s="312">
        <f t="shared" ca="1" si="0"/>
        <v>1</v>
      </c>
      <c r="AQ15" s="34"/>
      <c r="AR15" s="34"/>
      <c r="AS15" s="34"/>
      <c r="AT15" s="34"/>
      <c r="AU15" s="34"/>
      <c r="AV15" s="34"/>
    </row>
    <row r="16" spans="1:48" s="144" customFormat="1" ht="23.1" customHeight="1" x14ac:dyDescent="0.25">
      <c r="A16" s="516" t="s">
        <v>986</v>
      </c>
      <c r="B16" s="2">
        <v>4762</v>
      </c>
      <c r="C16" s="2" t="s">
        <v>511</v>
      </c>
      <c r="D16" s="3" t="s">
        <v>101</v>
      </c>
      <c r="E16" s="116">
        <f t="shared" si="1"/>
        <v>900</v>
      </c>
      <c r="F16" s="117">
        <f t="shared" si="1"/>
        <v>600</v>
      </c>
      <c r="G16" s="101"/>
      <c r="H16" s="2"/>
      <c r="I16" s="2"/>
      <c r="J16" s="47"/>
      <c r="K16" s="202">
        <f t="shared" si="2"/>
        <v>900</v>
      </c>
      <c r="L16" s="202">
        <f t="shared" si="2"/>
        <v>600</v>
      </c>
      <c r="M16" s="51"/>
      <c r="N16" s="13">
        <f t="shared" si="3"/>
        <v>900</v>
      </c>
      <c r="O16" s="13">
        <f t="shared" si="4"/>
        <v>540</v>
      </c>
      <c r="P16" s="51"/>
      <c r="Q16" s="587">
        <v>360</v>
      </c>
      <c r="R16" s="562">
        <v>360</v>
      </c>
      <c r="S16" s="562">
        <v>360</v>
      </c>
      <c r="T16" s="568">
        <v>360</v>
      </c>
      <c r="U16" s="531">
        <v>359.52</v>
      </c>
      <c r="V16" s="478">
        <v>359.52</v>
      </c>
      <c r="W16" s="478">
        <v>359.52</v>
      </c>
      <c r="X16" s="467">
        <v>359.52</v>
      </c>
      <c r="Y16" s="398">
        <v>298.61</v>
      </c>
      <c r="Z16" s="436">
        <v>298.61</v>
      </c>
      <c r="AA16" s="399">
        <v>285.62462500000004</v>
      </c>
      <c r="AB16" s="399">
        <v>285.62462500000004</v>
      </c>
      <c r="AC16" s="371">
        <v>259.65875</v>
      </c>
      <c r="AD16" s="303">
        <v>179.07499999999999</v>
      </c>
      <c r="AE16" s="289">
        <v>179.07499999999999</v>
      </c>
      <c r="AF16" s="277">
        <v>143.26</v>
      </c>
      <c r="AG16" s="263">
        <v>143.26</v>
      </c>
      <c r="AH16" s="263">
        <v>143.26</v>
      </c>
      <c r="AI16" s="208">
        <v>140</v>
      </c>
      <c r="AJ16" s="234">
        <v>140</v>
      </c>
      <c r="AK16" s="208">
        <v>127.90007999999999</v>
      </c>
      <c r="AL16" s="208">
        <v>127.90007999999999</v>
      </c>
      <c r="AM16" s="208">
        <v>115.35</v>
      </c>
      <c r="AN16" s="190">
        <v>92.28</v>
      </c>
      <c r="AO16" s="312">
        <f t="shared" ca="1" si="0"/>
        <v>1</v>
      </c>
      <c r="AQ16" s="34"/>
      <c r="AR16" s="34"/>
      <c r="AS16" s="34"/>
      <c r="AT16" s="34"/>
      <c r="AU16" s="34"/>
      <c r="AV16" s="34"/>
    </row>
    <row r="17" spans="1:48" s="144" customFormat="1" ht="23.1" customHeight="1" x14ac:dyDescent="0.25">
      <c r="A17" s="516" t="s">
        <v>986</v>
      </c>
      <c r="B17" s="2">
        <v>4763</v>
      </c>
      <c r="C17" s="2" t="s">
        <v>512</v>
      </c>
      <c r="D17" s="3" t="s">
        <v>102</v>
      </c>
      <c r="E17" s="116">
        <f t="shared" si="1"/>
        <v>1100</v>
      </c>
      <c r="F17" s="117">
        <f t="shared" si="1"/>
        <v>700</v>
      </c>
      <c r="G17" s="101"/>
      <c r="H17" s="2"/>
      <c r="I17" s="2"/>
      <c r="J17" s="47"/>
      <c r="K17" s="202">
        <f t="shared" si="2"/>
        <v>1100</v>
      </c>
      <c r="L17" s="202">
        <f t="shared" si="2"/>
        <v>700</v>
      </c>
      <c r="M17" s="51"/>
      <c r="N17" s="13">
        <f t="shared" si="3"/>
        <v>1033.5999999999999</v>
      </c>
      <c r="O17" s="13">
        <f t="shared" si="4"/>
        <v>620.16</v>
      </c>
      <c r="P17" s="51"/>
      <c r="Q17" s="587">
        <v>413.44</v>
      </c>
      <c r="R17" s="562">
        <v>413.44</v>
      </c>
      <c r="S17" s="562">
        <v>413.44</v>
      </c>
      <c r="T17" s="554">
        <v>413.44</v>
      </c>
      <c r="U17" s="531">
        <v>413.44</v>
      </c>
      <c r="V17" s="478">
        <v>413.44</v>
      </c>
      <c r="W17" s="478">
        <v>413.44</v>
      </c>
      <c r="X17" s="467">
        <v>413.44</v>
      </c>
      <c r="Y17" s="398">
        <v>344.32</v>
      </c>
      <c r="Z17" s="436">
        <v>344.32</v>
      </c>
      <c r="AA17" s="399">
        <v>329.36750000000006</v>
      </c>
      <c r="AB17" s="399">
        <v>329.36750000000006</v>
      </c>
      <c r="AC17" s="371">
        <v>299.42500000000001</v>
      </c>
      <c r="AD17" s="303">
        <v>206.5</v>
      </c>
      <c r="AE17" s="289">
        <v>206.5</v>
      </c>
      <c r="AF17" s="277">
        <v>165.2</v>
      </c>
      <c r="AG17" s="263">
        <v>165.2</v>
      </c>
      <c r="AH17" s="263">
        <v>165.2</v>
      </c>
      <c r="AI17" s="208">
        <v>147.49812</v>
      </c>
      <c r="AJ17" s="208">
        <v>147.49812</v>
      </c>
      <c r="AK17" s="208">
        <v>147.49812</v>
      </c>
      <c r="AL17" s="208">
        <v>147.49812</v>
      </c>
      <c r="AM17" s="208">
        <v>133.02500000000001</v>
      </c>
      <c r="AN17" s="190">
        <v>106.42</v>
      </c>
      <c r="AO17" s="312">
        <f t="shared" ca="1" si="0"/>
        <v>1</v>
      </c>
      <c r="AQ17" s="34"/>
      <c r="AR17" s="34"/>
      <c r="AS17" s="34"/>
      <c r="AT17" s="34"/>
      <c r="AU17" s="34"/>
      <c r="AV17" s="34"/>
    </row>
    <row r="18" spans="1:48" s="144" customFormat="1" ht="23.1" customHeight="1" x14ac:dyDescent="0.25">
      <c r="A18" s="516" t="s">
        <v>986</v>
      </c>
      <c r="B18" s="2">
        <v>4764</v>
      </c>
      <c r="C18" s="2" t="s">
        <v>513</v>
      </c>
      <c r="D18" s="3" t="s">
        <v>103</v>
      </c>
      <c r="E18" s="116">
        <f t="shared" si="1"/>
        <v>1600</v>
      </c>
      <c r="F18" s="117">
        <f t="shared" si="1"/>
        <v>1000</v>
      </c>
      <c r="G18" s="101"/>
      <c r="H18" s="2"/>
      <c r="I18" s="2"/>
      <c r="J18" s="47"/>
      <c r="K18" s="202">
        <f t="shared" si="2"/>
        <v>1600</v>
      </c>
      <c r="L18" s="202">
        <f t="shared" si="2"/>
        <v>1000</v>
      </c>
      <c r="M18" s="51"/>
      <c r="N18" s="13">
        <f t="shared" si="3"/>
        <v>1555</v>
      </c>
      <c r="O18" s="13">
        <f t="shared" si="4"/>
        <v>933</v>
      </c>
      <c r="P18" s="51"/>
      <c r="Q18" s="587">
        <v>622</v>
      </c>
      <c r="R18" s="587">
        <v>622</v>
      </c>
      <c r="S18" s="562">
        <v>622</v>
      </c>
      <c r="T18" s="568">
        <v>622</v>
      </c>
      <c r="U18" s="531">
        <v>621.44000000000005</v>
      </c>
      <c r="V18" s="478">
        <v>621.44000000000005</v>
      </c>
      <c r="W18" s="478">
        <v>621.44000000000005</v>
      </c>
      <c r="X18" s="467">
        <v>621.44000000000005</v>
      </c>
      <c r="Y18" s="398">
        <v>518.55999999999995</v>
      </c>
      <c r="Z18" s="436">
        <v>518.55999999999995</v>
      </c>
      <c r="AA18" s="399">
        <v>495.98518750000011</v>
      </c>
      <c r="AB18" s="399">
        <v>495.98518750000011</v>
      </c>
      <c r="AC18" s="371">
        <v>450.89562500000005</v>
      </c>
      <c r="AD18" s="303">
        <v>310.96250000000003</v>
      </c>
      <c r="AE18" s="289">
        <v>310.96250000000003</v>
      </c>
      <c r="AF18" s="277">
        <v>248.77</v>
      </c>
      <c r="AG18" s="263">
        <v>248.77</v>
      </c>
      <c r="AH18" s="263">
        <v>248.77</v>
      </c>
      <c r="AI18" s="208">
        <v>222.13422</v>
      </c>
      <c r="AJ18" s="208">
        <v>222.13422</v>
      </c>
      <c r="AK18" s="208">
        <v>222.13422</v>
      </c>
      <c r="AL18" s="208">
        <v>222.13422</v>
      </c>
      <c r="AM18" s="208">
        <v>200.33750000000001</v>
      </c>
      <c r="AN18" s="190">
        <v>160.27000000000001</v>
      </c>
      <c r="AO18" s="312">
        <f t="shared" ca="1" si="0"/>
        <v>1</v>
      </c>
      <c r="AQ18" s="34"/>
      <c r="AR18" s="34"/>
      <c r="AS18" s="34"/>
      <c r="AT18" s="34"/>
      <c r="AU18" s="34"/>
      <c r="AV18" s="34"/>
    </row>
    <row r="19" spans="1:48" s="144" customFormat="1" ht="23.1" customHeight="1" x14ac:dyDescent="0.25">
      <c r="A19" s="516" t="s">
        <v>986</v>
      </c>
      <c r="B19" s="2">
        <v>4765</v>
      </c>
      <c r="C19" s="2" t="s">
        <v>514</v>
      </c>
      <c r="D19" s="3" t="s">
        <v>104</v>
      </c>
      <c r="E19" s="116">
        <f t="shared" si="1"/>
        <v>2100</v>
      </c>
      <c r="F19" s="117">
        <f t="shared" si="1"/>
        <v>1300</v>
      </c>
      <c r="G19" s="101"/>
      <c r="H19" s="2"/>
      <c r="I19" s="2"/>
      <c r="J19" s="47"/>
      <c r="K19" s="202">
        <f t="shared" si="2"/>
        <v>2100</v>
      </c>
      <c r="L19" s="202">
        <f t="shared" si="2"/>
        <v>1300</v>
      </c>
      <c r="M19" s="51"/>
      <c r="N19" s="13">
        <f t="shared" si="3"/>
        <v>2050</v>
      </c>
      <c r="O19" s="13">
        <f t="shared" si="4"/>
        <v>1230</v>
      </c>
      <c r="P19" s="51"/>
      <c r="Q19" s="587">
        <v>820</v>
      </c>
      <c r="R19" s="587">
        <v>820</v>
      </c>
      <c r="S19" s="562">
        <v>819.17</v>
      </c>
      <c r="T19" s="554">
        <v>819.17</v>
      </c>
      <c r="U19" s="531">
        <v>819.17</v>
      </c>
      <c r="V19" s="478">
        <v>819.17</v>
      </c>
      <c r="W19" s="478">
        <v>819.17</v>
      </c>
      <c r="X19" s="467">
        <v>819.17</v>
      </c>
      <c r="Y19" s="398">
        <v>682.73</v>
      </c>
      <c r="Z19" s="436">
        <v>682.73</v>
      </c>
      <c r="AA19" s="399">
        <v>653.03287499999999</v>
      </c>
      <c r="AB19" s="399">
        <v>653.03287499999999</v>
      </c>
      <c r="AC19" s="371">
        <v>593.66624999999999</v>
      </c>
      <c r="AD19" s="303">
        <v>409.42500000000001</v>
      </c>
      <c r="AE19" s="289">
        <v>409.42500000000001</v>
      </c>
      <c r="AF19" s="277">
        <v>327.54000000000002</v>
      </c>
      <c r="AG19" s="263">
        <v>327.54000000000002</v>
      </c>
      <c r="AH19" s="263">
        <v>327.54000000000002</v>
      </c>
      <c r="AI19" s="208">
        <v>292.44599999999997</v>
      </c>
      <c r="AJ19" s="208">
        <v>292.44599999999997</v>
      </c>
      <c r="AK19" s="208">
        <v>292.44599999999997</v>
      </c>
      <c r="AL19" s="208">
        <v>292.44599999999997</v>
      </c>
      <c r="AM19" s="208">
        <v>263.75</v>
      </c>
      <c r="AN19" s="190">
        <v>211</v>
      </c>
      <c r="AO19" s="312">
        <f t="shared" ca="1" si="0"/>
        <v>1</v>
      </c>
      <c r="AQ19" s="34"/>
      <c r="AR19" s="34"/>
      <c r="AS19" s="34"/>
      <c r="AT19" s="34"/>
      <c r="AU19" s="34"/>
      <c r="AV19" s="34"/>
    </row>
    <row r="20" spans="1:48" s="144" customFormat="1" ht="23.1" customHeight="1" x14ac:dyDescent="0.25">
      <c r="A20" s="516" t="s">
        <v>986</v>
      </c>
      <c r="B20" s="2">
        <v>4766</v>
      </c>
      <c r="C20" s="2" t="s">
        <v>515</v>
      </c>
      <c r="D20" s="3" t="s">
        <v>105</v>
      </c>
      <c r="E20" s="116">
        <f t="shared" si="1"/>
        <v>2400</v>
      </c>
      <c r="F20" s="117">
        <f t="shared" si="1"/>
        <v>1500</v>
      </c>
      <c r="G20" s="101"/>
      <c r="H20" s="2"/>
      <c r="I20" s="2"/>
      <c r="J20" s="47"/>
      <c r="K20" s="202">
        <f t="shared" si="2"/>
        <v>2400</v>
      </c>
      <c r="L20" s="202">
        <f t="shared" si="2"/>
        <v>1500</v>
      </c>
      <c r="M20" s="51"/>
      <c r="N20" s="13">
        <f t="shared" si="3"/>
        <v>2377.5</v>
      </c>
      <c r="O20" s="13">
        <f t="shared" si="4"/>
        <v>1426.5</v>
      </c>
      <c r="P20" s="51"/>
      <c r="Q20" s="587">
        <v>951</v>
      </c>
      <c r="R20" s="587">
        <v>951</v>
      </c>
      <c r="S20" s="562">
        <v>950.16</v>
      </c>
      <c r="T20" s="554">
        <v>950.16</v>
      </c>
      <c r="U20" s="531">
        <v>950.16</v>
      </c>
      <c r="V20" s="478">
        <v>950.16</v>
      </c>
      <c r="W20" s="478">
        <v>950.16</v>
      </c>
      <c r="X20" s="467">
        <v>950.16</v>
      </c>
      <c r="Y20" s="398">
        <v>790.73</v>
      </c>
      <c r="Z20" s="436">
        <v>790.73</v>
      </c>
      <c r="AA20" s="399">
        <v>756.34900000000005</v>
      </c>
      <c r="AB20" s="399">
        <v>756.34900000000005</v>
      </c>
      <c r="AC20" s="371">
        <v>687.59</v>
      </c>
      <c r="AD20" s="303">
        <v>474.20000000000005</v>
      </c>
      <c r="AE20" s="289">
        <v>474.20000000000005</v>
      </c>
      <c r="AF20" s="277">
        <v>379.36</v>
      </c>
      <c r="AG20" s="263">
        <v>379.36</v>
      </c>
      <c r="AH20" s="263">
        <v>379.36</v>
      </c>
      <c r="AI20" s="208">
        <v>338.71067999999997</v>
      </c>
      <c r="AJ20" s="208">
        <v>338.71067999999997</v>
      </c>
      <c r="AK20" s="208">
        <v>338.71067999999997</v>
      </c>
      <c r="AL20" s="208">
        <v>338.71067999999997</v>
      </c>
      <c r="AM20" s="208">
        <v>305.47500000000002</v>
      </c>
      <c r="AN20" s="190">
        <v>244.38</v>
      </c>
      <c r="AO20" s="312">
        <f t="shared" ca="1" si="0"/>
        <v>1</v>
      </c>
      <c r="AQ20" s="34"/>
      <c r="AR20" s="34"/>
      <c r="AS20" s="34"/>
      <c r="AT20" s="34"/>
      <c r="AU20" s="34"/>
      <c r="AV20" s="34"/>
    </row>
    <row r="21" spans="1:48" s="144" customFormat="1" ht="23.1" customHeight="1" x14ac:dyDescent="0.25">
      <c r="A21" s="516" t="s">
        <v>986</v>
      </c>
      <c r="B21" s="2">
        <v>4767</v>
      </c>
      <c r="C21" s="2" t="s">
        <v>516</v>
      </c>
      <c r="D21" s="3" t="s">
        <v>106</v>
      </c>
      <c r="E21" s="116">
        <f t="shared" si="1"/>
        <v>3200</v>
      </c>
      <c r="F21" s="117">
        <f t="shared" si="1"/>
        <v>2000</v>
      </c>
      <c r="G21" s="101"/>
      <c r="H21" s="2"/>
      <c r="I21" s="2"/>
      <c r="J21" s="47"/>
      <c r="K21" s="202">
        <f t="shared" si="2"/>
        <v>3200</v>
      </c>
      <c r="L21" s="202">
        <f t="shared" si="2"/>
        <v>2000</v>
      </c>
      <c r="M21" s="51"/>
      <c r="N21" s="13">
        <f t="shared" si="3"/>
        <v>3180</v>
      </c>
      <c r="O21" s="13">
        <f t="shared" si="4"/>
        <v>1908</v>
      </c>
      <c r="P21" s="51"/>
      <c r="Q21" s="587">
        <v>1272</v>
      </c>
      <c r="R21" s="587">
        <v>1272</v>
      </c>
      <c r="S21" s="562">
        <v>1271.1500000000001</v>
      </c>
      <c r="T21" s="554">
        <v>1271.1500000000001</v>
      </c>
      <c r="U21" s="531">
        <v>1271.1500000000001</v>
      </c>
      <c r="V21" s="478">
        <v>1271.1500000000001</v>
      </c>
      <c r="W21" s="478">
        <v>1271.1500000000001</v>
      </c>
      <c r="X21" s="467">
        <v>1271.1500000000001</v>
      </c>
      <c r="Y21" s="398">
        <v>1060.24</v>
      </c>
      <c r="Z21" s="436">
        <v>1060.24</v>
      </c>
      <c r="AA21" s="399">
        <v>1014.1408750000002</v>
      </c>
      <c r="AB21" s="399">
        <v>1014.1408750000002</v>
      </c>
      <c r="AC21" s="371">
        <v>921.94625000000008</v>
      </c>
      <c r="AD21" s="303">
        <v>635.82500000000005</v>
      </c>
      <c r="AE21" s="289">
        <v>635.82500000000005</v>
      </c>
      <c r="AF21" s="277">
        <v>508.66</v>
      </c>
      <c r="AG21" s="263">
        <v>508.66</v>
      </c>
      <c r="AH21" s="263">
        <v>508.66</v>
      </c>
      <c r="AI21" s="208">
        <v>454.15062</v>
      </c>
      <c r="AJ21" s="208">
        <v>454.15062</v>
      </c>
      <c r="AK21" s="208">
        <v>454.15062</v>
      </c>
      <c r="AL21" s="208">
        <v>454.15062</v>
      </c>
      <c r="AM21" s="208">
        <v>409.58750000000003</v>
      </c>
      <c r="AN21" s="190">
        <v>327.67</v>
      </c>
      <c r="AO21" s="312">
        <f t="shared" ca="1" si="0"/>
        <v>1</v>
      </c>
      <c r="AQ21" s="34"/>
      <c r="AR21" s="34"/>
      <c r="AS21" s="34"/>
      <c r="AT21" s="34"/>
      <c r="AU21" s="34"/>
      <c r="AV21" s="34"/>
    </row>
    <row r="22" spans="1:48" s="144" customFormat="1" ht="23.1" customHeight="1" x14ac:dyDescent="0.25">
      <c r="A22" s="516" t="s">
        <v>986</v>
      </c>
      <c r="B22" s="2">
        <v>4768</v>
      </c>
      <c r="C22" s="2" t="s">
        <v>517</v>
      </c>
      <c r="D22" s="3" t="s">
        <v>107</v>
      </c>
      <c r="E22" s="116">
        <f t="shared" si="1"/>
        <v>6200</v>
      </c>
      <c r="F22" s="117">
        <f t="shared" si="1"/>
        <v>3800</v>
      </c>
      <c r="G22" s="101"/>
      <c r="H22" s="2"/>
      <c r="I22" s="2"/>
      <c r="J22" s="47"/>
      <c r="K22" s="202">
        <f t="shared" si="2"/>
        <v>6200</v>
      </c>
      <c r="L22" s="202">
        <f t="shared" si="2"/>
        <v>3800</v>
      </c>
      <c r="M22" s="51"/>
      <c r="N22" s="13">
        <f t="shared" si="3"/>
        <v>6175.9000000000005</v>
      </c>
      <c r="O22" s="13">
        <f t="shared" si="4"/>
        <v>3705.54</v>
      </c>
      <c r="P22" s="51"/>
      <c r="Q22" s="587">
        <v>2470.36</v>
      </c>
      <c r="R22" s="562">
        <v>2470.36</v>
      </c>
      <c r="S22" s="562">
        <v>2470.36</v>
      </c>
      <c r="T22" s="554">
        <v>2470.36</v>
      </c>
      <c r="U22" s="531">
        <v>2470.36</v>
      </c>
      <c r="V22" s="478">
        <v>2470.36</v>
      </c>
      <c r="W22" s="478">
        <v>2470.36</v>
      </c>
      <c r="X22" s="467">
        <v>2470.36</v>
      </c>
      <c r="Y22" s="398">
        <v>2059.1999999999998</v>
      </c>
      <c r="Z22" s="436">
        <v>2059.1999999999998</v>
      </c>
      <c r="AA22" s="399">
        <v>1969.6854375</v>
      </c>
      <c r="AB22" s="399">
        <v>1969.6854375</v>
      </c>
      <c r="AC22" s="371">
        <v>1790.6231249999998</v>
      </c>
      <c r="AD22" s="303">
        <v>1234.9124999999999</v>
      </c>
      <c r="AE22" s="289">
        <v>1234.9124999999999</v>
      </c>
      <c r="AF22" s="277">
        <v>987.93</v>
      </c>
      <c r="AG22" s="263">
        <v>987.93</v>
      </c>
      <c r="AH22" s="263">
        <v>987.93</v>
      </c>
      <c r="AI22" s="208">
        <v>882.0781199999999</v>
      </c>
      <c r="AJ22" s="208">
        <v>882.0781199999999</v>
      </c>
      <c r="AK22" s="208">
        <v>882.0781199999999</v>
      </c>
      <c r="AL22" s="208">
        <v>882.0781199999999</v>
      </c>
      <c r="AM22" s="208">
        <v>795.52499999999998</v>
      </c>
      <c r="AN22" s="190">
        <v>636.41999999999996</v>
      </c>
      <c r="AO22" s="312">
        <f t="shared" ca="1" si="0"/>
        <v>1</v>
      </c>
      <c r="AQ22" s="34"/>
      <c r="AR22" s="34"/>
      <c r="AS22" s="34"/>
      <c r="AT22" s="34"/>
      <c r="AU22" s="34"/>
      <c r="AV22" s="34"/>
    </row>
    <row r="23" spans="1:48" s="144" customFormat="1" ht="23.1" customHeight="1" x14ac:dyDescent="0.25">
      <c r="A23" s="516" t="s">
        <v>986</v>
      </c>
      <c r="B23" s="2">
        <v>4769</v>
      </c>
      <c r="C23" s="2" t="s">
        <v>518</v>
      </c>
      <c r="D23" s="3" t="s">
        <v>108</v>
      </c>
      <c r="E23" s="116">
        <f t="shared" si="1"/>
        <v>9700</v>
      </c>
      <c r="F23" s="117">
        <f t="shared" si="1"/>
        <v>5800</v>
      </c>
      <c r="G23" s="101"/>
      <c r="H23" s="2"/>
      <c r="I23" s="2"/>
      <c r="J23" s="47"/>
      <c r="K23" s="202">
        <f t="shared" si="2"/>
        <v>9700</v>
      </c>
      <c r="L23" s="202">
        <f t="shared" si="2"/>
        <v>5800</v>
      </c>
      <c r="M23" s="51"/>
      <c r="N23" s="13">
        <f t="shared" si="3"/>
        <v>9610.5750000000007</v>
      </c>
      <c r="O23" s="13">
        <f t="shared" si="4"/>
        <v>5766.3450000000003</v>
      </c>
      <c r="P23" s="51"/>
      <c r="Q23" s="587">
        <v>3844.23</v>
      </c>
      <c r="R23" s="562">
        <v>3844.23</v>
      </c>
      <c r="S23" s="562">
        <v>3844.23</v>
      </c>
      <c r="T23" s="554">
        <v>3844.23</v>
      </c>
      <c r="U23" s="531">
        <v>3844.23</v>
      </c>
      <c r="V23" s="478">
        <v>3844.23</v>
      </c>
      <c r="W23" s="478">
        <v>3844.23</v>
      </c>
      <c r="X23" s="467">
        <v>3844.23</v>
      </c>
      <c r="Y23" s="398">
        <v>3203.31</v>
      </c>
      <c r="Z23" s="436">
        <v>3203.31</v>
      </c>
      <c r="AA23" s="399">
        <v>3064.0548125</v>
      </c>
      <c r="AB23" s="399">
        <v>3064.0548125</v>
      </c>
      <c r="AC23" s="371">
        <v>2785.504375</v>
      </c>
      <c r="AD23" s="303">
        <v>1921.0374999999999</v>
      </c>
      <c r="AE23" s="289">
        <v>1921.0374999999999</v>
      </c>
      <c r="AF23" s="277">
        <v>1536.83</v>
      </c>
      <c r="AG23" s="263">
        <v>1536.83</v>
      </c>
      <c r="AH23" s="263">
        <v>1536.83</v>
      </c>
      <c r="AI23" s="208">
        <v>1372.1677199999999</v>
      </c>
      <c r="AJ23" s="208">
        <v>1372.1677199999999</v>
      </c>
      <c r="AK23" s="208">
        <v>1372.1677199999999</v>
      </c>
      <c r="AL23" s="208">
        <v>1372.1677199999999</v>
      </c>
      <c r="AM23" s="208">
        <v>1237.5250000000001</v>
      </c>
      <c r="AN23" s="190">
        <v>990.02</v>
      </c>
      <c r="AO23" s="312">
        <f t="shared" ca="1" si="0"/>
        <v>1</v>
      </c>
      <c r="AQ23" s="34"/>
      <c r="AR23" s="34"/>
      <c r="AS23" s="34"/>
      <c r="AT23" s="34"/>
      <c r="AU23" s="34"/>
      <c r="AV23" s="34"/>
    </row>
    <row r="24" spans="1:48" s="144" customFormat="1" ht="23.1" customHeight="1" x14ac:dyDescent="0.25">
      <c r="A24" s="516"/>
      <c r="B24" s="2"/>
      <c r="C24" s="2"/>
      <c r="D24" s="320"/>
      <c r="E24" s="138"/>
      <c r="F24" s="139"/>
      <c r="G24" s="103"/>
      <c r="H24" s="67"/>
      <c r="I24" s="67"/>
      <c r="J24" s="2"/>
      <c r="K24" s="202">
        <f t="shared" si="2"/>
        <v>0</v>
      </c>
      <c r="L24" s="202">
        <f t="shared" si="2"/>
        <v>0</v>
      </c>
      <c r="M24" s="2"/>
      <c r="N24" s="13"/>
      <c r="O24" s="13"/>
      <c r="P24" s="2"/>
      <c r="Q24" s="398"/>
      <c r="R24" s="398"/>
      <c r="S24" s="398"/>
      <c r="T24" s="398"/>
      <c r="U24" s="398"/>
      <c r="V24" s="398"/>
      <c r="W24" s="398"/>
      <c r="X24" s="398"/>
      <c r="Y24" s="398"/>
      <c r="Z24" s="400"/>
      <c r="AA24" s="399"/>
      <c r="AB24" s="399"/>
      <c r="AC24" s="333"/>
      <c r="AD24" s="332"/>
      <c r="AE24" s="330"/>
      <c r="AF24" s="280"/>
      <c r="AG24" s="331"/>
      <c r="AH24" s="331"/>
      <c r="AI24" s="208"/>
      <c r="AJ24" s="208"/>
      <c r="AK24" s="208"/>
      <c r="AL24" s="208"/>
      <c r="AM24" s="208"/>
      <c r="AN24" s="190"/>
      <c r="AO24" s="312" t="e">
        <f t="shared" ca="1" si="0"/>
        <v>#DIV/0!</v>
      </c>
      <c r="AQ24" s="34"/>
      <c r="AR24" s="34"/>
      <c r="AS24" s="34"/>
      <c r="AT24" s="34"/>
      <c r="AU24" s="34"/>
      <c r="AV24" s="34"/>
    </row>
    <row r="25" spans="1:48" s="144" customFormat="1" ht="23.1" customHeight="1" x14ac:dyDescent="0.25">
      <c r="A25" s="2"/>
      <c r="B25" s="2"/>
      <c r="C25" s="2"/>
      <c r="D25" s="615" t="s">
        <v>293</v>
      </c>
      <c r="E25" s="615"/>
      <c r="F25" s="615"/>
      <c r="G25" s="615"/>
      <c r="H25" s="615"/>
      <c r="I25" s="615"/>
      <c r="J25" s="2"/>
      <c r="K25" s="202">
        <f t="shared" si="2"/>
        <v>0</v>
      </c>
      <c r="L25" s="202">
        <f t="shared" si="2"/>
        <v>0</v>
      </c>
      <c r="M25" s="2"/>
      <c r="N25" s="13"/>
      <c r="O25" s="13"/>
      <c r="P25" s="2"/>
      <c r="Q25" s="588">
        <v>45589</v>
      </c>
      <c r="R25" s="571">
        <v>45569</v>
      </c>
      <c r="S25" s="571">
        <v>45569</v>
      </c>
      <c r="T25" s="553">
        <v>45483</v>
      </c>
      <c r="U25" s="528">
        <v>45455</v>
      </c>
      <c r="V25" s="513">
        <v>45425</v>
      </c>
      <c r="W25" s="484">
        <v>150124</v>
      </c>
      <c r="X25" s="472">
        <v>220324</v>
      </c>
      <c r="Y25" s="398"/>
      <c r="Z25" s="400"/>
      <c r="AA25" s="399"/>
      <c r="AB25" s="399"/>
      <c r="AC25" s="333"/>
      <c r="AD25" s="332"/>
      <c r="AE25" s="330"/>
      <c r="AF25" s="280"/>
      <c r="AG25" s="331"/>
      <c r="AH25" s="331"/>
      <c r="AI25" s="208"/>
      <c r="AJ25" s="208"/>
      <c r="AK25" s="208"/>
      <c r="AL25" s="208"/>
      <c r="AM25" s="208"/>
      <c r="AN25" s="190"/>
      <c r="AO25" s="312">
        <f t="shared" ca="1" si="0"/>
        <v>1.0004388948627356</v>
      </c>
      <c r="AQ25" s="34"/>
      <c r="AR25" s="34"/>
      <c r="AS25" s="34"/>
      <c r="AT25" s="34"/>
      <c r="AU25" s="34"/>
      <c r="AV25" s="34"/>
    </row>
    <row r="26" spans="1:48" s="144" customFormat="1" ht="23.1" customHeight="1" x14ac:dyDescent="0.25">
      <c r="A26" s="516" t="s">
        <v>986</v>
      </c>
      <c r="B26" s="2">
        <v>226</v>
      </c>
      <c r="C26" s="2" t="s">
        <v>310</v>
      </c>
      <c r="D26" s="3" t="s">
        <v>71</v>
      </c>
      <c r="E26" s="116">
        <f t="shared" ref="E26:F38" si="5">K26</f>
        <v>900</v>
      </c>
      <c r="F26" s="117">
        <f t="shared" si="5"/>
        <v>600</v>
      </c>
      <c r="G26" s="101"/>
      <c r="H26" s="2"/>
      <c r="I26" s="2"/>
      <c r="J26" s="47"/>
      <c r="K26" s="202">
        <f t="shared" si="2"/>
        <v>900</v>
      </c>
      <c r="L26" s="202">
        <f t="shared" si="2"/>
        <v>600</v>
      </c>
      <c r="M26" s="51"/>
      <c r="N26" s="13">
        <f t="shared" si="3"/>
        <v>866.35</v>
      </c>
      <c r="O26" s="13">
        <f t="shared" si="4"/>
        <v>519.81000000000006</v>
      </c>
      <c r="P26" s="51"/>
      <c r="Q26" s="587">
        <v>346.54</v>
      </c>
      <c r="R26" s="562">
        <v>346.54</v>
      </c>
      <c r="S26" s="562">
        <v>346.54</v>
      </c>
      <c r="T26" s="554">
        <v>346.54</v>
      </c>
      <c r="U26" s="529">
        <v>346.54</v>
      </c>
      <c r="V26" s="467">
        <v>346.54</v>
      </c>
      <c r="W26" s="467">
        <v>346.54</v>
      </c>
      <c r="X26" s="467">
        <v>346.54</v>
      </c>
      <c r="Y26" s="398">
        <v>346.54</v>
      </c>
      <c r="Z26" s="436">
        <v>346.54</v>
      </c>
      <c r="AA26" s="399">
        <v>331.44100000000003</v>
      </c>
      <c r="AB26" s="399">
        <v>331.44100000000003</v>
      </c>
      <c r="AC26" s="371">
        <v>301.31</v>
      </c>
      <c r="AD26" s="303">
        <v>207.8</v>
      </c>
      <c r="AE26" s="289">
        <v>207.8</v>
      </c>
      <c r="AF26" s="277">
        <v>166.24</v>
      </c>
      <c r="AG26" s="263">
        <v>166.24</v>
      </c>
      <c r="AH26" s="263">
        <v>166.24</v>
      </c>
      <c r="AI26" s="208">
        <v>148.44059999999999</v>
      </c>
      <c r="AJ26" s="208">
        <v>148.44059999999999</v>
      </c>
      <c r="AK26" s="208">
        <v>148.44059999999999</v>
      </c>
      <c r="AL26" s="208">
        <v>148.44059999999999</v>
      </c>
      <c r="AM26" s="208">
        <v>133.875</v>
      </c>
      <c r="AN26" s="190">
        <v>107.1</v>
      </c>
      <c r="AO26" s="312">
        <f t="shared" ca="1" si="0"/>
        <v>1</v>
      </c>
      <c r="AQ26" s="34"/>
      <c r="AR26" s="34"/>
      <c r="AS26" s="34"/>
      <c r="AT26" s="34"/>
      <c r="AU26" s="34"/>
      <c r="AV26" s="34"/>
    </row>
    <row r="27" spans="1:48" s="144" customFormat="1" ht="23.1" customHeight="1" x14ac:dyDescent="0.25">
      <c r="A27" s="516" t="s">
        <v>986</v>
      </c>
      <c r="B27" s="2">
        <v>226</v>
      </c>
      <c r="C27" s="2" t="s">
        <v>311</v>
      </c>
      <c r="D27" s="3" t="s">
        <v>72</v>
      </c>
      <c r="E27" s="116">
        <f t="shared" si="5"/>
        <v>1300</v>
      </c>
      <c r="F27" s="117">
        <f t="shared" si="5"/>
        <v>800</v>
      </c>
      <c r="G27" s="101"/>
      <c r="H27" s="2"/>
      <c r="I27" s="2"/>
      <c r="J27" s="47"/>
      <c r="K27" s="202">
        <f t="shared" si="2"/>
        <v>1300</v>
      </c>
      <c r="L27" s="202">
        <f t="shared" si="2"/>
        <v>800</v>
      </c>
      <c r="M27" s="51"/>
      <c r="N27" s="13">
        <f t="shared" si="3"/>
        <v>1230</v>
      </c>
      <c r="O27" s="13">
        <f t="shared" si="4"/>
        <v>738</v>
      </c>
      <c r="P27" s="51"/>
      <c r="Q27" s="587">
        <v>492</v>
      </c>
      <c r="R27" s="562">
        <v>492</v>
      </c>
      <c r="S27" s="562">
        <v>492</v>
      </c>
      <c r="T27" s="554">
        <v>492</v>
      </c>
      <c r="U27" s="529">
        <v>492</v>
      </c>
      <c r="V27" s="467">
        <v>492</v>
      </c>
      <c r="W27" s="467">
        <v>492</v>
      </c>
      <c r="X27" s="467">
        <v>492</v>
      </c>
      <c r="Y27" s="398">
        <v>491</v>
      </c>
      <c r="Z27" s="436">
        <v>491</v>
      </c>
      <c r="AA27" s="399">
        <v>470.40537500000005</v>
      </c>
      <c r="AB27" s="399">
        <v>470.40537500000005</v>
      </c>
      <c r="AC27" s="371">
        <v>427.64125000000001</v>
      </c>
      <c r="AD27" s="303">
        <v>294.92500000000001</v>
      </c>
      <c r="AE27" s="289">
        <v>294.92500000000001</v>
      </c>
      <c r="AF27" s="277">
        <v>235.94</v>
      </c>
      <c r="AG27" s="263">
        <v>235.94</v>
      </c>
      <c r="AH27" s="263">
        <v>235.94</v>
      </c>
      <c r="AI27" s="208">
        <v>210.65814</v>
      </c>
      <c r="AJ27" s="208">
        <v>210.65814</v>
      </c>
      <c r="AK27" s="208">
        <v>210.65814</v>
      </c>
      <c r="AL27" s="208">
        <v>210.65814</v>
      </c>
      <c r="AM27" s="208">
        <v>189.98750000000001</v>
      </c>
      <c r="AN27" s="190">
        <v>151.99</v>
      </c>
      <c r="AO27" s="312">
        <f t="shared" ca="1" si="0"/>
        <v>1</v>
      </c>
      <c r="AQ27" s="34"/>
      <c r="AR27" s="34"/>
      <c r="AS27" s="34"/>
      <c r="AT27" s="34"/>
      <c r="AU27" s="34"/>
      <c r="AV27" s="34"/>
    </row>
    <row r="28" spans="1:48" s="144" customFormat="1" ht="23.1" customHeight="1" x14ac:dyDescent="0.25">
      <c r="A28" s="516" t="s">
        <v>986</v>
      </c>
      <c r="B28" s="2">
        <v>226</v>
      </c>
      <c r="C28" s="2" t="s">
        <v>312</v>
      </c>
      <c r="D28" s="3" t="s">
        <v>73</v>
      </c>
      <c r="E28" s="116">
        <f t="shared" si="5"/>
        <v>1700</v>
      </c>
      <c r="F28" s="117">
        <f t="shared" si="5"/>
        <v>1000</v>
      </c>
      <c r="G28" s="101"/>
      <c r="H28" s="2"/>
      <c r="I28" s="2"/>
      <c r="J28" s="47"/>
      <c r="K28" s="202">
        <f t="shared" si="2"/>
        <v>1700</v>
      </c>
      <c r="L28" s="202">
        <f t="shared" si="2"/>
        <v>1000</v>
      </c>
      <c r="M28" s="51"/>
      <c r="N28" s="13">
        <f t="shared" si="3"/>
        <v>1627.5</v>
      </c>
      <c r="O28" s="13">
        <f t="shared" si="4"/>
        <v>976.5</v>
      </c>
      <c r="P28" s="51"/>
      <c r="Q28" s="587">
        <v>651</v>
      </c>
      <c r="R28" s="562">
        <v>651</v>
      </c>
      <c r="S28" s="562">
        <v>651</v>
      </c>
      <c r="T28" s="554">
        <v>651</v>
      </c>
      <c r="U28" s="529">
        <v>651</v>
      </c>
      <c r="V28" s="467">
        <v>651</v>
      </c>
      <c r="W28" s="467">
        <v>651</v>
      </c>
      <c r="X28" s="467">
        <v>651</v>
      </c>
      <c r="Y28" s="443">
        <v>651</v>
      </c>
      <c r="Z28" s="436">
        <v>650.62</v>
      </c>
      <c r="AA28" s="399">
        <v>622.32912499999998</v>
      </c>
      <c r="AB28" s="399">
        <v>622.32912499999998</v>
      </c>
      <c r="AC28" s="371">
        <v>565.75374999999997</v>
      </c>
      <c r="AD28" s="303">
        <v>390.17499999999995</v>
      </c>
      <c r="AE28" s="289">
        <v>390.17499999999995</v>
      </c>
      <c r="AF28" s="277">
        <v>312.14</v>
      </c>
      <c r="AG28" s="263">
        <v>312.14</v>
      </c>
      <c r="AH28" s="263">
        <v>312.14</v>
      </c>
      <c r="AI28" s="208">
        <v>278.69688000000002</v>
      </c>
      <c r="AJ28" s="208">
        <v>278.69688000000002</v>
      </c>
      <c r="AK28" s="208">
        <v>278.69688000000002</v>
      </c>
      <c r="AL28" s="208">
        <v>278.69688000000002</v>
      </c>
      <c r="AM28" s="208">
        <v>251.35000000000002</v>
      </c>
      <c r="AN28" s="190">
        <v>201.08</v>
      </c>
      <c r="AO28" s="312">
        <f t="shared" ca="1" si="0"/>
        <v>1</v>
      </c>
      <c r="AQ28" s="34"/>
      <c r="AR28" s="34"/>
      <c r="AS28" s="34"/>
      <c r="AT28" s="34"/>
      <c r="AU28" s="34"/>
      <c r="AV28" s="34"/>
    </row>
    <row r="29" spans="1:48" s="144" customFormat="1" ht="23.1" customHeight="1" x14ac:dyDescent="0.25">
      <c r="A29" s="516" t="s">
        <v>986</v>
      </c>
      <c r="B29" s="2">
        <v>226</v>
      </c>
      <c r="C29" s="2" t="s">
        <v>313</v>
      </c>
      <c r="D29" s="3" t="s">
        <v>74</v>
      </c>
      <c r="E29" s="116">
        <f t="shared" si="5"/>
        <v>2200</v>
      </c>
      <c r="F29" s="117">
        <f t="shared" si="5"/>
        <v>1300</v>
      </c>
      <c r="G29" s="101"/>
      <c r="H29" s="2"/>
      <c r="I29" s="2"/>
      <c r="J29" s="47"/>
      <c r="K29" s="202">
        <f t="shared" si="2"/>
        <v>2200</v>
      </c>
      <c r="L29" s="202">
        <f t="shared" si="2"/>
        <v>1300</v>
      </c>
      <c r="M29" s="51"/>
      <c r="N29" s="13">
        <f t="shared" si="3"/>
        <v>2117.5</v>
      </c>
      <c r="O29" s="13">
        <f t="shared" si="4"/>
        <v>1270.5</v>
      </c>
      <c r="P29" s="51"/>
      <c r="Q29" s="587">
        <v>847</v>
      </c>
      <c r="R29" s="562">
        <v>847</v>
      </c>
      <c r="S29" s="562">
        <v>847</v>
      </c>
      <c r="T29" s="554">
        <v>847</v>
      </c>
      <c r="U29" s="529">
        <v>847</v>
      </c>
      <c r="V29" s="467">
        <v>847</v>
      </c>
      <c r="W29" s="467">
        <v>847</v>
      </c>
      <c r="X29" s="467">
        <v>847</v>
      </c>
      <c r="Y29" s="443">
        <v>847</v>
      </c>
      <c r="Z29" s="436">
        <v>846.18</v>
      </c>
      <c r="AA29" s="399">
        <v>809.3827500000001</v>
      </c>
      <c r="AB29" s="399">
        <v>809.3827500000001</v>
      </c>
      <c r="AC29" s="371">
        <v>735.80250000000001</v>
      </c>
      <c r="AD29" s="303">
        <v>507.45</v>
      </c>
      <c r="AE29" s="289">
        <v>579.75</v>
      </c>
      <c r="AF29" s="277">
        <v>463.8</v>
      </c>
      <c r="AG29" s="263">
        <v>463.8</v>
      </c>
      <c r="AH29" s="263">
        <v>463.8</v>
      </c>
      <c r="AI29" s="208">
        <v>362.46671999999995</v>
      </c>
      <c r="AJ29" s="208">
        <v>362.46671999999995</v>
      </c>
      <c r="AK29" s="208">
        <v>362.46671999999995</v>
      </c>
      <c r="AL29" s="208">
        <v>362.46671999999995</v>
      </c>
      <c r="AM29" s="208">
        <v>326.89999999999998</v>
      </c>
      <c r="AN29" s="190">
        <v>261.52</v>
      </c>
      <c r="AO29" s="312">
        <f t="shared" ca="1" si="0"/>
        <v>1</v>
      </c>
      <c r="AQ29" s="34"/>
      <c r="AR29" s="34"/>
      <c r="AS29" s="34"/>
      <c r="AT29" s="34"/>
      <c r="AU29" s="34"/>
      <c r="AV29" s="34"/>
    </row>
    <row r="30" spans="1:48" s="144" customFormat="1" ht="23.1" customHeight="1" x14ac:dyDescent="0.25">
      <c r="A30" s="516" t="s">
        <v>986</v>
      </c>
      <c r="B30" s="2">
        <v>226</v>
      </c>
      <c r="C30" s="2" t="s">
        <v>314</v>
      </c>
      <c r="D30" s="3" t="s">
        <v>75</v>
      </c>
      <c r="E30" s="116">
        <f t="shared" si="5"/>
        <v>2500</v>
      </c>
      <c r="F30" s="117">
        <f t="shared" si="5"/>
        <v>1500</v>
      </c>
      <c r="G30" s="101"/>
      <c r="H30" s="2"/>
      <c r="I30" s="2"/>
      <c r="J30" s="47"/>
      <c r="K30" s="202">
        <f t="shared" si="2"/>
        <v>2500</v>
      </c>
      <c r="L30" s="202">
        <f t="shared" si="2"/>
        <v>1500</v>
      </c>
      <c r="M30" s="51"/>
      <c r="N30" s="13">
        <f t="shared" si="3"/>
        <v>2417.5</v>
      </c>
      <c r="O30" s="13">
        <f t="shared" si="4"/>
        <v>1450.5</v>
      </c>
      <c r="P30" s="51"/>
      <c r="Q30" s="587">
        <v>967</v>
      </c>
      <c r="R30" s="562">
        <v>967</v>
      </c>
      <c r="S30" s="562">
        <v>967</v>
      </c>
      <c r="T30" s="554">
        <v>967</v>
      </c>
      <c r="U30" s="529">
        <v>967</v>
      </c>
      <c r="V30" s="467">
        <v>967</v>
      </c>
      <c r="W30" s="467">
        <v>967</v>
      </c>
      <c r="X30" s="467">
        <v>967</v>
      </c>
      <c r="Y30" s="443">
        <v>967</v>
      </c>
      <c r="Z30" s="436">
        <v>966.72</v>
      </c>
      <c r="AA30" s="399">
        <v>924.70124999999996</v>
      </c>
      <c r="AB30" s="399">
        <v>924.70124999999996</v>
      </c>
      <c r="AC30" s="371">
        <v>840.63749999999993</v>
      </c>
      <c r="AD30" s="303">
        <v>579.75</v>
      </c>
      <c r="AE30" s="289">
        <v>579.75</v>
      </c>
      <c r="AF30" s="277">
        <v>463.8</v>
      </c>
      <c r="AG30" s="263">
        <v>463.8</v>
      </c>
      <c r="AH30" s="263">
        <v>463.8</v>
      </c>
      <c r="AI30" s="208">
        <v>414.10907999999995</v>
      </c>
      <c r="AJ30" s="208">
        <v>414.10907999999995</v>
      </c>
      <c r="AK30" s="208">
        <v>414.10907999999995</v>
      </c>
      <c r="AL30" s="208">
        <v>414.10907999999995</v>
      </c>
      <c r="AM30" s="208">
        <v>373.47499999999997</v>
      </c>
      <c r="AN30" s="190">
        <v>298.77999999999997</v>
      </c>
      <c r="AO30" s="312">
        <f t="shared" ca="1" si="0"/>
        <v>1</v>
      </c>
      <c r="AQ30" s="34"/>
      <c r="AR30" s="34"/>
      <c r="AS30" s="34"/>
      <c r="AT30" s="34"/>
      <c r="AU30" s="34"/>
      <c r="AV30" s="34"/>
    </row>
    <row r="31" spans="1:48" s="144" customFormat="1" ht="23.1" customHeight="1" x14ac:dyDescent="0.25">
      <c r="A31" s="516" t="s">
        <v>986</v>
      </c>
      <c r="B31" s="2">
        <v>226</v>
      </c>
      <c r="C31" s="2" t="s">
        <v>315</v>
      </c>
      <c r="D31" s="3" t="s">
        <v>76</v>
      </c>
      <c r="E31" s="116">
        <f t="shared" si="5"/>
        <v>2900</v>
      </c>
      <c r="F31" s="117">
        <f t="shared" si="5"/>
        <v>1800</v>
      </c>
      <c r="G31" s="101"/>
      <c r="H31" s="2"/>
      <c r="I31" s="2"/>
      <c r="J31" s="47"/>
      <c r="K31" s="202">
        <f t="shared" si="2"/>
        <v>2900</v>
      </c>
      <c r="L31" s="202">
        <f t="shared" si="2"/>
        <v>1800</v>
      </c>
      <c r="M31" s="51"/>
      <c r="N31" s="13">
        <f t="shared" si="3"/>
        <v>2845.5250000000001</v>
      </c>
      <c r="O31" s="13">
        <f t="shared" si="4"/>
        <v>1707.3150000000001</v>
      </c>
      <c r="P31" s="51"/>
      <c r="Q31" s="587">
        <v>1138.21</v>
      </c>
      <c r="R31" s="562">
        <v>1138.21</v>
      </c>
      <c r="S31" s="562">
        <v>1138.21</v>
      </c>
      <c r="T31" s="554">
        <v>1138.21</v>
      </c>
      <c r="U31" s="529">
        <v>1138.21</v>
      </c>
      <c r="V31" s="467">
        <v>1138.21</v>
      </c>
      <c r="W31" s="467">
        <v>1138.21</v>
      </c>
      <c r="X31" s="467">
        <v>1138.21</v>
      </c>
      <c r="Y31" s="443">
        <v>1138.21</v>
      </c>
      <c r="Z31" s="436">
        <v>1138.21</v>
      </c>
      <c r="AA31" s="399">
        <v>1088.7270625000003</v>
      </c>
      <c r="AB31" s="399">
        <v>1088.7270625000003</v>
      </c>
      <c r="AC31" s="371">
        <v>989.75187500000015</v>
      </c>
      <c r="AD31" s="303">
        <v>682.58750000000009</v>
      </c>
      <c r="AE31" s="289">
        <v>682.58750000000009</v>
      </c>
      <c r="AF31" s="277">
        <v>546.07000000000005</v>
      </c>
      <c r="AG31" s="263">
        <v>546.07000000000005</v>
      </c>
      <c r="AH31" s="263">
        <v>546.07000000000005</v>
      </c>
      <c r="AI31" s="208">
        <v>487.56707999999992</v>
      </c>
      <c r="AJ31" s="208">
        <v>487.56707999999992</v>
      </c>
      <c r="AK31" s="208">
        <v>487.56707999999992</v>
      </c>
      <c r="AL31" s="208">
        <v>487.56707999999992</v>
      </c>
      <c r="AM31" s="208">
        <v>439.72499999999997</v>
      </c>
      <c r="AN31" s="190">
        <v>351.78</v>
      </c>
      <c r="AO31" s="312">
        <f t="shared" ca="1" si="0"/>
        <v>1</v>
      </c>
      <c r="AQ31" s="34"/>
      <c r="AR31" s="34"/>
      <c r="AS31" s="34"/>
      <c r="AT31" s="34"/>
      <c r="AU31" s="34"/>
      <c r="AV31" s="34"/>
    </row>
    <row r="32" spans="1:48" s="144" customFormat="1" ht="23.1" customHeight="1" x14ac:dyDescent="0.25">
      <c r="A32" s="516" t="s">
        <v>986</v>
      </c>
      <c r="B32" s="2">
        <v>226</v>
      </c>
      <c r="C32" s="2" t="s">
        <v>316</v>
      </c>
      <c r="D32" s="3" t="s">
        <v>77</v>
      </c>
      <c r="E32" s="116">
        <f t="shared" si="5"/>
        <v>5300</v>
      </c>
      <c r="F32" s="117">
        <f t="shared" si="5"/>
        <v>3200</v>
      </c>
      <c r="G32" s="101"/>
      <c r="H32" s="2"/>
      <c r="I32" s="2"/>
      <c r="J32" s="47"/>
      <c r="K32" s="202">
        <f t="shared" si="2"/>
        <v>5300</v>
      </c>
      <c r="L32" s="202">
        <f t="shared" si="2"/>
        <v>3200</v>
      </c>
      <c r="M32" s="51"/>
      <c r="N32" s="13">
        <f t="shared" si="3"/>
        <v>5291.8499999999995</v>
      </c>
      <c r="O32" s="13">
        <f t="shared" si="4"/>
        <v>3175.1099999999997</v>
      </c>
      <c r="P32" s="51"/>
      <c r="Q32" s="587">
        <v>2116.7399999999998</v>
      </c>
      <c r="R32" s="562">
        <v>2116.7399999999998</v>
      </c>
      <c r="S32" s="562">
        <v>2116.7399999999998</v>
      </c>
      <c r="T32" s="568">
        <v>2116.7399999999998</v>
      </c>
      <c r="U32" s="529">
        <v>2116.7399999999998</v>
      </c>
      <c r="V32" s="467">
        <v>2116.7399999999998</v>
      </c>
      <c r="W32" s="467">
        <v>2116.7399999999998</v>
      </c>
      <c r="X32" s="467">
        <v>2116.7399999999998</v>
      </c>
      <c r="Y32" s="443">
        <v>2116.7399999999998</v>
      </c>
      <c r="Z32" s="436">
        <v>2116.7399999999998</v>
      </c>
      <c r="AA32" s="399">
        <v>2024.7328750000001</v>
      </c>
      <c r="AB32" s="399">
        <v>2024.7328750000001</v>
      </c>
      <c r="AC32" s="371">
        <v>1840.66625</v>
      </c>
      <c r="AD32" s="303">
        <v>1269.425</v>
      </c>
      <c r="AE32" s="289">
        <v>1269.425</v>
      </c>
      <c r="AF32" s="277">
        <v>1015.54</v>
      </c>
      <c r="AG32" s="263">
        <v>1015.54</v>
      </c>
      <c r="AH32" s="263">
        <v>1015.54</v>
      </c>
      <c r="AI32" s="208">
        <v>906.73505999999998</v>
      </c>
      <c r="AJ32" s="208">
        <v>906.73505999999998</v>
      </c>
      <c r="AK32" s="208">
        <v>906.73505999999998</v>
      </c>
      <c r="AL32" s="208">
        <v>906.73505999999998</v>
      </c>
      <c r="AM32" s="208">
        <v>817.76250000000005</v>
      </c>
      <c r="AN32" s="190">
        <v>654.21</v>
      </c>
      <c r="AO32" s="312">
        <f t="shared" ca="1" si="0"/>
        <v>1</v>
      </c>
      <c r="AQ32" s="34"/>
      <c r="AR32" s="34"/>
      <c r="AS32" s="34"/>
      <c r="AT32" s="34"/>
      <c r="AU32" s="34"/>
      <c r="AV32" s="34"/>
    </row>
    <row r="33" spans="1:48" s="144" customFormat="1" ht="23.1" customHeight="1" x14ac:dyDescent="0.25">
      <c r="A33" s="516" t="s">
        <v>986</v>
      </c>
      <c r="B33" s="2">
        <v>226</v>
      </c>
      <c r="C33" s="2" t="s">
        <v>317</v>
      </c>
      <c r="D33" s="3" t="s">
        <v>78</v>
      </c>
      <c r="E33" s="116">
        <f t="shared" si="5"/>
        <v>6700</v>
      </c>
      <c r="F33" s="117">
        <f t="shared" si="5"/>
        <v>4000</v>
      </c>
      <c r="G33" s="101"/>
      <c r="H33" s="2"/>
      <c r="I33" s="2"/>
      <c r="J33" s="47"/>
      <c r="K33" s="202">
        <f t="shared" si="2"/>
        <v>6700</v>
      </c>
      <c r="L33" s="202">
        <f t="shared" si="2"/>
        <v>4000</v>
      </c>
      <c r="M33" s="51"/>
      <c r="N33" s="13">
        <f t="shared" si="3"/>
        <v>6667.5</v>
      </c>
      <c r="O33" s="13">
        <f t="shared" si="4"/>
        <v>4000.5</v>
      </c>
      <c r="P33" s="51"/>
      <c r="Q33" s="587">
        <v>2667</v>
      </c>
      <c r="R33" s="562">
        <v>2667</v>
      </c>
      <c r="S33" s="562">
        <v>2667</v>
      </c>
      <c r="T33" s="568">
        <v>2667</v>
      </c>
      <c r="U33" s="529">
        <v>2667</v>
      </c>
      <c r="V33" s="467">
        <v>2667</v>
      </c>
      <c r="W33" s="467">
        <v>2667</v>
      </c>
      <c r="X33" s="467">
        <v>2667</v>
      </c>
      <c r="Y33" s="443">
        <v>2667</v>
      </c>
      <c r="Z33" s="436">
        <v>2666.54</v>
      </c>
      <c r="AA33" s="399">
        <v>2550.6123500000003</v>
      </c>
      <c r="AB33" s="399">
        <v>2550.6123500000003</v>
      </c>
      <c r="AC33" s="371">
        <v>2318.7384999999999</v>
      </c>
      <c r="AD33" s="303">
        <v>1599.13</v>
      </c>
      <c r="AE33" s="289">
        <v>1612.5</v>
      </c>
      <c r="AF33" s="269">
        <v>1290</v>
      </c>
      <c r="AG33" s="263">
        <v>1279.3</v>
      </c>
      <c r="AH33" s="263">
        <v>1279.3</v>
      </c>
      <c r="AI33" s="208">
        <v>1142.2303199999999</v>
      </c>
      <c r="AJ33" s="208">
        <v>1142.2303199999999</v>
      </c>
      <c r="AK33" s="208">
        <v>1142.2303199999999</v>
      </c>
      <c r="AL33" s="208">
        <v>1142.2303199999999</v>
      </c>
      <c r="AM33" s="208">
        <v>1030.1500000000001</v>
      </c>
      <c r="AN33" s="190">
        <v>824.12</v>
      </c>
      <c r="AO33" s="312">
        <f t="shared" ca="1" si="0"/>
        <v>1</v>
      </c>
      <c r="AQ33" s="34"/>
      <c r="AR33" s="34"/>
      <c r="AS33" s="34"/>
      <c r="AT33" s="34"/>
      <c r="AU33" s="34"/>
      <c r="AV33" s="34"/>
    </row>
    <row r="34" spans="1:48" s="144" customFormat="1" ht="23.1" customHeight="1" x14ac:dyDescent="0.25">
      <c r="A34" s="516" t="s">
        <v>986</v>
      </c>
      <c r="B34" s="2">
        <v>226</v>
      </c>
      <c r="C34" s="2" t="s">
        <v>318</v>
      </c>
      <c r="D34" s="3" t="s">
        <v>79</v>
      </c>
      <c r="E34" s="116">
        <f t="shared" si="5"/>
        <v>10800</v>
      </c>
      <c r="F34" s="117">
        <f t="shared" si="5"/>
        <v>6500</v>
      </c>
      <c r="G34" s="101"/>
      <c r="H34" s="2"/>
      <c r="I34" s="2"/>
      <c r="J34" s="47"/>
      <c r="K34" s="202">
        <f t="shared" si="2"/>
        <v>10800</v>
      </c>
      <c r="L34" s="202">
        <f t="shared" si="2"/>
        <v>6500</v>
      </c>
      <c r="M34" s="51"/>
      <c r="N34" s="13">
        <f t="shared" si="3"/>
        <v>10757.5</v>
      </c>
      <c r="O34" s="13">
        <f t="shared" si="4"/>
        <v>6454.5</v>
      </c>
      <c r="P34" s="51"/>
      <c r="Q34" s="587">
        <v>4303</v>
      </c>
      <c r="R34" s="562">
        <v>4303</v>
      </c>
      <c r="S34" s="562">
        <v>4303</v>
      </c>
      <c r="T34" s="554">
        <v>4303</v>
      </c>
      <c r="U34" s="529">
        <v>4303</v>
      </c>
      <c r="V34" s="467">
        <v>4303</v>
      </c>
      <c r="W34" s="467">
        <v>4303</v>
      </c>
      <c r="X34" s="467">
        <v>4303</v>
      </c>
      <c r="Y34" s="409">
        <v>4303</v>
      </c>
      <c r="Z34" s="436">
        <v>4302.3900000000003</v>
      </c>
      <c r="AA34" s="399">
        <v>4115.2435500000001</v>
      </c>
      <c r="AB34" s="399">
        <v>4115.2435500000001</v>
      </c>
      <c r="AC34" s="371">
        <v>3741.1305000000002</v>
      </c>
      <c r="AD34" s="303">
        <v>2580.09</v>
      </c>
      <c r="AE34" s="289">
        <v>2582.5</v>
      </c>
      <c r="AF34" s="269">
        <v>2066</v>
      </c>
      <c r="AG34" s="263">
        <v>2064.0700000000002</v>
      </c>
      <c r="AH34" s="263">
        <v>2064.0700000000002</v>
      </c>
      <c r="AI34" s="208">
        <v>1842.9226200000001</v>
      </c>
      <c r="AJ34" s="208">
        <v>1842.9226200000001</v>
      </c>
      <c r="AK34" s="208">
        <v>1842.9226200000001</v>
      </c>
      <c r="AL34" s="208">
        <v>1842.9226200000001</v>
      </c>
      <c r="AM34" s="208">
        <v>1662.0875000000001</v>
      </c>
      <c r="AN34" s="190">
        <v>1329.67</v>
      </c>
      <c r="AO34" s="312">
        <f t="shared" ca="1" si="0"/>
        <v>1</v>
      </c>
      <c r="AQ34" s="34"/>
      <c r="AR34" s="34"/>
      <c r="AS34" s="34"/>
      <c r="AT34" s="34"/>
      <c r="AU34" s="34"/>
      <c r="AV34" s="34"/>
    </row>
    <row r="35" spans="1:48" s="144" customFormat="1" ht="23.1" customHeight="1" x14ac:dyDescent="0.25">
      <c r="A35" s="516" t="s">
        <v>986</v>
      </c>
      <c r="B35" s="2">
        <v>226</v>
      </c>
      <c r="C35" s="2" t="s">
        <v>319</v>
      </c>
      <c r="D35" s="3" t="s">
        <v>80</v>
      </c>
      <c r="E35" s="116">
        <f t="shared" si="5"/>
        <v>13300</v>
      </c>
      <c r="F35" s="117">
        <f t="shared" si="5"/>
        <v>8000</v>
      </c>
      <c r="G35" s="101"/>
      <c r="H35" s="2"/>
      <c r="I35" s="2"/>
      <c r="J35" s="47"/>
      <c r="K35" s="202">
        <f t="shared" si="2"/>
        <v>13300</v>
      </c>
      <c r="L35" s="202">
        <f t="shared" si="2"/>
        <v>8000</v>
      </c>
      <c r="M35" s="51"/>
      <c r="N35" s="13">
        <f t="shared" si="3"/>
        <v>13257.5</v>
      </c>
      <c r="O35" s="13">
        <f t="shared" si="4"/>
        <v>7954.5</v>
      </c>
      <c r="P35" s="51"/>
      <c r="Q35" s="587">
        <v>5303</v>
      </c>
      <c r="R35" s="562">
        <v>5303</v>
      </c>
      <c r="S35" s="562">
        <v>5303</v>
      </c>
      <c r="T35" s="568">
        <v>5303</v>
      </c>
      <c r="U35" s="529">
        <v>5303</v>
      </c>
      <c r="V35" s="467">
        <v>5303</v>
      </c>
      <c r="W35" s="467">
        <v>5303</v>
      </c>
      <c r="X35" s="467">
        <v>5303</v>
      </c>
      <c r="Y35" s="443">
        <v>5303</v>
      </c>
      <c r="Z35" s="436">
        <v>5302.03</v>
      </c>
      <c r="AA35" s="399">
        <v>5071.5098500000004</v>
      </c>
      <c r="AB35" s="399">
        <v>5071.5098500000004</v>
      </c>
      <c r="AC35" s="371">
        <v>4610.4634999999998</v>
      </c>
      <c r="AD35" s="303">
        <v>3179.63</v>
      </c>
      <c r="AE35" s="289">
        <v>3187.5</v>
      </c>
      <c r="AF35" s="269">
        <v>2550</v>
      </c>
      <c r="AG35" s="263">
        <v>2543.6999999999998</v>
      </c>
      <c r="AH35" s="263">
        <v>2543.6999999999998</v>
      </c>
      <c r="AI35" s="208">
        <v>2271.1689000000001</v>
      </c>
      <c r="AJ35" s="208">
        <v>2271.1689000000001</v>
      </c>
      <c r="AK35" s="208">
        <v>2271.1689000000001</v>
      </c>
      <c r="AL35" s="208">
        <v>2271.1689000000001</v>
      </c>
      <c r="AM35" s="208">
        <v>2048.3125</v>
      </c>
      <c r="AN35" s="190">
        <v>1638.65</v>
      </c>
      <c r="AO35" s="312">
        <f t="shared" ca="1" si="0"/>
        <v>1</v>
      </c>
      <c r="AQ35" s="34"/>
      <c r="AR35" s="34"/>
      <c r="AS35" s="34"/>
      <c r="AT35" s="34"/>
      <c r="AU35" s="34"/>
      <c r="AV35" s="34"/>
    </row>
    <row r="36" spans="1:48" ht="23.1" customHeight="1" x14ac:dyDescent="0.25">
      <c r="A36" s="516" t="s">
        <v>986</v>
      </c>
      <c r="B36" s="2">
        <v>226</v>
      </c>
      <c r="C36" s="2" t="s">
        <v>320</v>
      </c>
      <c r="D36" s="3" t="s">
        <v>81</v>
      </c>
      <c r="E36" s="116">
        <f t="shared" si="5"/>
        <v>19100</v>
      </c>
      <c r="F36" s="117">
        <f t="shared" si="5"/>
        <v>11500</v>
      </c>
      <c r="G36" s="101"/>
      <c r="J36" s="47"/>
      <c r="K36" s="202">
        <f t="shared" si="2"/>
        <v>19100</v>
      </c>
      <c r="L36" s="202">
        <f t="shared" si="2"/>
        <v>11500</v>
      </c>
      <c r="M36" s="51"/>
      <c r="N36" s="13">
        <f t="shared" si="3"/>
        <v>19100.899999999998</v>
      </c>
      <c r="O36" s="13">
        <f t="shared" si="4"/>
        <v>11460.539999999999</v>
      </c>
      <c r="P36" s="51"/>
      <c r="Q36" s="587">
        <v>7640.36</v>
      </c>
      <c r="R36" s="562">
        <v>7640.36</v>
      </c>
      <c r="S36" s="562">
        <v>7640.36</v>
      </c>
      <c r="T36" s="554">
        <v>7640.36</v>
      </c>
      <c r="U36" s="529">
        <v>7640.36</v>
      </c>
      <c r="V36" s="467">
        <v>7640.36</v>
      </c>
      <c r="W36" s="467">
        <v>7640.36</v>
      </c>
      <c r="X36" s="467">
        <v>7640.36</v>
      </c>
      <c r="Y36" s="398">
        <v>7640.36</v>
      </c>
      <c r="Z36" s="436">
        <v>7640.36</v>
      </c>
      <c r="AA36" s="399">
        <v>7308.1783500000001</v>
      </c>
      <c r="AB36" s="399">
        <v>7308.1783500000001</v>
      </c>
      <c r="AC36" s="371">
        <v>6643.7984999999999</v>
      </c>
      <c r="AD36" s="303">
        <v>4581.93</v>
      </c>
      <c r="AE36" s="289">
        <v>4587.5</v>
      </c>
      <c r="AF36" s="269">
        <v>3670</v>
      </c>
      <c r="AG36" s="263">
        <v>3665.54</v>
      </c>
      <c r="AH36" s="263">
        <v>3665.54</v>
      </c>
      <c r="AI36" s="208">
        <v>3272.8033799999998</v>
      </c>
      <c r="AJ36" s="208">
        <v>3272.8033799999998</v>
      </c>
      <c r="AK36" s="208">
        <v>3272.8033799999998</v>
      </c>
      <c r="AL36" s="208">
        <v>3272.8033799999998</v>
      </c>
      <c r="AM36" s="208">
        <v>2951.6624999999999</v>
      </c>
      <c r="AN36" s="190">
        <v>2361.33</v>
      </c>
      <c r="AO36" s="312">
        <f t="shared" ca="1" si="0"/>
        <v>1</v>
      </c>
    </row>
    <row r="37" spans="1:48" ht="23.1" customHeight="1" x14ac:dyDescent="0.25">
      <c r="A37" s="516" t="s">
        <v>986</v>
      </c>
      <c r="B37" s="2">
        <v>226</v>
      </c>
      <c r="C37" s="2" t="s">
        <v>321</v>
      </c>
      <c r="D37" s="3" t="s">
        <v>82</v>
      </c>
      <c r="E37" s="116">
        <f t="shared" si="5"/>
        <v>29700</v>
      </c>
      <c r="F37" s="117">
        <f t="shared" si="5"/>
        <v>17800</v>
      </c>
      <c r="G37" s="101"/>
      <c r="J37" s="47"/>
      <c r="K37" s="202">
        <f t="shared" si="2"/>
        <v>29700</v>
      </c>
      <c r="L37" s="202">
        <f t="shared" si="2"/>
        <v>17800</v>
      </c>
      <c r="M37" s="51"/>
      <c r="N37" s="13">
        <f t="shared" si="3"/>
        <v>29640.5</v>
      </c>
      <c r="O37" s="13">
        <f t="shared" si="4"/>
        <v>17784.300000000003</v>
      </c>
      <c r="P37" s="51"/>
      <c r="Q37" s="587">
        <v>11856.2</v>
      </c>
      <c r="R37" s="562">
        <v>11856.2</v>
      </c>
      <c r="S37" s="562">
        <v>11856.2</v>
      </c>
      <c r="T37" s="554">
        <v>11856.2</v>
      </c>
      <c r="U37" s="529">
        <v>11856.2</v>
      </c>
      <c r="V37" s="467">
        <v>11856.2</v>
      </c>
      <c r="W37" s="467">
        <v>11856.2</v>
      </c>
      <c r="X37" s="467">
        <v>11856.2</v>
      </c>
      <c r="Y37" s="398">
        <v>11856.2</v>
      </c>
      <c r="Z37" s="436">
        <v>11856.2</v>
      </c>
      <c r="AA37" s="399">
        <v>11340.729125000002</v>
      </c>
      <c r="AB37" s="399">
        <v>11340.729125000002</v>
      </c>
      <c r="AC37" s="371">
        <v>10309.75375</v>
      </c>
      <c r="AD37" s="303">
        <v>7110.1750000000002</v>
      </c>
      <c r="AE37" s="289">
        <v>7110.1750000000002</v>
      </c>
      <c r="AF37" s="277">
        <v>5688.14</v>
      </c>
      <c r="AG37" s="263">
        <v>5688.14</v>
      </c>
      <c r="AH37" s="263">
        <v>5688.14</v>
      </c>
      <c r="AI37" s="208">
        <v>5078.6920799999998</v>
      </c>
      <c r="AJ37" s="208">
        <v>5078.6920799999998</v>
      </c>
      <c r="AK37" s="208">
        <v>5078.6920799999998</v>
      </c>
      <c r="AL37" s="208">
        <v>5078.6920799999998</v>
      </c>
      <c r="AM37" s="208">
        <v>4580.3500000000004</v>
      </c>
      <c r="AN37" s="190">
        <v>3664.28</v>
      </c>
      <c r="AO37" s="312">
        <f t="shared" ca="1" si="0"/>
        <v>1</v>
      </c>
    </row>
    <row r="38" spans="1:48" ht="23.1" customHeight="1" x14ac:dyDescent="0.25">
      <c r="A38" s="516" t="s">
        <v>986</v>
      </c>
      <c r="B38" s="2">
        <v>226</v>
      </c>
      <c r="C38" s="2" t="s">
        <v>322</v>
      </c>
      <c r="D38" s="3" t="s">
        <v>83</v>
      </c>
      <c r="E38" s="116">
        <f t="shared" si="5"/>
        <v>33500</v>
      </c>
      <c r="F38" s="117">
        <f t="shared" si="5"/>
        <v>20100</v>
      </c>
      <c r="G38" s="101"/>
      <c r="J38" s="47"/>
      <c r="K38" s="202">
        <f t="shared" si="2"/>
        <v>33500</v>
      </c>
      <c r="L38" s="202">
        <f t="shared" si="2"/>
        <v>20100</v>
      </c>
      <c r="M38" s="51"/>
      <c r="N38" s="13">
        <f t="shared" si="3"/>
        <v>33491.300000000003</v>
      </c>
      <c r="O38" s="13">
        <f t="shared" si="4"/>
        <v>20094.78</v>
      </c>
      <c r="P38" s="51"/>
      <c r="Q38" s="587">
        <v>13396.52</v>
      </c>
      <c r="R38" s="562">
        <v>13396.52</v>
      </c>
      <c r="S38" s="562">
        <v>13396.52</v>
      </c>
      <c r="T38" s="554">
        <v>13396.52</v>
      </c>
      <c r="U38" s="529">
        <v>13396.52</v>
      </c>
      <c r="V38" s="467">
        <v>13396.52</v>
      </c>
      <c r="W38" s="467">
        <v>13396.52</v>
      </c>
      <c r="X38" s="467">
        <v>13396.52</v>
      </c>
      <c r="Y38" s="398">
        <v>13396.52</v>
      </c>
      <c r="Z38" s="436">
        <v>13396.52</v>
      </c>
      <c r="AA38" s="399">
        <v>12814.050562500001</v>
      </c>
      <c r="AB38" s="399">
        <v>12814.050562500001</v>
      </c>
      <c r="AC38" s="371">
        <v>11649.136875</v>
      </c>
      <c r="AD38" s="303">
        <v>8033.8874999999998</v>
      </c>
      <c r="AE38" s="289">
        <v>8033.8874999999998</v>
      </c>
      <c r="AF38" s="277">
        <v>6427.11</v>
      </c>
      <c r="AG38" s="263">
        <v>6427.11</v>
      </c>
      <c r="AH38" s="263">
        <v>6427.11</v>
      </c>
      <c r="AI38" s="208">
        <v>5738.4973799999998</v>
      </c>
      <c r="AJ38" s="208">
        <v>5738.4973799999998</v>
      </c>
      <c r="AK38" s="208">
        <v>5738.4973799999998</v>
      </c>
      <c r="AL38" s="208">
        <v>5738.4973799999998</v>
      </c>
      <c r="AM38" s="208">
        <v>5175.4125000000004</v>
      </c>
      <c r="AN38" s="190">
        <v>4140.33</v>
      </c>
      <c r="AO38" s="312">
        <f t="shared" ca="1" si="0"/>
        <v>1</v>
      </c>
    </row>
    <row r="39" spans="1:48" ht="21.95" customHeight="1" x14ac:dyDescent="0.25">
      <c r="D39" s="320"/>
      <c r="E39" s="138"/>
      <c r="F39" s="139"/>
      <c r="G39" s="103"/>
      <c r="H39" s="67"/>
      <c r="I39" s="67"/>
      <c r="J39" s="2"/>
      <c r="K39" s="202">
        <f t="shared" si="2"/>
        <v>0</v>
      </c>
      <c r="L39" s="202">
        <f t="shared" si="2"/>
        <v>0</v>
      </c>
      <c r="M39" s="2"/>
      <c r="N39" s="13"/>
      <c r="O39" s="13"/>
      <c r="P39" s="2"/>
      <c r="Q39" s="587" t="s">
        <v>851</v>
      </c>
      <c r="R39" s="562" t="s">
        <v>851</v>
      </c>
      <c r="S39" s="562" t="s">
        <v>851</v>
      </c>
      <c r="T39" s="398" t="s">
        <v>851</v>
      </c>
      <c r="U39" s="398" t="s">
        <v>851</v>
      </c>
      <c r="V39" s="398" t="s">
        <v>851</v>
      </c>
      <c r="W39" s="398" t="s">
        <v>851</v>
      </c>
      <c r="X39" s="398" t="s">
        <v>851</v>
      </c>
      <c r="Y39" s="398" t="s">
        <v>851</v>
      </c>
      <c r="Z39" s="436" t="s">
        <v>851</v>
      </c>
      <c r="AA39" s="409" t="s">
        <v>851</v>
      </c>
      <c r="AB39" s="409" t="s">
        <v>851</v>
      </c>
      <c r="AC39" s="237" t="s">
        <v>841</v>
      </c>
      <c r="AD39" s="332"/>
      <c r="AE39" s="330"/>
      <c r="AF39" s="280"/>
      <c r="AG39" s="331"/>
      <c r="AH39" s="331"/>
      <c r="AI39" s="208"/>
      <c r="AJ39" s="208"/>
      <c r="AK39" s="208"/>
      <c r="AL39" s="208"/>
      <c r="AM39" s="208"/>
      <c r="AN39" s="190"/>
      <c r="AO39" s="312" t="e">
        <f t="shared" ca="1" si="0"/>
        <v>#VALUE!</v>
      </c>
    </row>
    <row r="40" spans="1:48" s="66" customFormat="1" ht="23.1" customHeight="1" x14ac:dyDescent="0.25">
      <c r="A40" s="60"/>
      <c r="B40" s="60"/>
      <c r="C40" s="2"/>
      <c r="D40" s="615" t="s">
        <v>54</v>
      </c>
      <c r="E40" s="615"/>
      <c r="F40" s="615"/>
      <c r="G40" s="615"/>
      <c r="H40" s="615"/>
      <c r="I40" s="615"/>
      <c r="J40" s="60"/>
      <c r="K40" s="202">
        <f t="shared" si="2"/>
        <v>0</v>
      </c>
      <c r="L40" s="202">
        <f t="shared" si="2"/>
        <v>0</v>
      </c>
      <c r="M40" s="2"/>
      <c r="N40" s="13"/>
      <c r="O40" s="13"/>
      <c r="P40" s="60"/>
      <c r="Q40" s="588">
        <v>45590</v>
      </c>
      <c r="R40" s="571">
        <v>45569</v>
      </c>
      <c r="S40" s="571">
        <v>45569</v>
      </c>
      <c r="T40" s="553">
        <v>45483</v>
      </c>
      <c r="U40" s="476">
        <v>45455</v>
      </c>
      <c r="V40" s="476">
        <v>45425</v>
      </c>
      <c r="W40" s="476">
        <v>45394</v>
      </c>
      <c r="X40" s="473">
        <v>220324</v>
      </c>
      <c r="Y40" s="398"/>
      <c r="Z40" s="436"/>
      <c r="AA40" s="409">
        <v>1.1000000000000001</v>
      </c>
      <c r="AB40" s="409">
        <v>1.1000000000000001</v>
      </c>
      <c r="AC40" s="237">
        <v>1.25</v>
      </c>
      <c r="AD40" s="332"/>
      <c r="AE40" s="330"/>
      <c r="AF40" s="280"/>
      <c r="AG40" s="331"/>
      <c r="AH40" s="331"/>
      <c r="AI40" s="208">
        <v>190.21464</v>
      </c>
      <c r="AJ40" s="208">
        <v>190.21464</v>
      </c>
      <c r="AK40" s="208">
        <v>190.21464</v>
      </c>
      <c r="AL40" s="208">
        <v>190.21464</v>
      </c>
      <c r="AM40" s="208">
        <v>171.55</v>
      </c>
      <c r="AN40" s="192">
        <v>137.24</v>
      </c>
      <c r="AO40" s="312">
        <f t="shared" ca="1" si="0"/>
        <v>1.0004608396058725</v>
      </c>
      <c r="AP40" s="144"/>
      <c r="AR40" s="34"/>
    </row>
    <row r="41" spans="1:48" s="66" customFormat="1" ht="23.1" customHeight="1" x14ac:dyDescent="0.25">
      <c r="A41" s="448" t="s">
        <v>238</v>
      </c>
      <c r="B41" s="60">
        <v>161</v>
      </c>
      <c r="C41" s="2" t="s">
        <v>422</v>
      </c>
      <c r="D41" s="3" t="s">
        <v>129</v>
      </c>
      <c r="E41" s="116">
        <f t="shared" ref="E41:F50" si="6">K41</f>
        <v>1300</v>
      </c>
      <c r="F41" s="117">
        <f t="shared" si="6"/>
        <v>800</v>
      </c>
      <c r="G41" s="101"/>
      <c r="H41" s="45"/>
      <c r="I41" s="45"/>
      <c r="J41" s="62"/>
      <c r="K41" s="202">
        <f t="shared" si="2"/>
        <v>1300</v>
      </c>
      <c r="L41" s="202">
        <f t="shared" si="2"/>
        <v>800</v>
      </c>
      <c r="M41" s="51"/>
      <c r="N41" s="13">
        <f t="shared" si="3"/>
        <v>1285.625</v>
      </c>
      <c r="O41" s="13">
        <f t="shared" si="4"/>
        <v>771.375</v>
      </c>
      <c r="P41" s="63"/>
      <c r="Q41" s="587">
        <v>514.25</v>
      </c>
      <c r="R41" s="562">
        <v>467.49960000000004</v>
      </c>
      <c r="S41" s="562">
        <v>467.49960000000004</v>
      </c>
      <c r="T41" s="554">
        <v>467.49960000000004</v>
      </c>
      <c r="U41" s="477">
        <v>467.49960000000004</v>
      </c>
      <c r="V41" s="477">
        <v>467.49960000000004</v>
      </c>
      <c r="W41" s="477">
        <v>467.49960000000004</v>
      </c>
      <c r="X41" s="450">
        <v>432.87</v>
      </c>
      <c r="Y41" s="450">
        <v>417.76203450851102</v>
      </c>
      <c r="Z41" s="436">
        <v>379.78366773501</v>
      </c>
      <c r="AA41" s="409">
        <v>379.78366773501</v>
      </c>
      <c r="AB41" s="409">
        <v>379.78366773501</v>
      </c>
      <c r="AC41" s="367">
        <v>345.25787975909998</v>
      </c>
      <c r="AD41" s="303">
        <v>276.20630380727999</v>
      </c>
      <c r="AE41" s="289">
        <v>264.16058129999999</v>
      </c>
      <c r="AF41" s="277">
        <v>211.32846504</v>
      </c>
      <c r="AG41" s="263">
        <v>211.32846504</v>
      </c>
      <c r="AH41" s="263">
        <v>211.32846504</v>
      </c>
      <c r="AI41" s="208">
        <v>190.21464</v>
      </c>
      <c r="AJ41" s="208">
        <v>190.21464</v>
      </c>
      <c r="AK41" s="208">
        <v>190.21464</v>
      </c>
      <c r="AL41" s="208">
        <v>190.21464</v>
      </c>
      <c r="AM41" s="208">
        <v>171.55</v>
      </c>
      <c r="AN41" s="192">
        <v>137.24</v>
      </c>
      <c r="AO41" s="312">
        <f t="shared" ca="1" si="0"/>
        <v>1.1000009411772758</v>
      </c>
      <c r="AP41" s="144"/>
      <c r="AR41" s="34"/>
    </row>
    <row r="42" spans="1:48" ht="23.1" customHeight="1" x14ac:dyDescent="0.25">
      <c r="A42" s="449" t="s">
        <v>238</v>
      </c>
      <c r="B42" s="2">
        <v>162</v>
      </c>
      <c r="C42" s="2" t="s">
        <v>423</v>
      </c>
      <c r="D42" s="3" t="s">
        <v>130</v>
      </c>
      <c r="E42" s="116">
        <f t="shared" si="6"/>
        <v>1800</v>
      </c>
      <c r="F42" s="117">
        <f t="shared" si="6"/>
        <v>1100</v>
      </c>
      <c r="G42" s="101"/>
      <c r="H42" s="45"/>
      <c r="I42" s="45"/>
      <c r="J42" s="62"/>
      <c r="K42" s="202">
        <f t="shared" si="2"/>
        <v>1800</v>
      </c>
      <c r="L42" s="202">
        <f t="shared" si="2"/>
        <v>1100</v>
      </c>
      <c r="M42" s="51"/>
      <c r="N42" s="13">
        <f t="shared" si="3"/>
        <v>1760.9749999999999</v>
      </c>
      <c r="O42" s="13">
        <f t="shared" si="4"/>
        <v>1056.585</v>
      </c>
      <c r="P42" s="51"/>
      <c r="Q42" s="587">
        <v>704.39</v>
      </c>
      <c r="R42" s="562">
        <v>640.36</v>
      </c>
      <c r="S42" s="562">
        <v>640.36</v>
      </c>
      <c r="T42" s="554">
        <v>640.36</v>
      </c>
      <c r="U42" s="477">
        <v>664.50239999999997</v>
      </c>
      <c r="V42" s="477">
        <v>664.50239999999997</v>
      </c>
      <c r="W42" s="477">
        <v>664.50239999999997</v>
      </c>
      <c r="X42" s="450">
        <v>615.28</v>
      </c>
      <c r="Y42" s="450">
        <v>593.7980185920668</v>
      </c>
      <c r="Z42" s="436">
        <v>539.81638053824247</v>
      </c>
      <c r="AA42" s="409">
        <v>539.81638053824247</v>
      </c>
      <c r="AB42" s="409">
        <v>539.81638053824247</v>
      </c>
      <c r="AC42" s="367">
        <v>490.74216412567495</v>
      </c>
      <c r="AD42" s="303">
        <v>392.59373130053996</v>
      </c>
      <c r="AE42" s="289">
        <v>375.47219902499995</v>
      </c>
      <c r="AF42" s="277">
        <v>300.37775921999997</v>
      </c>
      <c r="AG42" s="263">
        <v>300.37775921999997</v>
      </c>
      <c r="AH42" s="263">
        <v>300.37775921999997</v>
      </c>
      <c r="AI42" s="208">
        <v>270.36701999999997</v>
      </c>
      <c r="AJ42" s="208">
        <v>270.36701999999997</v>
      </c>
      <c r="AK42" s="208">
        <v>270.36701999999997</v>
      </c>
      <c r="AL42" s="208">
        <v>270.36701999999997</v>
      </c>
      <c r="AM42" s="208">
        <v>243.83749999999998</v>
      </c>
      <c r="AN42" s="190">
        <v>195.07</v>
      </c>
      <c r="AO42" s="312">
        <f t="shared" ca="1" si="0"/>
        <v>1.0999906302704727</v>
      </c>
    </row>
    <row r="43" spans="1:48" ht="23.1" customHeight="1" x14ac:dyDescent="0.25">
      <c r="A43" s="449" t="s">
        <v>238</v>
      </c>
      <c r="B43" s="2">
        <v>163</v>
      </c>
      <c r="C43" s="2" t="s">
        <v>424</v>
      </c>
      <c r="D43" s="3" t="s">
        <v>640</v>
      </c>
      <c r="E43" s="116">
        <f t="shared" si="6"/>
        <v>1900</v>
      </c>
      <c r="F43" s="117">
        <f t="shared" si="6"/>
        <v>1100</v>
      </c>
      <c r="G43" s="101"/>
      <c r="H43" s="45"/>
      <c r="I43" s="45"/>
      <c r="J43" s="62"/>
      <c r="K43" s="202">
        <f t="shared" si="2"/>
        <v>1900</v>
      </c>
      <c r="L43" s="202">
        <f t="shared" si="2"/>
        <v>1100</v>
      </c>
      <c r="M43" s="51"/>
      <c r="N43" s="13">
        <f t="shared" si="3"/>
        <v>1827.5</v>
      </c>
      <c r="O43" s="13">
        <f t="shared" si="4"/>
        <v>1096.5</v>
      </c>
      <c r="P43" s="51"/>
      <c r="Q43" s="587">
        <v>731</v>
      </c>
      <c r="R43" s="562">
        <v>664.5</v>
      </c>
      <c r="S43" s="562">
        <v>664.5</v>
      </c>
      <c r="T43" s="554">
        <v>664.5</v>
      </c>
      <c r="U43" s="477">
        <v>640.35360000000003</v>
      </c>
      <c r="V43" s="477">
        <v>640.35360000000003</v>
      </c>
      <c r="W43" s="477">
        <v>640.35360000000003</v>
      </c>
      <c r="X43" s="450">
        <v>592.91999999999996</v>
      </c>
      <c r="Y43" s="450">
        <v>595.10694947838749</v>
      </c>
      <c r="Z43" s="436">
        <v>541.00631770762493</v>
      </c>
      <c r="AA43" s="420">
        <v>541.00631770762493</v>
      </c>
      <c r="AB43" s="409">
        <v>541.00631770762493</v>
      </c>
      <c r="AC43" s="367">
        <v>491.82392518874991</v>
      </c>
      <c r="AD43" s="303">
        <v>393.45914015099993</v>
      </c>
      <c r="AE43" s="289">
        <v>376.29986624999992</v>
      </c>
      <c r="AF43" s="277">
        <v>301.03989299999995</v>
      </c>
      <c r="AG43" s="263">
        <v>301.03989299999995</v>
      </c>
      <c r="AH43" s="263">
        <v>301.03989299999995</v>
      </c>
      <c r="AI43" s="208">
        <v>270.96299999999997</v>
      </c>
      <c r="AJ43" s="208">
        <v>270.96299999999997</v>
      </c>
      <c r="AK43" s="208">
        <v>270.96299999999997</v>
      </c>
      <c r="AL43" s="208">
        <v>270.96299999999997</v>
      </c>
      <c r="AM43" s="208">
        <v>244.375</v>
      </c>
      <c r="AN43" s="190">
        <v>195.5</v>
      </c>
      <c r="AO43" s="312">
        <f t="shared" ca="1" si="0"/>
        <v>1.1000752445447706</v>
      </c>
    </row>
    <row r="44" spans="1:48" ht="23.1" customHeight="1" x14ac:dyDescent="0.25">
      <c r="A44" s="449" t="s">
        <v>238</v>
      </c>
      <c r="B44" s="2">
        <v>164</v>
      </c>
      <c r="C44" s="2" t="s">
        <v>425</v>
      </c>
      <c r="D44" s="3" t="s">
        <v>226</v>
      </c>
      <c r="E44" s="116">
        <f t="shared" si="6"/>
        <v>2500</v>
      </c>
      <c r="F44" s="117">
        <f t="shared" si="6"/>
        <v>1500</v>
      </c>
      <c r="G44" s="101"/>
      <c r="H44" s="45"/>
      <c r="I44" s="45"/>
      <c r="J44" s="62"/>
      <c r="K44" s="202">
        <f t="shared" si="2"/>
        <v>2500</v>
      </c>
      <c r="L44" s="202">
        <f t="shared" si="2"/>
        <v>1500</v>
      </c>
      <c r="M44" s="51"/>
      <c r="N44" s="13">
        <f t="shared" si="3"/>
        <v>2451.1750000000002</v>
      </c>
      <c r="O44" s="13">
        <f t="shared" si="4"/>
        <v>1470.7049999999999</v>
      </c>
      <c r="P44" s="51"/>
      <c r="Q44" s="587">
        <v>980.47</v>
      </c>
      <c r="R44" s="562">
        <v>891.33479999999997</v>
      </c>
      <c r="S44" s="562">
        <v>891.33479999999997</v>
      </c>
      <c r="T44" s="554">
        <v>891.33479999999997</v>
      </c>
      <c r="U44" s="477">
        <v>891.33479999999997</v>
      </c>
      <c r="V44" s="477">
        <v>891.33479999999997</v>
      </c>
      <c r="W44" s="477">
        <v>891.33479999999997</v>
      </c>
      <c r="X44" s="450">
        <v>825.31</v>
      </c>
      <c r="Y44" s="450">
        <v>808.94972799939387</v>
      </c>
      <c r="Z44" s="436">
        <v>735.40884363581256</v>
      </c>
      <c r="AA44" s="409">
        <v>735.40884363581256</v>
      </c>
      <c r="AB44" s="409">
        <v>735.40884363581256</v>
      </c>
      <c r="AC44" s="367">
        <v>668.55349421437495</v>
      </c>
      <c r="AD44" s="303">
        <v>534.84279537149996</v>
      </c>
      <c r="AE44" s="289">
        <v>511.51759312499996</v>
      </c>
      <c r="AF44" s="277">
        <v>409.21407449999998</v>
      </c>
      <c r="AG44" s="263">
        <v>409.21407449999998</v>
      </c>
      <c r="AH44" s="263">
        <v>409.21407449999998</v>
      </c>
      <c r="AI44" s="208">
        <v>368.3295</v>
      </c>
      <c r="AJ44" s="208">
        <v>368.3295</v>
      </c>
      <c r="AK44" s="208">
        <v>368.3295</v>
      </c>
      <c r="AL44" s="208">
        <v>368.3295</v>
      </c>
      <c r="AM44" s="208">
        <v>332.1875</v>
      </c>
      <c r="AN44" s="190">
        <v>265.75</v>
      </c>
      <c r="AO44" s="312">
        <f t="shared" ca="1" si="0"/>
        <v>1.1000019296901682</v>
      </c>
    </row>
    <row r="45" spans="1:48" ht="23.1" customHeight="1" x14ac:dyDescent="0.25">
      <c r="A45" s="449" t="s">
        <v>238</v>
      </c>
      <c r="B45" s="2">
        <v>165</v>
      </c>
      <c r="C45" s="2" t="s">
        <v>426</v>
      </c>
      <c r="D45" s="3" t="s">
        <v>227</v>
      </c>
      <c r="E45" s="116">
        <f t="shared" si="6"/>
        <v>2700</v>
      </c>
      <c r="F45" s="117">
        <f t="shared" si="6"/>
        <v>1600</v>
      </c>
      <c r="G45" s="101"/>
      <c r="H45" s="45"/>
      <c r="I45" s="45"/>
      <c r="J45" s="62"/>
      <c r="K45" s="202">
        <f t="shared" si="2"/>
        <v>2700</v>
      </c>
      <c r="L45" s="202">
        <f t="shared" si="2"/>
        <v>1600</v>
      </c>
      <c r="M45" s="51"/>
      <c r="N45" s="13">
        <f t="shared" si="3"/>
        <v>2622.5</v>
      </c>
      <c r="O45" s="13">
        <f t="shared" si="4"/>
        <v>1573.5</v>
      </c>
      <c r="P45" s="51"/>
      <c r="Q45" s="587">
        <v>1049</v>
      </c>
      <c r="R45" s="562">
        <v>953.39160000000004</v>
      </c>
      <c r="S45" s="562">
        <v>953.39160000000004</v>
      </c>
      <c r="T45" s="554">
        <v>953.39160000000004</v>
      </c>
      <c r="U45" s="477">
        <v>953.39160000000004</v>
      </c>
      <c r="V45" s="477">
        <v>953.39160000000004</v>
      </c>
      <c r="W45" s="477">
        <v>953.39160000000004</v>
      </c>
      <c r="X45" s="450">
        <v>882.77</v>
      </c>
      <c r="Y45" s="450">
        <v>886.02444902646675</v>
      </c>
      <c r="Z45" s="436">
        <v>805.47677184224244</v>
      </c>
      <c r="AA45" s="409">
        <v>805.47677184224244</v>
      </c>
      <c r="AB45" s="409">
        <v>805.47677184224244</v>
      </c>
      <c r="AC45" s="367">
        <v>732.25161076567485</v>
      </c>
      <c r="AD45" s="303">
        <v>585.80128861253991</v>
      </c>
      <c r="AE45" s="289">
        <v>560.2537190249999</v>
      </c>
      <c r="AF45" s="277">
        <v>448.20297521999993</v>
      </c>
      <c r="AG45" s="263">
        <v>448.20297521999993</v>
      </c>
      <c r="AH45" s="263">
        <v>448.20297521999993</v>
      </c>
      <c r="AI45" s="208">
        <v>403.42301999999995</v>
      </c>
      <c r="AJ45" s="208">
        <v>403.42301999999995</v>
      </c>
      <c r="AK45" s="208">
        <v>403.42301999999995</v>
      </c>
      <c r="AL45" s="208">
        <v>403.42301999999995</v>
      </c>
      <c r="AM45" s="208">
        <v>363.83749999999998</v>
      </c>
      <c r="AN45" s="190">
        <v>291.07</v>
      </c>
      <c r="AO45" s="312">
        <f t="shared" ca="1" si="0"/>
        <v>1.1002824023203057</v>
      </c>
    </row>
    <row r="46" spans="1:48" ht="23.1" customHeight="1" x14ac:dyDescent="0.25">
      <c r="A46" s="449" t="s">
        <v>238</v>
      </c>
      <c r="B46" s="2">
        <v>166</v>
      </c>
      <c r="C46" s="2" t="s">
        <v>427</v>
      </c>
      <c r="D46" s="3" t="s">
        <v>228</v>
      </c>
      <c r="E46" s="116">
        <f t="shared" si="6"/>
        <v>3000</v>
      </c>
      <c r="F46" s="117">
        <f t="shared" si="6"/>
        <v>1800</v>
      </c>
      <c r="G46" s="101"/>
      <c r="H46" s="45"/>
      <c r="I46" s="45"/>
      <c r="J46" s="62"/>
      <c r="K46" s="202">
        <f t="shared" si="2"/>
        <v>3000</v>
      </c>
      <c r="L46" s="202">
        <f t="shared" si="2"/>
        <v>1800</v>
      </c>
      <c r="M46" s="51"/>
      <c r="N46" s="13">
        <f t="shared" si="3"/>
        <v>2956.2</v>
      </c>
      <c r="O46" s="13">
        <f t="shared" si="4"/>
        <v>1773.72</v>
      </c>
      <c r="P46" s="51"/>
      <c r="Q46" s="587">
        <v>1182.48</v>
      </c>
      <c r="R46" s="562">
        <v>1074.9780000000001</v>
      </c>
      <c r="S46" s="562">
        <v>1074.9780000000001</v>
      </c>
      <c r="T46" s="554">
        <v>1074.9780000000001</v>
      </c>
      <c r="U46" s="477">
        <v>1074.9780000000001</v>
      </c>
      <c r="V46" s="477">
        <v>1074.9780000000001</v>
      </c>
      <c r="W46" s="477">
        <v>1074.9780000000001</v>
      </c>
      <c r="X46" s="450">
        <v>995.35</v>
      </c>
      <c r="Y46" s="450">
        <v>975.57967385334246</v>
      </c>
      <c r="Z46" s="436">
        <v>886.89061259394759</v>
      </c>
      <c r="AA46" s="409">
        <v>886.89061259394759</v>
      </c>
      <c r="AB46" s="409">
        <v>886.89061259394759</v>
      </c>
      <c r="AC46" s="367">
        <v>806.26419326722498</v>
      </c>
      <c r="AD46" s="303">
        <v>645.01135461377999</v>
      </c>
      <c r="AE46" s="289">
        <v>616.88155567499996</v>
      </c>
      <c r="AF46" s="277">
        <v>493.50524453999998</v>
      </c>
      <c r="AG46" s="263">
        <v>493.50524453999998</v>
      </c>
      <c r="AH46" s="263">
        <v>493.50524453999998</v>
      </c>
      <c r="AI46" s="208">
        <v>444.19914</v>
      </c>
      <c r="AJ46" s="208">
        <v>444.19914</v>
      </c>
      <c r="AK46" s="208">
        <v>444.19914</v>
      </c>
      <c r="AL46" s="208">
        <v>444.19914</v>
      </c>
      <c r="AM46" s="208">
        <v>400.61250000000001</v>
      </c>
      <c r="AN46" s="190">
        <v>320.49</v>
      </c>
      <c r="AO46" s="312">
        <f t="shared" ca="1" si="0"/>
        <v>1.1000039070567025</v>
      </c>
    </row>
    <row r="47" spans="1:48" ht="23.1" customHeight="1" x14ac:dyDescent="0.25">
      <c r="A47" s="449" t="s">
        <v>238</v>
      </c>
      <c r="B47" s="2">
        <v>167</v>
      </c>
      <c r="C47" s="2" t="s">
        <v>428</v>
      </c>
      <c r="D47" s="3" t="s">
        <v>131</v>
      </c>
      <c r="E47" s="116">
        <f t="shared" si="6"/>
        <v>5300</v>
      </c>
      <c r="F47" s="117">
        <f t="shared" si="6"/>
        <v>3200</v>
      </c>
      <c r="G47" s="101"/>
      <c r="H47" s="45"/>
      <c r="I47" s="45"/>
      <c r="J47" s="62"/>
      <c r="K47" s="202">
        <f t="shared" si="2"/>
        <v>5300</v>
      </c>
      <c r="L47" s="202">
        <f t="shared" si="2"/>
        <v>3200</v>
      </c>
      <c r="M47" s="51"/>
      <c r="N47" s="13">
        <f t="shared" si="3"/>
        <v>5270.3250000000007</v>
      </c>
      <c r="O47" s="13">
        <f t="shared" si="4"/>
        <v>3162.1950000000002</v>
      </c>
      <c r="P47" s="51"/>
      <c r="Q47" s="587">
        <v>2108.13</v>
      </c>
      <c r="R47" s="562">
        <v>1916.48</v>
      </c>
      <c r="S47" s="562">
        <v>1916.48</v>
      </c>
      <c r="T47" s="554">
        <v>1916.48</v>
      </c>
      <c r="U47" s="477">
        <v>1916.48</v>
      </c>
      <c r="V47" s="477">
        <v>1916.48</v>
      </c>
      <c r="W47" s="477">
        <v>1916.48</v>
      </c>
      <c r="X47" s="450">
        <v>1774.52</v>
      </c>
      <c r="Y47" s="450">
        <v>1774.5200000000002</v>
      </c>
      <c r="Z47" s="436">
        <v>1613.2</v>
      </c>
      <c r="AA47" s="420">
        <v>1614</v>
      </c>
      <c r="AB47" s="409">
        <v>1613.2</v>
      </c>
      <c r="AC47" s="367">
        <v>1472.1329149999999</v>
      </c>
      <c r="AD47" s="303">
        <v>1177.706332</v>
      </c>
      <c r="AE47" s="289">
        <v>1126.345</v>
      </c>
      <c r="AF47" s="277">
        <v>901.07600000000002</v>
      </c>
      <c r="AG47" s="263">
        <v>901.07600000000002</v>
      </c>
      <c r="AH47" s="263">
        <v>901.07600000000002</v>
      </c>
      <c r="AI47" s="208">
        <v>810.96245999999996</v>
      </c>
      <c r="AJ47" s="208">
        <v>810.96245999999996</v>
      </c>
      <c r="AK47" s="208">
        <v>810.96245999999996</v>
      </c>
      <c r="AL47" s="208">
        <v>810.96245999999996</v>
      </c>
      <c r="AM47" s="208">
        <v>731.38750000000005</v>
      </c>
      <c r="AN47" s="190">
        <v>585.11</v>
      </c>
      <c r="AO47" s="312">
        <f t="shared" ca="1" si="0"/>
        <v>1.1000010435798966</v>
      </c>
    </row>
    <row r="48" spans="1:48" ht="23.1" customHeight="1" x14ac:dyDescent="0.25">
      <c r="A48" s="449" t="s">
        <v>238</v>
      </c>
      <c r="B48" s="2">
        <v>168</v>
      </c>
      <c r="C48" s="2" t="s">
        <v>429</v>
      </c>
      <c r="D48" s="3" t="s">
        <v>132</v>
      </c>
      <c r="E48" s="116">
        <f t="shared" si="6"/>
        <v>9000</v>
      </c>
      <c r="F48" s="117">
        <f t="shared" si="6"/>
        <v>5400</v>
      </c>
      <c r="G48" s="101"/>
      <c r="H48" s="45"/>
      <c r="I48" s="45"/>
      <c r="J48" s="62"/>
      <c r="K48" s="202">
        <f t="shared" si="2"/>
        <v>9000</v>
      </c>
      <c r="L48" s="202">
        <f t="shared" si="2"/>
        <v>5400</v>
      </c>
      <c r="M48" s="51"/>
      <c r="N48" s="13">
        <f t="shared" si="3"/>
        <v>8981.7749999999996</v>
      </c>
      <c r="O48" s="13">
        <f t="shared" si="4"/>
        <v>5389.0650000000005</v>
      </c>
      <c r="P48" s="51"/>
      <c r="Q48" s="587">
        <v>3592.71</v>
      </c>
      <c r="R48" s="562">
        <v>3266.1</v>
      </c>
      <c r="S48" s="562">
        <v>3266.1</v>
      </c>
      <c r="T48" s="554">
        <v>3266.1</v>
      </c>
      <c r="U48" s="477">
        <v>3266.1</v>
      </c>
      <c r="V48" s="477">
        <v>3266.1</v>
      </c>
      <c r="W48" s="477">
        <v>3266.1</v>
      </c>
      <c r="X48" s="450">
        <v>3024.16</v>
      </c>
      <c r="Y48" s="450">
        <v>3024.1640000000002</v>
      </c>
      <c r="Z48" s="436">
        <v>2749.24</v>
      </c>
      <c r="AA48" s="409">
        <v>2749.24</v>
      </c>
      <c r="AB48" s="409">
        <v>2749.24</v>
      </c>
      <c r="AC48" s="367">
        <v>2508.4250000000002</v>
      </c>
      <c r="AD48" s="303">
        <v>2006.74</v>
      </c>
      <c r="AE48" s="289">
        <v>3187.5</v>
      </c>
      <c r="AF48" s="277">
        <v>2550</v>
      </c>
      <c r="AG48" s="272">
        <v>2550</v>
      </c>
      <c r="AH48" s="263">
        <v>1535.6000000000001</v>
      </c>
      <c r="AI48" s="208">
        <v>1382.03604</v>
      </c>
      <c r="AJ48" s="208">
        <v>1382.03604</v>
      </c>
      <c r="AK48" s="208">
        <v>1382.03604</v>
      </c>
      <c r="AL48" s="208">
        <v>1382.03604</v>
      </c>
      <c r="AM48" s="208">
        <v>1246.425</v>
      </c>
      <c r="AN48" s="190">
        <v>997.14</v>
      </c>
      <c r="AO48" s="312">
        <f t="shared" ca="1" si="0"/>
        <v>1.1000000000000001</v>
      </c>
    </row>
    <row r="49" spans="1:42" ht="23.1" customHeight="1" x14ac:dyDescent="0.25">
      <c r="A49" s="449" t="s">
        <v>238</v>
      </c>
      <c r="B49" s="2">
        <v>169</v>
      </c>
      <c r="C49" s="2" t="s">
        <v>430</v>
      </c>
      <c r="D49" s="3" t="s">
        <v>133</v>
      </c>
      <c r="E49" s="116">
        <f t="shared" si="6"/>
        <v>12300</v>
      </c>
      <c r="F49" s="117">
        <f t="shared" si="6"/>
        <v>7400</v>
      </c>
      <c r="G49" s="101"/>
      <c r="H49" s="45"/>
      <c r="I49" s="45"/>
      <c r="J49" s="62"/>
      <c r="K49" s="202">
        <f>MROUND(N49+48,100)</f>
        <v>12300</v>
      </c>
      <c r="L49" s="202">
        <f t="shared" si="2"/>
        <v>7400</v>
      </c>
      <c r="M49" s="51"/>
      <c r="N49" s="13">
        <f t="shared" si="3"/>
        <v>12203.074999999999</v>
      </c>
      <c r="O49" s="13">
        <f t="shared" si="4"/>
        <v>7321.8449999999993</v>
      </c>
      <c r="P49" s="51"/>
      <c r="Q49" s="587">
        <v>4881.2299999999996</v>
      </c>
      <c r="R49" s="562">
        <v>4437.49</v>
      </c>
      <c r="S49" s="562">
        <v>4437.49</v>
      </c>
      <c r="T49" s="554">
        <v>4437.49</v>
      </c>
      <c r="U49" s="477">
        <v>4437.49</v>
      </c>
      <c r="V49" s="477">
        <v>4437.49</v>
      </c>
      <c r="W49" s="477">
        <v>4437.49</v>
      </c>
      <c r="X49" s="450">
        <v>4108.78</v>
      </c>
      <c r="Y49" s="450">
        <v>4108.7750000000005</v>
      </c>
      <c r="Z49" s="436">
        <v>3735.25</v>
      </c>
      <c r="AA49" s="409">
        <v>3735.25</v>
      </c>
      <c r="AB49" s="409">
        <v>3735.25</v>
      </c>
      <c r="AC49" s="367">
        <v>3408.5890162500004</v>
      </c>
      <c r="AD49" s="303">
        <v>2726.8712130000004</v>
      </c>
      <c r="AE49" s="289">
        <v>4186.25</v>
      </c>
      <c r="AF49" s="277">
        <v>3349</v>
      </c>
      <c r="AG49" s="272">
        <v>3349</v>
      </c>
      <c r="AH49" s="263">
        <v>2086.3590000000004</v>
      </c>
      <c r="AI49" s="208">
        <v>1877.7112199999999</v>
      </c>
      <c r="AJ49" s="208">
        <v>1877.7112199999999</v>
      </c>
      <c r="AK49" s="208">
        <v>1877.7112199999999</v>
      </c>
      <c r="AL49" s="208">
        <v>1877.7112199999999</v>
      </c>
      <c r="AM49" s="208">
        <v>1693.4625000000001</v>
      </c>
      <c r="AN49" s="190">
        <v>1354.77</v>
      </c>
      <c r="AO49" s="312">
        <f t="shared" ca="1" si="0"/>
        <v>1.0999979718264152</v>
      </c>
    </row>
    <row r="50" spans="1:42" ht="23.1" customHeight="1" x14ac:dyDescent="0.25">
      <c r="A50" s="449" t="s">
        <v>238</v>
      </c>
      <c r="B50" s="2">
        <v>170</v>
      </c>
      <c r="C50" s="2" t="s">
        <v>431</v>
      </c>
      <c r="D50" s="3" t="s">
        <v>134</v>
      </c>
      <c r="E50" s="116">
        <f t="shared" si="6"/>
        <v>15900</v>
      </c>
      <c r="F50" s="117">
        <f t="shared" si="6"/>
        <v>9600</v>
      </c>
      <c r="G50" s="101"/>
      <c r="H50" s="45"/>
      <c r="I50" s="45"/>
      <c r="J50" s="62"/>
      <c r="K50" s="202">
        <f t="shared" si="2"/>
        <v>15900</v>
      </c>
      <c r="L50" s="202">
        <f t="shared" si="2"/>
        <v>9600</v>
      </c>
      <c r="M50" s="51"/>
      <c r="N50" s="13">
        <f t="shared" si="3"/>
        <v>15881.025</v>
      </c>
      <c r="O50" s="13">
        <f t="shared" si="4"/>
        <v>9528.6149999999998</v>
      </c>
      <c r="P50" s="51"/>
      <c r="Q50" s="587">
        <v>6352.41</v>
      </c>
      <c r="R50" s="562">
        <v>5774.92</v>
      </c>
      <c r="S50" s="562">
        <v>5774.92</v>
      </c>
      <c r="T50" s="554">
        <v>5774.92</v>
      </c>
      <c r="U50" s="477">
        <v>5774.92</v>
      </c>
      <c r="V50" s="477">
        <v>5774.92</v>
      </c>
      <c r="W50" s="477">
        <v>5774.92</v>
      </c>
      <c r="X50" s="450">
        <v>5347.14</v>
      </c>
      <c r="Y50" s="450">
        <v>5347.1329999999998</v>
      </c>
      <c r="Z50" s="436">
        <v>4861.03</v>
      </c>
      <c r="AA50" s="409">
        <v>4861.03</v>
      </c>
      <c r="AB50" s="409">
        <v>4861.03</v>
      </c>
      <c r="AC50" s="367">
        <v>4435.25</v>
      </c>
      <c r="AD50" s="305">
        <v>3548.2</v>
      </c>
      <c r="AE50" s="289">
        <v>6570</v>
      </c>
      <c r="AF50" s="277">
        <v>5256</v>
      </c>
      <c r="AG50" s="272">
        <v>5256</v>
      </c>
      <c r="AH50" s="263">
        <v>2571.1620000000003</v>
      </c>
      <c r="AI50" s="208">
        <v>2313.9269999999997</v>
      </c>
      <c r="AJ50" s="208">
        <v>2313.9269999999997</v>
      </c>
      <c r="AK50" s="208">
        <v>2313.9269999999997</v>
      </c>
      <c r="AL50" s="208">
        <v>2313.9269999999997</v>
      </c>
      <c r="AM50" s="208">
        <v>2086.875</v>
      </c>
      <c r="AN50" s="190">
        <v>1669.5</v>
      </c>
      <c r="AO50" s="312">
        <f t="shared" ca="1" si="0"/>
        <v>1.099999653674856</v>
      </c>
    </row>
    <row r="51" spans="1:42" ht="15" customHeight="1" x14ac:dyDescent="0.25">
      <c r="D51" s="320"/>
      <c r="E51" s="138"/>
      <c r="F51" s="139"/>
      <c r="G51" s="103"/>
      <c r="H51" s="67"/>
      <c r="I51" s="67"/>
      <c r="J51" s="2"/>
      <c r="K51" s="202">
        <f t="shared" si="2"/>
        <v>0</v>
      </c>
      <c r="L51" s="202">
        <f t="shared" si="2"/>
        <v>0</v>
      </c>
      <c r="M51" s="2"/>
      <c r="N51" s="13"/>
      <c r="O51" s="13"/>
      <c r="P51" s="2"/>
      <c r="Q51" s="398"/>
      <c r="R51" s="398"/>
      <c r="S51" s="398"/>
      <c r="T51" s="398"/>
      <c r="U51" s="398"/>
      <c r="V51" s="398"/>
      <c r="W51" s="398"/>
      <c r="X51" s="398"/>
      <c r="Y51" s="398"/>
      <c r="Z51" s="400"/>
      <c r="AA51" s="400"/>
      <c r="AB51" s="400"/>
      <c r="AC51" s="332"/>
      <c r="AD51" s="342"/>
      <c r="AE51" s="322"/>
      <c r="AF51" s="279"/>
      <c r="AG51" s="343"/>
      <c r="AH51" s="323"/>
      <c r="AI51" s="209"/>
      <c r="AJ51" s="209"/>
      <c r="AK51" s="209"/>
      <c r="AL51" s="209"/>
      <c r="AM51" s="209"/>
      <c r="AN51" s="191"/>
      <c r="AO51" s="312" t="e">
        <f t="shared" ca="1" si="0"/>
        <v>#DIV/0!</v>
      </c>
    </row>
    <row r="52" spans="1:42" ht="23.1" customHeight="1" x14ac:dyDescent="0.25">
      <c r="D52" s="615" t="s">
        <v>44</v>
      </c>
      <c r="E52" s="615"/>
      <c r="F52" s="615"/>
      <c r="G52" s="615"/>
      <c r="H52" s="615"/>
      <c r="I52" s="615"/>
      <c r="J52" s="2"/>
      <c r="K52" s="202">
        <f t="shared" si="2"/>
        <v>0</v>
      </c>
      <c r="L52" s="202">
        <f t="shared" si="2"/>
        <v>0</v>
      </c>
      <c r="M52" s="2"/>
      <c r="N52" s="13"/>
      <c r="O52" s="13"/>
      <c r="P52" s="2"/>
      <c r="Q52" s="588">
        <v>45589</v>
      </c>
      <c r="R52" s="571">
        <v>45569</v>
      </c>
      <c r="S52" s="571">
        <v>45569</v>
      </c>
      <c r="T52" s="553">
        <v>45483</v>
      </c>
      <c r="U52" s="509">
        <v>45455</v>
      </c>
      <c r="V52" s="509">
        <v>45425</v>
      </c>
      <c r="W52" s="480">
        <v>290224</v>
      </c>
      <c r="X52" s="474">
        <v>220324</v>
      </c>
      <c r="Y52" s="398"/>
      <c r="Z52" s="400"/>
      <c r="AA52" s="400"/>
      <c r="AB52" s="400"/>
      <c r="AC52" s="332"/>
      <c r="AD52" s="342"/>
      <c r="AE52" s="322"/>
      <c r="AF52" s="279"/>
      <c r="AG52" s="343"/>
      <c r="AH52" s="323"/>
      <c r="AI52" s="209"/>
      <c r="AJ52" s="209"/>
      <c r="AK52" s="209"/>
      <c r="AL52" s="209"/>
      <c r="AM52" s="209"/>
      <c r="AN52" s="191"/>
      <c r="AO52" s="312">
        <f t="shared" ca="1" si="0"/>
        <v>1.0004388948627356</v>
      </c>
    </row>
    <row r="53" spans="1:42" ht="23.1" customHeight="1" x14ac:dyDescent="0.25">
      <c r="A53" s="517" t="s">
        <v>254</v>
      </c>
      <c r="B53" s="2">
        <v>422</v>
      </c>
      <c r="C53" s="2" t="s">
        <v>359</v>
      </c>
      <c r="D53" s="4" t="s">
        <v>562</v>
      </c>
      <c r="E53" s="116">
        <f t="shared" ref="E53:F61" si="7">K53</f>
        <v>1300</v>
      </c>
      <c r="F53" s="117">
        <f t="shared" si="7"/>
        <v>800</v>
      </c>
      <c r="G53" s="101"/>
      <c r="K53" s="202">
        <f t="shared" si="2"/>
        <v>1300</v>
      </c>
      <c r="L53" s="202">
        <f t="shared" si="2"/>
        <v>800</v>
      </c>
      <c r="M53" s="51"/>
      <c r="N53" s="13">
        <f t="shared" si="3"/>
        <v>1286.1000000000001</v>
      </c>
      <c r="O53" s="13">
        <f t="shared" si="4"/>
        <v>771.66000000000008</v>
      </c>
      <c r="P53" s="51"/>
      <c r="Q53" s="587">
        <v>514.44000000000005</v>
      </c>
      <c r="R53" s="562">
        <v>514.44000000000005</v>
      </c>
      <c r="S53" s="562">
        <v>514.44000000000005</v>
      </c>
      <c r="T53" s="554">
        <v>514.44000000000005</v>
      </c>
      <c r="U53" s="478">
        <v>605.46</v>
      </c>
      <c r="V53" s="478">
        <v>560.63</v>
      </c>
      <c r="W53" s="478">
        <v>560.63</v>
      </c>
      <c r="X53" s="398">
        <v>560.63</v>
      </c>
      <c r="Y53" s="398">
        <v>345.17</v>
      </c>
      <c r="Z53" s="436">
        <v>345.17</v>
      </c>
      <c r="AA53" s="409">
        <v>345.17</v>
      </c>
      <c r="AB53" s="409">
        <v>345.17</v>
      </c>
      <c r="AC53" s="367">
        <v>297.5625</v>
      </c>
      <c r="AD53" s="311">
        <v>257.08999999999997</v>
      </c>
      <c r="AE53" s="289">
        <v>243</v>
      </c>
      <c r="AF53" s="277">
        <v>194.4</v>
      </c>
      <c r="AG53" s="263">
        <v>194.4</v>
      </c>
      <c r="AH53" s="263">
        <v>194.4</v>
      </c>
      <c r="AI53" s="208">
        <v>186.19523999999998</v>
      </c>
      <c r="AJ53" s="208">
        <v>186.19523999999998</v>
      </c>
      <c r="AK53" s="208">
        <v>186.19523999999998</v>
      </c>
      <c r="AL53" s="208">
        <v>186.19523999999998</v>
      </c>
      <c r="AM53" s="208">
        <v>167.92500000000001</v>
      </c>
      <c r="AN53" s="191">
        <v>134.34</v>
      </c>
      <c r="AO53" s="312">
        <f t="shared" ca="1" si="0"/>
        <v>1</v>
      </c>
    </row>
    <row r="54" spans="1:42" ht="23.1" customHeight="1" x14ac:dyDescent="0.25">
      <c r="A54" s="517" t="s">
        <v>254</v>
      </c>
      <c r="B54" s="2">
        <v>423</v>
      </c>
      <c r="C54" s="2" t="s">
        <v>360</v>
      </c>
      <c r="D54" s="4" t="s">
        <v>561</v>
      </c>
      <c r="E54" s="116">
        <f t="shared" si="7"/>
        <v>1600</v>
      </c>
      <c r="F54" s="117">
        <f t="shared" si="7"/>
        <v>1000</v>
      </c>
      <c r="G54" s="101"/>
      <c r="K54" s="202">
        <f t="shared" si="2"/>
        <v>1600</v>
      </c>
      <c r="L54" s="202">
        <f t="shared" si="2"/>
        <v>1000</v>
      </c>
      <c r="M54" s="51"/>
      <c r="N54" s="13">
        <f t="shared" si="3"/>
        <v>1513.65</v>
      </c>
      <c r="O54" s="13">
        <f t="shared" si="4"/>
        <v>908.19</v>
      </c>
      <c r="P54" s="51"/>
      <c r="Q54" s="587">
        <v>605.46</v>
      </c>
      <c r="R54" s="562">
        <v>605.46</v>
      </c>
      <c r="S54" s="562">
        <v>605.46</v>
      </c>
      <c r="T54" s="554">
        <v>605.46</v>
      </c>
      <c r="U54" s="478">
        <v>514.44000000000005</v>
      </c>
      <c r="V54" s="478">
        <v>476.34</v>
      </c>
      <c r="W54" s="478">
        <v>476.34</v>
      </c>
      <c r="X54" s="398">
        <v>476.34</v>
      </c>
      <c r="Y54" s="398">
        <v>406.25</v>
      </c>
      <c r="Z54" s="436">
        <v>406.25</v>
      </c>
      <c r="AA54" s="409">
        <v>406.25</v>
      </c>
      <c r="AB54" s="409">
        <v>406.25</v>
      </c>
      <c r="AC54" s="367">
        <v>321.36249999999995</v>
      </c>
      <c r="AD54" s="311">
        <v>238.05</v>
      </c>
      <c r="AE54" s="289">
        <v>225</v>
      </c>
      <c r="AF54" s="277">
        <v>180</v>
      </c>
      <c r="AG54" s="263">
        <v>180</v>
      </c>
      <c r="AH54" s="263">
        <v>180</v>
      </c>
      <c r="AI54" s="208">
        <v>169.27217999999999</v>
      </c>
      <c r="AJ54" s="208">
        <v>169.27217999999999</v>
      </c>
      <c r="AK54" s="208">
        <v>169.27217999999999</v>
      </c>
      <c r="AL54" s="208">
        <v>169.27217999999999</v>
      </c>
      <c r="AM54" s="208">
        <v>152.66249999999999</v>
      </c>
      <c r="AN54" s="191">
        <v>122.13</v>
      </c>
      <c r="AO54" s="312">
        <f t="shared" ca="1" si="0"/>
        <v>1</v>
      </c>
    </row>
    <row r="55" spans="1:42" ht="23.1" customHeight="1" x14ac:dyDescent="0.25">
      <c r="A55" s="517" t="s">
        <v>254</v>
      </c>
      <c r="B55" s="2">
        <v>424</v>
      </c>
      <c r="C55" s="2" t="s">
        <v>362</v>
      </c>
      <c r="D55" s="4" t="s">
        <v>560</v>
      </c>
      <c r="E55" s="116">
        <f t="shared" si="7"/>
        <v>1800</v>
      </c>
      <c r="F55" s="117">
        <f t="shared" si="7"/>
        <v>1100</v>
      </c>
      <c r="G55" s="101"/>
      <c r="K55" s="202">
        <f t="shared" si="2"/>
        <v>1800</v>
      </c>
      <c r="L55" s="202">
        <f t="shared" si="2"/>
        <v>1100</v>
      </c>
      <c r="M55" s="51"/>
      <c r="N55" s="13">
        <f t="shared" si="3"/>
        <v>1714.8</v>
      </c>
      <c r="O55" s="13">
        <f t="shared" si="4"/>
        <v>1028.8799999999999</v>
      </c>
      <c r="P55" s="51"/>
      <c r="Q55" s="587">
        <v>685.92</v>
      </c>
      <c r="R55" s="562">
        <v>685.92</v>
      </c>
      <c r="S55" s="562">
        <v>685.92</v>
      </c>
      <c r="T55" s="554">
        <v>685.92</v>
      </c>
      <c r="U55" s="478">
        <v>685.92</v>
      </c>
      <c r="V55" s="478">
        <v>635.12</v>
      </c>
      <c r="W55" s="478">
        <v>635.12</v>
      </c>
      <c r="X55" s="398">
        <v>635.12</v>
      </c>
      <c r="Y55" s="398">
        <v>460.23</v>
      </c>
      <c r="Z55" s="436">
        <v>460.23</v>
      </c>
      <c r="AA55" s="409">
        <v>460.23</v>
      </c>
      <c r="AB55" s="409">
        <v>460.23</v>
      </c>
      <c r="AC55" s="367">
        <v>396.75</v>
      </c>
      <c r="AD55" s="311">
        <v>317.39999999999998</v>
      </c>
      <c r="AE55" s="289">
        <v>300</v>
      </c>
      <c r="AF55" s="277">
        <v>240</v>
      </c>
      <c r="AG55" s="263">
        <v>240</v>
      </c>
      <c r="AH55" s="263">
        <v>240</v>
      </c>
      <c r="AI55" s="208">
        <v>207.05453999999997</v>
      </c>
      <c r="AJ55" s="208">
        <v>207.05453999999997</v>
      </c>
      <c r="AK55" s="208">
        <v>207.05453999999997</v>
      </c>
      <c r="AL55" s="208">
        <v>207.05453999999997</v>
      </c>
      <c r="AM55" s="208">
        <v>186.73749999999998</v>
      </c>
      <c r="AN55" s="191">
        <v>149.38999999999999</v>
      </c>
      <c r="AO55" s="312">
        <f t="shared" ca="1" si="0"/>
        <v>1</v>
      </c>
    </row>
    <row r="56" spans="1:42" ht="23.1" customHeight="1" x14ac:dyDescent="0.25">
      <c r="A56" s="517" t="s">
        <v>254</v>
      </c>
      <c r="B56" s="2">
        <v>425</v>
      </c>
      <c r="C56" s="2" t="s">
        <v>364</v>
      </c>
      <c r="D56" s="4" t="s">
        <v>559</v>
      </c>
      <c r="E56" s="116">
        <f t="shared" si="7"/>
        <v>2300</v>
      </c>
      <c r="F56" s="117">
        <f t="shared" si="7"/>
        <v>1400</v>
      </c>
      <c r="G56" s="101"/>
      <c r="K56" s="202">
        <f t="shared" si="2"/>
        <v>2300</v>
      </c>
      <c r="L56" s="202">
        <f t="shared" si="2"/>
        <v>1400</v>
      </c>
      <c r="M56" s="51"/>
      <c r="N56" s="13">
        <f t="shared" si="3"/>
        <v>2286.35</v>
      </c>
      <c r="O56" s="13">
        <f t="shared" si="4"/>
        <v>1371.81</v>
      </c>
      <c r="P56" s="51"/>
      <c r="Q56" s="587">
        <v>914.54</v>
      </c>
      <c r="R56" s="562">
        <v>914.54</v>
      </c>
      <c r="S56" s="562">
        <v>914.54</v>
      </c>
      <c r="T56" s="554">
        <v>914.54</v>
      </c>
      <c r="U56" s="478">
        <v>914.54</v>
      </c>
      <c r="V56" s="478">
        <v>846.8</v>
      </c>
      <c r="W56" s="478">
        <v>846.8</v>
      </c>
      <c r="X56" s="398">
        <v>846.8</v>
      </c>
      <c r="Y56" s="398">
        <v>613.63</v>
      </c>
      <c r="Z56" s="436">
        <v>613.63</v>
      </c>
      <c r="AA56" s="409">
        <v>613.63</v>
      </c>
      <c r="AB56" s="409">
        <v>613.63</v>
      </c>
      <c r="AC56" s="367">
        <v>529</v>
      </c>
      <c r="AD56" s="311">
        <v>423.2</v>
      </c>
      <c r="AE56" s="289">
        <v>400</v>
      </c>
      <c r="AF56" s="277">
        <v>320</v>
      </c>
      <c r="AG56" s="263">
        <v>320</v>
      </c>
      <c r="AH56" s="263">
        <v>320</v>
      </c>
      <c r="AI56" s="208">
        <v>266.07041999999996</v>
      </c>
      <c r="AJ56" s="208">
        <v>266.07041999999996</v>
      </c>
      <c r="AK56" s="208">
        <v>266.07041999999996</v>
      </c>
      <c r="AL56" s="208">
        <v>266.07041999999996</v>
      </c>
      <c r="AM56" s="208">
        <v>239.96250000000001</v>
      </c>
      <c r="AN56" s="191">
        <v>191.97</v>
      </c>
      <c r="AO56" s="312">
        <f t="shared" ca="1" si="0"/>
        <v>1</v>
      </c>
    </row>
    <row r="57" spans="1:42" ht="23.1" customHeight="1" x14ac:dyDescent="0.25">
      <c r="A57" s="517" t="s">
        <v>254</v>
      </c>
      <c r="B57" s="2">
        <v>426</v>
      </c>
      <c r="C57" s="2" t="s">
        <v>365</v>
      </c>
      <c r="D57" s="4" t="s">
        <v>558</v>
      </c>
      <c r="E57" s="116">
        <f t="shared" si="7"/>
        <v>3100</v>
      </c>
      <c r="F57" s="117">
        <f t="shared" si="7"/>
        <v>1900</v>
      </c>
      <c r="G57" s="101"/>
      <c r="K57" s="202">
        <f t="shared" si="2"/>
        <v>3100</v>
      </c>
      <c r="L57" s="202">
        <f t="shared" si="2"/>
        <v>1900</v>
      </c>
      <c r="M57" s="51"/>
      <c r="N57" s="13">
        <f t="shared" si="3"/>
        <v>3072.3500000000004</v>
      </c>
      <c r="O57" s="13">
        <f t="shared" si="4"/>
        <v>1843.41</v>
      </c>
      <c r="P57" s="51"/>
      <c r="Q57" s="587">
        <v>1228.94</v>
      </c>
      <c r="R57" s="562">
        <v>1228.94</v>
      </c>
      <c r="S57" s="562">
        <v>1228.94</v>
      </c>
      <c r="T57" s="554">
        <v>1228.94</v>
      </c>
      <c r="U57" s="478">
        <v>1228.94</v>
      </c>
      <c r="V57" s="478">
        <v>1137.9000000000001</v>
      </c>
      <c r="W57" s="478">
        <v>1137.9000000000001</v>
      </c>
      <c r="X57" s="398">
        <v>1137.9000000000001</v>
      </c>
      <c r="Y57" s="398">
        <v>824.57</v>
      </c>
      <c r="Z57" s="436">
        <v>824.57</v>
      </c>
      <c r="AA57" s="409">
        <v>824.57</v>
      </c>
      <c r="AB57" s="409">
        <v>824.57</v>
      </c>
      <c r="AC57" s="367">
        <v>710.84999999999991</v>
      </c>
      <c r="AD57" s="311">
        <v>568.67999999999995</v>
      </c>
      <c r="AE57" s="289">
        <v>537.5</v>
      </c>
      <c r="AF57" s="277">
        <v>430</v>
      </c>
      <c r="AG57" s="263">
        <v>430</v>
      </c>
      <c r="AH57" s="263">
        <v>430</v>
      </c>
      <c r="AI57" s="208">
        <v>341.37180000000001</v>
      </c>
      <c r="AJ57" s="208">
        <v>341.37180000000001</v>
      </c>
      <c r="AK57" s="208">
        <v>341.37180000000001</v>
      </c>
      <c r="AL57" s="208">
        <v>341.37180000000001</v>
      </c>
      <c r="AM57" s="208">
        <v>307.875</v>
      </c>
      <c r="AN57" s="191">
        <v>246.3</v>
      </c>
      <c r="AO57" s="312">
        <f t="shared" ca="1" si="0"/>
        <v>1</v>
      </c>
    </row>
    <row r="58" spans="1:42" ht="23.1" customHeight="1" x14ac:dyDescent="0.25">
      <c r="A58" s="517" t="s">
        <v>254</v>
      </c>
      <c r="B58" s="2">
        <v>427</v>
      </c>
      <c r="C58" s="2" t="s">
        <v>366</v>
      </c>
      <c r="D58" s="4" t="s">
        <v>557</v>
      </c>
      <c r="E58" s="116">
        <f t="shared" si="7"/>
        <v>3800</v>
      </c>
      <c r="F58" s="117">
        <f t="shared" si="7"/>
        <v>2300</v>
      </c>
      <c r="G58" s="101"/>
      <c r="K58" s="202">
        <f t="shared" si="2"/>
        <v>3800</v>
      </c>
      <c r="L58" s="202">
        <f t="shared" si="2"/>
        <v>2300</v>
      </c>
      <c r="M58" s="51"/>
      <c r="N58" s="13">
        <f t="shared" si="3"/>
        <v>3715.375</v>
      </c>
      <c r="O58" s="13">
        <f t="shared" si="4"/>
        <v>2229.2250000000004</v>
      </c>
      <c r="P58" s="51"/>
      <c r="Q58" s="587">
        <v>1486.15</v>
      </c>
      <c r="R58" s="562">
        <v>1486.15</v>
      </c>
      <c r="S58" s="562">
        <v>1486.15</v>
      </c>
      <c r="T58" s="554">
        <v>1486.15</v>
      </c>
      <c r="U58" s="478">
        <v>1486.15</v>
      </c>
      <c r="V58" s="478">
        <v>1376.08</v>
      </c>
      <c r="W58" s="478">
        <v>1376.08</v>
      </c>
      <c r="X58" s="398">
        <v>1376.08</v>
      </c>
      <c r="Y58" s="398">
        <v>997.16</v>
      </c>
      <c r="Z58" s="436">
        <v>997.16</v>
      </c>
      <c r="AA58" s="409">
        <v>997.16</v>
      </c>
      <c r="AB58" s="409">
        <v>997.16</v>
      </c>
      <c r="AC58" s="367">
        <v>859.625</v>
      </c>
      <c r="AD58" s="311">
        <v>687.7</v>
      </c>
      <c r="AE58" s="289">
        <v>650</v>
      </c>
      <c r="AF58" s="277">
        <v>520</v>
      </c>
      <c r="AG58" s="263">
        <v>520</v>
      </c>
      <c r="AH58" s="263">
        <v>520</v>
      </c>
      <c r="AI58" s="208">
        <v>422.72999999999996</v>
      </c>
      <c r="AJ58" s="208">
        <v>422.72999999999996</v>
      </c>
      <c r="AK58" s="208">
        <v>422.72999999999996</v>
      </c>
      <c r="AL58" s="208">
        <v>422.72999999999996</v>
      </c>
      <c r="AM58" s="208">
        <v>381.25</v>
      </c>
      <c r="AN58" s="191">
        <v>305</v>
      </c>
      <c r="AO58" s="312">
        <f t="shared" ca="1" si="0"/>
        <v>1</v>
      </c>
    </row>
    <row r="59" spans="1:42" ht="23.1" customHeight="1" x14ac:dyDescent="0.25">
      <c r="A59" s="517" t="s">
        <v>254</v>
      </c>
      <c r="B59" s="2">
        <v>428</v>
      </c>
      <c r="C59" s="2" t="s">
        <v>367</v>
      </c>
      <c r="D59" s="4" t="s">
        <v>556</v>
      </c>
      <c r="E59" s="116">
        <f t="shared" si="7"/>
        <v>4500</v>
      </c>
      <c r="F59" s="117">
        <f t="shared" si="7"/>
        <v>2700</v>
      </c>
      <c r="G59" s="101"/>
      <c r="K59" s="202">
        <f t="shared" si="2"/>
        <v>4500</v>
      </c>
      <c r="L59" s="202">
        <f t="shared" si="2"/>
        <v>2700</v>
      </c>
      <c r="M59" s="51"/>
      <c r="N59" s="13">
        <f t="shared" si="3"/>
        <v>4429.9750000000004</v>
      </c>
      <c r="O59" s="13">
        <f t="shared" si="4"/>
        <v>2657.9850000000001</v>
      </c>
      <c r="P59" s="51"/>
      <c r="Q59" s="587">
        <v>1771.99</v>
      </c>
      <c r="R59" s="562">
        <v>1771.99</v>
      </c>
      <c r="S59" s="562">
        <v>1771.99</v>
      </c>
      <c r="T59" s="554">
        <v>1771.99</v>
      </c>
      <c r="U59" s="478">
        <v>1771.99</v>
      </c>
      <c r="V59" s="478">
        <v>1640.73</v>
      </c>
      <c r="W59" s="478">
        <v>1640.73</v>
      </c>
      <c r="X59" s="398">
        <v>1640.73</v>
      </c>
      <c r="Y59" s="398">
        <v>1188.93</v>
      </c>
      <c r="Z59" s="436">
        <v>1188.93</v>
      </c>
      <c r="AA59" s="409">
        <v>1188.93</v>
      </c>
      <c r="AB59" s="409">
        <v>1188.93</v>
      </c>
      <c r="AC59" s="367">
        <v>1024.9375</v>
      </c>
      <c r="AD59" s="311">
        <v>819.95</v>
      </c>
      <c r="AE59" s="289">
        <v>775</v>
      </c>
      <c r="AF59" s="277">
        <v>620</v>
      </c>
      <c r="AG59" s="263">
        <v>620</v>
      </c>
      <c r="AH59" s="263">
        <v>620</v>
      </c>
      <c r="AI59" s="208">
        <v>480.52619999999996</v>
      </c>
      <c r="AJ59" s="208">
        <v>480.52619999999996</v>
      </c>
      <c r="AK59" s="208">
        <v>480.52619999999996</v>
      </c>
      <c r="AL59" s="208">
        <v>480.52619999999996</v>
      </c>
      <c r="AM59" s="208">
        <v>433.375</v>
      </c>
      <c r="AN59" s="191">
        <v>346.7</v>
      </c>
      <c r="AO59" s="312">
        <f t="shared" ca="1" si="0"/>
        <v>1</v>
      </c>
    </row>
    <row r="60" spans="1:42" ht="23.1" customHeight="1" x14ac:dyDescent="0.25">
      <c r="A60" s="517" t="s">
        <v>254</v>
      </c>
      <c r="B60" s="2">
        <v>429</v>
      </c>
      <c r="C60" s="2" t="s">
        <v>361</v>
      </c>
      <c r="D60" s="4" t="s">
        <v>203</v>
      </c>
      <c r="E60" s="116">
        <f t="shared" si="7"/>
        <v>2000</v>
      </c>
      <c r="F60" s="117">
        <f t="shared" si="7"/>
        <v>1200</v>
      </c>
      <c r="G60" s="101"/>
      <c r="K60" s="202">
        <f t="shared" si="2"/>
        <v>2000</v>
      </c>
      <c r="L60" s="202">
        <f t="shared" si="2"/>
        <v>1200</v>
      </c>
      <c r="M60" s="51"/>
      <c r="N60" s="13">
        <f t="shared" si="3"/>
        <v>1908.5</v>
      </c>
      <c r="O60" s="13">
        <f t="shared" si="4"/>
        <v>1145.0999999999999</v>
      </c>
      <c r="P60" s="51"/>
      <c r="Q60" s="587">
        <v>763.4</v>
      </c>
      <c r="R60" s="562">
        <v>763.4</v>
      </c>
      <c r="S60" s="562">
        <v>763.4</v>
      </c>
      <c r="T60" s="554">
        <v>763.4</v>
      </c>
      <c r="U60" s="478">
        <v>763.4</v>
      </c>
      <c r="V60" s="478">
        <v>706.86</v>
      </c>
      <c r="W60" s="478">
        <v>706.86</v>
      </c>
      <c r="X60" s="398">
        <v>706.86</v>
      </c>
      <c r="Y60" s="398">
        <v>512.21</v>
      </c>
      <c r="Z60" s="436">
        <v>512.21</v>
      </c>
      <c r="AA60" s="409">
        <v>512.21</v>
      </c>
      <c r="AB60" s="409">
        <v>512.21</v>
      </c>
      <c r="AC60" s="367">
        <v>405.08749999999998</v>
      </c>
      <c r="AD60" s="311">
        <v>324.07</v>
      </c>
      <c r="AE60" s="289">
        <v>321.625</v>
      </c>
      <c r="AF60" s="277">
        <v>257.3</v>
      </c>
      <c r="AG60" s="263">
        <v>257.3</v>
      </c>
      <c r="AH60" s="263">
        <v>257.3</v>
      </c>
      <c r="AI60" s="208">
        <v>247.49801999999997</v>
      </c>
      <c r="AJ60" s="208">
        <v>247.49801999999997</v>
      </c>
      <c r="AK60" s="208">
        <v>247.49801999999997</v>
      </c>
      <c r="AL60" s="208">
        <v>247.49801999999997</v>
      </c>
      <c r="AM60" s="208">
        <v>223.21249999999998</v>
      </c>
      <c r="AN60" s="191">
        <v>178.57</v>
      </c>
      <c r="AO60" s="312">
        <f t="shared" ca="1" si="0"/>
        <v>1</v>
      </c>
    </row>
    <row r="61" spans="1:42" ht="23.1" customHeight="1" x14ac:dyDescent="0.25">
      <c r="A61" s="517" t="s">
        <v>254</v>
      </c>
      <c r="B61" s="2">
        <v>430</v>
      </c>
      <c r="C61" s="2" t="s">
        <v>363</v>
      </c>
      <c r="D61" s="4" t="s">
        <v>205</v>
      </c>
      <c r="E61" s="116">
        <f t="shared" si="7"/>
        <v>3100</v>
      </c>
      <c r="F61" s="117">
        <f t="shared" si="7"/>
        <v>1900</v>
      </c>
      <c r="G61" s="101"/>
      <c r="K61" s="202">
        <f t="shared" si="2"/>
        <v>3100</v>
      </c>
      <c r="L61" s="202">
        <f t="shared" si="2"/>
        <v>1900</v>
      </c>
      <c r="M61" s="51"/>
      <c r="N61" s="13">
        <f t="shared" si="3"/>
        <v>3046.7250000000004</v>
      </c>
      <c r="O61" s="13">
        <f t="shared" si="4"/>
        <v>1828.0350000000001</v>
      </c>
      <c r="P61" s="51"/>
      <c r="Q61" s="587">
        <v>1218.69</v>
      </c>
      <c r="R61" s="562">
        <v>1218.69</v>
      </c>
      <c r="S61" s="562">
        <v>1218.69</v>
      </c>
      <c r="T61" s="554">
        <v>1218.69</v>
      </c>
      <c r="U61" s="478">
        <v>1218.69</v>
      </c>
      <c r="V61" s="478">
        <v>1128.4100000000001</v>
      </c>
      <c r="W61" s="478">
        <v>1128.4100000000001</v>
      </c>
      <c r="X61" s="398">
        <v>1128.4100000000001</v>
      </c>
      <c r="Y61" s="398">
        <v>817.69</v>
      </c>
      <c r="Z61" s="436">
        <v>817.69</v>
      </c>
      <c r="AA61" s="409">
        <v>817.69</v>
      </c>
      <c r="AB61" s="409">
        <v>817.69</v>
      </c>
      <c r="AC61" s="367">
        <v>590.45000000000005</v>
      </c>
      <c r="AD61" s="311">
        <v>472.36</v>
      </c>
      <c r="AE61" s="289">
        <v>513.4375</v>
      </c>
      <c r="AF61" s="277">
        <v>410.75</v>
      </c>
      <c r="AG61" s="263">
        <v>410.75</v>
      </c>
      <c r="AH61" s="263">
        <v>410.75</v>
      </c>
      <c r="AI61" s="208">
        <v>395.09315999999995</v>
      </c>
      <c r="AJ61" s="208">
        <v>395.09315999999995</v>
      </c>
      <c r="AK61" s="208">
        <v>395.09315999999995</v>
      </c>
      <c r="AL61" s="208">
        <v>395.09315999999995</v>
      </c>
      <c r="AM61" s="208">
        <v>356.32499999999999</v>
      </c>
      <c r="AN61" s="191">
        <v>285.06</v>
      </c>
      <c r="AO61" s="312">
        <f t="shared" ca="1" si="0"/>
        <v>1</v>
      </c>
    </row>
    <row r="62" spans="1:42" ht="15" customHeight="1" x14ac:dyDescent="0.25">
      <c r="D62" s="136"/>
      <c r="E62" s="138"/>
      <c r="F62" s="139"/>
      <c r="J62" s="34"/>
      <c r="K62" s="202">
        <f t="shared" si="2"/>
        <v>0</v>
      </c>
      <c r="L62" s="202">
        <f t="shared" si="2"/>
        <v>0</v>
      </c>
      <c r="M62" s="2"/>
      <c r="N62" s="13"/>
      <c r="O62" s="13"/>
      <c r="P62" s="2"/>
      <c r="Q62" s="398"/>
      <c r="R62" s="398"/>
      <c r="S62" s="398"/>
      <c r="T62" s="398"/>
      <c r="U62" s="398"/>
      <c r="V62" s="398"/>
      <c r="W62" s="398"/>
      <c r="X62" s="398"/>
      <c r="Y62" s="398"/>
      <c r="Z62" s="400"/>
      <c r="AA62" s="400"/>
      <c r="AB62" s="400"/>
      <c r="AC62" s="332"/>
      <c r="AD62" s="340"/>
      <c r="AE62" s="330"/>
      <c r="AF62" s="280"/>
      <c r="AG62" s="331"/>
      <c r="AH62" s="331"/>
      <c r="AI62" s="208"/>
      <c r="AJ62" s="208"/>
      <c r="AK62" s="208"/>
      <c r="AL62" s="208"/>
      <c r="AM62" s="208"/>
      <c r="AN62" s="191"/>
      <c r="AO62" s="312" t="e">
        <f t="shared" ca="1" si="0"/>
        <v>#DIV/0!</v>
      </c>
    </row>
    <row r="63" spans="1:42" ht="23.1" customHeight="1" x14ac:dyDescent="0.25">
      <c r="D63" s="615" t="s">
        <v>945</v>
      </c>
      <c r="E63" s="615"/>
      <c r="F63" s="615"/>
      <c r="G63" s="615"/>
      <c r="H63" s="615"/>
      <c r="I63" s="615"/>
      <c r="J63" s="34"/>
      <c r="K63" s="202">
        <f t="shared" si="2"/>
        <v>0</v>
      </c>
      <c r="L63" s="202">
        <f t="shared" si="2"/>
        <v>0</v>
      </c>
      <c r="M63" s="2"/>
      <c r="N63" s="13"/>
      <c r="O63" s="13"/>
      <c r="P63" s="2"/>
      <c r="Q63" s="588">
        <v>45589</v>
      </c>
      <c r="R63" s="571">
        <v>45569</v>
      </c>
      <c r="S63" s="571">
        <v>45569</v>
      </c>
      <c r="T63" s="553">
        <v>45483</v>
      </c>
      <c r="U63" s="528">
        <v>45455</v>
      </c>
      <c r="V63" s="523">
        <v>45426</v>
      </c>
      <c r="W63" s="481">
        <v>220324</v>
      </c>
      <c r="X63" s="472">
        <v>220324</v>
      </c>
      <c r="Y63" s="398"/>
      <c r="Z63" s="400"/>
      <c r="AA63" s="400"/>
      <c r="AB63" s="400"/>
      <c r="AC63" s="332"/>
      <c r="AD63" s="340"/>
      <c r="AE63" s="330"/>
      <c r="AF63" s="280"/>
      <c r="AG63" s="331"/>
      <c r="AH63" s="331"/>
      <c r="AI63" s="208"/>
      <c r="AJ63" s="208"/>
      <c r="AK63" s="208"/>
      <c r="AL63" s="208"/>
      <c r="AM63" s="208"/>
      <c r="AN63" s="191"/>
      <c r="AO63" s="312">
        <f t="shared" ca="1" si="0"/>
        <v>1.0004388948627356</v>
      </c>
    </row>
    <row r="64" spans="1:42" s="66" customFormat="1" ht="23.1" customHeight="1" x14ac:dyDescent="0.25">
      <c r="A64" s="519" t="s">
        <v>255</v>
      </c>
      <c r="B64" s="2">
        <v>1618</v>
      </c>
      <c r="C64" s="2" t="s">
        <v>388</v>
      </c>
      <c r="D64" s="4" t="s">
        <v>210</v>
      </c>
      <c r="E64" s="116">
        <f t="shared" ref="E64:F76" si="8">K64</f>
        <v>700</v>
      </c>
      <c r="F64" s="117">
        <f t="shared" si="8"/>
        <v>400</v>
      </c>
      <c r="G64" s="101"/>
      <c r="H64" s="2"/>
      <c r="I64" s="2"/>
      <c r="J64" s="71"/>
      <c r="K64" s="202">
        <f t="shared" si="2"/>
        <v>700</v>
      </c>
      <c r="L64" s="202">
        <f t="shared" si="2"/>
        <v>400</v>
      </c>
      <c r="M64" s="51"/>
      <c r="N64" s="13">
        <f t="shared" si="3"/>
        <v>625</v>
      </c>
      <c r="O64" s="13">
        <f t="shared" si="4"/>
        <v>375</v>
      </c>
      <c r="P64" s="63"/>
      <c r="Q64" s="587">
        <v>250</v>
      </c>
      <c r="R64" s="562">
        <v>227.28</v>
      </c>
      <c r="S64" s="562">
        <v>227.28</v>
      </c>
      <c r="T64" s="554">
        <v>227.28</v>
      </c>
      <c r="U64" s="529">
        <v>227.28</v>
      </c>
      <c r="V64" s="520">
        <v>210.44</v>
      </c>
      <c r="W64" s="482">
        <v>194.86</v>
      </c>
      <c r="X64" s="467">
        <v>194.86</v>
      </c>
      <c r="Y64" s="398">
        <v>158.50575365625002</v>
      </c>
      <c r="Z64" s="400">
        <v>158.50575365625002</v>
      </c>
      <c r="AA64" s="410">
        <v>158.50575365625002</v>
      </c>
      <c r="AB64" s="410">
        <v>158.50575365625002</v>
      </c>
      <c r="AC64" s="367">
        <v>144.0961396875</v>
      </c>
      <c r="AD64" s="300">
        <v>115.27691175000001</v>
      </c>
      <c r="AE64" s="289">
        <v>115.27691175000001</v>
      </c>
      <c r="AF64" s="277">
        <v>92.221529400000009</v>
      </c>
      <c r="AG64" s="263">
        <v>92.221529400000009</v>
      </c>
      <c r="AH64" s="263">
        <v>92.221529400000009</v>
      </c>
      <c r="AI64" s="208">
        <v>83.837754000000004</v>
      </c>
      <c r="AJ64" s="208">
        <v>83.837754000000004</v>
      </c>
      <c r="AK64" s="208">
        <v>83.837754000000004</v>
      </c>
      <c r="AL64" s="208">
        <v>83.837754000000004</v>
      </c>
      <c r="AM64" s="208">
        <v>75.611250000000013</v>
      </c>
      <c r="AN64" s="192">
        <v>60.489000000000004</v>
      </c>
      <c r="AO64" s="312">
        <f t="shared" ca="1" si="0"/>
        <v>1.0999648011263639</v>
      </c>
      <c r="AP64" s="144"/>
    </row>
    <row r="65" spans="1:48" ht="23.1" customHeight="1" x14ac:dyDescent="0.25">
      <c r="A65" s="519" t="s">
        <v>255</v>
      </c>
      <c r="B65" s="2">
        <v>1619</v>
      </c>
      <c r="C65" s="2" t="s">
        <v>389</v>
      </c>
      <c r="D65" s="4" t="s">
        <v>211</v>
      </c>
      <c r="E65" s="116">
        <f t="shared" si="8"/>
        <v>1100</v>
      </c>
      <c r="F65" s="117">
        <f t="shared" si="8"/>
        <v>700</v>
      </c>
      <c r="G65" s="101"/>
      <c r="J65" s="71"/>
      <c r="K65" s="202">
        <f t="shared" si="2"/>
        <v>1100</v>
      </c>
      <c r="L65" s="202">
        <f t="shared" si="2"/>
        <v>700</v>
      </c>
      <c r="M65" s="51"/>
      <c r="N65" s="13">
        <f t="shared" si="3"/>
        <v>1032.7</v>
      </c>
      <c r="O65" s="13">
        <f t="shared" si="4"/>
        <v>619.62</v>
      </c>
      <c r="P65" s="51"/>
      <c r="Q65" s="587">
        <v>413.08</v>
      </c>
      <c r="R65" s="562">
        <v>375.53</v>
      </c>
      <c r="S65" s="562">
        <v>375.53</v>
      </c>
      <c r="T65" s="554">
        <v>375.53</v>
      </c>
      <c r="U65" s="529">
        <v>375.53</v>
      </c>
      <c r="V65" s="520">
        <v>347.71</v>
      </c>
      <c r="W65" s="482">
        <v>321.95</v>
      </c>
      <c r="X65" s="467">
        <v>321.95</v>
      </c>
      <c r="Y65" s="398">
        <v>261.84147412500005</v>
      </c>
      <c r="Z65" s="400">
        <v>261.84147412500005</v>
      </c>
      <c r="AA65" s="410">
        <v>261.84147412500005</v>
      </c>
      <c r="AB65" s="410">
        <v>261.84147412500005</v>
      </c>
      <c r="AC65" s="367">
        <v>238.03770375000002</v>
      </c>
      <c r="AD65" s="300">
        <v>190.43016300000002</v>
      </c>
      <c r="AE65" s="289">
        <v>190.43016300000002</v>
      </c>
      <c r="AF65" s="277">
        <v>152.34413040000001</v>
      </c>
      <c r="AG65" s="263">
        <v>152.34413040000001</v>
      </c>
      <c r="AH65" s="263">
        <v>152.34413040000001</v>
      </c>
      <c r="AI65" s="208">
        <v>138.494664</v>
      </c>
      <c r="AJ65" s="208">
        <v>138.494664</v>
      </c>
      <c r="AK65" s="208">
        <v>138.494664</v>
      </c>
      <c r="AL65" s="208">
        <v>138.494664</v>
      </c>
      <c r="AM65" s="208">
        <v>124.905</v>
      </c>
      <c r="AN65" s="190">
        <v>99.924000000000007</v>
      </c>
      <c r="AO65" s="312">
        <f t="shared" ca="1" si="0"/>
        <v>1.0999920112907091</v>
      </c>
    </row>
    <row r="66" spans="1:48" ht="23.1" customHeight="1" x14ac:dyDescent="0.25">
      <c r="A66" s="519" t="s">
        <v>255</v>
      </c>
      <c r="B66" s="2">
        <v>1620</v>
      </c>
      <c r="C66" s="2" t="s">
        <v>390</v>
      </c>
      <c r="D66" s="4" t="s">
        <v>212</v>
      </c>
      <c r="E66" s="116">
        <f t="shared" si="8"/>
        <v>1400</v>
      </c>
      <c r="F66" s="117">
        <f t="shared" si="8"/>
        <v>900</v>
      </c>
      <c r="G66" s="101"/>
      <c r="J66" s="71"/>
      <c r="K66" s="202">
        <f t="shared" si="2"/>
        <v>1400</v>
      </c>
      <c r="L66" s="202">
        <f t="shared" si="2"/>
        <v>900</v>
      </c>
      <c r="M66" s="51"/>
      <c r="N66" s="13">
        <f t="shared" si="3"/>
        <v>1375.25</v>
      </c>
      <c r="O66" s="13">
        <f t="shared" si="4"/>
        <v>825.15000000000009</v>
      </c>
      <c r="P66" s="51"/>
      <c r="Q66" s="587">
        <v>550.1</v>
      </c>
      <c r="R66" s="562">
        <v>500.09</v>
      </c>
      <c r="S66" s="562">
        <v>500.09</v>
      </c>
      <c r="T66" s="554">
        <v>500.09</v>
      </c>
      <c r="U66" s="529">
        <v>500.09</v>
      </c>
      <c r="V66" s="520">
        <v>463.05</v>
      </c>
      <c r="W66" s="482">
        <v>428.75</v>
      </c>
      <c r="X66" s="467">
        <v>428.75</v>
      </c>
      <c r="Y66" s="398">
        <v>348.74724740624998</v>
      </c>
      <c r="Z66" s="400">
        <v>348.74724740624998</v>
      </c>
      <c r="AA66" s="410">
        <v>348.74724740624998</v>
      </c>
      <c r="AB66" s="410">
        <v>348.74724740624998</v>
      </c>
      <c r="AC66" s="367">
        <v>317.04295218749996</v>
      </c>
      <c r="AD66" s="300">
        <v>253.63436174999998</v>
      </c>
      <c r="AE66" s="289">
        <v>253.63436174999998</v>
      </c>
      <c r="AF66" s="277">
        <v>202.90748939999997</v>
      </c>
      <c r="AG66" s="263">
        <v>202.90748939999997</v>
      </c>
      <c r="AH66" s="263">
        <v>202.90748939999997</v>
      </c>
      <c r="AI66" s="208">
        <v>184.46135399999997</v>
      </c>
      <c r="AJ66" s="208">
        <v>184.46135399999997</v>
      </c>
      <c r="AK66" s="208">
        <v>184.46135399999997</v>
      </c>
      <c r="AL66" s="208">
        <v>184.46135399999997</v>
      </c>
      <c r="AM66" s="208">
        <v>166.36124999999998</v>
      </c>
      <c r="AN66" s="190">
        <v>133.089</v>
      </c>
      <c r="AO66" s="312">
        <f t="shared" ca="1" si="0"/>
        <v>1.100001999640065</v>
      </c>
    </row>
    <row r="67" spans="1:48" ht="23.1" customHeight="1" x14ac:dyDescent="0.25">
      <c r="A67" s="519" t="s">
        <v>255</v>
      </c>
      <c r="B67" s="2">
        <v>1621</v>
      </c>
      <c r="C67" s="2" t="s">
        <v>391</v>
      </c>
      <c r="D67" s="4" t="s">
        <v>213</v>
      </c>
      <c r="E67" s="116">
        <f t="shared" si="8"/>
        <v>2000</v>
      </c>
      <c r="F67" s="117">
        <f t="shared" si="8"/>
        <v>1200</v>
      </c>
      <c r="G67" s="101"/>
      <c r="J67" s="71"/>
      <c r="K67" s="202">
        <f t="shared" si="2"/>
        <v>2000</v>
      </c>
      <c r="L67" s="202">
        <f t="shared" si="2"/>
        <v>1200</v>
      </c>
      <c r="M67" s="51"/>
      <c r="N67" s="13">
        <f t="shared" si="3"/>
        <v>1926.0749999999998</v>
      </c>
      <c r="O67" s="13">
        <f t="shared" si="4"/>
        <v>1155.645</v>
      </c>
      <c r="P67" s="51"/>
      <c r="Q67" s="587">
        <v>770.43</v>
      </c>
      <c r="R67" s="562">
        <v>700.39</v>
      </c>
      <c r="S67" s="562">
        <v>700.39</v>
      </c>
      <c r="T67" s="554">
        <v>700.39</v>
      </c>
      <c r="U67" s="529">
        <v>700.39</v>
      </c>
      <c r="V67" s="520">
        <v>648.51</v>
      </c>
      <c r="W67" s="482">
        <v>600.47</v>
      </c>
      <c r="X67" s="467">
        <v>600.47</v>
      </c>
      <c r="Y67" s="398">
        <v>488.43062296875001</v>
      </c>
      <c r="Z67" s="400">
        <v>488.43062296875001</v>
      </c>
      <c r="AA67" s="410">
        <v>488.43062296875001</v>
      </c>
      <c r="AB67" s="410">
        <v>488.43062296875001</v>
      </c>
      <c r="AC67" s="367">
        <v>444.02783906249999</v>
      </c>
      <c r="AD67" s="300">
        <v>355.22227125000001</v>
      </c>
      <c r="AE67" s="289">
        <v>355.22227125000001</v>
      </c>
      <c r="AF67" s="277">
        <v>284.177817</v>
      </c>
      <c r="AG67" s="263">
        <v>284.177817</v>
      </c>
      <c r="AH67" s="263">
        <v>284.177817</v>
      </c>
      <c r="AI67" s="208">
        <v>258.34346999999997</v>
      </c>
      <c r="AJ67" s="208">
        <v>258.34346999999997</v>
      </c>
      <c r="AK67" s="208">
        <v>258.34346999999997</v>
      </c>
      <c r="AL67" s="208">
        <v>258.34346999999997</v>
      </c>
      <c r="AM67" s="208">
        <v>232.99375000000001</v>
      </c>
      <c r="AN67" s="190">
        <v>186.39500000000001</v>
      </c>
      <c r="AO67" s="312">
        <f t="shared" ca="1" si="0"/>
        <v>1.1000014277759533</v>
      </c>
    </row>
    <row r="68" spans="1:48" s="144" customFormat="1" ht="23.1" customHeight="1" x14ac:dyDescent="0.25">
      <c r="A68" s="519" t="s">
        <v>255</v>
      </c>
      <c r="B68" s="2">
        <v>1622</v>
      </c>
      <c r="C68" s="2" t="s">
        <v>392</v>
      </c>
      <c r="D68" s="4" t="s">
        <v>214</v>
      </c>
      <c r="E68" s="116">
        <f t="shared" si="8"/>
        <v>2700</v>
      </c>
      <c r="F68" s="117">
        <f t="shared" si="8"/>
        <v>1700</v>
      </c>
      <c r="G68" s="101"/>
      <c r="H68" s="2"/>
      <c r="I68" s="2"/>
      <c r="J68" s="71"/>
      <c r="K68" s="202">
        <f t="shared" si="2"/>
        <v>2700</v>
      </c>
      <c r="L68" s="202">
        <f t="shared" si="2"/>
        <v>1700</v>
      </c>
      <c r="M68" s="51"/>
      <c r="N68" s="13">
        <f t="shared" si="3"/>
        <v>2682</v>
      </c>
      <c r="O68" s="13">
        <f t="shared" si="4"/>
        <v>1609.1999999999998</v>
      </c>
      <c r="P68" s="51"/>
      <c r="Q68" s="587">
        <v>1072.8</v>
      </c>
      <c r="R68" s="562">
        <v>975.27</v>
      </c>
      <c r="S68" s="562">
        <v>975.27</v>
      </c>
      <c r="T68" s="554">
        <v>975.27</v>
      </c>
      <c r="U68" s="529">
        <v>975.27</v>
      </c>
      <c r="V68" s="520">
        <v>903.02</v>
      </c>
      <c r="W68" s="482">
        <v>836.13</v>
      </c>
      <c r="X68" s="467">
        <v>836.13</v>
      </c>
      <c r="Y68" s="398">
        <v>680.11334015625016</v>
      </c>
      <c r="Z68" s="400">
        <v>680.11334015625016</v>
      </c>
      <c r="AA68" s="410">
        <v>680.11334015625016</v>
      </c>
      <c r="AB68" s="410">
        <v>680.11334015625016</v>
      </c>
      <c r="AC68" s="367">
        <v>618.28485468750011</v>
      </c>
      <c r="AD68" s="300">
        <v>494.62788375000008</v>
      </c>
      <c r="AE68" s="289">
        <v>494.62788375000008</v>
      </c>
      <c r="AF68" s="277">
        <v>395.70230700000008</v>
      </c>
      <c r="AG68" s="263">
        <v>395.70230700000008</v>
      </c>
      <c r="AH68" s="263">
        <v>395.70230700000008</v>
      </c>
      <c r="AI68" s="208">
        <v>359.72937000000002</v>
      </c>
      <c r="AJ68" s="208">
        <v>359.72937000000002</v>
      </c>
      <c r="AK68" s="208">
        <v>359.72937000000002</v>
      </c>
      <c r="AL68" s="208">
        <v>359.72937000000002</v>
      </c>
      <c r="AM68" s="208">
        <v>324.43125000000003</v>
      </c>
      <c r="AN68" s="190">
        <v>259.54500000000002</v>
      </c>
      <c r="AO68" s="312">
        <f t="shared" ca="1" si="0"/>
        <v>1.1000030760712418</v>
      </c>
      <c r="AQ68" s="34"/>
      <c r="AR68" s="34"/>
      <c r="AS68" s="34"/>
      <c r="AT68" s="34"/>
      <c r="AU68" s="34"/>
      <c r="AV68" s="34"/>
    </row>
    <row r="69" spans="1:48" s="144" customFormat="1" ht="23.1" customHeight="1" x14ac:dyDescent="0.25">
      <c r="A69" s="519" t="s">
        <v>255</v>
      </c>
      <c r="B69" s="2">
        <v>1623</v>
      </c>
      <c r="C69" s="2" t="s">
        <v>393</v>
      </c>
      <c r="D69" s="4" t="s">
        <v>215</v>
      </c>
      <c r="E69" s="116">
        <f t="shared" si="8"/>
        <v>3400</v>
      </c>
      <c r="F69" s="117">
        <f t="shared" si="8"/>
        <v>2100</v>
      </c>
      <c r="G69" s="101"/>
      <c r="H69" s="2"/>
      <c r="I69" s="2"/>
      <c r="J69" s="71"/>
      <c r="K69" s="202">
        <f t="shared" si="2"/>
        <v>3400</v>
      </c>
      <c r="L69" s="202">
        <f t="shared" si="2"/>
        <v>2100</v>
      </c>
      <c r="M69" s="51"/>
      <c r="N69" s="13">
        <f t="shared" si="3"/>
        <v>3369.7250000000004</v>
      </c>
      <c r="O69" s="13">
        <f t="shared" si="4"/>
        <v>2021.835</v>
      </c>
      <c r="P69" s="51"/>
      <c r="Q69" s="587">
        <v>1347.89</v>
      </c>
      <c r="R69" s="562">
        <v>1225.3599999999999</v>
      </c>
      <c r="S69" s="562">
        <v>1225.3599999999999</v>
      </c>
      <c r="T69" s="554">
        <v>1225.3599999999999</v>
      </c>
      <c r="U69" s="529">
        <v>1225.3599999999999</v>
      </c>
      <c r="V69" s="520">
        <v>1134.5899999999999</v>
      </c>
      <c r="W69" s="482">
        <v>1050.55</v>
      </c>
      <c r="X69" s="467">
        <v>1050.55</v>
      </c>
      <c r="Y69" s="398">
        <v>854.50137609375008</v>
      </c>
      <c r="Z69" s="400">
        <v>854.50137609375008</v>
      </c>
      <c r="AA69" s="410">
        <v>854.50137609375008</v>
      </c>
      <c r="AB69" s="410">
        <v>854.50137609375008</v>
      </c>
      <c r="AC69" s="367">
        <v>776.81943281250005</v>
      </c>
      <c r="AD69" s="300">
        <v>621.45554625</v>
      </c>
      <c r="AE69" s="289">
        <v>621.45554625</v>
      </c>
      <c r="AF69" s="277">
        <v>497.16443700000002</v>
      </c>
      <c r="AG69" s="263">
        <v>497.16443700000002</v>
      </c>
      <c r="AH69" s="263">
        <v>497.16443700000002</v>
      </c>
      <c r="AI69" s="208">
        <v>451.96767</v>
      </c>
      <c r="AJ69" s="208">
        <v>451.96767</v>
      </c>
      <c r="AK69" s="208">
        <v>451.96767</v>
      </c>
      <c r="AL69" s="208">
        <v>451.96767</v>
      </c>
      <c r="AM69" s="208">
        <v>407.61875000000003</v>
      </c>
      <c r="AN69" s="190">
        <v>326.09500000000003</v>
      </c>
      <c r="AO69" s="312">
        <f t="shared" ca="1" si="0"/>
        <v>1.0999951034797939</v>
      </c>
      <c r="AQ69" s="34"/>
      <c r="AR69" s="34"/>
      <c r="AS69" s="34"/>
      <c r="AT69" s="34"/>
      <c r="AU69" s="34"/>
      <c r="AV69" s="34"/>
    </row>
    <row r="70" spans="1:48" s="144" customFormat="1" ht="23.1" customHeight="1" x14ac:dyDescent="0.25">
      <c r="A70" s="519" t="s">
        <v>255</v>
      </c>
      <c r="B70" s="2">
        <v>1624</v>
      </c>
      <c r="C70" s="2" t="s">
        <v>394</v>
      </c>
      <c r="D70" s="4" t="s">
        <v>216</v>
      </c>
      <c r="E70" s="116">
        <f t="shared" si="8"/>
        <v>5800</v>
      </c>
      <c r="F70" s="117">
        <f t="shared" si="8"/>
        <v>3500</v>
      </c>
      <c r="G70" s="101"/>
      <c r="H70" s="2"/>
      <c r="I70" s="2"/>
      <c r="J70" s="71"/>
      <c r="K70" s="202">
        <f t="shared" si="2"/>
        <v>5800</v>
      </c>
      <c r="L70" s="202">
        <f t="shared" si="2"/>
        <v>3500</v>
      </c>
      <c r="M70" s="51"/>
      <c r="N70" s="13">
        <f t="shared" si="3"/>
        <v>5777.7999999999993</v>
      </c>
      <c r="O70" s="13">
        <f t="shared" si="4"/>
        <v>3466.68</v>
      </c>
      <c r="P70" s="51"/>
      <c r="Q70" s="587">
        <v>2311.12</v>
      </c>
      <c r="R70" s="562">
        <v>2101.02</v>
      </c>
      <c r="S70" s="562">
        <v>2101.02</v>
      </c>
      <c r="T70" s="554">
        <v>2101.02</v>
      </c>
      <c r="U70" s="529">
        <v>2101.02</v>
      </c>
      <c r="V70" s="520">
        <v>1945.39</v>
      </c>
      <c r="W70" s="482">
        <v>1801.28</v>
      </c>
      <c r="X70" s="467">
        <v>1801.28</v>
      </c>
      <c r="Y70" s="398">
        <v>1465.1189220937504</v>
      </c>
      <c r="Z70" s="400">
        <v>1465.1189220937504</v>
      </c>
      <c r="AA70" s="410">
        <v>1465.1189220937504</v>
      </c>
      <c r="AB70" s="410">
        <v>1465.1189220937504</v>
      </c>
      <c r="AC70" s="367">
        <v>1331.9262928125002</v>
      </c>
      <c r="AD70" s="300">
        <v>1065.5410342500002</v>
      </c>
      <c r="AE70" s="289">
        <v>1065.5410342500002</v>
      </c>
      <c r="AF70" s="277">
        <v>852.43282740000006</v>
      </c>
      <c r="AG70" s="263">
        <v>852.43282740000006</v>
      </c>
      <c r="AH70" s="263">
        <v>852.43282740000006</v>
      </c>
      <c r="AI70" s="208">
        <v>774.93893400000002</v>
      </c>
      <c r="AJ70" s="208">
        <v>774.93893400000002</v>
      </c>
      <c r="AK70" s="208">
        <v>774.93893400000002</v>
      </c>
      <c r="AL70" s="208">
        <v>774.93893400000002</v>
      </c>
      <c r="AM70" s="208">
        <v>698.89875000000006</v>
      </c>
      <c r="AN70" s="190">
        <v>559.11900000000003</v>
      </c>
      <c r="AO70" s="312">
        <f t="shared" ca="1" si="0"/>
        <v>1.0999990480814081</v>
      </c>
      <c r="AQ70" s="34"/>
      <c r="AR70" s="34"/>
      <c r="AS70" s="34"/>
      <c r="AT70" s="34"/>
      <c r="AU70" s="34"/>
      <c r="AV70" s="34"/>
    </row>
    <row r="71" spans="1:48" s="144" customFormat="1" ht="23.1" customHeight="1" x14ac:dyDescent="0.25">
      <c r="A71" s="519" t="s">
        <v>255</v>
      </c>
      <c r="B71" s="2">
        <v>1625</v>
      </c>
      <c r="C71" s="2" t="s">
        <v>395</v>
      </c>
      <c r="D71" s="4" t="s">
        <v>217</v>
      </c>
      <c r="E71" s="116">
        <f t="shared" si="8"/>
        <v>9000</v>
      </c>
      <c r="F71" s="117">
        <f t="shared" si="8"/>
        <v>5400</v>
      </c>
      <c r="G71" s="101"/>
      <c r="H71" s="2"/>
      <c r="I71" s="233"/>
      <c r="J71" s="71"/>
      <c r="K71" s="202">
        <f t="shared" si="2"/>
        <v>9000</v>
      </c>
      <c r="L71" s="202">
        <f t="shared" si="2"/>
        <v>5400</v>
      </c>
      <c r="M71" s="51"/>
      <c r="N71" s="13">
        <f t="shared" si="3"/>
        <v>8941.7749999999996</v>
      </c>
      <c r="O71" s="13">
        <f t="shared" si="4"/>
        <v>5365.0650000000005</v>
      </c>
      <c r="P71" s="51"/>
      <c r="Q71" s="587">
        <v>3576.71</v>
      </c>
      <c r="R71" s="562">
        <v>3251.56</v>
      </c>
      <c r="S71" s="562">
        <v>3251.56</v>
      </c>
      <c r="T71" s="554">
        <v>3251.56</v>
      </c>
      <c r="U71" s="529">
        <v>3251.56</v>
      </c>
      <c r="V71" s="520">
        <v>3010.71</v>
      </c>
      <c r="W71" s="482">
        <v>2787.69</v>
      </c>
      <c r="X71" s="467">
        <v>2787.69</v>
      </c>
      <c r="Y71" s="398">
        <v>2267.44800975</v>
      </c>
      <c r="Z71" s="400">
        <v>2267.44800975</v>
      </c>
      <c r="AA71" s="410">
        <v>2267.44800975</v>
      </c>
      <c r="AB71" s="410">
        <v>2267.44800975</v>
      </c>
      <c r="AC71" s="367">
        <v>2061.3163724999999</v>
      </c>
      <c r="AD71" s="300">
        <v>1649.0530979999999</v>
      </c>
      <c r="AE71" s="289">
        <v>1649.0530979999999</v>
      </c>
      <c r="AF71" s="277">
        <v>1319.2424784</v>
      </c>
      <c r="AG71" s="263">
        <v>1319.2424784</v>
      </c>
      <c r="AH71" s="263">
        <v>1319.2424784</v>
      </c>
      <c r="AI71" s="208">
        <v>1199.311344</v>
      </c>
      <c r="AJ71" s="208">
        <v>1199.311344</v>
      </c>
      <c r="AK71" s="208">
        <v>1199.311344</v>
      </c>
      <c r="AL71" s="208">
        <v>1199.311344</v>
      </c>
      <c r="AM71" s="208">
        <v>1081.6300000000001</v>
      </c>
      <c r="AN71" s="190">
        <v>865.30400000000009</v>
      </c>
      <c r="AO71" s="312">
        <f t="shared" ca="1" si="0"/>
        <v>1.0999981547318827</v>
      </c>
      <c r="AQ71" s="34"/>
      <c r="AR71" s="34"/>
      <c r="AS71" s="34"/>
      <c r="AT71" s="34"/>
      <c r="AU71" s="34"/>
      <c r="AV71" s="34"/>
    </row>
    <row r="72" spans="1:48" s="144" customFormat="1" ht="23.1" customHeight="1" x14ac:dyDescent="0.25">
      <c r="A72" s="519" t="s">
        <v>255</v>
      </c>
      <c r="B72" s="2">
        <v>1626</v>
      </c>
      <c r="C72" s="2" t="s">
        <v>396</v>
      </c>
      <c r="D72" s="4" t="s">
        <v>218</v>
      </c>
      <c r="E72" s="116">
        <f t="shared" si="8"/>
        <v>13100</v>
      </c>
      <c r="F72" s="117">
        <f t="shared" si="8"/>
        <v>7900</v>
      </c>
      <c r="G72" s="101"/>
      <c r="H72" s="2"/>
      <c r="I72" s="2"/>
      <c r="J72" s="71"/>
      <c r="K72" s="202">
        <f t="shared" si="2"/>
        <v>13100</v>
      </c>
      <c r="L72" s="202">
        <f t="shared" si="2"/>
        <v>7900</v>
      </c>
      <c r="M72" s="51"/>
      <c r="N72" s="13">
        <f t="shared" si="3"/>
        <v>13068.125</v>
      </c>
      <c r="O72" s="13">
        <f t="shared" si="4"/>
        <v>7840.875</v>
      </c>
      <c r="P72" s="51"/>
      <c r="Q72" s="587">
        <v>5227.25</v>
      </c>
      <c r="R72" s="562">
        <v>4752.04</v>
      </c>
      <c r="S72" s="562">
        <v>4752.04</v>
      </c>
      <c r="T72" s="554">
        <v>4752.04</v>
      </c>
      <c r="U72" s="529">
        <v>4752.04</v>
      </c>
      <c r="V72" s="520">
        <v>4400.03</v>
      </c>
      <c r="W72" s="482">
        <v>4074.11</v>
      </c>
      <c r="X72" s="467">
        <v>4074.11</v>
      </c>
      <c r="Y72" s="398">
        <v>3313.805049843751</v>
      </c>
      <c r="Z72" s="400">
        <v>3313.805049843751</v>
      </c>
      <c r="AA72" s="410">
        <v>3313.805049843751</v>
      </c>
      <c r="AB72" s="410">
        <v>3313.805049843751</v>
      </c>
      <c r="AC72" s="367">
        <v>3012.5500453125005</v>
      </c>
      <c r="AD72" s="300">
        <v>2410.0400362500004</v>
      </c>
      <c r="AE72" s="289">
        <v>2410.0400362500004</v>
      </c>
      <c r="AF72" s="277">
        <v>1928.0320290000004</v>
      </c>
      <c r="AG72" s="263">
        <v>1928.0320290000004</v>
      </c>
      <c r="AH72" s="263">
        <v>1928.0320290000004</v>
      </c>
      <c r="AI72" s="208">
        <v>1752.7563900000002</v>
      </c>
      <c r="AJ72" s="208">
        <v>1752.7563900000002</v>
      </c>
      <c r="AK72" s="208">
        <v>1752.7563900000002</v>
      </c>
      <c r="AL72" s="208">
        <v>1752.7563900000002</v>
      </c>
      <c r="AM72" s="208">
        <v>1580.7687500000002</v>
      </c>
      <c r="AN72" s="190">
        <v>1264.6150000000002</v>
      </c>
      <c r="AO72" s="312">
        <f t="shared" ca="1" si="0"/>
        <v>1.1000012626156346</v>
      </c>
      <c r="AQ72" s="34"/>
      <c r="AR72" s="34"/>
      <c r="AS72" s="34"/>
      <c r="AT72" s="34"/>
      <c r="AU72" s="34"/>
      <c r="AV72" s="34"/>
    </row>
    <row r="73" spans="1:48" s="144" customFormat="1" ht="23.1" customHeight="1" x14ac:dyDescent="0.25">
      <c r="A73" s="519" t="s">
        <v>255</v>
      </c>
      <c r="B73" s="2">
        <v>1623</v>
      </c>
      <c r="C73" s="2" t="s">
        <v>393</v>
      </c>
      <c r="D73" s="4" t="s">
        <v>964</v>
      </c>
      <c r="E73" s="116">
        <f t="shared" si="8"/>
        <v>11500</v>
      </c>
      <c r="F73" s="117">
        <f t="shared" si="8"/>
        <v>6900</v>
      </c>
      <c r="G73" s="101"/>
      <c r="H73" s="2"/>
      <c r="I73" s="2"/>
      <c r="J73" s="71"/>
      <c r="K73" s="202">
        <f t="shared" si="2"/>
        <v>11500</v>
      </c>
      <c r="L73" s="202">
        <f t="shared" si="2"/>
        <v>6900</v>
      </c>
      <c r="M73" s="51"/>
      <c r="N73" s="13">
        <f t="shared" si="3"/>
        <v>11429.475</v>
      </c>
      <c r="O73" s="13">
        <f t="shared" si="4"/>
        <v>6857.6849999999995</v>
      </c>
      <c r="P73" s="51"/>
      <c r="Q73" s="587">
        <v>4571.79</v>
      </c>
      <c r="R73" s="562">
        <v>4156.17</v>
      </c>
      <c r="S73" s="562">
        <v>4156.17</v>
      </c>
      <c r="T73" s="554">
        <v>4156.17</v>
      </c>
      <c r="U73" s="529">
        <v>1225.3599999999999</v>
      </c>
      <c r="V73" s="520">
        <v>1134.5899999999999</v>
      </c>
      <c r="W73" s="482">
        <v>1050.55</v>
      </c>
      <c r="X73" s="467">
        <v>1050.55</v>
      </c>
      <c r="Y73" s="398">
        <v>854.50137609375008</v>
      </c>
      <c r="Z73" s="400">
        <v>854.50137609375008</v>
      </c>
      <c r="AA73" s="410">
        <v>854.50137609375008</v>
      </c>
      <c r="AB73" s="410">
        <v>854.50137609375008</v>
      </c>
      <c r="AC73" s="367">
        <v>776.81943281250005</v>
      </c>
      <c r="AD73" s="300">
        <v>621.45554625</v>
      </c>
      <c r="AE73" s="289">
        <v>621.45554625</v>
      </c>
      <c r="AF73" s="277">
        <v>497.16443700000002</v>
      </c>
      <c r="AG73" s="263">
        <v>497.16443700000002</v>
      </c>
      <c r="AH73" s="263">
        <v>497.16443700000002</v>
      </c>
      <c r="AI73" s="208">
        <v>451.96767</v>
      </c>
      <c r="AJ73" s="208">
        <v>451.96767</v>
      </c>
      <c r="AK73" s="208">
        <v>451.96767</v>
      </c>
      <c r="AL73" s="208">
        <v>451.96767</v>
      </c>
      <c r="AM73" s="208">
        <v>407.61875000000003</v>
      </c>
      <c r="AN73" s="190">
        <v>326.09500000000003</v>
      </c>
      <c r="AO73" s="312">
        <f t="shared" ca="1" si="0"/>
        <v>1.1000007218184049</v>
      </c>
      <c r="AQ73" s="34"/>
      <c r="AR73" s="34"/>
      <c r="AS73" s="34"/>
      <c r="AT73" s="34"/>
      <c r="AU73" s="34"/>
      <c r="AV73" s="34"/>
    </row>
    <row r="74" spans="1:48" s="144" customFormat="1" ht="23.1" hidden="1" customHeight="1" x14ac:dyDescent="0.25">
      <c r="A74" s="519" t="s">
        <v>255</v>
      </c>
      <c r="B74" s="2">
        <v>1624</v>
      </c>
      <c r="C74" s="2" t="s">
        <v>394</v>
      </c>
      <c r="D74" s="4" t="s">
        <v>965</v>
      </c>
      <c r="E74" s="116">
        <f t="shared" si="8"/>
        <v>14900</v>
      </c>
      <c r="F74" s="117">
        <f t="shared" si="8"/>
        <v>9000</v>
      </c>
      <c r="G74" s="101"/>
      <c r="H74" s="2"/>
      <c r="I74" s="2"/>
      <c r="J74" s="71"/>
      <c r="K74" s="202">
        <f t="shared" si="2"/>
        <v>14900</v>
      </c>
      <c r="L74" s="202">
        <f t="shared" si="2"/>
        <v>9000</v>
      </c>
      <c r="M74" s="51"/>
      <c r="N74" s="13">
        <f t="shared" si="3"/>
        <v>14875.875</v>
      </c>
      <c r="O74" s="13">
        <f t="shared" si="4"/>
        <v>8925.5250000000015</v>
      </c>
      <c r="P74" s="51"/>
      <c r="Q74" s="554">
        <v>5950.35</v>
      </c>
      <c r="R74" s="554">
        <v>5950.35</v>
      </c>
      <c r="S74" s="554">
        <v>5950.35</v>
      </c>
      <c r="T74" s="554">
        <v>5950.35</v>
      </c>
      <c r="U74" s="529">
        <v>2101.02</v>
      </c>
      <c r="V74" s="520">
        <v>1945.39</v>
      </c>
      <c r="W74" s="482">
        <v>1801.28</v>
      </c>
      <c r="X74" s="467">
        <v>1801.28</v>
      </c>
      <c r="Y74" s="398">
        <v>1465.1189220937504</v>
      </c>
      <c r="Z74" s="400">
        <v>1465.1189220937504</v>
      </c>
      <c r="AA74" s="410">
        <v>1465.1189220937504</v>
      </c>
      <c r="AB74" s="410">
        <v>1465.1189220937504</v>
      </c>
      <c r="AC74" s="367">
        <v>1331.9262928125002</v>
      </c>
      <c r="AD74" s="300">
        <v>1065.5410342500002</v>
      </c>
      <c r="AE74" s="289">
        <v>1065.5410342500002</v>
      </c>
      <c r="AF74" s="277">
        <v>852.43282740000006</v>
      </c>
      <c r="AG74" s="263">
        <v>852.43282740000006</v>
      </c>
      <c r="AH74" s="263">
        <v>852.43282740000006</v>
      </c>
      <c r="AI74" s="208">
        <v>774.93893400000002</v>
      </c>
      <c r="AJ74" s="208">
        <v>774.93893400000002</v>
      </c>
      <c r="AK74" s="208">
        <v>774.93893400000002</v>
      </c>
      <c r="AL74" s="208">
        <v>774.93893400000002</v>
      </c>
      <c r="AM74" s="208">
        <v>698.89875000000006</v>
      </c>
      <c r="AN74" s="190">
        <v>559.11900000000003</v>
      </c>
      <c r="AO74" s="312">
        <f t="shared" ref="AO74:AO113" ca="1" si="9">Q74/OFFSET(Q74,0,1)</f>
        <v>1</v>
      </c>
      <c r="AQ74" s="34"/>
      <c r="AR74" s="34"/>
      <c r="AS74" s="34"/>
      <c r="AT74" s="34"/>
      <c r="AU74" s="34"/>
      <c r="AV74" s="34"/>
    </row>
    <row r="75" spans="1:48" s="144" customFormat="1" ht="23.1" hidden="1" customHeight="1" x14ac:dyDescent="0.25">
      <c r="A75" s="519" t="s">
        <v>255</v>
      </c>
      <c r="B75" s="2">
        <v>1625</v>
      </c>
      <c r="C75" s="2" t="s">
        <v>395</v>
      </c>
      <c r="D75" s="4" t="s">
        <v>966</v>
      </c>
      <c r="E75" s="116">
        <f t="shared" si="8"/>
        <v>20000</v>
      </c>
      <c r="F75" s="117">
        <f t="shared" si="8"/>
        <v>12000</v>
      </c>
      <c r="G75" s="101"/>
      <c r="H75" s="2"/>
      <c r="I75" s="233"/>
      <c r="J75" s="71"/>
      <c r="K75" s="202">
        <f t="shared" ref="K75:L144" si="10">MROUND(N75+48,100)</f>
        <v>20000</v>
      </c>
      <c r="L75" s="202">
        <f t="shared" si="10"/>
        <v>12000</v>
      </c>
      <c r="M75" s="51"/>
      <c r="N75" s="13">
        <f t="shared" ref="N75:N76" si="11">Q75*$N$7</f>
        <v>19909.024999999998</v>
      </c>
      <c r="O75" s="13">
        <f t="shared" ref="O75:O76" si="12">Q75*$O$7</f>
        <v>11945.414999999999</v>
      </c>
      <c r="P75" s="51"/>
      <c r="Q75" s="554">
        <v>7963.61</v>
      </c>
      <c r="R75" s="554">
        <v>7963.61</v>
      </c>
      <c r="S75" s="554">
        <v>7963.61</v>
      </c>
      <c r="T75" s="554">
        <v>7963.61</v>
      </c>
      <c r="U75" s="529">
        <v>3251.56</v>
      </c>
      <c r="V75" s="520">
        <v>3010.71</v>
      </c>
      <c r="W75" s="482">
        <v>2787.69</v>
      </c>
      <c r="X75" s="467">
        <v>2787.69</v>
      </c>
      <c r="Y75" s="398">
        <v>2267.44800975</v>
      </c>
      <c r="Z75" s="400">
        <v>2267.44800975</v>
      </c>
      <c r="AA75" s="410">
        <v>2267.44800975</v>
      </c>
      <c r="AB75" s="410">
        <v>2267.44800975</v>
      </c>
      <c r="AC75" s="367">
        <v>2061.3163724999999</v>
      </c>
      <c r="AD75" s="300">
        <v>1649.0530979999999</v>
      </c>
      <c r="AE75" s="289">
        <v>1649.0530979999999</v>
      </c>
      <c r="AF75" s="277">
        <v>1319.2424784</v>
      </c>
      <c r="AG75" s="263">
        <v>1319.2424784</v>
      </c>
      <c r="AH75" s="263">
        <v>1319.2424784</v>
      </c>
      <c r="AI75" s="208">
        <v>1199.311344</v>
      </c>
      <c r="AJ75" s="208">
        <v>1199.311344</v>
      </c>
      <c r="AK75" s="208">
        <v>1199.311344</v>
      </c>
      <c r="AL75" s="208">
        <v>1199.311344</v>
      </c>
      <c r="AM75" s="208">
        <v>1081.6300000000001</v>
      </c>
      <c r="AN75" s="190">
        <v>865.30400000000009</v>
      </c>
      <c r="AO75" s="312">
        <f t="shared" ca="1" si="9"/>
        <v>1</v>
      </c>
      <c r="AQ75" s="34"/>
      <c r="AR75" s="34"/>
      <c r="AS75" s="34"/>
      <c r="AT75" s="34"/>
      <c r="AU75" s="34"/>
      <c r="AV75" s="34"/>
    </row>
    <row r="76" spans="1:48" s="144" customFormat="1" ht="23.1" hidden="1" customHeight="1" x14ac:dyDescent="0.25">
      <c r="A76" s="519" t="s">
        <v>255</v>
      </c>
      <c r="B76" s="2">
        <v>1626</v>
      </c>
      <c r="C76" s="2" t="s">
        <v>396</v>
      </c>
      <c r="D76" s="4" t="s">
        <v>967</v>
      </c>
      <c r="E76" s="116">
        <f t="shared" si="8"/>
        <v>1500</v>
      </c>
      <c r="F76" s="117">
        <f t="shared" si="8"/>
        <v>900</v>
      </c>
      <c r="G76" s="101"/>
      <c r="H76" s="2"/>
      <c r="I76" s="2"/>
      <c r="J76" s="71"/>
      <c r="K76" s="202">
        <f t="shared" si="10"/>
        <v>1500</v>
      </c>
      <c r="L76" s="202">
        <f t="shared" si="10"/>
        <v>900</v>
      </c>
      <c r="M76" s="51"/>
      <c r="N76" s="13">
        <f t="shared" si="11"/>
        <v>1447.7</v>
      </c>
      <c r="O76" s="13">
        <f t="shared" si="12"/>
        <v>868.62000000000012</v>
      </c>
      <c r="P76" s="51"/>
      <c r="Q76" s="554">
        <v>579.08000000000004</v>
      </c>
      <c r="R76" s="554">
        <v>579.08000000000004</v>
      </c>
      <c r="S76" s="554">
        <v>579.08000000000004</v>
      </c>
      <c r="T76" s="554">
        <v>579.08000000000004</v>
      </c>
      <c r="U76" s="529">
        <v>4752.04</v>
      </c>
      <c r="V76" s="520">
        <v>4400.03</v>
      </c>
      <c r="W76" s="482">
        <v>4074.11</v>
      </c>
      <c r="X76" s="467">
        <v>4074.11</v>
      </c>
      <c r="Y76" s="398">
        <v>3313.805049843751</v>
      </c>
      <c r="Z76" s="400">
        <v>3313.805049843751</v>
      </c>
      <c r="AA76" s="410">
        <v>3313.805049843751</v>
      </c>
      <c r="AB76" s="410">
        <v>3313.805049843751</v>
      </c>
      <c r="AC76" s="367">
        <v>3012.5500453125005</v>
      </c>
      <c r="AD76" s="300">
        <v>2410.0400362500004</v>
      </c>
      <c r="AE76" s="289">
        <v>2410.0400362500004</v>
      </c>
      <c r="AF76" s="277">
        <v>1928.0320290000004</v>
      </c>
      <c r="AG76" s="263">
        <v>1928.0320290000004</v>
      </c>
      <c r="AH76" s="263">
        <v>1928.0320290000004</v>
      </c>
      <c r="AI76" s="208">
        <v>1752.7563900000002</v>
      </c>
      <c r="AJ76" s="208">
        <v>1752.7563900000002</v>
      </c>
      <c r="AK76" s="208">
        <v>1752.7563900000002</v>
      </c>
      <c r="AL76" s="208">
        <v>1752.7563900000002</v>
      </c>
      <c r="AM76" s="208">
        <v>1580.7687500000002</v>
      </c>
      <c r="AN76" s="190">
        <v>1264.6150000000002</v>
      </c>
      <c r="AO76" s="312">
        <f t="shared" ca="1" si="9"/>
        <v>1</v>
      </c>
      <c r="AQ76" s="34"/>
      <c r="AR76" s="34"/>
      <c r="AS76" s="34"/>
      <c r="AT76" s="34"/>
      <c r="AU76" s="34"/>
      <c r="AV76" s="34"/>
    </row>
    <row r="77" spans="1:48" s="144" customFormat="1" ht="20.100000000000001" customHeight="1" x14ac:dyDescent="0.25">
      <c r="A77" s="2"/>
      <c r="B77" s="2"/>
      <c r="C77" s="2"/>
      <c r="D77" s="136"/>
      <c r="E77" s="138"/>
      <c r="F77" s="139"/>
      <c r="G77" s="99"/>
      <c r="H77" s="2"/>
      <c r="I77" s="2"/>
      <c r="J77" s="34"/>
      <c r="K77" s="202">
        <f t="shared" si="10"/>
        <v>0</v>
      </c>
      <c r="L77" s="202">
        <f t="shared" si="10"/>
        <v>0</v>
      </c>
      <c r="M77" s="2"/>
      <c r="N77" s="13"/>
      <c r="O77" s="13"/>
      <c r="P77" s="2"/>
      <c r="Q77" s="398"/>
      <c r="R77" s="398"/>
      <c r="S77" s="398"/>
      <c r="T77" s="398"/>
      <c r="U77" s="398"/>
      <c r="V77" s="398"/>
      <c r="W77" s="398"/>
      <c r="X77" s="398"/>
      <c r="Y77" s="398"/>
      <c r="Z77" s="400"/>
      <c r="AA77" s="400"/>
      <c r="AB77" s="400"/>
      <c r="AC77" s="332"/>
      <c r="AD77" s="341"/>
      <c r="AE77" s="322">
        <v>0</v>
      </c>
      <c r="AF77" s="279"/>
      <c r="AG77" s="211"/>
      <c r="AH77" s="211"/>
      <c r="AI77" s="209"/>
      <c r="AJ77" s="209"/>
      <c r="AK77" s="209"/>
      <c r="AL77" s="209"/>
      <c r="AM77" s="209"/>
      <c r="AN77" s="191"/>
      <c r="AO77" s="312" t="e">
        <f t="shared" ca="1" si="9"/>
        <v>#DIV/0!</v>
      </c>
      <c r="AQ77" s="34"/>
      <c r="AR77" s="34"/>
      <c r="AS77" s="34"/>
      <c r="AT77" s="34"/>
      <c r="AU77" s="34"/>
      <c r="AV77" s="34"/>
    </row>
    <row r="78" spans="1:48" s="144" customFormat="1" ht="23.1" customHeight="1" x14ac:dyDescent="0.25">
      <c r="A78" s="2"/>
      <c r="B78" s="2"/>
      <c r="C78" s="2"/>
      <c r="D78" s="615" t="s">
        <v>57</v>
      </c>
      <c r="E78" s="615"/>
      <c r="F78" s="615"/>
      <c r="G78" s="615"/>
      <c r="H78" s="615"/>
      <c r="I78" s="615"/>
      <c r="J78" s="34"/>
      <c r="K78" s="202">
        <f t="shared" si="10"/>
        <v>0</v>
      </c>
      <c r="L78" s="202">
        <f t="shared" si="10"/>
        <v>0</v>
      </c>
      <c r="M78" s="2"/>
      <c r="N78" s="13"/>
      <c r="O78" s="13"/>
      <c r="P78" s="2"/>
      <c r="Q78" s="588">
        <v>45589</v>
      </c>
      <c r="R78" s="571">
        <v>45569</v>
      </c>
      <c r="S78" s="571">
        <v>45569</v>
      </c>
      <c r="T78" s="553">
        <v>45483</v>
      </c>
      <c r="U78" s="476">
        <v>45455</v>
      </c>
      <c r="V78" s="476">
        <v>45425</v>
      </c>
      <c r="W78" s="476">
        <v>45394</v>
      </c>
      <c r="X78" s="473">
        <v>220324</v>
      </c>
      <c r="Y78" s="398"/>
      <c r="Z78" s="400"/>
      <c r="AA78" s="400"/>
      <c r="AB78" s="400"/>
      <c r="AC78" s="332"/>
      <c r="AD78" s="341"/>
      <c r="AE78" s="322"/>
      <c r="AF78" s="279"/>
      <c r="AG78" s="211"/>
      <c r="AH78" s="211"/>
      <c r="AI78" s="209"/>
      <c r="AJ78" s="209"/>
      <c r="AK78" s="209"/>
      <c r="AL78" s="209"/>
      <c r="AM78" s="209"/>
      <c r="AN78" s="191"/>
      <c r="AO78" s="312">
        <f t="shared" ca="1" si="9"/>
        <v>1.0004388948627356</v>
      </c>
      <c r="AQ78" s="34"/>
      <c r="AR78" s="34"/>
      <c r="AS78" s="34"/>
      <c r="AT78" s="34"/>
      <c r="AU78" s="34"/>
      <c r="AV78" s="34"/>
    </row>
    <row r="79" spans="1:48" s="144" customFormat="1" ht="23.1" customHeight="1" x14ac:dyDescent="0.25">
      <c r="A79" s="449"/>
      <c r="B79" s="2">
        <v>1903</v>
      </c>
      <c r="C79" s="2" t="s">
        <v>419</v>
      </c>
      <c r="D79" s="4" t="s">
        <v>126</v>
      </c>
      <c r="E79" s="116">
        <f t="shared" ref="E79:F81" si="13">K79</f>
        <v>4300</v>
      </c>
      <c r="F79" s="117">
        <f t="shared" si="13"/>
        <v>2600</v>
      </c>
      <c r="G79" s="101"/>
      <c r="H79" s="2"/>
      <c r="I79" s="2"/>
      <c r="J79" s="33"/>
      <c r="K79" s="202">
        <f t="shared" si="10"/>
        <v>4300</v>
      </c>
      <c r="L79" s="202">
        <f t="shared" si="10"/>
        <v>2600</v>
      </c>
      <c r="M79" s="51"/>
      <c r="N79" s="13">
        <f t="shared" ref="N79:N150" si="14">Q79*$N$7</f>
        <v>4203.2</v>
      </c>
      <c r="O79" s="13">
        <f t="shared" ref="O79:O150" si="15">Q79*$O$7</f>
        <v>2521.92</v>
      </c>
      <c r="P79" s="51"/>
      <c r="Q79" s="587">
        <v>1681.28</v>
      </c>
      <c r="R79" s="562">
        <v>1528.44</v>
      </c>
      <c r="S79" s="562">
        <v>1528.44</v>
      </c>
      <c r="T79" s="554">
        <v>1528.44</v>
      </c>
      <c r="U79" s="477">
        <v>1528.44</v>
      </c>
      <c r="V79" s="477">
        <v>1528.44</v>
      </c>
      <c r="W79" s="477">
        <v>1528.44</v>
      </c>
      <c r="X79" s="450">
        <v>1415.2270000000001</v>
      </c>
      <c r="Y79" s="450">
        <v>1415.2270000000001</v>
      </c>
      <c r="Z79" s="436">
        <v>1286.57</v>
      </c>
      <c r="AA79" s="409">
        <v>1286.57</v>
      </c>
      <c r="AB79" s="409">
        <v>1286.57</v>
      </c>
      <c r="AC79" s="367">
        <v>1173.875</v>
      </c>
      <c r="AD79" s="305">
        <v>939.1</v>
      </c>
      <c r="AE79" s="289">
        <v>898.27375000000006</v>
      </c>
      <c r="AF79" s="277">
        <v>718.61900000000003</v>
      </c>
      <c r="AG79" s="263">
        <v>718.61900000000003</v>
      </c>
      <c r="AH79" s="263">
        <v>718.61900000000003</v>
      </c>
      <c r="AI79" s="208">
        <v>646.76303999999993</v>
      </c>
      <c r="AJ79" s="208">
        <v>646.76303999999993</v>
      </c>
      <c r="AK79" s="208">
        <v>646.76303999999993</v>
      </c>
      <c r="AL79" s="208">
        <v>646.76303999999993</v>
      </c>
      <c r="AM79" s="208">
        <v>583.29999999999995</v>
      </c>
      <c r="AN79" s="191">
        <v>466.64</v>
      </c>
      <c r="AO79" s="312">
        <f t="shared" ca="1" si="9"/>
        <v>1.0999973829525529</v>
      </c>
      <c r="AQ79" s="34"/>
      <c r="AR79" s="34"/>
      <c r="AS79" s="34"/>
      <c r="AT79" s="34"/>
      <c r="AU79" s="34"/>
      <c r="AV79" s="34"/>
    </row>
    <row r="80" spans="1:48" s="144" customFormat="1" ht="23.1" customHeight="1" x14ac:dyDescent="0.25">
      <c r="A80" s="449"/>
      <c r="B80" s="2">
        <v>1904</v>
      </c>
      <c r="C80" s="2" t="s">
        <v>420</v>
      </c>
      <c r="D80" s="4" t="s">
        <v>127</v>
      </c>
      <c r="E80" s="116">
        <f t="shared" si="13"/>
        <v>4400</v>
      </c>
      <c r="F80" s="117">
        <f t="shared" si="13"/>
        <v>2600</v>
      </c>
      <c r="G80" s="101"/>
      <c r="H80" s="2"/>
      <c r="I80" s="2"/>
      <c r="J80" s="33"/>
      <c r="K80" s="202">
        <f t="shared" si="10"/>
        <v>4400</v>
      </c>
      <c r="L80" s="202">
        <f t="shared" si="10"/>
        <v>2600</v>
      </c>
      <c r="M80" s="51"/>
      <c r="N80" s="13">
        <f t="shared" si="14"/>
        <v>4315.2249999999995</v>
      </c>
      <c r="O80" s="13">
        <f t="shared" si="15"/>
        <v>2589.1349999999998</v>
      </c>
      <c r="P80" s="51"/>
      <c r="Q80" s="587">
        <v>1726.09</v>
      </c>
      <c r="R80" s="562">
        <v>1569.17</v>
      </c>
      <c r="S80" s="562">
        <v>1569.17</v>
      </c>
      <c r="T80" s="554">
        <v>1569.17</v>
      </c>
      <c r="U80" s="477">
        <v>1569.17</v>
      </c>
      <c r="V80" s="477">
        <v>1569.17</v>
      </c>
      <c r="W80" s="477">
        <v>1569.17</v>
      </c>
      <c r="X80" s="450">
        <v>1452.9459999999999</v>
      </c>
      <c r="Y80" s="450">
        <v>1452.9459999999999</v>
      </c>
      <c r="Z80" s="436">
        <v>1320.86</v>
      </c>
      <c r="AA80" s="409">
        <v>1320.86</v>
      </c>
      <c r="AB80" s="409">
        <v>1320.86</v>
      </c>
      <c r="AC80" s="367">
        <v>1205.1624999999999</v>
      </c>
      <c r="AD80" s="305">
        <v>964.13</v>
      </c>
      <c r="AE80" s="289">
        <v>922.21250000000009</v>
      </c>
      <c r="AF80" s="277">
        <v>737.7700000000001</v>
      </c>
      <c r="AG80" s="263">
        <v>737.7700000000001</v>
      </c>
      <c r="AH80" s="263">
        <v>737.7700000000001</v>
      </c>
      <c r="AI80" s="208">
        <v>663.99101999999993</v>
      </c>
      <c r="AJ80" s="208">
        <v>663.99101999999993</v>
      </c>
      <c r="AK80" s="208">
        <v>663.99101999999993</v>
      </c>
      <c r="AL80" s="208">
        <v>663.99101999999993</v>
      </c>
      <c r="AM80" s="208">
        <v>598.83749999999998</v>
      </c>
      <c r="AN80" s="191">
        <v>479.07</v>
      </c>
      <c r="AO80" s="312">
        <f t="shared" ca="1" si="9"/>
        <v>1.1000019118387427</v>
      </c>
      <c r="AQ80" s="34"/>
      <c r="AR80" s="34"/>
      <c r="AS80" s="34"/>
      <c r="AT80" s="34"/>
      <c r="AU80" s="34"/>
      <c r="AV80" s="34"/>
    </row>
    <row r="81" spans="1:48" s="144" customFormat="1" ht="23.1" customHeight="1" x14ac:dyDescent="0.25">
      <c r="A81" s="449"/>
      <c r="B81" s="2">
        <v>1905</v>
      </c>
      <c r="C81" s="2" t="s">
        <v>421</v>
      </c>
      <c r="D81" s="4" t="s">
        <v>128</v>
      </c>
      <c r="E81" s="116">
        <f t="shared" si="13"/>
        <v>6600</v>
      </c>
      <c r="F81" s="117">
        <f t="shared" si="13"/>
        <v>4000</v>
      </c>
      <c r="G81" s="101"/>
      <c r="H81" s="2"/>
      <c r="I81" s="2"/>
      <c r="J81" s="33"/>
      <c r="K81" s="202">
        <f t="shared" si="10"/>
        <v>6600</v>
      </c>
      <c r="L81" s="202">
        <f t="shared" si="10"/>
        <v>4000</v>
      </c>
      <c r="M81" s="51"/>
      <c r="N81" s="13">
        <f t="shared" si="14"/>
        <v>6558.85</v>
      </c>
      <c r="O81" s="13">
        <f t="shared" si="15"/>
        <v>3935.31</v>
      </c>
      <c r="P81" s="51"/>
      <c r="Q81" s="587">
        <v>2623.54</v>
      </c>
      <c r="R81" s="562">
        <v>2385.0300000000002</v>
      </c>
      <c r="S81" s="562">
        <v>2385.0300000000002</v>
      </c>
      <c r="T81" s="554">
        <v>2385.0300000000002</v>
      </c>
      <c r="U81" s="477">
        <v>2385.0300000000002</v>
      </c>
      <c r="V81" s="477">
        <v>2385.0300000000002</v>
      </c>
      <c r="W81" s="477">
        <v>2385.0300000000002</v>
      </c>
      <c r="X81" s="450">
        <v>2208.3490000000002</v>
      </c>
      <c r="Y81" s="450">
        <v>2208.3490000000002</v>
      </c>
      <c r="Z81" s="436">
        <v>2007.59</v>
      </c>
      <c r="AA81" s="409">
        <v>2007.59</v>
      </c>
      <c r="AB81" s="409">
        <v>2007.59</v>
      </c>
      <c r="AC81" s="367">
        <v>1831.75</v>
      </c>
      <c r="AD81" s="305">
        <v>1465.4</v>
      </c>
      <c r="AE81" s="289">
        <v>1401.7025000000001</v>
      </c>
      <c r="AF81" s="277">
        <v>1121.3620000000001</v>
      </c>
      <c r="AG81" s="263">
        <v>1121.3620000000001</v>
      </c>
      <c r="AH81" s="263">
        <v>1121.3620000000001</v>
      </c>
      <c r="AI81" s="208">
        <v>1009.2158999999999</v>
      </c>
      <c r="AJ81" s="208">
        <v>1009.2158999999999</v>
      </c>
      <c r="AK81" s="208">
        <v>1009.2158999999999</v>
      </c>
      <c r="AL81" s="208">
        <v>1009.2158999999999</v>
      </c>
      <c r="AM81" s="208">
        <v>910.1875</v>
      </c>
      <c r="AN81" s="191">
        <v>728.15</v>
      </c>
      <c r="AO81" s="312">
        <f t="shared" ca="1" si="9"/>
        <v>1.1000029349735643</v>
      </c>
      <c r="AQ81" s="34"/>
      <c r="AR81" s="34"/>
      <c r="AS81" s="34"/>
      <c r="AT81" s="34"/>
      <c r="AU81" s="34"/>
      <c r="AV81" s="34"/>
    </row>
    <row r="82" spans="1:48" s="144" customFormat="1" ht="20.100000000000001" customHeight="1" x14ac:dyDescent="0.25">
      <c r="A82" s="2"/>
      <c r="B82" s="2"/>
      <c r="C82" s="2"/>
      <c r="D82" s="136"/>
      <c r="E82" s="138"/>
      <c r="F82" s="139"/>
      <c r="G82" s="99"/>
      <c r="H82" s="2"/>
      <c r="I82" s="2"/>
      <c r="J82" s="34"/>
      <c r="K82" s="202">
        <f t="shared" si="10"/>
        <v>0</v>
      </c>
      <c r="L82" s="202">
        <f t="shared" si="10"/>
        <v>0</v>
      </c>
      <c r="M82" s="2"/>
      <c r="N82" s="13"/>
      <c r="O82" s="13"/>
      <c r="P82" s="2"/>
      <c r="Q82" s="398"/>
      <c r="R82" s="398"/>
      <c r="S82" s="398"/>
      <c r="T82" s="398"/>
      <c r="U82" s="398"/>
      <c r="V82" s="398"/>
      <c r="W82" s="398"/>
      <c r="X82" s="398"/>
      <c r="Y82" s="398"/>
      <c r="Z82" s="400"/>
      <c r="AA82" s="401"/>
      <c r="AB82" s="401"/>
      <c r="AC82" s="329"/>
      <c r="AD82" s="329"/>
      <c r="AE82" s="330"/>
      <c r="AF82" s="280"/>
      <c r="AG82" s="331"/>
      <c r="AH82" s="331"/>
      <c r="AI82" s="208"/>
      <c r="AJ82" s="208"/>
      <c r="AK82" s="208"/>
      <c r="AL82" s="208"/>
      <c r="AM82" s="208"/>
      <c r="AN82" s="191"/>
      <c r="AO82" s="312" t="e">
        <f t="shared" ca="1" si="9"/>
        <v>#DIV/0!</v>
      </c>
      <c r="AQ82" s="34"/>
      <c r="AR82" s="34"/>
      <c r="AS82" s="34"/>
      <c r="AT82" s="34"/>
      <c r="AU82" s="34"/>
      <c r="AV82" s="34"/>
    </row>
    <row r="83" spans="1:48" s="144" customFormat="1" ht="23.1" customHeight="1" x14ac:dyDescent="0.25">
      <c r="A83" s="2"/>
      <c r="B83" s="2"/>
      <c r="C83" s="2"/>
      <c r="D83" s="615" t="s">
        <v>275</v>
      </c>
      <c r="E83" s="615"/>
      <c r="F83" s="615"/>
      <c r="G83" s="615"/>
      <c r="H83" s="615"/>
      <c r="I83" s="615"/>
      <c r="J83" s="34"/>
      <c r="K83" s="202">
        <f t="shared" si="10"/>
        <v>0</v>
      </c>
      <c r="L83" s="202">
        <f t="shared" si="10"/>
        <v>0</v>
      </c>
      <c r="M83" s="2"/>
      <c r="N83" s="13"/>
      <c r="O83" s="13"/>
      <c r="P83" s="2"/>
      <c r="Q83" s="588">
        <v>45589</v>
      </c>
      <c r="R83" s="571">
        <v>45569</v>
      </c>
      <c r="S83" s="571">
        <v>45569</v>
      </c>
      <c r="T83" s="553">
        <v>45483</v>
      </c>
      <c r="U83" s="521">
        <v>45455</v>
      </c>
      <c r="V83" s="521">
        <v>45425</v>
      </c>
      <c r="W83" s="474">
        <v>220324</v>
      </c>
      <c r="X83" s="474">
        <v>220324</v>
      </c>
      <c r="Y83" s="398"/>
      <c r="Z83" s="400"/>
      <c r="AA83" s="401"/>
      <c r="AB83" s="401"/>
      <c r="AC83" s="329"/>
      <c r="AD83" s="329"/>
      <c r="AE83" s="330"/>
      <c r="AF83" s="280"/>
      <c r="AG83" s="331"/>
      <c r="AH83" s="331"/>
      <c r="AI83" s="208"/>
      <c r="AJ83" s="234"/>
      <c r="AK83" s="208"/>
      <c r="AL83" s="208"/>
      <c r="AM83" s="208"/>
      <c r="AN83" s="191"/>
      <c r="AO83" s="312">
        <f t="shared" ca="1" si="9"/>
        <v>1.0004388948627356</v>
      </c>
      <c r="AQ83" s="34"/>
      <c r="AR83" s="34"/>
      <c r="AS83" s="34"/>
      <c r="AT83" s="34"/>
      <c r="AU83" s="34"/>
      <c r="AV83" s="34"/>
    </row>
    <row r="84" spans="1:48" s="144" customFormat="1" ht="23.1" customHeight="1" x14ac:dyDescent="0.25">
      <c r="A84" s="516" t="s">
        <v>986</v>
      </c>
      <c r="B84" s="2">
        <v>211</v>
      </c>
      <c r="C84" s="2" t="s">
        <v>307</v>
      </c>
      <c r="D84" s="4" t="s">
        <v>68</v>
      </c>
      <c r="E84" s="116">
        <f t="shared" ref="E84:F86" si="16">K84</f>
        <v>5700</v>
      </c>
      <c r="F84" s="117">
        <f t="shared" si="16"/>
        <v>3500</v>
      </c>
      <c r="G84" s="101"/>
      <c r="H84" s="2"/>
      <c r="I84" s="2"/>
      <c r="J84" s="33"/>
      <c r="K84" s="202">
        <f t="shared" si="10"/>
        <v>5700</v>
      </c>
      <c r="L84" s="202">
        <f t="shared" si="10"/>
        <v>3500</v>
      </c>
      <c r="M84" s="51"/>
      <c r="N84" s="13">
        <f t="shared" si="14"/>
        <v>5674.5</v>
      </c>
      <c r="O84" s="13">
        <f t="shared" si="15"/>
        <v>3404.7000000000003</v>
      </c>
      <c r="P84" s="51"/>
      <c r="Q84" s="587">
        <v>2269.8000000000002</v>
      </c>
      <c r="R84" s="562">
        <v>2269.8000000000002</v>
      </c>
      <c r="S84" s="562">
        <v>2269.8000000000002</v>
      </c>
      <c r="T84" s="554">
        <v>2269.8000000000002</v>
      </c>
      <c r="U84" s="522">
        <v>2269.8000000000002</v>
      </c>
      <c r="V84" s="522">
        <v>2269.8000000000002</v>
      </c>
      <c r="W84" s="398">
        <v>2269.8000000000002</v>
      </c>
      <c r="X84" s="398">
        <v>2269.8000000000002</v>
      </c>
      <c r="Y84" s="398">
        <v>2269.8000000000002</v>
      </c>
      <c r="Z84" s="436">
        <v>2269.8000000000002</v>
      </c>
      <c r="AA84" s="399">
        <v>2171.114</v>
      </c>
      <c r="AB84" s="399">
        <v>2171.114</v>
      </c>
      <c r="AC84" s="371">
        <v>1973.74</v>
      </c>
      <c r="AD84" s="303">
        <v>1361.2</v>
      </c>
      <c r="AE84" s="289">
        <v>1361.2</v>
      </c>
      <c r="AF84" s="277">
        <v>1088.96</v>
      </c>
      <c r="AG84" s="263">
        <v>1088.96</v>
      </c>
      <c r="AH84" s="263">
        <v>1088.96</v>
      </c>
      <c r="AI84" s="208">
        <v>972.29285999999991</v>
      </c>
      <c r="AJ84" s="208">
        <v>972.29285999999991</v>
      </c>
      <c r="AK84" s="208">
        <v>972.29285999999991</v>
      </c>
      <c r="AL84" s="208">
        <v>972.29285999999991</v>
      </c>
      <c r="AM84" s="208">
        <v>876.88750000000005</v>
      </c>
      <c r="AN84" s="191">
        <v>701.51</v>
      </c>
      <c r="AO84" s="312">
        <f t="shared" ca="1" si="9"/>
        <v>1</v>
      </c>
      <c r="AQ84" s="34"/>
      <c r="AR84" s="34"/>
      <c r="AS84" s="34"/>
      <c r="AT84" s="34"/>
      <c r="AU84" s="34"/>
      <c r="AV84" s="34"/>
    </row>
    <row r="85" spans="1:48" s="144" customFormat="1" ht="23.1" customHeight="1" x14ac:dyDescent="0.25">
      <c r="A85" s="516" t="s">
        <v>986</v>
      </c>
      <c r="B85" s="2">
        <v>212</v>
      </c>
      <c r="C85" s="2" t="s">
        <v>308</v>
      </c>
      <c r="D85" s="4" t="s">
        <v>69</v>
      </c>
      <c r="E85" s="116">
        <f t="shared" si="16"/>
        <v>8600</v>
      </c>
      <c r="F85" s="117">
        <f t="shared" si="16"/>
        <v>5200</v>
      </c>
      <c r="G85" s="101"/>
      <c r="H85" s="2"/>
      <c r="I85" s="2"/>
      <c r="J85" s="33"/>
      <c r="K85" s="202">
        <f t="shared" si="10"/>
        <v>8600</v>
      </c>
      <c r="L85" s="202">
        <f t="shared" si="10"/>
        <v>5200</v>
      </c>
      <c r="M85" s="51"/>
      <c r="N85" s="13">
        <f t="shared" si="14"/>
        <v>8509.375</v>
      </c>
      <c r="O85" s="13">
        <f t="shared" si="15"/>
        <v>5105.625</v>
      </c>
      <c r="P85" s="51"/>
      <c r="Q85" s="587">
        <v>3403.75</v>
      </c>
      <c r="R85" s="562">
        <v>3403.75</v>
      </c>
      <c r="S85" s="562">
        <v>3403.75</v>
      </c>
      <c r="T85" s="554">
        <v>3403.75</v>
      </c>
      <c r="U85" s="522">
        <v>3403.75</v>
      </c>
      <c r="V85" s="522">
        <v>3403.75</v>
      </c>
      <c r="W85" s="398">
        <v>3403.75</v>
      </c>
      <c r="X85" s="398">
        <v>3403.75</v>
      </c>
      <c r="Y85" s="398">
        <v>3403.75</v>
      </c>
      <c r="Z85" s="436">
        <v>3403.75</v>
      </c>
      <c r="AA85" s="399">
        <v>3255.7339375000001</v>
      </c>
      <c r="AB85" s="399">
        <v>3255.7339375000001</v>
      </c>
      <c r="AC85" s="371">
        <v>2959.7581249999998</v>
      </c>
      <c r="AD85" s="303">
        <v>2041.2125000000001</v>
      </c>
      <c r="AE85" s="289">
        <v>2041.2125000000001</v>
      </c>
      <c r="AF85" s="277">
        <v>1632.97</v>
      </c>
      <c r="AG85" s="263">
        <v>1632.97</v>
      </c>
      <c r="AH85" s="263">
        <v>1632.97</v>
      </c>
      <c r="AI85" s="208">
        <v>1458.01656</v>
      </c>
      <c r="AJ85" s="208">
        <v>1458.01656</v>
      </c>
      <c r="AK85" s="208">
        <v>1458.01656</v>
      </c>
      <c r="AL85" s="208">
        <v>1458.01656</v>
      </c>
      <c r="AM85" s="208">
        <v>1314.95</v>
      </c>
      <c r="AN85" s="191">
        <v>1051.96</v>
      </c>
      <c r="AO85" s="312">
        <f t="shared" ca="1" si="9"/>
        <v>1</v>
      </c>
      <c r="AQ85" s="34"/>
      <c r="AR85" s="34"/>
      <c r="AS85" s="34"/>
      <c r="AT85" s="34"/>
      <c r="AU85" s="34"/>
      <c r="AV85" s="34"/>
    </row>
    <row r="86" spans="1:48" s="144" customFormat="1" ht="23.1" customHeight="1" x14ac:dyDescent="0.25">
      <c r="A86" s="516" t="s">
        <v>986</v>
      </c>
      <c r="B86" s="2">
        <v>213</v>
      </c>
      <c r="C86" s="2" t="s">
        <v>309</v>
      </c>
      <c r="D86" s="4" t="s">
        <v>70</v>
      </c>
      <c r="E86" s="116">
        <f t="shared" si="16"/>
        <v>10800</v>
      </c>
      <c r="F86" s="117">
        <f t="shared" si="16"/>
        <v>6500</v>
      </c>
      <c r="G86" s="101"/>
      <c r="H86" s="2"/>
      <c r="I86" s="2"/>
      <c r="J86" s="33"/>
      <c r="K86" s="202">
        <f t="shared" si="10"/>
        <v>10800</v>
      </c>
      <c r="L86" s="202">
        <f t="shared" si="10"/>
        <v>6500</v>
      </c>
      <c r="M86" s="51"/>
      <c r="N86" s="13">
        <f t="shared" si="14"/>
        <v>10723.125</v>
      </c>
      <c r="O86" s="13">
        <f t="shared" si="15"/>
        <v>6433.875</v>
      </c>
      <c r="P86" s="51"/>
      <c r="Q86" s="587">
        <v>4289.25</v>
      </c>
      <c r="R86" s="562">
        <v>4289.25</v>
      </c>
      <c r="S86" s="562">
        <v>4289.25</v>
      </c>
      <c r="T86" s="554">
        <v>4289.25</v>
      </c>
      <c r="U86" s="522">
        <v>4289.25</v>
      </c>
      <c r="V86" s="522">
        <v>4289.25</v>
      </c>
      <c r="W86" s="398">
        <v>4289.25</v>
      </c>
      <c r="X86" s="398">
        <v>4289.25</v>
      </c>
      <c r="Y86" s="398">
        <v>4289.25</v>
      </c>
      <c r="Z86" s="436">
        <v>4289.25</v>
      </c>
      <c r="AA86" s="399">
        <v>4102.7586874999997</v>
      </c>
      <c r="AB86" s="399">
        <v>4102.7586874999997</v>
      </c>
      <c r="AC86" s="371">
        <v>3729.7806249999994</v>
      </c>
      <c r="AD86" s="303">
        <v>2572.2624999999998</v>
      </c>
      <c r="AE86" s="289">
        <v>2572.2624999999998</v>
      </c>
      <c r="AF86" s="277">
        <v>2057.81</v>
      </c>
      <c r="AG86" s="263">
        <v>2057.81</v>
      </c>
      <c r="AH86" s="263">
        <v>2057.81</v>
      </c>
      <c r="AI86" s="208">
        <v>1837.3231800000001</v>
      </c>
      <c r="AJ86" s="208">
        <v>1837.3231800000001</v>
      </c>
      <c r="AK86" s="208">
        <v>1837.3231800000001</v>
      </c>
      <c r="AL86" s="208">
        <v>1837.3231800000001</v>
      </c>
      <c r="AM86" s="208">
        <v>1657.0375000000001</v>
      </c>
      <c r="AN86" s="191">
        <v>1325.63</v>
      </c>
      <c r="AO86" s="312">
        <f t="shared" ca="1" si="9"/>
        <v>1</v>
      </c>
      <c r="AQ86" s="34"/>
      <c r="AR86" s="34"/>
      <c r="AS86" s="34"/>
      <c r="AT86" s="34"/>
      <c r="AU86" s="34"/>
      <c r="AV86" s="34"/>
    </row>
    <row r="87" spans="1:48" s="144" customFormat="1" ht="20.10000000000000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>
        <f t="shared" si="10"/>
        <v>0</v>
      </c>
      <c r="L87" s="202">
        <f t="shared" si="10"/>
        <v>0</v>
      </c>
      <c r="M87" s="2"/>
      <c r="N87" s="13"/>
      <c r="O87" s="13"/>
      <c r="P87" s="2"/>
      <c r="Q87" s="398"/>
      <c r="R87" s="398"/>
      <c r="S87" s="398"/>
      <c r="T87" s="398"/>
      <c r="U87" s="398"/>
      <c r="V87" s="398"/>
      <c r="W87" s="398"/>
      <c r="X87" s="398"/>
      <c r="Y87" s="398"/>
      <c r="Z87" s="400"/>
      <c r="AA87" s="400"/>
      <c r="AB87" s="400"/>
      <c r="AC87" s="332"/>
      <c r="AD87" s="332"/>
      <c r="AE87" s="330"/>
      <c r="AF87" s="280"/>
      <c r="AG87" s="331"/>
      <c r="AH87" s="331"/>
      <c r="AI87" s="208"/>
      <c r="AJ87" s="208"/>
      <c r="AK87" s="208"/>
      <c r="AL87" s="208"/>
      <c r="AM87" s="208"/>
      <c r="AN87" s="191"/>
      <c r="AO87" s="312" t="e">
        <f t="shared" ca="1" si="9"/>
        <v>#DIV/0!</v>
      </c>
      <c r="AQ87" s="34"/>
      <c r="AR87" s="34"/>
      <c r="AS87" s="34"/>
      <c r="AT87" s="34"/>
      <c r="AU87" s="34"/>
      <c r="AV87" s="34"/>
    </row>
    <row r="88" spans="1:48" s="144" customFormat="1" ht="23.1" customHeight="1" x14ac:dyDescent="0.25">
      <c r="A88" s="2"/>
      <c r="B88" s="2"/>
      <c r="C88" s="2"/>
      <c r="D88" s="615" t="s">
        <v>277</v>
      </c>
      <c r="E88" s="615"/>
      <c r="F88" s="615"/>
      <c r="G88" s="615"/>
      <c r="H88" s="615"/>
      <c r="I88" s="615"/>
      <c r="J88" s="34"/>
      <c r="K88" s="202">
        <f t="shared" si="10"/>
        <v>0</v>
      </c>
      <c r="L88" s="202">
        <f t="shared" si="10"/>
        <v>0</v>
      </c>
      <c r="M88" s="2"/>
      <c r="N88" s="13"/>
      <c r="O88" s="13"/>
      <c r="P88" s="2"/>
      <c r="Q88" s="588">
        <v>45569</v>
      </c>
      <c r="R88" s="571">
        <v>45569</v>
      </c>
      <c r="S88" s="571">
        <v>45569</v>
      </c>
      <c r="T88" s="553">
        <v>45483</v>
      </c>
      <c r="U88" s="476">
        <v>45455</v>
      </c>
      <c r="V88" s="476">
        <v>45425</v>
      </c>
      <c r="W88" s="476">
        <v>45394</v>
      </c>
      <c r="X88" s="473">
        <v>220324</v>
      </c>
      <c r="Y88" s="398"/>
      <c r="Z88" s="400"/>
      <c r="AA88" s="400"/>
      <c r="AB88" s="400"/>
      <c r="AC88" s="332"/>
      <c r="AD88" s="332"/>
      <c r="AE88" s="330"/>
      <c r="AF88" s="280"/>
      <c r="AG88" s="331"/>
      <c r="AH88" s="331"/>
      <c r="AI88" s="208"/>
      <c r="AJ88" s="208"/>
      <c r="AK88" s="208"/>
      <c r="AL88" s="208"/>
      <c r="AM88" s="208"/>
      <c r="AN88" s="191"/>
      <c r="AO88" s="312">
        <f t="shared" ca="1" si="9"/>
        <v>1</v>
      </c>
      <c r="AQ88" s="34"/>
      <c r="AR88" s="34"/>
      <c r="AS88" s="34"/>
      <c r="AT88" s="34"/>
      <c r="AU88" s="34"/>
      <c r="AV88" s="34"/>
    </row>
    <row r="89" spans="1:48" s="144" customFormat="1" ht="23.1" customHeight="1" x14ac:dyDescent="0.25">
      <c r="A89" s="449"/>
      <c r="B89" s="2">
        <v>1921</v>
      </c>
      <c r="C89" s="2" t="s">
        <v>436</v>
      </c>
      <c r="D89" s="4" t="s">
        <v>138</v>
      </c>
      <c r="E89" s="116">
        <f t="shared" ref="E89:F94" si="17">K89</f>
        <v>3600</v>
      </c>
      <c r="F89" s="117">
        <f t="shared" si="17"/>
        <v>2200</v>
      </c>
      <c r="G89" s="101"/>
      <c r="H89" s="2"/>
      <c r="I89" s="2"/>
      <c r="J89" s="33"/>
      <c r="K89" s="202">
        <f t="shared" si="10"/>
        <v>3600</v>
      </c>
      <c r="L89" s="202">
        <f t="shared" si="10"/>
        <v>2200</v>
      </c>
      <c r="M89" s="51"/>
      <c r="N89" s="13">
        <f t="shared" si="14"/>
        <v>3531.95</v>
      </c>
      <c r="O89" s="13">
        <f t="shared" si="15"/>
        <v>2119.17</v>
      </c>
      <c r="P89" s="51"/>
      <c r="Q89" s="587">
        <v>1412.78</v>
      </c>
      <c r="R89" s="562">
        <v>1284.6400000000001</v>
      </c>
      <c r="S89" s="562">
        <v>1284.6400000000001</v>
      </c>
      <c r="T89" s="554">
        <v>1284.6400000000001</v>
      </c>
      <c r="U89" s="477">
        <v>1284.6400000000001</v>
      </c>
      <c r="V89" s="477">
        <v>1284.6400000000001</v>
      </c>
      <c r="W89" s="477">
        <v>1284.6400000000001</v>
      </c>
      <c r="X89" s="450">
        <v>1189.1990000000001</v>
      </c>
      <c r="Y89" s="450">
        <v>1189.1990000000001</v>
      </c>
      <c r="Z89" s="436">
        <v>1081.0899999999999</v>
      </c>
      <c r="AA89" s="409">
        <v>1081.0899999999999</v>
      </c>
      <c r="AB89" s="409">
        <v>1081.0899999999999</v>
      </c>
      <c r="AC89" s="368">
        <v>986.4</v>
      </c>
      <c r="AD89" s="305">
        <v>789.12</v>
      </c>
      <c r="AE89" s="289">
        <v>754.8062500000002</v>
      </c>
      <c r="AF89" s="277">
        <v>603.84500000000014</v>
      </c>
      <c r="AG89" s="263">
        <v>603.84500000000014</v>
      </c>
      <c r="AH89" s="263">
        <v>603.84500000000014</v>
      </c>
      <c r="AI89" s="208">
        <v>543.46446000000003</v>
      </c>
      <c r="AJ89" s="208">
        <v>543.46446000000003</v>
      </c>
      <c r="AK89" s="208">
        <v>543.46446000000003</v>
      </c>
      <c r="AL89" s="208">
        <v>543.46446000000003</v>
      </c>
      <c r="AM89" s="208">
        <v>490.13750000000005</v>
      </c>
      <c r="AN89" s="191">
        <v>392.11</v>
      </c>
      <c r="AO89" s="312">
        <f t="shared" ca="1" si="9"/>
        <v>1.0997477892639183</v>
      </c>
      <c r="AQ89" s="34"/>
      <c r="AR89" s="34"/>
      <c r="AS89" s="34"/>
      <c r="AT89" s="34"/>
      <c r="AU89" s="34"/>
      <c r="AV89" s="34"/>
    </row>
    <row r="90" spans="1:48" s="144" customFormat="1" ht="23.1" customHeight="1" x14ac:dyDescent="0.25">
      <c r="A90" s="449"/>
      <c r="B90" s="2">
        <v>1922</v>
      </c>
      <c r="C90" s="2" t="s">
        <v>437</v>
      </c>
      <c r="D90" s="4" t="s">
        <v>139</v>
      </c>
      <c r="E90" s="116">
        <f t="shared" si="17"/>
        <v>6400</v>
      </c>
      <c r="F90" s="117">
        <f t="shared" si="17"/>
        <v>3900</v>
      </c>
      <c r="G90" s="101"/>
      <c r="H90" s="2"/>
      <c r="I90" s="2"/>
      <c r="J90" s="33"/>
      <c r="K90" s="202">
        <f t="shared" si="10"/>
        <v>6400</v>
      </c>
      <c r="L90" s="202">
        <f t="shared" si="10"/>
        <v>3900</v>
      </c>
      <c r="M90" s="51"/>
      <c r="N90" s="13">
        <f t="shared" si="14"/>
        <v>6342.625</v>
      </c>
      <c r="O90" s="13">
        <f t="shared" si="15"/>
        <v>3805.5750000000003</v>
      </c>
      <c r="P90" s="51"/>
      <c r="Q90" s="587">
        <v>2537.0500000000002</v>
      </c>
      <c r="R90" s="562">
        <v>2306.41</v>
      </c>
      <c r="S90" s="562">
        <v>2306.41</v>
      </c>
      <c r="T90" s="554">
        <v>2306.41</v>
      </c>
      <c r="U90" s="477">
        <v>2306.41</v>
      </c>
      <c r="V90" s="477">
        <v>2306.41</v>
      </c>
      <c r="W90" s="477">
        <v>2306.41</v>
      </c>
      <c r="X90" s="450">
        <v>2135.5730000000003</v>
      </c>
      <c r="Y90" s="450">
        <v>2135.5730000000003</v>
      </c>
      <c r="Z90" s="436">
        <v>1941.43</v>
      </c>
      <c r="AA90" s="409">
        <v>1941.43</v>
      </c>
      <c r="AB90" s="409">
        <v>1941.43</v>
      </c>
      <c r="AC90" s="368">
        <v>1771.375</v>
      </c>
      <c r="AD90" s="305">
        <v>1417.1</v>
      </c>
      <c r="AE90" s="289">
        <v>1355.48875</v>
      </c>
      <c r="AF90" s="277">
        <v>1084.3910000000001</v>
      </c>
      <c r="AG90" s="263">
        <v>1084.3910000000001</v>
      </c>
      <c r="AH90" s="263">
        <v>1084.3910000000001</v>
      </c>
      <c r="AI90" s="208">
        <v>975.95189999999991</v>
      </c>
      <c r="AJ90" s="208">
        <v>975.95189999999991</v>
      </c>
      <c r="AK90" s="208">
        <v>975.95189999999991</v>
      </c>
      <c r="AL90" s="208">
        <v>975.95189999999991</v>
      </c>
      <c r="AM90" s="208">
        <v>880.1875</v>
      </c>
      <c r="AN90" s="191">
        <v>704.15</v>
      </c>
      <c r="AO90" s="312">
        <f t="shared" ca="1" si="9"/>
        <v>1.099999566425744</v>
      </c>
      <c r="AQ90" s="34"/>
      <c r="AR90" s="34"/>
      <c r="AS90" s="34"/>
      <c r="AT90" s="34"/>
      <c r="AU90" s="34"/>
      <c r="AV90" s="34"/>
    </row>
    <row r="91" spans="1:48" s="144" customFormat="1" ht="23.1" customHeight="1" x14ac:dyDescent="0.25">
      <c r="A91" s="449"/>
      <c r="B91" s="2">
        <v>1923</v>
      </c>
      <c r="C91" s="2" t="s">
        <v>438</v>
      </c>
      <c r="D91" s="4" t="s">
        <v>140</v>
      </c>
      <c r="E91" s="116">
        <f t="shared" si="17"/>
        <v>13600</v>
      </c>
      <c r="F91" s="117">
        <f t="shared" si="17"/>
        <v>8200</v>
      </c>
      <c r="G91" s="101"/>
      <c r="H91" s="2"/>
      <c r="I91" s="2"/>
      <c r="J91" s="33"/>
      <c r="K91" s="202">
        <f t="shared" si="10"/>
        <v>13600</v>
      </c>
      <c r="L91" s="202">
        <f t="shared" si="10"/>
        <v>8200</v>
      </c>
      <c r="M91" s="51"/>
      <c r="N91" s="13">
        <f t="shared" si="14"/>
        <v>13503.85</v>
      </c>
      <c r="O91" s="13">
        <f t="shared" si="15"/>
        <v>8102.3099999999995</v>
      </c>
      <c r="P91" s="51"/>
      <c r="Q91" s="587">
        <v>5401.54</v>
      </c>
      <c r="R91" s="562">
        <v>4910.5</v>
      </c>
      <c r="S91" s="562">
        <v>4910.5</v>
      </c>
      <c r="T91" s="554">
        <v>4910.5</v>
      </c>
      <c r="U91" s="477">
        <v>4910.5</v>
      </c>
      <c r="V91" s="477">
        <v>4910.5</v>
      </c>
      <c r="W91" s="477">
        <v>4910.5</v>
      </c>
      <c r="X91" s="450">
        <v>4546.7510000000002</v>
      </c>
      <c r="Y91" s="450">
        <v>4546.7510000000002</v>
      </c>
      <c r="Z91" s="436">
        <v>4133.41</v>
      </c>
      <c r="AA91" s="409">
        <v>4133.41</v>
      </c>
      <c r="AB91" s="409">
        <v>4133.41</v>
      </c>
      <c r="AC91" s="368">
        <v>3771.3625000000002</v>
      </c>
      <c r="AD91" s="305">
        <v>3017.09</v>
      </c>
      <c r="AE91" s="289">
        <v>2774.9150000000004</v>
      </c>
      <c r="AF91" s="277">
        <v>2219.9320000000002</v>
      </c>
      <c r="AG91" s="263">
        <v>2219.9320000000002</v>
      </c>
      <c r="AH91" s="263">
        <v>2219.9320000000002</v>
      </c>
      <c r="AI91" s="208">
        <v>1997.9328599999999</v>
      </c>
      <c r="AJ91" s="208">
        <v>1997.9328599999999</v>
      </c>
      <c r="AK91" s="208">
        <v>1997.9328599999999</v>
      </c>
      <c r="AL91" s="208">
        <v>1997.9328599999999</v>
      </c>
      <c r="AM91" s="208">
        <v>1801.8875</v>
      </c>
      <c r="AN91" s="191">
        <v>1441.51</v>
      </c>
      <c r="AO91" s="312">
        <f t="shared" ca="1" si="9"/>
        <v>1.0999979635475003</v>
      </c>
      <c r="AQ91" s="34"/>
      <c r="AR91" s="34"/>
      <c r="AS91" s="34"/>
      <c r="AT91" s="34"/>
      <c r="AU91" s="34"/>
      <c r="AV91" s="34"/>
    </row>
    <row r="92" spans="1:48" s="144" customFormat="1" ht="23.1" customHeight="1" x14ac:dyDescent="0.25">
      <c r="A92" s="449"/>
      <c r="B92" s="2">
        <v>1924</v>
      </c>
      <c r="C92" s="2" t="s">
        <v>439</v>
      </c>
      <c r="D92" s="4" t="s">
        <v>141</v>
      </c>
      <c r="E92" s="116">
        <f t="shared" si="17"/>
        <v>14300</v>
      </c>
      <c r="F92" s="117">
        <f t="shared" si="17"/>
        <v>8600</v>
      </c>
      <c r="G92" s="101"/>
      <c r="H92" s="2"/>
      <c r="I92" s="2"/>
      <c r="J92" s="33"/>
      <c r="K92" s="202">
        <f t="shared" si="10"/>
        <v>14300</v>
      </c>
      <c r="L92" s="202">
        <f t="shared" si="10"/>
        <v>8600</v>
      </c>
      <c r="M92" s="51"/>
      <c r="N92" s="13">
        <f t="shared" si="14"/>
        <v>14225</v>
      </c>
      <c r="O92" s="13">
        <f t="shared" si="15"/>
        <v>8535</v>
      </c>
      <c r="P92" s="51"/>
      <c r="Q92" s="587">
        <v>5690</v>
      </c>
      <c r="R92" s="562">
        <v>5172.6400000000003</v>
      </c>
      <c r="S92" s="562">
        <v>5172.6400000000003</v>
      </c>
      <c r="T92" s="554">
        <v>5172.6400000000003</v>
      </c>
      <c r="U92" s="477">
        <v>5172.6400000000003</v>
      </c>
      <c r="V92" s="477">
        <v>5172.6400000000003</v>
      </c>
      <c r="W92" s="477">
        <v>5172.6400000000003</v>
      </c>
      <c r="X92" s="450">
        <v>4789.4880000000003</v>
      </c>
      <c r="Y92" s="450">
        <v>4789.4880000000003</v>
      </c>
      <c r="Z92" s="436">
        <v>4354.08</v>
      </c>
      <c r="AA92" s="409">
        <v>4354.08</v>
      </c>
      <c r="AB92" s="409">
        <v>4354.08</v>
      </c>
      <c r="AC92" s="368">
        <v>3972.7</v>
      </c>
      <c r="AD92" s="305">
        <v>3178.16</v>
      </c>
      <c r="AE92" s="289">
        <v>2923.0575000000003</v>
      </c>
      <c r="AF92" s="277">
        <v>2338.4460000000004</v>
      </c>
      <c r="AG92" s="263">
        <v>2338.4460000000004</v>
      </c>
      <c r="AH92" s="263">
        <v>2338.4460000000004</v>
      </c>
      <c r="AI92" s="208">
        <v>2104.59942</v>
      </c>
      <c r="AJ92" s="208">
        <v>2104.59942</v>
      </c>
      <c r="AK92" s="208">
        <v>2104.59942</v>
      </c>
      <c r="AL92" s="208">
        <v>2104.59942</v>
      </c>
      <c r="AM92" s="208">
        <v>1898.0875000000001</v>
      </c>
      <c r="AN92" s="191">
        <v>1518.47</v>
      </c>
      <c r="AO92" s="312">
        <f t="shared" ca="1" si="9"/>
        <v>1.1000185591883447</v>
      </c>
      <c r="AQ92" s="34"/>
      <c r="AR92" s="34"/>
      <c r="AS92" s="34"/>
      <c r="AT92" s="34"/>
      <c r="AU92" s="34"/>
      <c r="AV92" s="34"/>
    </row>
    <row r="93" spans="1:48" s="144" customFormat="1" ht="23.1" customHeight="1" x14ac:dyDescent="0.25">
      <c r="A93" s="449"/>
      <c r="B93" s="2">
        <v>1925</v>
      </c>
      <c r="C93" s="2" t="s">
        <v>441</v>
      </c>
      <c r="D93" s="4" t="s">
        <v>142</v>
      </c>
      <c r="E93" s="116">
        <f t="shared" si="17"/>
        <v>17200</v>
      </c>
      <c r="F93" s="117">
        <f t="shared" si="17"/>
        <v>10400</v>
      </c>
      <c r="G93" s="101"/>
      <c r="H93" s="2"/>
      <c r="I93" s="2"/>
      <c r="J93" s="33"/>
      <c r="K93" s="202">
        <f t="shared" si="10"/>
        <v>17200</v>
      </c>
      <c r="L93" s="202">
        <f t="shared" si="10"/>
        <v>10400</v>
      </c>
      <c r="M93" s="51"/>
      <c r="N93" s="13">
        <f t="shared" si="14"/>
        <v>17177.5</v>
      </c>
      <c r="O93" s="13">
        <f t="shared" si="15"/>
        <v>10306.5</v>
      </c>
      <c r="P93" s="51"/>
      <c r="Q93" s="587">
        <v>6871</v>
      </c>
      <c r="R93" s="562">
        <v>6246.19</v>
      </c>
      <c r="S93" s="562">
        <v>6246.19</v>
      </c>
      <c r="T93" s="554">
        <v>6246.19</v>
      </c>
      <c r="U93" s="477">
        <v>6246.19</v>
      </c>
      <c r="V93" s="477">
        <v>6246.19</v>
      </c>
      <c r="W93" s="477">
        <v>6246.19</v>
      </c>
      <c r="X93" s="450">
        <v>5783.5029999999997</v>
      </c>
      <c r="Y93" s="450">
        <v>5783.5029999999997</v>
      </c>
      <c r="Z93" s="436">
        <v>5257.73</v>
      </c>
      <c r="AA93" s="409">
        <v>5257.73</v>
      </c>
      <c r="AB93" s="409">
        <v>5257.73</v>
      </c>
      <c r="AC93" s="368">
        <v>4797.2000000000007</v>
      </c>
      <c r="AD93" s="305">
        <v>3837.76</v>
      </c>
      <c r="AE93" s="289">
        <v>3529.7075</v>
      </c>
      <c r="AF93" s="277">
        <v>2823.7660000000001</v>
      </c>
      <c r="AG93" s="263">
        <v>2823.7660000000001</v>
      </c>
      <c r="AH93" s="263">
        <v>2823.7660000000001</v>
      </c>
      <c r="AI93" s="208">
        <v>2541.3973199999996</v>
      </c>
      <c r="AJ93" s="208">
        <v>2541.3973199999996</v>
      </c>
      <c r="AK93" s="208">
        <v>2541.3973199999996</v>
      </c>
      <c r="AL93" s="208">
        <v>2541.3973199999996</v>
      </c>
      <c r="AM93" s="208">
        <v>2292.0249999999996</v>
      </c>
      <c r="AN93" s="191">
        <v>1833.62</v>
      </c>
      <c r="AO93" s="312">
        <f t="shared" ca="1" si="9"/>
        <v>1.1000305786407394</v>
      </c>
      <c r="AQ93" s="34"/>
      <c r="AR93" s="34"/>
      <c r="AS93" s="34"/>
      <c r="AT93" s="34"/>
      <c r="AU93" s="34"/>
      <c r="AV93" s="34"/>
    </row>
    <row r="94" spans="1:48" s="144" customFormat="1" ht="23.1" customHeight="1" x14ac:dyDescent="0.25">
      <c r="A94" s="449"/>
      <c r="B94" s="2">
        <v>1926</v>
      </c>
      <c r="C94" s="2" t="s">
        <v>440</v>
      </c>
      <c r="D94" s="91" t="s">
        <v>55</v>
      </c>
      <c r="E94" s="116">
        <f t="shared" si="17"/>
        <v>29200</v>
      </c>
      <c r="F94" s="117">
        <f t="shared" si="17"/>
        <v>17500</v>
      </c>
      <c r="G94" s="101"/>
      <c r="H94" s="2"/>
      <c r="I94" s="2"/>
      <c r="J94" s="33"/>
      <c r="K94" s="202">
        <f t="shared" si="10"/>
        <v>29200</v>
      </c>
      <c r="L94" s="202">
        <f t="shared" si="10"/>
        <v>17500</v>
      </c>
      <c r="M94" s="51"/>
      <c r="N94" s="13">
        <f t="shared" si="14"/>
        <v>29142.5</v>
      </c>
      <c r="O94" s="13">
        <f t="shared" si="15"/>
        <v>17485.5</v>
      </c>
      <c r="P94" s="51"/>
      <c r="Q94" s="587">
        <v>11657</v>
      </c>
      <c r="R94" s="562">
        <v>10597.26</v>
      </c>
      <c r="S94" s="562">
        <v>10597.26</v>
      </c>
      <c r="T94" s="554">
        <v>10597.26</v>
      </c>
      <c r="U94" s="477">
        <v>10597.26</v>
      </c>
      <c r="V94" s="477">
        <v>10597.26</v>
      </c>
      <c r="W94" s="477">
        <v>10597.26</v>
      </c>
      <c r="X94" s="450">
        <v>9812.2750000000015</v>
      </c>
      <c r="Y94" s="450">
        <v>9812.2750000000015</v>
      </c>
      <c r="Z94" s="436">
        <v>8920.25</v>
      </c>
      <c r="AA94" s="409">
        <v>8920.25</v>
      </c>
      <c r="AB94" s="409">
        <v>8920.25</v>
      </c>
      <c r="AC94" s="368">
        <v>8138.9125000000004</v>
      </c>
      <c r="AD94" s="305">
        <v>6511.13</v>
      </c>
      <c r="AE94" s="289">
        <v>5988.4962500000001</v>
      </c>
      <c r="AF94" s="277">
        <v>4790.7970000000005</v>
      </c>
      <c r="AG94" s="263">
        <v>4790.7970000000005</v>
      </c>
      <c r="AH94" s="263">
        <v>4790.7970000000005</v>
      </c>
      <c r="AI94" s="208">
        <v>4311.7212599999993</v>
      </c>
      <c r="AJ94" s="208">
        <v>4311.7212599999993</v>
      </c>
      <c r="AK94" s="208">
        <v>4311.7212599999993</v>
      </c>
      <c r="AL94" s="208">
        <v>4311.7212599999993</v>
      </c>
      <c r="AM94" s="208">
        <v>3888.6374999999998</v>
      </c>
      <c r="AN94" s="191">
        <v>3110.91</v>
      </c>
      <c r="AO94" s="312">
        <f t="shared" ca="1" si="9"/>
        <v>1.1000013210962079</v>
      </c>
      <c r="AQ94" s="34"/>
      <c r="AR94" s="34"/>
      <c r="AS94" s="34"/>
      <c r="AT94" s="34"/>
      <c r="AU94" s="34"/>
      <c r="AV94" s="34"/>
    </row>
    <row r="95" spans="1:48" s="144" customFormat="1" ht="20.100000000000001" customHeight="1" x14ac:dyDescent="0.25">
      <c r="A95" s="2"/>
      <c r="B95" s="2"/>
      <c r="C95" s="2"/>
      <c r="D95" s="2"/>
      <c r="E95" s="138"/>
      <c r="F95" s="139"/>
      <c r="G95" s="99"/>
      <c r="H95" s="2"/>
      <c r="I95" s="2"/>
      <c r="J95" s="34"/>
      <c r="K95" s="202">
        <f t="shared" si="10"/>
        <v>0</v>
      </c>
      <c r="L95" s="202">
        <f t="shared" si="10"/>
        <v>0</v>
      </c>
      <c r="M95" s="2"/>
      <c r="N95" s="13"/>
      <c r="O95" s="13"/>
      <c r="P95" s="2"/>
      <c r="Q95" s="398"/>
      <c r="R95" s="398"/>
      <c r="S95" s="398"/>
      <c r="T95" s="398"/>
      <c r="U95" s="398"/>
      <c r="V95" s="398"/>
      <c r="W95" s="398"/>
      <c r="X95" s="398"/>
      <c r="Y95" s="398"/>
      <c r="Z95" s="400"/>
      <c r="AA95" s="401"/>
      <c r="AB95" s="401"/>
      <c r="AC95" s="329"/>
      <c r="AD95" s="329"/>
      <c r="AE95" s="330"/>
      <c r="AF95" s="280"/>
      <c r="AG95" s="331"/>
      <c r="AH95" s="331"/>
      <c r="AI95" s="208"/>
      <c r="AJ95" s="208"/>
      <c r="AK95" s="208"/>
      <c r="AL95" s="208"/>
      <c r="AM95" s="208"/>
      <c r="AN95" s="191"/>
      <c r="AO95" s="312" t="e">
        <f t="shared" ca="1" si="9"/>
        <v>#DIV/0!</v>
      </c>
      <c r="AQ95" s="34"/>
      <c r="AR95" s="34"/>
      <c r="AS95" s="34"/>
      <c r="AT95" s="34"/>
      <c r="AU95" s="34"/>
      <c r="AV95" s="34"/>
    </row>
    <row r="96" spans="1:48" s="144" customFormat="1" ht="23.1" customHeight="1" x14ac:dyDescent="0.25">
      <c r="A96" s="2"/>
      <c r="B96" s="2"/>
      <c r="C96" s="2"/>
      <c r="D96" s="615" t="s">
        <v>272</v>
      </c>
      <c r="E96" s="615"/>
      <c r="F96" s="615"/>
      <c r="G96" s="615"/>
      <c r="H96" s="615"/>
      <c r="I96" s="615"/>
      <c r="J96" s="34"/>
      <c r="K96" s="202">
        <f t="shared" si="10"/>
        <v>0</v>
      </c>
      <c r="L96" s="202">
        <f t="shared" si="10"/>
        <v>0</v>
      </c>
      <c r="M96" s="2"/>
      <c r="N96" s="13"/>
      <c r="O96" s="13"/>
      <c r="P96" s="2"/>
      <c r="Q96" s="588">
        <v>45589</v>
      </c>
      <c r="R96" s="571">
        <v>45569</v>
      </c>
      <c r="S96" s="571">
        <v>45569</v>
      </c>
      <c r="T96" s="553">
        <v>45483</v>
      </c>
      <c r="U96" s="521">
        <v>45455</v>
      </c>
      <c r="V96" s="510">
        <v>45425</v>
      </c>
      <c r="W96" s="480">
        <v>290224</v>
      </c>
      <c r="X96" s="474">
        <v>220324</v>
      </c>
      <c r="Y96" s="398"/>
      <c r="Z96" s="400"/>
      <c r="AA96" s="401"/>
      <c r="AB96" s="401"/>
      <c r="AC96" s="329"/>
      <c r="AD96" s="329"/>
      <c r="AE96" s="330"/>
      <c r="AF96" s="280"/>
      <c r="AG96" s="331"/>
      <c r="AH96" s="331"/>
      <c r="AI96" s="208"/>
      <c r="AJ96" s="208"/>
      <c r="AK96" s="208"/>
      <c r="AL96" s="208"/>
      <c r="AM96" s="208"/>
      <c r="AN96" s="191"/>
      <c r="AO96" s="312">
        <f t="shared" ca="1" si="9"/>
        <v>1.0004388948627356</v>
      </c>
      <c r="AQ96" s="34"/>
      <c r="AR96" s="34"/>
      <c r="AS96" s="34"/>
      <c r="AT96" s="34"/>
      <c r="AU96" s="34"/>
      <c r="AV96" s="34"/>
    </row>
    <row r="97" spans="1:48" s="144" customFormat="1" ht="23.1" customHeight="1" x14ac:dyDescent="0.25">
      <c r="A97" s="516" t="s">
        <v>986</v>
      </c>
      <c r="B97" s="2">
        <v>4744</v>
      </c>
      <c r="C97" s="2" t="s">
        <v>496</v>
      </c>
      <c r="D97" s="91" t="s">
        <v>90</v>
      </c>
      <c r="E97" s="116">
        <f t="shared" ref="E97:F105" si="18">K97</f>
        <v>700</v>
      </c>
      <c r="F97" s="117">
        <f t="shared" si="18"/>
        <v>500</v>
      </c>
      <c r="G97" s="101"/>
      <c r="H97" s="45"/>
      <c r="I97" s="45"/>
      <c r="J97" s="33"/>
      <c r="K97" s="202">
        <f t="shared" si="10"/>
        <v>700</v>
      </c>
      <c r="L97" s="202">
        <f t="shared" si="10"/>
        <v>500</v>
      </c>
      <c r="M97" s="51"/>
      <c r="N97" s="13">
        <f t="shared" si="14"/>
        <v>699.72499999999991</v>
      </c>
      <c r="O97" s="13">
        <f t="shared" si="15"/>
        <v>419.83499999999998</v>
      </c>
      <c r="P97" s="51"/>
      <c r="Q97" s="587">
        <v>279.89</v>
      </c>
      <c r="R97" s="562">
        <v>279.89</v>
      </c>
      <c r="S97" s="562">
        <v>279.89</v>
      </c>
      <c r="T97" s="554">
        <v>279.89</v>
      </c>
      <c r="U97" s="522">
        <v>279.89</v>
      </c>
      <c r="V97" s="522">
        <v>279.89</v>
      </c>
      <c r="W97" s="398">
        <v>232.33</v>
      </c>
      <c r="X97" s="398">
        <v>232.33</v>
      </c>
      <c r="Y97" s="398">
        <v>232.33</v>
      </c>
      <c r="Z97" s="436">
        <v>232.33</v>
      </c>
      <c r="AA97" s="399">
        <v>222.24331250000003</v>
      </c>
      <c r="AB97" s="399">
        <v>222.24331250000003</v>
      </c>
      <c r="AC97" s="371">
        <v>202.03937500000001</v>
      </c>
      <c r="AD97" s="303">
        <v>139.33750000000001</v>
      </c>
      <c r="AE97" s="289">
        <v>139.33750000000001</v>
      </c>
      <c r="AF97" s="277">
        <v>111.47</v>
      </c>
      <c r="AG97" s="263">
        <v>111.47</v>
      </c>
      <c r="AH97" s="263">
        <v>111.47</v>
      </c>
      <c r="AI97" s="208">
        <v>99.528660000000002</v>
      </c>
      <c r="AJ97" s="208">
        <v>99.528660000000002</v>
      </c>
      <c r="AK97" s="208">
        <v>99.528660000000002</v>
      </c>
      <c r="AL97" s="208">
        <v>99.528660000000002</v>
      </c>
      <c r="AM97" s="208">
        <v>89.762500000000003</v>
      </c>
      <c r="AN97" s="191">
        <v>71.81</v>
      </c>
      <c r="AO97" s="312">
        <f t="shared" ca="1" si="9"/>
        <v>1</v>
      </c>
      <c r="AQ97" s="34"/>
      <c r="AR97" s="34"/>
      <c r="AS97" s="34"/>
      <c r="AT97" s="34"/>
      <c r="AU97" s="34"/>
      <c r="AV97" s="34"/>
    </row>
    <row r="98" spans="1:48" s="144" customFormat="1" ht="23.1" customHeight="1" x14ac:dyDescent="0.25">
      <c r="A98" s="516" t="s">
        <v>986</v>
      </c>
      <c r="B98" s="2">
        <v>4744</v>
      </c>
      <c r="C98" s="2" t="s">
        <v>497</v>
      </c>
      <c r="D98" s="4" t="s">
        <v>91</v>
      </c>
      <c r="E98" s="116">
        <f t="shared" si="18"/>
        <v>900</v>
      </c>
      <c r="F98" s="117">
        <f t="shared" si="18"/>
        <v>500</v>
      </c>
      <c r="G98" s="101"/>
      <c r="H98" s="45"/>
      <c r="I98" s="45"/>
      <c r="J98" s="33"/>
      <c r="K98" s="202">
        <f t="shared" si="10"/>
        <v>900</v>
      </c>
      <c r="L98" s="202">
        <f t="shared" si="10"/>
        <v>500</v>
      </c>
      <c r="M98" s="51"/>
      <c r="N98" s="13">
        <f t="shared" si="14"/>
        <v>815.34999999999991</v>
      </c>
      <c r="O98" s="13">
        <f t="shared" si="15"/>
        <v>489.21</v>
      </c>
      <c r="P98" s="51"/>
      <c r="Q98" s="587">
        <v>326.14</v>
      </c>
      <c r="R98" s="562">
        <v>326.14</v>
      </c>
      <c r="S98" s="562">
        <v>326.14</v>
      </c>
      <c r="T98" s="554">
        <v>326.14</v>
      </c>
      <c r="U98" s="546">
        <v>326.14</v>
      </c>
      <c r="V98" s="522">
        <v>326.14</v>
      </c>
      <c r="W98" s="398">
        <v>271.18</v>
      </c>
      <c r="X98" s="398">
        <v>271.18</v>
      </c>
      <c r="Y98" s="398">
        <v>271.18</v>
      </c>
      <c r="Z98" s="436">
        <v>271.18</v>
      </c>
      <c r="AA98" s="399">
        <v>235.78812500000001</v>
      </c>
      <c r="AB98" s="399">
        <v>235.78812500000001</v>
      </c>
      <c r="AC98" s="371">
        <v>235.78812500000001</v>
      </c>
      <c r="AD98" s="303">
        <v>162.61250000000001</v>
      </c>
      <c r="AE98" s="289">
        <v>162.61250000000001</v>
      </c>
      <c r="AF98" s="277">
        <v>130.09</v>
      </c>
      <c r="AG98" s="263">
        <v>130.09</v>
      </c>
      <c r="AH98" s="263">
        <v>130.09</v>
      </c>
      <c r="AI98" s="208">
        <v>116.16065999999999</v>
      </c>
      <c r="AJ98" s="208">
        <v>116.16065999999999</v>
      </c>
      <c r="AK98" s="208">
        <v>116.16065999999999</v>
      </c>
      <c r="AL98" s="208">
        <v>116.16065999999999</v>
      </c>
      <c r="AM98" s="208">
        <v>104.7625</v>
      </c>
      <c r="AN98" s="191">
        <v>83.81</v>
      </c>
      <c r="AO98" s="312">
        <f t="shared" ca="1" si="9"/>
        <v>1</v>
      </c>
      <c r="AQ98" s="34"/>
      <c r="AR98" s="34"/>
      <c r="AS98" s="34"/>
      <c r="AT98" s="34"/>
      <c r="AU98" s="34"/>
      <c r="AV98" s="34"/>
    </row>
    <row r="99" spans="1:48" s="144" customFormat="1" ht="23.1" customHeight="1" x14ac:dyDescent="0.25">
      <c r="A99" s="516" t="s">
        <v>986</v>
      </c>
      <c r="B99" s="2">
        <v>4744</v>
      </c>
      <c r="C99" s="2" t="s">
        <v>498</v>
      </c>
      <c r="D99" s="4" t="s">
        <v>92</v>
      </c>
      <c r="E99" s="116">
        <f t="shared" si="18"/>
        <v>1000</v>
      </c>
      <c r="F99" s="117">
        <f t="shared" si="18"/>
        <v>600</v>
      </c>
      <c r="G99" s="101"/>
      <c r="H99" s="45"/>
      <c r="I99" s="45"/>
      <c r="J99" s="33"/>
      <c r="K99" s="202">
        <f t="shared" si="10"/>
        <v>1000</v>
      </c>
      <c r="L99" s="202">
        <f t="shared" si="10"/>
        <v>600</v>
      </c>
      <c r="M99" s="51"/>
      <c r="N99" s="13">
        <f t="shared" si="14"/>
        <v>945</v>
      </c>
      <c r="O99" s="13">
        <f t="shared" si="15"/>
        <v>567</v>
      </c>
      <c r="P99" s="51"/>
      <c r="Q99" s="587">
        <v>378</v>
      </c>
      <c r="R99" s="562">
        <v>378</v>
      </c>
      <c r="S99" s="562">
        <v>378</v>
      </c>
      <c r="T99" s="568">
        <v>378</v>
      </c>
      <c r="U99" s="548">
        <v>377.5</v>
      </c>
      <c r="V99" s="522">
        <v>377.5</v>
      </c>
      <c r="W99" s="398">
        <v>314.93</v>
      </c>
      <c r="X99" s="398">
        <v>314.93</v>
      </c>
      <c r="Y99" s="398">
        <v>314.93</v>
      </c>
      <c r="Z99" s="436">
        <v>314.93</v>
      </c>
      <c r="AA99" s="420">
        <v>314.93</v>
      </c>
      <c r="AB99" s="399">
        <v>273.85062500000004</v>
      </c>
      <c r="AC99" s="371">
        <v>273.85062500000004</v>
      </c>
      <c r="AD99" s="303">
        <v>188.86250000000001</v>
      </c>
      <c r="AE99" s="289">
        <v>188.86250000000001</v>
      </c>
      <c r="AF99" s="277">
        <v>151.09</v>
      </c>
      <c r="AG99" s="263">
        <v>151.09</v>
      </c>
      <c r="AH99" s="263">
        <v>151.09</v>
      </c>
      <c r="AI99" s="208">
        <v>134.91324</v>
      </c>
      <c r="AJ99" s="208">
        <v>134.91324</v>
      </c>
      <c r="AK99" s="208">
        <v>134.91324</v>
      </c>
      <c r="AL99" s="208">
        <v>134.91324</v>
      </c>
      <c r="AM99" s="208">
        <v>121.67500000000001</v>
      </c>
      <c r="AN99" s="191">
        <v>97.34</v>
      </c>
      <c r="AO99" s="312">
        <f t="shared" ca="1" si="9"/>
        <v>1</v>
      </c>
      <c r="AQ99" s="34"/>
      <c r="AR99" s="34"/>
      <c r="AS99" s="34"/>
      <c r="AT99" s="34"/>
      <c r="AU99" s="34"/>
      <c r="AV99" s="34"/>
    </row>
    <row r="100" spans="1:48" s="144" customFormat="1" ht="23.1" customHeight="1" x14ac:dyDescent="0.25">
      <c r="A100" s="516" t="s">
        <v>986</v>
      </c>
      <c r="B100" s="2">
        <v>4744</v>
      </c>
      <c r="C100" s="2" t="s">
        <v>499</v>
      </c>
      <c r="D100" s="5" t="s">
        <v>93</v>
      </c>
      <c r="E100" s="292">
        <f t="shared" si="18"/>
        <v>1700</v>
      </c>
      <c r="F100" s="293">
        <f t="shared" si="18"/>
        <v>1100</v>
      </c>
      <c r="G100" s="101"/>
      <c r="H100" s="45"/>
      <c r="I100" s="45"/>
      <c r="J100" s="33"/>
      <c r="K100" s="202">
        <f t="shared" si="10"/>
        <v>1700</v>
      </c>
      <c r="L100" s="202">
        <f t="shared" si="10"/>
        <v>1100</v>
      </c>
      <c r="M100" s="51"/>
      <c r="N100" s="13">
        <f t="shared" si="14"/>
        <v>1681.9499999999998</v>
      </c>
      <c r="O100" s="13">
        <f t="shared" si="15"/>
        <v>1009.17</v>
      </c>
      <c r="P100" s="51"/>
      <c r="Q100" s="587">
        <v>672.78</v>
      </c>
      <c r="R100" s="562">
        <v>672.78</v>
      </c>
      <c r="S100" s="562">
        <v>672.78</v>
      </c>
      <c r="T100" s="554">
        <v>672.78</v>
      </c>
      <c r="U100" s="522">
        <v>672.78</v>
      </c>
      <c r="V100" s="522">
        <v>672.78</v>
      </c>
      <c r="W100" s="398">
        <v>559.97</v>
      </c>
      <c r="X100" s="398">
        <v>559.97</v>
      </c>
      <c r="Y100" s="398">
        <v>559.97</v>
      </c>
      <c r="Z100" s="436">
        <v>559.97</v>
      </c>
      <c r="AA100" s="399">
        <v>486.96437500000002</v>
      </c>
      <c r="AB100" s="399">
        <v>486.96437500000002</v>
      </c>
      <c r="AC100" s="371">
        <v>486.96437500000002</v>
      </c>
      <c r="AD100" s="303">
        <v>335.83750000000003</v>
      </c>
      <c r="AE100" s="289">
        <v>335.83750000000003</v>
      </c>
      <c r="AF100" s="277">
        <v>268.67</v>
      </c>
      <c r="AG100" s="263">
        <v>268.67</v>
      </c>
      <c r="AH100" s="263">
        <v>268.67</v>
      </c>
      <c r="AI100" s="208">
        <v>239.87501999999998</v>
      </c>
      <c r="AJ100" s="208">
        <v>239.87501999999998</v>
      </c>
      <c r="AK100" s="208">
        <v>239.87501999999998</v>
      </c>
      <c r="AL100" s="208">
        <v>239.87501999999998</v>
      </c>
      <c r="AM100" s="208">
        <v>216.33749999999998</v>
      </c>
      <c r="AN100" s="191">
        <v>173.07</v>
      </c>
      <c r="AO100" s="312">
        <f t="shared" ca="1" si="9"/>
        <v>1</v>
      </c>
      <c r="AQ100" s="34"/>
      <c r="AR100" s="34"/>
      <c r="AS100" s="34"/>
      <c r="AT100" s="34"/>
      <c r="AU100" s="34"/>
      <c r="AV100" s="34"/>
    </row>
    <row r="101" spans="1:48" s="144" customFormat="1" ht="23.1" customHeight="1" x14ac:dyDescent="0.25">
      <c r="A101" s="516" t="s">
        <v>986</v>
      </c>
      <c r="B101" s="2">
        <v>4744</v>
      </c>
      <c r="C101" s="2" t="s">
        <v>500</v>
      </c>
      <c r="D101" s="4" t="s">
        <v>94</v>
      </c>
      <c r="E101" s="116">
        <f t="shared" si="18"/>
        <v>3200</v>
      </c>
      <c r="F101" s="117">
        <f t="shared" si="18"/>
        <v>1900</v>
      </c>
      <c r="G101" s="101"/>
      <c r="H101" s="45"/>
      <c r="I101" s="45"/>
      <c r="J101" s="33"/>
      <c r="K101" s="202">
        <f t="shared" si="10"/>
        <v>3200</v>
      </c>
      <c r="L101" s="202">
        <f t="shared" si="10"/>
        <v>1900</v>
      </c>
      <c r="M101" s="51"/>
      <c r="N101" s="13">
        <f t="shared" si="14"/>
        <v>3145.6750000000002</v>
      </c>
      <c r="O101" s="13">
        <f t="shared" si="15"/>
        <v>1887.405</v>
      </c>
      <c r="P101" s="51"/>
      <c r="Q101" s="587">
        <v>1258.27</v>
      </c>
      <c r="R101" s="562">
        <v>1258.27</v>
      </c>
      <c r="S101" s="562">
        <v>1258.27</v>
      </c>
      <c r="T101" s="554">
        <v>1258.27</v>
      </c>
      <c r="U101" s="522">
        <v>1258.27</v>
      </c>
      <c r="V101" s="522">
        <v>1258.27</v>
      </c>
      <c r="W101" s="398">
        <v>1050.2</v>
      </c>
      <c r="X101" s="398">
        <v>1050.2</v>
      </c>
      <c r="Y101" s="398">
        <v>1050.2</v>
      </c>
      <c r="Z101" s="436">
        <v>1050.2</v>
      </c>
      <c r="AA101" s="399">
        <v>913.19187499999998</v>
      </c>
      <c r="AB101" s="399">
        <v>913.19187499999998</v>
      </c>
      <c r="AC101" s="371">
        <v>913.19187499999998</v>
      </c>
      <c r="AD101" s="303">
        <v>629.78750000000002</v>
      </c>
      <c r="AE101" s="289">
        <v>629.78750000000002</v>
      </c>
      <c r="AF101" s="277">
        <v>503.83</v>
      </c>
      <c r="AG101" s="263">
        <v>503.83</v>
      </c>
      <c r="AH101" s="263">
        <v>503.83</v>
      </c>
      <c r="AI101" s="208">
        <v>449.85401999999993</v>
      </c>
      <c r="AJ101" s="208">
        <v>449.85401999999993</v>
      </c>
      <c r="AK101" s="208">
        <v>449.85401999999993</v>
      </c>
      <c r="AL101" s="208">
        <v>449.85401999999993</v>
      </c>
      <c r="AM101" s="208">
        <v>405.71249999999998</v>
      </c>
      <c r="AN101" s="191">
        <v>324.57</v>
      </c>
      <c r="AO101" s="312">
        <f t="shared" ca="1" si="9"/>
        <v>1</v>
      </c>
      <c r="AQ101" s="34"/>
      <c r="AR101" s="34"/>
      <c r="AS101" s="34"/>
      <c r="AT101" s="34"/>
      <c r="AU101" s="34"/>
      <c r="AV101" s="34"/>
    </row>
    <row r="102" spans="1:48" s="144" customFormat="1" ht="23.1" customHeight="1" x14ac:dyDescent="0.25">
      <c r="A102" s="2"/>
      <c r="B102" s="2"/>
      <c r="C102" s="2"/>
      <c r="D102" s="136"/>
      <c r="E102" s="138"/>
      <c r="F102" s="139"/>
      <c r="G102" s="101"/>
      <c r="H102" s="45"/>
      <c r="I102" s="45"/>
      <c r="J102" s="34"/>
      <c r="K102" s="202">
        <f t="shared" si="10"/>
        <v>0</v>
      </c>
      <c r="L102" s="202">
        <f t="shared" si="10"/>
        <v>0</v>
      </c>
      <c r="M102" s="2"/>
      <c r="N102" s="13"/>
      <c r="O102" s="13"/>
      <c r="P102" s="2"/>
      <c r="Q102" s="341"/>
      <c r="R102" s="341"/>
      <c r="S102" s="341"/>
      <c r="T102" s="341"/>
      <c r="U102" s="341"/>
      <c r="V102" s="341"/>
      <c r="W102" s="341"/>
      <c r="X102" s="341"/>
      <c r="Y102" s="341"/>
      <c r="Z102" s="549"/>
      <c r="AA102" s="211"/>
      <c r="AB102" s="211"/>
      <c r="AC102" s="341"/>
      <c r="AD102" s="321"/>
      <c r="AE102" s="322"/>
      <c r="AF102" s="279"/>
      <c r="AG102" s="323"/>
      <c r="AH102" s="323"/>
      <c r="AI102" s="211"/>
      <c r="AJ102" s="211"/>
      <c r="AK102" s="211"/>
      <c r="AL102" s="211"/>
      <c r="AM102" s="211"/>
      <c r="AN102" s="197"/>
      <c r="AO102" s="312" t="e">
        <f t="shared" ca="1" si="9"/>
        <v>#DIV/0!</v>
      </c>
      <c r="AQ102" s="34"/>
      <c r="AR102" s="34"/>
      <c r="AS102" s="34"/>
      <c r="AT102" s="34"/>
      <c r="AU102" s="34"/>
      <c r="AV102" s="34"/>
    </row>
    <row r="103" spans="1:48" s="144" customFormat="1" ht="23.1" customHeight="1" x14ac:dyDescent="0.25">
      <c r="A103" s="517"/>
      <c r="B103" s="2">
        <v>403</v>
      </c>
      <c r="C103" s="2" t="s">
        <v>350</v>
      </c>
      <c r="D103" s="91" t="s">
        <v>955</v>
      </c>
      <c r="E103" s="116">
        <f t="shared" ref="E103:F103" si="19">K103</f>
        <v>1500</v>
      </c>
      <c r="F103" s="117">
        <f t="shared" si="19"/>
        <v>900</v>
      </c>
      <c r="G103" s="101"/>
      <c r="H103" s="45"/>
      <c r="I103" s="45"/>
      <c r="J103" s="33"/>
      <c r="K103" s="202">
        <f t="shared" si="10"/>
        <v>1500</v>
      </c>
      <c r="L103" s="202">
        <f t="shared" si="10"/>
        <v>900</v>
      </c>
      <c r="M103" s="51"/>
      <c r="N103" s="13">
        <f t="shared" ref="N103" si="20">Q103*$N$7</f>
        <v>1442.5</v>
      </c>
      <c r="O103" s="13">
        <f t="shared" ref="O103" si="21">Q103*$O$7</f>
        <v>865.5</v>
      </c>
      <c r="P103" s="51"/>
      <c r="Q103" s="587">
        <v>577</v>
      </c>
      <c r="R103" s="562">
        <v>577</v>
      </c>
      <c r="S103" s="562">
        <v>577</v>
      </c>
      <c r="T103" s="524">
        <v>577</v>
      </c>
      <c r="U103" s="524"/>
      <c r="V103" s="524"/>
      <c r="W103" s="478"/>
      <c r="X103" s="398"/>
      <c r="Y103" s="398"/>
      <c r="Z103" s="436"/>
      <c r="AA103" s="409"/>
      <c r="AB103" s="409"/>
      <c r="AC103" s="376"/>
      <c r="AD103" s="305"/>
      <c r="AE103" s="289"/>
      <c r="AF103" s="277"/>
      <c r="AG103" s="263"/>
      <c r="AH103" s="263"/>
      <c r="AI103" s="208"/>
      <c r="AJ103" s="208"/>
      <c r="AK103" s="208"/>
      <c r="AL103" s="208"/>
      <c r="AM103" s="208"/>
      <c r="AN103" s="191"/>
      <c r="AO103" s="312">
        <f t="shared" ca="1" si="9"/>
        <v>1</v>
      </c>
      <c r="AQ103" s="34"/>
      <c r="AR103" s="34"/>
      <c r="AS103" s="34"/>
      <c r="AT103" s="34"/>
      <c r="AU103" s="34"/>
      <c r="AV103" s="34"/>
    </row>
    <row r="104" spans="1:48" s="144" customFormat="1" ht="23.1" hidden="1" customHeight="1" x14ac:dyDescent="0.25">
      <c r="A104" s="517"/>
      <c r="B104" s="2">
        <v>403</v>
      </c>
      <c r="C104" s="2" t="s">
        <v>350</v>
      </c>
      <c r="D104" s="80" t="s">
        <v>790</v>
      </c>
      <c r="E104" s="149">
        <f t="shared" si="18"/>
        <v>2900</v>
      </c>
      <c r="F104" s="186">
        <f t="shared" si="18"/>
        <v>1800</v>
      </c>
      <c r="G104" s="101"/>
      <c r="H104" s="45"/>
      <c r="I104" s="45"/>
      <c r="J104" s="33"/>
      <c r="K104" s="202">
        <f t="shared" si="10"/>
        <v>2900</v>
      </c>
      <c r="L104" s="202">
        <f t="shared" si="10"/>
        <v>1800</v>
      </c>
      <c r="M104" s="51"/>
      <c r="N104" s="13">
        <f t="shared" si="14"/>
        <v>2859.4</v>
      </c>
      <c r="O104" s="13">
        <f t="shared" si="15"/>
        <v>1715.6399999999999</v>
      </c>
      <c r="P104" s="51"/>
      <c r="Q104" s="524">
        <v>1143.76</v>
      </c>
      <c r="R104" s="524">
        <v>1143.76</v>
      </c>
      <c r="S104" s="524">
        <v>1143.76</v>
      </c>
      <c r="T104" s="524">
        <v>1143.76</v>
      </c>
      <c r="U104" s="524">
        <v>1143.76</v>
      </c>
      <c r="V104" s="524">
        <v>1143.76</v>
      </c>
      <c r="W104" s="478">
        <v>1143.76</v>
      </c>
      <c r="X104" s="398">
        <v>864.84</v>
      </c>
      <c r="Y104" s="398">
        <v>864.84</v>
      </c>
      <c r="Z104" s="436">
        <v>864.84</v>
      </c>
      <c r="AA104" s="409">
        <v>864.84</v>
      </c>
      <c r="AB104" s="409">
        <v>864.84</v>
      </c>
      <c r="AC104" s="376">
        <v>745.55000000000007</v>
      </c>
      <c r="AD104" s="305">
        <v>596.44000000000005</v>
      </c>
      <c r="AE104" s="289">
        <v>436.25</v>
      </c>
      <c r="AF104" s="277">
        <v>349</v>
      </c>
      <c r="AG104" s="263">
        <v>349</v>
      </c>
      <c r="AH104" s="263"/>
      <c r="AI104" s="208">
        <v>320.24915999999996</v>
      </c>
      <c r="AJ104" s="208">
        <v>320.24915999999996</v>
      </c>
      <c r="AK104" s="208">
        <v>320.24915999999996</v>
      </c>
      <c r="AL104" s="208">
        <v>320.24915999999996</v>
      </c>
      <c r="AM104" s="208">
        <v>288.82499999999999</v>
      </c>
      <c r="AN104" s="191">
        <v>231.06</v>
      </c>
      <c r="AO104" s="312">
        <f t="shared" ca="1" si="9"/>
        <v>1</v>
      </c>
      <c r="AQ104" s="34"/>
      <c r="AR104" s="34"/>
      <c r="AS104" s="34"/>
      <c r="AT104" s="34"/>
      <c r="AU104" s="34"/>
      <c r="AV104" s="34"/>
    </row>
    <row r="105" spans="1:48" s="144" customFormat="1" ht="23.1" hidden="1" customHeight="1" x14ac:dyDescent="0.25">
      <c r="A105" s="517"/>
      <c r="B105" s="2">
        <v>404</v>
      </c>
      <c r="C105" s="2" t="s">
        <v>351</v>
      </c>
      <c r="D105" s="91" t="s">
        <v>791</v>
      </c>
      <c r="E105" s="116">
        <f t="shared" si="18"/>
        <v>3300</v>
      </c>
      <c r="F105" s="117">
        <f t="shared" si="18"/>
        <v>2000</v>
      </c>
      <c r="G105" s="101"/>
      <c r="H105" s="45"/>
      <c r="I105" s="45"/>
      <c r="J105" s="33"/>
      <c r="K105" s="202">
        <f t="shared" si="10"/>
        <v>3300</v>
      </c>
      <c r="L105" s="202">
        <f t="shared" si="10"/>
        <v>2000</v>
      </c>
      <c r="M105" s="51"/>
      <c r="N105" s="13">
        <f t="shared" si="14"/>
        <v>3296.875</v>
      </c>
      <c r="O105" s="13">
        <f t="shared" si="15"/>
        <v>1978.125</v>
      </c>
      <c r="P105" s="51"/>
      <c r="Q105" s="524">
        <v>1318.75</v>
      </c>
      <c r="R105" s="524">
        <v>1318.75</v>
      </c>
      <c r="S105" s="524">
        <v>1318.75</v>
      </c>
      <c r="T105" s="524">
        <v>1318.75</v>
      </c>
      <c r="U105" s="524">
        <v>1318.75</v>
      </c>
      <c r="V105" s="524">
        <v>1318.75</v>
      </c>
      <c r="W105" s="478">
        <v>1318.75</v>
      </c>
      <c r="X105" s="398">
        <v>997.16</v>
      </c>
      <c r="Y105" s="398">
        <v>997.16</v>
      </c>
      <c r="Z105" s="436">
        <v>997.16</v>
      </c>
      <c r="AA105" s="409">
        <v>997.16</v>
      </c>
      <c r="AB105" s="409">
        <v>997.16</v>
      </c>
      <c r="AC105" s="376">
        <v>859.625</v>
      </c>
      <c r="AD105" s="305">
        <v>687.7</v>
      </c>
      <c r="AE105" s="289">
        <v>561.25</v>
      </c>
      <c r="AF105" s="277">
        <v>449</v>
      </c>
      <c r="AG105" s="263">
        <v>449</v>
      </c>
      <c r="AH105" s="263"/>
      <c r="AI105" s="208">
        <v>436.47911999999997</v>
      </c>
      <c r="AJ105" s="208">
        <v>436.47911999999997</v>
      </c>
      <c r="AK105" s="208">
        <v>436.47911999999997</v>
      </c>
      <c r="AL105" s="208">
        <v>436.47911999999997</v>
      </c>
      <c r="AM105" s="208">
        <v>393.65000000000003</v>
      </c>
      <c r="AN105" s="191">
        <v>314.92</v>
      </c>
      <c r="AO105" s="312">
        <f t="shared" ca="1" si="9"/>
        <v>1</v>
      </c>
      <c r="AQ105" s="34"/>
      <c r="AR105" s="34"/>
      <c r="AS105" s="34"/>
      <c r="AT105" s="34"/>
      <c r="AU105" s="34"/>
      <c r="AV105" s="34"/>
    </row>
    <row r="106" spans="1:48" ht="20.100000000000001" customHeight="1" x14ac:dyDescent="0.25">
      <c r="D106" s="136"/>
      <c r="E106" s="138"/>
      <c r="F106" s="139"/>
      <c r="J106" s="34"/>
      <c r="K106" s="202">
        <f t="shared" si="10"/>
        <v>0</v>
      </c>
      <c r="L106" s="202">
        <f t="shared" si="10"/>
        <v>0</v>
      </c>
      <c r="M106" s="2"/>
      <c r="N106" s="13"/>
      <c r="O106" s="13"/>
      <c r="P106" s="2"/>
      <c r="Q106" s="398"/>
      <c r="R106" s="398"/>
      <c r="S106" s="398"/>
      <c r="T106" s="398"/>
      <c r="U106" s="398"/>
      <c r="V106" s="398"/>
      <c r="W106" s="398"/>
      <c r="X106" s="398"/>
      <c r="Y106" s="398"/>
      <c r="Z106" s="400"/>
      <c r="AA106" s="401"/>
      <c r="AB106" s="401"/>
      <c r="AC106" s="329"/>
      <c r="AD106" s="332"/>
      <c r="AE106" s="330"/>
      <c r="AF106" s="280"/>
      <c r="AG106" s="331"/>
      <c r="AH106" s="331"/>
      <c r="AI106" s="208"/>
      <c r="AJ106" s="208"/>
      <c r="AK106" s="208"/>
      <c r="AL106" s="208"/>
      <c r="AM106" s="208"/>
      <c r="AN106" s="191"/>
      <c r="AO106" s="312" t="e">
        <f t="shared" ca="1" si="9"/>
        <v>#DIV/0!</v>
      </c>
    </row>
    <row r="107" spans="1:48" ht="23.1" customHeight="1" x14ac:dyDescent="0.25">
      <c r="D107" s="615" t="s">
        <v>734</v>
      </c>
      <c r="E107" s="615"/>
      <c r="F107" s="615"/>
      <c r="G107" s="615"/>
      <c r="H107" s="615"/>
      <c r="I107" s="615"/>
      <c r="J107" s="34"/>
      <c r="K107" s="202">
        <f t="shared" si="10"/>
        <v>0</v>
      </c>
      <c r="L107" s="202">
        <f t="shared" si="10"/>
        <v>0</v>
      </c>
      <c r="M107" s="2"/>
      <c r="N107" s="13"/>
      <c r="O107" s="13"/>
      <c r="P107" s="2"/>
      <c r="Q107" s="588">
        <v>45589</v>
      </c>
      <c r="R107" s="571">
        <v>45569</v>
      </c>
      <c r="S107" s="571">
        <v>45569</v>
      </c>
      <c r="T107" s="553">
        <v>45483</v>
      </c>
      <c r="U107" s="476">
        <v>45455</v>
      </c>
      <c r="V107" s="476">
        <v>45425</v>
      </c>
      <c r="W107" s="476">
        <v>45394</v>
      </c>
      <c r="X107" s="473">
        <v>220324</v>
      </c>
      <c r="Y107" s="398"/>
      <c r="Z107" s="400"/>
      <c r="AA107" s="401"/>
      <c r="AB107" s="401"/>
      <c r="AC107" s="329"/>
      <c r="AD107" s="332"/>
      <c r="AE107" s="330"/>
      <c r="AF107" s="280"/>
      <c r="AG107" s="331"/>
      <c r="AH107" s="331"/>
      <c r="AI107" s="208"/>
      <c r="AJ107" s="208"/>
      <c r="AK107" s="208"/>
      <c r="AL107" s="208"/>
      <c r="AM107" s="208"/>
      <c r="AN107" s="191"/>
      <c r="AO107" s="312">
        <f t="shared" ca="1" si="9"/>
        <v>1.0004388948627356</v>
      </c>
    </row>
    <row r="108" spans="1:48" ht="23.1" customHeight="1" x14ac:dyDescent="0.25">
      <c r="A108" s="449" t="s">
        <v>251</v>
      </c>
      <c r="B108" s="2">
        <v>1887</v>
      </c>
      <c r="C108" s="2" t="s">
        <v>405</v>
      </c>
      <c r="D108" s="4" t="s">
        <v>792</v>
      </c>
      <c r="E108" s="116">
        <f t="shared" ref="E108:F111" si="22">K108</f>
        <v>2700</v>
      </c>
      <c r="F108" s="117">
        <f t="shared" si="22"/>
        <v>1600</v>
      </c>
      <c r="G108" s="101"/>
      <c r="I108" s="45"/>
      <c r="K108" s="202">
        <f t="shared" si="10"/>
        <v>2700</v>
      </c>
      <c r="L108" s="202">
        <f t="shared" si="10"/>
        <v>1600</v>
      </c>
      <c r="M108" s="51"/>
      <c r="N108" s="13">
        <f t="shared" si="14"/>
        <v>2657.5</v>
      </c>
      <c r="O108" s="13">
        <f t="shared" si="15"/>
        <v>1594.5</v>
      </c>
      <c r="P108" s="51"/>
      <c r="Q108" s="587">
        <v>1063</v>
      </c>
      <c r="R108" s="562">
        <v>966.32</v>
      </c>
      <c r="S108" s="562">
        <v>966.32</v>
      </c>
      <c r="T108" s="554">
        <v>966.32</v>
      </c>
      <c r="U108" s="477">
        <v>966.32</v>
      </c>
      <c r="V108" s="477">
        <v>966.32</v>
      </c>
      <c r="W108" s="477">
        <v>966.32</v>
      </c>
      <c r="X108" s="450">
        <v>894.73</v>
      </c>
      <c r="Y108" s="450">
        <v>858.41800000000012</v>
      </c>
      <c r="Z108" s="436">
        <v>780.38</v>
      </c>
      <c r="AA108" s="409">
        <v>780.38</v>
      </c>
      <c r="AB108" s="409">
        <v>780.38</v>
      </c>
      <c r="AC108" s="376">
        <v>711.71249999999998</v>
      </c>
      <c r="AD108" s="305">
        <v>569.37</v>
      </c>
      <c r="AE108" s="289">
        <v>567.88875000000007</v>
      </c>
      <c r="AF108" s="277">
        <v>454.31100000000004</v>
      </c>
      <c r="AG108" s="263">
        <v>454.31100000000004</v>
      </c>
      <c r="AH108" s="263">
        <v>454.31100000000004</v>
      </c>
      <c r="AI108" s="208">
        <v>408.86999999999995</v>
      </c>
      <c r="AJ108" s="208">
        <v>408.86999999999995</v>
      </c>
      <c r="AK108" s="208">
        <v>408.86999999999995</v>
      </c>
      <c r="AL108" s="208">
        <v>408.86999999999995</v>
      </c>
      <c r="AM108" s="208">
        <v>368.75</v>
      </c>
      <c r="AN108" s="191">
        <v>295</v>
      </c>
      <c r="AO108" s="312">
        <f t="shared" ca="1" si="9"/>
        <v>1.1000496729861744</v>
      </c>
    </row>
    <row r="109" spans="1:48" ht="23.1" customHeight="1" x14ac:dyDescent="0.25">
      <c r="A109" s="449" t="s">
        <v>251</v>
      </c>
      <c r="B109" s="2">
        <v>1888</v>
      </c>
      <c r="C109" s="2" t="s">
        <v>406</v>
      </c>
      <c r="D109" s="4" t="s">
        <v>793</v>
      </c>
      <c r="E109" s="116">
        <f t="shared" si="22"/>
        <v>3200</v>
      </c>
      <c r="F109" s="117">
        <f t="shared" si="22"/>
        <v>2000</v>
      </c>
      <c r="G109" s="101"/>
      <c r="I109" s="45"/>
      <c r="K109" s="202">
        <f t="shared" si="10"/>
        <v>3200</v>
      </c>
      <c r="L109" s="202">
        <f t="shared" si="10"/>
        <v>2000</v>
      </c>
      <c r="M109" s="51"/>
      <c r="N109" s="13">
        <f t="shared" si="14"/>
        <v>3195</v>
      </c>
      <c r="O109" s="13">
        <f t="shared" si="15"/>
        <v>1917</v>
      </c>
      <c r="P109" s="51"/>
      <c r="Q109" s="587">
        <v>1278</v>
      </c>
      <c r="R109" s="562">
        <v>1161.6400000000001</v>
      </c>
      <c r="S109" s="562">
        <v>1161.6400000000001</v>
      </c>
      <c r="T109" s="554">
        <v>1161.6400000000001</v>
      </c>
      <c r="U109" s="477">
        <v>1161.6400000000001</v>
      </c>
      <c r="V109" s="477">
        <v>1161.6400000000001</v>
      </c>
      <c r="W109" s="477">
        <v>1161.6400000000001</v>
      </c>
      <c r="X109" s="450">
        <v>1075.5899999999999</v>
      </c>
      <c r="Y109" s="450">
        <v>1075.58</v>
      </c>
      <c r="Z109" s="436">
        <v>977.8</v>
      </c>
      <c r="AA109" s="409">
        <v>977.8</v>
      </c>
      <c r="AB109" s="409">
        <v>977.8</v>
      </c>
      <c r="AC109" s="376">
        <v>892.15000000000009</v>
      </c>
      <c r="AD109" s="305">
        <v>713.72</v>
      </c>
      <c r="AE109" s="289">
        <v>682.68750000000011</v>
      </c>
      <c r="AF109" s="277">
        <v>546.15000000000009</v>
      </c>
      <c r="AG109" s="263">
        <v>546.15000000000009</v>
      </c>
      <c r="AH109" s="263">
        <v>546.15000000000009</v>
      </c>
      <c r="AI109" s="208">
        <v>491.53103999999996</v>
      </c>
      <c r="AJ109" s="208">
        <v>491.53103999999996</v>
      </c>
      <c r="AK109" s="208">
        <v>491.53103999999996</v>
      </c>
      <c r="AL109" s="208">
        <v>491.53103999999996</v>
      </c>
      <c r="AM109" s="208">
        <v>443.29999999999995</v>
      </c>
      <c r="AN109" s="191">
        <v>354.64</v>
      </c>
      <c r="AO109" s="312">
        <f t="shared" ca="1" si="9"/>
        <v>1.1001687269722116</v>
      </c>
    </row>
    <row r="110" spans="1:48" ht="23.1" customHeight="1" x14ac:dyDescent="0.25">
      <c r="A110" s="449" t="s">
        <v>251</v>
      </c>
      <c r="B110" s="2">
        <v>1890</v>
      </c>
      <c r="C110" s="2" t="s">
        <v>408</v>
      </c>
      <c r="D110" s="4" t="s">
        <v>794</v>
      </c>
      <c r="E110" s="116">
        <f t="shared" si="22"/>
        <v>4100</v>
      </c>
      <c r="F110" s="117">
        <f t="shared" si="22"/>
        <v>2500</v>
      </c>
      <c r="G110" s="101"/>
      <c r="I110" s="45"/>
      <c r="K110" s="202">
        <f t="shared" si="10"/>
        <v>4100</v>
      </c>
      <c r="L110" s="202">
        <f t="shared" si="10"/>
        <v>2500</v>
      </c>
      <c r="M110" s="51"/>
      <c r="N110" s="13">
        <f t="shared" si="14"/>
        <v>4027.5</v>
      </c>
      <c r="O110" s="13">
        <f t="shared" si="15"/>
        <v>2416.5</v>
      </c>
      <c r="P110" s="51"/>
      <c r="Q110" s="587">
        <v>1611</v>
      </c>
      <c r="R110" s="562">
        <v>1464.33</v>
      </c>
      <c r="S110" s="562">
        <v>1464.33</v>
      </c>
      <c r="T110" s="554">
        <v>1464.33</v>
      </c>
      <c r="U110" s="477">
        <v>1464.33</v>
      </c>
      <c r="V110" s="477">
        <v>1464.33</v>
      </c>
      <c r="W110" s="477">
        <v>1464.33</v>
      </c>
      <c r="X110" s="450">
        <v>1355.8489999999999</v>
      </c>
      <c r="Y110" s="450">
        <v>1355.8489999999999</v>
      </c>
      <c r="Z110" s="436">
        <v>1232.5899999999999</v>
      </c>
      <c r="AA110" s="409">
        <v>1232.5899999999999</v>
      </c>
      <c r="AB110" s="409">
        <v>1232.5899999999999</v>
      </c>
      <c r="AC110" s="376">
        <v>1124.625</v>
      </c>
      <c r="AD110" s="305">
        <v>899.7</v>
      </c>
      <c r="AE110" s="289">
        <v>860.58500000000004</v>
      </c>
      <c r="AF110" s="277">
        <v>688.46800000000007</v>
      </c>
      <c r="AG110" s="263">
        <v>688.46800000000007</v>
      </c>
      <c r="AH110" s="263">
        <v>688.46800000000007</v>
      </c>
      <c r="AI110" s="208">
        <v>619.61129999999991</v>
      </c>
      <c r="AJ110" s="208">
        <v>619.61129999999991</v>
      </c>
      <c r="AK110" s="208">
        <v>619.61129999999991</v>
      </c>
      <c r="AL110" s="208">
        <v>619.61129999999991</v>
      </c>
      <c r="AM110" s="208">
        <v>558.8125</v>
      </c>
      <c r="AN110" s="191">
        <v>447.05</v>
      </c>
      <c r="AO110" s="312">
        <f t="shared" ca="1" si="9"/>
        <v>1.1001618487635985</v>
      </c>
    </row>
    <row r="111" spans="1:48" ht="23.1" customHeight="1" x14ac:dyDescent="0.25">
      <c r="A111" s="449" t="s">
        <v>251</v>
      </c>
      <c r="B111" s="2">
        <v>1891</v>
      </c>
      <c r="C111" s="2" t="s">
        <v>409</v>
      </c>
      <c r="D111" s="4" t="s">
        <v>795</v>
      </c>
      <c r="E111" s="116">
        <f t="shared" si="22"/>
        <v>4600</v>
      </c>
      <c r="F111" s="117">
        <f t="shared" si="22"/>
        <v>2800</v>
      </c>
      <c r="G111" s="101"/>
      <c r="I111" s="45"/>
      <c r="K111" s="202">
        <f t="shared" si="10"/>
        <v>4600</v>
      </c>
      <c r="L111" s="202">
        <f t="shared" si="10"/>
        <v>2800</v>
      </c>
      <c r="M111" s="51"/>
      <c r="N111" s="13">
        <f t="shared" si="14"/>
        <v>4567.5</v>
      </c>
      <c r="O111" s="13">
        <f t="shared" si="15"/>
        <v>2740.5</v>
      </c>
      <c r="P111" s="51"/>
      <c r="Q111" s="587">
        <v>1827</v>
      </c>
      <c r="R111" s="562">
        <v>1661.12</v>
      </c>
      <c r="S111" s="562">
        <v>1661.12</v>
      </c>
      <c r="T111" s="554">
        <v>1661.12</v>
      </c>
      <c r="U111" s="477">
        <v>1661.12</v>
      </c>
      <c r="V111" s="477">
        <v>1661.12</v>
      </c>
      <c r="W111" s="477">
        <v>1661.12</v>
      </c>
      <c r="X111" s="450">
        <v>1538.075</v>
      </c>
      <c r="Y111" s="450">
        <v>1538.075</v>
      </c>
      <c r="Z111" s="436">
        <v>1398.25</v>
      </c>
      <c r="AA111" s="409">
        <v>1398.25</v>
      </c>
      <c r="AB111" s="409">
        <v>1398.25</v>
      </c>
      <c r="AC111" s="376">
        <v>1275.7750000000001</v>
      </c>
      <c r="AD111" s="305">
        <v>1020.62</v>
      </c>
      <c r="AE111" s="289">
        <v>976.23625000000004</v>
      </c>
      <c r="AF111" s="277">
        <v>780.98900000000003</v>
      </c>
      <c r="AG111" s="263">
        <v>780.98900000000003</v>
      </c>
      <c r="AH111" s="263">
        <v>780.98900000000003</v>
      </c>
      <c r="AI111" s="208">
        <v>702.89603999999997</v>
      </c>
      <c r="AJ111" s="208">
        <v>702.89603999999997</v>
      </c>
      <c r="AK111" s="208">
        <v>702.89603999999997</v>
      </c>
      <c r="AL111" s="208">
        <v>702.89603999999997</v>
      </c>
      <c r="AM111" s="208">
        <v>633.92499999999995</v>
      </c>
      <c r="AN111" s="191">
        <v>507.14</v>
      </c>
      <c r="AO111" s="312">
        <f t="shared" ca="1" si="9"/>
        <v>1.0998603351955307</v>
      </c>
    </row>
    <row r="112" spans="1:48" ht="23.1" customHeight="1" x14ac:dyDescent="0.25">
      <c r="E112" s="138"/>
      <c r="F112" s="139"/>
      <c r="J112" s="34"/>
      <c r="K112" s="202">
        <f t="shared" si="10"/>
        <v>0</v>
      </c>
      <c r="L112" s="202">
        <f t="shared" si="10"/>
        <v>0</v>
      </c>
      <c r="M112" s="2"/>
      <c r="N112" s="13"/>
      <c r="O112" s="13"/>
      <c r="P112" s="2"/>
      <c r="Q112" s="398"/>
      <c r="R112" s="398"/>
      <c r="S112" s="398"/>
      <c r="T112" s="398"/>
      <c r="U112" s="398"/>
      <c r="V112" s="398"/>
      <c r="W112" s="398"/>
      <c r="X112" s="398"/>
      <c r="Y112" s="398"/>
      <c r="Z112" s="400"/>
      <c r="AA112" s="401"/>
      <c r="AB112" s="401"/>
      <c r="AC112" s="329"/>
      <c r="AD112" s="329"/>
      <c r="AE112" s="330"/>
      <c r="AF112" s="280"/>
      <c r="AG112" s="331"/>
      <c r="AH112" s="331"/>
      <c r="AI112" s="237"/>
      <c r="AJ112" s="237"/>
      <c r="AK112" s="237"/>
      <c r="AL112" s="237"/>
      <c r="AM112" s="237"/>
      <c r="AN112" s="197"/>
      <c r="AO112" s="312" t="e">
        <f t="shared" ca="1" si="9"/>
        <v>#DIV/0!</v>
      </c>
    </row>
    <row r="113" spans="1:48" ht="23.1" customHeight="1" x14ac:dyDescent="0.25">
      <c r="D113" s="615" t="s">
        <v>280</v>
      </c>
      <c r="E113" s="615"/>
      <c r="F113" s="615"/>
      <c r="G113" s="615"/>
      <c r="H113" s="615"/>
      <c r="I113" s="615"/>
      <c r="K113" s="202">
        <f t="shared" si="10"/>
        <v>0</v>
      </c>
      <c r="L113" s="202">
        <f t="shared" si="10"/>
        <v>0</v>
      </c>
      <c r="M113" s="51"/>
      <c r="N113" s="13"/>
      <c r="O113" s="13"/>
      <c r="P113" s="51"/>
      <c r="Q113" s="588">
        <v>45589</v>
      </c>
      <c r="R113" s="588">
        <v>45589</v>
      </c>
      <c r="S113" s="571">
        <v>45569</v>
      </c>
      <c r="T113" s="553">
        <v>45483</v>
      </c>
      <c r="U113" s="476">
        <v>45455</v>
      </c>
      <c r="V113" s="476">
        <v>45425</v>
      </c>
      <c r="W113" s="476">
        <v>45394</v>
      </c>
      <c r="X113" s="473">
        <v>220324</v>
      </c>
      <c r="Y113" s="398"/>
      <c r="Z113" s="400"/>
      <c r="AA113" s="401"/>
      <c r="AB113" s="401"/>
      <c r="AC113" s="329"/>
      <c r="AD113" s="300"/>
      <c r="AE113" s="289"/>
      <c r="AF113" s="277"/>
      <c r="AG113" s="208"/>
      <c r="AH113" s="208"/>
      <c r="AI113" s="208"/>
      <c r="AJ113" s="208"/>
      <c r="AK113" s="208"/>
      <c r="AL113" s="208"/>
      <c r="AM113" s="208"/>
      <c r="AN113" s="191"/>
      <c r="AO113" s="312">
        <f t="shared" ca="1" si="9"/>
        <v>1</v>
      </c>
    </row>
    <row r="114" spans="1:48" s="66" customFormat="1" ht="23.1" customHeight="1" x14ac:dyDescent="0.25">
      <c r="A114" s="448" t="s">
        <v>238</v>
      </c>
      <c r="B114" s="60">
        <v>1938</v>
      </c>
      <c r="C114" s="2" t="s">
        <v>442</v>
      </c>
      <c r="D114" s="91" t="s">
        <v>143</v>
      </c>
      <c r="E114" s="116">
        <f t="shared" ref="E114:F117" si="23">K114</f>
        <v>2600</v>
      </c>
      <c r="F114" s="117">
        <f t="shared" si="23"/>
        <v>1600</v>
      </c>
      <c r="G114" s="101"/>
      <c r="H114" s="2"/>
      <c r="I114" s="45"/>
      <c r="J114" s="33"/>
      <c r="K114" s="202">
        <f t="shared" si="10"/>
        <v>2600</v>
      </c>
      <c r="L114" s="202">
        <f t="shared" si="10"/>
        <v>1600</v>
      </c>
      <c r="M114" s="51"/>
      <c r="N114" s="13">
        <f t="shared" si="14"/>
        <v>2585</v>
      </c>
      <c r="O114" s="13">
        <f t="shared" si="15"/>
        <v>1551</v>
      </c>
      <c r="P114" s="63"/>
      <c r="Q114" s="587">
        <v>1034</v>
      </c>
      <c r="R114" s="587">
        <v>1034</v>
      </c>
      <c r="S114" s="562">
        <v>939.25</v>
      </c>
      <c r="T114" s="554">
        <v>939.25</v>
      </c>
      <c r="U114" s="477">
        <v>939.25</v>
      </c>
      <c r="V114" s="477">
        <v>939.25</v>
      </c>
      <c r="W114" s="477">
        <v>939.25</v>
      </c>
      <c r="X114" s="450">
        <v>869.6930000000001</v>
      </c>
      <c r="Y114" s="450">
        <v>869.6930000000001</v>
      </c>
      <c r="Z114" s="436">
        <v>790.63</v>
      </c>
      <c r="AA114" s="409">
        <v>790.63</v>
      </c>
      <c r="AB114" s="409">
        <v>790.63</v>
      </c>
      <c r="AC114" s="376">
        <v>721.375</v>
      </c>
      <c r="AD114" s="305">
        <v>577.1</v>
      </c>
      <c r="AE114" s="289">
        <v>530.77750000000003</v>
      </c>
      <c r="AF114" s="277">
        <v>424.62200000000001</v>
      </c>
      <c r="AG114" s="263">
        <v>424.62200000000001</v>
      </c>
      <c r="AH114" s="263">
        <v>424.62200000000001</v>
      </c>
      <c r="AI114" s="208">
        <v>382.16178000000002</v>
      </c>
      <c r="AJ114" s="208">
        <v>382.16178000000002</v>
      </c>
      <c r="AK114" s="208">
        <v>382.16178000000002</v>
      </c>
      <c r="AL114" s="208">
        <v>382.16178000000002</v>
      </c>
      <c r="AM114" s="208">
        <v>344.66250000000002</v>
      </c>
      <c r="AN114" s="192">
        <v>275.73</v>
      </c>
      <c r="AO114" s="312">
        <f ca="1">Q114/OFFSET(Q114,0,1)</f>
        <v>1</v>
      </c>
      <c r="AP114" s="144"/>
    </row>
    <row r="115" spans="1:48" s="144" customFormat="1" ht="23.1" customHeight="1" x14ac:dyDescent="0.25">
      <c r="A115" s="449"/>
      <c r="B115" s="2">
        <v>1939</v>
      </c>
      <c r="C115" s="2" t="s">
        <v>443</v>
      </c>
      <c r="D115" s="91" t="s">
        <v>43</v>
      </c>
      <c r="E115" s="116">
        <f t="shared" si="23"/>
        <v>3400</v>
      </c>
      <c r="F115" s="117">
        <f t="shared" si="23"/>
        <v>2100</v>
      </c>
      <c r="G115" s="101"/>
      <c r="H115" s="2"/>
      <c r="I115" s="45"/>
      <c r="J115" s="33"/>
      <c r="K115" s="202">
        <f t="shared" si="10"/>
        <v>3400</v>
      </c>
      <c r="L115" s="202">
        <f t="shared" si="10"/>
        <v>2100</v>
      </c>
      <c r="M115" s="51"/>
      <c r="N115" s="13">
        <f t="shared" si="14"/>
        <v>3362.5</v>
      </c>
      <c r="O115" s="13">
        <f t="shared" si="15"/>
        <v>2017.5</v>
      </c>
      <c r="P115" s="51"/>
      <c r="Q115" s="587">
        <v>1345</v>
      </c>
      <c r="R115" s="587">
        <v>1345</v>
      </c>
      <c r="S115" s="562">
        <v>1222.1300000000001</v>
      </c>
      <c r="T115" s="554">
        <v>1222.1300000000001</v>
      </c>
      <c r="U115" s="477">
        <v>1222.1300000000001</v>
      </c>
      <c r="V115" s="477">
        <v>1222.1300000000001</v>
      </c>
      <c r="W115" s="477">
        <v>1222.1300000000001</v>
      </c>
      <c r="X115" s="450">
        <v>1131.5920000000001</v>
      </c>
      <c r="Y115" s="450">
        <v>1131.5920000000001</v>
      </c>
      <c r="Z115" s="436">
        <v>1028.72</v>
      </c>
      <c r="AA115" s="409">
        <v>1028.72</v>
      </c>
      <c r="AB115" s="409">
        <v>1028.72</v>
      </c>
      <c r="AC115" s="376">
        <v>938.61249999999995</v>
      </c>
      <c r="AD115" s="305">
        <v>750.89</v>
      </c>
      <c r="AE115" s="289">
        <v>690.62125000000015</v>
      </c>
      <c r="AF115" s="277">
        <v>552.49700000000007</v>
      </c>
      <c r="AG115" s="263">
        <v>552.49700000000007</v>
      </c>
      <c r="AH115" s="263">
        <v>552.49700000000007</v>
      </c>
      <c r="AI115" s="208">
        <v>497.24135999999993</v>
      </c>
      <c r="AJ115" s="208">
        <v>497.24135999999993</v>
      </c>
      <c r="AK115" s="208">
        <v>497.24135999999993</v>
      </c>
      <c r="AL115" s="208">
        <v>497.24135999999993</v>
      </c>
      <c r="AM115" s="208">
        <v>448.45</v>
      </c>
      <c r="AN115" s="191">
        <v>358.76</v>
      </c>
      <c r="AO115" s="312">
        <f t="shared" ref="AO115:AO178" ca="1" si="24">Q115/OFFSET(Q115,0,1)</f>
        <v>1</v>
      </c>
      <c r="AQ115" s="34"/>
      <c r="AR115" s="34"/>
      <c r="AS115" s="34"/>
      <c r="AT115" s="34"/>
      <c r="AU115" s="34"/>
      <c r="AV115" s="34"/>
    </row>
    <row r="116" spans="1:48" s="144" customFormat="1" ht="23.1" customHeight="1" x14ac:dyDescent="0.25">
      <c r="A116" s="449"/>
      <c r="B116" s="2">
        <v>1940</v>
      </c>
      <c r="C116" s="2" t="s">
        <v>444</v>
      </c>
      <c r="D116" s="91" t="s">
        <v>41</v>
      </c>
      <c r="E116" s="116">
        <f t="shared" si="23"/>
        <v>5000</v>
      </c>
      <c r="F116" s="117">
        <f t="shared" si="23"/>
        <v>3000</v>
      </c>
      <c r="G116" s="101"/>
      <c r="H116" s="2"/>
      <c r="I116" s="45"/>
      <c r="J116" s="33"/>
      <c r="K116" s="202">
        <f t="shared" si="10"/>
        <v>5000</v>
      </c>
      <c r="L116" s="202">
        <f t="shared" si="10"/>
        <v>3000</v>
      </c>
      <c r="M116" s="51"/>
      <c r="N116" s="13">
        <f t="shared" si="14"/>
        <v>4950</v>
      </c>
      <c r="O116" s="13">
        <f t="shared" si="15"/>
        <v>2970</v>
      </c>
      <c r="P116" s="51"/>
      <c r="Q116" s="587">
        <v>1980</v>
      </c>
      <c r="R116" s="587">
        <v>1980</v>
      </c>
      <c r="S116" s="562">
        <v>1799.52</v>
      </c>
      <c r="T116" s="554">
        <v>1799.52</v>
      </c>
      <c r="U116" s="477">
        <v>1799.52</v>
      </c>
      <c r="V116" s="477">
        <v>1799.52</v>
      </c>
      <c r="W116" s="477">
        <v>1799.52</v>
      </c>
      <c r="X116" s="450">
        <v>1666.2250000000001</v>
      </c>
      <c r="Y116" s="450">
        <v>1666.2250000000001</v>
      </c>
      <c r="Z116" s="436">
        <v>1514.75</v>
      </c>
      <c r="AA116" s="409">
        <v>1514.75</v>
      </c>
      <c r="AB116" s="409">
        <v>1514.75</v>
      </c>
      <c r="AC116" s="376">
        <v>1382.075</v>
      </c>
      <c r="AD116" s="305">
        <v>1105.6600000000001</v>
      </c>
      <c r="AE116" s="289">
        <v>1016.9087500000002</v>
      </c>
      <c r="AF116" s="277">
        <v>813.52700000000016</v>
      </c>
      <c r="AG116" s="263">
        <v>813.52700000000016</v>
      </c>
      <c r="AH116" s="263">
        <v>813.52700000000016</v>
      </c>
      <c r="AI116" s="208">
        <v>661</v>
      </c>
      <c r="AJ116" s="234">
        <v>661</v>
      </c>
      <c r="AK116" s="208">
        <v>732.18221999999992</v>
      </c>
      <c r="AL116" s="208">
        <v>732.18221999999992</v>
      </c>
      <c r="AM116" s="208">
        <v>660.33749999999998</v>
      </c>
      <c r="AN116" s="191">
        <v>528.27</v>
      </c>
      <c r="AO116" s="312">
        <f t="shared" ca="1" si="24"/>
        <v>1</v>
      </c>
      <c r="AQ116" s="34"/>
      <c r="AR116" s="34"/>
      <c r="AS116" s="34"/>
      <c r="AT116" s="34"/>
      <c r="AU116" s="34"/>
      <c r="AV116" s="34"/>
    </row>
    <row r="117" spans="1:48" s="144" customFormat="1" ht="23.1" customHeight="1" x14ac:dyDescent="0.25">
      <c r="A117" s="449"/>
      <c r="B117" s="2">
        <v>1940</v>
      </c>
      <c r="C117" s="2" t="s">
        <v>849</v>
      </c>
      <c r="D117" s="91" t="s">
        <v>850</v>
      </c>
      <c r="E117" s="116">
        <f t="shared" si="23"/>
        <v>7700</v>
      </c>
      <c r="F117" s="117">
        <f t="shared" si="23"/>
        <v>4700</v>
      </c>
      <c r="G117" s="101"/>
      <c r="H117" s="2"/>
      <c r="I117" s="45"/>
      <c r="J117" s="33"/>
      <c r="K117" s="202">
        <f t="shared" si="10"/>
        <v>7700</v>
      </c>
      <c r="L117" s="202">
        <f t="shared" si="10"/>
        <v>4700</v>
      </c>
      <c r="M117" s="51"/>
      <c r="N117" s="13">
        <f t="shared" si="14"/>
        <v>7697.5</v>
      </c>
      <c r="O117" s="13">
        <f t="shared" si="15"/>
        <v>4618.5</v>
      </c>
      <c r="P117" s="51"/>
      <c r="Q117" s="587">
        <v>3079</v>
      </c>
      <c r="R117" s="562">
        <v>3079</v>
      </c>
      <c r="S117" s="562">
        <v>2798.77</v>
      </c>
      <c r="T117" s="554">
        <v>2798.77</v>
      </c>
      <c r="U117" s="477">
        <v>2798.77</v>
      </c>
      <c r="V117" s="477">
        <v>2798.77</v>
      </c>
      <c r="W117" s="477">
        <v>2798.77</v>
      </c>
      <c r="X117" s="450">
        <v>2591.4569999999999</v>
      </c>
      <c r="Y117" s="450">
        <v>2591.4569999999999</v>
      </c>
      <c r="Z117" s="436">
        <v>2355.87</v>
      </c>
      <c r="AA117" s="409">
        <v>2355.87</v>
      </c>
      <c r="AB117" s="409">
        <v>2355.87</v>
      </c>
      <c r="AC117" s="376">
        <v>1382.075</v>
      </c>
      <c r="AD117" s="305">
        <v>1105.6600000000001</v>
      </c>
      <c r="AE117" s="289">
        <v>1016.9087500000002</v>
      </c>
      <c r="AF117" s="277">
        <v>813.52700000000016</v>
      </c>
      <c r="AG117" s="263">
        <v>813.52700000000016</v>
      </c>
      <c r="AH117" s="263">
        <v>813.52700000000016</v>
      </c>
      <c r="AI117" s="208">
        <v>661</v>
      </c>
      <c r="AJ117" s="234">
        <v>661</v>
      </c>
      <c r="AK117" s="208">
        <v>732.18221999999992</v>
      </c>
      <c r="AL117" s="208">
        <v>732.18221999999992</v>
      </c>
      <c r="AM117" s="208">
        <v>660.33749999999998</v>
      </c>
      <c r="AN117" s="191">
        <v>528.27</v>
      </c>
      <c r="AO117" s="312">
        <f t="shared" ca="1" si="24"/>
        <v>1</v>
      </c>
      <c r="AQ117" s="34"/>
      <c r="AR117" s="34"/>
      <c r="AS117" s="34"/>
      <c r="AT117" s="34"/>
      <c r="AU117" s="34"/>
      <c r="AV117" s="34"/>
    </row>
    <row r="118" spans="1:48" s="144" customFormat="1" ht="20.100000000000001" customHeight="1" x14ac:dyDescent="0.25">
      <c r="A118" s="2"/>
      <c r="B118" s="2"/>
      <c r="C118" s="2"/>
      <c r="D118" s="2"/>
      <c r="E118" s="138"/>
      <c r="F118" s="139"/>
      <c r="G118" s="99"/>
      <c r="H118" s="2"/>
      <c r="I118" s="2"/>
      <c r="J118" s="34"/>
      <c r="K118" s="202">
        <f t="shared" si="10"/>
        <v>0</v>
      </c>
      <c r="L118" s="202">
        <f t="shared" si="10"/>
        <v>0</v>
      </c>
      <c r="M118" s="2"/>
      <c r="N118" s="13"/>
      <c r="O118" s="13"/>
      <c r="P118" s="2"/>
      <c r="Q118" s="398"/>
      <c r="R118" s="398"/>
      <c r="S118" s="398"/>
      <c r="T118" s="398"/>
      <c r="U118" s="398"/>
      <c r="V118" s="398"/>
      <c r="W118" s="398"/>
      <c r="X118" s="398"/>
      <c r="Y118" s="398"/>
      <c r="Z118" s="400"/>
      <c r="AA118" s="401"/>
      <c r="AB118" s="401"/>
      <c r="AC118" s="329"/>
      <c r="AD118" s="329"/>
      <c r="AE118" s="330"/>
      <c r="AF118" s="280"/>
      <c r="AG118" s="331"/>
      <c r="AH118" s="331"/>
      <c r="AI118" s="237"/>
      <c r="AJ118" s="334"/>
      <c r="AK118" s="237"/>
      <c r="AL118" s="237"/>
      <c r="AM118" s="237"/>
      <c r="AN118" s="197"/>
      <c r="AO118" s="312" t="e">
        <f t="shared" ca="1" si="24"/>
        <v>#DIV/0!</v>
      </c>
      <c r="AQ118" s="34"/>
      <c r="AR118" s="34"/>
      <c r="AS118" s="34"/>
      <c r="AT118" s="34"/>
      <c r="AU118" s="34"/>
      <c r="AV118" s="34"/>
    </row>
    <row r="119" spans="1:48" s="144" customFormat="1" ht="23.1" customHeight="1" x14ac:dyDescent="0.25">
      <c r="A119" s="2"/>
      <c r="B119" s="2"/>
      <c r="C119" s="2"/>
      <c r="D119" s="615" t="s">
        <v>273</v>
      </c>
      <c r="E119" s="615"/>
      <c r="F119" s="615"/>
      <c r="G119" s="615"/>
      <c r="H119" s="615"/>
      <c r="I119" s="615"/>
      <c r="J119" s="33"/>
      <c r="K119" s="202">
        <f t="shared" si="10"/>
        <v>0</v>
      </c>
      <c r="L119" s="202">
        <f t="shared" si="10"/>
        <v>0</v>
      </c>
      <c r="M119" s="51"/>
      <c r="N119" s="13"/>
      <c r="O119" s="13"/>
      <c r="P119" s="51"/>
      <c r="Q119" s="588">
        <v>45589</v>
      </c>
      <c r="R119" s="571">
        <v>45569</v>
      </c>
      <c r="S119" s="571">
        <v>45569</v>
      </c>
      <c r="T119" s="553">
        <v>45483</v>
      </c>
      <c r="U119" s="476">
        <v>45455</v>
      </c>
      <c r="V119" s="476">
        <v>45425</v>
      </c>
      <c r="W119" s="476">
        <v>45394</v>
      </c>
      <c r="X119" s="473">
        <v>220324</v>
      </c>
      <c r="Y119" s="398"/>
      <c r="Z119" s="400"/>
      <c r="AA119" s="401"/>
      <c r="AB119" s="401"/>
      <c r="AC119" s="376"/>
      <c r="AD119" s="305"/>
      <c r="AE119" s="289"/>
      <c r="AF119" s="277"/>
      <c r="AG119" s="263"/>
      <c r="AH119" s="263"/>
      <c r="AI119" s="208"/>
      <c r="AJ119" s="208"/>
      <c r="AK119" s="208"/>
      <c r="AL119" s="208"/>
      <c r="AM119" s="208"/>
      <c r="AN119" s="191"/>
      <c r="AO119" s="312">
        <f t="shared" ca="1" si="24"/>
        <v>1.0004388948627356</v>
      </c>
      <c r="AQ119" s="34"/>
      <c r="AR119" s="34"/>
      <c r="AS119" s="34"/>
      <c r="AT119" s="34"/>
      <c r="AU119" s="34"/>
      <c r="AV119" s="34"/>
    </row>
    <row r="120" spans="1:48" s="144" customFormat="1" ht="23.1" customHeight="1" x14ac:dyDescent="0.25">
      <c r="A120" s="449"/>
      <c r="B120" s="2">
        <v>1917</v>
      </c>
      <c r="C120" s="2" t="s">
        <v>432</v>
      </c>
      <c r="D120" s="4" t="s">
        <v>135</v>
      </c>
      <c r="E120" s="116">
        <f t="shared" ref="E120:F123" si="25">K120</f>
        <v>3600</v>
      </c>
      <c r="F120" s="117">
        <f t="shared" si="25"/>
        <v>2200</v>
      </c>
      <c r="G120" s="101"/>
      <c r="H120" s="45"/>
      <c r="I120" s="2"/>
      <c r="J120" s="33"/>
      <c r="K120" s="202">
        <f t="shared" si="10"/>
        <v>3600</v>
      </c>
      <c r="L120" s="202">
        <f t="shared" si="10"/>
        <v>2200</v>
      </c>
      <c r="M120" s="51"/>
      <c r="N120" s="13">
        <f t="shared" si="14"/>
        <v>3528</v>
      </c>
      <c r="O120" s="13">
        <f t="shared" si="15"/>
        <v>2116.8000000000002</v>
      </c>
      <c r="P120" s="51"/>
      <c r="Q120" s="587">
        <v>1411.2</v>
      </c>
      <c r="R120" s="562">
        <v>1282.9100000000001</v>
      </c>
      <c r="S120" s="562">
        <v>1282.9100000000001</v>
      </c>
      <c r="T120" s="554">
        <v>1282.9100000000001</v>
      </c>
      <c r="U120" s="477">
        <v>1282.9100000000001</v>
      </c>
      <c r="V120" s="477">
        <v>1282.9100000000001</v>
      </c>
      <c r="W120" s="477">
        <v>1282.9100000000001</v>
      </c>
      <c r="X120" s="450">
        <v>1187.8790000000001</v>
      </c>
      <c r="Y120" s="450">
        <v>1187.8790000000001</v>
      </c>
      <c r="Z120" s="436">
        <v>1079.8900000000001</v>
      </c>
      <c r="AA120" s="409">
        <v>1079.8900000000001</v>
      </c>
      <c r="AB120" s="409">
        <v>1079.8900000000001</v>
      </c>
      <c r="AC120" s="376">
        <v>985.3</v>
      </c>
      <c r="AD120" s="305">
        <v>788.24</v>
      </c>
      <c r="AE120" s="289">
        <v>724.96875</v>
      </c>
      <c r="AF120" s="277">
        <v>579.97500000000002</v>
      </c>
      <c r="AG120" s="263">
        <v>579.97500000000002</v>
      </c>
      <c r="AH120" s="263">
        <v>579.97500000000002</v>
      </c>
      <c r="AI120" s="208">
        <v>521.98145999999997</v>
      </c>
      <c r="AJ120" s="208">
        <v>521.98145999999997</v>
      </c>
      <c r="AK120" s="208">
        <v>521.98145999999997</v>
      </c>
      <c r="AL120" s="208">
        <v>521.98145999999997</v>
      </c>
      <c r="AM120" s="208">
        <v>470.76250000000005</v>
      </c>
      <c r="AN120" s="191">
        <v>376.61</v>
      </c>
      <c r="AO120" s="312">
        <f t="shared" ca="1" si="24"/>
        <v>1.0999992205220943</v>
      </c>
      <c r="AQ120" s="34"/>
      <c r="AR120" s="34"/>
      <c r="AS120" s="34"/>
      <c r="AT120" s="34"/>
      <c r="AU120" s="34"/>
      <c r="AV120" s="34"/>
    </row>
    <row r="121" spans="1:48" s="144" customFormat="1" ht="23.1" customHeight="1" x14ac:dyDescent="0.25">
      <c r="A121" s="449"/>
      <c r="B121" s="2">
        <v>1918</v>
      </c>
      <c r="C121" s="2" t="s">
        <v>433</v>
      </c>
      <c r="D121" s="4" t="s">
        <v>136</v>
      </c>
      <c r="E121" s="116">
        <f t="shared" si="25"/>
        <v>6500</v>
      </c>
      <c r="F121" s="117">
        <f t="shared" si="25"/>
        <v>3900</v>
      </c>
      <c r="G121" s="101"/>
      <c r="H121" s="45"/>
      <c r="I121" s="2"/>
      <c r="J121" s="33"/>
      <c r="K121" s="202">
        <f t="shared" si="10"/>
        <v>6500</v>
      </c>
      <c r="L121" s="202">
        <f t="shared" si="10"/>
        <v>3900</v>
      </c>
      <c r="M121" s="51"/>
      <c r="N121" s="13">
        <f t="shared" si="14"/>
        <v>6415</v>
      </c>
      <c r="O121" s="13">
        <f t="shared" si="15"/>
        <v>3849</v>
      </c>
      <c r="P121" s="51"/>
      <c r="Q121" s="587">
        <v>2566</v>
      </c>
      <c r="R121" s="562">
        <v>2332.7399999999998</v>
      </c>
      <c r="S121" s="562">
        <v>2332.7399999999998</v>
      </c>
      <c r="T121" s="554">
        <v>2332.7399999999998</v>
      </c>
      <c r="U121" s="477">
        <v>2332.7399999999998</v>
      </c>
      <c r="V121" s="477">
        <v>2332.7399999999998</v>
      </c>
      <c r="W121" s="477">
        <v>2332.7399999999998</v>
      </c>
      <c r="X121" s="450">
        <v>2159.9380000000001</v>
      </c>
      <c r="Y121" s="450">
        <v>2159.9380000000001</v>
      </c>
      <c r="Z121" s="436">
        <v>1963.58</v>
      </c>
      <c r="AA121" s="409">
        <v>1963.58</v>
      </c>
      <c r="AB121" s="409">
        <v>1963.58</v>
      </c>
      <c r="AC121" s="376">
        <v>1791.5875000000001</v>
      </c>
      <c r="AD121" s="305">
        <v>1433.27</v>
      </c>
      <c r="AE121" s="289">
        <v>1318.2125000000001</v>
      </c>
      <c r="AF121" s="277">
        <v>1054.5700000000002</v>
      </c>
      <c r="AG121" s="263">
        <v>1054.5700000000002</v>
      </c>
      <c r="AH121" s="263">
        <v>1054.5700000000002</v>
      </c>
      <c r="AI121" s="208">
        <v>949.11893999999984</v>
      </c>
      <c r="AJ121" s="208">
        <v>949.11893999999984</v>
      </c>
      <c r="AK121" s="208">
        <v>949.11893999999984</v>
      </c>
      <c r="AL121" s="208">
        <v>949.11893999999984</v>
      </c>
      <c r="AM121" s="208">
        <v>855.98749999999995</v>
      </c>
      <c r="AN121" s="191">
        <v>684.79</v>
      </c>
      <c r="AO121" s="312">
        <f t="shared" ca="1" si="24"/>
        <v>1.0999939984738978</v>
      </c>
      <c r="AQ121" s="34"/>
      <c r="AR121" s="34"/>
      <c r="AS121" s="34"/>
      <c r="AT121" s="34"/>
      <c r="AU121" s="34"/>
      <c r="AV121" s="34"/>
    </row>
    <row r="122" spans="1:48" s="144" customFormat="1" ht="23.1" customHeight="1" x14ac:dyDescent="0.25">
      <c r="A122" s="449"/>
      <c r="B122" s="2">
        <v>1919</v>
      </c>
      <c r="C122" s="2" t="s">
        <v>434</v>
      </c>
      <c r="D122" s="4" t="s">
        <v>253</v>
      </c>
      <c r="E122" s="116">
        <f t="shared" si="25"/>
        <v>13500</v>
      </c>
      <c r="F122" s="117">
        <f t="shared" si="25"/>
        <v>8100</v>
      </c>
      <c r="G122" s="101"/>
      <c r="H122" s="45"/>
      <c r="I122" s="2"/>
      <c r="J122" s="33"/>
      <c r="K122" s="202">
        <f t="shared" si="10"/>
        <v>13500</v>
      </c>
      <c r="L122" s="202">
        <f t="shared" si="10"/>
        <v>8100</v>
      </c>
      <c r="M122" s="51"/>
      <c r="N122" s="13">
        <f t="shared" si="14"/>
        <v>13415</v>
      </c>
      <c r="O122" s="13">
        <f t="shared" si="15"/>
        <v>8049</v>
      </c>
      <c r="P122" s="51"/>
      <c r="Q122" s="587">
        <v>5366</v>
      </c>
      <c r="R122" s="562">
        <v>4878.18</v>
      </c>
      <c r="S122" s="562">
        <v>4878.18</v>
      </c>
      <c r="T122" s="554">
        <v>4878.18</v>
      </c>
      <c r="U122" s="477">
        <v>4878.18</v>
      </c>
      <c r="V122" s="477">
        <v>4878.18</v>
      </c>
      <c r="W122" s="477">
        <v>4878.18</v>
      </c>
      <c r="X122" s="450">
        <v>4516.8420000000006</v>
      </c>
      <c r="Y122" s="450">
        <v>4516.8420000000006</v>
      </c>
      <c r="Z122" s="436">
        <v>4106.22</v>
      </c>
      <c r="AA122" s="409">
        <v>4106.22</v>
      </c>
      <c r="AB122" s="409">
        <v>4106.22</v>
      </c>
      <c r="AC122" s="376">
        <v>3746.5499999999997</v>
      </c>
      <c r="AD122" s="305">
        <v>2997.24</v>
      </c>
      <c r="AE122" s="289">
        <v>2866.9162500000002</v>
      </c>
      <c r="AF122" s="277">
        <v>2293.5330000000004</v>
      </c>
      <c r="AG122" s="263">
        <v>2293.5330000000004</v>
      </c>
      <c r="AH122" s="263">
        <v>2293.5330000000004</v>
      </c>
      <c r="AI122" s="208">
        <v>2064.1836599999997</v>
      </c>
      <c r="AJ122" s="208">
        <v>2064.1836599999997</v>
      </c>
      <c r="AK122" s="208">
        <v>2064.1836599999997</v>
      </c>
      <c r="AL122" s="208">
        <v>2064.1836599999997</v>
      </c>
      <c r="AM122" s="208">
        <v>1861.6374999999998</v>
      </c>
      <c r="AN122" s="191">
        <v>1489.31</v>
      </c>
      <c r="AO122" s="312">
        <f t="shared" ca="1" si="24"/>
        <v>1.1000004099889713</v>
      </c>
      <c r="AQ122" s="34"/>
      <c r="AR122" s="34"/>
      <c r="AS122" s="34"/>
      <c r="AT122" s="34"/>
      <c r="AU122" s="34"/>
      <c r="AV122" s="34"/>
    </row>
    <row r="123" spans="1:48" s="144" customFormat="1" ht="23.1" customHeight="1" x14ac:dyDescent="0.25">
      <c r="A123" s="449"/>
      <c r="B123" s="2">
        <v>1920</v>
      </c>
      <c r="C123" s="2" t="s">
        <v>435</v>
      </c>
      <c r="D123" s="4" t="s">
        <v>137</v>
      </c>
      <c r="E123" s="116">
        <f t="shared" si="25"/>
        <v>18000</v>
      </c>
      <c r="F123" s="117">
        <f t="shared" si="25"/>
        <v>10800</v>
      </c>
      <c r="G123" s="101"/>
      <c r="H123" s="45"/>
      <c r="I123" s="2"/>
      <c r="J123" s="33"/>
      <c r="K123" s="202">
        <f t="shared" si="10"/>
        <v>18000</v>
      </c>
      <c r="L123" s="202">
        <f t="shared" si="10"/>
        <v>10800</v>
      </c>
      <c r="M123" s="51"/>
      <c r="N123" s="13">
        <f t="shared" si="14"/>
        <v>17982.95</v>
      </c>
      <c r="O123" s="13">
        <f t="shared" si="15"/>
        <v>10789.77</v>
      </c>
      <c r="P123" s="51"/>
      <c r="Q123" s="587">
        <v>7193.18</v>
      </c>
      <c r="R123" s="562">
        <v>6539.26</v>
      </c>
      <c r="S123" s="562">
        <v>6539.26</v>
      </c>
      <c r="T123" s="554">
        <v>6539.26</v>
      </c>
      <c r="U123" s="477">
        <v>6539.26</v>
      </c>
      <c r="V123" s="477">
        <v>6539.26</v>
      </c>
      <c r="W123" s="477">
        <v>6539.26</v>
      </c>
      <c r="X123" s="450">
        <v>6054.8730000000005</v>
      </c>
      <c r="Y123" s="450">
        <v>6054.8730000000005</v>
      </c>
      <c r="Z123" s="436">
        <v>5504.43</v>
      </c>
      <c r="AA123" s="409">
        <v>5504.43</v>
      </c>
      <c r="AB123" s="409">
        <v>5504.43</v>
      </c>
      <c r="AC123" s="376">
        <v>5022.2875000000004</v>
      </c>
      <c r="AD123" s="305">
        <v>4017.83</v>
      </c>
      <c r="AE123" s="289">
        <v>3695.3262500000005</v>
      </c>
      <c r="AF123" s="277">
        <v>2956.2610000000004</v>
      </c>
      <c r="AG123" s="263">
        <v>2956.2610000000004</v>
      </c>
      <c r="AH123" s="263">
        <v>2956.2610000000004</v>
      </c>
      <c r="AI123" s="208">
        <v>2361.9519</v>
      </c>
      <c r="AJ123" s="208">
        <v>2361.9519</v>
      </c>
      <c r="AK123" s="208">
        <v>2361.9519</v>
      </c>
      <c r="AL123" s="208">
        <v>2361.9519</v>
      </c>
      <c r="AM123" s="208">
        <v>2130.1875</v>
      </c>
      <c r="AN123" s="191">
        <v>1704.15</v>
      </c>
      <c r="AO123" s="312">
        <f t="shared" ca="1" si="24"/>
        <v>1.0999990824649883</v>
      </c>
      <c r="AQ123" s="34"/>
      <c r="AR123" s="34"/>
      <c r="AS123" s="34"/>
      <c r="AT123" s="34"/>
      <c r="AU123" s="34"/>
      <c r="AV123" s="34"/>
    </row>
    <row r="124" spans="1:48" s="144" customFormat="1" ht="20.100000000000001" customHeight="1" x14ac:dyDescent="0.25">
      <c r="A124" s="2"/>
      <c r="B124" s="2"/>
      <c r="C124" s="2"/>
      <c r="D124" s="136"/>
      <c r="E124" s="138"/>
      <c r="F124" s="139"/>
      <c r="G124" s="99"/>
      <c r="H124" s="2"/>
      <c r="I124" s="2"/>
      <c r="J124" s="34"/>
      <c r="K124" s="202">
        <f t="shared" si="10"/>
        <v>0</v>
      </c>
      <c r="L124" s="202">
        <f t="shared" si="10"/>
        <v>0</v>
      </c>
      <c r="M124" s="2"/>
      <c r="N124" s="13"/>
      <c r="O124" s="13"/>
      <c r="P124" s="2"/>
      <c r="Q124" s="398"/>
      <c r="R124" s="398"/>
      <c r="S124" s="398"/>
      <c r="T124" s="398"/>
      <c r="U124" s="398"/>
      <c r="V124" s="398"/>
      <c r="W124" s="398"/>
      <c r="X124" s="398"/>
      <c r="Y124" s="398"/>
      <c r="Z124" s="400"/>
      <c r="AA124" s="401"/>
      <c r="AB124" s="401"/>
      <c r="AC124" s="329"/>
      <c r="AD124" s="329"/>
      <c r="AE124" s="330"/>
      <c r="AF124" s="280"/>
      <c r="AG124" s="331"/>
      <c r="AH124" s="331"/>
      <c r="AI124" s="237"/>
      <c r="AJ124" s="237"/>
      <c r="AK124" s="237"/>
      <c r="AL124" s="237"/>
      <c r="AM124" s="237"/>
      <c r="AN124" s="197"/>
      <c r="AO124" s="312" t="e">
        <f t="shared" ca="1" si="24"/>
        <v>#DIV/0!</v>
      </c>
      <c r="AQ124" s="34"/>
      <c r="AR124" s="34"/>
      <c r="AS124" s="34"/>
      <c r="AT124" s="34"/>
      <c r="AU124" s="34"/>
      <c r="AV124" s="34"/>
    </row>
    <row r="125" spans="1:48" s="144" customFormat="1" ht="23.1" customHeight="1" x14ac:dyDescent="0.25">
      <c r="A125" s="2"/>
      <c r="B125" s="2"/>
      <c r="C125" s="2"/>
      <c r="D125" s="615" t="s">
        <v>276</v>
      </c>
      <c r="E125" s="615"/>
      <c r="F125" s="615"/>
      <c r="G125" s="615"/>
      <c r="H125" s="615"/>
      <c r="I125" s="615"/>
      <c r="J125" s="34"/>
      <c r="K125" s="202">
        <f t="shared" si="10"/>
        <v>0</v>
      </c>
      <c r="L125" s="202">
        <f t="shared" si="10"/>
        <v>0</v>
      </c>
      <c r="M125" s="2"/>
      <c r="N125" s="13"/>
      <c r="O125" s="13"/>
      <c r="P125" s="2"/>
      <c r="Q125" s="588">
        <v>45589</v>
      </c>
      <c r="R125" s="571">
        <v>45569</v>
      </c>
      <c r="S125" s="571">
        <v>45569</v>
      </c>
      <c r="T125" s="553">
        <v>45483</v>
      </c>
      <c r="U125" s="476">
        <v>45455</v>
      </c>
      <c r="V125" s="476">
        <v>45425</v>
      </c>
      <c r="W125" s="476">
        <v>45394</v>
      </c>
      <c r="X125" s="473">
        <v>220324</v>
      </c>
      <c r="Y125" s="398"/>
      <c r="Z125" s="400"/>
      <c r="AA125" s="401"/>
      <c r="AB125" s="401"/>
      <c r="AC125" s="329"/>
      <c r="AD125" s="329"/>
      <c r="AE125" s="330"/>
      <c r="AF125" s="280"/>
      <c r="AG125" s="331"/>
      <c r="AH125" s="331"/>
      <c r="AI125" s="237"/>
      <c r="AJ125" s="237"/>
      <c r="AK125" s="237"/>
      <c r="AL125" s="237"/>
      <c r="AM125" s="237"/>
      <c r="AN125" s="197"/>
      <c r="AO125" s="312">
        <f t="shared" ca="1" si="24"/>
        <v>1.0004388948627356</v>
      </c>
      <c r="AQ125" s="34"/>
      <c r="AR125" s="34"/>
      <c r="AS125" s="34"/>
      <c r="AT125" s="34"/>
      <c r="AU125" s="34"/>
      <c r="AV125" s="34"/>
    </row>
    <row r="126" spans="1:48" s="144" customFormat="1" ht="23.1" customHeight="1" x14ac:dyDescent="0.25">
      <c r="A126" s="449"/>
      <c r="B126" s="2">
        <v>1980</v>
      </c>
      <c r="C126" s="2" t="s">
        <v>453</v>
      </c>
      <c r="D126" s="4" t="s">
        <v>151</v>
      </c>
      <c r="E126" s="116">
        <f t="shared" ref="E126:F133" si="26">K126</f>
        <v>800</v>
      </c>
      <c r="F126" s="117">
        <f t="shared" si="26"/>
        <v>500</v>
      </c>
      <c r="G126" s="101"/>
      <c r="H126" s="45"/>
      <c r="I126" s="2"/>
      <c r="J126" s="33"/>
      <c r="K126" s="202">
        <f t="shared" si="10"/>
        <v>800</v>
      </c>
      <c r="L126" s="202">
        <f t="shared" si="10"/>
        <v>500</v>
      </c>
      <c r="M126" s="51"/>
      <c r="N126" s="13">
        <f t="shared" si="14"/>
        <v>716.7</v>
      </c>
      <c r="O126" s="13">
        <f t="shared" si="15"/>
        <v>430.02</v>
      </c>
      <c r="P126" s="51"/>
      <c r="Q126" s="587">
        <v>286.68</v>
      </c>
      <c r="R126" s="562">
        <v>260.62</v>
      </c>
      <c r="S126" s="562">
        <v>260.62</v>
      </c>
      <c r="T126" s="554">
        <v>260.62</v>
      </c>
      <c r="U126" s="477">
        <v>260.62</v>
      </c>
      <c r="V126" s="477">
        <v>260.62</v>
      </c>
      <c r="W126" s="477">
        <v>260.62</v>
      </c>
      <c r="X126" s="450">
        <v>241.31800000000001</v>
      </c>
      <c r="Y126" s="450">
        <v>241.31800000000001</v>
      </c>
      <c r="Z126" s="436">
        <v>219.38</v>
      </c>
      <c r="AA126" s="409">
        <v>219.38</v>
      </c>
      <c r="AB126" s="409">
        <v>219.38</v>
      </c>
      <c r="AC126" s="376">
        <v>200.16249999999999</v>
      </c>
      <c r="AD126" s="305">
        <v>160.13</v>
      </c>
      <c r="AE126" s="289">
        <v>153.13768469999997</v>
      </c>
      <c r="AF126" s="277">
        <v>122.51014775999998</v>
      </c>
      <c r="AG126" s="263">
        <v>122.51014775999998</v>
      </c>
      <c r="AH126" s="263">
        <v>122.51014775999998</v>
      </c>
      <c r="AI126" s="208">
        <v>110.27015999999999</v>
      </c>
      <c r="AJ126" s="208">
        <v>110.27015999999999</v>
      </c>
      <c r="AK126" s="208">
        <v>110.27015999999999</v>
      </c>
      <c r="AL126" s="208">
        <v>110.27015999999999</v>
      </c>
      <c r="AM126" s="208">
        <v>99.45</v>
      </c>
      <c r="AN126" s="190">
        <v>79.56</v>
      </c>
      <c r="AO126" s="312">
        <f t="shared" ca="1" si="24"/>
        <v>1.0999923259918656</v>
      </c>
      <c r="AQ126" s="34"/>
      <c r="AR126" s="34"/>
      <c r="AS126" s="34"/>
      <c r="AT126" s="34"/>
      <c r="AU126" s="34"/>
      <c r="AV126" s="34"/>
    </row>
    <row r="127" spans="1:48" s="144" customFormat="1" ht="23.1" customHeight="1" x14ac:dyDescent="0.25">
      <c r="A127" s="449"/>
      <c r="B127" s="2">
        <v>1981</v>
      </c>
      <c r="C127" s="2" t="s">
        <v>454</v>
      </c>
      <c r="D127" s="4" t="s">
        <v>152</v>
      </c>
      <c r="E127" s="116">
        <f t="shared" si="26"/>
        <v>800</v>
      </c>
      <c r="F127" s="117">
        <f t="shared" si="26"/>
        <v>500</v>
      </c>
      <c r="G127" s="101"/>
      <c r="H127" s="45"/>
      <c r="I127" s="2"/>
      <c r="J127" s="33"/>
      <c r="K127" s="202">
        <f t="shared" si="10"/>
        <v>800</v>
      </c>
      <c r="L127" s="202">
        <f t="shared" si="10"/>
        <v>500</v>
      </c>
      <c r="M127" s="51"/>
      <c r="N127" s="13">
        <f t="shared" si="14"/>
        <v>742.09999999999991</v>
      </c>
      <c r="O127" s="13">
        <f t="shared" si="15"/>
        <v>445.26</v>
      </c>
      <c r="P127" s="51"/>
      <c r="Q127" s="587">
        <v>296.83999999999997</v>
      </c>
      <c r="R127" s="562">
        <v>269.85000000000002</v>
      </c>
      <c r="S127" s="562">
        <v>269.85000000000002</v>
      </c>
      <c r="T127" s="554">
        <v>269.85000000000002</v>
      </c>
      <c r="U127" s="477">
        <v>269.85000000000002</v>
      </c>
      <c r="V127" s="477">
        <v>269.85000000000002</v>
      </c>
      <c r="W127" s="477">
        <v>269.85000000000002</v>
      </c>
      <c r="X127" s="450">
        <v>249.876</v>
      </c>
      <c r="Y127" s="450">
        <v>249.876</v>
      </c>
      <c r="Z127" s="436">
        <v>227.16</v>
      </c>
      <c r="AA127" s="409">
        <v>227.16</v>
      </c>
      <c r="AB127" s="409">
        <v>227.16</v>
      </c>
      <c r="AC127" s="376">
        <v>207.26249999999999</v>
      </c>
      <c r="AD127" s="305">
        <v>165.81</v>
      </c>
      <c r="AE127" s="289">
        <v>158.58488992499997</v>
      </c>
      <c r="AF127" s="277">
        <v>126.86791193999998</v>
      </c>
      <c r="AG127" s="263">
        <v>126.86791193999998</v>
      </c>
      <c r="AH127" s="263">
        <v>126.86791193999998</v>
      </c>
      <c r="AI127" s="208">
        <v>114.19253999999999</v>
      </c>
      <c r="AJ127" s="208">
        <v>114.19253999999999</v>
      </c>
      <c r="AK127" s="208">
        <v>114.19253999999999</v>
      </c>
      <c r="AL127" s="208">
        <v>114.19253999999999</v>
      </c>
      <c r="AM127" s="208">
        <v>102.9875</v>
      </c>
      <c r="AN127" s="190">
        <v>82.39</v>
      </c>
      <c r="AO127" s="312">
        <f t="shared" ca="1" si="24"/>
        <v>1.100018528812303</v>
      </c>
      <c r="AQ127" s="34"/>
      <c r="AR127" s="34"/>
      <c r="AS127" s="34"/>
      <c r="AT127" s="34"/>
      <c r="AU127" s="34"/>
      <c r="AV127" s="34"/>
    </row>
    <row r="128" spans="1:48" s="144" customFormat="1" ht="23.1" customHeight="1" x14ac:dyDescent="0.25">
      <c r="A128" s="449"/>
      <c r="B128" s="2"/>
      <c r="C128" s="2" t="s">
        <v>455</v>
      </c>
      <c r="D128" s="4" t="s">
        <v>153</v>
      </c>
      <c r="E128" s="116">
        <f t="shared" si="26"/>
        <v>1200</v>
      </c>
      <c r="F128" s="117">
        <f t="shared" si="26"/>
        <v>800</v>
      </c>
      <c r="G128" s="101"/>
      <c r="H128" s="45"/>
      <c r="I128" s="2"/>
      <c r="J128" s="33"/>
      <c r="K128" s="202">
        <f t="shared" si="10"/>
        <v>1200</v>
      </c>
      <c r="L128" s="202">
        <f t="shared" si="10"/>
        <v>800</v>
      </c>
      <c r="M128" s="51"/>
      <c r="N128" s="13">
        <f t="shared" si="14"/>
        <v>1201.25</v>
      </c>
      <c r="O128" s="13">
        <f t="shared" si="15"/>
        <v>720.75</v>
      </c>
      <c r="P128" s="51"/>
      <c r="Q128" s="587">
        <v>480.5</v>
      </c>
      <c r="R128" s="562">
        <v>436.83</v>
      </c>
      <c r="S128" s="562">
        <v>436.83</v>
      </c>
      <c r="T128" s="554">
        <v>436.83</v>
      </c>
      <c r="U128" s="477">
        <v>436.83</v>
      </c>
      <c r="V128" s="477">
        <v>436.83</v>
      </c>
      <c r="W128" s="477">
        <v>436.83</v>
      </c>
      <c r="X128" s="450">
        <v>404.459</v>
      </c>
      <c r="Y128" s="450">
        <v>404.459</v>
      </c>
      <c r="Z128" s="436">
        <v>367.69</v>
      </c>
      <c r="AA128" s="409">
        <v>367.69</v>
      </c>
      <c r="AB128" s="409">
        <v>367.69</v>
      </c>
      <c r="AC128" s="376">
        <v>335.48749999999995</v>
      </c>
      <c r="AD128" s="305">
        <v>268.39</v>
      </c>
      <c r="AE128" s="289">
        <v>256.71249999999998</v>
      </c>
      <c r="AF128" s="277">
        <v>205.37</v>
      </c>
      <c r="AG128" s="263">
        <v>205.37</v>
      </c>
      <c r="AH128" s="263">
        <v>205.37</v>
      </c>
      <c r="AI128" s="208">
        <v>184.82309999999998</v>
      </c>
      <c r="AJ128" s="208">
        <v>184.82309999999998</v>
      </c>
      <c r="AK128" s="208">
        <v>184.82309999999998</v>
      </c>
      <c r="AL128" s="208">
        <v>184.82309999999998</v>
      </c>
      <c r="AM128" s="208">
        <v>166.6875</v>
      </c>
      <c r="AN128" s="191">
        <v>133.35</v>
      </c>
      <c r="AO128" s="312">
        <f t="shared" ca="1" si="24"/>
        <v>1.0999702401391847</v>
      </c>
      <c r="AQ128" s="34"/>
      <c r="AR128" s="34"/>
      <c r="AS128" s="34"/>
      <c r="AT128" s="34"/>
      <c r="AU128" s="34"/>
      <c r="AV128" s="34"/>
    </row>
    <row r="129" spans="1:48" s="144" customFormat="1" ht="23.1" customHeight="1" x14ac:dyDescent="0.25">
      <c r="A129" s="449"/>
      <c r="B129" s="2"/>
      <c r="C129" s="2" t="s">
        <v>456</v>
      </c>
      <c r="D129" s="4" t="s">
        <v>154</v>
      </c>
      <c r="E129" s="116">
        <f t="shared" si="26"/>
        <v>1900</v>
      </c>
      <c r="F129" s="117">
        <f t="shared" si="26"/>
        <v>1100</v>
      </c>
      <c r="G129" s="101"/>
      <c r="H129" s="45"/>
      <c r="I129" s="2"/>
      <c r="J129" s="33"/>
      <c r="K129" s="202">
        <f t="shared" si="10"/>
        <v>1900</v>
      </c>
      <c r="L129" s="202">
        <f t="shared" si="10"/>
        <v>1100</v>
      </c>
      <c r="M129" s="51"/>
      <c r="N129" s="13">
        <f t="shared" si="14"/>
        <v>1822.25</v>
      </c>
      <c r="O129" s="13">
        <f t="shared" si="15"/>
        <v>1093.3499999999999</v>
      </c>
      <c r="P129" s="51"/>
      <c r="Q129" s="587">
        <v>728.9</v>
      </c>
      <c r="R129" s="562">
        <v>662.63</v>
      </c>
      <c r="S129" s="562">
        <v>662.63</v>
      </c>
      <c r="T129" s="554">
        <v>662.63</v>
      </c>
      <c r="U129" s="477">
        <v>662.63</v>
      </c>
      <c r="V129" s="477">
        <v>662.63</v>
      </c>
      <c r="W129" s="477">
        <v>662.63</v>
      </c>
      <c r="X129" s="450">
        <v>613.54700000000003</v>
      </c>
      <c r="Y129" s="450">
        <v>613.54700000000003</v>
      </c>
      <c r="Z129" s="436">
        <v>557.77</v>
      </c>
      <c r="AA129" s="409">
        <v>557.77</v>
      </c>
      <c r="AB129" s="409">
        <v>557.77</v>
      </c>
      <c r="AC129" s="376">
        <v>508.91250000000002</v>
      </c>
      <c r="AD129" s="305">
        <v>407.13</v>
      </c>
      <c r="AE129" s="289">
        <v>389.44125000000008</v>
      </c>
      <c r="AF129" s="277">
        <v>311.55300000000005</v>
      </c>
      <c r="AG129" s="263">
        <v>311.55300000000005</v>
      </c>
      <c r="AH129" s="263">
        <v>311.55300000000005</v>
      </c>
      <c r="AI129" s="208">
        <v>280.38779999999997</v>
      </c>
      <c r="AJ129" s="208">
        <v>280.38779999999997</v>
      </c>
      <c r="AK129" s="208">
        <v>280.38779999999997</v>
      </c>
      <c r="AL129" s="208">
        <v>280.38779999999997</v>
      </c>
      <c r="AM129" s="208">
        <v>252.875</v>
      </c>
      <c r="AN129" s="191">
        <v>202.3</v>
      </c>
      <c r="AO129" s="312">
        <f t="shared" ca="1" si="24"/>
        <v>1.1000105639648068</v>
      </c>
      <c r="AQ129" s="34"/>
      <c r="AR129" s="34"/>
      <c r="AS129" s="34"/>
      <c r="AT129" s="34"/>
      <c r="AU129" s="34"/>
      <c r="AV129" s="34"/>
    </row>
    <row r="130" spans="1:48" s="144" customFormat="1" ht="23.1" customHeight="1" x14ac:dyDescent="0.25">
      <c r="A130" s="449"/>
      <c r="B130" s="2"/>
      <c r="C130" s="2" t="s">
        <v>457</v>
      </c>
      <c r="D130" s="4" t="s">
        <v>155</v>
      </c>
      <c r="E130" s="116">
        <f t="shared" si="26"/>
        <v>3000</v>
      </c>
      <c r="F130" s="117">
        <f t="shared" si="26"/>
        <v>1800</v>
      </c>
      <c r="G130" s="101"/>
      <c r="H130" s="45"/>
      <c r="I130" s="2"/>
      <c r="J130" s="33"/>
      <c r="K130" s="202">
        <f t="shared" si="10"/>
        <v>3000</v>
      </c>
      <c r="L130" s="202">
        <f t="shared" si="10"/>
        <v>1800</v>
      </c>
      <c r="M130" s="51"/>
      <c r="N130" s="13">
        <f t="shared" si="14"/>
        <v>2910.75</v>
      </c>
      <c r="O130" s="13">
        <f t="shared" si="15"/>
        <v>1746.4499999999998</v>
      </c>
      <c r="P130" s="51"/>
      <c r="Q130" s="587">
        <v>1164.3</v>
      </c>
      <c r="R130" s="562">
        <v>1058.44</v>
      </c>
      <c r="S130" s="562">
        <v>1058.44</v>
      </c>
      <c r="T130" s="554">
        <v>1058.44</v>
      </c>
      <c r="U130" s="477">
        <v>1058.44</v>
      </c>
      <c r="V130" s="477">
        <v>1058.44</v>
      </c>
      <c r="W130" s="477">
        <v>1058.44</v>
      </c>
      <c r="X130" s="450">
        <v>980.03400000000011</v>
      </c>
      <c r="Y130" s="450">
        <v>980.03400000000011</v>
      </c>
      <c r="Z130" s="436">
        <v>890.94</v>
      </c>
      <c r="AA130" s="409">
        <v>890.94</v>
      </c>
      <c r="AB130" s="409">
        <v>890.94</v>
      </c>
      <c r="AC130" s="376">
        <v>812.90000000000009</v>
      </c>
      <c r="AD130" s="305">
        <v>650.32000000000005</v>
      </c>
      <c r="AE130" s="289">
        <v>598.12500000000011</v>
      </c>
      <c r="AF130" s="277">
        <v>478.50000000000006</v>
      </c>
      <c r="AG130" s="263">
        <v>478.50000000000006</v>
      </c>
      <c r="AH130" s="263">
        <v>478.50000000000006</v>
      </c>
      <c r="AI130" s="208">
        <v>430.64405999999997</v>
      </c>
      <c r="AJ130" s="208">
        <v>430.64405999999997</v>
      </c>
      <c r="AK130" s="208">
        <v>430.64405999999997</v>
      </c>
      <c r="AL130" s="208">
        <v>430.64405999999997</v>
      </c>
      <c r="AM130" s="208">
        <v>388.38749999999999</v>
      </c>
      <c r="AN130" s="191">
        <v>310.70999999999998</v>
      </c>
      <c r="AO130" s="312">
        <f t="shared" ca="1" si="24"/>
        <v>1.1000151165866747</v>
      </c>
      <c r="AQ130" s="34"/>
      <c r="AR130" s="34"/>
      <c r="AS130" s="34"/>
      <c r="AT130" s="34"/>
      <c r="AU130" s="34"/>
      <c r="AV130" s="34"/>
    </row>
    <row r="131" spans="1:48" ht="23.1" customHeight="1" x14ac:dyDescent="0.25">
      <c r="A131" s="449"/>
      <c r="C131" s="2" t="s">
        <v>458</v>
      </c>
      <c r="D131" s="4" t="s">
        <v>156</v>
      </c>
      <c r="E131" s="116">
        <f t="shared" si="26"/>
        <v>3200</v>
      </c>
      <c r="F131" s="117">
        <f t="shared" si="26"/>
        <v>2000</v>
      </c>
      <c r="G131" s="101"/>
      <c r="H131" s="45"/>
      <c r="K131" s="202">
        <f t="shared" si="10"/>
        <v>3200</v>
      </c>
      <c r="L131" s="202">
        <f t="shared" si="10"/>
        <v>2000</v>
      </c>
      <c r="M131" s="51"/>
      <c r="N131" s="13">
        <f t="shared" si="14"/>
        <v>3178</v>
      </c>
      <c r="O131" s="13">
        <f t="shared" si="15"/>
        <v>1906.8000000000002</v>
      </c>
      <c r="P131" s="51"/>
      <c r="Q131" s="587">
        <v>1271.2</v>
      </c>
      <c r="R131" s="562">
        <v>1155.6400000000001</v>
      </c>
      <c r="S131" s="562">
        <v>1155.6400000000001</v>
      </c>
      <c r="T131" s="554">
        <v>1155.6400000000001</v>
      </c>
      <c r="U131" s="477">
        <v>1155.6400000000001</v>
      </c>
      <c r="V131" s="477">
        <v>1155.6400000000001</v>
      </c>
      <c r="W131" s="477">
        <v>1155.6400000000001</v>
      </c>
      <c r="X131" s="450">
        <v>1070.047</v>
      </c>
      <c r="Y131" s="450">
        <v>1070.047</v>
      </c>
      <c r="Z131" s="436">
        <v>972.77</v>
      </c>
      <c r="AA131" s="409">
        <v>972.77</v>
      </c>
      <c r="AB131" s="409">
        <v>972.77</v>
      </c>
      <c r="AC131" s="376">
        <v>887.5625</v>
      </c>
      <c r="AD131" s="305">
        <v>710.05</v>
      </c>
      <c r="AE131" s="289">
        <v>653.05625000000009</v>
      </c>
      <c r="AF131" s="277">
        <v>522.44500000000005</v>
      </c>
      <c r="AG131" s="263">
        <v>522.44500000000005</v>
      </c>
      <c r="AH131" s="263">
        <v>522.44500000000005</v>
      </c>
      <c r="AI131" s="208">
        <v>470.20049999999998</v>
      </c>
      <c r="AJ131" s="208">
        <v>470.20049999999998</v>
      </c>
      <c r="AK131" s="208">
        <v>470.20049999999998</v>
      </c>
      <c r="AL131" s="208">
        <v>470.20049999999998</v>
      </c>
      <c r="AM131" s="208">
        <v>424.0625</v>
      </c>
      <c r="AN131" s="191">
        <v>339.25</v>
      </c>
      <c r="AO131" s="312">
        <f t="shared" ca="1" si="24"/>
        <v>1.0999965387144786</v>
      </c>
    </row>
    <row r="132" spans="1:48" ht="23.1" customHeight="1" x14ac:dyDescent="0.25">
      <c r="A132" s="449"/>
      <c r="C132" s="2" t="s">
        <v>459</v>
      </c>
      <c r="D132" s="4" t="s">
        <v>157</v>
      </c>
      <c r="E132" s="116">
        <f t="shared" si="26"/>
        <v>4400</v>
      </c>
      <c r="F132" s="117">
        <f t="shared" si="26"/>
        <v>2600</v>
      </c>
      <c r="G132" s="101"/>
      <c r="H132" s="45"/>
      <c r="K132" s="202">
        <f t="shared" si="10"/>
        <v>4400</v>
      </c>
      <c r="L132" s="202">
        <f t="shared" si="10"/>
        <v>2600</v>
      </c>
      <c r="M132" s="51"/>
      <c r="N132" s="13">
        <f t="shared" si="14"/>
        <v>4332.5</v>
      </c>
      <c r="O132" s="13">
        <f t="shared" si="15"/>
        <v>2599.5</v>
      </c>
      <c r="P132" s="51"/>
      <c r="Q132" s="587">
        <v>1733</v>
      </c>
      <c r="R132" s="562">
        <v>1575.4</v>
      </c>
      <c r="S132" s="562">
        <v>1575.4</v>
      </c>
      <c r="T132" s="554">
        <v>1575.4</v>
      </c>
      <c r="U132" s="477">
        <v>1575.4</v>
      </c>
      <c r="V132" s="477">
        <v>1575.4</v>
      </c>
      <c r="W132" s="477">
        <v>1575.4</v>
      </c>
      <c r="X132" s="450">
        <v>1458.6990000000001</v>
      </c>
      <c r="Y132" s="450">
        <v>1458.6990000000001</v>
      </c>
      <c r="Z132" s="436">
        <v>1326.09</v>
      </c>
      <c r="AA132" s="409">
        <v>1326.09</v>
      </c>
      <c r="AB132" s="409">
        <v>1326.09</v>
      </c>
      <c r="AC132" s="376">
        <v>1209.9375</v>
      </c>
      <c r="AD132" s="305">
        <v>967.95</v>
      </c>
      <c r="AE132" s="289">
        <v>927.10750000000007</v>
      </c>
      <c r="AF132" s="277">
        <v>741.68600000000004</v>
      </c>
      <c r="AG132" s="263">
        <v>741.68600000000004</v>
      </c>
      <c r="AH132" s="263">
        <v>741.68600000000004</v>
      </c>
      <c r="AI132" s="208">
        <v>640.98342000000002</v>
      </c>
      <c r="AJ132" s="208">
        <v>640.98342000000002</v>
      </c>
      <c r="AK132" s="208">
        <v>640.98342000000002</v>
      </c>
      <c r="AL132" s="208">
        <v>640.98342000000002</v>
      </c>
      <c r="AM132" s="208">
        <v>578.08750000000009</v>
      </c>
      <c r="AN132" s="191">
        <v>462.47</v>
      </c>
      <c r="AO132" s="312">
        <f t="shared" ca="1" si="24"/>
        <v>1.1000380855655705</v>
      </c>
    </row>
    <row r="133" spans="1:48" ht="23.1" customHeight="1" x14ac:dyDescent="0.25">
      <c r="A133" s="449"/>
      <c r="C133" s="2" t="s">
        <v>460</v>
      </c>
      <c r="D133" s="91" t="s">
        <v>158</v>
      </c>
      <c r="E133" s="116">
        <f t="shared" si="26"/>
        <v>10900</v>
      </c>
      <c r="F133" s="117">
        <f t="shared" si="26"/>
        <v>6600</v>
      </c>
      <c r="G133" s="101"/>
      <c r="H133" s="45"/>
      <c r="K133" s="202">
        <f t="shared" si="10"/>
        <v>10900</v>
      </c>
      <c r="L133" s="202">
        <f t="shared" si="10"/>
        <v>6600</v>
      </c>
      <c r="M133" s="51"/>
      <c r="N133" s="13">
        <f t="shared" si="14"/>
        <v>10885.574999999999</v>
      </c>
      <c r="O133" s="13">
        <f t="shared" si="15"/>
        <v>6531.3449999999993</v>
      </c>
      <c r="P133" s="51"/>
      <c r="Q133" s="587">
        <v>4354.2299999999996</v>
      </c>
      <c r="R133" s="562">
        <v>3958.38</v>
      </c>
      <c r="S133" s="562">
        <v>3958.38</v>
      </c>
      <c r="T133" s="554">
        <v>3958.38</v>
      </c>
      <c r="U133" s="477">
        <v>3958.38</v>
      </c>
      <c r="V133" s="477">
        <v>3958.38</v>
      </c>
      <c r="W133" s="477">
        <v>3958.38</v>
      </c>
      <c r="X133" s="450">
        <v>3665.1560000000004</v>
      </c>
      <c r="Y133" s="450">
        <v>3665.1560000000004</v>
      </c>
      <c r="Z133" s="436">
        <v>3331.96</v>
      </c>
      <c r="AA133" s="409">
        <v>3331.96</v>
      </c>
      <c r="AB133" s="409">
        <v>3331.96</v>
      </c>
      <c r="AC133" s="376">
        <v>3040.1125000000002</v>
      </c>
      <c r="AD133" s="305">
        <v>2432.09</v>
      </c>
      <c r="AE133" s="289">
        <v>2154.02</v>
      </c>
      <c r="AF133" s="277">
        <v>1723.2160000000001</v>
      </c>
      <c r="AG133" s="263">
        <v>1723.2160000000001</v>
      </c>
      <c r="AH133" s="263">
        <v>1723.2160000000001</v>
      </c>
      <c r="AI133" s="208">
        <v>1550.8924199999999</v>
      </c>
      <c r="AJ133" s="208">
        <v>1550.8924199999999</v>
      </c>
      <c r="AK133" s="208">
        <v>1550.8924199999999</v>
      </c>
      <c r="AL133" s="208">
        <v>1550.8924199999999</v>
      </c>
      <c r="AM133" s="208">
        <v>1398.7125000000001</v>
      </c>
      <c r="AN133" s="191">
        <v>1118.97</v>
      </c>
      <c r="AO133" s="312">
        <f t="shared" ca="1" si="24"/>
        <v>1.100003031543207</v>
      </c>
    </row>
    <row r="134" spans="1:48" ht="20.100000000000001" customHeight="1" x14ac:dyDescent="0.25">
      <c r="E134" s="138"/>
      <c r="F134" s="139"/>
      <c r="J134" s="34"/>
      <c r="K134" s="202">
        <f t="shared" si="10"/>
        <v>0</v>
      </c>
      <c r="L134" s="202">
        <f t="shared" si="10"/>
        <v>0</v>
      </c>
      <c r="M134" s="2"/>
      <c r="N134" s="13"/>
      <c r="O134" s="13"/>
      <c r="P134" s="2"/>
      <c r="Q134" s="398"/>
      <c r="R134" s="398"/>
      <c r="S134" s="398"/>
      <c r="T134" s="398"/>
      <c r="U134" s="398"/>
      <c r="V134" s="398"/>
      <c r="W134" s="398"/>
      <c r="X134" s="398"/>
      <c r="Y134" s="398"/>
      <c r="Z134" s="400"/>
      <c r="AA134" s="401"/>
      <c r="AB134" s="401"/>
      <c r="AC134" s="329"/>
      <c r="AD134" s="329"/>
      <c r="AE134" s="330"/>
      <c r="AF134" s="280"/>
      <c r="AG134" s="331"/>
      <c r="AH134" s="331"/>
      <c r="AI134" s="237"/>
      <c r="AJ134" s="237"/>
      <c r="AK134" s="237"/>
      <c r="AL134" s="237"/>
      <c r="AM134" s="237"/>
      <c r="AN134" s="197"/>
      <c r="AO134" s="312" t="e">
        <f t="shared" ca="1" si="24"/>
        <v>#DIV/0!</v>
      </c>
    </row>
    <row r="135" spans="1:48" ht="23.1" customHeight="1" x14ac:dyDescent="0.25">
      <c r="D135" s="616" t="s">
        <v>981</v>
      </c>
      <c r="E135" s="616"/>
      <c r="F135" s="616"/>
      <c r="G135" s="616"/>
      <c r="H135" s="616"/>
      <c r="I135" s="616"/>
      <c r="J135" s="34"/>
      <c r="K135" s="202">
        <f t="shared" si="10"/>
        <v>0</v>
      </c>
      <c r="L135" s="202">
        <f t="shared" si="10"/>
        <v>0</v>
      </c>
      <c r="M135" s="2"/>
      <c r="N135" s="13"/>
      <c r="O135" s="13"/>
      <c r="P135" s="2"/>
      <c r="Q135" s="588">
        <v>45589</v>
      </c>
      <c r="R135" s="571">
        <v>45569</v>
      </c>
      <c r="S135" s="571">
        <v>45569</v>
      </c>
      <c r="T135" s="553">
        <v>45483</v>
      </c>
      <c r="U135" s="476">
        <v>45455</v>
      </c>
      <c r="V135" s="476">
        <v>45425</v>
      </c>
      <c r="W135" s="476">
        <v>45394</v>
      </c>
      <c r="X135" s="473">
        <v>220324</v>
      </c>
      <c r="Y135" s="398"/>
      <c r="Z135" s="400"/>
      <c r="AA135" s="401"/>
      <c r="AB135" s="401"/>
      <c r="AC135" s="329"/>
      <c r="AD135" s="329"/>
      <c r="AE135" s="330"/>
      <c r="AF135" s="280"/>
      <c r="AG135" s="331"/>
      <c r="AH135" s="331"/>
      <c r="AI135" s="237"/>
      <c r="AJ135" s="237"/>
      <c r="AK135" s="237"/>
      <c r="AL135" s="237"/>
      <c r="AM135" s="237"/>
      <c r="AN135" s="197"/>
      <c r="AO135" s="312">
        <f t="shared" ca="1" si="24"/>
        <v>1.0004388948627356</v>
      </c>
    </row>
    <row r="136" spans="1:48" s="66" customFormat="1" ht="23.1" customHeight="1" x14ac:dyDescent="0.25">
      <c r="A136" s="449"/>
      <c r="B136" s="2">
        <v>153</v>
      </c>
      <c r="C136" s="2" t="s">
        <v>415</v>
      </c>
      <c r="D136" s="4" t="s">
        <v>987</v>
      </c>
      <c r="E136" s="116">
        <f t="shared" ref="E136:F139" si="27">K136</f>
        <v>800</v>
      </c>
      <c r="F136" s="117">
        <f t="shared" si="27"/>
        <v>500</v>
      </c>
      <c r="G136" s="101"/>
      <c r="H136" s="45"/>
      <c r="I136" s="2"/>
      <c r="J136" s="33"/>
      <c r="K136" s="202">
        <f t="shared" si="10"/>
        <v>800</v>
      </c>
      <c r="L136" s="202">
        <f t="shared" si="10"/>
        <v>500</v>
      </c>
      <c r="M136" s="51"/>
      <c r="N136" s="13">
        <f t="shared" ref="N136:N139" si="28">Q136*$N$7</f>
        <v>756.17500000000007</v>
      </c>
      <c r="O136" s="13">
        <f t="shared" ref="O136:O139" si="29">Q136*$O$7</f>
        <v>453.70500000000004</v>
      </c>
      <c r="P136" s="63"/>
      <c r="Q136" s="587">
        <v>302.47000000000003</v>
      </c>
      <c r="R136" s="562">
        <v>275</v>
      </c>
      <c r="S136" s="562">
        <v>275</v>
      </c>
      <c r="T136" s="554">
        <v>275</v>
      </c>
      <c r="U136" s="547">
        <v>275</v>
      </c>
      <c r="V136" s="477">
        <v>274.98</v>
      </c>
      <c r="W136" s="477">
        <v>274.98</v>
      </c>
      <c r="X136" s="450">
        <v>254.60600000000002</v>
      </c>
      <c r="Y136" s="450">
        <v>254.60600000000002</v>
      </c>
      <c r="Z136" s="436">
        <v>231.46</v>
      </c>
      <c r="AA136" s="409">
        <v>231.46</v>
      </c>
      <c r="AB136" s="409">
        <v>231.46</v>
      </c>
      <c r="AC136" s="376">
        <v>211.1875</v>
      </c>
      <c r="AD136" s="305">
        <v>168.95</v>
      </c>
      <c r="AE136" s="289">
        <v>161.60375000000002</v>
      </c>
      <c r="AF136" s="277">
        <v>129.28300000000002</v>
      </c>
      <c r="AG136" s="263">
        <v>129.28300000000002</v>
      </c>
      <c r="AH136" s="263">
        <v>129.28300000000002</v>
      </c>
      <c r="AI136" s="208">
        <v>116.35469999999999</v>
      </c>
      <c r="AJ136" s="208">
        <v>116.35469999999999</v>
      </c>
      <c r="AK136" s="208">
        <v>116.35469999999999</v>
      </c>
      <c r="AL136" s="208">
        <v>116.35469999999999</v>
      </c>
      <c r="AM136" s="208">
        <v>104.9375</v>
      </c>
      <c r="AN136" s="191">
        <v>83.95</v>
      </c>
      <c r="AO136" s="312">
        <f t="shared" ca="1" si="24"/>
        <v>1.0998909090909093</v>
      </c>
      <c r="AP136" s="144"/>
      <c r="AR136" s="34"/>
    </row>
    <row r="137" spans="1:48" ht="23.1" customHeight="1" x14ac:dyDescent="0.25">
      <c r="A137" s="449"/>
      <c r="C137" s="2" t="s">
        <v>416</v>
      </c>
      <c r="D137" s="4" t="s">
        <v>988</v>
      </c>
      <c r="E137" s="116">
        <f t="shared" si="27"/>
        <v>1100</v>
      </c>
      <c r="F137" s="117">
        <f t="shared" si="27"/>
        <v>700</v>
      </c>
      <c r="G137" s="101"/>
      <c r="H137" s="45"/>
      <c r="K137" s="202">
        <f t="shared" si="10"/>
        <v>1100</v>
      </c>
      <c r="L137" s="202">
        <f t="shared" si="10"/>
        <v>700</v>
      </c>
      <c r="M137" s="51"/>
      <c r="N137" s="13">
        <f t="shared" si="28"/>
        <v>1031.25</v>
      </c>
      <c r="O137" s="13">
        <f t="shared" si="29"/>
        <v>618.75</v>
      </c>
      <c r="P137" s="51"/>
      <c r="Q137" s="587">
        <v>412.5</v>
      </c>
      <c r="R137" s="562">
        <v>375</v>
      </c>
      <c r="S137" s="562">
        <v>375</v>
      </c>
      <c r="T137" s="554">
        <v>375</v>
      </c>
      <c r="U137" s="547">
        <v>375</v>
      </c>
      <c r="V137" s="477">
        <v>375</v>
      </c>
      <c r="W137" s="477">
        <v>375</v>
      </c>
      <c r="X137" s="450">
        <v>347.22600000000006</v>
      </c>
      <c r="Y137" s="450">
        <v>347.22600000000006</v>
      </c>
      <c r="Z137" s="436">
        <v>315.66000000000003</v>
      </c>
      <c r="AA137" s="409">
        <v>315.66000000000003</v>
      </c>
      <c r="AB137" s="409">
        <v>315.66000000000003</v>
      </c>
      <c r="AC137" s="376">
        <v>288.01249999999999</v>
      </c>
      <c r="AD137" s="305">
        <v>230.41</v>
      </c>
      <c r="AE137" s="289">
        <v>220.39875000000001</v>
      </c>
      <c r="AF137" s="277">
        <v>176.31900000000002</v>
      </c>
      <c r="AG137" s="263">
        <v>176.31900000000002</v>
      </c>
      <c r="AH137" s="263">
        <v>176.31900000000002</v>
      </c>
      <c r="AI137" s="208">
        <v>159.30683999999999</v>
      </c>
      <c r="AJ137" s="208">
        <v>159.30683999999999</v>
      </c>
      <c r="AK137" s="208">
        <v>159.30683999999999</v>
      </c>
      <c r="AL137" s="208">
        <v>159.30683999999999</v>
      </c>
      <c r="AM137" s="208">
        <v>143.67500000000001</v>
      </c>
      <c r="AN137" s="191">
        <v>114.94</v>
      </c>
      <c r="AO137" s="312">
        <f t="shared" ca="1" si="24"/>
        <v>1.1000000000000001</v>
      </c>
    </row>
    <row r="138" spans="1:48" ht="23.1" customHeight="1" x14ac:dyDescent="0.25">
      <c r="A138" s="449"/>
      <c r="C138" s="2" t="s">
        <v>417</v>
      </c>
      <c r="D138" s="4" t="s">
        <v>989</v>
      </c>
      <c r="E138" s="116">
        <f t="shared" si="27"/>
        <v>2000</v>
      </c>
      <c r="F138" s="117">
        <f t="shared" si="27"/>
        <v>1200</v>
      </c>
      <c r="G138" s="101"/>
      <c r="H138" s="45"/>
      <c r="K138" s="202">
        <f t="shared" si="10"/>
        <v>2000</v>
      </c>
      <c r="L138" s="202">
        <f t="shared" si="10"/>
        <v>1200</v>
      </c>
      <c r="M138" s="51"/>
      <c r="N138" s="13">
        <f t="shared" si="28"/>
        <v>1902.5</v>
      </c>
      <c r="O138" s="13">
        <f t="shared" si="29"/>
        <v>1141.5</v>
      </c>
      <c r="P138" s="51"/>
      <c r="Q138" s="587">
        <v>761</v>
      </c>
      <c r="R138" s="562">
        <v>692</v>
      </c>
      <c r="S138" s="562">
        <v>692</v>
      </c>
      <c r="T138" s="554">
        <v>692</v>
      </c>
      <c r="U138" s="547">
        <v>692</v>
      </c>
      <c r="V138" s="477">
        <v>691.69</v>
      </c>
      <c r="W138" s="477">
        <v>691.69</v>
      </c>
      <c r="X138" s="450">
        <v>640.46400000000006</v>
      </c>
      <c r="Y138" s="450">
        <v>640.46400000000006</v>
      </c>
      <c r="Z138" s="436">
        <v>582.24</v>
      </c>
      <c r="AA138" s="409">
        <v>582.24</v>
      </c>
      <c r="AB138" s="409">
        <v>582.24</v>
      </c>
      <c r="AC138" s="376">
        <v>531.23749999999995</v>
      </c>
      <c r="AD138" s="305">
        <v>424.99</v>
      </c>
      <c r="AE138" s="289">
        <v>406.51874999999995</v>
      </c>
      <c r="AF138" s="277">
        <v>325.21499999999997</v>
      </c>
      <c r="AG138" s="263">
        <v>325.21499999999997</v>
      </c>
      <c r="AH138" s="263">
        <v>325.21499999999997</v>
      </c>
      <c r="AI138" s="208">
        <v>292.69547999999998</v>
      </c>
      <c r="AJ138" s="208">
        <v>292.69547999999998</v>
      </c>
      <c r="AK138" s="208">
        <v>292.69547999999998</v>
      </c>
      <c r="AL138" s="208">
        <v>292.69547999999998</v>
      </c>
      <c r="AM138" s="208">
        <v>263.97500000000002</v>
      </c>
      <c r="AN138" s="191">
        <v>211.18</v>
      </c>
      <c r="AO138" s="312">
        <f t="shared" ca="1" si="24"/>
        <v>1.0997109826589595</v>
      </c>
    </row>
    <row r="139" spans="1:48" ht="23.1" customHeight="1" x14ac:dyDescent="0.25">
      <c r="A139" s="449"/>
      <c r="C139" s="2" t="s">
        <v>418</v>
      </c>
      <c r="D139" s="4" t="s">
        <v>990</v>
      </c>
      <c r="E139" s="116">
        <f t="shared" si="27"/>
        <v>2500</v>
      </c>
      <c r="F139" s="117">
        <f t="shared" si="27"/>
        <v>1500</v>
      </c>
      <c r="G139" s="101"/>
      <c r="H139" s="45"/>
      <c r="K139" s="202">
        <f t="shared" si="10"/>
        <v>2500</v>
      </c>
      <c r="L139" s="202">
        <f t="shared" si="10"/>
        <v>1500</v>
      </c>
      <c r="M139" s="51"/>
      <c r="N139" s="13">
        <f t="shared" si="28"/>
        <v>2430.2750000000001</v>
      </c>
      <c r="O139" s="13">
        <f t="shared" si="29"/>
        <v>1458.165</v>
      </c>
      <c r="P139" s="51"/>
      <c r="Q139" s="587">
        <v>972.11</v>
      </c>
      <c r="R139" s="562">
        <v>884</v>
      </c>
      <c r="S139" s="562">
        <v>884</v>
      </c>
      <c r="T139" s="554">
        <v>884</v>
      </c>
      <c r="U139" s="547">
        <v>884</v>
      </c>
      <c r="V139" s="477">
        <v>883.73</v>
      </c>
      <c r="W139" s="477">
        <v>883.73</v>
      </c>
      <c r="X139" s="450">
        <v>818.26800000000003</v>
      </c>
      <c r="Y139" s="450">
        <v>818.26800000000003</v>
      </c>
      <c r="Z139" s="436">
        <v>743.88</v>
      </c>
      <c r="AA139" s="409">
        <v>743.88</v>
      </c>
      <c r="AB139" s="409">
        <v>743.88</v>
      </c>
      <c r="AC139" s="376">
        <v>678.72500000000002</v>
      </c>
      <c r="AD139" s="305">
        <v>542.98</v>
      </c>
      <c r="AE139" s="289">
        <v>519.36500000000012</v>
      </c>
      <c r="AF139" s="277">
        <v>415.49200000000008</v>
      </c>
      <c r="AG139" s="263">
        <v>415.49200000000008</v>
      </c>
      <c r="AH139" s="263">
        <v>415.49200000000008</v>
      </c>
      <c r="AI139" s="208">
        <v>372.83399999999995</v>
      </c>
      <c r="AJ139" s="208">
        <v>372.83399999999995</v>
      </c>
      <c r="AK139" s="208">
        <v>372.83399999999995</v>
      </c>
      <c r="AL139" s="208">
        <v>372.83399999999995</v>
      </c>
      <c r="AM139" s="208">
        <v>336.25</v>
      </c>
      <c r="AN139" s="191">
        <v>269</v>
      </c>
      <c r="AO139" s="312">
        <f t="shared" ca="1" si="24"/>
        <v>1.0996719457013575</v>
      </c>
    </row>
    <row r="140" spans="1:48" ht="20.100000000000001" customHeight="1" x14ac:dyDescent="0.25">
      <c r="E140" s="138"/>
      <c r="F140" s="139"/>
      <c r="J140" s="34"/>
      <c r="K140" s="202">
        <f t="shared" si="10"/>
        <v>0</v>
      </c>
      <c r="L140" s="202">
        <f t="shared" si="10"/>
        <v>0</v>
      </c>
      <c r="M140" s="2"/>
      <c r="N140" s="13"/>
      <c r="O140" s="13"/>
      <c r="P140" s="2"/>
      <c r="Q140" s="398"/>
      <c r="R140" s="398"/>
      <c r="S140" s="398"/>
      <c r="T140" s="398"/>
      <c r="U140" s="398"/>
      <c r="V140" s="398"/>
      <c r="W140" s="398"/>
      <c r="X140" s="398"/>
      <c r="Y140" s="398"/>
      <c r="Z140" s="400"/>
      <c r="AA140" s="401"/>
      <c r="AB140" s="401"/>
      <c r="AC140" s="329"/>
      <c r="AD140" s="329"/>
      <c r="AE140" s="330"/>
      <c r="AF140" s="280"/>
      <c r="AG140" s="331"/>
      <c r="AH140" s="331"/>
      <c r="AI140" s="237"/>
      <c r="AJ140" s="237"/>
      <c r="AK140" s="237"/>
      <c r="AL140" s="237"/>
      <c r="AM140" s="237"/>
      <c r="AN140" s="197"/>
      <c r="AO140" s="312" t="e">
        <f t="shared" ca="1" si="24"/>
        <v>#DIV/0!</v>
      </c>
    </row>
    <row r="141" spans="1:48" ht="23.1" customHeight="1" x14ac:dyDescent="0.25">
      <c r="D141" s="616" t="s">
        <v>278</v>
      </c>
      <c r="E141" s="616"/>
      <c r="F141" s="616"/>
      <c r="G141" s="616"/>
      <c r="H141" s="616"/>
      <c r="I141" s="616"/>
      <c r="J141" s="34"/>
      <c r="K141" s="202">
        <f t="shared" si="10"/>
        <v>0</v>
      </c>
      <c r="L141" s="202">
        <f t="shared" si="10"/>
        <v>0</v>
      </c>
      <c r="M141" s="2"/>
      <c r="N141" s="13"/>
      <c r="O141" s="13"/>
      <c r="P141" s="2"/>
      <c r="Q141" s="588">
        <v>45589</v>
      </c>
      <c r="R141" s="571">
        <v>45569</v>
      </c>
      <c r="S141" s="571">
        <v>45569</v>
      </c>
      <c r="T141" s="553">
        <v>45483</v>
      </c>
      <c r="U141" s="476">
        <v>45455</v>
      </c>
      <c r="V141" s="476">
        <v>45425</v>
      </c>
      <c r="W141" s="476">
        <v>45394</v>
      </c>
      <c r="X141" s="473">
        <v>220324</v>
      </c>
      <c r="Y141" s="398"/>
      <c r="Z141" s="400"/>
      <c r="AA141" s="401"/>
      <c r="AB141" s="401"/>
      <c r="AC141" s="329"/>
      <c r="AD141" s="329"/>
      <c r="AE141" s="330"/>
      <c r="AF141" s="280"/>
      <c r="AG141" s="331"/>
      <c r="AH141" s="331"/>
      <c r="AI141" s="237"/>
      <c r="AJ141" s="237"/>
      <c r="AK141" s="237"/>
      <c r="AL141" s="237"/>
      <c r="AM141" s="237"/>
      <c r="AN141" s="197"/>
      <c r="AO141" s="312">
        <f t="shared" ca="1" si="24"/>
        <v>1.0004388948627356</v>
      </c>
    </row>
    <row r="142" spans="1:48" s="66" customFormat="1" ht="23.1" customHeight="1" x14ac:dyDescent="0.25">
      <c r="A142" s="449"/>
      <c r="B142" s="2">
        <v>153</v>
      </c>
      <c r="C142" s="2" t="s">
        <v>415</v>
      </c>
      <c r="D142" s="4" t="s">
        <v>122</v>
      </c>
      <c r="E142" s="116">
        <f t="shared" ref="E142:F145" si="30">K142</f>
        <v>800</v>
      </c>
      <c r="F142" s="117">
        <f t="shared" si="30"/>
        <v>500</v>
      </c>
      <c r="G142" s="101"/>
      <c r="H142" s="45"/>
      <c r="I142" s="2"/>
      <c r="J142" s="33"/>
      <c r="K142" s="202">
        <f t="shared" si="10"/>
        <v>800</v>
      </c>
      <c r="L142" s="202">
        <f t="shared" si="10"/>
        <v>500</v>
      </c>
      <c r="M142" s="51"/>
      <c r="N142" s="13">
        <f t="shared" si="14"/>
        <v>756.17500000000007</v>
      </c>
      <c r="O142" s="13">
        <f t="shared" si="15"/>
        <v>453.70500000000004</v>
      </c>
      <c r="P142" s="63"/>
      <c r="Q142" s="587">
        <v>302.47000000000003</v>
      </c>
      <c r="R142" s="562">
        <v>275</v>
      </c>
      <c r="S142" s="562">
        <v>275</v>
      </c>
      <c r="T142" s="554">
        <v>275</v>
      </c>
      <c r="U142" s="547">
        <v>275</v>
      </c>
      <c r="V142" s="477">
        <v>274.98</v>
      </c>
      <c r="W142" s="477">
        <v>274.98</v>
      </c>
      <c r="X142" s="450">
        <v>254.60600000000002</v>
      </c>
      <c r="Y142" s="450">
        <v>254.60600000000002</v>
      </c>
      <c r="Z142" s="436">
        <v>231.46</v>
      </c>
      <c r="AA142" s="409">
        <v>231.46</v>
      </c>
      <c r="AB142" s="409">
        <v>231.46</v>
      </c>
      <c r="AC142" s="376">
        <v>211.1875</v>
      </c>
      <c r="AD142" s="305">
        <v>168.95</v>
      </c>
      <c r="AE142" s="289">
        <v>161.60375000000002</v>
      </c>
      <c r="AF142" s="277">
        <v>129.28300000000002</v>
      </c>
      <c r="AG142" s="263">
        <v>129.28300000000002</v>
      </c>
      <c r="AH142" s="263">
        <v>129.28300000000002</v>
      </c>
      <c r="AI142" s="208">
        <v>116.35469999999999</v>
      </c>
      <c r="AJ142" s="208">
        <v>116.35469999999999</v>
      </c>
      <c r="AK142" s="208">
        <v>116.35469999999999</v>
      </c>
      <c r="AL142" s="208">
        <v>116.35469999999999</v>
      </c>
      <c r="AM142" s="208">
        <v>104.9375</v>
      </c>
      <c r="AN142" s="191">
        <v>83.95</v>
      </c>
      <c r="AO142" s="312">
        <f t="shared" ca="1" si="24"/>
        <v>1.0998909090909093</v>
      </c>
      <c r="AP142" s="144"/>
      <c r="AR142" s="34"/>
    </row>
    <row r="143" spans="1:48" ht="23.1" customHeight="1" x14ac:dyDescent="0.25">
      <c r="A143" s="449"/>
      <c r="C143" s="2" t="s">
        <v>416</v>
      </c>
      <c r="D143" s="4" t="s">
        <v>123</v>
      </c>
      <c r="E143" s="116">
        <f t="shared" si="30"/>
        <v>1100</v>
      </c>
      <c r="F143" s="117">
        <f t="shared" si="30"/>
        <v>700</v>
      </c>
      <c r="G143" s="101"/>
      <c r="H143" s="45"/>
      <c r="K143" s="202">
        <f t="shared" si="10"/>
        <v>1100</v>
      </c>
      <c r="L143" s="202">
        <f t="shared" si="10"/>
        <v>700</v>
      </c>
      <c r="M143" s="51"/>
      <c r="N143" s="13">
        <f t="shared" si="14"/>
        <v>1031.25</v>
      </c>
      <c r="O143" s="13">
        <f t="shared" si="15"/>
        <v>618.75</v>
      </c>
      <c r="P143" s="51"/>
      <c r="Q143" s="587">
        <v>412.5</v>
      </c>
      <c r="R143" s="562">
        <v>375</v>
      </c>
      <c r="S143" s="562">
        <v>375</v>
      </c>
      <c r="T143" s="554">
        <v>375</v>
      </c>
      <c r="U143" s="547">
        <v>375</v>
      </c>
      <c r="V143" s="477">
        <v>375</v>
      </c>
      <c r="W143" s="477">
        <v>375</v>
      </c>
      <c r="X143" s="450">
        <v>347.22600000000006</v>
      </c>
      <c r="Y143" s="450">
        <v>347.22600000000006</v>
      </c>
      <c r="Z143" s="436">
        <v>315.66000000000003</v>
      </c>
      <c r="AA143" s="409">
        <v>315.66000000000003</v>
      </c>
      <c r="AB143" s="409">
        <v>315.66000000000003</v>
      </c>
      <c r="AC143" s="376">
        <v>288.01249999999999</v>
      </c>
      <c r="AD143" s="305">
        <v>230.41</v>
      </c>
      <c r="AE143" s="289">
        <v>220.39875000000001</v>
      </c>
      <c r="AF143" s="277">
        <v>176.31900000000002</v>
      </c>
      <c r="AG143" s="263">
        <v>176.31900000000002</v>
      </c>
      <c r="AH143" s="263">
        <v>176.31900000000002</v>
      </c>
      <c r="AI143" s="208">
        <v>159.30683999999999</v>
      </c>
      <c r="AJ143" s="208">
        <v>159.30683999999999</v>
      </c>
      <c r="AK143" s="208">
        <v>159.30683999999999</v>
      </c>
      <c r="AL143" s="208">
        <v>159.30683999999999</v>
      </c>
      <c r="AM143" s="208">
        <v>143.67500000000001</v>
      </c>
      <c r="AN143" s="191">
        <v>114.94</v>
      </c>
      <c r="AO143" s="312">
        <f t="shared" ca="1" si="24"/>
        <v>1.1000000000000001</v>
      </c>
    </row>
    <row r="144" spans="1:48" ht="23.1" customHeight="1" x14ac:dyDescent="0.25">
      <c r="A144" s="449"/>
      <c r="C144" s="2" t="s">
        <v>417</v>
      </c>
      <c r="D144" s="4" t="s">
        <v>124</v>
      </c>
      <c r="E144" s="116">
        <f t="shared" si="30"/>
        <v>2000</v>
      </c>
      <c r="F144" s="117">
        <f t="shared" si="30"/>
        <v>1200</v>
      </c>
      <c r="G144" s="101"/>
      <c r="H144" s="45"/>
      <c r="K144" s="202">
        <f t="shared" si="10"/>
        <v>2000</v>
      </c>
      <c r="L144" s="202">
        <f t="shared" si="10"/>
        <v>1200</v>
      </c>
      <c r="M144" s="51"/>
      <c r="N144" s="13">
        <f t="shared" si="14"/>
        <v>1902.5</v>
      </c>
      <c r="O144" s="13">
        <f t="shared" si="15"/>
        <v>1141.5</v>
      </c>
      <c r="P144" s="51"/>
      <c r="Q144" s="587">
        <v>761</v>
      </c>
      <c r="R144" s="562">
        <v>692</v>
      </c>
      <c r="S144" s="562">
        <v>692</v>
      </c>
      <c r="T144" s="554">
        <v>692</v>
      </c>
      <c r="U144" s="547">
        <v>692</v>
      </c>
      <c r="V144" s="477">
        <v>691.69</v>
      </c>
      <c r="W144" s="477">
        <v>691.69</v>
      </c>
      <c r="X144" s="450">
        <v>640.46400000000006</v>
      </c>
      <c r="Y144" s="450">
        <v>640.46400000000006</v>
      </c>
      <c r="Z144" s="436">
        <v>582.24</v>
      </c>
      <c r="AA144" s="409">
        <v>582.24</v>
      </c>
      <c r="AB144" s="409">
        <v>582.24</v>
      </c>
      <c r="AC144" s="376">
        <v>531.23749999999995</v>
      </c>
      <c r="AD144" s="305">
        <v>424.99</v>
      </c>
      <c r="AE144" s="289">
        <v>406.51874999999995</v>
      </c>
      <c r="AF144" s="277">
        <v>325.21499999999997</v>
      </c>
      <c r="AG144" s="263">
        <v>325.21499999999997</v>
      </c>
      <c r="AH144" s="263">
        <v>325.21499999999997</v>
      </c>
      <c r="AI144" s="208">
        <v>292.69547999999998</v>
      </c>
      <c r="AJ144" s="208">
        <v>292.69547999999998</v>
      </c>
      <c r="AK144" s="208">
        <v>292.69547999999998</v>
      </c>
      <c r="AL144" s="208">
        <v>292.69547999999998</v>
      </c>
      <c r="AM144" s="208">
        <v>263.97500000000002</v>
      </c>
      <c r="AN144" s="191">
        <v>211.18</v>
      </c>
      <c r="AO144" s="312">
        <f t="shared" ca="1" si="24"/>
        <v>1.0997109826589595</v>
      </c>
    </row>
    <row r="145" spans="1:44" ht="23.1" customHeight="1" x14ac:dyDescent="0.25">
      <c r="A145" s="449"/>
      <c r="C145" s="2" t="s">
        <v>418</v>
      </c>
      <c r="D145" s="4" t="s">
        <v>125</v>
      </c>
      <c r="E145" s="116">
        <f t="shared" si="30"/>
        <v>2500</v>
      </c>
      <c r="F145" s="117">
        <f t="shared" si="30"/>
        <v>1500</v>
      </c>
      <c r="G145" s="101"/>
      <c r="H145" s="45"/>
      <c r="K145" s="202">
        <f t="shared" ref="K145:L208" si="31">MROUND(N145+48,100)</f>
        <v>2500</v>
      </c>
      <c r="L145" s="202">
        <f t="shared" si="31"/>
        <v>1500</v>
      </c>
      <c r="M145" s="51"/>
      <c r="N145" s="13">
        <f t="shared" si="14"/>
        <v>2430.2750000000001</v>
      </c>
      <c r="O145" s="13">
        <f t="shared" si="15"/>
        <v>1458.165</v>
      </c>
      <c r="P145" s="51"/>
      <c r="Q145" s="587">
        <v>972.11</v>
      </c>
      <c r="R145" s="562">
        <v>884</v>
      </c>
      <c r="S145" s="562">
        <v>884</v>
      </c>
      <c r="T145" s="554">
        <v>884</v>
      </c>
      <c r="U145" s="547">
        <v>884</v>
      </c>
      <c r="V145" s="477">
        <v>883.73</v>
      </c>
      <c r="W145" s="477">
        <v>883.73</v>
      </c>
      <c r="X145" s="450">
        <v>818.26800000000003</v>
      </c>
      <c r="Y145" s="450">
        <v>818.26800000000003</v>
      </c>
      <c r="Z145" s="436">
        <v>743.88</v>
      </c>
      <c r="AA145" s="409">
        <v>743.88</v>
      </c>
      <c r="AB145" s="409">
        <v>743.88</v>
      </c>
      <c r="AC145" s="376">
        <v>678.72500000000002</v>
      </c>
      <c r="AD145" s="305">
        <v>542.98</v>
      </c>
      <c r="AE145" s="289">
        <v>519.36500000000012</v>
      </c>
      <c r="AF145" s="277">
        <v>415.49200000000008</v>
      </c>
      <c r="AG145" s="263">
        <v>415.49200000000008</v>
      </c>
      <c r="AH145" s="263">
        <v>415.49200000000008</v>
      </c>
      <c r="AI145" s="208">
        <v>372.83399999999995</v>
      </c>
      <c r="AJ145" s="208">
        <v>372.83399999999995</v>
      </c>
      <c r="AK145" s="208">
        <v>372.83399999999995</v>
      </c>
      <c r="AL145" s="208">
        <v>372.83399999999995</v>
      </c>
      <c r="AM145" s="208">
        <v>336.25</v>
      </c>
      <c r="AN145" s="191">
        <v>269</v>
      </c>
      <c r="AO145" s="312">
        <f t="shared" ca="1" si="24"/>
        <v>1.0996719457013575</v>
      </c>
    </row>
    <row r="146" spans="1:44" ht="20.100000000000001" customHeight="1" x14ac:dyDescent="0.25">
      <c r="D146" s="136"/>
      <c r="E146" s="138"/>
      <c r="F146" s="139"/>
      <c r="J146" s="34"/>
      <c r="K146" s="202">
        <f t="shared" si="31"/>
        <v>0</v>
      </c>
      <c r="L146" s="202">
        <f t="shared" si="31"/>
        <v>0</v>
      </c>
      <c r="M146" s="2"/>
      <c r="N146" s="13"/>
      <c r="O146" s="13"/>
      <c r="P146" s="2"/>
      <c r="Q146" s="398"/>
      <c r="R146" s="398"/>
      <c r="S146" s="398"/>
      <c r="T146" s="398"/>
      <c r="U146" s="398"/>
      <c r="V146" s="398"/>
      <c r="W146" s="398"/>
      <c r="X146" s="398"/>
      <c r="Y146" s="398"/>
      <c r="Z146" s="400"/>
      <c r="AA146" s="401"/>
      <c r="AB146" s="401"/>
      <c r="AC146" s="329"/>
      <c r="AD146" s="329"/>
      <c r="AE146" s="330"/>
      <c r="AF146" s="280"/>
      <c r="AG146" s="331"/>
      <c r="AH146" s="331"/>
      <c r="AI146" s="208"/>
      <c r="AJ146" s="208"/>
      <c r="AK146" s="208"/>
      <c r="AL146" s="208"/>
      <c r="AM146" s="208"/>
      <c r="AN146" s="191"/>
      <c r="AO146" s="312" t="e">
        <f t="shared" ca="1" si="24"/>
        <v>#DIV/0!</v>
      </c>
    </row>
    <row r="147" spans="1:44" ht="23.1" customHeight="1" x14ac:dyDescent="0.25">
      <c r="D147" s="615" t="s">
        <v>285</v>
      </c>
      <c r="E147" s="615"/>
      <c r="F147" s="615"/>
      <c r="G147" s="615"/>
      <c r="H147" s="615"/>
      <c r="I147" s="615"/>
      <c r="J147" s="34"/>
      <c r="K147" s="202">
        <f t="shared" si="31"/>
        <v>0</v>
      </c>
      <c r="L147" s="202">
        <f t="shared" si="31"/>
        <v>0</v>
      </c>
      <c r="M147" s="2"/>
      <c r="N147" s="13"/>
      <c r="O147" s="13"/>
      <c r="P147" s="2"/>
      <c r="Q147" s="588">
        <v>45589</v>
      </c>
      <c r="R147" s="571">
        <v>45569</v>
      </c>
      <c r="S147" s="571">
        <v>45569</v>
      </c>
      <c r="T147" s="553">
        <v>45483</v>
      </c>
      <c r="U147" s="521">
        <v>45455</v>
      </c>
      <c r="V147" s="510">
        <v>45425</v>
      </c>
      <c r="W147" s="474">
        <v>220324</v>
      </c>
      <c r="X147" s="474">
        <v>220324</v>
      </c>
      <c r="Y147" s="398"/>
      <c r="Z147" s="400"/>
      <c r="AA147" s="400"/>
      <c r="AB147" s="400"/>
      <c r="AC147" s="332"/>
      <c r="AD147" s="332"/>
      <c r="AE147" s="330"/>
      <c r="AF147" s="280"/>
      <c r="AG147" s="331"/>
      <c r="AH147" s="331"/>
      <c r="AI147" s="237"/>
      <c r="AJ147" s="237"/>
      <c r="AK147" s="237"/>
      <c r="AL147" s="237"/>
      <c r="AM147" s="237"/>
      <c r="AN147" s="197"/>
      <c r="AO147" s="312">
        <f t="shared" ca="1" si="24"/>
        <v>1.0004388948627356</v>
      </c>
    </row>
    <row r="148" spans="1:44" s="66" customFormat="1" ht="23.1" customHeight="1" x14ac:dyDescent="0.25">
      <c r="A148" s="516" t="s">
        <v>290</v>
      </c>
      <c r="B148" s="2">
        <v>227</v>
      </c>
      <c r="C148" s="2" t="s">
        <v>323</v>
      </c>
      <c r="D148" s="4" t="s">
        <v>22</v>
      </c>
      <c r="E148" s="116">
        <f t="shared" ref="E148:F151" si="32">K148</f>
        <v>1300</v>
      </c>
      <c r="F148" s="117">
        <f t="shared" si="32"/>
        <v>800</v>
      </c>
      <c r="G148" s="101"/>
      <c r="H148" s="2"/>
      <c r="I148" s="2"/>
      <c r="J148" s="71"/>
      <c r="K148" s="202">
        <f t="shared" si="31"/>
        <v>1300</v>
      </c>
      <c r="L148" s="202">
        <f t="shared" si="31"/>
        <v>800</v>
      </c>
      <c r="M148" s="51"/>
      <c r="N148" s="13">
        <f t="shared" si="14"/>
        <v>1206.0250000000001</v>
      </c>
      <c r="O148" s="13">
        <f t="shared" si="15"/>
        <v>723.61500000000001</v>
      </c>
      <c r="P148" s="63"/>
      <c r="Q148" s="587">
        <v>482.41</v>
      </c>
      <c r="R148" s="562">
        <v>482.41</v>
      </c>
      <c r="S148" s="562">
        <v>482.41</v>
      </c>
      <c r="T148" s="554">
        <v>482.41</v>
      </c>
      <c r="U148" s="522">
        <v>482.41</v>
      </c>
      <c r="V148" s="398">
        <v>482.41</v>
      </c>
      <c r="W148" s="398">
        <v>482.41</v>
      </c>
      <c r="X148" s="398">
        <v>482.41</v>
      </c>
      <c r="Y148" s="398">
        <v>482.41</v>
      </c>
      <c r="Z148" s="436">
        <v>482.41</v>
      </c>
      <c r="AA148" s="399">
        <v>461.44945000000007</v>
      </c>
      <c r="AB148" s="399">
        <v>461.44945000000007</v>
      </c>
      <c r="AC148" s="371">
        <v>419.49950000000001</v>
      </c>
      <c r="AD148" s="303">
        <v>289.31</v>
      </c>
      <c r="AE148" s="289">
        <v>327.69982000000005</v>
      </c>
      <c r="AF148" s="277">
        <v>262.15985600000005</v>
      </c>
      <c r="AG148" s="263">
        <v>262.15985600000005</v>
      </c>
      <c r="AH148" s="263">
        <v>262.15985600000005</v>
      </c>
      <c r="AI148" s="208">
        <v>234.07130000000001</v>
      </c>
      <c r="AJ148" s="210">
        <v>234.07130000000001</v>
      </c>
      <c r="AK148" s="210">
        <v>234.07130000000001</v>
      </c>
      <c r="AL148" s="210">
        <v>234.07130000000001</v>
      </c>
      <c r="AM148" s="208">
        <v>186.36250000000001</v>
      </c>
      <c r="AN148" s="191">
        <v>149.09</v>
      </c>
      <c r="AO148" s="312">
        <f t="shared" ca="1" si="24"/>
        <v>1</v>
      </c>
      <c r="AP148" s="144"/>
    </row>
    <row r="149" spans="1:44" ht="23.1" customHeight="1" x14ac:dyDescent="0.25">
      <c r="A149" s="516" t="s">
        <v>290</v>
      </c>
      <c r="B149" s="2">
        <v>228</v>
      </c>
      <c r="C149" s="2" t="s">
        <v>324</v>
      </c>
      <c r="D149" s="4" t="s">
        <v>23</v>
      </c>
      <c r="E149" s="116">
        <f t="shared" si="32"/>
        <v>2000</v>
      </c>
      <c r="F149" s="117">
        <f t="shared" si="32"/>
        <v>1200</v>
      </c>
      <c r="G149" s="101"/>
      <c r="J149" s="71"/>
      <c r="K149" s="202">
        <f t="shared" si="31"/>
        <v>2000</v>
      </c>
      <c r="L149" s="202">
        <f t="shared" si="31"/>
        <v>1200</v>
      </c>
      <c r="M149" s="51"/>
      <c r="N149" s="13">
        <f t="shared" si="14"/>
        <v>1930.2750000000001</v>
      </c>
      <c r="O149" s="13">
        <f t="shared" si="15"/>
        <v>1158.165</v>
      </c>
      <c r="P149" s="51"/>
      <c r="Q149" s="587">
        <v>772.11</v>
      </c>
      <c r="R149" s="562">
        <v>772.11</v>
      </c>
      <c r="S149" s="562">
        <v>772.11</v>
      </c>
      <c r="T149" s="554">
        <v>772.11</v>
      </c>
      <c r="U149" s="522">
        <v>772.11</v>
      </c>
      <c r="V149" s="398">
        <v>772.11</v>
      </c>
      <c r="W149" s="398">
        <v>772.11</v>
      </c>
      <c r="X149" s="398">
        <v>772.11</v>
      </c>
      <c r="Y149" s="398">
        <v>772.11</v>
      </c>
      <c r="Z149" s="436">
        <v>772.11</v>
      </c>
      <c r="AA149" s="399">
        <v>738.53284999999994</v>
      </c>
      <c r="AB149" s="399">
        <v>738.53284999999994</v>
      </c>
      <c r="AC149" s="371">
        <v>671.3934999999999</v>
      </c>
      <c r="AD149" s="303">
        <v>463.03</v>
      </c>
      <c r="AE149" s="289">
        <v>524.5087400000001</v>
      </c>
      <c r="AF149" s="277">
        <v>419.6069920000001</v>
      </c>
      <c r="AG149" s="263">
        <v>419.6069920000001</v>
      </c>
      <c r="AH149" s="263">
        <v>419.6069920000001</v>
      </c>
      <c r="AI149" s="208">
        <v>374.64910000000003</v>
      </c>
      <c r="AJ149" s="210">
        <v>374.64910000000003</v>
      </c>
      <c r="AK149" s="210">
        <v>374.64910000000003</v>
      </c>
      <c r="AL149" s="210">
        <v>374.64910000000003</v>
      </c>
      <c r="AM149" s="208">
        <v>298.28750000000002</v>
      </c>
      <c r="AN149" s="191">
        <v>238.63</v>
      </c>
      <c r="AO149" s="312">
        <f t="shared" ca="1" si="24"/>
        <v>1</v>
      </c>
    </row>
    <row r="150" spans="1:44" ht="23.1" customHeight="1" x14ac:dyDescent="0.25">
      <c r="A150" s="516" t="s">
        <v>290</v>
      </c>
      <c r="B150" s="2">
        <v>229</v>
      </c>
      <c r="C150" s="2" t="s">
        <v>325</v>
      </c>
      <c r="D150" s="4" t="s">
        <v>24</v>
      </c>
      <c r="E150" s="116">
        <f t="shared" si="32"/>
        <v>3500</v>
      </c>
      <c r="F150" s="117">
        <f t="shared" si="32"/>
        <v>2100</v>
      </c>
      <c r="G150" s="101"/>
      <c r="J150" s="71"/>
      <c r="K150" s="202">
        <f t="shared" si="31"/>
        <v>3500</v>
      </c>
      <c r="L150" s="202">
        <f t="shared" si="31"/>
        <v>2100</v>
      </c>
      <c r="M150" s="51"/>
      <c r="N150" s="13">
        <f t="shared" si="14"/>
        <v>3436.7250000000004</v>
      </c>
      <c r="O150" s="13">
        <f t="shared" si="15"/>
        <v>2062.0349999999999</v>
      </c>
      <c r="P150" s="51"/>
      <c r="Q150" s="587">
        <v>1374.69</v>
      </c>
      <c r="R150" s="562">
        <v>1374.69</v>
      </c>
      <c r="S150" s="562">
        <v>1374.69</v>
      </c>
      <c r="T150" s="554">
        <v>1374.69</v>
      </c>
      <c r="U150" s="522">
        <v>1374.69</v>
      </c>
      <c r="V150" s="398">
        <v>1374.69</v>
      </c>
      <c r="W150" s="398">
        <v>1374.69</v>
      </c>
      <c r="X150" s="398">
        <v>1374.69</v>
      </c>
      <c r="Y150" s="398">
        <v>1374.69</v>
      </c>
      <c r="Z150" s="436">
        <v>1374.69</v>
      </c>
      <c r="AA150" s="399">
        <v>1314.9339499999999</v>
      </c>
      <c r="AB150" s="399">
        <v>1314.9339499999999</v>
      </c>
      <c r="AC150" s="371">
        <v>1195.3944999999999</v>
      </c>
      <c r="AD150" s="303">
        <v>824.41</v>
      </c>
      <c r="AE150" s="289">
        <v>824.46</v>
      </c>
      <c r="AF150" s="277">
        <v>659.56799999999998</v>
      </c>
      <c r="AG150" s="263">
        <v>659.56799999999998</v>
      </c>
      <c r="AH150" s="263">
        <v>659.56799999999998</v>
      </c>
      <c r="AI150" s="208">
        <v>588.9</v>
      </c>
      <c r="AJ150" s="205">
        <v>588.9</v>
      </c>
      <c r="AK150" s="205">
        <v>588.9</v>
      </c>
      <c r="AL150" s="205">
        <v>588.9</v>
      </c>
      <c r="AM150" s="208">
        <v>470.61250000000001</v>
      </c>
      <c r="AN150" s="191">
        <v>376.49</v>
      </c>
      <c r="AO150" s="312">
        <f t="shared" ca="1" si="24"/>
        <v>1</v>
      </c>
    </row>
    <row r="151" spans="1:44" ht="23.1" customHeight="1" x14ac:dyDescent="0.25">
      <c r="A151" s="516" t="s">
        <v>290</v>
      </c>
      <c r="B151" s="2">
        <v>230</v>
      </c>
      <c r="C151" s="2" t="s">
        <v>326</v>
      </c>
      <c r="D151" s="4" t="s">
        <v>25</v>
      </c>
      <c r="E151" s="116">
        <f t="shared" si="32"/>
        <v>6300</v>
      </c>
      <c r="F151" s="117">
        <f t="shared" si="32"/>
        <v>3800</v>
      </c>
      <c r="G151" s="101"/>
      <c r="J151" s="71"/>
      <c r="K151" s="202">
        <f t="shared" si="31"/>
        <v>6300</v>
      </c>
      <c r="L151" s="202">
        <f t="shared" si="31"/>
        <v>3800</v>
      </c>
      <c r="M151" s="51"/>
      <c r="N151" s="13">
        <f t="shared" ref="N151:N211" si="33">Q151*$N$7</f>
        <v>6272.6750000000002</v>
      </c>
      <c r="O151" s="13">
        <f t="shared" ref="O151:O211" si="34">Q151*$O$7</f>
        <v>3763.6050000000005</v>
      </c>
      <c r="P151" s="51"/>
      <c r="Q151" s="587">
        <v>2509.0700000000002</v>
      </c>
      <c r="R151" s="562">
        <v>2509.0700000000002</v>
      </c>
      <c r="S151" s="562">
        <v>2509.0700000000002</v>
      </c>
      <c r="T151" s="554">
        <v>2509.0700000000002</v>
      </c>
      <c r="U151" s="522">
        <v>2509.0700000000002</v>
      </c>
      <c r="V151" s="398">
        <v>2509.0700000000002</v>
      </c>
      <c r="W151" s="398">
        <v>2509.0700000000002</v>
      </c>
      <c r="X151" s="398">
        <v>2509.0700000000002</v>
      </c>
      <c r="Y151" s="398">
        <v>2509.0700000000002</v>
      </c>
      <c r="Z151" s="436">
        <v>2509.0700000000002</v>
      </c>
      <c r="AA151" s="399">
        <v>2399.9805500000002</v>
      </c>
      <c r="AB151" s="399">
        <v>2399.9805500000002</v>
      </c>
      <c r="AC151" s="371">
        <v>2181.8004999999998</v>
      </c>
      <c r="AD151" s="303">
        <v>1504.69</v>
      </c>
      <c r="AE151" s="289">
        <v>1504.5800000000004</v>
      </c>
      <c r="AF151" s="277">
        <v>1203.6640000000002</v>
      </c>
      <c r="AG151" s="263">
        <v>1203.6640000000002</v>
      </c>
      <c r="AH151" s="263">
        <v>1203.6640000000002</v>
      </c>
      <c r="AI151" s="208">
        <v>1074.7</v>
      </c>
      <c r="AJ151" s="205">
        <v>1074.7</v>
      </c>
      <c r="AK151" s="205">
        <v>1074.7</v>
      </c>
      <c r="AL151" s="205">
        <v>1074.7</v>
      </c>
      <c r="AM151" s="208">
        <v>840.38749999999993</v>
      </c>
      <c r="AN151" s="191">
        <v>672.31</v>
      </c>
      <c r="AO151" s="312">
        <f t="shared" ca="1" si="24"/>
        <v>1</v>
      </c>
    </row>
    <row r="152" spans="1:44" ht="23.1" customHeight="1" x14ac:dyDescent="0.25">
      <c r="A152" s="516" t="s">
        <v>290</v>
      </c>
      <c r="D152" s="136"/>
      <c r="E152" s="138"/>
      <c r="F152" s="139"/>
      <c r="G152" s="101"/>
      <c r="K152" s="202">
        <f t="shared" si="31"/>
        <v>0</v>
      </c>
      <c r="L152" s="202">
        <f t="shared" si="31"/>
        <v>0</v>
      </c>
      <c r="M152" s="51"/>
      <c r="N152" s="13"/>
      <c r="O152" s="13"/>
      <c r="P152" s="51"/>
      <c r="Q152" s="398"/>
      <c r="R152" s="398"/>
      <c r="S152" s="398"/>
      <c r="T152" s="398"/>
      <c r="U152" s="398"/>
      <c r="V152" s="398"/>
      <c r="W152" s="398"/>
      <c r="X152" s="398"/>
      <c r="Y152" s="398"/>
      <c r="Z152" s="436"/>
      <c r="AA152" s="399"/>
      <c r="AB152" s="399"/>
      <c r="AC152" s="371"/>
      <c r="AD152" s="303"/>
      <c r="AE152" s="289"/>
      <c r="AF152" s="277"/>
      <c r="AG152" s="263"/>
      <c r="AH152" s="263"/>
      <c r="AI152" s="208"/>
      <c r="AJ152" s="205"/>
      <c r="AK152" s="205"/>
      <c r="AL152" s="205"/>
      <c r="AM152" s="208"/>
      <c r="AN152" s="191"/>
      <c r="AO152" s="312" t="e">
        <f t="shared" ca="1" si="24"/>
        <v>#DIV/0!</v>
      </c>
    </row>
    <row r="153" spans="1:44" ht="23.1" customHeight="1" x14ac:dyDescent="0.25">
      <c r="A153" s="516" t="s">
        <v>290</v>
      </c>
      <c r="D153" s="615" t="s">
        <v>538</v>
      </c>
      <c r="E153" s="615"/>
      <c r="F153" s="615"/>
      <c r="G153" s="615"/>
      <c r="H153" s="615"/>
      <c r="I153" s="615"/>
      <c r="J153" s="34"/>
      <c r="K153" s="202">
        <f t="shared" si="31"/>
        <v>0</v>
      </c>
      <c r="L153" s="202">
        <f t="shared" si="31"/>
        <v>0</v>
      </c>
      <c r="M153" s="2"/>
      <c r="N153" s="13"/>
      <c r="O153" s="13"/>
      <c r="P153" s="2"/>
      <c r="Q153" s="588">
        <v>45589</v>
      </c>
      <c r="R153" s="571">
        <v>45569</v>
      </c>
      <c r="S153" s="571">
        <v>45569</v>
      </c>
      <c r="T153" s="553">
        <v>45483</v>
      </c>
      <c r="U153" s="521">
        <v>45455</v>
      </c>
      <c r="V153" s="510">
        <v>45425</v>
      </c>
      <c r="W153" s="474">
        <v>220324</v>
      </c>
      <c r="X153" s="474">
        <v>220324</v>
      </c>
      <c r="Y153" s="398"/>
      <c r="Z153" s="400"/>
      <c r="AA153" s="399"/>
      <c r="AB153" s="399"/>
      <c r="AC153" s="333"/>
      <c r="AD153" s="329"/>
      <c r="AE153" s="330"/>
      <c r="AF153" s="280"/>
      <c r="AG153" s="331"/>
      <c r="AH153" s="331"/>
      <c r="AI153" s="237"/>
      <c r="AJ153" s="237"/>
      <c r="AK153" s="237"/>
      <c r="AL153" s="237"/>
      <c r="AM153" s="237"/>
      <c r="AN153" s="197"/>
      <c r="AO153" s="312">
        <f t="shared" ca="1" si="24"/>
        <v>1.0004388948627356</v>
      </c>
    </row>
    <row r="154" spans="1:44" s="66" customFormat="1" ht="23.1" customHeight="1" x14ac:dyDescent="0.25">
      <c r="A154" s="516" t="s">
        <v>290</v>
      </c>
      <c r="B154" s="2">
        <v>283</v>
      </c>
      <c r="C154" s="2" t="s">
        <v>342</v>
      </c>
      <c r="D154" s="4" t="s">
        <v>957</v>
      </c>
      <c r="E154" s="116">
        <f t="shared" ref="E154:F160" si="35">K154</f>
        <v>1300</v>
      </c>
      <c r="F154" s="117">
        <f t="shared" si="35"/>
        <v>800</v>
      </c>
      <c r="G154" s="101"/>
      <c r="H154" s="2"/>
      <c r="I154" s="2"/>
      <c r="J154" s="71"/>
      <c r="K154" s="202">
        <f t="shared" si="31"/>
        <v>1300</v>
      </c>
      <c r="L154" s="202">
        <f t="shared" si="31"/>
        <v>800</v>
      </c>
      <c r="M154" s="51"/>
      <c r="N154" s="13">
        <f t="shared" si="33"/>
        <v>1248.25</v>
      </c>
      <c r="O154" s="13">
        <f t="shared" si="34"/>
        <v>748.95</v>
      </c>
      <c r="P154" s="63"/>
      <c r="Q154" s="587">
        <v>499.3</v>
      </c>
      <c r="R154" s="562">
        <v>499.3</v>
      </c>
      <c r="S154" s="562">
        <v>499.3</v>
      </c>
      <c r="T154" s="554">
        <v>499.3</v>
      </c>
      <c r="U154" s="522">
        <v>499.3</v>
      </c>
      <c r="V154" s="398">
        <v>499.3</v>
      </c>
      <c r="W154" s="398">
        <v>499.3</v>
      </c>
      <c r="X154" s="398">
        <v>499.3</v>
      </c>
      <c r="Y154" s="398">
        <v>499.3</v>
      </c>
      <c r="Z154" s="436">
        <v>499.3</v>
      </c>
      <c r="AA154" s="399">
        <v>477.60281250000003</v>
      </c>
      <c r="AB154" s="399">
        <v>477.60281250000003</v>
      </c>
      <c r="AC154" s="371">
        <v>434.18437499999999</v>
      </c>
      <c r="AD154" s="303">
        <v>299.4375</v>
      </c>
      <c r="AE154" s="289">
        <v>299.4375</v>
      </c>
      <c r="AF154" s="277">
        <v>239.55</v>
      </c>
      <c r="AG154" s="263">
        <v>239.55</v>
      </c>
      <c r="AH154" s="263">
        <v>239.55</v>
      </c>
      <c r="AI154" s="208">
        <v>213.88751999999997</v>
      </c>
      <c r="AJ154" s="208">
        <v>213.88751999999997</v>
      </c>
      <c r="AK154" s="208">
        <v>213.88751999999997</v>
      </c>
      <c r="AL154" s="208">
        <v>213.88751999999997</v>
      </c>
      <c r="AM154" s="208">
        <v>192.89999999999998</v>
      </c>
      <c r="AN154" s="191">
        <v>154.32</v>
      </c>
      <c r="AO154" s="312">
        <f t="shared" ca="1" si="24"/>
        <v>1</v>
      </c>
      <c r="AP154" s="144"/>
      <c r="AR154" s="34"/>
    </row>
    <row r="155" spans="1:44" ht="23.1" customHeight="1" x14ac:dyDescent="0.25">
      <c r="A155" s="516" t="s">
        <v>290</v>
      </c>
      <c r="C155" s="2" t="s">
        <v>343</v>
      </c>
      <c r="D155" s="4" t="s">
        <v>958</v>
      </c>
      <c r="E155" s="116">
        <f t="shared" si="35"/>
        <v>2100</v>
      </c>
      <c r="F155" s="117">
        <f t="shared" si="35"/>
        <v>1300</v>
      </c>
      <c r="G155" s="101"/>
      <c r="J155" s="71"/>
      <c r="K155" s="202">
        <f t="shared" si="31"/>
        <v>2100</v>
      </c>
      <c r="L155" s="202">
        <f t="shared" si="31"/>
        <v>1300</v>
      </c>
      <c r="M155" s="51"/>
      <c r="N155" s="13">
        <f t="shared" si="33"/>
        <v>2035</v>
      </c>
      <c r="O155" s="13">
        <f t="shared" si="34"/>
        <v>1221</v>
      </c>
      <c r="P155" s="51"/>
      <c r="Q155" s="587">
        <v>814</v>
      </c>
      <c r="R155" s="562">
        <v>814</v>
      </c>
      <c r="S155" s="562">
        <v>814</v>
      </c>
      <c r="T155" s="554">
        <v>814</v>
      </c>
      <c r="U155" s="522">
        <v>814</v>
      </c>
      <c r="V155" s="398">
        <v>814</v>
      </c>
      <c r="W155" s="398">
        <v>814</v>
      </c>
      <c r="X155" s="398">
        <v>814</v>
      </c>
      <c r="Y155" s="443">
        <v>814</v>
      </c>
      <c r="Z155" s="436">
        <v>813.94</v>
      </c>
      <c r="AA155" s="399">
        <v>778.56735000000003</v>
      </c>
      <c r="AB155" s="399">
        <v>778.56735000000003</v>
      </c>
      <c r="AC155" s="371">
        <v>707.7885</v>
      </c>
      <c r="AD155" s="303">
        <v>488.13</v>
      </c>
      <c r="AE155" s="289">
        <v>488.75</v>
      </c>
      <c r="AF155" s="269">
        <v>391</v>
      </c>
      <c r="AG155" s="263">
        <v>390.5</v>
      </c>
      <c r="AH155" s="263">
        <v>390.5</v>
      </c>
      <c r="AI155" s="205">
        <v>348.66215999999997</v>
      </c>
      <c r="AJ155" s="205">
        <v>348.66215999999997</v>
      </c>
      <c r="AK155" s="205">
        <v>348.66215999999997</v>
      </c>
      <c r="AL155" s="205">
        <v>348.66215999999997</v>
      </c>
      <c r="AM155" s="208">
        <v>314.45</v>
      </c>
      <c r="AN155" s="191">
        <v>251.56</v>
      </c>
      <c r="AO155" s="312">
        <f t="shared" ca="1" si="24"/>
        <v>1</v>
      </c>
    </row>
    <row r="156" spans="1:44" ht="23.1" customHeight="1" x14ac:dyDescent="0.25">
      <c r="A156" s="516" t="s">
        <v>290</v>
      </c>
      <c r="C156" s="2" t="s">
        <v>344</v>
      </c>
      <c r="D156" s="4" t="s">
        <v>959</v>
      </c>
      <c r="E156" s="116">
        <f t="shared" si="35"/>
        <v>3300</v>
      </c>
      <c r="F156" s="117">
        <f t="shared" si="35"/>
        <v>2000</v>
      </c>
      <c r="G156" s="101"/>
      <c r="J156" s="71"/>
      <c r="K156" s="202">
        <f t="shared" si="31"/>
        <v>3300</v>
      </c>
      <c r="L156" s="202">
        <f t="shared" si="31"/>
        <v>2000</v>
      </c>
      <c r="M156" s="51"/>
      <c r="N156" s="13">
        <f t="shared" si="33"/>
        <v>3237.5</v>
      </c>
      <c r="O156" s="13">
        <f t="shared" si="34"/>
        <v>1942.5</v>
      </c>
      <c r="P156" s="51"/>
      <c r="Q156" s="587">
        <v>1295</v>
      </c>
      <c r="R156" s="562">
        <v>1295</v>
      </c>
      <c r="S156" s="562">
        <v>1295</v>
      </c>
      <c r="T156" s="554">
        <v>1295</v>
      </c>
      <c r="U156" s="522">
        <v>1295</v>
      </c>
      <c r="V156" s="398">
        <v>1295</v>
      </c>
      <c r="W156" s="398">
        <v>1295</v>
      </c>
      <c r="X156" s="398">
        <v>1295</v>
      </c>
      <c r="Y156" s="443">
        <v>1295</v>
      </c>
      <c r="Z156" s="436">
        <v>1294.8</v>
      </c>
      <c r="AA156" s="399">
        <v>1238.5175000000002</v>
      </c>
      <c r="AB156" s="399">
        <v>1238.5175000000002</v>
      </c>
      <c r="AC156" s="371">
        <v>1125.925</v>
      </c>
      <c r="AD156" s="303">
        <v>776.5</v>
      </c>
      <c r="AE156" s="289">
        <v>776.5</v>
      </c>
      <c r="AF156" s="277">
        <v>621.20000000000005</v>
      </c>
      <c r="AG156" s="263">
        <v>621.20000000000005</v>
      </c>
      <c r="AH156" s="263">
        <v>621.20000000000005</v>
      </c>
      <c r="AI156" s="205">
        <v>554.63562000000002</v>
      </c>
      <c r="AJ156" s="205">
        <v>554.63562000000002</v>
      </c>
      <c r="AK156" s="205">
        <v>554.63562000000002</v>
      </c>
      <c r="AL156" s="205">
        <v>554.63562000000002</v>
      </c>
      <c r="AM156" s="208">
        <v>500.21250000000003</v>
      </c>
      <c r="AN156" s="191">
        <v>400.17</v>
      </c>
      <c r="AO156" s="312">
        <f t="shared" ca="1" si="24"/>
        <v>1</v>
      </c>
    </row>
    <row r="157" spans="1:44" ht="23.1" customHeight="1" x14ac:dyDescent="0.25">
      <c r="A157" s="516" t="s">
        <v>290</v>
      </c>
      <c r="C157" s="2" t="s">
        <v>345</v>
      </c>
      <c r="D157" s="4" t="s">
        <v>960</v>
      </c>
      <c r="E157" s="116">
        <f t="shared" si="35"/>
        <v>4500</v>
      </c>
      <c r="F157" s="117">
        <f t="shared" si="35"/>
        <v>2700</v>
      </c>
      <c r="G157" s="101"/>
      <c r="J157" s="71"/>
      <c r="K157" s="202">
        <f t="shared" si="31"/>
        <v>4500</v>
      </c>
      <c r="L157" s="202">
        <f t="shared" si="31"/>
        <v>2700</v>
      </c>
      <c r="M157" s="51"/>
      <c r="N157" s="13">
        <f t="shared" si="33"/>
        <v>4440</v>
      </c>
      <c r="O157" s="13">
        <f t="shared" si="34"/>
        <v>2664</v>
      </c>
      <c r="P157" s="51"/>
      <c r="Q157" s="587">
        <v>1776</v>
      </c>
      <c r="R157" s="562">
        <v>1776</v>
      </c>
      <c r="S157" s="562">
        <v>1776</v>
      </c>
      <c r="T157" s="554">
        <v>1776</v>
      </c>
      <c r="U157" s="522">
        <v>1776</v>
      </c>
      <c r="V157" s="398">
        <v>1776</v>
      </c>
      <c r="W157" s="398">
        <v>1776</v>
      </c>
      <c r="X157" s="398">
        <v>1776</v>
      </c>
      <c r="Y157" s="443">
        <v>1776</v>
      </c>
      <c r="Z157" s="436">
        <v>1775.86</v>
      </c>
      <c r="AA157" s="399">
        <v>1698.6431000000002</v>
      </c>
      <c r="AB157" s="399">
        <v>1698.6431000000002</v>
      </c>
      <c r="AC157" s="371">
        <v>1544.221</v>
      </c>
      <c r="AD157" s="303">
        <v>1064.98</v>
      </c>
      <c r="AE157" s="289">
        <v>1730.3999999999999</v>
      </c>
      <c r="AF157" s="277">
        <v>1384.32</v>
      </c>
      <c r="AG157" s="263">
        <v>1384.32</v>
      </c>
      <c r="AH157" s="263">
        <v>1384.32</v>
      </c>
      <c r="AI157" s="205">
        <v>760.69223999999997</v>
      </c>
      <c r="AJ157" s="205">
        <v>760.69223999999997</v>
      </c>
      <c r="AK157" s="205">
        <v>760.69223999999997</v>
      </c>
      <c r="AL157" s="205">
        <v>760.69223999999997</v>
      </c>
      <c r="AM157" s="208">
        <v>686.05000000000007</v>
      </c>
      <c r="AN157" s="191">
        <v>548.84</v>
      </c>
      <c r="AO157" s="312">
        <f t="shared" ca="1" si="24"/>
        <v>1</v>
      </c>
    </row>
    <row r="158" spans="1:44" ht="23.1" customHeight="1" x14ac:dyDescent="0.25">
      <c r="A158" s="516" t="s">
        <v>290</v>
      </c>
      <c r="C158" s="2" t="s">
        <v>346</v>
      </c>
      <c r="D158" s="4" t="s">
        <v>961</v>
      </c>
      <c r="E158" s="116">
        <f t="shared" si="35"/>
        <v>7300</v>
      </c>
      <c r="F158" s="117">
        <f t="shared" si="35"/>
        <v>4400</v>
      </c>
      <c r="G158" s="101"/>
      <c r="J158" s="71"/>
      <c r="K158" s="202">
        <f t="shared" si="31"/>
        <v>7300</v>
      </c>
      <c r="L158" s="202">
        <f t="shared" si="31"/>
        <v>4400</v>
      </c>
      <c r="M158" s="51"/>
      <c r="N158" s="13">
        <f t="shared" si="33"/>
        <v>7215</v>
      </c>
      <c r="O158" s="13">
        <f t="shared" si="34"/>
        <v>4329</v>
      </c>
      <c r="P158" s="51"/>
      <c r="Q158" s="587">
        <v>2886</v>
      </c>
      <c r="R158" s="562">
        <v>2886</v>
      </c>
      <c r="S158" s="562">
        <v>2886</v>
      </c>
      <c r="T158" s="554">
        <v>2886</v>
      </c>
      <c r="U158" s="522">
        <v>2886</v>
      </c>
      <c r="V158" s="398">
        <v>2886</v>
      </c>
      <c r="W158" s="398">
        <v>2886</v>
      </c>
      <c r="X158" s="398">
        <v>2886</v>
      </c>
      <c r="Y158" s="443">
        <v>2886</v>
      </c>
      <c r="Z158" s="436">
        <v>2885.44</v>
      </c>
      <c r="AA158" s="399">
        <v>2759.9880000000003</v>
      </c>
      <c r="AB158" s="399">
        <v>2759.9880000000003</v>
      </c>
      <c r="AC158" s="371">
        <v>2509.08</v>
      </c>
      <c r="AD158" s="303">
        <v>1730.4</v>
      </c>
      <c r="AE158" s="289">
        <v>1743.75</v>
      </c>
      <c r="AF158" s="269">
        <v>1395</v>
      </c>
      <c r="AG158" s="263">
        <v>1384.32</v>
      </c>
      <c r="AH158" s="263">
        <v>1384.32</v>
      </c>
      <c r="AI158" s="205">
        <v>1236.0070799999999</v>
      </c>
      <c r="AJ158" s="205">
        <v>1236.0070799999999</v>
      </c>
      <c r="AK158" s="205">
        <v>1236.0070799999999</v>
      </c>
      <c r="AL158" s="205">
        <v>1236.0070799999999</v>
      </c>
      <c r="AM158" s="208">
        <v>1114.7249999999999</v>
      </c>
      <c r="AN158" s="191">
        <v>891.78</v>
      </c>
      <c r="AO158" s="312">
        <f t="shared" ca="1" si="24"/>
        <v>1</v>
      </c>
    </row>
    <row r="159" spans="1:44" ht="23.1" customHeight="1" x14ac:dyDescent="0.25">
      <c r="A159" s="516" t="s">
        <v>290</v>
      </c>
      <c r="C159" s="2" t="s">
        <v>347</v>
      </c>
      <c r="D159" s="4" t="s">
        <v>962</v>
      </c>
      <c r="E159" s="116">
        <f t="shared" si="35"/>
        <v>13200</v>
      </c>
      <c r="F159" s="117">
        <f t="shared" si="35"/>
        <v>7900</v>
      </c>
      <c r="G159" s="101"/>
      <c r="J159" s="71"/>
      <c r="K159" s="202">
        <f t="shared" si="31"/>
        <v>13200</v>
      </c>
      <c r="L159" s="202">
        <f t="shared" si="31"/>
        <v>7900</v>
      </c>
      <c r="M159" s="51"/>
      <c r="N159" s="13">
        <f t="shared" si="33"/>
        <v>13135</v>
      </c>
      <c r="O159" s="13">
        <f t="shared" si="34"/>
        <v>7881</v>
      </c>
      <c r="P159" s="51"/>
      <c r="Q159" s="587">
        <v>5254</v>
      </c>
      <c r="R159" s="562">
        <v>5254</v>
      </c>
      <c r="S159" s="562">
        <v>5254</v>
      </c>
      <c r="T159" s="554">
        <v>5254</v>
      </c>
      <c r="U159" s="522">
        <v>5254</v>
      </c>
      <c r="V159" s="398">
        <v>5254</v>
      </c>
      <c r="W159" s="398">
        <v>5254</v>
      </c>
      <c r="X159" s="398">
        <v>5254</v>
      </c>
      <c r="Y159" s="443">
        <v>5254</v>
      </c>
      <c r="Z159" s="436">
        <v>5253.37</v>
      </c>
      <c r="AA159" s="399">
        <v>5024.9518000000007</v>
      </c>
      <c r="AB159" s="399">
        <v>5024.9518000000007</v>
      </c>
      <c r="AC159" s="371">
        <v>4568.1379999999999</v>
      </c>
      <c r="AD159" s="303">
        <v>3150.44</v>
      </c>
      <c r="AE159" s="289">
        <v>3151.25</v>
      </c>
      <c r="AF159" s="269">
        <v>2521</v>
      </c>
      <c r="AG159" s="263">
        <v>2520.35</v>
      </c>
      <c r="AH159" s="263">
        <v>2520.35</v>
      </c>
      <c r="AI159" s="205">
        <v>2250.3095999999996</v>
      </c>
      <c r="AJ159" s="205">
        <v>2250.3095999999996</v>
      </c>
      <c r="AK159" s="205">
        <v>2250.3095999999996</v>
      </c>
      <c r="AL159" s="205">
        <v>2250.3095999999996</v>
      </c>
      <c r="AM159" s="208">
        <v>2029.5</v>
      </c>
      <c r="AN159" s="191">
        <v>1623.6</v>
      </c>
      <c r="AO159" s="312">
        <f t="shared" ca="1" si="24"/>
        <v>1</v>
      </c>
    </row>
    <row r="160" spans="1:44" ht="23.1" customHeight="1" x14ac:dyDescent="0.25">
      <c r="A160" s="516" t="s">
        <v>290</v>
      </c>
      <c r="B160" s="2">
        <v>289</v>
      </c>
      <c r="C160" s="2" t="s">
        <v>348</v>
      </c>
      <c r="D160" s="4" t="s">
        <v>963</v>
      </c>
      <c r="E160" s="116">
        <f t="shared" si="35"/>
        <v>23800</v>
      </c>
      <c r="F160" s="117">
        <f t="shared" si="35"/>
        <v>14300</v>
      </c>
      <c r="G160" s="101"/>
      <c r="J160" s="71"/>
      <c r="K160" s="202">
        <f t="shared" si="31"/>
        <v>23800</v>
      </c>
      <c r="L160" s="202">
        <f t="shared" si="31"/>
        <v>14300</v>
      </c>
      <c r="M160" s="51"/>
      <c r="N160" s="13">
        <f t="shared" si="33"/>
        <v>23730.9</v>
      </c>
      <c r="O160" s="13">
        <f t="shared" si="34"/>
        <v>14238.54</v>
      </c>
      <c r="P160" s="51"/>
      <c r="Q160" s="587">
        <v>9492.36</v>
      </c>
      <c r="R160" s="562">
        <v>9492.36</v>
      </c>
      <c r="S160" s="562">
        <v>9492.36</v>
      </c>
      <c r="T160" s="554">
        <v>9492.36</v>
      </c>
      <c r="U160" s="522">
        <v>9492.36</v>
      </c>
      <c r="V160" s="398">
        <v>9492.36</v>
      </c>
      <c r="W160" s="398">
        <v>9492.36</v>
      </c>
      <c r="X160" s="398">
        <v>9492.36</v>
      </c>
      <c r="Y160" s="398">
        <v>9492.36</v>
      </c>
      <c r="Z160" s="436">
        <v>9492.36</v>
      </c>
      <c r="AA160" s="399">
        <v>9079.6371875000004</v>
      </c>
      <c r="AB160" s="399">
        <v>9079.6371875000004</v>
      </c>
      <c r="AC160" s="371">
        <v>8254.2156249999989</v>
      </c>
      <c r="AD160" s="303">
        <v>5692.5625</v>
      </c>
      <c r="AE160" s="289">
        <v>5692.5625</v>
      </c>
      <c r="AF160" s="277">
        <v>4554.05</v>
      </c>
      <c r="AG160" s="263">
        <v>4554.05</v>
      </c>
      <c r="AH160" s="263">
        <v>4554.05</v>
      </c>
      <c r="AI160" s="208">
        <v>4066.1220599999997</v>
      </c>
      <c r="AJ160" s="208">
        <v>4066.1220599999997</v>
      </c>
      <c r="AK160" s="208">
        <v>4066.1220599999997</v>
      </c>
      <c r="AL160" s="208">
        <v>4066.1220599999997</v>
      </c>
      <c r="AM160" s="208">
        <v>3667.1374999999998</v>
      </c>
      <c r="AN160" s="191">
        <v>2933.71</v>
      </c>
      <c r="AO160" s="312">
        <f t="shared" ca="1" si="24"/>
        <v>1</v>
      </c>
    </row>
    <row r="161" spans="1:44" ht="15" customHeight="1" x14ac:dyDescent="0.25">
      <c r="A161" s="516" t="s">
        <v>290</v>
      </c>
      <c r="D161" s="136"/>
      <c r="E161" s="138"/>
      <c r="F161" s="139"/>
      <c r="J161" s="34"/>
      <c r="K161" s="202">
        <f t="shared" si="31"/>
        <v>0</v>
      </c>
      <c r="L161" s="202">
        <f t="shared" si="31"/>
        <v>0</v>
      </c>
      <c r="M161" s="2"/>
      <c r="N161" s="13"/>
      <c r="O161" s="13"/>
      <c r="P161" s="2"/>
      <c r="Q161" s="398"/>
      <c r="R161" s="398"/>
      <c r="S161" s="398"/>
      <c r="T161" s="398"/>
      <c r="U161" s="398"/>
      <c r="V161" s="398"/>
      <c r="W161" s="398"/>
      <c r="X161" s="398"/>
      <c r="Y161" s="398"/>
      <c r="Z161" s="400"/>
      <c r="AA161" s="399"/>
      <c r="AB161" s="399"/>
      <c r="AC161" s="332"/>
      <c r="AD161" s="332"/>
      <c r="AE161" s="330"/>
      <c r="AF161" s="280"/>
      <c r="AG161" s="331"/>
      <c r="AH161" s="331"/>
      <c r="AI161" s="237"/>
      <c r="AJ161" s="237"/>
      <c r="AK161" s="237"/>
      <c r="AL161" s="237"/>
      <c r="AM161" s="237"/>
      <c r="AN161" s="197"/>
      <c r="AO161" s="312" t="e">
        <f t="shared" ca="1" si="24"/>
        <v>#DIV/0!</v>
      </c>
    </row>
    <row r="162" spans="1:44" ht="23.1" customHeight="1" x14ac:dyDescent="0.25">
      <c r="A162" s="516" t="s">
        <v>290</v>
      </c>
      <c r="D162" s="615" t="s">
        <v>982</v>
      </c>
      <c r="E162" s="615"/>
      <c r="F162" s="615"/>
      <c r="G162" s="615"/>
      <c r="H162" s="615"/>
      <c r="I162" s="615"/>
      <c r="J162" s="34"/>
      <c r="K162" s="202">
        <f t="shared" si="31"/>
        <v>0</v>
      </c>
      <c r="L162" s="202">
        <f t="shared" si="31"/>
        <v>0</v>
      </c>
      <c r="M162" s="2"/>
      <c r="N162" s="13"/>
      <c r="O162" s="13"/>
      <c r="P162" s="2"/>
      <c r="Q162" s="588">
        <v>45589</v>
      </c>
      <c r="R162" s="571">
        <v>45569</v>
      </c>
      <c r="S162" s="571">
        <v>45569</v>
      </c>
      <c r="T162" s="511">
        <v>220324</v>
      </c>
      <c r="U162" s="511">
        <v>220324</v>
      </c>
      <c r="V162" s="511">
        <v>220324</v>
      </c>
      <c r="W162" s="474">
        <v>220324</v>
      </c>
      <c r="X162" s="474">
        <v>220324</v>
      </c>
      <c r="Y162" s="398"/>
      <c r="Z162" s="400"/>
      <c r="AA162" s="399"/>
      <c r="AB162" s="399"/>
      <c r="AC162" s="332"/>
      <c r="AD162" s="332"/>
      <c r="AE162" s="330"/>
      <c r="AF162" s="280"/>
      <c r="AG162" s="331"/>
      <c r="AH162" s="331"/>
      <c r="AI162" s="237"/>
      <c r="AJ162" s="237"/>
      <c r="AK162" s="237"/>
      <c r="AL162" s="237"/>
      <c r="AM162" s="237"/>
      <c r="AN162" s="197"/>
      <c r="AO162" s="312">
        <f t="shared" ca="1" si="24"/>
        <v>1.0004388948627356</v>
      </c>
    </row>
    <row r="163" spans="1:44" s="66" customFormat="1" ht="23.1" customHeight="1" x14ac:dyDescent="0.25">
      <c r="A163" s="516" t="s">
        <v>290</v>
      </c>
      <c r="B163" s="2">
        <v>231</v>
      </c>
      <c r="C163" s="2" t="s">
        <v>327</v>
      </c>
      <c r="D163" s="4" t="s">
        <v>19</v>
      </c>
      <c r="E163" s="116">
        <f t="shared" ref="E163:F168" si="36">K163</f>
        <v>2000</v>
      </c>
      <c r="F163" s="117">
        <f t="shared" si="36"/>
        <v>1200</v>
      </c>
      <c r="G163" s="101"/>
      <c r="H163" s="2"/>
      <c r="I163" s="2"/>
      <c r="J163" s="71"/>
      <c r="K163" s="202">
        <f t="shared" si="31"/>
        <v>2000</v>
      </c>
      <c r="L163" s="202">
        <f t="shared" si="31"/>
        <v>1200</v>
      </c>
      <c r="M163" s="51"/>
      <c r="N163" s="13">
        <f t="shared" si="33"/>
        <v>1957.825</v>
      </c>
      <c r="O163" s="13">
        <f t="shared" si="34"/>
        <v>1174.6949999999999</v>
      </c>
      <c r="P163" s="63"/>
      <c r="Q163" s="587">
        <v>783.13</v>
      </c>
      <c r="R163" s="562">
        <v>783.13</v>
      </c>
      <c r="S163" s="562">
        <v>783.13</v>
      </c>
      <c r="T163" s="398">
        <v>783.13</v>
      </c>
      <c r="U163" s="398">
        <v>783.13</v>
      </c>
      <c r="V163" s="398">
        <v>783.13</v>
      </c>
      <c r="W163" s="398">
        <v>783.13</v>
      </c>
      <c r="X163" s="398">
        <v>783.13</v>
      </c>
      <c r="Y163" s="398">
        <v>783.13</v>
      </c>
      <c r="Z163" s="436">
        <v>783.13</v>
      </c>
      <c r="AA163" s="399">
        <v>749.09175000000016</v>
      </c>
      <c r="AB163" s="399">
        <v>749.09175000000016</v>
      </c>
      <c r="AC163" s="371">
        <v>680.99250000000006</v>
      </c>
      <c r="AD163" s="303">
        <v>469.65000000000003</v>
      </c>
      <c r="AE163" s="289">
        <v>469.65000000000003</v>
      </c>
      <c r="AF163" s="277">
        <v>375.72</v>
      </c>
      <c r="AG163" s="263">
        <v>375.72</v>
      </c>
      <c r="AH163" s="263">
        <v>375.72</v>
      </c>
      <c r="AI163" s="208">
        <v>335.45357999999999</v>
      </c>
      <c r="AJ163" s="208">
        <v>335.45357999999999</v>
      </c>
      <c r="AK163" s="208">
        <v>335.45357999999999</v>
      </c>
      <c r="AL163" s="208">
        <v>335.45357999999999</v>
      </c>
      <c r="AM163" s="208">
        <v>302.53750000000002</v>
      </c>
      <c r="AN163" s="191">
        <v>242.03</v>
      </c>
      <c r="AO163" s="312">
        <f t="shared" ca="1" si="24"/>
        <v>1</v>
      </c>
      <c r="AP163" s="144"/>
      <c r="AR163" s="34"/>
    </row>
    <row r="164" spans="1:44" ht="23.1" customHeight="1" x14ac:dyDescent="0.25">
      <c r="A164" s="516" t="s">
        <v>290</v>
      </c>
      <c r="B164" s="2">
        <v>232</v>
      </c>
      <c r="C164" s="2" t="s">
        <v>328</v>
      </c>
      <c r="D164" s="4" t="s">
        <v>20</v>
      </c>
      <c r="E164" s="116">
        <f t="shared" si="36"/>
        <v>3100</v>
      </c>
      <c r="F164" s="117">
        <f t="shared" si="36"/>
        <v>1900</v>
      </c>
      <c r="G164" s="101"/>
      <c r="J164" s="71"/>
      <c r="K164" s="202">
        <f t="shared" si="31"/>
        <v>3100</v>
      </c>
      <c r="L164" s="202">
        <f t="shared" si="31"/>
        <v>1900</v>
      </c>
      <c r="M164" s="51"/>
      <c r="N164" s="13">
        <f t="shared" si="33"/>
        <v>3045.4750000000004</v>
      </c>
      <c r="O164" s="13">
        <f t="shared" si="34"/>
        <v>1827.2850000000001</v>
      </c>
      <c r="P164" s="51"/>
      <c r="Q164" s="587">
        <v>1218.19</v>
      </c>
      <c r="R164" s="562">
        <v>1218.19</v>
      </c>
      <c r="S164" s="562">
        <v>1218.19</v>
      </c>
      <c r="T164" s="398">
        <v>1218.19</v>
      </c>
      <c r="U164" s="398">
        <v>1218.19</v>
      </c>
      <c r="V164" s="398">
        <v>1218.19</v>
      </c>
      <c r="W164" s="398">
        <v>1218.19</v>
      </c>
      <c r="X164" s="398">
        <v>1218.19</v>
      </c>
      <c r="Y164" s="398">
        <v>1218.19</v>
      </c>
      <c r="Z164" s="436">
        <v>1218.19</v>
      </c>
      <c r="AA164" s="399">
        <v>1165.2272500000001</v>
      </c>
      <c r="AB164" s="399">
        <v>1165.2272500000001</v>
      </c>
      <c r="AC164" s="371">
        <v>1059.2975000000001</v>
      </c>
      <c r="AD164" s="303">
        <v>730.55000000000007</v>
      </c>
      <c r="AE164" s="289">
        <v>730.55000000000007</v>
      </c>
      <c r="AF164" s="277">
        <v>584.44000000000005</v>
      </c>
      <c r="AG164" s="263">
        <v>584.44000000000005</v>
      </c>
      <c r="AH164" s="263">
        <v>584.44000000000005</v>
      </c>
      <c r="AI164" s="208">
        <v>521.81513999999993</v>
      </c>
      <c r="AJ164" s="208">
        <v>521.81513999999993</v>
      </c>
      <c r="AK164" s="208">
        <v>521.81513999999993</v>
      </c>
      <c r="AL164" s="208">
        <v>521.81513999999993</v>
      </c>
      <c r="AM164" s="208">
        <v>470.61250000000001</v>
      </c>
      <c r="AN164" s="191">
        <v>376.49</v>
      </c>
      <c r="AO164" s="312">
        <f t="shared" ca="1" si="24"/>
        <v>1</v>
      </c>
    </row>
    <row r="165" spans="1:44" ht="23.1" customHeight="1" x14ac:dyDescent="0.25">
      <c r="A165" s="516" t="s">
        <v>290</v>
      </c>
      <c r="B165" s="2">
        <v>233</v>
      </c>
      <c r="C165" s="2" t="s">
        <v>638</v>
      </c>
      <c r="D165" s="4" t="s">
        <v>637</v>
      </c>
      <c r="E165" s="116">
        <f t="shared" si="36"/>
        <v>5100</v>
      </c>
      <c r="F165" s="117">
        <f t="shared" si="36"/>
        <v>3100</v>
      </c>
      <c r="G165" s="101"/>
      <c r="J165" s="71"/>
      <c r="K165" s="202">
        <f t="shared" si="31"/>
        <v>5100</v>
      </c>
      <c r="L165" s="202">
        <f t="shared" si="31"/>
        <v>3100</v>
      </c>
      <c r="M165" s="51"/>
      <c r="N165" s="13">
        <f t="shared" si="33"/>
        <v>5003.6750000000002</v>
      </c>
      <c r="O165" s="13">
        <f t="shared" si="34"/>
        <v>3002.2049999999999</v>
      </c>
      <c r="P165" s="51"/>
      <c r="Q165" s="587">
        <v>2001.47</v>
      </c>
      <c r="R165" s="562">
        <v>2001.47</v>
      </c>
      <c r="S165" s="562">
        <v>2001.47</v>
      </c>
      <c r="T165" s="398">
        <v>2001.47</v>
      </c>
      <c r="U165" s="398">
        <v>2001.47</v>
      </c>
      <c r="V165" s="398">
        <v>2001.47</v>
      </c>
      <c r="W165" s="398">
        <v>2001.47</v>
      </c>
      <c r="X165" s="398">
        <v>2001.47</v>
      </c>
      <c r="Y165" s="398">
        <v>2001.47</v>
      </c>
      <c r="Z165" s="436">
        <v>2001.47</v>
      </c>
      <c r="AA165" s="399">
        <v>1906.1645625000003</v>
      </c>
      <c r="AB165" s="399">
        <v>1906.1645625000003</v>
      </c>
      <c r="AC165" s="371">
        <v>1732.8768750000002</v>
      </c>
      <c r="AD165" s="303">
        <v>1195.0875000000001</v>
      </c>
      <c r="AE165" s="289">
        <v>1195.0875000000001</v>
      </c>
      <c r="AF165" s="277">
        <v>956.07</v>
      </c>
      <c r="AG165" s="263">
        <v>956.07</v>
      </c>
      <c r="AH165" s="263">
        <v>956.07</v>
      </c>
      <c r="AI165" s="208">
        <v>931.82165999999984</v>
      </c>
      <c r="AJ165" s="208">
        <v>931.82165999999984</v>
      </c>
      <c r="AK165" s="208">
        <v>931.82165999999984</v>
      </c>
      <c r="AL165" s="208">
        <v>931.82165999999984</v>
      </c>
      <c r="AM165" s="208">
        <v>840.38749999999993</v>
      </c>
      <c r="AN165" s="191">
        <v>672.31</v>
      </c>
      <c r="AO165" s="312">
        <f t="shared" ca="1" si="24"/>
        <v>1</v>
      </c>
    </row>
    <row r="166" spans="1:44" ht="23.1" customHeight="1" x14ac:dyDescent="0.25">
      <c r="A166" s="516" t="s">
        <v>290</v>
      </c>
      <c r="B166" s="2">
        <v>233</v>
      </c>
      <c r="C166" s="2" t="s">
        <v>329</v>
      </c>
      <c r="D166" s="4" t="s">
        <v>21</v>
      </c>
      <c r="E166" s="116">
        <f t="shared" si="36"/>
        <v>5500</v>
      </c>
      <c r="F166" s="117">
        <f t="shared" si="36"/>
        <v>3300</v>
      </c>
      <c r="G166" s="101"/>
      <c r="J166" s="71"/>
      <c r="K166" s="202">
        <f t="shared" si="31"/>
        <v>5500</v>
      </c>
      <c r="L166" s="202">
        <f t="shared" si="31"/>
        <v>3300</v>
      </c>
      <c r="M166" s="51"/>
      <c r="N166" s="13">
        <f t="shared" si="33"/>
        <v>5438.35</v>
      </c>
      <c r="O166" s="13">
        <f t="shared" si="34"/>
        <v>3263.01</v>
      </c>
      <c r="P166" s="51"/>
      <c r="Q166" s="587">
        <v>2175.34</v>
      </c>
      <c r="R166" s="562">
        <v>2175.34</v>
      </c>
      <c r="S166" s="562">
        <v>2175.34</v>
      </c>
      <c r="T166" s="398">
        <v>2175.34</v>
      </c>
      <c r="U166" s="398">
        <v>2175.34</v>
      </c>
      <c r="V166" s="398">
        <v>2175.34</v>
      </c>
      <c r="W166" s="398">
        <v>2175.34</v>
      </c>
      <c r="X166" s="398">
        <v>2175.34</v>
      </c>
      <c r="Y166" s="398">
        <v>2175.34</v>
      </c>
      <c r="Z166" s="436">
        <v>2175.34</v>
      </c>
      <c r="AA166" s="399">
        <v>2080.7572500000006</v>
      </c>
      <c r="AB166" s="399">
        <v>2080.7572500000006</v>
      </c>
      <c r="AC166" s="371">
        <v>1891.5975000000003</v>
      </c>
      <c r="AD166" s="303">
        <v>1304.5500000000002</v>
      </c>
      <c r="AE166" s="289">
        <v>1304.5500000000002</v>
      </c>
      <c r="AF166" s="277">
        <v>1043.6400000000001</v>
      </c>
      <c r="AG166" s="263">
        <v>1043.6400000000001</v>
      </c>
      <c r="AH166" s="263">
        <v>1043.6400000000001</v>
      </c>
      <c r="AI166" s="208">
        <v>853.63739999999996</v>
      </c>
      <c r="AJ166" s="208">
        <v>853.63739999999996</v>
      </c>
      <c r="AK166" s="208">
        <v>853.63739999999996</v>
      </c>
      <c r="AL166" s="208">
        <v>853.63739999999996</v>
      </c>
      <c r="AM166" s="208">
        <v>769.875</v>
      </c>
      <c r="AN166" s="191">
        <v>615.9</v>
      </c>
      <c r="AO166" s="312">
        <f t="shared" ca="1" si="24"/>
        <v>1</v>
      </c>
    </row>
    <row r="167" spans="1:44" ht="23.1" customHeight="1" x14ac:dyDescent="0.25">
      <c r="A167" s="516" t="s">
        <v>290</v>
      </c>
      <c r="B167" s="2">
        <v>234</v>
      </c>
      <c r="C167" s="2" t="s">
        <v>330</v>
      </c>
      <c r="D167" s="4" t="s">
        <v>636</v>
      </c>
      <c r="E167" s="116">
        <f t="shared" si="36"/>
        <v>6600</v>
      </c>
      <c r="F167" s="117">
        <f t="shared" si="36"/>
        <v>4000</v>
      </c>
      <c r="G167" s="101"/>
      <c r="J167" s="71"/>
      <c r="K167" s="202">
        <f t="shared" si="31"/>
        <v>6600</v>
      </c>
      <c r="L167" s="202">
        <f t="shared" si="31"/>
        <v>4000</v>
      </c>
      <c r="M167" s="51"/>
      <c r="N167" s="13">
        <f t="shared" si="33"/>
        <v>6588.4749999999995</v>
      </c>
      <c r="O167" s="13">
        <f t="shared" si="34"/>
        <v>3953.085</v>
      </c>
      <c r="P167" s="51"/>
      <c r="Q167" s="587">
        <v>2635.39</v>
      </c>
      <c r="R167" s="562">
        <v>2635.39</v>
      </c>
      <c r="S167" s="562">
        <v>2635.39</v>
      </c>
      <c r="T167" s="398">
        <v>2635.39</v>
      </c>
      <c r="U167" s="398">
        <v>2635.39</v>
      </c>
      <c r="V167" s="398">
        <v>2635.39</v>
      </c>
      <c r="W167" s="398">
        <v>2635.39</v>
      </c>
      <c r="X167" s="398">
        <v>2635.39</v>
      </c>
      <c r="Y167" s="398">
        <v>2635.39</v>
      </c>
      <c r="Z167" s="436">
        <v>2635.39</v>
      </c>
      <c r="AA167" s="399">
        <v>2509.8920000000003</v>
      </c>
      <c r="AB167" s="399">
        <v>2509.8920000000003</v>
      </c>
      <c r="AC167" s="371">
        <v>2281.7200000000003</v>
      </c>
      <c r="AD167" s="303">
        <v>1573.6000000000001</v>
      </c>
      <c r="AE167" s="289">
        <v>1573.6000000000001</v>
      </c>
      <c r="AF167" s="277">
        <v>1258.8800000000001</v>
      </c>
      <c r="AG167" s="263">
        <v>1258.8800000000001</v>
      </c>
      <c r="AH167" s="263">
        <v>1258.8800000000001</v>
      </c>
      <c r="AI167" s="208">
        <v>1124</v>
      </c>
      <c r="AJ167" s="224">
        <v>1124</v>
      </c>
      <c r="AK167" s="224">
        <v>1124</v>
      </c>
      <c r="AL167" s="208">
        <v>1384.6139999999998</v>
      </c>
      <c r="AM167" s="208">
        <v>1248.75</v>
      </c>
      <c r="AN167" s="54">
        <v>999</v>
      </c>
      <c r="AO167" s="312">
        <f t="shared" ca="1" si="24"/>
        <v>1</v>
      </c>
    </row>
    <row r="168" spans="1:44" ht="23.1" customHeight="1" x14ac:dyDescent="0.25">
      <c r="A168" s="516" t="s">
        <v>290</v>
      </c>
      <c r="B168" s="2">
        <v>234</v>
      </c>
      <c r="C168" s="2" t="s">
        <v>331</v>
      </c>
      <c r="D168" s="4" t="s">
        <v>18</v>
      </c>
      <c r="E168" s="116">
        <f t="shared" si="36"/>
        <v>8300</v>
      </c>
      <c r="F168" s="117">
        <f t="shared" si="36"/>
        <v>5000</v>
      </c>
      <c r="G168" s="101"/>
      <c r="J168" s="71"/>
      <c r="K168" s="202">
        <f t="shared" si="31"/>
        <v>8300</v>
      </c>
      <c r="L168" s="202">
        <f t="shared" si="31"/>
        <v>5000</v>
      </c>
      <c r="M168" s="51"/>
      <c r="N168" s="13">
        <f t="shared" si="33"/>
        <v>8266.25</v>
      </c>
      <c r="O168" s="13">
        <f t="shared" si="34"/>
        <v>4959.75</v>
      </c>
      <c r="P168" s="51"/>
      <c r="Q168" s="587">
        <v>3306.5</v>
      </c>
      <c r="R168" s="562">
        <v>3306.5</v>
      </c>
      <c r="S168" s="562">
        <v>3306.5</v>
      </c>
      <c r="T168" s="398">
        <v>3306.5</v>
      </c>
      <c r="U168" s="398">
        <v>3306.5</v>
      </c>
      <c r="V168" s="398">
        <v>3306.5</v>
      </c>
      <c r="W168" s="398">
        <v>3306.5</v>
      </c>
      <c r="X168" s="398">
        <v>3306.5</v>
      </c>
      <c r="Y168" s="398">
        <v>3306.5</v>
      </c>
      <c r="Z168" s="436">
        <v>3306.5</v>
      </c>
      <c r="AA168" s="399">
        <v>3162.7255</v>
      </c>
      <c r="AB168" s="399">
        <v>3162.7255</v>
      </c>
      <c r="AC168" s="371">
        <v>2875.2049999999999</v>
      </c>
      <c r="AD168" s="303">
        <v>1982.8999999999999</v>
      </c>
      <c r="AE168" s="289">
        <v>1982.8999999999999</v>
      </c>
      <c r="AF168" s="277">
        <v>1586.32</v>
      </c>
      <c r="AG168" s="263">
        <v>1586.32</v>
      </c>
      <c r="AH168" s="263">
        <v>1586.32</v>
      </c>
      <c r="AI168" s="208">
        <v>1416.3534</v>
      </c>
      <c r="AJ168" s="208">
        <v>1416.3534</v>
      </c>
      <c r="AK168" s="208">
        <v>1416.3534</v>
      </c>
      <c r="AL168" s="208">
        <v>1416.3534</v>
      </c>
      <c r="AM168" s="208">
        <v>1277.375</v>
      </c>
      <c r="AN168" s="191">
        <v>1021.9</v>
      </c>
      <c r="AO168" s="312">
        <f t="shared" ca="1" si="24"/>
        <v>1</v>
      </c>
    </row>
    <row r="169" spans="1:44" ht="14.1" customHeight="1" x14ac:dyDescent="0.25">
      <c r="D169" s="136"/>
      <c r="E169" s="138"/>
      <c r="F169" s="139"/>
      <c r="J169" s="34"/>
      <c r="K169" s="202">
        <f t="shared" si="31"/>
        <v>0</v>
      </c>
      <c r="L169" s="202">
        <f t="shared" si="31"/>
        <v>0</v>
      </c>
      <c r="M169" s="2"/>
      <c r="N169" s="13"/>
      <c r="O169" s="13"/>
      <c r="P169" s="2"/>
      <c r="Q169" s="398"/>
      <c r="R169" s="398"/>
      <c r="S169" s="398"/>
      <c r="T169" s="398"/>
      <c r="U169" s="398"/>
      <c r="V169" s="398"/>
      <c r="W169" s="398"/>
      <c r="X169" s="398"/>
      <c r="Y169" s="398"/>
      <c r="Z169" s="400"/>
      <c r="AA169" s="399"/>
      <c r="AB169" s="399"/>
      <c r="AC169" s="332"/>
      <c r="AD169" s="332"/>
      <c r="AE169" s="330"/>
      <c r="AF169" s="280"/>
      <c r="AG169" s="331"/>
      <c r="AH169" s="331"/>
      <c r="AI169" s="237"/>
      <c r="AJ169" s="237"/>
      <c r="AK169" s="237"/>
      <c r="AL169" s="237"/>
      <c r="AM169" s="237"/>
      <c r="AN169" s="197"/>
      <c r="AO169" s="312" t="e">
        <f t="shared" ca="1" si="24"/>
        <v>#DIV/0!</v>
      </c>
    </row>
    <row r="170" spans="1:44" ht="23.1" customHeight="1" x14ac:dyDescent="0.25">
      <c r="D170" s="615" t="s">
        <v>10</v>
      </c>
      <c r="E170" s="615"/>
      <c r="F170" s="615"/>
      <c r="G170" s="615"/>
      <c r="H170" s="615"/>
      <c r="I170" s="615"/>
      <c r="J170" s="34"/>
      <c r="K170" s="202">
        <f t="shared" si="31"/>
        <v>0</v>
      </c>
      <c r="L170" s="202">
        <f t="shared" si="31"/>
        <v>0</v>
      </c>
      <c r="M170" s="2"/>
      <c r="N170" s="13"/>
      <c r="O170" s="13"/>
      <c r="P170" s="2"/>
      <c r="Q170" s="588">
        <v>45589</v>
      </c>
      <c r="R170" s="571">
        <v>45569</v>
      </c>
      <c r="S170" s="571">
        <v>45569</v>
      </c>
      <c r="T170" s="553">
        <v>45480</v>
      </c>
      <c r="U170" s="521">
        <v>45455</v>
      </c>
      <c r="V170" s="510">
        <v>45425</v>
      </c>
      <c r="W170" s="474">
        <v>220324</v>
      </c>
      <c r="X170" s="474">
        <v>220324</v>
      </c>
      <c r="Y170" s="398"/>
      <c r="Z170" s="400"/>
      <c r="AA170" s="399"/>
      <c r="AB170" s="399"/>
      <c r="AC170" s="332"/>
      <c r="AD170" s="332"/>
      <c r="AE170" s="330"/>
      <c r="AF170" s="280"/>
      <c r="AG170" s="331"/>
      <c r="AH170" s="331"/>
      <c r="AI170" s="237"/>
      <c r="AJ170" s="237"/>
      <c r="AK170" s="237"/>
      <c r="AL170" s="237"/>
      <c r="AM170" s="237"/>
      <c r="AN170" s="197"/>
      <c r="AO170" s="312">
        <f t="shared" ca="1" si="24"/>
        <v>1.0004388948627356</v>
      </c>
    </row>
    <row r="171" spans="1:44" s="66" customFormat="1" ht="23.1" customHeight="1" x14ac:dyDescent="0.25">
      <c r="A171" s="516" t="s">
        <v>290</v>
      </c>
      <c r="B171" s="2">
        <v>236</v>
      </c>
      <c r="C171" s="2" t="s">
        <v>332</v>
      </c>
      <c r="D171" s="4" t="s">
        <v>84</v>
      </c>
      <c r="E171" s="116">
        <f t="shared" ref="E171:F174" si="37">K171</f>
        <v>1400</v>
      </c>
      <c r="F171" s="117">
        <f t="shared" si="37"/>
        <v>900</v>
      </c>
      <c r="G171" s="101"/>
      <c r="H171" s="2"/>
      <c r="I171" s="2"/>
      <c r="J171" s="71"/>
      <c r="K171" s="202">
        <f t="shared" si="31"/>
        <v>1400</v>
      </c>
      <c r="L171" s="202">
        <f t="shared" si="31"/>
        <v>900</v>
      </c>
      <c r="M171" s="51"/>
      <c r="N171" s="13">
        <f t="shared" si="33"/>
        <v>1387.55</v>
      </c>
      <c r="O171" s="13">
        <f t="shared" si="34"/>
        <v>832.53</v>
      </c>
      <c r="P171" s="63"/>
      <c r="Q171" s="587">
        <v>555.02</v>
      </c>
      <c r="R171" s="562">
        <v>555.02</v>
      </c>
      <c r="S171" s="562">
        <v>555.02</v>
      </c>
      <c r="T171" s="554">
        <v>555.02</v>
      </c>
      <c r="U171" s="522">
        <v>555.02</v>
      </c>
      <c r="V171" s="398">
        <v>555.02</v>
      </c>
      <c r="W171" s="398">
        <v>555.02</v>
      </c>
      <c r="X171" s="398">
        <v>555.02</v>
      </c>
      <c r="Y171" s="398">
        <v>555.02</v>
      </c>
      <c r="Z171" s="436">
        <v>555.02</v>
      </c>
      <c r="AA171" s="399">
        <v>530.87581249999994</v>
      </c>
      <c r="AB171" s="399">
        <v>530.87581249999994</v>
      </c>
      <c r="AC171" s="371">
        <v>482.61437499999994</v>
      </c>
      <c r="AD171" s="303">
        <v>332.83749999999998</v>
      </c>
      <c r="AE171" s="289">
        <v>332.83749999999998</v>
      </c>
      <c r="AF171" s="277">
        <v>266.27</v>
      </c>
      <c r="AG171" s="263">
        <v>266.27</v>
      </c>
      <c r="AH171" s="263">
        <v>266.27</v>
      </c>
      <c r="AI171" s="208">
        <v>237.74057999999999</v>
      </c>
      <c r="AJ171" s="208">
        <v>237.74057999999999</v>
      </c>
      <c r="AK171" s="208">
        <v>237.74057999999999</v>
      </c>
      <c r="AL171" s="208">
        <v>237.74057999999999</v>
      </c>
      <c r="AM171" s="208">
        <v>214.41249999999999</v>
      </c>
      <c r="AN171" s="191">
        <v>171.53</v>
      </c>
      <c r="AO171" s="312">
        <f t="shared" ca="1" si="24"/>
        <v>1</v>
      </c>
      <c r="AP171" s="144"/>
      <c r="AR171" s="34"/>
    </row>
    <row r="172" spans="1:44" ht="23.1" customHeight="1" x14ac:dyDescent="0.25">
      <c r="A172" s="516" t="s">
        <v>290</v>
      </c>
      <c r="B172" s="2">
        <v>237</v>
      </c>
      <c r="C172" s="2" t="s">
        <v>333</v>
      </c>
      <c r="D172" s="4" t="s">
        <v>85</v>
      </c>
      <c r="E172" s="116">
        <f t="shared" si="37"/>
        <v>2300</v>
      </c>
      <c r="F172" s="117">
        <f t="shared" si="37"/>
        <v>1400</v>
      </c>
      <c r="G172" s="101"/>
      <c r="J172" s="71"/>
      <c r="K172" s="202">
        <f t="shared" si="31"/>
        <v>2300</v>
      </c>
      <c r="L172" s="202">
        <f t="shared" si="31"/>
        <v>1400</v>
      </c>
      <c r="M172" s="51"/>
      <c r="N172" s="13">
        <f t="shared" si="33"/>
        <v>2219.875</v>
      </c>
      <c r="O172" s="13">
        <f t="shared" si="34"/>
        <v>1331.9250000000002</v>
      </c>
      <c r="P172" s="51"/>
      <c r="Q172" s="587">
        <v>887.95</v>
      </c>
      <c r="R172" s="562">
        <v>887.95</v>
      </c>
      <c r="S172" s="562">
        <v>887.95</v>
      </c>
      <c r="T172" s="554">
        <v>887.95</v>
      </c>
      <c r="U172" s="522">
        <v>887.95</v>
      </c>
      <c r="V172" s="398">
        <v>887.95</v>
      </c>
      <c r="W172" s="398">
        <v>887.95</v>
      </c>
      <c r="X172" s="398">
        <v>887.95</v>
      </c>
      <c r="Y172" s="398">
        <v>887.95</v>
      </c>
      <c r="Z172" s="436">
        <v>887.95</v>
      </c>
      <c r="AA172" s="399">
        <v>849.31756250000001</v>
      </c>
      <c r="AB172" s="399">
        <v>849.31756250000001</v>
      </c>
      <c r="AC172" s="371">
        <v>772.10687499999995</v>
      </c>
      <c r="AD172" s="303">
        <v>532.48749999999995</v>
      </c>
      <c r="AE172" s="289">
        <v>532.48749999999995</v>
      </c>
      <c r="AF172" s="277">
        <v>425.99</v>
      </c>
      <c r="AG172" s="263">
        <v>425.99</v>
      </c>
      <c r="AH172" s="263">
        <v>425.99</v>
      </c>
      <c r="AI172" s="208">
        <v>380.34611999999998</v>
      </c>
      <c r="AJ172" s="208">
        <v>380.34611999999998</v>
      </c>
      <c r="AK172" s="208">
        <v>380.34611999999998</v>
      </c>
      <c r="AL172" s="208">
        <v>380.34611999999998</v>
      </c>
      <c r="AM172" s="208">
        <v>343.02500000000003</v>
      </c>
      <c r="AN172" s="191">
        <v>274.42</v>
      </c>
      <c r="AO172" s="312">
        <f t="shared" ca="1" si="24"/>
        <v>1</v>
      </c>
    </row>
    <row r="173" spans="1:44" ht="23.1" customHeight="1" x14ac:dyDescent="0.25">
      <c r="A173" s="516" t="s">
        <v>290</v>
      </c>
      <c r="B173" s="2">
        <v>238</v>
      </c>
      <c r="C173" s="2" t="s">
        <v>334</v>
      </c>
      <c r="D173" s="4" t="s">
        <v>86</v>
      </c>
      <c r="E173" s="116">
        <f t="shared" si="37"/>
        <v>3900</v>
      </c>
      <c r="F173" s="117">
        <f t="shared" si="37"/>
        <v>2400</v>
      </c>
      <c r="G173" s="101"/>
      <c r="J173" s="71"/>
      <c r="K173" s="202">
        <f t="shared" si="31"/>
        <v>3900</v>
      </c>
      <c r="L173" s="202">
        <f t="shared" si="31"/>
        <v>2400</v>
      </c>
      <c r="M173" s="51"/>
      <c r="N173" s="13">
        <f t="shared" si="33"/>
        <v>3884.0499999999997</v>
      </c>
      <c r="O173" s="13">
        <f t="shared" si="34"/>
        <v>2330.4299999999998</v>
      </c>
      <c r="P173" s="51"/>
      <c r="Q173" s="587">
        <v>1553.62</v>
      </c>
      <c r="R173" s="562">
        <v>1553.62</v>
      </c>
      <c r="S173" s="562">
        <v>1553.62</v>
      </c>
      <c r="T173" s="554">
        <v>1553.62</v>
      </c>
      <c r="U173" s="522">
        <v>1553.62</v>
      </c>
      <c r="V173" s="398">
        <v>1553.62</v>
      </c>
      <c r="W173" s="398">
        <v>1553.62</v>
      </c>
      <c r="X173" s="398">
        <v>1553.62</v>
      </c>
      <c r="Y173" s="398">
        <v>1553.62</v>
      </c>
      <c r="Z173" s="436">
        <v>1553.62</v>
      </c>
      <c r="AA173" s="399">
        <v>1486.0615</v>
      </c>
      <c r="AB173" s="399">
        <v>1486.0615</v>
      </c>
      <c r="AC173" s="371">
        <v>1350.9649999999999</v>
      </c>
      <c r="AD173" s="303">
        <v>931.7</v>
      </c>
      <c r="AE173" s="289">
        <v>932.5</v>
      </c>
      <c r="AF173" s="269">
        <v>746</v>
      </c>
      <c r="AG173" s="263">
        <v>745.36</v>
      </c>
      <c r="AH173" s="263">
        <v>745.36</v>
      </c>
      <c r="AI173" s="208">
        <v>665.50175999999999</v>
      </c>
      <c r="AJ173" s="208">
        <v>665.50175999999999</v>
      </c>
      <c r="AK173" s="208">
        <v>665.50175999999999</v>
      </c>
      <c r="AL173" s="208">
        <v>665.50175999999999</v>
      </c>
      <c r="AM173" s="208">
        <v>600.20000000000005</v>
      </c>
      <c r="AN173" s="191">
        <v>480.16</v>
      </c>
      <c r="AO173" s="312">
        <f t="shared" ca="1" si="24"/>
        <v>1</v>
      </c>
    </row>
    <row r="174" spans="1:44" ht="23.1" customHeight="1" x14ac:dyDescent="0.25">
      <c r="A174" s="516" t="s">
        <v>290</v>
      </c>
      <c r="B174" s="2">
        <v>239</v>
      </c>
      <c r="C174" s="2" t="s">
        <v>335</v>
      </c>
      <c r="D174" s="4" t="s">
        <v>87</v>
      </c>
      <c r="E174" s="116">
        <f t="shared" si="37"/>
        <v>7300</v>
      </c>
      <c r="F174" s="117">
        <f t="shared" si="37"/>
        <v>4400</v>
      </c>
      <c r="G174" s="101"/>
      <c r="J174" s="71"/>
      <c r="K174" s="202">
        <f t="shared" si="31"/>
        <v>7300</v>
      </c>
      <c r="L174" s="202">
        <f t="shared" si="31"/>
        <v>4400</v>
      </c>
      <c r="M174" s="51"/>
      <c r="N174" s="13">
        <f t="shared" si="33"/>
        <v>7213.6</v>
      </c>
      <c r="O174" s="13">
        <f t="shared" si="34"/>
        <v>4328.16</v>
      </c>
      <c r="P174" s="51"/>
      <c r="Q174" s="587">
        <v>2885.44</v>
      </c>
      <c r="R174" s="562">
        <v>2885.44</v>
      </c>
      <c r="S174" s="562">
        <v>2885.44</v>
      </c>
      <c r="T174" s="554">
        <v>2885.44</v>
      </c>
      <c r="U174" s="522">
        <v>2885.44</v>
      </c>
      <c r="V174" s="398">
        <v>2885.44</v>
      </c>
      <c r="W174" s="398">
        <v>2885.44</v>
      </c>
      <c r="X174" s="398">
        <v>2885.44</v>
      </c>
      <c r="Y174" s="398">
        <v>2885.44</v>
      </c>
      <c r="Z174" s="436">
        <v>2885.44</v>
      </c>
      <c r="AA174" s="399">
        <v>2759.9880000000003</v>
      </c>
      <c r="AB174" s="399">
        <v>2759.9880000000003</v>
      </c>
      <c r="AC174" s="371">
        <v>2509.08</v>
      </c>
      <c r="AD174" s="303">
        <v>1730.3999999999999</v>
      </c>
      <c r="AE174" s="289">
        <v>1730.3999999999999</v>
      </c>
      <c r="AF174" s="277">
        <v>1384.32</v>
      </c>
      <c r="AG174" s="263">
        <v>1384.32</v>
      </c>
      <c r="AH174" s="263">
        <v>1384.32</v>
      </c>
      <c r="AI174" s="208">
        <v>1236.0070799999999</v>
      </c>
      <c r="AJ174" s="208">
        <v>1236.0070799999999</v>
      </c>
      <c r="AK174" s="208">
        <v>1236.0070799999999</v>
      </c>
      <c r="AL174" s="208">
        <v>1236.0070799999999</v>
      </c>
      <c r="AM174" s="208">
        <v>1114.7249999999999</v>
      </c>
      <c r="AN174" s="191">
        <v>891.78</v>
      </c>
      <c r="AO174" s="312">
        <f t="shared" ca="1" si="24"/>
        <v>1</v>
      </c>
    </row>
    <row r="175" spans="1:44" ht="15" customHeight="1" x14ac:dyDescent="0.25">
      <c r="D175" s="136"/>
      <c r="E175" s="138"/>
      <c r="F175" s="139"/>
      <c r="J175" s="34"/>
      <c r="K175" s="202">
        <f t="shared" si="31"/>
        <v>0</v>
      </c>
      <c r="L175" s="202">
        <f t="shared" si="31"/>
        <v>0</v>
      </c>
      <c r="M175" s="2"/>
      <c r="N175" s="13"/>
      <c r="O175" s="13"/>
      <c r="P175" s="2"/>
      <c r="Q175" s="398"/>
      <c r="R175" s="398"/>
      <c r="S175" s="398"/>
      <c r="T175" s="398"/>
      <c r="U175" s="398"/>
      <c r="V175" s="398"/>
      <c r="W175" s="398"/>
      <c r="X175" s="398"/>
      <c r="Y175" s="398"/>
      <c r="Z175" s="400"/>
      <c r="AA175" s="399"/>
      <c r="AB175" s="399"/>
      <c r="AC175" s="332"/>
      <c r="AD175" s="332"/>
      <c r="AE175" s="330"/>
      <c r="AF175" s="280"/>
      <c r="AG175" s="331"/>
      <c r="AH175" s="331"/>
      <c r="AI175" s="237"/>
      <c r="AJ175" s="237"/>
      <c r="AK175" s="237"/>
      <c r="AL175" s="237"/>
      <c r="AM175" s="237"/>
      <c r="AN175" s="197"/>
      <c r="AO175" s="312" t="e">
        <f t="shared" ca="1" si="24"/>
        <v>#DIV/0!</v>
      </c>
    </row>
    <row r="176" spans="1:44" ht="23.1" customHeight="1" x14ac:dyDescent="0.25">
      <c r="D176" s="615" t="s">
        <v>274</v>
      </c>
      <c r="E176" s="615"/>
      <c r="F176" s="615"/>
      <c r="G176" s="615"/>
      <c r="H176" s="615"/>
      <c r="I176" s="615"/>
      <c r="J176" s="34"/>
      <c r="K176" s="202">
        <f t="shared" si="31"/>
        <v>0</v>
      </c>
      <c r="L176" s="202">
        <f t="shared" si="31"/>
        <v>0</v>
      </c>
      <c r="M176" s="2"/>
      <c r="N176" s="13"/>
      <c r="O176" s="13"/>
      <c r="P176" s="2"/>
      <c r="Q176" s="588">
        <v>45589</v>
      </c>
      <c r="R176" s="571">
        <v>45569</v>
      </c>
      <c r="S176" s="571">
        <v>45569</v>
      </c>
      <c r="T176" s="553">
        <v>45483</v>
      </c>
      <c r="U176" s="476">
        <v>45455</v>
      </c>
      <c r="V176" s="476">
        <v>45425</v>
      </c>
      <c r="W176" s="476">
        <v>45394</v>
      </c>
      <c r="X176" s="473">
        <v>220324</v>
      </c>
      <c r="Y176" s="398"/>
      <c r="Z176" s="400"/>
      <c r="AA176" s="401"/>
      <c r="AB176" s="401"/>
      <c r="AC176" s="329"/>
      <c r="AD176" s="329"/>
      <c r="AE176" s="330"/>
      <c r="AF176" s="280"/>
      <c r="AG176" s="331"/>
      <c r="AH176" s="331"/>
      <c r="AI176" s="208"/>
      <c r="AJ176" s="208"/>
      <c r="AK176" s="208"/>
      <c r="AL176" s="208"/>
      <c r="AM176" s="208"/>
      <c r="AN176" s="191"/>
      <c r="AO176" s="312">
        <f t="shared" ca="1" si="24"/>
        <v>1.0004388948627356</v>
      </c>
    </row>
    <row r="177" spans="1:48" s="144" customFormat="1" ht="23.1" customHeight="1" x14ac:dyDescent="0.25">
      <c r="A177" s="449"/>
      <c r="B177" s="2">
        <v>1995</v>
      </c>
      <c r="C177" s="2" t="s">
        <v>461</v>
      </c>
      <c r="D177" s="4" t="s">
        <v>159</v>
      </c>
      <c r="E177" s="116">
        <f t="shared" ref="E177:F180" si="38">K177</f>
        <v>4100</v>
      </c>
      <c r="F177" s="117">
        <f t="shared" si="38"/>
        <v>2500</v>
      </c>
      <c r="G177" s="101"/>
      <c r="H177" s="45"/>
      <c r="I177" s="2"/>
      <c r="J177" s="33"/>
      <c r="K177" s="202">
        <f t="shared" si="31"/>
        <v>4100</v>
      </c>
      <c r="L177" s="202">
        <f t="shared" si="31"/>
        <v>2500</v>
      </c>
      <c r="M177" s="51"/>
      <c r="N177" s="13">
        <f t="shared" si="33"/>
        <v>4018.9749999999999</v>
      </c>
      <c r="O177" s="13">
        <f t="shared" si="34"/>
        <v>2411.3849999999998</v>
      </c>
      <c r="P177" s="51"/>
      <c r="Q177" s="587">
        <v>1607.59</v>
      </c>
      <c r="R177" s="562">
        <v>1461.45</v>
      </c>
      <c r="S177" s="562">
        <v>1461.45</v>
      </c>
      <c r="T177" s="554">
        <v>1461.45</v>
      </c>
      <c r="U177" s="477">
        <v>1461.45</v>
      </c>
      <c r="V177" s="477">
        <v>1461.45</v>
      </c>
      <c r="W177" s="477">
        <v>1461.45</v>
      </c>
      <c r="X177" s="450">
        <v>1353.1980000000001</v>
      </c>
      <c r="Y177" s="450">
        <v>1353.1980000000001</v>
      </c>
      <c r="Z177" s="436">
        <v>1230.18</v>
      </c>
      <c r="AA177" s="409">
        <v>1230.18</v>
      </c>
      <c r="AB177" s="409">
        <v>1230.18</v>
      </c>
      <c r="AC177" s="368">
        <v>1122.4250000000002</v>
      </c>
      <c r="AD177" s="305">
        <v>897.94</v>
      </c>
      <c r="AE177" s="289">
        <v>825.85249999999996</v>
      </c>
      <c r="AF177" s="277">
        <v>660.68200000000002</v>
      </c>
      <c r="AG177" s="263">
        <v>660.68200000000002</v>
      </c>
      <c r="AH177" s="263">
        <v>660.68200000000002</v>
      </c>
      <c r="AI177" s="208">
        <v>594.60785999999996</v>
      </c>
      <c r="AJ177" s="208">
        <v>594.60785999999996</v>
      </c>
      <c r="AK177" s="208">
        <v>594.60785999999996</v>
      </c>
      <c r="AL177" s="208">
        <v>594.60785999999996</v>
      </c>
      <c r="AM177" s="208">
        <v>536.26250000000005</v>
      </c>
      <c r="AN177" s="191">
        <v>429.01</v>
      </c>
      <c r="AO177" s="312">
        <f t="shared" ca="1" si="24"/>
        <v>1.0999965787402921</v>
      </c>
      <c r="AQ177" s="34"/>
      <c r="AR177" s="34"/>
      <c r="AS177" s="34"/>
      <c r="AT177" s="34"/>
      <c r="AU177" s="34"/>
      <c r="AV177" s="34"/>
    </row>
    <row r="178" spans="1:48" s="144" customFormat="1" ht="23.1" customHeight="1" x14ac:dyDescent="0.25">
      <c r="A178" s="449"/>
      <c r="B178" s="2">
        <v>1996</v>
      </c>
      <c r="C178" s="2" t="s">
        <v>462</v>
      </c>
      <c r="D178" s="4" t="s">
        <v>160</v>
      </c>
      <c r="E178" s="116">
        <f t="shared" si="38"/>
        <v>6300</v>
      </c>
      <c r="F178" s="117">
        <f t="shared" si="38"/>
        <v>3800</v>
      </c>
      <c r="G178" s="101"/>
      <c r="H178" s="45"/>
      <c r="I178" s="2"/>
      <c r="J178" s="33"/>
      <c r="K178" s="202">
        <f t="shared" si="31"/>
        <v>6300</v>
      </c>
      <c r="L178" s="202">
        <f t="shared" si="31"/>
        <v>3800</v>
      </c>
      <c r="M178" s="51"/>
      <c r="N178" s="13">
        <f t="shared" si="33"/>
        <v>6231.5250000000005</v>
      </c>
      <c r="O178" s="13">
        <f t="shared" si="34"/>
        <v>3738.915</v>
      </c>
      <c r="P178" s="51"/>
      <c r="Q178" s="587">
        <v>2492.61</v>
      </c>
      <c r="R178" s="562">
        <v>2266</v>
      </c>
      <c r="S178" s="562">
        <v>2266</v>
      </c>
      <c r="T178" s="554">
        <v>2266</v>
      </c>
      <c r="U178" s="477">
        <v>2266</v>
      </c>
      <c r="V178" s="477">
        <v>2266</v>
      </c>
      <c r="W178" s="477">
        <v>2266</v>
      </c>
      <c r="X178" s="450">
        <v>2098.1620000000003</v>
      </c>
      <c r="Y178" s="450">
        <v>2098.1620000000003</v>
      </c>
      <c r="Z178" s="436">
        <v>1907.42</v>
      </c>
      <c r="AA178" s="409">
        <v>1907.42</v>
      </c>
      <c r="AB178" s="409">
        <v>1907.42</v>
      </c>
      <c r="AC178" s="368">
        <v>1740.35</v>
      </c>
      <c r="AD178" s="305">
        <v>1392.28</v>
      </c>
      <c r="AE178" s="289">
        <v>1280.5237500000001</v>
      </c>
      <c r="AF178" s="277">
        <v>1024.4190000000001</v>
      </c>
      <c r="AG178" s="263">
        <v>1024.4190000000001</v>
      </c>
      <c r="AH178" s="263">
        <v>1024.4190000000001</v>
      </c>
      <c r="AI178" s="208">
        <v>921.98105999999996</v>
      </c>
      <c r="AJ178" s="208">
        <v>921.98105999999996</v>
      </c>
      <c r="AK178" s="208">
        <v>921.98105999999996</v>
      </c>
      <c r="AL178" s="208">
        <v>921.98105999999996</v>
      </c>
      <c r="AM178" s="208">
        <v>831.51250000000005</v>
      </c>
      <c r="AN178" s="191">
        <v>665.21</v>
      </c>
      <c r="AO178" s="312">
        <f t="shared" ca="1" si="24"/>
        <v>1.1000044130626656</v>
      </c>
      <c r="AQ178" s="34"/>
      <c r="AR178" s="34"/>
      <c r="AS178" s="34"/>
      <c r="AT178" s="34"/>
      <c r="AU178" s="34"/>
      <c r="AV178" s="34"/>
    </row>
    <row r="179" spans="1:48" s="144" customFormat="1" ht="23.1" customHeight="1" x14ac:dyDescent="0.25">
      <c r="A179" s="449"/>
      <c r="B179" s="2">
        <v>1997</v>
      </c>
      <c r="C179" s="2" t="s">
        <v>463</v>
      </c>
      <c r="D179" s="4" t="s">
        <v>161</v>
      </c>
      <c r="E179" s="116">
        <f t="shared" si="38"/>
        <v>8600</v>
      </c>
      <c r="F179" s="117">
        <f t="shared" si="38"/>
        <v>5200</v>
      </c>
      <c r="G179" s="101"/>
      <c r="H179" s="45"/>
      <c r="I179" s="2"/>
      <c r="J179" s="33"/>
      <c r="K179" s="202">
        <f t="shared" si="31"/>
        <v>8600</v>
      </c>
      <c r="L179" s="202">
        <f t="shared" si="31"/>
        <v>5200</v>
      </c>
      <c r="M179" s="51"/>
      <c r="N179" s="13">
        <f t="shared" si="33"/>
        <v>8535</v>
      </c>
      <c r="O179" s="13">
        <f t="shared" si="34"/>
        <v>5121</v>
      </c>
      <c r="P179" s="51"/>
      <c r="Q179" s="587">
        <v>3414</v>
      </c>
      <c r="R179" s="562">
        <v>3103.58</v>
      </c>
      <c r="S179" s="562">
        <v>3103.58</v>
      </c>
      <c r="T179" s="554">
        <v>3103.58</v>
      </c>
      <c r="U179" s="477">
        <v>3103.58</v>
      </c>
      <c r="V179" s="477">
        <v>3103.58</v>
      </c>
      <c r="W179" s="477">
        <v>3103.58</v>
      </c>
      <c r="X179" s="450">
        <v>2873.6840000000002</v>
      </c>
      <c r="Y179" s="450">
        <v>2873.6840000000002</v>
      </c>
      <c r="Z179" s="436">
        <v>2612.44</v>
      </c>
      <c r="AA179" s="409">
        <v>2612.44</v>
      </c>
      <c r="AB179" s="409">
        <v>2612.44</v>
      </c>
      <c r="AC179" s="368">
        <v>2383.6125000000002</v>
      </c>
      <c r="AD179" s="305">
        <v>1906.89</v>
      </c>
      <c r="AE179" s="289">
        <v>1753.8262500000001</v>
      </c>
      <c r="AF179" s="277">
        <v>1403.0610000000001</v>
      </c>
      <c r="AG179" s="263">
        <v>1403.0610000000001</v>
      </c>
      <c r="AH179" s="263">
        <v>1403.0610000000001</v>
      </c>
      <c r="AI179" s="208">
        <v>1262.7568799999999</v>
      </c>
      <c r="AJ179" s="208">
        <v>1262.7568799999999</v>
      </c>
      <c r="AK179" s="208">
        <v>1262.7568799999999</v>
      </c>
      <c r="AL179" s="208">
        <v>1262.7568799999999</v>
      </c>
      <c r="AM179" s="208">
        <v>1138.8500000000001</v>
      </c>
      <c r="AN179" s="191">
        <v>911.08</v>
      </c>
      <c r="AO179" s="312">
        <f t="shared" ref="AO179:AO242" ca="1" si="39">Q179/OFFSET(Q179,0,1)</f>
        <v>1.1000199769298682</v>
      </c>
      <c r="AQ179" s="34"/>
      <c r="AR179" s="34"/>
      <c r="AS179" s="34"/>
      <c r="AT179" s="34"/>
      <c r="AU179" s="34"/>
      <c r="AV179" s="34"/>
    </row>
    <row r="180" spans="1:48" s="144" customFormat="1" ht="23.1" customHeight="1" x14ac:dyDescent="0.25">
      <c r="A180" s="449"/>
      <c r="B180" s="2">
        <v>1998</v>
      </c>
      <c r="C180" s="2" t="s">
        <v>464</v>
      </c>
      <c r="D180" s="4" t="s">
        <v>162</v>
      </c>
      <c r="E180" s="116">
        <f t="shared" si="38"/>
        <v>23900</v>
      </c>
      <c r="F180" s="117">
        <f t="shared" si="38"/>
        <v>14300</v>
      </c>
      <c r="G180" s="101"/>
      <c r="H180" s="45"/>
      <c r="I180" s="2"/>
      <c r="J180" s="33"/>
      <c r="K180" s="202">
        <f t="shared" si="31"/>
        <v>23900</v>
      </c>
      <c r="L180" s="202">
        <f t="shared" si="31"/>
        <v>14300</v>
      </c>
      <c r="M180" s="51"/>
      <c r="N180" s="13">
        <f t="shared" si="33"/>
        <v>23812.5</v>
      </c>
      <c r="O180" s="13">
        <f t="shared" si="34"/>
        <v>14287.5</v>
      </c>
      <c r="P180" s="51"/>
      <c r="Q180" s="587">
        <v>9525</v>
      </c>
      <c r="R180" s="562">
        <v>8658.09</v>
      </c>
      <c r="S180" s="562">
        <v>8658.09</v>
      </c>
      <c r="T180" s="554">
        <v>8658.09</v>
      </c>
      <c r="U180" s="477">
        <v>8658.09</v>
      </c>
      <c r="V180" s="477">
        <v>8658.09</v>
      </c>
      <c r="W180" s="477">
        <v>8658.09</v>
      </c>
      <c r="X180" s="450">
        <v>8017.4930000000004</v>
      </c>
      <c r="Y180" s="450">
        <v>8017.4930000000004</v>
      </c>
      <c r="Z180" s="436">
        <v>7288.63</v>
      </c>
      <c r="AA180" s="409">
        <v>7288.63</v>
      </c>
      <c r="AB180" s="409">
        <v>7288.63</v>
      </c>
      <c r="AC180" s="368">
        <v>6650.2124999999996</v>
      </c>
      <c r="AD180" s="305">
        <v>5320.17</v>
      </c>
      <c r="AE180" s="289">
        <v>4893.1162500000009</v>
      </c>
      <c r="AF180" s="277">
        <v>3914.4930000000004</v>
      </c>
      <c r="AG180" s="263">
        <v>3914.4930000000004</v>
      </c>
      <c r="AH180" s="263">
        <v>3914.4930000000004</v>
      </c>
      <c r="AI180" s="208">
        <v>3523.0456799999997</v>
      </c>
      <c r="AJ180" s="208">
        <v>3523.0456799999997</v>
      </c>
      <c r="AK180" s="208">
        <v>3523.0456799999997</v>
      </c>
      <c r="AL180" s="208">
        <v>3523.0456799999997</v>
      </c>
      <c r="AM180" s="208">
        <v>3177.3500000000004</v>
      </c>
      <c r="AN180" s="191">
        <v>2541.88</v>
      </c>
      <c r="AO180" s="312">
        <f t="shared" ca="1" si="39"/>
        <v>1.1001271643052912</v>
      </c>
      <c r="AQ180" s="34"/>
      <c r="AR180" s="34"/>
      <c r="AS180" s="34"/>
      <c r="AT180" s="34"/>
      <c r="AU180" s="34"/>
      <c r="AV180" s="34"/>
    </row>
    <row r="181" spans="1:48" s="144" customFormat="1" ht="15" customHeight="1" x14ac:dyDescent="0.25">
      <c r="A181" s="2"/>
      <c r="B181" s="2"/>
      <c r="C181" s="2"/>
      <c r="D181" s="136"/>
      <c r="E181" s="138"/>
      <c r="F181" s="139"/>
      <c r="G181" s="99"/>
      <c r="H181" s="2"/>
      <c r="I181" s="2"/>
      <c r="J181" s="34"/>
      <c r="K181" s="202">
        <f t="shared" si="31"/>
        <v>0</v>
      </c>
      <c r="L181" s="202">
        <f t="shared" si="31"/>
        <v>0</v>
      </c>
      <c r="M181" s="2"/>
      <c r="N181" s="13"/>
      <c r="O181" s="13"/>
      <c r="P181" s="2"/>
      <c r="Q181" s="398"/>
      <c r="R181" s="398"/>
      <c r="S181" s="398"/>
      <c r="T181" s="398"/>
      <c r="U181" s="398"/>
      <c r="V181" s="398"/>
      <c r="W181" s="398"/>
      <c r="X181" s="398"/>
      <c r="Y181" s="398"/>
      <c r="Z181" s="400"/>
      <c r="AA181" s="401"/>
      <c r="AB181" s="401"/>
      <c r="AC181" s="329"/>
      <c r="AD181" s="329"/>
      <c r="AE181" s="330"/>
      <c r="AF181" s="280"/>
      <c r="AG181" s="331"/>
      <c r="AH181" s="331"/>
      <c r="AI181" s="237"/>
      <c r="AJ181" s="237"/>
      <c r="AK181" s="237"/>
      <c r="AL181" s="237"/>
      <c r="AM181" s="237"/>
      <c r="AN181" s="197"/>
      <c r="AO181" s="312" t="e">
        <f t="shared" ca="1" si="39"/>
        <v>#DIV/0!</v>
      </c>
      <c r="AQ181" s="34"/>
      <c r="AR181" s="34"/>
      <c r="AS181" s="34"/>
      <c r="AT181" s="34"/>
      <c r="AU181" s="34"/>
      <c r="AV181" s="34"/>
    </row>
    <row r="182" spans="1:48" s="144" customFormat="1" ht="23.1" hidden="1" customHeight="1" x14ac:dyDescent="0.25">
      <c r="A182" s="2"/>
      <c r="B182" s="2"/>
      <c r="C182" s="2"/>
      <c r="D182" s="136"/>
      <c r="E182" s="138"/>
      <c r="F182" s="139"/>
      <c r="G182" s="194" t="s">
        <v>780</v>
      </c>
      <c r="H182" s="182"/>
      <c r="I182" s="182"/>
      <c r="J182" s="33"/>
      <c r="K182" s="202">
        <f t="shared" si="31"/>
        <v>0</v>
      </c>
      <c r="L182" s="202">
        <f t="shared" si="31"/>
        <v>0</v>
      </c>
      <c r="M182" s="51"/>
      <c r="N182" s="13"/>
      <c r="O182" s="13"/>
      <c r="P182" s="51"/>
      <c r="Q182" s="398"/>
      <c r="R182" s="398"/>
      <c r="S182" s="398"/>
      <c r="T182" s="398"/>
      <c r="U182" s="398"/>
      <c r="V182" s="398"/>
      <c r="W182" s="398"/>
      <c r="X182" s="398"/>
      <c r="Y182" s="398"/>
      <c r="Z182" s="400"/>
      <c r="AA182" s="401"/>
      <c r="AB182" s="401"/>
      <c r="AC182" s="329"/>
      <c r="AD182" s="300"/>
      <c r="AE182" s="289"/>
      <c r="AF182" s="277"/>
      <c r="AG182" s="263"/>
      <c r="AH182" s="263"/>
      <c r="AI182" s="208"/>
      <c r="AJ182" s="208"/>
      <c r="AK182" s="208"/>
      <c r="AL182" s="208"/>
      <c r="AM182" s="208"/>
      <c r="AN182" s="191"/>
      <c r="AO182" s="312" t="e">
        <f t="shared" ca="1" si="39"/>
        <v>#DIV/0!</v>
      </c>
      <c r="AQ182" s="34"/>
      <c r="AR182" s="34"/>
      <c r="AS182" s="34"/>
      <c r="AT182" s="34"/>
      <c r="AU182" s="34"/>
      <c r="AV182" s="34"/>
    </row>
    <row r="183" spans="1:48" s="144" customFormat="1" ht="23.1" hidden="1" customHeight="1" x14ac:dyDescent="0.25">
      <c r="A183" s="2"/>
      <c r="B183" s="2">
        <v>2018</v>
      </c>
      <c r="C183" s="2" t="s">
        <v>730</v>
      </c>
      <c r="D183" s="4" t="s">
        <v>727</v>
      </c>
      <c r="E183" s="116">
        <f t="shared" ref="E183:F185" si="40">MROUND(K183+4.7,10)</f>
        <v>0</v>
      </c>
      <c r="F183" s="117">
        <f t="shared" si="40"/>
        <v>0</v>
      </c>
      <c r="G183" s="99"/>
      <c r="H183" s="2"/>
      <c r="I183" s="2"/>
      <c r="J183" s="33"/>
      <c r="K183" s="202">
        <f t="shared" si="31"/>
        <v>0</v>
      </c>
      <c r="L183" s="202">
        <f t="shared" si="31"/>
        <v>0</v>
      </c>
      <c r="M183" s="51"/>
      <c r="N183" s="13"/>
      <c r="O183" s="13"/>
      <c r="P183" s="51"/>
      <c r="Q183" s="398"/>
      <c r="R183" s="398"/>
      <c r="S183" s="398"/>
      <c r="T183" s="398"/>
      <c r="U183" s="398"/>
      <c r="V183" s="398"/>
      <c r="W183" s="398"/>
      <c r="X183" s="398"/>
      <c r="Y183" s="398"/>
      <c r="Z183" s="400"/>
      <c r="AA183" s="401"/>
      <c r="AB183" s="401"/>
      <c r="AC183" s="329"/>
      <c r="AD183" s="303"/>
      <c r="AE183" s="289"/>
      <c r="AF183" s="277"/>
      <c r="AG183" s="263"/>
      <c r="AH183" s="263"/>
      <c r="AI183" s="208"/>
      <c r="AJ183" s="208"/>
      <c r="AK183" s="208"/>
      <c r="AL183" s="208"/>
      <c r="AM183" s="208"/>
      <c r="AN183" s="191"/>
      <c r="AO183" s="312" t="e">
        <f t="shared" ca="1" si="39"/>
        <v>#DIV/0!</v>
      </c>
      <c r="AQ183" s="34"/>
      <c r="AR183" s="34"/>
      <c r="AS183" s="34"/>
      <c r="AT183" s="34"/>
      <c r="AU183" s="34"/>
      <c r="AV183" s="34"/>
    </row>
    <row r="184" spans="1:48" s="144" customFormat="1" ht="23.1" hidden="1" customHeight="1" x14ac:dyDescent="0.25">
      <c r="A184" s="2"/>
      <c r="B184" s="2">
        <v>2018</v>
      </c>
      <c r="C184" s="2" t="s">
        <v>730</v>
      </c>
      <c r="D184" s="4" t="s">
        <v>728</v>
      </c>
      <c r="E184" s="116">
        <f t="shared" si="40"/>
        <v>0</v>
      </c>
      <c r="F184" s="117">
        <f t="shared" si="40"/>
        <v>0</v>
      </c>
      <c r="G184" s="99"/>
      <c r="H184" s="2"/>
      <c r="I184" s="2"/>
      <c r="J184" s="33"/>
      <c r="K184" s="202">
        <f t="shared" si="31"/>
        <v>0</v>
      </c>
      <c r="L184" s="202">
        <f t="shared" si="31"/>
        <v>0</v>
      </c>
      <c r="M184" s="51"/>
      <c r="N184" s="13"/>
      <c r="O184" s="13"/>
      <c r="P184" s="51"/>
      <c r="Q184" s="398"/>
      <c r="R184" s="398"/>
      <c r="S184" s="398"/>
      <c r="T184" s="398"/>
      <c r="U184" s="398"/>
      <c r="V184" s="398"/>
      <c r="W184" s="398"/>
      <c r="X184" s="398"/>
      <c r="Y184" s="398"/>
      <c r="Z184" s="400"/>
      <c r="AA184" s="401"/>
      <c r="AB184" s="401"/>
      <c r="AC184" s="329"/>
      <c r="AD184" s="303"/>
      <c r="AE184" s="289"/>
      <c r="AF184" s="277"/>
      <c r="AG184" s="263"/>
      <c r="AH184" s="263"/>
      <c r="AI184" s="208"/>
      <c r="AJ184" s="208"/>
      <c r="AK184" s="208"/>
      <c r="AL184" s="208"/>
      <c r="AM184" s="208"/>
      <c r="AN184" s="191"/>
      <c r="AO184" s="312" t="e">
        <f t="shared" ca="1" si="39"/>
        <v>#DIV/0!</v>
      </c>
      <c r="AQ184" s="34"/>
      <c r="AR184" s="34"/>
      <c r="AS184" s="34"/>
      <c r="AT184" s="34"/>
      <c r="AU184" s="34"/>
      <c r="AV184" s="34"/>
    </row>
    <row r="185" spans="1:48" s="144" customFormat="1" ht="23.1" hidden="1" customHeight="1" x14ac:dyDescent="0.25">
      <c r="A185" s="2"/>
      <c r="B185" s="2">
        <v>2018</v>
      </c>
      <c r="C185" s="2" t="s">
        <v>730</v>
      </c>
      <c r="D185" s="4" t="s">
        <v>729</v>
      </c>
      <c r="E185" s="116">
        <f t="shared" si="40"/>
        <v>0</v>
      </c>
      <c r="F185" s="117">
        <f t="shared" si="40"/>
        <v>0</v>
      </c>
      <c r="G185" s="99"/>
      <c r="H185" s="2"/>
      <c r="I185" s="2"/>
      <c r="J185" s="33"/>
      <c r="K185" s="202">
        <f t="shared" si="31"/>
        <v>0</v>
      </c>
      <c r="L185" s="202">
        <f t="shared" si="31"/>
        <v>0</v>
      </c>
      <c r="M185" s="51"/>
      <c r="N185" s="13"/>
      <c r="O185" s="13"/>
      <c r="P185" s="51"/>
      <c r="Q185" s="398"/>
      <c r="R185" s="398"/>
      <c r="S185" s="398"/>
      <c r="T185" s="398"/>
      <c r="U185" s="398"/>
      <c r="V185" s="398"/>
      <c r="W185" s="398"/>
      <c r="X185" s="398"/>
      <c r="Y185" s="398"/>
      <c r="Z185" s="400"/>
      <c r="AA185" s="401"/>
      <c r="AB185" s="401"/>
      <c r="AC185" s="329"/>
      <c r="AD185" s="303"/>
      <c r="AE185" s="289"/>
      <c r="AF185" s="277"/>
      <c r="AG185" s="263"/>
      <c r="AH185" s="263"/>
      <c r="AI185" s="208"/>
      <c r="AJ185" s="208"/>
      <c r="AK185" s="208"/>
      <c r="AL185" s="208"/>
      <c r="AM185" s="208"/>
      <c r="AN185" s="191"/>
      <c r="AO185" s="312" t="e">
        <f t="shared" ca="1" si="39"/>
        <v>#DIV/0!</v>
      </c>
      <c r="AQ185" s="34"/>
      <c r="AR185" s="34"/>
      <c r="AS185" s="34"/>
      <c r="AT185" s="34"/>
      <c r="AU185" s="34"/>
      <c r="AV185" s="34"/>
    </row>
    <row r="186" spans="1:48" s="144" customFormat="1" ht="23.1" hidden="1" customHeight="1" x14ac:dyDescent="0.25">
      <c r="A186" s="2"/>
      <c r="B186" s="2"/>
      <c r="C186" s="2"/>
      <c r="D186" s="136"/>
      <c r="E186" s="138"/>
      <c r="F186" s="139"/>
      <c r="G186" s="99"/>
      <c r="H186" s="2"/>
      <c r="I186" s="2"/>
      <c r="J186" s="34"/>
      <c r="K186" s="202">
        <f t="shared" si="31"/>
        <v>0</v>
      </c>
      <c r="L186" s="202">
        <f t="shared" si="31"/>
        <v>0</v>
      </c>
      <c r="M186" s="2"/>
      <c r="N186" s="13"/>
      <c r="O186" s="13"/>
      <c r="P186" s="2"/>
      <c r="Q186" s="398"/>
      <c r="R186" s="398"/>
      <c r="S186" s="398"/>
      <c r="T186" s="398"/>
      <c r="U186" s="398"/>
      <c r="V186" s="398"/>
      <c r="W186" s="398"/>
      <c r="X186" s="398"/>
      <c r="Y186" s="398"/>
      <c r="Z186" s="400"/>
      <c r="AA186" s="401"/>
      <c r="AB186" s="401"/>
      <c r="AC186" s="329"/>
      <c r="AD186" s="332"/>
      <c r="AE186" s="330"/>
      <c r="AF186" s="280"/>
      <c r="AG186" s="331"/>
      <c r="AH186" s="331"/>
      <c r="AI186" s="237"/>
      <c r="AJ186" s="237"/>
      <c r="AK186" s="237"/>
      <c r="AL186" s="237"/>
      <c r="AM186" s="237"/>
      <c r="AN186" s="197"/>
      <c r="AO186" s="312" t="e">
        <f t="shared" ca="1" si="39"/>
        <v>#DIV/0!</v>
      </c>
      <c r="AQ186" s="34"/>
      <c r="AR186" s="34"/>
      <c r="AS186" s="34"/>
      <c r="AT186" s="34"/>
      <c r="AU186" s="34"/>
      <c r="AV186" s="34"/>
    </row>
    <row r="187" spans="1:48" s="144" customFormat="1" ht="23.1" customHeight="1" x14ac:dyDescent="0.25">
      <c r="A187" s="2"/>
      <c r="B187" s="2"/>
      <c r="C187" s="2"/>
      <c r="D187" s="615" t="s">
        <v>56</v>
      </c>
      <c r="E187" s="615"/>
      <c r="F187" s="615"/>
      <c r="G187" s="615"/>
      <c r="H187" s="615"/>
      <c r="I187" s="615"/>
      <c r="J187" s="34"/>
      <c r="K187" s="202">
        <f t="shared" si="31"/>
        <v>0</v>
      </c>
      <c r="L187" s="202">
        <f t="shared" si="31"/>
        <v>0</v>
      </c>
      <c r="M187" s="2"/>
      <c r="N187" s="13"/>
      <c r="O187" s="13"/>
      <c r="P187" s="2"/>
      <c r="Q187" s="588">
        <v>45589</v>
      </c>
      <c r="R187" s="571">
        <v>45569</v>
      </c>
      <c r="S187" s="571">
        <v>45569</v>
      </c>
      <c r="T187" s="553">
        <v>45483</v>
      </c>
      <c r="U187" s="476">
        <v>45455</v>
      </c>
      <c r="V187" s="476">
        <v>45425</v>
      </c>
      <c r="W187" s="476">
        <v>45394</v>
      </c>
      <c r="X187" s="473">
        <v>220324</v>
      </c>
      <c r="Y187" s="398"/>
      <c r="Z187" s="400"/>
      <c r="AA187" s="401"/>
      <c r="AB187" s="401"/>
      <c r="AC187" s="329"/>
      <c r="AD187" s="332"/>
      <c r="AE187" s="330"/>
      <c r="AF187" s="280"/>
      <c r="AG187" s="331"/>
      <c r="AH187" s="331"/>
      <c r="AI187" s="237"/>
      <c r="AJ187" s="237"/>
      <c r="AK187" s="237"/>
      <c r="AL187" s="237"/>
      <c r="AM187" s="237"/>
      <c r="AN187" s="197"/>
      <c r="AO187" s="312">
        <f t="shared" ca="1" si="39"/>
        <v>1.0004388948627356</v>
      </c>
      <c r="AQ187" s="34"/>
      <c r="AR187" s="34"/>
      <c r="AS187" s="34"/>
      <c r="AT187" s="34"/>
      <c r="AU187" s="34"/>
      <c r="AV187" s="34"/>
    </row>
    <row r="188" spans="1:48" s="144" customFormat="1" ht="23.1" customHeight="1" x14ac:dyDescent="0.25">
      <c r="A188" s="449"/>
      <c r="B188" s="2">
        <v>2018</v>
      </c>
      <c r="C188" s="2" t="s">
        <v>473</v>
      </c>
      <c r="D188" s="4" t="s">
        <v>171</v>
      </c>
      <c r="E188" s="116">
        <f t="shared" ref="E188:F191" si="41">K188</f>
        <v>2600</v>
      </c>
      <c r="F188" s="117">
        <f t="shared" si="41"/>
        <v>1600</v>
      </c>
      <c r="G188" s="101"/>
      <c r="H188" s="2"/>
      <c r="I188" s="2"/>
      <c r="J188" s="33"/>
      <c r="K188" s="202">
        <f t="shared" si="31"/>
        <v>2600</v>
      </c>
      <c r="L188" s="202">
        <f t="shared" si="31"/>
        <v>1600</v>
      </c>
      <c r="M188" s="51"/>
      <c r="N188" s="13">
        <f t="shared" si="33"/>
        <v>2511.2750000000001</v>
      </c>
      <c r="O188" s="13">
        <f t="shared" si="34"/>
        <v>1506.7649999999999</v>
      </c>
      <c r="P188" s="51"/>
      <c r="Q188" s="587">
        <v>1004.51</v>
      </c>
      <c r="R188" s="562">
        <v>913.19</v>
      </c>
      <c r="S188" s="562">
        <v>913.19</v>
      </c>
      <c r="T188" s="554">
        <v>913.19</v>
      </c>
      <c r="U188" s="477">
        <v>913.19</v>
      </c>
      <c r="V188" s="477">
        <v>913.19</v>
      </c>
      <c r="W188" s="477">
        <v>913.19</v>
      </c>
      <c r="X188" s="450">
        <v>845.68000000000006</v>
      </c>
      <c r="Y188" s="450">
        <v>845.68000000000006</v>
      </c>
      <c r="Z188" s="436">
        <v>768.8</v>
      </c>
      <c r="AA188" s="409">
        <v>768.8</v>
      </c>
      <c r="AB188" s="409">
        <v>768.8</v>
      </c>
      <c r="AC188" s="368">
        <v>701.35</v>
      </c>
      <c r="AD188" s="305">
        <v>561.08000000000004</v>
      </c>
      <c r="AE188" s="289">
        <v>536.70000000000005</v>
      </c>
      <c r="AF188" s="277">
        <v>429.36</v>
      </c>
      <c r="AG188" s="263">
        <v>429.36</v>
      </c>
      <c r="AH188" s="263">
        <v>429.36</v>
      </c>
      <c r="AI188" s="208">
        <v>386.41679999999997</v>
      </c>
      <c r="AJ188" s="208">
        <v>386.41679999999997</v>
      </c>
      <c r="AK188" s="208">
        <v>386.41679999999997</v>
      </c>
      <c r="AL188" s="208">
        <v>386.41679999999997</v>
      </c>
      <c r="AM188" s="208">
        <v>348.5</v>
      </c>
      <c r="AN188" s="191">
        <v>278.8</v>
      </c>
      <c r="AO188" s="312">
        <f t="shared" ca="1" si="39"/>
        <v>1.1000010950623638</v>
      </c>
      <c r="AQ188" s="34"/>
      <c r="AR188" s="34"/>
      <c r="AS188" s="34"/>
      <c r="AT188" s="34"/>
      <c r="AU188" s="34"/>
      <c r="AV188" s="34"/>
    </row>
    <row r="189" spans="1:48" s="144" customFormat="1" ht="23.1" customHeight="1" x14ac:dyDescent="0.25">
      <c r="A189" s="449"/>
      <c r="B189" s="2">
        <v>2019</v>
      </c>
      <c r="C189" s="2" t="s">
        <v>474</v>
      </c>
      <c r="D189" s="4" t="s">
        <v>172</v>
      </c>
      <c r="E189" s="116">
        <f t="shared" si="41"/>
        <v>4300</v>
      </c>
      <c r="F189" s="117">
        <f t="shared" si="41"/>
        <v>2600</v>
      </c>
      <c r="G189" s="101"/>
      <c r="H189" s="2"/>
      <c r="I189" s="2"/>
      <c r="J189" s="33"/>
      <c r="K189" s="202">
        <f t="shared" si="31"/>
        <v>4300</v>
      </c>
      <c r="L189" s="202">
        <f t="shared" si="31"/>
        <v>2600</v>
      </c>
      <c r="M189" s="51"/>
      <c r="N189" s="13">
        <f t="shared" si="33"/>
        <v>4233.05</v>
      </c>
      <c r="O189" s="13">
        <f t="shared" si="34"/>
        <v>2539.83</v>
      </c>
      <c r="P189" s="51"/>
      <c r="Q189" s="587">
        <v>1693.22</v>
      </c>
      <c r="R189" s="562">
        <v>1539.3</v>
      </c>
      <c r="S189" s="562">
        <v>1539.3</v>
      </c>
      <c r="T189" s="554">
        <v>1539.3</v>
      </c>
      <c r="U189" s="477">
        <v>1539.3</v>
      </c>
      <c r="V189" s="477">
        <v>1539.3</v>
      </c>
      <c r="W189" s="477">
        <v>1539.3</v>
      </c>
      <c r="X189" s="450">
        <v>1425.2700000000002</v>
      </c>
      <c r="Y189" s="450">
        <v>1425.2700000000002</v>
      </c>
      <c r="Z189" s="436">
        <v>1295.7</v>
      </c>
      <c r="AA189" s="409">
        <v>1295.7</v>
      </c>
      <c r="AB189" s="409">
        <v>1295.7</v>
      </c>
      <c r="AC189" s="368">
        <v>1182.2125000000001</v>
      </c>
      <c r="AD189" s="305">
        <v>945.77</v>
      </c>
      <c r="AE189" s="289">
        <v>869.85</v>
      </c>
      <c r="AF189" s="277">
        <v>695.88</v>
      </c>
      <c r="AG189" s="263">
        <v>695.88</v>
      </c>
      <c r="AH189" s="263">
        <v>695.88</v>
      </c>
      <c r="AI189" s="208">
        <v>626.29181999999992</v>
      </c>
      <c r="AJ189" s="208">
        <v>626.29181999999992</v>
      </c>
      <c r="AK189" s="208">
        <v>626.29181999999992</v>
      </c>
      <c r="AL189" s="208">
        <v>626.29181999999992</v>
      </c>
      <c r="AM189" s="208">
        <v>564.83749999999998</v>
      </c>
      <c r="AN189" s="191">
        <v>451.87</v>
      </c>
      <c r="AO189" s="312">
        <f t="shared" ca="1" si="39"/>
        <v>1.0999935035405703</v>
      </c>
      <c r="AQ189" s="34"/>
      <c r="AR189" s="34"/>
      <c r="AS189" s="34"/>
      <c r="AT189" s="34"/>
      <c r="AU189" s="34"/>
      <c r="AV189" s="34"/>
    </row>
    <row r="190" spans="1:48" s="144" customFormat="1" ht="23.1" customHeight="1" x14ac:dyDescent="0.25">
      <c r="A190" s="449"/>
      <c r="B190" s="2">
        <v>2020</v>
      </c>
      <c r="C190" s="2" t="s">
        <v>475</v>
      </c>
      <c r="D190" s="4" t="s">
        <v>735</v>
      </c>
      <c r="E190" s="116">
        <f t="shared" si="41"/>
        <v>11200</v>
      </c>
      <c r="F190" s="117">
        <f t="shared" si="41"/>
        <v>6700</v>
      </c>
      <c r="G190" s="101"/>
      <c r="H190" s="2"/>
      <c r="I190" s="2"/>
      <c r="J190" s="33"/>
      <c r="K190" s="202">
        <f t="shared" si="31"/>
        <v>11200</v>
      </c>
      <c r="L190" s="202">
        <f t="shared" si="31"/>
        <v>6700</v>
      </c>
      <c r="M190" s="51"/>
      <c r="N190" s="13">
        <f t="shared" si="33"/>
        <v>11163.675000000001</v>
      </c>
      <c r="O190" s="13">
        <f t="shared" si="34"/>
        <v>6698.2049999999999</v>
      </c>
      <c r="P190" s="51"/>
      <c r="Q190" s="587">
        <v>4465.47</v>
      </c>
      <c r="R190" s="562">
        <v>4060</v>
      </c>
      <c r="S190" s="562">
        <v>4060</v>
      </c>
      <c r="T190" s="554">
        <v>4060</v>
      </c>
      <c r="U190" s="547">
        <v>4060</v>
      </c>
      <c r="V190" s="477">
        <v>4059.52</v>
      </c>
      <c r="W190" s="477">
        <v>4059.52</v>
      </c>
      <c r="X190" s="450">
        <v>3758.8100000000004</v>
      </c>
      <c r="Y190" s="450">
        <v>3758.8100000000004</v>
      </c>
      <c r="Z190" s="436">
        <v>3417.1</v>
      </c>
      <c r="AA190" s="409">
        <v>3417.1</v>
      </c>
      <c r="AB190" s="409">
        <v>3417.1</v>
      </c>
      <c r="AC190" s="368">
        <v>3117.7874999999999</v>
      </c>
      <c r="AD190" s="305">
        <v>2494.23</v>
      </c>
      <c r="AE190" s="289">
        <v>2294.0250000000001</v>
      </c>
      <c r="AF190" s="277">
        <v>1835.22</v>
      </c>
      <c r="AG190" s="263">
        <v>1835.22</v>
      </c>
      <c r="AH190" s="263">
        <v>1835.22</v>
      </c>
      <c r="AI190" s="208">
        <v>1651.6961999999999</v>
      </c>
      <c r="AJ190" s="208">
        <v>1651.6961999999999</v>
      </c>
      <c r="AK190" s="208">
        <v>1651.6961999999999</v>
      </c>
      <c r="AL190" s="208">
        <v>1651.6961999999999</v>
      </c>
      <c r="AM190" s="208">
        <v>1489.625</v>
      </c>
      <c r="AN190" s="191">
        <v>1191.7</v>
      </c>
      <c r="AO190" s="312">
        <f t="shared" ca="1" si="39"/>
        <v>1.0998694581280788</v>
      </c>
      <c r="AQ190" s="34"/>
      <c r="AR190" s="34"/>
      <c r="AS190" s="34"/>
      <c r="AT190" s="34"/>
      <c r="AU190" s="34"/>
      <c r="AV190" s="34"/>
    </row>
    <row r="191" spans="1:48" s="144" customFormat="1" ht="23.1" customHeight="1" x14ac:dyDescent="0.25">
      <c r="A191" s="449"/>
      <c r="B191" s="2">
        <v>2021</v>
      </c>
      <c r="C191" s="2" t="s">
        <v>476</v>
      </c>
      <c r="D191" s="4" t="s">
        <v>736</v>
      </c>
      <c r="E191" s="116">
        <f t="shared" si="41"/>
        <v>22400</v>
      </c>
      <c r="F191" s="117">
        <f t="shared" si="41"/>
        <v>13500</v>
      </c>
      <c r="G191" s="101"/>
      <c r="H191" s="2"/>
      <c r="I191" s="2"/>
      <c r="J191" s="33"/>
      <c r="K191" s="202">
        <f t="shared" si="31"/>
        <v>22400</v>
      </c>
      <c r="L191" s="202">
        <f t="shared" si="31"/>
        <v>13500</v>
      </c>
      <c r="M191" s="51"/>
      <c r="N191" s="13">
        <f t="shared" si="33"/>
        <v>22352.5</v>
      </c>
      <c r="O191" s="13">
        <f t="shared" si="34"/>
        <v>13411.5</v>
      </c>
      <c r="P191" s="51"/>
      <c r="Q191" s="587">
        <v>8941</v>
      </c>
      <c r="R191" s="562">
        <v>8128.18</v>
      </c>
      <c r="S191" s="562">
        <v>8128.18</v>
      </c>
      <c r="T191" s="554">
        <v>8128.18</v>
      </c>
      <c r="U191" s="477">
        <v>8128.18</v>
      </c>
      <c r="V191" s="477">
        <v>8128.18</v>
      </c>
      <c r="W191" s="477">
        <v>8128.18</v>
      </c>
      <c r="X191" s="450">
        <v>7527.3</v>
      </c>
      <c r="Y191" s="450">
        <v>7527.3</v>
      </c>
      <c r="Z191" s="436">
        <v>6843</v>
      </c>
      <c r="AA191" s="409">
        <v>6843</v>
      </c>
      <c r="AB191" s="409">
        <v>6843</v>
      </c>
      <c r="AC191" s="368">
        <v>6243.6125000000002</v>
      </c>
      <c r="AD191" s="305">
        <v>4994.8900000000003</v>
      </c>
      <c r="AE191" s="289">
        <v>4593.2375000000002</v>
      </c>
      <c r="AF191" s="277">
        <v>3674.59</v>
      </c>
      <c r="AG191" s="263">
        <v>3674.59</v>
      </c>
      <c r="AH191" s="263">
        <v>3674.59</v>
      </c>
      <c r="AI191" s="208">
        <v>3307.6751399999994</v>
      </c>
      <c r="AJ191" s="208">
        <v>3307.6751399999994</v>
      </c>
      <c r="AK191" s="208">
        <v>3307.6751399999994</v>
      </c>
      <c r="AL191" s="208">
        <v>3307.6751399999994</v>
      </c>
      <c r="AM191" s="208">
        <v>2983.1124999999997</v>
      </c>
      <c r="AN191" s="191">
        <v>2386.4899999999998</v>
      </c>
      <c r="AO191" s="312">
        <f t="shared" ca="1" si="39"/>
        <v>1.1000002460575429</v>
      </c>
      <c r="AQ191" s="34"/>
      <c r="AR191" s="34"/>
      <c r="AS191" s="34"/>
      <c r="AT191" s="34"/>
      <c r="AU191" s="34"/>
      <c r="AV191" s="34"/>
    </row>
    <row r="192" spans="1:48" s="144" customFormat="1" ht="15" customHeight="1" x14ac:dyDescent="0.25">
      <c r="A192" s="2"/>
      <c r="B192" s="2"/>
      <c r="C192" s="2"/>
      <c r="D192" s="136"/>
      <c r="E192" s="138"/>
      <c r="F192" s="139"/>
      <c r="G192" s="99"/>
      <c r="H192" s="2"/>
      <c r="I192" s="2"/>
      <c r="J192" s="34"/>
      <c r="K192" s="202">
        <f t="shared" si="31"/>
        <v>0</v>
      </c>
      <c r="L192" s="202">
        <f t="shared" si="31"/>
        <v>0</v>
      </c>
      <c r="M192" s="2"/>
      <c r="N192" s="13">
        <f t="shared" si="33"/>
        <v>0</v>
      </c>
      <c r="O192" s="13">
        <f t="shared" si="34"/>
        <v>0</v>
      </c>
      <c r="P192" s="2"/>
      <c r="Q192" s="398"/>
      <c r="R192" s="398"/>
      <c r="S192" s="398"/>
      <c r="T192" s="398"/>
      <c r="U192" s="398"/>
      <c r="V192" s="398">
        <v>0</v>
      </c>
      <c r="W192" s="398">
        <v>0</v>
      </c>
      <c r="X192" s="398">
        <v>0</v>
      </c>
      <c r="Y192" s="398">
        <v>0</v>
      </c>
      <c r="Z192" s="400"/>
      <c r="AA192" s="401"/>
      <c r="AB192" s="401"/>
      <c r="AC192" s="329"/>
      <c r="AD192" s="329"/>
      <c r="AE192" s="330"/>
      <c r="AF192" s="280"/>
      <c r="AG192" s="331"/>
      <c r="AH192" s="331"/>
      <c r="AI192" s="208"/>
      <c r="AJ192" s="208"/>
      <c r="AK192" s="208"/>
      <c r="AL192" s="208"/>
      <c r="AM192" s="208"/>
      <c r="AN192" s="191"/>
      <c r="AO192" s="312" t="e">
        <f t="shared" ca="1" si="39"/>
        <v>#DIV/0!</v>
      </c>
      <c r="AQ192" s="34"/>
      <c r="AR192" s="34"/>
      <c r="AS192" s="34"/>
      <c r="AT192" s="34"/>
      <c r="AU192" s="34"/>
      <c r="AV192" s="34"/>
    </row>
    <row r="193" spans="1:48" s="144" customFormat="1" ht="23.1" customHeight="1" x14ac:dyDescent="0.25">
      <c r="A193" s="2"/>
      <c r="B193" s="2"/>
      <c r="C193" s="2"/>
      <c r="D193" s="615" t="s">
        <v>284</v>
      </c>
      <c r="E193" s="615"/>
      <c r="F193" s="615"/>
      <c r="G193" s="615"/>
      <c r="H193" s="615"/>
      <c r="I193" s="615"/>
      <c r="J193" s="34"/>
      <c r="K193" s="202">
        <f t="shared" si="31"/>
        <v>114000</v>
      </c>
      <c r="L193" s="202">
        <f t="shared" si="31"/>
        <v>68400</v>
      </c>
      <c r="M193" s="2"/>
      <c r="N193" s="13">
        <f t="shared" si="33"/>
        <v>113972.5</v>
      </c>
      <c r="O193" s="13">
        <f t="shared" si="34"/>
        <v>68383.5</v>
      </c>
      <c r="P193" s="2"/>
      <c r="Q193" s="588">
        <v>45589</v>
      </c>
      <c r="R193" s="571">
        <v>45569</v>
      </c>
      <c r="S193" s="571">
        <v>45569</v>
      </c>
      <c r="T193" s="553">
        <v>45483</v>
      </c>
      <c r="U193" s="476">
        <v>45455</v>
      </c>
      <c r="V193" s="476">
        <v>45425</v>
      </c>
      <c r="W193" s="476">
        <v>45394</v>
      </c>
      <c r="X193" s="473">
        <v>220324</v>
      </c>
      <c r="Y193" s="398"/>
      <c r="Z193" s="400"/>
      <c r="AA193" s="401"/>
      <c r="AB193" s="401"/>
      <c r="AC193" s="329"/>
      <c r="AD193" s="329"/>
      <c r="AE193" s="330"/>
      <c r="AF193" s="280"/>
      <c r="AG193" s="331"/>
      <c r="AH193" s="331"/>
      <c r="AI193" s="208"/>
      <c r="AJ193" s="208"/>
      <c r="AK193" s="208"/>
      <c r="AL193" s="208"/>
      <c r="AM193" s="208"/>
      <c r="AN193" s="191"/>
      <c r="AO193" s="312">
        <f t="shared" ca="1" si="39"/>
        <v>1.0004388948627356</v>
      </c>
      <c r="AQ193" s="34"/>
      <c r="AR193" s="34"/>
      <c r="AS193" s="34"/>
      <c r="AT193" s="34"/>
      <c r="AU193" s="34"/>
      <c r="AV193" s="34"/>
    </row>
    <row r="194" spans="1:48" s="144" customFormat="1" ht="23.1" customHeight="1" x14ac:dyDescent="0.25">
      <c r="A194" s="449" t="s">
        <v>251</v>
      </c>
      <c r="B194" s="2">
        <v>1884</v>
      </c>
      <c r="C194" s="2" t="s">
        <v>402</v>
      </c>
      <c r="D194" s="4" t="s">
        <v>109</v>
      </c>
      <c r="E194" s="116">
        <f t="shared" ref="E194:F201" si="42">K194</f>
        <v>2000</v>
      </c>
      <c r="F194" s="117">
        <f t="shared" si="42"/>
        <v>1200</v>
      </c>
      <c r="G194" s="101"/>
      <c r="H194" s="2"/>
      <c r="I194" s="2"/>
      <c r="J194" s="33"/>
      <c r="K194" s="202">
        <f t="shared" si="31"/>
        <v>2000</v>
      </c>
      <c r="L194" s="202">
        <f t="shared" si="31"/>
        <v>1200</v>
      </c>
      <c r="M194" s="51"/>
      <c r="N194" s="13">
        <f t="shared" si="33"/>
        <v>1915</v>
      </c>
      <c r="O194" s="13">
        <f t="shared" si="34"/>
        <v>1149</v>
      </c>
      <c r="P194" s="51"/>
      <c r="Q194" s="587">
        <v>766</v>
      </c>
      <c r="R194" s="562">
        <v>696.37</v>
      </c>
      <c r="S194" s="562">
        <v>696.37</v>
      </c>
      <c r="T194" s="554">
        <v>696.37</v>
      </c>
      <c r="U194" s="477">
        <v>696.37</v>
      </c>
      <c r="V194" s="477">
        <v>696.37</v>
      </c>
      <c r="W194" s="477">
        <v>696.37</v>
      </c>
      <c r="X194" s="450">
        <v>644.76499999999999</v>
      </c>
      <c r="Y194" s="450">
        <v>644.76499999999999</v>
      </c>
      <c r="Z194" s="436">
        <v>586.15</v>
      </c>
      <c r="AA194" s="409">
        <v>586.15</v>
      </c>
      <c r="AB194" s="409">
        <v>586.15</v>
      </c>
      <c r="AC194" s="368">
        <v>534.8125</v>
      </c>
      <c r="AD194" s="305">
        <v>427.85</v>
      </c>
      <c r="AE194" s="289">
        <v>409.22750000000002</v>
      </c>
      <c r="AF194" s="277">
        <v>327.38200000000001</v>
      </c>
      <c r="AG194" s="263">
        <v>327.38200000000001</v>
      </c>
      <c r="AH194" s="263">
        <v>327.38200000000001</v>
      </c>
      <c r="AI194" s="208">
        <v>294.64974000000001</v>
      </c>
      <c r="AJ194" s="208">
        <v>294.64974000000001</v>
      </c>
      <c r="AK194" s="208">
        <v>294.64974000000001</v>
      </c>
      <c r="AL194" s="208">
        <v>294.64974000000001</v>
      </c>
      <c r="AM194" s="208">
        <v>265.73750000000001</v>
      </c>
      <c r="AN194" s="190">
        <v>212.59</v>
      </c>
      <c r="AO194" s="312">
        <f t="shared" ca="1" si="39"/>
        <v>1.099989947872539</v>
      </c>
      <c r="AQ194" s="34"/>
      <c r="AR194" s="34"/>
      <c r="AS194" s="34"/>
      <c r="AT194" s="34"/>
      <c r="AU194" s="34"/>
      <c r="AV194" s="34"/>
    </row>
    <row r="195" spans="1:48" s="144" customFormat="1" ht="23.1" customHeight="1" x14ac:dyDescent="0.25">
      <c r="A195" s="449" t="s">
        <v>251</v>
      </c>
      <c r="B195" s="2">
        <v>1885</v>
      </c>
      <c r="C195" s="2" t="s">
        <v>403</v>
      </c>
      <c r="D195" s="4" t="s">
        <v>110</v>
      </c>
      <c r="E195" s="116">
        <f t="shared" si="42"/>
        <v>2000</v>
      </c>
      <c r="F195" s="117">
        <f t="shared" si="42"/>
        <v>1200</v>
      </c>
      <c r="G195" s="101"/>
      <c r="H195" s="2"/>
      <c r="I195" s="2"/>
      <c r="J195" s="33"/>
      <c r="K195" s="202">
        <f t="shared" si="31"/>
        <v>2000</v>
      </c>
      <c r="L195" s="202">
        <f t="shared" si="31"/>
        <v>1200</v>
      </c>
      <c r="M195" s="51"/>
      <c r="N195" s="13">
        <f t="shared" si="33"/>
        <v>1928.325</v>
      </c>
      <c r="O195" s="13">
        <f t="shared" si="34"/>
        <v>1156.9950000000001</v>
      </c>
      <c r="P195" s="51"/>
      <c r="Q195" s="587">
        <v>771.33</v>
      </c>
      <c r="R195" s="562">
        <v>701.21</v>
      </c>
      <c r="S195" s="562">
        <v>701.21</v>
      </c>
      <c r="T195" s="554">
        <v>701.21</v>
      </c>
      <c r="U195" s="477">
        <v>701.21</v>
      </c>
      <c r="V195" s="477">
        <v>701.21</v>
      </c>
      <c r="W195" s="477">
        <v>701.21</v>
      </c>
      <c r="X195" s="450">
        <v>649.26400000000001</v>
      </c>
      <c r="Y195" s="450">
        <v>649.26400000000001</v>
      </c>
      <c r="Z195" s="436">
        <v>590.24</v>
      </c>
      <c r="AA195" s="409">
        <v>590.24</v>
      </c>
      <c r="AB195" s="409">
        <v>590.24</v>
      </c>
      <c r="AC195" s="368">
        <v>538.53750000000002</v>
      </c>
      <c r="AD195" s="305">
        <v>430.83</v>
      </c>
      <c r="AE195" s="289">
        <v>412.11500000000007</v>
      </c>
      <c r="AF195" s="277">
        <v>329.69200000000006</v>
      </c>
      <c r="AG195" s="263">
        <v>329.69200000000006</v>
      </c>
      <c r="AH195" s="263">
        <v>329.69200000000006</v>
      </c>
      <c r="AI195" s="208">
        <v>296.70101999999997</v>
      </c>
      <c r="AJ195" s="208">
        <v>296.70101999999997</v>
      </c>
      <c r="AK195" s="208">
        <v>296.70101999999997</v>
      </c>
      <c r="AL195" s="208">
        <v>296.70101999999997</v>
      </c>
      <c r="AM195" s="208">
        <v>267.58749999999998</v>
      </c>
      <c r="AN195" s="190">
        <v>214.07</v>
      </c>
      <c r="AO195" s="312">
        <f t="shared" ca="1" si="39"/>
        <v>1.0999985738936979</v>
      </c>
      <c r="AQ195" s="34"/>
      <c r="AR195" s="34"/>
      <c r="AS195" s="34"/>
      <c r="AT195" s="34"/>
      <c r="AU195" s="34"/>
      <c r="AV195" s="34"/>
    </row>
    <row r="196" spans="1:48" s="144" customFormat="1" ht="23.1" customHeight="1" x14ac:dyDescent="0.25">
      <c r="A196" s="449" t="s">
        <v>251</v>
      </c>
      <c r="B196" s="2">
        <v>1886</v>
      </c>
      <c r="C196" s="2" t="s">
        <v>404</v>
      </c>
      <c r="D196" s="4" t="s">
        <v>544</v>
      </c>
      <c r="E196" s="116">
        <f t="shared" si="42"/>
        <v>4800</v>
      </c>
      <c r="F196" s="117">
        <f t="shared" si="42"/>
        <v>2900</v>
      </c>
      <c r="G196" s="101"/>
      <c r="H196" s="2"/>
      <c r="I196" s="2"/>
      <c r="J196" s="33"/>
      <c r="K196" s="202">
        <f t="shared" si="31"/>
        <v>4800</v>
      </c>
      <c r="L196" s="202">
        <f t="shared" si="31"/>
        <v>2900</v>
      </c>
      <c r="M196" s="51"/>
      <c r="N196" s="13">
        <f t="shared" si="33"/>
        <v>4704.1750000000002</v>
      </c>
      <c r="O196" s="13">
        <f t="shared" si="34"/>
        <v>2822.5050000000001</v>
      </c>
      <c r="P196" s="51"/>
      <c r="Q196" s="587">
        <v>1881.67</v>
      </c>
      <c r="R196" s="562">
        <v>1710.61</v>
      </c>
      <c r="S196" s="562">
        <v>1710.61</v>
      </c>
      <c r="T196" s="554">
        <v>1710.61</v>
      </c>
      <c r="U196" s="477">
        <v>1710.61</v>
      </c>
      <c r="V196" s="477">
        <v>1710.61</v>
      </c>
      <c r="W196" s="477">
        <v>1710.61</v>
      </c>
      <c r="X196" s="450">
        <v>1583.9010000000003</v>
      </c>
      <c r="Y196" s="450">
        <v>1583.9010000000003</v>
      </c>
      <c r="Z196" s="436">
        <v>1439.91</v>
      </c>
      <c r="AA196" s="409">
        <v>1439.91</v>
      </c>
      <c r="AB196" s="409">
        <v>1439.91</v>
      </c>
      <c r="AC196" s="368">
        <v>1313.7874999999999</v>
      </c>
      <c r="AD196" s="305">
        <v>1051.03</v>
      </c>
      <c r="AE196" s="289">
        <v>966.65250000000003</v>
      </c>
      <c r="AF196" s="277">
        <v>773.322</v>
      </c>
      <c r="AG196" s="263">
        <v>773.322</v>
      </c>
      <c r="AH196" s="263">
        <v>773.322</v>
      </c>
      <c r="AI196" s="208">
        <v>696.00761999999997</v>
      </c>
      <c r="AJ196" s="208">
        <v>696.00761999999997</v>
      </c>
      <c r="AK196" s="208">
        <v>696.00761999999997</v>
      </c>
      <c r="AL196" s="208">
        <v>696.00761999999997</v>
      </c>
      <c r="AM196" s="208">
        <v>627.71249999999998</v>
      </c>
      <c r="AN196" s="190">
        <v>502.17</v>
      </c>
      <c r="AO196" s="312">
        <f t="shared" ca="1" si="39"/>
        <v>1.0999994154132153</v>
      </c>
      <c r="AQ196" s="34"/>
      <c r="AR196" s="34"/>
      <c r="AS196" s="34"/>
      <c r="AT196" s="34"/>
      <c r="AU196" s="34"/>
      <c r="AV196" s="34"/>
    </row>
    <row r="197" spans="1:48" s="144" customFormat="1" ht="23.1" customHeight="1" x14ac:dyDescent="0.25">
      <c r="A197" s="449" t="s">
        <v>251</v>
      </c>
      <c r="B197" s="2">
        <v>1887</v>
      </c>
      <c r="C197" s="2" t="s">
        <v>407</v>
      </c>
      <c r="D197" s="4" t="s">
        <v>114</v>
      </c>
      <c r="E197" s="116">
        <f t="shared" si="42"/>
        <v>6500</v>
      </c>
      <c r="F197" s="117">
        <f t="shared" si="42"/>
        <v>3900</v>
      </c>
      <c r="G197" s="101"/>
      <c r="H197" s="2"/>
      <c r="I197" s="2"/>
      <c r="J197" s="33"/>
      <c r="K197" s="202">
        <f t="shared" si="31"/>
        <v>6500</v>
      </c>
      <c r="L197" s="202">
        <f t="shared" si="31"/>
        <v>3900</v>
      </c>
      <c r="M197" s="51"/>
      <c r="N197" s="13">
        <f t="shared" si="33"/>
        <v>6404.2250000000004</v>
      </c>
      <c r="O197" s="13">
        <f t="shared" si="34"/>
        <v>3842.5349999999999</v>
      </c>
      <c r="P197" s="51"/>
      <c r="Q197" s="587">
        <v>2561.69</v>
      </c>
      <c r="R197" s="562">
        <v>2329</v>
      </c>
      <c r="S197" s="562">
        <v>2329</v>
      </c>
      <c r="T197" s="554">
        <v>2328</v>
      </c>
      <c r="U197" s="477">
        <v>2328</v>
      </c>
      <c r="V197" s="477">
        <v>2328</v>
      </c>
      <c r="W197" s="477">
        <v>2328</v>
      </c>
      <c r="X197" s="450">
        <v>2156.308</v>
      </c>
      <c r="Y197" s="450">
        <v>2156.308</v>
      </c>
      <c r="Z197" s="436">
        <v>1960.28</v>
      </c>
      <c r="AA197" s="409">
        <v>1960.28</v>
      </c>
      <c r="AB197" s="409">
        <v>1960.28</v>
      </c>
      <c r="AC197" s="368">
        <v>1788.5749999999998</v>
      </c>
      <c r="AD197" s="305">
        <v>1430.86</v>
      </c>
      <c r="AE197" s="289">
        <v>1315.9987500000002</v>
      </c>
      <c r="AF197" s="277">
        <v>1052.7990000000002</v>
      </c>
      <c r="AG197" s="263">
        <v>1052.7990000000002</v>
      </c>
      <c r="AH197" s="263">
        <v>1052.7990000000002</v>
      </c>
      <c r="AI197" s="208">
        <v>947.52503999999988</v>
      </c>
      <c r="AJ197" s="208">
        <v>947.52503999999988</v>
      </c>
      <c r="AK197" s="208">
        <v>947.52503999999988</v>
      </c>
      <c r="AL197" s="208">
        <v>947.52503999999988</v>
      </c>
      <c r="AM197" s="208">
        <v>854.55</v>
      </c>
      <c r="AN197" s="190">
        <v>683.64</v>
      </c>
      <c r="AO197" s="312">
        <f t="shared" ca="1" si="39"/>
        <v>1.0999098325461572</v>
      </c>
      <c r="AQ197" s="34"/>
      <c r="AR197" s="34"/>
      <c r="AS197" s="34"/>
      <c r="AT197" s="34"/>
      <c r="AU197" s="34"/>
      <c r="AV197" s="34"/>
    </row>
    <row r="198" spans="1:48" s="144" customFormat="1" ht="23.1" customHeight="1" x14ac:dyDescent="0.25">
      <c r="A198" s="449" t="s">
        <v>251</v>
      </c>
      <c r="B198" s="2">
        <v>1892</v>
      </c>
      <c r="C198" s="2" t="s">
        <v>410</v>
      </c>
      <c r="D198" s="4" t="s">
        <v>117</v>
      </c>
      <c r="E198" s="116">
        <f t="shared" si="42"/>
        <v>10200</v>
      </c>
      <c r="F198" s="117">
        <f t="shared" si="42"/>
        <v>6200</v>
      </c>
      <c r="G198" s="101"/>
      <c r="H198" s="2"/>
      <c r="I198" s="2"/>
      <c r="J198" s="33"/>
      <c r="K198" s="202">
        <f t="shared" si="31"/>
        <v>10200</v>
      </c>
      <c r="L198" s="202">
        <f t="shared" si="31"/>
        <v>6200</v>
      </c>
      <c r="M198" s="51"/>
      <c r="N198" s="13">
        <f t="shared" si="33"/>
        <v>10187.975</v>
      </c>
      <c r="O198" s="13">
        <f t="shared" si="34"/>
        <v>6112.7849999999999</v>
      </c>
      <c r="P198" s="51"/>
      <c r="Q198" s="587">
        <v>4075.19</v>
      </c>
      <c r="R198" s="562">
        <v>3704.72</v>
      </c>
      <c r="S198" s="562">
        <v>3704.72</v>
      </c>
      <c r="T198" s="554">
        <v>3704.72</v>
      </c>
      <c r="U198" s="477">
        <v>3704.72</v>
      </c>
      <c r="V198" s="477">
        <v>3704.72</v>
      </c>
      <c r="W198" s="477">
        <v>3704.72</v>
      </c>
      <c r="X198" s="450">
        <v>3430.2950000000001</v>
      </c>
      <c r="Y198" s="450">
        <v>3430.2950000000001</v>
      </c>
      <c r="Z198" s="436">
        <v>3118.45</v>
      </c>
      <c r="AA198" s="409">
        <v>3118.45</v>
      </c>
      <c r="AB198" s="409">
        <v>3118.45</v>
      </c>
      <c r="AC198" s="368">
        <v>2845.2999999999997</v>
      </c>
      <c r="AD198" s="305">
        <v>2276.2399999999998</v>
      </c>
      <c r="AE198" s="289">
        <v>2093.52</v>
      </c>
      <c r="AF198" s="277">
        <v>1674.816</v>
      </c>
      <c r="AG198" s="263">
        <v>1674.816</v>
      </c>
      <c r="AH198" s="263">
        <v>1674.816</v>
      </c>
      <c r="AI198" s="208">
        <v>1507.3442999999997</v>
      </c>
      <c r="AJ198" s="208">
        <v>1507.3442999999997</v>
      </c>
      <c r="AK198" s="208">
        <v>1507.3442999999997</v>
      </c>
      <c r="AL198" s="208">
        <v>1507.3442999999997</v>
      </c>
      <c r="AM198" s="208">
        <v>1359.4375</v>
      </c>
      <c r="AN198" s="190">
        <v>1087.55</v>
      </c>
      <c r="AO198" s="312">
        <f t="shared" ca="1" si="39"/>
        <v>1.0999994601481353</v>
      </c>
      <c r="AQ198" s="34"/>
      <c r="AR198" s="34"/>
      <c r="AS198" s="34"/>
      <c r="AT198" s="34"/>
      <c r="AU198" s="34"/>
      <c r="AV198" s="34"/>
    </row>
    <row r="199" spans="1:48" s="144" customFormat="1" ht="23.1" customHeight="1" x14ac:dyDescent="0.25">
      <c r="A199" s="449" t="s">
        <v>251</v>
      </c>
      <c r="B199" s="2">
        <v>1893</v>
      </c>
      <c r="C199" s="2" t="s">
        <v>411</v>
      </c>
      <c r="D199" s="4" t="s">
        <v>118</v>
      </c>
      <c r="E199" s="116">
        <f t="shared" si="42"/>
        <v>17000</v>
      </c>
      <c r="F199" s="117">
        <f t="shared" si="42"/>
        <v>10200</v>
      </c>
      <c r="G199" s="101"/>
      <c r="H199" s="2"/>
      <c r="I199" s="2"/>
      <c r="J199" s="33"/>
      <c r="K199" s="202">
        <f t="shared" si="31"/>
        <v>17000</v>
      </c>
      <c r="L199" s="202">
        <f t="shared" si="31"/>
        <v>10200</v>
      </c>
      <c r="M199" s="51"/>
      <c r="N199" s="13">
        <f t="shared" si="33"/>
        <v>16992.5</v>
      </c>
      <c r="O199" s="13">
        <f t="shared" si="34"/>
        <v>10195.5</v>
      </c>
      <c r="P199" s="51"/>
      <c r="Q199" s="587">
        <v>6797</v>
      </c>
      <c r="R199" s="562">
        <v>6178.96</v>
      </c>
      <c r="S199" s="562">
        <v>6178.96</v>
      </c>
      <c r="T199" s="554">
        <v>6178.96</v>
      </c>
      <c r="U199" s="477">
        <v>6178.96</v>
      </c>
      <c r="V199" s="477">
        <v>6178.96</v>
      </c>
      <c r="W199" s="477">
        <v>6178.96</v>
      </c>
      <c r="X199" s="450">
        <v>5721.5070000000005</v>
      </c>
      <c r="Y199" s="450">
        <v>5721.5070000000005</v>
      </c>
      <c r="Z199" s="436">
        <v>5201.37</v>
      </c>
      <c r="AA199" s="409">
        <v>5201.37</v>
      </c>
      <c r="AB199" s="409">
        <v>5201.37</v>
      </c>
      <c r="AC199" s="368">
        <v>4745.5625</v>
      </c>
      <c r="AD199" s="305">
        <v>3796.45</v>
      </c>
      <c r="AE199" s="289">
        <v>3491.7300000000005</v>
      </c>
      <c r="AF199" s="277">
        <v>2793.3840000000005</v>
      </c>
      <c r="AG199" s="263">
        <v>2793.3840000000005</v>
      </c>
      <c r="AH199" s="263">
        <v>2793.3840000000005</v>
      </c>
      <c r="AI199" s="208">
        <v>2514.0376799999999</v>
      </c>
      <c r="AJ199" s="208">
        <v>2514.0376799999999</v>
      </c>
      <c r="AK199" s="208">
        <v>2514.0376799999999</v>
      </c>
      <c r="AL199" s="208">
        <v>2514.0376799999999</v>
      </c>
      <c r="AM199" s="208">
        <v>2267.3500000000004</v>
      </c>
      <c r="AN199" s="190">
        <v>1813.88</v>
      </c>
      <c r="AO199" s="312">
        <f t="shared" ca="1" si="39"/>
        <v>1.1000233048927328</v>
      </c>
      <c r="AQ199" s="34"/>
      <c r="AR199" s="34"/>
      <c r="AS199" s="34"/>
      <c r="AT199" s="34"/>
      <c r="AU199" s="34"/>
      <c r="AV199" s="34"/>
    </row>
    <row r="200" spans="1:48" s="144" customFormat="1" ht="23.1" hidden="1" customHeight="1" x14ac:dyDescent="0.25">
      <c r="A200" s="449" t="s">
        <v>251</v>
      </c>
      <c r="B200" s="2"/>
      <c r="C200" s="2"/>
      <c r="D200" s="4" t="s">
        <v>252</v>
      </c>
      <c r="E200" s="116"/>
      <c r="F200" s="117"/>
      <c r="G200" s="101"/>
      <c r="H200" s="2"/>
      <c r="I200" s="2"/>
      <c r="J200" s="33"/>
      <c r="K200" s="202">
        <f t="shared" si="31"/>
        <v>0</v>
      </c>
      <c r="L200" s="202">
        <f t="shared" si="31"/>
        <v>0</v>
      </c>
      <c r="M200" s="51"/>
      <c r="N200" s="13">
        <f t="shared" si="33"/>
        <v>0</v>
      </c>
      <c r="O200" s="13">
        <f t="shared" si="34"/>
        <v>0</v>
      </c>
      <c r="P200" s="51"/>
      <c r="Q200" s="587"/>
      <c r="R200" s="562"/>
      <c r="S200" s="562"/>
      <c r="T200" s="554"/>
      <c r="U200" s="477"/>
      <c r="V200" s="477"/>
      <c r="W200" s="477"/>
      <c r="X200" s="450">
        <v>0</v>
      </c>
      <c r="Y200" s="450">
        <v>0</v>
      </c>
      <c r="Z200" s="436"/>
      <c r="AA200" s="409">
        <v>0</v>
      </c>
      <c r="AB200" s="409">
        <v>0</v>
      </c>
      <c r="AC200" s="368">
        <v>0</v>
      </c>
      <c r="AD200" s="300">
        <v>0</v>
      </c>
      <c r="AE200" s="289">
        <v>0</v>
      </c>
      <c r="AF200" s="277"/>
      <c r="AG200" s="263"/>
      <c r="AH200" s="263">
        <v>0</v>
      </c>
      <c r="AI200" s="208">
        <v>0</v>
      </c>
      <c r="AJ200" s="208">
        <v>0</v>
      </c>
      <c r="AK200" s="208">
        <v>0</v>
      </c>
      <c r="AL200" s="208">
        <v>0</v>
      </c>
      <c r="AM200" s="208">
        <v>0</v>
      </c>
      <c r="AN200" s="190"/>
      <c r="AO200" s="312" t="e">
        <f t="shared" ca="1" si="39"/>
        <v>#DIV/0!</v>
      </c>
      <c r="AQ200" s="34"/>
      <c r="AR200" s="34"/>
      <c r="AS200" s="34"/>
      <c r="AT200" s="34"/>
      <c r="AU200" s="34"/>
      <c r="AV200" s="34"/>
    </row>
    <row r="201" spans="1:48" s="144" customFormat="1" ht="23.1" customHeight="1" x14ac:dyDescent="0.25">
      <c r="A201" s="449" t="s">
        <v>251</v>
      </c>
      <c r="B201" s="2">
        <v>1894</v>
      </c>
      <c r="C201" s="2" t="s">
        <v>412</v>
      </c>
      <c r="D201" s="4" t="s">
        <v>119</v>
      </c>
      <c r="E201" s="116">
        <f t="shared" si="42"/>
        <v>36700</v>
      </c>
      <c r="F201" s="117">
        <f t="shared" si="42"/>
        <v>22000</v>
      </c>
      <c r="G201" s="101"/>
      <c r="H201" s="2"/>
      <c r="I201" s="2"/>
      <c r="J201" s="33"/>
      <c r="K201" s="202">
        <f t="shared" si="31"/>
        <v>36700</v>
      </c>
      <c r="L201" s="202">
        <f t="shared" si="31"/>
        <v>22000</v>
      </c>
      <c r="M201" s="51"/>
      <c r="N201" s="13">
        <f t="shared" si="33"/>
        <v>36612.5</v>
      </c>
      <c r="O201" s="13">
        <f t="shared" si="34"/>
        <v>21967.5</v>
      </c>
      <c r="P201" s="51"/>
      <c r="Q201" s="589">
        <v>14645</v>
      </c>
      <c r="R201" s="579">
        <v>13313.47</v>
      </c>
      <c r="S201" s="579">
        <v>13313.47</v>
      </c>
      <c r="T201" s="556">
        <v>13313.47</v>
      </c>
      <c r="U201" s="479">
        <v>13313.47</v>
      </c>
      <c r="V201" s="479">
        <v>13313.47</v>
      </c>
      <c r="W201" s="479">
        <v>13313.47</v>
      </c>
      <c r="X201" s="450">
        <v>12327.271000000002</v>
      </c>
      <c r="Y201" s="450">
        <v>12327.271000000002</v>
      </c>
      <c r="Z201" s="436">
        <v>11206.61</v>
      </c>
      <c r="AA201" s="409">
        <v>11206.61</v>
      </c>
      <c r="AB201" s="409">
        <v>11206.61</v>
      </c>
      <c r="AC201" s="368">
        <v>10225.012500000001</v>
      </c>
      <c r="AD201" s="305">
        <v>8180.01</v>
      </c>
      <c r="AE201" s="289">
        <v>7523.4225000000006</v>
      </c>
      <c r="AF201" s="277">
        <v>6018.7380000000003</v>
      </c>
      <c r="AG201" s="263">
        <v>6018.7380000000003</v>
      </c>
      <c r="AH201" s="263">
        <v>6018.7380000000003</v>
      </c>
      <c r="AI201" s="208">
        <v>5416.86222</v>
      </c>
      <c r="AJ201" s="208">
        <v>5416.86222</v>
      </c>
      <c r="AK201" s="208">
        <v>5416.86222</v>
      </c>
      <c r="AL201" s="208">
        <v>5416.86222</v>
      </c>
      <c r="AM201" s="208">
        <v>4885.3374999999996</v>
      </c>
      <c r="AN201" s="191">
        <v>3908.27</v>
      </c>
      <c r="AO201" s="312">
        <f t="shared" ca="1" si="39"/>
        <v>1.1000137454773249</v>
      </c>
      <c r="AQ201" s="34"/>
      <c r="AR201" s="34"/>
      <c r="AS201" s="34"/>
      <c r="AT201" s="34"/>
      <c r="AU201" s="34"/>
      <c r="AV201" s="34"/>
    </row>
    <row r="202" spans="1:48" s="144" customFormat="1" ht="23.1" hidden="1" customHeight="1" x14ac:dyDescent="0.25">
      <c r="A202" s="2"/>
      <c r="B202" s="2"/>
      <c r="C202" s="2"/>
      <c r="D202" s="136"/>
      <c r="E202" s="138"/>
      <c r="F202" s="139"/>
      <c r="G202" s="99"/>
      <c r="H202" s="2"/>
      <c r="I202" s="2"/>
      <c r="J202" s="34"/>
      <c r="K202" s="202">
        <f t="shared" si="31"/>
        <v>0</v>
      </c>
      <c r="L202" s="202">
        <f t="shared" si="31"/>
        <v>0</v>
      </c>
      <c r="M202" s="2"/>
      <c r="N202" s="13"/>
      <c r="O202" s="13"/>
      <c r="P202" s="2"/>
      <c r="Q202" s="398"/>
      <c r="R202" s="398"/>
      <c r="S202" s="398"/>
      <c r="T202" s="398"/>
      <c r="U202" s="398"/>
      <c r="V202" s="398"/>
      <c r="W202" s="398"/>
      <c r="X202" s="398"/>
      <c r="Y202" s="398"/>
      <c r="Z202" s="400"/>
      <c r="AA202" s="401"/>
      <c r="AB202" s="401"/>
      <c r="AC202" s="329"/>
      <c r="AD202" s="329"/>
      <c r="AE202" s="330"/>
      <c r="AF202" s="280"/>
      <c r="AG202" s="331"/>
      <c r="AH202" s="331"/>
      <c r="AI202" s="237"/>
      <c r="AJ202" s="237"/>
      <c r="AK202" s="237"/>
      <c r="AL202" s="237"/>
      <c r="AM202" s="237"/>
      <c r="AN202" s="197"/>
      <c r="AO202" s="312" t="e">
        <f t="shared" ca="1" si="39"/>
        <v>#DIV/0!</v>
      </c>
      <c r="AQ202" s="34"/>
      <c r="AR202" s="34"/>
      <c r="AS202" s="34"/>
      <c r="AT202" s="34"/>
      <c r="AU202" s="34"/>
      <c r="AV202" s="34"/>
    </row>
    <row r="203" spans="1:48" s="144" customFormat="1" ht="23.1" customHeight="1" x14ac:dyDescent="0.25">
      <c r="A203" s="2"/>
      <c r="B203" s="2"/>
      <c r="C203" s="2"/>
      <c r="D203" s="615" t="s">
        <v>789</v>
      </c>
      <c r="E203" s="615"/>
      <c r="F203" s="615"/>
      <c r="G203" s="615"/>
      <c r="H203" s="615"/>
      <c r="I203" s="615"/>
      <c r="J203" s="47"/>
      <c r="K203" s="202">
        <f t="shared" si="31"/>
        <v>0</v>
      </c>
      <c r="L203" s="202">
        <f t="shared" si="31"/>
        <v>0</v>
      </c>
      <c r="M203" s="51"/>
      <c r="N203" s="13"/>
      <c r="O203" s="13"/>
      <c r="P203" s="51"/>
      <c r="Q203" s="588">
        <v>45589</v>
      </c>
      <c r="R203" s="571">
        <v>45569</v>
      </c>
      <c r="S203" s="571">
        <v>45569</v>
      </c>
      <c r="T203" s="553">
        <v>45483</v>
      </c>
      <c r="U203" s="521">
        <v>45455</v>
      </c>
      <c r="V203" s="510">
        <v>45425</v>
      </c>
      <c r="W203" s="474">
        <v>220324</v>
      </c>
      <c r="X203" s="474">
        <v>220324</v>
      </c>
      <c r="Y203" s="446"/>
      <c r="Z203" s="432"/>
      <c r="AA203" s="402"/>
      <c r="AB203" s="402"/>
      <c r="AC203" s="369"/>
      <c r="AD203" s="317"/>
      <c r="AE203" s="315"/>
      <c r="AF203" s="316"/>
      <c r="AG203" s="319"/>
      <c r="AH203" s="318"/>
      <c r="AI203" s="209"/>
      <c r="AJ203" s="209"/>
      <c r="AK203" s="209"/>
      <c r="AL203" s="209"/>
      <c r="AM203" s="209"/>
      <c r="AN203" s="191"/>
      <c r="AO203" s="312">
        <f t="shared" ca="1" si="39"/>
        <v>1.0004388948627356</v>
      </c>
      <c r="AQ203" s="34"/>
      <c r="AR203" s="34"/>
      <c r="AS203" s="34"/>
      <c r="AT203" s="34"/>
      <c r="AU203" s="34"/>
      <c r="AV203" s="34"/>
    </row>
    <row r="204" spans="1:48" s="144" customFormat="1" ht="11.1" hidden="1" customHeight="1" x14ac:dyDescent="0.25">
      <c r="A204" s="2"/>
      <c r="B204" s="2"/>
      <c r="C204" s="2"/>
      <c r="D204" s="45"/>
      <c r="E204" s="45"/>
      <c r="F204" s="45"/>
      <c r="G204" s="45"/>
      <c r="H204" s="45"/>
      <c r="I204" s="45"/>
      <c r="J204" s="2"/>
      <c r="K204" s="202">
        <f t="shared" si="31"/>
        <v>0</v>
      </c>
      <c r="L204" s="202">
        <f t="shared" si="31"/>
        <v>0</v>
      </c>
      <c r="M204" s="2"/>
      <c r="N204" s="13"/>
      <c r="O204" s="13"/>
      <c r="P204" s="2"/>
      <c r="Q204" s="591"/>
      <c r="R204" s="572"/>
      <c r="S204" s="572"/>
      <c r="T204" s="555"/>
      <c r="U204" s="526"/>
      <c r="V204" s="341"/>
      <c r="W204" s="341"/>
      <c r="X204" s="341"/>
      <c r="Y204" s="341"/>
      <c r="Z204" s="321"/>
      <c r="AA204" s="342"/>
      <c r="AB204" s="342"/>
      <c r="AC204" s="342"/>
      <c r="AD204" s="342"/>
      <c r="AE204" s="322"/>
      <c r="AF204" s="279"/>
      <c r="AG204" s="343"/>
      <c r="AH204" s="323"/>
      <c r="AI204" s="211"/>
      <c r="AJ204" s="211"/>
      <c r="AK204" s="211"/>
      <c r="AL204" s="211"/>
      <c r="AM204" s="211"/>
      <c r="AN204" s="197"/>
      <c r="AO204" s="312" t="e">
        <f t="shared" ca="1" si="39"/>
        <v>#DIV/0!</v>
      </c>
      <c r="AQ204" s="34"/>
      <c r="AR204" s="34"/>
      <c r="AS204" s="34"/>
      <c r="AT204" s="34"/>
      <c r="AU204" s="34"/>
      <c r="AV204" s="34"/>
    </row>
    <row r="205" spans="1:48" s="144" customFormat="1" ht="23.1" customHeight="1" x14ac:dyDescent="0.25">
      <c r="A205" s="516" t="s">
        <v>986</v>
      </c>
      <c r="B205" s="2">
        <v>266</v>
      </c>
      <c r="C205" s="2" t="s">
        <v>336</v>
      </c>
      <c r="D205" s="5" t="s">
        <v>658</v>
      </c>
      <c r="E205" s="292">
        <f t="shared" ref="E205:F219" si="43">K205</f>
        <v>1900</v>
      </c>
      <c r="F205" s="293">
        <f t="shared" si="43"/>
        <v>1200</v>
      </c>
      <c r="G205" s="101"/>
      <c r="H205" s="2"/>
      <c r="I205" s="45"/>
      <c r="J205" s="33"/>
      <c r="K205" s="202">
        <f t="shared" si="31"/>
        <v>1900</v>
      </c>
      <c r="L205" s="202">
        <f t="shared" si="31"/>
        <v>1200</v>
      </c>
      <c r="M205" s="51"/>
      <c r="N205" s="13">
        <f t="shared" si="33"/>
        <v>1846.4250000000002</v>
      </c>
      <c r="O205" s="13">
        <f t="shared" si="34"/>
        <v>1107.855</v>
      </c>
      <c r="P205" s="51"/>
      <c r="Q205" s="587">
        <v>738.57</v>
      </c>
      <c r="R205" s="562">
        <v>738.57</v>
      </c>
      <c r="S205" s="562">
        <v>738.57</v>
      </c>
      <c r="T205" s="554">
        <v>738.57</v>
      </c>
      <c r="U205" s="522">
        <v>738.57</v>
      </c>
      <c r="V205" s="398">
        <v>738.57</v>
      </c>
      <c r="W205" s="398">
        <v>738.57</v>
      </c>
      <c r="X205" s="398">
        <v>738.57</v>
      </c>
      <c r="Y205" s="398">
        <v>738.57</v>
      </c>
      <c r="Z205" s="436">
        <v>738.57</v>
      </c>
      <c r="AA205" s="399">
        <v>706.48531250000008</v>
      </c>
      <c r="AB205" s="399">
        <v>706.48531250000008</v>
      </c>
      <c r="AC205" s="371">
        <v>642.25937499999998</v>
      </c>
      <c r="AD205" s="303">
        <v>442.9375</v>
      </c>
      <c r="AE205" s="289">
        <v>442.9375</v>
      </c>
      <c r="AF205" s="277">
        <v>354.35</v>
      </c>
      <c r="AG205" s="263">
        <v>354.35</v>
      </c>
      <c r="AH205" s="263">
        <v>354.35</v>
      </c>
      <c r="AI205" s="208">
        <v>316.38222000000002</v>
      </c>
      <c r="AJ205" s="208">
        <v>316.38222000000002</v>
      </c>
      <c r="AK205" s="208">
        <v>316.38222000000002</v>
      </c>
      <c r="AL205" s="208">
        <v>316.38222000000002</v>
      </c>
      <c r="AM205" s="208">
        <v>285.33750000000003</v>
      </c>
      <c r="AN205" s="190">
        <v>228.27</v>
      </c>
      <c r="AO205" s="312">
        <f t="shared" ca="1" si="39"/>
        <v>1</v>
      </c>
      <c r="AQ205" s="34"/>
      <c r="AR205" s="34"/>
      <c r="AS205" s="34"/>
      <c r="AT205" s="34"/>
      <c r="AU205" s="34"/>
      <c r="AV205" s="34"/>
    </row>
    <row r="206" spans="1:48" s="144" customFormat="1" ht="23.1" customHeight="1" x14ac:dyDescent="0.25">
      <c r="A206" s="516" t="s">
        <v>986</v>
      </c>
      <c r="B206" s="2">
        <v>267</v>
      </c>
      <c r="C206" s="2" t="s">
        <v>337</v>
      </c>
      <c r="D206" s="4" t="s">
        <v>692</v>
      </c>
      <c r="E206" s="116">
        <f t="shared" si="43"/>
        <v>3100</v>
      </c>
      <c r="F206" s="117">
        <f t="shared" si="43"/>
        <v>1900</v>
      </c>
      <c r="G206" s="101"/>
      <c r="H206" s="2"/>
      <c r="I206" s="45"/>
      <c r="J206" s="33"/>
      <c r="K206" s="202">
        <f t="shared" si="31"/>
        <v>3100</v>
      </c>
      <c r="L206" s="202">
        <f t="shared" si="31"/>
        <v>1900</v>
      </c>
      <c r="M206" s="51"/>
      <c r="N206" s="13">
        <f t="shared" si="33"/>
        <v>3082.5250000000001</v>
      </c>
      <c r="O206" s="13">
        <f t="shared" si="34"/>
        <v>1849.5149999999999</v>
      </c>
      <c r="P206" s="51"/>
      <c r="Q206" s="587">
        <v>1233.01</v>
      </c>
      <c r="R206" s="562">
        <v>1233.01</v>
      </c>
      <c r="S206" s="562">
        <v>1233.01</v>
      </c>
      <c r="T206" s="554">
        <v>1233.01</v>
      </c>
      <c r="U206" s="522">
        <v>1233.01</v>
      </c>
      <c r="V206" s="398">
        <v>1233.01</v>
      </c>
      <c r="W206" s="398">
        <v>1233.01</v>
      </c>
      <c r="X206" s="398">
        <v>1233.01</v>
      </c>
      <c r="Y206" s="398">
        <v>1233.01</v>
      </c>
      <c r="Z206" s="436">
        <v>1233.01</v>
      </c>
      <c r="AA206" s="399">
        <v>1179.42275</v>
      </c>
      <c r="AB206" s="399">
        <v>1179.42275</v>
      </c>
      <c r="AC206" s="371">
        <v>1072.2024999999999</v>
      </c>
      <c r="AD206" s="303">
        <v>739.44999999999993</v>
      </c>
      <c r="AE206" s="289">
        <v>739.44999999999993</v>
      </c>
      <c r="AF206" s="277">
        <v>591.55999999999995</v>
      </c>
      <c r="AG206" s="263">
        <v>591.55999999999995</v>
      </c>
      <c r="AH206" s="263">
        <v>591.55999999999995</v>
      </c>
      <c r="AI206" s="208">
        <v>528.17687999999998</v>
      </c>
      <c r="AJ206" s="208">
        <v>528.17687999999998</v>
      </c>
      <c r="AK206" s="208">
        <v>528.17687999999998</v>
      </c>
      <c r="AL206" s="208">
        <v>528.17687999999998</v>
      </c>
      <c r="AM206" s="208">
        <v>476.34999999999997</v>
      </c>
      <c r="AN206" s="190">
        <v>381.08</v>
      </c>
      <c r="AO206" s="312">
        <f t="shared" ca="1" si="39"/>
        <v>1</v>
      </c>
      <c r="AQ206" s="34"/>
      <c r="AR206" s="34"/>
      <c r="AS206" s="34"/>
      <c r="AT206" s="34"/>
      <c r="AU206" s="34"/>
      <c r="AV206" s="34"/>
    </row>
    <row r="207" spans="1:48" s="144" customFormat="1" ht="3.95" customHeight="1" x14ac:dyDescent="0.25">
      <c r="A207" s="516" t="s">
        <v>986</v>
      </c>
      <c r="B207" s="2"/>
      <c r="C207" s="2"/>
      <c r="D207" s="136"/>
      <c r="E207" s="138"/>
      <c r="F207" s="139"/>
      <c r="G207" s="101"/>
      <c r="H207" s="2"/>
      <c r="I207" s="45"/>
      <c r="J207" s="33"/>
      <c r="K207" s="202">
        <f t="shared" si="31"/>
        <v>0</v>
      </c>
      <c r="L207" s="202">
        <f t="shared" si="31"/>
        <v>0</v>
      </c>
      <c r="M207" s="51"/>
      <c r="N207" s="13"/>
      <c r="O207" s="13"/>
      <c r="P207" s="51"/>
      <c r="Q207" s="592"/>
      <c r="R207" s="554"/>
      <c r="S207" s="554"/>
      <c r="T207" s="554"/>
      <c r="U207" s="522"/>
      <c r="V207" s="398"/>
      <c r="W207" s="398"/>
      <c r="X207" s="398"/>
      <c r="Y207" s="398"/>
      <c r="Z207" s="400"/>
      <c r="AA207" s="399"/>
      <c r="AB207" s="399"/>
      <c r="AC207" s="371"/>
      <c r="AD207" s="303"/>
      <c r="AE207" s="289"/>
      <c r="AF207" s="277"/>
      <c r="AG207" s="263"/>
      <c r="AH207" s="263"/>
      <c r="AI207" s="208"/>
      <c r="AJ207" s="208"/>
      <c r="AK207" s="208"/>
      <c r="AL207" s="208"/>
      <c r="AM207" s="208"/>
      <c r="AN207" s="190"/>
      <c r="AO207" s="312" t="e">
        <f t="shared" ca="1" si="39"/>
        <v>#DIV/0!</v>
      </c>
      <c r="AQ207" s="34"/>
      <c r="AR207" s="34"/>
      <c r="AS207" s="34"/>
      <c r="AT207" s="34"/>
      <c r="AU207" s="34"/>
      <c r="AV207" s="34"/>
    </row>
    <row r="208" spans="1:48" s="144" customFormat="1" ht="23.1" customHeight="1" x14ac:dyDescent="0.25">
      <c r="A208" s="516" t="s">
        <v>986</v>
      </c>
      <c r="B208" s="2">
        <v>4752</v>
      </c>
      <c r="C208" s="2" t="s">
        <v>501</v>
      </c>
      <c r="D208" s="4" t="s">
        <v>249</v>
      </c>
      <c r="E208" s="116">
        <f t="shared" si="43"/>
        <v>3500</v>
      </c>
      <c r="F208" s="117">
        <f t="shared" si="43"/>
        <v>2100</v>
      </c>
      <c r="G208" s="101"/>
      <c r="H208" s="2"/>
      <c r="I208" s="45"/>
      <c r="J208" s="33"/>
      <c r="K208" s="202">
        <f t="shared" si="31"/>
        <v>3500</v>
      </c>
      <c r="L208" s="202">
        <f t="shared" si="31"/>
        <v>2100</v>
      </c>
      <c r="M208" s="51"/>
      <c r="N208" s="13">
        <f t="shared" si="33"/>
        <v>3447.5</v>
      </c>
      <c r="O208" s="13">
        <f t="shared" si="34"/>
        <v>2068.5</v>
      </c>
      <c r="P208" s="51"/>
      <c r="Q208" s="587">
        <v>1379</v>
      </c>
      <c r="R208" s="562">
        <v>1379</v>
      </c>
      <c r="S208" s="562">
        <v>1379</v>
      </c>
      <c r="T208" s="554">
        <v>1379</v>
      </c>
      <c r="U208" s="522">
        <v>1379</v>
      </c>
      <c r="V208" s="398">
        <v>1379</v>
      </c>
      <c r="W208" s="398">
        <v>1149.47</v>
      </c>
      <c r="X208" s="398">
        <v>1149.47</v>
      </c>
      <c r="Y208" s="398">
        <v>1149.47</v>
      </c>
      <c r="Z208" s="436">
        <v>1149.47</v>
      </c>
      <c r="AA208" s="399">
        <v>1099.4973</v>
      </c>
      <c r="AB208" s="399">
        <v>1099.4973</v>
      </c>
      <c r="AC208" s="371">
        <v>999.54300000000001</v>
      </c>
      <c r="AD208" s="303">
        <v>689.34</v>
      </c>
      <c r="AE208" s="289">
        <v>692.5</v>
      </c>
      <c r="AF208" s="277">
        <v>554</v>
      </c>
      <c r="AG208" s="272">
        <v>554</v>
      </c>
      <c r="AH208" s="263">
        <v>551.47</v>
      </c>
      <c r="AI208" s="208">
        <v>492.37649999999996</v>
      </c>
      <c r="AJ208" s="208">
        <v>492.37649999999996</v>
      </c>
      <c r="AK208" s="208">
        <v>492.37649999999996</v>
      </c>
      <c r="AL208" s="208">
        <v>492.37649999999996</v>
      </c>
      <c r="AM208" s="208">
        <v>444.0625</v>
      </c>
      <c r="AN208" s="190">
        <v>355.25</v>
      </c>
      <c r="AO208" s="312">
        <f t="shared" ca="1" si="39"/>
        <v>1</v>
      </c>
      <c r="AQ208" s="34"/>
      <c r="AR208" s="34"/>
      <c r="AS208" s="34"/>
      <c r="AT208" s="34"/>
      <c r="AU208" s="34"/>
      <c r="AV208" s="34"/>
    </row>
    <row r="209" spans="1:48" s="144" customFormat="1" ht="23.1" customHeight="1" x14ac:dyDescent="0.25">
      <c r="A209" s="516" t="s">
        <v>986</v>
      </c>
      <c r="B209" s="2">
        <v>4753</v>
      </c>
      <c r="C209" s="2" t="s">
        <v>502</v>
      </c>
      <c r="D209" s="4" t="s">
        <v>248</v>
      </c>
      <c r="E209" s="116">
        <f t="shared" si="43"/>
        <v>5300</v>
      </c>
      <c r="F209" s="117">
        <f t="shared" si="43"/>
        <v>3200</v>
      </c>
      <c r="G209" s="101"/>
      <c r="H209" s="2"/>
      <c r="I209" s="45"/>
      <c r="J209" s="33"/>
      <c r="K209" s="202">
        <f t="shared" ref="K209:L271" si="44">MROUND(N209+48,100)</f>
        <v>5300</v>
      </c>
      <c r="L209" s="202">
        <f t="shared" si="44"/>
        <v>3200</v>
      </c>
      <c r="M209" s="51"/>
      <c r="N209" s="13">
        <f t="shared" si="33"/>
        <v>5238.625</v>
      </c>
      <c r="O209" s="13">
        <f t="shared" si="34"/>
        <v>3143.1749999999997</v>
      </c>
      <c r="P209" s="51"/>
      <c r="Q209" s="587">
        <v>2095.4499999999998</v>
      </c>
      <c r="R209" s="562">
        <v>2095.4499999999998</v>
      </c>
      <c r="S209" s="562">
        <v>2095.4499999999998</v>
      </c>
      <c r="T209" s="554">
        <v>2095.4499999999998</v>
      </c>
      <c r="U209" s="522">
        <v>2095.4499999999998</v>
      </c>
      <c r="V209" s="398">
        <v>2095.4499999999998</v>
      </c>
      <c r="W209" s="398">
        <v>1746.93</v>
      </c>
      <c r="X209" s="398">
        <v>1746.93</v>
      </c>
      <c r="Y209" s="398">
        <v>1746.93</v>
      </c>
      <c r="Z209" s="436">
        <v>1746.93</v>
      </c>
      <c r="AA209" s="399">
        <v>1670.9858000000004</v>
      </c>
      <c r="AB209" s="399">
        <v>1670.9858000000004</v>
      </c>
      <c r="AC209" s="371">
        <v>1519.0780000000002</v>
      </c>
      <c r="AD209" s="303">
        <v>1047.6400000000001</v>
      </c>
      <c r="AE209" s="289">
        <v>1048.75</v>
      </c>
      <c r="AF209" s="277">
        <v>839</v>
      </c>
      <c r="AG209" s="272">
        <v>839</v>
      </c>
      <c r="AH209" s="263">
        <v>838.11</v>
      </c>
      <c r="AI209" s="208">
        <v>748.30139999999994</v>
      </c>
      <c r="AJ209" s="208">
        <v>748.30139999999994</v>
      </c>
      <c r="AK209" s="208">
        <v>748.30139999999994</v>
      </c>
      <c r="AL209" s="208">
        <v>748.30139999999994</v>
      </c>
      <c r="AM209" s="208">
        <v>674.875</v>
      </c>
      <c r="AN209" s="190">
        <v>539.9</v>
      </c>
      <c r="AO209" s="312">
        <f t="shared" ca="1" si="39"/>
        <v>1</v>
      </c>
      <c r="AQ209" s="34"/>
      <c r="AR209" s="34"/>
      <c r="AS209" s="34"/>
      <c r="AT209" s="34"/>
      <c r="AU209" s="34"/>
      <c r="AV209" s="34"/>
    </row>
    <row r="210" spans="1:48" s="144" customFormat="1" ht="23.1" customHeight="1" x14ac:dyDescent="0.25">
      <c r="A210" s="516" t="s">
        <v>986</v>
      </c>
      <c r="B210" s="2">
        <v>4754</v>
      </c>
      <c r="C210" s="2" t="s">
        <v>503</v>
      </c>
      <c r="D210" s="4" t="s">
        <v>247</v>
      </c>
      <c r="E210" s="116">
        <f t="shared" si="43"/>
        <v>8300</v>
      </c>
      <c r="F210" s="117">
        <f t="shared" si="43"/>
        <v>5000</v>
      </c>
      <c r="G210" s="101"/>
      <c r="H210" s="2"/>
      <c r="I210" s="45"/>
      <c r="J210" s="33"/>
      <c r="K210" s="202">
        <f t="shared" si="44"/>
        <v>8300</v>
      </c>
      <c r="L210" s="202">
        <f t="shared" si="44"/>
        <v>5000</v>
      </c>
      <c r="M210" s="51"/>
      <c r="N210" s="13">
        <f t="shared" si="33"/>
        <v>8268.8250000000007</v>
      </c>
      <c r="O210" s="13">
        <f t="shared" si="34"/>
        <v>4961.2950000000001</v>
      </c>
      <c r="P210" s="51"/>
      <c r="Q210" s="587">
        <v>3307.53</v>
      </c>
      <c r="R210" s="562">
        <v>3307.53</v>
      </c>
      <c r="S210" s="562">
        <v>3307.53</v>
      </c>
      <c r="T210" s="554">
        <v>3307.53</v>
      </c>
      <c r="U210" s="522">
        <v>3307.53</v>
      </c>
      <c r="V210" s="398">
        <v>3307.53</v>
      </c>
      <c r="W210" s="398">
        <v>2758.37</v>
      </c>
      <c r="X210" s="398">
        <v>2758.37</v>
      </c>
      <c r="Y210" s="398">
        <v>2758.37</v>
      </c>
      <c r="Z210" s="436">
        <v>2758.37</v>
      </c>
      <c r="AA210" s="399">
        <v>2638.4171000000006</v>
      </c>
      <c r="AB210" s="399">
        <v>2638.4171000000006</v>
      </c>
      <c r="AC210" s="371">
        <v>2398.5610000000001</v>
      </c>
      <c r="AD210" s="303">
        <v>1654.18</v>
      </c>
      <c r="AE210" s="289">
        <v>1655</v>
      </c>
      <c r="AF210" s="277">
        <v>1324</v>
      </c>
      <c r="AG210" s="272">
        <v>1324</v>
      </c>
      <c r="AH210" s="263">
        <v>1323.34</v>
      </c>
      <c r="AI210" s="208">
        <v>1181.5649999999998</v>
      </c>
      <c r="AJ210" s="208">
        <v>1181.5649999999998</v>
      </c>
      <c r="AK210" s="208">
        <v>1181.5649999999998</v>
      </c>
      <c r="AL210" s="208">
        <v>1181.5649999999998</v>
      </c>
      <c r="AM210" s="208">
        <v>1065.625</v>
      </c>
      <c r="AN210" s="190">
        <v>852.5</v>
      </c>
      <c r="AO210" s="312">
        <f t="shared" ca="1" si="39"/>
        <v>1</v>
      </c>
      <c r="AQ210" s="34"/>
      <c r="AR210" s="34"/>
      <c r="AS210" s="34"/>
      <c r="AT210" s="34"/>
      <c r="AU210" s="34"/>
      <c r="AV210" s="34"/>
    </row>
    <row r="211" spans="1:48" s="144" customFormat="1" ht="23.1" customHeight="1" x14ac:dyDescent="0.25">
      <c r="A211" s="516" t="s">
        <v>986</v>
      </c>
      <c r="B211" s="2">
        <v>4755</v>
      </c>
      <c r="C211" s="2" t="s">
        <v>504</v>
      </c>
      <c r="D211" s="4" t="s">
        <v>250</v>
      </c>
      <c r="E211" s="116">
        <f t="shared" si="43"/>
        <v>13300</v>
      </c>
      <c r="F211" s="117">
        <f t="shared" si="43"/>
        <v>8000</v>
      </c>
      <c r="G211" s="101"/>
      <c r="H211" s="2"/>
      <c r="I211" s="45"/>
      <c r="J211" s="33"/>
      <c r="K211" s="202">
        <f t="shared" si="44"/>
        <v>13300</v>
      </c>
      <c r="L211" s="202">
        <f t="shared" si="44"/>
        <v>8000</v>
      </c>
      <c r="M211" s="51"/>
      <c r="N211" s="13">
        <f t="shared" si="33"/>
        <v>13237.725</v>
      </c>
      <c r="O211" s="13">
        <f t="shared" si="34"/>
        <v>7942.6350000000002</v>
      </c>
      <c r="P211" s="51"/>
      <c r="Q211" s="587">
        <v>5295.09</v>
      </c>
      <c r="R211" s="562">
        <v>5295.09</v>
      </c>
      <c r="S211" s="562">
        <v>5295.09</v>
      </c>
      <c r="T211" s="554">
        <v>5295.09</v>
      </c>
      <c r="U211" s="522">
        <v>5295.09</v>
      </c>
      <c r="V211" s="398">
        <v>5295.09</v>
      </c>
      <c r="W211" s="398">
        <v>4414.32</v>
      </c>
      <c r="X211" s="398">
        <v>4414.32</v>
      </c>
      <c r="Y211" s="398">
        <v>4414.32</v>
      </c>
      <c r="Z211" s="436">
        <v>4414.32</v>
      </c>
      <c r="AA211" s="399">
        <v>4222.3797000000004</v>
      </c>
      <c r="AB211" s="399">
        <v>4222.3797000000004</v>
      </c>
      <c r="AC211" s="371">
        <v>3838.527</v>
      </c>
      <c r="AD211" s="303">
        <v>2647.26</v>
      </c>
      <c r="AE211" s="289">
        <v>2647.5</v>
      </c>
      <c r="AF211" s="277">
        <v>2118</v>
      </c>
      <c r="AG211" s="272">
        <v>2118</v>
      </c>
      <c r="AH211" s="263">
        <v>2117.81</v>
      </c>
      <c r="AI211" s="208">
        <v>1890.9059399999999</v>
      </c>
      <c r="AJ211" s="208">
        <v>1890.9059399999999</v>
      </c>
      <c r="AK211" s="208">
        <v>1890.9059399999999</v>
      </c>
      <c r="AL211" s="208">
        <v>1890.9059399999999</v>
      </c>
      <c r="AM211" s="208">
        <v>1705.3625</v>
      </c>
      <c r="AN211" s="190">
        <v>1364.29</v>
      </c>
      <c r="AO211" s="312">
        <f t="shared" ca="1" si="39"/>
        <v>1</v>
      </c>
      <c r="AQ211" s="34"/>
      <c r="AR211" s="34"/>
      <c r="AS211" s="34"/>
      <c r="AT211" s="34"/>
      <c r="AU211" s="34"/>
      <c r="AV211" s="34"/>
    </row>
    <row r="212" spans="1:48" s="144" customFormat="1" ht="3.95" customHeight="1" x14ac:dyDescent="0.25">
      <c r="A212" s="2"/>
      <c r="B212" s="2"/>
      <c r="C212" s="2"/>
      <c r="D212" s="136"/>
      <c r="E212" s="138"/>
      <c r="F212" s="139"/>
      <c r="G212" s="101"/>
      <c r="H212" s="2"/>
      <c r="I212" s="45"/>
      <c r="J212" s="33"/>
      <c r="K212" s="202">
        <f t="shared" si="44"/>
        <v>0</v>
      </c>
      <c r="L212" s="202">
        <f t="shared" si="44"/>
        <v>0</v>
      </c>
      <c r="M212" s="2"/>
      <c r="N212" s="13"/>
      <c r="O212" s="13"/>
      <c r="P212" s="2"/>
      <c r="Q212" s="588">
        <v>45589</v>
      </c>
      <c r="R212" s="571">
        <v>45569</v>
      </c>
      <c r="S212" s="571">
        <v>45569</v>
      </c>
      <c r="T212" s="553">
        <v>45483</v>
      </c>
      <c r="U212" s="476">
        <v>45455</v>
      </c>
      <c r="V212" s="476">
        <v>45425</v>
      </c>
      <c r="W212" s="476">
        <v>45394</v>
      </c>
      <c r="X212" s="473">
        <v>220324</v>
      </c>
      <c r="Y212" s="398"/>
      <c r="Z212" s="400"/>
      <c r="AA212" s="400"/>
      <c r="AB212" s="400"/>
      <c r="AC212" s="332"/>
      <c r="AD212" s="332"/>
      <c r="AE212" s="330"/>
      <c r="AF212" s="280"/>
      <c r="AG212" s="339"/>
      <c r="AH212" s="331"/>
      <c r="AI212" s="237"/>
      <c r="AJ212" s="237"/>
      <c r="AK212" s="237"/>
      <c r="AL212" s="237"/>
      <c r="AM212" s="237"/>
      <c r="AN212" s="240"/>
      <c r="AO212" s="312">
        <f t="shared" ca="1" si="39"/>
        <v>1.0004388948627356</v>
      </c>
      <c r="AQ212" s="34"/>
      <c r="AR212" s="34"/>
      <c r="AS212" s="34"/>
      <c r="AT212" s="34"/>
      <c r="AU212" s="34"/>
      <c r="AV212" s="34"/>
    </row>
    <row r="213" spans="1:48" s="144" customFormat="1" ht="23.1" customHeight="1" x14ac:dyDescent="0.25">
      <c r="A213" s="449" t="s">
        <v>238</v>
      </c>
      <c r="B213" s="2">
        <v>1968</v>
      </c>
      <c r="C213" s="2" t="s">
        <v>446</v>
      </c>
      <c r="D213" s="4" t="s">
        <v>782</v>
      </c>
      <c r="E213" s="116">
        <f t="shared" si="43"/>
        <v>3900</v>
      </c>
      <c r="F213" s="117">
        <f t="shared" si="43"/>
        <v>2300</v>
      </c>
      <c r="G213" s="101"/>
      <c r="H213" s="2"/>
      <c r="I213" s="45"/>
      <c r="J213" s="33"/>
      <c r="K213" s="202">
        <f t="shared" si="44"/>
        <v>3900</v>
      </c>
      <c r="L213" s="202">
        <f t="shared" si="44"/>
        <v>2300</v>
      </c>
      <c r="M213" s="51"/>
      <c r="N213" s="13">
        <f t="shared" ref="N213:N279" si="45">Q213*$N$7</f>
        <v>3828.4249999999997</v>
      </c>
      <c r="O213" s="13">
        <f t="shared" ref="O213:O279" si="46">Q213*$O$7</f>
        <v>2297.0549999999998</v>
      </c>
      <c r="P213" s="51"/>
      <c r="Q213" s="587">
        <v>1531.37</v>
      </c>
      <c r="R213" s="562">
        <v>1392.15</v>
      </c>
      <c r="S213" s="562">
        <v>1392.15</v>
      </c>
      <c r="T213" s="554">
        <v>1392.15</v>
      </c>
      <c r="U213" s="477">
        <v>1392.15</v>
      </c>
      <c r="V213" s="477">
        <v>1392.15</v>
      </c>
      <c r="W213" s="477">
        <v>1392.15</v>
      </c>
      <c r="X213" s="450">
        <v>1289.0240000000001</v>
      </c>
      <c r="Y213" s="450">
        <v>1289.0240000000001</v>
      </c>
      <c r="Z213" s="436">
        <v>1171.8399999999999</v>
      </c>
      <c r="AA213" s="409">
        <v>1171.8399999999999</v>
      </c>
      <c r="AB213" s="409">
        <v>1171.8399999999999</v>
      </c>
      <c r="AC213" s="368">
        <v>1069.2</v>
      </c>
      <c r="AD213" s="305">
        <v>855.36</v>
      </c>
      <c r="AE213" s="289">
        <v>786.71249999999998</v>
      </c>
      <c r="AF213" s="277">
        <v>629.37</v>
      </c>
      <c r="AG213" s="263">
        <v>629.37</v>
      </c>
      <c r="AH213" s="263">
        <v>629.37</v>
      </c>
      <c r="AI213" s="208">
        <v>566.41661999999997</v>
      </c>
      <c r="AJ213" s="208">
        <v>566.41661999999997</v>
      </c>
      <c r="AK213" s="208">
        <v>566.41661999999997</v>
      </c>
      <c r="AL213" s="208">
        <v>566.41661999999997</v>
      </c>
      <c r="AM213" s="208">
        <v>510.83750000000003</v>
      </c>
      <c r="AN213" s="190">
        <v>408.67</v>
      </c>
      <c r="AO213" s="312">
        <f t="shared" ca="1" si="39"/>
        <v>1.1000035915670006</v>
      </c>
      <c r="AQ213" s="34"/>
      <c r="AR213" s="34"/>
      <c r="AS213" s="34"/>
      <c r="AT213" s="34"/>
      <c r="AU213" s="34"/>
      <c r="AV213" s="34"/>
    </row>
    <row r="214" spans="1:48" s="144" customFormat="1" ht="23.1" customHeight="1" x14ac:dyDescent="0.25">
      <c r="A214" s="449" t="s">
        <v>238</v>
      </c>
      <c r="B214" s="2">
        <v>1969</v>
      </c>
      <c r="C214" s="2" t="s">
        <v>447</v>
      </c>
      <c r="D214" s="4" t="s">
        <v>783</v>
      </c>
      <c r="E214" s="116">
        <f t="shared" si="43"/>
        <v>4100</v>
      </c>
      <c r="F214" s="117">
        <f t="shared" si="43"/>
        <v>2500</v>
      </c>
      <c r="G214" s="101"/>
      <c r="H214" s="2"/>
      <c r="I214" s="45"/>
      <c r="J214" s="33"/>
      <c r="K214" s="202">
        <f t="shared" si="44"/>
        <v>4100</v>
      </c>
      <c r="L214" s="202">
        <f t="shared" si="44"/>
        <v>2500</v>
      </c>
      <c r="M214" s="51"/>
      <c r="N214" s="13">
        <f t="shared" si="45"/>
        <v>4079.3</v>
      </c>
      <c r="O214" s="13">
        <f t="shared" si="46"/>
        <v>2447.58</v>
      </c>
      <c r="P214" s="51"/>
      <c r="Q214" s="587">
        <v>1631.72</v>
      </c>
      <c r="R214" s="562">
        <v>1483.38</v>
      </c>
      <c r="S214" s="562">
        <v>1483.38</v>
      </c>
      <c r="T214" s="554">
        <v>1483.38</v>
      </c>
      <c r="U214" s="477">
        <v>1483.38</v>
      </c>
      <c r="V214" s="477">
        <v>1483.38</v>
      </c>
      <c r="W214" s="477">
        <v>1483.38</v>
      </c>
      <c r="X214" s="450">
        <v>1373.5</v>
      </c>
      <c r="Y214" s="450">
        <v>1302.2239999999999</v>
      </c>
      <c r="Z214" s="436">
        <v>1183.8399999999999</v>
      </c>
      <c r="AA214" s="409">
        <v>1183.8399999999999</v>
      </c>
      <c r="AB214" s="409">
        <v>1183.8399999999999</v>
      </c>
      <c r="AC214" s="368">
        <v>1139.9124999999999</v>
      </c>
      <c r="AD214" s="303">
        <v>911.93</v>
      </c>
      <c r="AE214" s="289">
        <v>838.17499999999995</v>
      </c>
      <c r="AF214" s="277">
        <v>670.54</v>
      </c>
      <c r="AG214" s="263">
        <v>670.54</v>
      </c>
      <c r="AH214" s="263">
        <v>670.54</v>
      </c>
      <c r="AI214" s="208">
        <v>603.54755999999998</v>
      </c>
      <c r="AJ214" s="208">
        <v>603.54755999999998</v>
      </c>
      <c r="AK214" s="208">
        <v>603.54755999999998</v>
      </c>
      <c r="AL214" s="208">
        <v>603.54755999999998</v>
      </c>
      <c r="AM214" s="208">
        <v>544.32499999999993</v>
      </c>
      <c r="AN214" s="190">
        <v>435.46</v>
      </c>
      <c r="AO214" s="312">
        <f t="shared" ca="1" si="39"/>
        <v>1.1000013482721891</v>
      </c>
      <c r="AP214" s="144">
        <f>X214*1.08</f>
        <v>1483.38</v>
      </c>
      <c r="AQ214" s="34"/>
      <c r="AR214" s="34"/>
      <c r="AS214" s="34"/>
      <c r="AT214" s="34"/>
      <c r="AU214" s="34"/>
      <c r="AV214" s="34"/>
    </row>
    <row r="215" spans="1:48" s="144" customFormat="1" ht="23.1" customHeight="1" x14ac:dyDescent="0.25">
      <c r="A215" s="449" t="s">
        <v>238</v>
      </c>
      <c r="B215" s="2">
        <v>1970</v>
      </c>
      <c r="C215" s="2" t="s">
        <v>448</v>
      </c>
      <c r="D215" s="4" t="s">
        <v>784</v>
      </c>
      <c r="E215" s="116">
        <f t="shared" si="43"/>
        <v>5700</v>
      </c>
      <c r="F215" s="117">
        <f t="shared" si="43"/>
        <v>3400</v>
      </c>
      <c r="G215" s="101"/>
      <c r="H215" s="2"/>
      <c r="I215" s="45"/>
      <c r="J215" s="33"/>
      <c r="K215" s="202">
        <f t="shared" si="44"/>
        <v>5700</v>
      </c>
      <c r="L215" s="202">
        <f t="shared" si="44"/>
        <v>3400</v>
      </c>
      <c r="M215" s="51"/>
      <c r="N215" s="13">
        <f t="shared" si="45"/>
        <v>5651.8499999999995</v>
      </c>
      <c r="O215" s="13">
        <f t="shared" si="46"/>
        <v>3391.1099999999997</v>
      </c>
      <c r="P215" s="51"/>
      <c r="Q215" s="587">
        <v>2260.7399999999998</v>
      </c>
      <c r="R215" s="562">
        <v>2055.2139999999999</v>
      </c>
      <c r="S215" s="562">
        <v>2055.2139999999999</v>
      </c>
      <c r="T215" s="554">
        <v>2055.2139999999999</v>
      </c>
      <c r="U215" s="477">
        <v>2055.2139999999999</v>
      </c>
      <c r="V215" s="477">
        <v>2055.2139999999999</v>
      </c>
      <c r="W215" s="477">
        <v>2055.2139999999999</v>
      </c>
      <c r="X215" s="450">
        <v>1902.9780000000001</v>
      </c>
      <c r="Y215" s="450">
        <v>1902.9780000000001</v>
      </c>
      <c r="Z215" s="436">
        <v>1729.98</v>
      </c>
      <c r="AA215" s="409">
        <v>1729.98</v>
      </c>
      <c r="AB215" s="409">
        <v>1729.98</v>
      </c>
      <c r="AC215" s="368">
        <v>1578.45</v>
      </c>
      <c r="AD215" s="305">
        <v>1262.76</v>
      </c>
      <c r="AE215" s="289">
        <v>1161.39375</v>
      </c>
      <c r="AF215" s="277">
        <v>929.11500000000001</v>
      </c>
      <c r="AG215" s="263">
        <v>929.11500000000001</v>
      </c>
      <c r="AH215" s="263">
        <v>929.11500000000001</v>
      </c>
      <c r="AI215" s="208">
        <v>836.21537999999998</v>
      </c>
      <c r="AJ215" s="208">
        <v>836.21537999999998</v>
      </c>
      <c r="AK215" s="208">
        <v>836.21537999999998</v>
      </c>
      <c r="AL215" s="208">
        <v>836.21537999999998</v>
      </c>
      <c r="AM215" s="208">
        <v>754.16250000000002</v>
      </c>
      <c r="AN215" s="190">
        <v>603.33000000000004</v>
      </c>
      <c r="AO215" s="312">
        <f t="shared" ca="1" si="39"/>
        <v>1.1000022382097436</v>
      </c>
      <c r="AQ215" s="34"/>
      <c r="AR215" s="34"/>
      <c r="AS215" s="34"/>
      <c r="AT215" s="34"/>
      <c r="AU215" s="34"/>
      <c r="AV215" s="34"/>
    </row>
    <row r="216" spans="1:48" s="144" customFormat="1" ht="23.1" customHeight="1" x14ac:dyDescent="0.25">
      <c r="A216" s="449" t="s">
        <v>238</v>
      </c>
      <c r="B216" s="2">
        <v>1971</v>
      </c>
      <c r="C216" s="2" t="s">
        <v>449</v>
      </c>
      <c r="D216" s="4" t="s">
        <v>785</v>
      </c>
      <c r="E216" s="116">
        <f t="shared" si="43"/>
        <v>8700</v>
      </c>
      <c r="F216" s="117">
        <f t="shared" si="43"/>
        <v>5200</v>
      </c>
      <c r="G216" s="101"/>
      <c r="H216" s="2"/>
      <c r="I216" s="45"/>
      <c r="J216" s="33"/>
      <c r="K216" s="202">
        <f t="shared" si="44"/>
        <v>8700</v>
      </c>
      <c r="L216" s="202">
        <f t="shared" si="44"/>
        <v>5200</v>
      </c>
      <c r="M216" s="51"/>
      <c r="N216" s="13">
        <f t="shared" si="45"/>
        <v>8635.5</v>
      </c>
      <c r="O216" s="13">
        <f t="shared" si="46"/>
        <v>5181.2999999999993</v>
      </c>
      <c r="P216" s="51"/>
      <c r="Q216" s="587">
        <v>3454.2</v>
      </c>
      <c r="R216" s="562">
        <v>3140.18</v>
      </c>
      <c r="S216" s="562">
        <v>3140.18</v>
      </c>
      <c r="T216" s="554">
        <v>3140.18</v>
      </c>
      <c r="U216" s="477">
        <v>3140.18</v>
      </c>
      <c r="V216" s="477">
        <v>3140.18</v>
      </c>
      <c r="W216" s="477">
        <v>3140.18</v>
      </c>
      <c r="X216" s="450">
        <v>2907.5750000000003</v>
      </c>
      <c r="Y216" s="450">
        <v>2907.5750000000003</v>
      </c>
      <c r="Z216" s="436">
        <v>2643.25</v>
      </c>
      <c r="AA216" s="409">
        <v>2643.25</v>
      </c>
      <c r="AB216" s="409">
        <v>2643.25</v>
      </c>
      <c r="AC216" s="368">
        <v>2411.7250000000004</v>
      </c>
      <c r="AD216" s="305">
        <v>1929.38</v>
      </c>
      <c r="AE216" s="289">
        <v>1774.52</v>
      </c>
      <c r="AF216" s="277">
        <v>1419.616</v>
      </c>
      <c r="AG216" s="263">
        <v>1419.616</v>
      </c>
      <c r="AH216" s="263">
        <v>1419.616</v>
      </c>
      <c r="AI216" s="208">
        <v>1277.6563799999999</v>
      </c>
      <c r="AJ216" s="208">
        <v>1277.6563799999999</v>
      </c>
      <c r="AK216" s="208">
        <v>1277.6563799999999</v>
      </c>
      <c r="AL216" s="208">
        <v>1277.6563799999999</v>
      </c>
      <c r="AM216" s="208">
        <v>1152.2875000000001</v>
      </c>
      <c r="AN216" s="190">
        <v>921.83</v>
      </c>
      <c r="AO216" s="312">
        <f t="shared" ca="1" si="39"/>
        <v>1.1000006369061646</v>
      </c>
      <c r="AQ216" s="34"/>
      <c r="AR216" s="34"/>
      <c r="AS216" s="34"/>
      <c r="AT216" s="34"/>
      <c r="AU216" s="34"/>
      <c r="AV216" s="34"/>
    </row>
    <row r="217" spans="1:48" s="144" customFormat="1" ht="23.1" customHeight="1" x14ac:dyDescent="0.25">
      <c r="A217" s="449" t="s">
        <v>238</v>
      </c>
      <c r="B217" s="2">
        <v>1972</v>
      </c>
      <c r="C217" s="2" t="s">
        <v>450</v>
      </c>
      <c r="D217" s="4" t="s">
        <v>786</v>
      </c>
      <c r="E217" s="116">
        <f t="shared" si="43"/>
        <v>11500</v>
      </c>
      <c r="F217" s="117">
        <f t="shared" si="43"/>
        <v>6900</v>
      </c>
      <c r="G217" s="101"/>
      <c r="H217" s="2"/>
      <c r="I217" s="45"/>
      <c r="J217" s="33"/>
      <c r="K217" s="202">
        <f t="shared" si="44"/>
        <v>11500</v>
      </c>
      <c r="L217" s="202">
        <f t="shared" si="44"/>
        <v>6900</v>
      </c>
      <c r="M217" s="51"/>
      <c r="N217" s="13">
        <f t="shared" si="45"/>
        <v>11476.975</v>
      </c>
      <c r="O217" s="13">
        <f t="shared" si="46"/>
        <v>6886.1849999999995</v>
      </c>
      <c r="P217" s="51"/>
      <c r="Q217" s="587">
        <v>4590.79</v>
      </c>
      <c r="R217" s="562">
        <v>4173.4399999999996</v>
      </c>
      <c r="S217" s="562">
        <v>4173.4399999999996</v>
      </c>
      <c r="T217" s="554">
        <v>4173.4399999999996</v>
      </c>
      <c r="U217" s="477">
        <v>4173.4399999999996</v>
      </c>
      <c r="V217" s="477">
        <v>4173.4399999999996</v>
      </c>
      <c r="W217" s="477">
        <v>4173.4399999999996</v>
      </c>
      <c r="X217" s="450">
        <v>3864.3</v>
      </c>
      <c r="Y217" s="450">
        <v>3864.3</v>
      </c>
      <c r="Z217" s="436">
        <v>3513</v>
      </c>
      <c r="AA217" s="409">
        <v>3513</v>
      </c>
      <c r="AB217" s="409">
        <v>3513</v>
      </c>
      <c r="AC217" s="368">
        <v>3205.2874999999999</v>
      </c>
      <c r="AD217" s="305">
        <v>2564.23</v>
      </c>
      <c r="AE217" s="289">
        <v>2358.4137500000002</v>
      </c>
      <c r="AF217" s="277">
        <v>1886.7310000000002</v>
      </c>
      <c r="AG217" s="263">
        <v>1886.7310000000002</v>
      </c>
      <c r="AH217" s="263">
        <v>1886.7310000000002</v>
      </c>
      <c r="AI217" s="208">
        <v>1698.0579</v>
      </c>
      <c r="AJ217" s="208">
        <v>1698.0579</v>
      </c>
      <c r="AK217" s="208">
        <v>1698.0579</v>
      </c>
      <c r="AL217" s="208">
        <v>1698.0579</v>
      </c>
      <c r="AM217" s="208">
        <v>1531.4375</v>
      </c>
      <c r="AN217" s="190">
        <v>1225.1500000000001</v>
      </c>
      <c r="AO217" s="312">
        <f t="shared" ca="1" si="39"/>
        <v>1.1000014376629352</v>
      </c>
      <c r="AQ217" s="34"/>
      <c r="AR217" s="34"/>
      <c r="AS217" s="34"/>
      <c r="AT217" s="34"/>
      <c r="AU217" s="34"/>
      <c r="AV217" s="34"/>
    </row>
    <row r="218" spans="1:48" s="144" customFormat="1" ht="23.1" customHeight="1" x14ac:dyDescent="0.25">
      <c r="A218" s="449" t="s">
        <v>238</v>
      </c>
      <c r="B218" s="2">
        <v>1973</v>
      </c>
      <c r="C218" s="2" t="s">
        <v>451</v>
      </c>
      <c r="D218" s="4" t="s">
        <v>787</v>
      </c>
      <c r="E218" s="116">
        <f t="shared" si="43"/>
        <v>20900</v>
      </c>
      <c r="F218" s="117">
        <f t="shared" si="43"/>
        <v>12600</v>
      </c>
      <c r="G218" s="101"/>
      <c r="H218" s="2"/>
      <c r="I218" s="45"/>
      <c r="J218" s="33"/>
      <c r="K218" s="202">
        <f t="shared" si="44"/>
        <v>20900</v>
      </c>
      <c r="L218" s="202">
        <f t="shared" si="44"/>
        <v>12600</v>
      </c>
      <c r="M218" s="51"/>
      <c r="N218" s="13">
        <f t="shared" si="45"/>
        <v>20880.55</v>
      </c>
      <c r="O218" s="13">
        <f t="shared" si="46"/>
        <v>12528.329999999998</v>
      </c>
      <c r="P218" s="51"/>
      <c r="Q218" s="587">
        <v>8352.2199999999993</v>
      </c>
      <c r="R218" s="562">
        <v>7593</v>
      </c>
      <c r="S218" s="562">
        <v>7593</v>
      </c>
      <c r="T218" s="568">
        <v>7593</v>
      </c>
      <c r="U218" s="477">
        <v>7592.92</v>
      </c>
      <c r="V218" s="477">
        <v>7592.92</v>
      </c>
      <c r="W218" s="477">
        <v>7592.92</v>
      </c>
      <c r="X218" s="450">
        <v>7030.4740000000011</v>
      </c>
      <c r="Y218" s="450">
        <v>7030.4740000000011</v>
      </c>
      <c r="Z218" s="436">
        <v>6391.34</v>
      </c>
      <c r="AA218" s="409">
        <v>6391.34</v>
      </c>
      <c r="AB218" s="409">
        <v>6391.34</v>
      </c>
      <c r="AC218" s="368">
        <v>5831.5124999999998</v>
      </c>
      <c r="AD218" s="305">
        <v>4665.21</v>
      </c>
      <c r="AE218" s="289">
        <v>4290.7425000000003</v>
      </c>
      <c r="AF218" s="277">
        <v>3432.5940000000001</v>
      </c>
      <c r="AG218" s="263">
        <v>3432.5940000000001</v>
      </c>
      <c r="AH218" s="263">
        <v>3432.5940000000001</v>
      </c>
      <c r="AI218" s="208">
        <v>3089.3385599999997</v>
      </c>
      <c r="AJ218" s="208">
        <v>3089.3385599999997</v>
      </c>
      <c r="AK218" s="208">
        <v>3089.3385599999997</v>
      </c>
      <c r="AL218" s="208">
        <v>3089.3385599999997</v>
      </c>
      <c r="AM218" s="208">
        <v>2786.2</v>
      </c>
      <c r="AN218" s="190">
        <v>2228.96</v>
      </c>
      <c r="AO218" s="312">
        <f t="shared" ca="1" si="39"/>
        <v>1.0999894639799814</v>
      </c>
      <c r="AQ218" s="34"/>
      <c r="AR218" s="34"/>
      <c r="AS218" s="34"/>
      <c r="AT218" s="34"/>
      <c r="AU218" s="34"/>
      <c r="AV218" s="34"/>
    </row>
    <row r="219" spans="1:48" s="144" customFormat="1" ht="23.1" customHeight="1" x14ac:dyDescent="0.25">
      <c r="A219" s="449" t="s">
        <v>238</v>
      </c>
      <c r="B219" s="2">
        <v>1974</v>
      </c>
      <c r="C219" s="2" t="s">
        <v>452</v>
      </c>
      <c r="D219" s="4" t="s">
        <v>788</v>
      </c>
      <c r="E219" s="116">
        <f t="shared" si="43"/>
        <v>26200</v>
      </c>
      <c r="F219" s="117">
        <f t="shared" si="43"/>
        <v>15800</v>
      </c>
      <c r="G219" s="101"/>
      <c r="H219" s="2"/>
      <c r="I219" s="45"/>
      <c r="J219" s="33"/>
      <c r="K219" s="202">
        <f t="shared" si="44"/>
        <v>26200</v>
      </c>
      <c r="L219" s="202">
        <f t="shared" si="44"/>
        <v>15800</v>
      </c>
      <c r="M219" s="51"/>
      <c r="N219" s="13">
        <f t="shared" si="45"/>
        <v>26185</v>
      </c>
      <c r="O219" s="13">
        <f t="shared" si="46"/>
        <v>15711</v>
      </c>
      <c r="P219" s="51"/>
      <c r="Q219" s="587">
        <v>10474</v>
      </c>
      <c r="R219" s="562">
        <v>9521.68</v>
      </c>
      <c r="S219" s="562">
        <v>9521.68</v>
      </c>
      <c r="T219" s="554">
        <v>9521.68</v>
      </c>
      <c r="U219" s="477">
        <v>9521.68</v>
      </c>
      <c r="V219" s="477">
        <v>9521.68</v>
      </c>
      <c r="W219" s="477">
        <v>9521.68</v>
      </c>
      <c r="X219" s="450">
        <v>8816.2470000000012</v>
      </c>
      <c r="Y219" s="450">
        <v>8816.2470000000012</v>
      </c>
      <c r="Z219" s="436">
        <v>8014.77</v>
      </c>
      <c r="AA219" s="409">
        <v>8014.77</v>
      </c>
      <c r="AB219" s="409">
        <v>8014.77</v>
      </c>
      <c r="AC219" s="368">
        <v>7312.75</v>
      </c>
      <c r="AD219" s="305">
        <v>5850.2</v>
      </c>
      <c r="AE219" s="289">
        <v>5380.6775000000007</v>
      </c>
      <c r="AF219" s="277">
        <v>4304.5420000000004</v>
      </c>
      <c r="AG219" s="263">
        <v>4304.5420000000004</v>
      </c>
      <c r="AH219" s="263">
        <v>4304.5420000000004</v>
      </c>
      <c r="AI219" s="208">
        <v>3874.1056199999998</v>
      </c>
      <c r="AJ219" s="208">
        <v>3874.1056199999998</v>
      </c>
      <c r="AK219" s="208">
        <v>3874.1056199999998</v>
      </c>
      <c r="AL219" s="208">
        <v>3874.1056199999998</v>
      </c>
      <c r="AM219" s="208">
        <v>3493.9625000000001</v>
      </c>
      <c r="AN219" s="190">
        <v>2795.17</v>
      </c>
      <c r="AO219" s="312">
        <f t="shared" ca="1" si="39"/>
        <v>1.1000159635694542</v>
      </c>
      <c r="AQ219" s="34"/>
      <c r="AR219" s="34"/>
      <c r="AS219" s="34"/>
      <c r="AT219" s="34"/>
      <c r="AU219" s="34"/>
      <c r="AV219" s="34"/>
    </row>
    <row r="220" spans="1:48" s="144" customFormat="1" ht="3.95" customHeight="1" x14ac:dyDescent="0.25">
      <c r="A220" s="2"/>
      <c r="B220" s="2"/>
      <c r="C220" s="2"/>
      <c r="D220" s="136"/>
      <c r="E220" s="138"/>
      <c r="F220" s="139"/>
      <c r="G220" s="101"/>
      <c r="H220" s="2"/>
      <c r="I220" s="45"/>
      <c r="J220" s="33"/>
      <c r="K220" s="202">
        <f t="shared" si="44"/>
        <v>0</v>
      </c>
      <c r="L220" s="202">
        <f t="shared" si="44"/>
        <v>0</v>
      </c>
      <c r="M220" s="51"/>
      <c r="N220" s="13"/>
      <c r="O220" s="13"/>
      <c r="P220" s="51"/>
      <c r="Q220" s="398"/>
      <c r="R220" s="398"/>
      <c r="S220" s="398"/>
      <c r="T220" s="398"/>
      <c r="U220" s="398"/>
      <c r="V220" s="398"/>
      <c r="W220" s="398"/>
      <c r="X220" s="398"/>
      <c r="Y220" s="398"/>
      <c r="Z220" s="400"/>
      <c r="AA220" s="401"/>
      <c r="AB220" s="401"/>
      <c r="AC220" s="368"/>
      <c r="AD220" s="305"/>
      <c r="AE220" s="289"/>
      <c r="AF220" s="277"/>
      <c r="AG220" s="263"/>
      <c r="AH220" s="263"/>
      <c r="AI220" s="208"/>
      <c r="AJ220" s="208"/>
      <c r="AK220" s="208"/>
      <c r="AL220" s="208"/>
      <c r="AM220" s="208"/>
      <c r="AN220" s="190"/>
      <c r="AO220" s="312" t="e">
        <f t="shared" ca="1" si="39"/>
        <v>#DIV/0!</v>
      </c>
      <c r="AQ220" s="34"/>
      <c r="AR220" s="34"/>
      <c r="AS220" s="34"/>
      <c r="AT220" s="34"/>
      <c r="AU220" s="34"/>
      <c r="AV220" s="34"/>
    </row>
    <row r="221" spans="1:48" s="144" customFormat="1" ht="23.1" customHeight="1" x14ac:dyDescent="0.25">
      <c r="A221" s="449" t="s">
        <v>238</v>
      </c>
      <c r="B221" s="2"/>
      <c r="C221" s="2" t="s">
        <v>673</v>
      </c>
      <c r="D221" s="4" t="s">
        <v>946</v>
      </c>
      <c r="E221" s="116">
        <f t="shared" ref="E221:F226" si="47">K221</f>
        <v>17200</v>
      </c>
      <c r="F221" s="117">
        <f t="shared" si="47"/>
        <v>10400</v>
      </c>
      <c r="G221" s="101"/>
      <c r="H221" s="2"/>
      <c r="I221" s="45"/>
      <c r="J221" s="33"/>
      <c r="K221" s="202">
        <f t="shared" si="44"/>
        <v>17200</v>
      </c>
      <c r="L221" s="202">
        <f t="shared" si="44"/>
        <v>10400</v>
      </c>
      <c r="M221" s="51"/>
      <c r="N221" s="13">
        <f t="shared" ref="N221:N222" si="48">Q221*$N$7</f>
        <v>17186.824999999997</v>
      </c>
      <c r="O221" s="13">
        <f t="shared" ref="O221:O222" si="49">Q221*$O$7</f>
        <v>10312.094999999999</v>
      </c>
      <c r="P221" s="51"/>
      <c r="Q221" s="590">
        <v>6874.73</v>
      </c>
      <c r="R221" s="580">
        <v>6249.76</v>
      </c>
      <c r="S221" s="580">
        <v>6249.76</v>
      </c>
      <c r="T221" s="561">
        <v>6249.76</v>
      </c>
      <c r="U221" s="479">
        <v>6249.76</v>
      </c>
      <c r="V221" s="479"/>
      <c r="W221" s="479"/>
      <c r="X221" s="398"/>
      <c r="Y221" s="398"/>
      <c r="Z221" s="400"/>
      <c r="AA221" s="409"/>
      <c r="AB221" s="409"/>
      <c r="AC221" s="368"/>
      <c r="AD221" s="305"/>
      <c r="AE221" s="289"/>
      <c r="AF221" s="277"/>
      <c r="AG221" s="263"/>
      <c r="AH221" s="263"/>
      <c r="AI221" s="242"/>
      <c r="AJ221" s="234"/>
      <c r="AK221" s="208"/>
      <c r="AL221" s="208"/>
      <c r="AM221" s="208"/>
      <c r="AN221" s="190">
        <v>4106</v>
      </c>
      <c r="AO221" s="312">
        <f t="shared" ca="1" si="39"/>
        <v>1.0999990399631345</v>
      </c>
      <c r="AQ221" s="34"/>
      <c r="AR221" s="34"/>
      <c r="AS221" s="34"/>
      <c r="AT221" s="34"/>
      <c r="AU221" s="34"/>
      <c r="AV221" s="34"/>
    </row>
    <row r="222" spans="1:48" s="144" customFormat="1" ht="23.1" customHeight="1" x14ac:dyDescent="0.25">
      <c r="A222" s="449"/>
      <c r="B222" s="2"/>
      <c r="C222" s="2" t="s">
        <v>673</v>
      </c>
      <c r="D222" s="4" t="s">
        <v>947</v>
      </c>
      <c r="E222" s="116">
        <f t="shared" si="47"/>
        <v>19300</v>
      </c>
      <c r="F222" s="117">
        <f t="shared" si="47"/>
        <v>11600</v>
      </c>
      <c r="G222" s="101"/>
      <c r="H222" s="2"/>
      <c r="I222" s="45"/>
      <c r="J222" s="33"/>
      <c r="K222" s="202">
        <f t="shared" si="44"/>
        <v>19300</v>
      </c>
      <c r="L222" s="202">
        <f t="shared" si="44"/>
        <v>11600</v>
      </c>
      <c r="M222" s="51"/>
      <c r="N222" s="13">
        <f t="shared" si="48"/>
        <v>19227.974999999999</v>
      </c>
      <c r="O222" s="13">
        <f t="shared" si="49"/>
        <v>11536.785</v>
      </c>
      <c r="P222" s="51"/>
      <c r="Q222" s="590">
        <v>7691.19</v>
      </c>
      <c r="R222" s="580">
        <v>6991.98</v>
      </c>
      <c r="S222" s="580">
        <v>6991.98</v>
      </c>
      <c r="T222" s="561">
        <v>6991.98</v>
      </c>
      <c r="U222" s="479">
        <v>6991.98</v>
      </c>
      <c r="V222" s="479"/>
      <c r="W222" s="479"/>
      <c r="X222" s="398"/>
      <c r="Y222" s="398"/>
      <c r="Z222" s="400"/>
      <c r="AA222" s="409"/>
      <c r="AB222" s="409"/>
      <c r="AC222" s="368"/>
      <c r="AD222" s="305"/>
      <c r="AE222" s="289"/>
      <c r="AF222" s="277"/>
      <c r="AG222" s="263"/>
      <c r="AH222" s="263"/>
      <c r="AI222" s="242"/>
      <c r="AJ222" s="234"/>
      <c r="AK222" s="208"/>
      <c r="AL222" s="208"/>
      <c r="AM222" s="208"/>
      <c r="AN222" s="190">
        <v>4106</v>
      </c>
      <c r="AO222" s="312">
        <f t="shared" ca="1" si="39"/>
        <v>1.1000017162520488</v>
      </c>
      <c r="AQ222" s="34"/>
      <c r="AR222" s="34"/>
      <c r="AS222" s="34"/>
      <c r="AT222" s="34"/>
      <c r="AU222" s="34"/>
      <c r="AV222" s="34"/>
    </row>
    <row r="223" spans="1:48" s="144" customFormat="1" ht="23.1" customHeight="1" x14ac:dyDescent="0.25">
      <c r="A223" s="449"/>
      <c r="B223" s="2"/>
      <c r="C223" s="2" t="s">
        <v>673</v>
      </c>
      <c r="D223" s="4" t="s">
        <v>674</v>
      </c>
      <c r="E223" s="116">
        <f t="shared" si="47"/>
        <v>38500</v>
      </c>
      <c r="F223" s="117">
        <f t="shared" si="47"/>
        <v>23100</v>
      </c>
      <c r="G223" s="101"/>
      <c r="H223" s="2"/>
      <c r="I223" s="45"/>
      <c r="J223" s="33"/>
      <c r="K223" s="202">
        <f t="shared" si="44"/>
        <v>38500</v>
      </c>
      <c r="L223" s="202">
        <f t="shared" si="44"/>
        <v>23100</v>
      </c>
      <c r="M223" s="51"/>
      <c r="N223" s="13">
        <f t="shared" si="45"/>
        <v>38461.625</v>
      </c>
      <c r="O223" s="13">
        <f t="shared" si="46"/>
        <v>23076.974999999999</v>
      </c>
      <c r="P223" s="51"/>
      <c r="Q223" s="590">
        <v>15384.65</v>
      </c>
      <c r="R223" s="580">
        <v>13986.04</v>
      </c>
      <c r="S223" s="580">
        <v>13986.04</v>
      </c>
      <c r="T223" s="561">
        <v>13986.04</v>
      </c>
      <c r="U223" s="479">
        <v>13986.04</v>
      </c>
      <c r="V223" s="479">
        <v>13986.04</v>
      </c>
      <c r="W223" s="479">
        <v>13986.04</v>
      </c>
      <c r="X223" s="398">
        <v>12997.303</v>
      </c>
      <c r="Y223" s="398">
        <v>12997.303</v>
      </c>
      <c r="Z223" s="400">
        <v>11815.73</v>
      </c>
      <c r="AA223" s="409">
        <v>11815.73</v>
      </c>
      <c r="AB223" s="409">
        <v>11815.73</v>
      </c>
      <c r="AC223" s="368">
        <v>10741.575000000001</v>
      </c>
      <c r="AD223" s="305">
        <v>8593.26</v>
      </c>
      <c r="AE223" s="289">
        <v>7904.6</v>
      </c>
      <c r="AF223" s="277">
        <v>6323.68</v>
      </c>
      <c r="AG223" s="263">
        <v>6323.68</v>
      </c>
      <c r="AH223" s="263">
        <v>6323.68</v>
      </c>
      <c r="AI223" s="242">
        <v>5690.9159999999993</v>
      </c>
      <c r="AJ223" s="234"/>
      <c r="AK223" s="208"/>
      <c r="AL223" s="208"/>
      <c r="AM223" s="208"/>
      <c r="AN223" s="190">
        <v>4106</v>
      </c>
      <c r="AO223" s="312">
        <f t="shared" ca="1" si="39"/>
        <v>1.100000428999202</v>
      </c>
      <c r="AQ223" s="34"/>
      <c r="AR223" s="34"/>
      <c r="AS223" s="34"/>
      <c r="AT223" s="34"/>
      <c r="AU223" s="34"/>
      <c r="AV223" s="34"/>
    </row>
    <row r="224" spans="1:48" s="144" customFormat="1" ht="3.95" customHeight="1" x14ac:dyDescent="0.25">
      <c r="A224" s="2"/>
      <c r="B224" s="2"/>
      <c r="C224" s="2"/>
      <c r="D224" s="136"/>
      <c r="E224" s="138"/>
      <c r="F224" s="139"/>
      <c r="G224" s="101"/>
      <c r="H224" s="2"/>
      <c r="I224" s="45"/>
      <c r="J224" s="33"/>
      <c r="K224" s="202">
        <f t="shared" si="44"/>
        <v>0</v>
      </c>
      <c r="L224" s="202">
        <f t="shared" si="44"/>
        <v>0</v>
      </c>
      <c r="M224" s="51"/>
      <c r="N224" s="13"/>
      <c r="O224" s="13"/>
      <c r="P224" s="51"/>
      <c r="Q224" s="398"/>
      <c r="R224" s="398"/>
      <c r="S224" s="398"/>
      <c r="T224" s="398"/>
      <c r="U224" s="398"/>
      <c r="V224" s="398"/>
      <c r="W224" s="398"/>
      <c r="X224" s="398"/>
      <c r="Y224" s="398"/>
      <c r="Z224" s="400"/>
      <c r="AA224" s="399"/>
      <c r="AB224" s="399"/>
      <c r="AC224" s="367"/>
      <c r="AD224" s="303"/>
      <c r="AE224" s="289"/>
      <c r="AF224" s="277"/>
      <c r="AG224" s="272"/>
      <c r="AH224" s="263"/>
      <c r="AI224" s="208"/>
      <c r="AJ224" s="208"/>
      <c r="AK224" s="208"/>
      <c r="AL224" s="208"/>
      <c r="AM224" s="208"/>
      <c r="AN224" s="190"/>
      <c r="AO224" s="312" t="e">
        <f t="shared" ca="1" si="39"/>
        <v>#DIV/0!</v>
      </c>
      <c r="AQ224" s="34"/>
      <c r="AR224" s="34"/>
      <c r="AS224" s="34"/>
      <c r="AT224" s="34"/>
      <c r="AU224" s="34"/>
      <c r="AV224" s="34"/>
    </row>
    <row r="225" spans="1:48" s="144" customFormat="1" ht="23.1" customHeight="1" x14ac:dyDescent="0.25">
      <c r="A225" s="516" t="s">
        <v>986</v>
      </c>
      <c r="B225" s="2"/>
      <c r="C225" s="2" t="s">
        <v>657</v>
      </c>
      <c r="D225" s="4" t="s">
        <v>670</v>
      </c>
      <c r="E225" s="116">
        <f t="shared" si="47"/>
        <v>4700</v>
      </c>
      <c r="F225" s="117">
        <f t="shared" si="47"/>
        <v>2800</v>
      </c>
      <c r="G225" s="101"/>
      <c r="H225" s="2"/>
      <c r="I225" s="45"/>
      <c r="J225" s="33"/>
      <c r="K225" s="202">
        <f t="shared" si="44"/>
        <v>4700</v>
      </c>
      <c r="L225" s="202">
        <f t="shared" si="44"/>
        <v>2800</v>
      </c>
      <c r="M225" s="51"/>
      <c r="N225" s="13">
        <f t="shared" si="45"/>
        <v>4660.875</v>
      </c>
      <c r="O225" s="13">
        <f t="shared" si="46"/>
        <v>2796.5249999999996</v>
      </c>
      <c r="P225" s="51"/>
      <c r="Q225" s="587">
        <v>1864.35</v>
      </c>
      <c r="R225" s="562">
        <v>1864.35</v>
      </c>
      <c r="S225" s="562">
        <v>1864.35</v>
      </c>
      <c r="T225" s="554">
        <v>1864.35</v>
      </c>
      <c r="U225" s="522">
        <v>1864.35</v>
      </c>
      <c r="V225" s="398">
        <v>1864.35</v>
      </c>
      <c r="W225" s="398">
        <v>1864.35</v>
      </c>
      <c r="X225" s="398">
        <v>1864.35</v>
      </c>
      <c r="Y225" s="398">
        <v>1864.35</v>
      </c>
      <c r="Z225" s="436">
        <v>1864.35</v>
      </c>
      <c r="AA225" s="399">
        <v>1783.2698124999999</v>
      </c>
      <c r="AB225" s="399">
        <v>1783.2698124999999</v>
      </c>
      <c r="AC225" s="371">
        <v>1621.1543749999998</v>
      </c>
      <c r="AD225" s="303">
        <v>1118.0374999999999</v>
      </c>
      <c r="AE225" s="289">
        <v>1118.0374999999999</v>
      </c>
      <c r="AF225" s="277">
        <v>894.43</v>
      </c>
      <c r="AG225" s="263">
        <v>894.43</v>
      </c>
      <c r="AH225" s="263">
        <v>894.43</v>
      </c>
      <c r="AI225" s="208">
        <v>726</v>
      </c>
      <c r="AJ225" s="234">
        <v>726</v>
      </c>
      <c r="AK225" s="208">
        <v>726</v>
      </c>
      <c r="AL225" s="208"/>
      <c r="AM225" s="208"/>
      <c r="AN225" s="190"/>
      <c r="AO225" s="312">
        <f t="shared" ca="1" si="39"/>
        <v>1</v>
      </c>
      <c r="AQ225" s="34"/>
      <c r="AR225" s="34"/>
      <c r="AS225" s="34"/>
      <c r="AT225" s="34"/>
      <c r="AU225" s="34"/>
      <c r="AV225" s="34"/>
    </row>
    <row r="226" spans="1:48" s="144" customFormat="1" ht="23.1" customHeight="1" x14ac:dyDescent="0.25">
      <c r="A226" s="516" t="s">
        <v>986</v>
      </c>
      <c r="B226" s="2"/>
      <c r="C226" s="2" t="s">
        <v>657</v>
      </c>
      <c r="D226" s="4" t="s">
        <v>726</v>
      </c>
      <c r="E226" s="116">
        <f t="shared" si="47"/>
        <v>7800</v>
      </c>
      <c r="F226" s="117">
        <f t="shared" si="47"/>
        <v>4700</v>
      </c>
      <c r="G226" s="101"/>
      <c r="H226" s="2"/>
      <c r="I226" s="45"/>
      <c r="J226" s="33"/>
      <c r="K226" s="202">
        <f t="shared" si="44"/>
        <v>7800</v>
      </c>
      <c r="L226" s="202">
        <f t="shared" si="44"/>
        <v>4700</v>
      </c>
      <c r="M226" s="51"/>
      <c r="N226" s="13">
        <f t="shared" si="45"/>
        <v>7703.875</v>
      </c>
      <c r="O226" s="13">
        <f t="shared" si="46"/>
        <v>4622.3250000000007</v>
      </c>
      <c r="P226" s="51"/>
      <c r="Q226" s="587">
        <v>3081.55</v>
      </c>
      <c r="R226" s="562">
        <v>3081.55</v>
      </c>
      <c r="S226" s="562">
        <v>3081.55</v>
      </c>
      <c r="T226" s="554">
        <v>3081.55</v>
      </c>
      <c r="U226" s="522">
        <v>3081.55</v>
      </c>
      <c r="V226" s="398">
        <v>3081.55</v>
      </c>
      <c r="W226" s="398">
        <v>3081.55</v>
      </c>
      <c r="X226" s="398">
        <v>3081.55</v>
      </c>
      <c r="Y226" s="398">
        <v>3081.55</v>
      </c>
      <c r="Z226" s="436">
        <v>3081.55</v>
      </c>
      <c r="AA226" s="399">
        <v>2947.56</v>
      </c>
      <c r="AB226" s="399">
        <v>2947.56</v>
      </c>
      <c r="AC226" s="371">
        <v>2679.6</v>
      </c>
      <c r="AD226" s="303">
        <v>1848</v>
      </c>
      <c r="AE226" s="289">
        <v>1848</v>
      </c>
      <c r="AF226" s="277">
        <v>1478.4</v>
      </c>
      <c r="AG226" s="263">
        <v>1478.4</v>
      </c>
      <c r="AH226" s="263">
        <v>1478.4</v>
      </c>
      <c r="AI226" s="208">
        <v>1200</v>
      </c>
      <c r="AJ226" s="234">
        <v>1200</v>
      </c>
      <c r="AK226" s="208">
        <v>1200</v>
      </c>
      <c r="AL226" s="208"/>
      <c r="AM226" s="208"/>
      <c r="AN226" s="190"/>
      <c r="AO226" s="312">
        <f t="shared" ca="1" si="39"/>
        <v>1</v>
      </c>
      <c r="AQ226" s="34"/>
      <c r="AR226" s="34"/>
      <c r="AS226" s="34"/>
      <c r="AT226" s="34"/>
      <c r="AU226" s="34"/>
      <c r="AV226" s="34"/>
    </row>
    <row r="227" spans="1:48" s="144" customFormat="1" ht="9.9499999999999993" customHeight="1" x14ac:dyDescent="0.25">
      <c r="A227" s="2"/>
      <c r="B227" s="2"/>
      <c r="C227" s="2"/>
      <c r="D227" s="136"/>
      <c r="E227" s="138"/>
      <c r="F227" s="139"/>
      <c r="G227" s="101"/>
      <c r="H227" s="2"/>
      <c r="I227" s="45"/>
      <c r="J227" s="33"/>
      <c r="K227" s="202">
        <f t="shared" si="44"/>
        <v>0</v>
      </c>
      <c r="L227" s="202">
        <f t="shared" si="44"/>
        <v>0</v>
      </c>
      <c r="M227" s="51"/>
      <c r="N227" s="13"/>
      <c r="O227" s="13"/>
      <c r="P227" s="51"/>
      <c r="Q227" s="398"/>
      <c r="R227" s="398"/>
      <c r="S227" s="398"/>
      <c r="T227" s="398"/>
      <c r="U227" s="398"/>
      <c r="V227" s="398"/>
      <c r="W227" s="398"/>
      <c r="X227" s="398"/>
      <c r="Y227" s="398"/>
      <c r="Z227" s="400"/>
      <c r="AA227" s="398"/>
      <c r="AB227" s="398"/>
      <c r="AC227" s="333"/>
      <c r="AD227" s="333"/>
      <c r="AE227" s="330"/>
      <c r="AF227" s="277"/>
      <c r="AG227" s="234"/>
      <c r="AH227" s="234"/>
      <c r="AI227" s="234"/>
      <c r="AJ227" s="234"/>
      <c r="AK227" s="208"/>
      <c r="AL227" s="208"/>
      <c r="AM227" s="208"/>
      <c r="AN227" s="190"/>
      <c r="AO227" s="312" t="e">
        <f t="shared" ca="1" si="39"/>
        <v>#DIV/0!</v>
      </c>
      <c r="AQ227" s="34"/>
      <c r="AR227" s="34"/>
      <c r="AS227" s="34"/>
      <c r="AT227" s="34"/>
      <c r="AU227" s="34"/>
      <c r="AV227" s="34"/>
    </row>
    <row r="228" spans="1:48" s="66" customFormat="1" ht="23.1" customHeight="1" x14ac:dyDescent="0.25">
      <c r="A228" s="2"/>
      <c r="B228" s="2"/>
      <c r="C228" s="2"/>
      <c r="D228" s="615" t="s">
        <v>837</v>
      </c>
      <c r="E228" s="615"/>
      <c r="F228" s="615"/>
      <c r="G228" s="615"/>
      <c r="H228" s="615"/>
      <c r="I228" s="615"/>
      <c r="J228" s="33"/>
      <c r="K228" s="202">
        <f t="shared" si="44"/>
        <v>0</v>
      </c>
      <c r="L228" s="202">
        <f t="shared" si="44"/>
        <v>0</v>
      </c>
      <c r="M228" s="51"/>
      <c r="N228" s="13"/>
      <c r="O228" s="13"/>
      <c r="P228" s="63"/>
      <c r="Q228" s="588">
        <v>45589</v>
      </c>
      <c r="R228" s="571">
        <v>45569</v>
      </c>
      <c r="S228" s="571">
        <v>45569</v>
      </c>
      <c r="T228" s="476">
        <v>45483</v>
      </c>
      <c r="U228" s="476">
        <v>45455</v>
      </c>
      <c r="V228" s="476">
        <v>45425</v>
      </c>
      <c r="W228" s="476">
        <v>45394</v>
      </c>
      <c r="X228" s="473">
        <v>220324</v>
      </c>
      <c r="Y228" s="398"/>
      <c r="Z228" s="400"/>
      <c r="AA228" s="401"/>
      <c r="AB228" s="401"/>
      <c r="AC228" s="368"/>
      <c r="AD228" s="305"/>
      <c r="AE228" s="289"/>
      <c r="AF228" s="277"/>
      <c r="AG228" s="263"/>
      <c r="AH228" s="263"/>
      <c r="AI228" s="208"/>
      <c r="AJ228" s="208"/>
      <c r="AK228" s="208"/>
      <c r="AL228" s="208"/>
      <c r="AM228" s="208"/>
      <c r="AN228" s="192"/>
      <c r="AO228" s="312">
        <f t="shared" ca="1" si="39"/>
        <v>1.0004388948627356</v>
      </c>
      <c r="AP228" s="144"/>
    </row>
    <row r="229" spans="1:48" s="66" customFormat="1" ht="23.1" customHeight="1" x14ac:dyDescent="0.25">
      <c r="A229" s="516" t="s">
        <v>986</v>
      </c>
      <c r="B229" s="2"/>
      <c r="C229" s="2" t="s">
        <v>702</v>
      </c>
      <c r="D229" s="4" t="s">
        <v>693</v>
      </c>
      <c r="E229" s="116">
        <f t="shared" ref="E229:F230" si="50">K229</f>
        <v>900</v>
      </c>
      <c r="F229" s="117">
        <f t="shared" si="50"/>
        <v>500</v>
      </c>
      <c r="G229" s="101"/>
      <c r="H229" s="2"/>
      <c r="I229" s="2"/>
      <c r="J229" s="33"/>
      <c r="K229" s="202">
        <f t="shared" si="44"/>
        <v>900</v>
      </c>
      <c r="L229" s="202">
        <f t="shared" si="44"/>
        <v>500</v>
      </c>
      <c r="M229" s="51"/>
      <c r="N229" s="13">
        <f t="shared" si="45"/>
        <v>833.75</v>
      </c>
      <c r="O229" s="13">
        <f t="shared" si="46"/>
        <v>500.25</v>
      </c>
      <c r="P229" s="63"/>
      <c r="Q229" s="587">
        <v>333.5</v>
      </c>
      <c r="R229" s="562">
        <v>333.5</v>
      </c>
      <c r="S229" s="562">
        <v>333.5</v>
      </c>
      <c r="T229" s="477">
        <v>333.5</v>
      </c>
      <c r="U229" s="477">
        <v>333.5</v>
      </c>
      <c r="V229" s="477">
        <v>333.5</v>
      </c>
      <c r="W229" s="477">
        <v>333.5</v>
      </c>
      <c r="X229" s="450">
        <v>301.40000000000003</v>
      </c>
      <c r="Y229" s="450">
        <v>301.40000000000003</v>
      </c>
      <c r="Z229" s="436">
        <v>274</v>
      </c>
      <c r="AA229" s="409">
        <v>274</v>
      </c>
      <c r="AB229" s="409">
        <v>274</v>
      </c>
      <c r="AC229" s="368">
        <v>250</v>
      </c>
      <c r="AD229" s="305">
        <v>200</v>
      </c>
      <c r="AE229" s="289">
        <v>196.41875000000002</v>
      </c>
      <c r="AF229" s="277">
        <v>157.13500000000002</v>
      </c>
      <c r="AG229" s="263">
        <v>157.13500000000002</v>
      </c>
      <c r="AH229" s="263">
        <v>157.13500000000002</v>
      </c>
      <c r="AI229" s="208">
        <v>336.35447999999997</v>
      </c>
      <c r="AJ229" s="208">
        <v>336.35447999999997</v>
      </c>
      <c r="AK229" s="208">
        <v>336.35447999999997</v>
      </c>
      <c r="AL229" s="208">
        <v>336.35447999999997</v>
      </c>
      <c r="AM229" s="208">
        <v>303.35000000000002</v>
      </c>
      <c r="AN229" s="192">
        <v>242.68</v>
      </c>
      <c r="AO229" s="312">
        <f t="shared" ca="1" si="39"/>
        <v>1</v>
      </c>
      <c r="AP229" s="144"/>
    </row>
    <row r="230" spans="1:48" ht="23.1" customHeight="1" x14ac:dyDescent="0.25">
      <c r="A230" s="516" t="s">
        <v>986</v>
      </c>
      <c r="C230" s="2" t="s">
        <v>702</v>
      </c>
      <c r="D230" s="4" t="s">
        <v>694</v>
      </c>
      <c r="E230" s="116">
        <f t="shared" si="50"/>
        <v>1500</v>
      </c>
      <c r="F230" s="117">
        <f t="shared" si="50"/>
        <v>900</v>
      </c>
      <c r="G230" s="101"/>
      <c r="K230" s="202">
        <f t="shared" si="44"/>
        <v>1500</v>
      </c>
      <c r="L230" s="202">
        <f t="shared" si="44"/>
        <v>900</v>
      </c>
      <c r="M230" s="51"/>
      <c r="N230" s="13">
        <f t="shared" si="45"/>
        <v>1416.125</v>
      </c>
      <c r="O230" s="13">
        <f t="shared" si="46"/>
        <v>849.67500000000007</v>
      </c>
      <c r="P230" s="51"/>
      <c r="Q230" s="587">
        <v>566.45000000000005</v>
      </c>
      <c r="R230" s="562">
        <v>566.45000000000005</v>
      </c>
      <c r="S230" s="562">
        <v>566.45000000000005</v>
      </c>
      <c r="T230" s="477">
        <v>566.45000000000005</v>
      </c>
      <c r="U230" s="477">
        <v>566.45000000000005</v>
      </c>
      <c r="V230" s="477">
        <v>566.45000000000005</v>
      </c>
      <c r="W230" s="477">
        <v>566.45000000000005</v>
      </c>
      <c r="X230" s="450">
        <v>5119.2790000000005</v>
      </c>
      <c r="Y230" s="450">
        <v>5119.2790000000005</v>
      </c>
      <c r="Z230" s="436">
        <v>4653.8900000000003</v>
      </c>
      <c r="AA230" s="409">
        <v>4653.8900000000003</v>
      </c>
      <c r="AB230" s="409">
        <v>4653.8900000000003</v>
      </c>
      <c r="AC230" s="368">
        <v>424.625</v>
      </c>
      <c r="AD230" s="305">
        <v>339.7</v>
      </c>
      <c r="AE230" s="289">
        <v>333.63</v>
      </c>
      <c r="AF230" s="277">
        <v>266.904</v>
      </c>
      <c r="AG230" s="263">
        <v>266.904</v>
      </c>
      <c r="AH230" s="263">
        <v>266.904</v>
      </c>
      <c r="AI230" s="208">
        <v>449.57682</v>
      </c>
      <c r="AJ230" s="208">
        <v>449.57682</v>
      </c>
      <c r="AK230" s="208">
        <v>449.57682</v>
      </c>
      <c r="AL230" s="208">
        <v>449.57682</v>
      </c>
      <c r="AM230" s="208">
        <v>405.46249999999998</v>
      </c>
      <c r="AN230" s="190">
        <v>324.37</v>
      </c>
      <c r="AO230" s="312">
        <f t="shared" ca="1" si="39"/>
        <v>1</v>
      </c>
    </row>
    <row r="231" spans="1:48" ht="3.95" customHeight="1" x14ac:dyDescent="0.25">
      <c r="A231" s="449"/>
      <c r="D231" s="136"/>
      <c r="E231" s="138"/>
      <c r="F231" s="139"/>
      <c r="K231" s="202">
        <f t="shared" si="44"/>
        <v>0</v>
      </c>
      <c r="L231" s="202">
        <f t="shared" si="44"/>
        <v>0</v>
      </c>
      <c r="M231" s="51"/>
      <c r="N231" s="13"/>
      <c r="O231" s="13"/>
      <c r="P231" s="51"/>
      <c r="Q231" s="477"/>
      <c r="R231" s="477"/>
      <c r="S231" s="477"/>
      <c r="T231" s="477"/>
      <c r="U231" s="477"/>
      <c r="V231" s="477"/>
      <c r="W231" s="477"/>
      <c r="X231" s="450"/>
      <c r="Y231" s="450"/>
      <c r="Z231" s="436"/>
      <c r="AA231" s="401"/>
      <c r="AB231" s="401"/>
      <c r="AC231" s="368"/>
      <c r="AD231" s="305"/>
      <c r="AE231" s="289"/>
      <c r="AF231" s="277"/>
      <c r="AG231" s="263"/>
      <c r="AH231" s="263"/>
      <c r="AI231" s="208"/>
      <c r="AJ231" s="208"/>
      <c r="AK231" s="208"/>
      <c r="AL231" s="208"/>
      <c r="AM231" s="208"/>
      <c r="AN231" s="190"/>
      <c r="AO231" s="312" t="e">
        <f t="shared" ca="1" si="39"/>
        <v>#DIV/0!</v>
      </c>
    </row>
    <row r="232" spans="1:48" ht="23.1" customHeight="1" x14ac:dyDescent="0.25">
      <c r="A232" s="449"/>
      <c r="C232" s="2" t="s">
        <v>702</v>
      </c>
      <c r="D232" s="4" t="s">
        <v>695</v>
      </c>
      <c r="E232" s="116">
        <f t="shared" ref="E232:F236" si="51">K232</f>
        <v>2200</v>
      </c>
      <c r="F232" s="117">
        <f t="shared" si="51"/>
        <v>1400</v>
      </c>
      <c r="K232" s="202">
        <f t="shared" si="44"/>
        <v>2200</v>
      </c>
      <c r="L232" s="202">
        <f t="shared" si="44"/>
        <v>1400</v>
      </c>
      <c r="M232" s="51"/>
      <c r="N232" s="13">
        <f t="shared" si="45"/>
        <v>2185.9749999999999</v>
      </c>
      <c r="O232" s="13">
        <f t="shared" si="46"/>
        <v>1311.585</v>
      </c>
      <c r="P232" s="51"/>
      <c r="Q232" s="587">
        <v>874.39</v>
      </c>
      <c r="R232" s="562">
        <v>794.9</v>
      </c>
      <c r="S232" s="562">
        <v>794.9</v>
      </c>
      <c r="T232" s="554">
        <v>794.9</v>
      </c>
      <c r="U232" s="477">
        <v>794.9</v>
      </c>
      <c r="V232" s="477">
        <v>794.9</v>
      </c>
      <c r="W232" s="477">
        <v>794.9</v>
      </c>
      <c r="X232" s="450">
        <v>736.02100000000007</v>
      </c>
      <c r="Y232" s="450">
        <v>736.02100000000007</v>
      </c>
      <c r="Z232" s="436">
        <v>669.11</v>
      </c>
      <c r="AA232" s="409">
        <v>669.11</v>
      </c>
      <c r="AB232" s="409">
        <v>669.11</v>
      </c>
      <c r="AC232" s="368">
        <v>610.5</v>
      </c>
      <c r="AD232" s="305">
        <v>488.4</v>
      </c>
      <c r="AE232" s="289">
        <v>488.75</v>
      </c>
      <c r="AF232" s="277">
        <v>391</v>
      </c>
      <c r="AG232" s="272">
        <v>391</v>
      </c>
      <c r="AH232" s="263">
        <v>391</v>
      </c>
      <c r="AI232" s="208">
        <v>554.70492000000002</v>
      </c>
      <c r="AJ232" s="208">
        <v>554.70492000000002</v>
      </c>
      <c r="AK232" s="208">
        <v>554.70492000000002</v>
      </c>
      <c r="AL232" s="208">
        <v>554.70492000000002</v>
      </c>
      <c r="AM232" s="208">
        <v>500.27500000000003</v>
      </c>
      <c r="AN232" s="190">
        <v>400.22</v>
      </c>
      <c r="AO232" s="312">
        <f t="shared" ca="1" si="39"/>
        <v>1.1000000000000001</v>
      </c>
    </row>
    <row r="233" spans="1:48" ht="23.1" customHeight="1" x14ac:dyDescent="0.25">
      <c r="A233" s="449"/>
      <c r="C233" s="2" t="s">
        <v>702</v>
      </c>
      <c r="D233" s="4" t="s">
        <v>696</v>
      </c>
      <c r="E233" s="116">
        <f t="shared" si="51"/>
        <v>3000</v>
      </c>
      <c r="F233" s="117">
        <f t="shared" si="51"/>
        <v>1800</v>
      </c>
      <c r="K233" s="202">
        <f t="shared" si="44"/>
        <v>3000</v>
      </c>
      <c r="L233" s="202">
        <f t="shared" si="44"/>
        <v>1800</v>
      </c>
      <c r="M233" s="51"/>
      <c r="N233" s="13">
        <f t="shared" si="45"/>
        <v>2921.7000000000003</v>
      </c>
      <c r="O233" s="13">
        <f t="shared" si="46"/>
        <v>1753.02</v>
      </c>
      <c r="P233" s="51"/>
      <c r="Q233" s="587">
        <v>1168.68</v>
      </c>
      <c r="R233" s="562">
        <v>1062.43</v>
      </c>
      <c r="S233" s="562">
        <v>1062.43</v>
      </c>
      <c r="T233" s="554">
        <v>1062.43</v>
      </c>
      <c r="U233" s="477">
        <v>1062.43</v>
      </c>
      <c r="V233" s="477">
        <v>1062.43</v>
      </c>
      <c r="W233" s="477">
        <v>1062.43</v>
      </c>
      <c r="X233" s="450">
        <v>983.74099999999999</v>
      </c>
      <c r="Y233" s="450">
        <v>983.74099999999999</v>
      </c>
      <c r="Z233" s="436">
        <v>894.31</v>
      </c>
      <c r="AA233" s="409">
        <v>894.31</v>
      </c>
      <c r="AB233" s="409">
        <v>894.31</v>
      </c>
      <c r="AC233" s="368">
        <v>815.97499999999991</v>
      </c>
      <c r="AD233" s="305">
        <v>652.78</v>
      </c>
      <c r="AE233" s="289">
        <v>653.75</v>
      </c>
      <c r="AF233" s="277">
        <v>523</v>
      </c>
      <c r="AG233" s="272">
        <v>523</v>
      </c>
      <c r="AH233" s="263">
        <v>499.53200000000004</v>
      </c>
      <c r="AI233" s="208">
        <v>738.14202</v>
      </c>
      <c r="AJ233" s="208">
        <v>738.14202</v>
      </c>
      <c r="AK233" s="208">
        <v>738.14202</v>
      </c>
      <c r="AL233" s="208">
        <v>738.14202</v>
      </c>
      <c r="AM233" s="208">
        <v>665.71250000000009</v>
      </c>
      <c r="AN233" s="190">
        <v>532.57000000000005</v>
      </c>
      <c r="AO233" s="312">
        <f t="shared" ca="1" si="39"/>
        <v>1.1000065886693711</v>
      </c>
    </row>
    <row r="234" spans="1:48" ht="23.1" customHeight="1" x14ac:dyDescent="0.25">
      <c r="A234" s="449"/>
      <c r="C234" s="2" t="s">
        <v>702</v>
      </c>
      <c r="D234" s="4" t="s">
        <v>697</v>
      </c>
      <c r="E234" s="116">
        <f t="shared" si="51"/>
        <v>3700</v>
      </c>
      <c r="F234" s="117">
        <f t="shared" si="51"/>
        <v>2200</v>
      </c>
      <c r="K234" s="202">
        <f t="shared" si="44"/>
        <v>3700</v>
      </c>
      <c r="L234" s="202">
        <f t="shared" si="44"/>
        <v>2200</v>
      </c>
      <c r="M234" s="51"/>
      <c r="N234" s="13">
        <f t="shared" si="45"/>
        <v>3605</v>
      </c>
      <c r="O234" s="13">
        <f t="shared" si="46"/>
        <v>2163</v>
      </c>
      <c r="P234" s="51"/>
      <c r="Q234" s="587">
        <v>1442</v>
      </c>
      <c r="R234" s="562">
        <v>1310.9</v>
      </c>
      <c r="S234" s="562">
        <v>1310.9</v>
      </c>
      <c r="T234" s="554">
        <v>1310.9</v>
      </c>
      <c r="U234" s="477">
        <v>1310.9</v>
      </c>
      <c r="V234" s="477">
        <v>1310.9</v>
      </c>
      <c r="W234" s="477">
        <v>1310.9</v>
      </c>
      <c r="X234" s="450">
        <v>1214.4000000000001</v>
      </c>
      <c r="Y234" s="450">
        <v>1214.4000000000001</v>
      </c>
      <c r="Z234" s="436">
        <v>1104</v>
      </c>
      <c r="AA234" s="420">
        <v>1104</v>
      </c>
      <c r="AB234" s="409">
        <v>1103.45</v>
      </c>
      <c r="AC234" s="368">
        <v>1006.8000000000001</v>
      </c>
      <c r="AD234" s="305">
        <v>805.44</v>
      </c>
      <c r="AE234" s="289">
        <v>806.25</v>
      </c>
      <c r="AF234" s="277">
        <v>645</v>
      </c>
      <c r="AG234" s="272">
        <v>645</v>
      </c>
      <c r="AH234" s="263">
        <v>616.34100000000001</v>
      </c>
      <c r="AI234" s="208"/>
      <c r="AJ234" s="208"/>
      <c r="AK234" s="208"/>
      <c r="AL234" s="208"/>
      <c r="AM234" s="208"/>
      <c r="AN234" s="190"/>
      <c r="AO234" s="312">
        <f t="shared" ca="1" si="39"/>
        <v>1.1000076283469371</v>
      </c>
    </row>
    <row r="235" spans="1:48" ht="23.1" customHeight="1" x14ac:dyDescent="0.25">
      <c r="A235" s="449"/>
      <c r="C235" s="2" t="s">
        <v>702</v>
      </c>
      <c r="D235" s="4" t="s">
        <v>698</v>
      </c>
      <c r="E235" s="116">
        <f t="shared" si="51"/>
        <v>4800</v>
      </c>
      <c r="F235" s="117">
        <f t="shared" si="51"/>
        <v>2900</v>
      </c>
      <c r="K235" s="202">
        <f t="shared" si="44"/>
        <v>4800</v>
      </c>
      <c r="L235" s="202">
        <f t="shared" si="44"/>
        <v>2900</v>
      </c>
      <c r="M235" s="51"/>
      <c r="N235" s="13">
        <f t="shared" si="45"/>
        <v>4797.5</v>
      </c>
      <c r="O235" s="13">
        <f t="shared" si="46"/>
        <v>2878.5</v>
      </c>
      <c r="P235" s="51"/>
      <c r="Q235" s="587">
        <v>1919</v>
      </c>
      <c r="R235" s="562">
        <v>1744.43</v>
      </c>
      <c r="S235" s="562">
        <v>1744.43</v>
      </c>
      <c r="T235" s="554">
        <v>1744.43</v>
      </c>
      <c r="U235" s="477">
        <v>1744.43</v>
      </c>
      <c r="V235" s="477">
        <v>1744.43</v>
      </c>
      <c r="W235" s="477">
        <v>1744.43</v>
      </c>
      <c r="X235" s="451">
        <v>1615.9</v>
      </c>
      <c r="Y235" s="451">
        <v>1615.9</v>
      </c>
      <c r="Z235" s="436">
        <v>1469</v>
      </c>
      <c r="AA235" s="420">
        <v>1469</v>
      </c>
      <c r="AB235" s="409">
        <v>1468.38</v>
      </c>
      <c r="AC235" s="368">
        <v>1339.7624999999998</v>
      </c>
      <c r="AD235" s="305">
        <v>1071.81</v>
      </c>
      <c r="AE235" s="289">
        <v>1072.5</v>
      </c>
      <c r="AF235" s="277">
        <v>858</v>
      </c>
      <c r="AG235" s="272">
        <v>858</v>
      </c>
      <c r="AH235" s="263">
        <v>820.16000000000008</v>
      </c>
      <c r="AI235" s="208"/>
      <c r="AJ235" s="208"/>
      <c r="AK235" s="208"/>
      <c r="AL235" s="208"/>
      <c r="AM235" s="208"/>
      <c r="AN235" s="190"/>
      <c r="AO235" s="312">
        <f t="shared" ca="1" si="39"/>
        <v>1.1000728031505993</v>
      </c>
    </row>
    <row r="236" spans="1:48" ht="23.1" customHeight="1" x14ac:dyDescent="0.25">
      <c r="A236" s="449"/>
      <c r="C236" s="2" t="s">
        <v>702</v>
      </c>
      <c r="D236" s="4" t="s">
        <v>699</v>
      </c>
      <c r="E236" s="116">
        <f t="shared" si="51"/>
        <v>8300</v>
      </c>
      <c r="F236" s="117">
        <f t="shared" si="51"/>
        <v>5000</v>
      </c>
      <c r="K236" s="202">
        <f t="shared" si="44"/>
        <v>8300</v>
      </c>
      <c r="L236" s="202">
        <f t="shared" si="44"/>
        <v>5000</v>
      </c>
      <c r="M236" s="51"/>
      <c r="N236" s="13">
        <f t="shared" si="45"/>
        <v>8231.4500000000007</v>
      </c>
      <c r="O236" s="13">
        <f t="shared" si="46"/>
        <v>4938.87</v>
      </c>
      <c r="P236" s="51"/>
      <c r="Q236" s="587">
        <v>3292.58</v>
      </c>
      <c r="R236" s="562">
        <v>2993.26</v>
      </c>
      <c r="S236" s="562">
        <v>2993.26</v>
      </c>
      <c r="T236" s="554">
        <v>2993.26</v>
      </c>
      <c r="U236" s="477">
        <v>2993.26</v>
      </c>
      <c r="V236" s="477">
        <v>2993.26</v>
      </c>
      <c r="W236" s="477">
        <v>2993.26</v>
      </c>
      <c r="X236" s="451">
        <v>2772</v>
      </c>
      <c r="Y236" s="451">
        <v>2772</v>
      </c>
      <c r="Z236" s="436">
        <v>2520</v>
      </c>
      <c r="AA236" s="420">
        <v>2520</v>
      </c>
      <c r="AB236" s="409">
        <v>2519.58</v>
      </c>
      <c r="AC236" s="368">
        <v>2298.8874999999998</v>
      </c>
      <c r="AD236" s="305">
        <v>1839.11</v>
      </c>
      <c r="AE236" s="289">
        <v>1665.8674999999998</v>
      </c>
      <c r="AF236" s="277">
        <v>1332.694</v>
      </c>
      <c r="AG236" s="263">
        <v>1332.694</v>
      </c>
      <c r="AH236" s="263">
        <v>1332.694</v>
      </c>
      <c r="AI236" s="208">
        <v>1199.4166799999998</v>
      </c>
      <c r="AJ236" s="208">
        <v>1199.4166799999998</v>
      </c>
      <c r="AK236" s="208">
        <v>1199.4166799999998</v>
      </c>
      <c r="AL236" s="208">
        <v>1199.4166799999998</v>
      </c>
      <c r="AM236" s="208">
        <v>1081.7249999999999</v>
      </c>
      <c r="AN236" s="190">
        <v>865.38</v>
      </c>
      <c r="AO236" s="312">
        <f t="shared" ca="1" si="39"/>
        <v>1.0999979954965489</v>
      </c>
    </row>
    <row r="237" spans="1:48" ht="3.95" customHeight="1" x14ac:dyDescent="0.25">
      <c r="A237" s="449"/>
      <c r="D237" s="136"/>
      <c r="E237" s="138"/>
      <c r="F237" s="139"/>
      <c r="K237" s="202">
        <f t="shared" si="44"/>
        <v>0</v>
      </c>
      <c r="L237" s="202">
        <f t="shared" si="44"/>
        <v>0</v>
      </c>
      <c r="M237" s="51"/>
      <c r="N237" s="13"/>
      <c r="O237" s="13"/>
      <c r="P237" s="51"/>
      <c r="Q237" s="587"/>
      <c r="R237" s="562"/>
      <c r="S237" s="562"/>
      <c r="T237" s="451"/>
      <c r="U237" s="451"/>
      <c r="V237" s="451"/>
      <c r="W237" s="451"/>
      <c r="X237" s="451"/>
      <c r="Y237" s="451"/>
      <c r="Z237" s="436"/>
      <c r="AA237" s="401"/>
      <c r="AB237" s="401"/>
      <c r="AC237" s="368"/>
      <c r="AD237" s="305"/>
      <c r="AE237" s="289"/>
      <c r="AF237" s="277"/>
      <c r="AG237" s="263"/>
      <c r="AH237" s="263"/>
      <c r="AI237" s="208"/>
      <c r="AJ237" s="208"/>
      <c r="AK237" s="208"/>
      <c r="AL237" s="208"/>
      <c r="AM237" s="208"/>
      <c r="AN237" s="191"/>
      <c r="AO237" s="312" t="e">
        <f t="shared" ca="1" si="39"/>
        <v>#DIV/0!</v>
      </c>
    </row>
    <row r="238" spans="1:48" ht="23.1" customHeight="1" x14ac:dyDescent="0.25">
      <c r="A238" s="449"/>
      <c r="C238" s="2" t="s">
        <v>702</v>
      </c>
      <c r="D238" s="4" t="s">
        <v>948</v>
      </c>
      <c r="E238" s="116">
        <f t="shared" ref="E238:F240" si="52">K238</f>
        <v>4800</v>
      </c>
      <c r="F238" s="117">
        <f t="shared" si="52"/>
        <v>2900</v>
      </c>
      <c r="K238" s="202">
        <f t="shared" si="44"/>
        <v>4800</v>
      </c>
      <c r="L238" s="202">
        <f t="shared" si="44"/>
        <v>2900</v>
      </c>
      <c r="M238" s="51"/>
      <c r="N238" s="13">
        <f t="shared" ref="N238:N240" si="53">Q238*$N$7</f>
        <v>4768.4500000000007</v>
      </c>
      <c r="O238" s="13">
        <f t="shared" ref="O238:O240" si="54">Q238*$O$7</f>
        <v>2861.07</v>
      </c>
      <c r="P238" s="51"/>
      <c r="Q238" s="587">
        <v>1907.38</v>
      </c>
      <c r="R238" s="562">
        <v>1733.99</v>
      </c>
      <c r="S238" s="562">
        <v>1733.99</v>
      </c>
      <c r="T238" s="554">
        <v>1733.99</v>
      </c>
      <c r="U238" s="477">
        <v>1733.99</v>
      </c>
      <c r="V238" s="477"/>
      <c r="W238" s="477"/>
      <c r="X238" s="450"/>
      <c r="Y238" s="450"/>
      <c r="Z238" s="436"/>
      <c r="AA238" s="420"/>
      <c r="AB238" s="409"/>
      <c r="AC238" s="368"/>
      <c r="AD238" s="305"/>
      <c r="AE238" s="289"/>
      <c r="AF238" s="277"/>
      <c r="AG238" s="272"/>
      <c r="AH238" s="263"/>
      <c r="AI238" s="208"/>
      <c r="AJ238" s="208"/>
      <c r="AK238" s="208"/>
      <c r="AL238" s="208"/>
      <c r="AM238" s="208"/>
      <c r="AN238" s="190"/>
      <c r="AO238" s="312">
        <f t="shared" ca="1" si="39"/>
        <v>1.0999948096586487</v>
      </c>
    </row>
    <row r="239" spans="1:48" ht="23.1" customHeight="1" x14ac:dyDescent="0.25">
      <c r="A239" s="449"/>
      <c r="C239" s="2" t="s">
        <v>702</v>
      </c>
      <c r="D239" s="4" t="s">
        <v>949</v>
      </c>
      <c r="E239" s="116">
        <f t="shared" si="52"/>
        <v>5600</v>
      </c>
      <c r="F239" s="117">
        <f t="shared" si="52"/>
        <v>3400</v>
      </c>
      <c r="K239" s="202">
        <f t="shared" si="44"/>
        <v>5600</v>
      </c>
      <c r="L239" s="202">
        <f t="shared" si="44"/>
        <v>3400</v>
      </c>
      <c r="M239" s="51"/>
      <c r="N239" s="13">
        <f t="shared" si="53"/>
        <v>5553.0499999999993</v>
      </c>
      <c r="O239" s="13">
        <f t="shared" si="54"/>
        <v>3331.83</v>
      </c>
      <c r="P239" s="51"/>
      <c r="Q239" s="587">
        <v>2221.2199999999998</v>
      </c>
      <c r="R239" s="562">
        <v>2019.29</v>
      </c>
      <c r="S239" s="562">
        <v>2019.29</v>
      </c>
      <c r="T239" s="554">
        <v>2019.29</v>
      </c>
      <c r="U239" s="477">
        <v>2019.29</v>
      </c>
      <c r="V239" s="477"/>
      <c r="W239" s="477"/>
      <c r="X239" s="451"/>
      <c r="Y239" s="451"/>
      <c r="Z239" s="436"/>
      <c r="AA239" s="420"/>
      <c r="AB239" s="409"/>
      <c r="AC239" s="368"/>
      <c r="AD239" s="305"/>
      <c r="AE239" s="289"/>
      <c r="AF239" s="277"/>
      <c r="AG239" s="272"/>
      <c r="AH239" s="263"/>
      <c r="AI239" s="208"/>
      <c r="AJ239" s="208"/>
      <c r="AK239" s="208"/>
      <c r="AL239" s="208"/>
      <c r="AM239" s="208"/>
      <c r="AN239" s="190"/>
      <c r="AO239" s="312">
        <f t="shared" ca="1" si="39"/>
        <v>1.1000004952235687</v>
      </c>
    </row>
    <row r="240" spans="1:48" ht="23.1" customHeight="1" x14ac:dyDescent="0.25">
      <c r="A240" s="449"/>
      <c r="C240" s="2" t="s">
        <v>702</v>
      </c>
      <c r="D240" s="4" t="s">
        <v>950</v>
      </c>
      <c r="E240" s="116">
        <f t="shared" si="52"/>
        <v>15600</v>
      </c>
      <c r="F240" s="117">
        <f t="shared" si="52"/>
        <v>9400</v>
      </c>
      <c r="K240" s="202">
        <f t="shared" si="44"/>
        <v>15600</v>
      </c>
      <c r="L240" s="202">
        <f t="shared" si="44"/>
        <v>9400</v>
      </c>
      <c r="M240" s="51"/>
      <c r="N240" s="13">
        <f t="shared" si="53"/>
        <v>15591.65</v>
      </c>
      <c r="O240" s="13">
        <f t="shared" si="54"/>
        <v>9354.99</v>
      </c>
      <c r="P240" s="51"/>
      <c r="Q240" s="587">
        <v>6236.66</v>
      </c>
      <c r="R240" s="562">
        <v>5669.69</v>
      </c>
      <c r="S240" s="562">
        <v>5669.69</v>
      </c>
      <c r="T240" s="554">
        <v>5669.69</v>
      </c>
      <c r="U240" s="477">
        <v>5669.69</v>
      </c>
      <c r="V240" s="477"/>
      <c r="W240" s="477"/>
      <c r="X240" s="451"/>
      <c r="Y240" s="451"/>
      <c r="Z240" s="436"/>
      <c r="AA240" s="420"/>
      <c r="AB240" s="409"/>
      <c r="AC240" s="368"/>
      <c r="AD240" s="305"/>
      <c r="AE240" s="289"/>
      <c r="AF240" s="277"/>
      <c r="AG240" s="263"/>
      <c r="AH240" s="263"/>
      <c r="AI240" s="208"/>
      <c r="AJ240" s="208"/>
      <c r="AK240" s="208"/>
      <c r="AL240" s="208"/>
      <c r="AM240" s="208"/>
      <c r="AN240" s="190"/>
      <c r="AO240" s="312">
        <f t="shared" ca="1" si="39"/>
        <v>1.1000001763764862</v>
      </c>
    </row>
    <row r="241" spans="1:42" ht="3.95" customHeight="1" x14ac:dyDescent="0.25">
      <c r="A241" s="449"/>
      <c r="D241" s="136"/>
      <c r="E241" s="138"/>
      <c r="F241" s="139"/>
      <c r="K241" s="202">
        <f t="shared" si="44"/>
        <v>0</v>
      </c>
      <c r="L241" s="202">
        <f t="shared" si="44"/>
        <v>0</v>
      </c>
      <c r="M241" s="51"/>
      <c r="N241" s="13"/>
      <c r="O241" s="13"/>
      <c r="P241" s="51"/>
      <c r="Q241" s="562"/>
      <c r="R241" s="562"/>
      <c r="S241" s="562"/>
      <c r="T241" s="451"/>
      <c r="U241" s="451"/>
      <c r="V241" s="451"/>
      <c r="W241" s="451"/>
      <c r="X241" s="451"/>
      <c r="Y241" s="451"/>
      <c r="Z241" s="436"/>
      <c r="AA241" s="401"/>
      <c r="AB241" s="401"/>
      <c r="AC241" s="368"/>
      <c r="AD241" s="305"/>
      <c r="AE241" s="289"/>
      <c r="AF241" s="277"/>
      <c r="AG241" s="263"/>
      <c r="AH241" s="263"/>
      <c r="AI241" s="208"/>
      <c r="AJ241" s="208"/>
      <c r="AK241" s="208"/>
      <c r="AL241" s="208"/>
      <c r="AM241" s="208"/>
      <c r="AN241" s="191"/>
      <c r="AO241" s="312" t="e">
        <f t="shared" ca="1" si="39"/>
        <v>#DIV/0!</v>
      </c>
    </row>
    <row r="242" spans="1:42" s="66" customFormat="1" ht="23.1" customHeight="1" x14ac:dyDescent="0.25">
      <c r="A242" s="449"/>
      <c r="B242" s="2">
        <v>1895</v>
      </c>
      <c r="C242" s="2" t="s">
        <v>413</v>
      </c>
      <c r="D242" s="4" t="s">
        <v>700</v>
      </c>
      <c r="E242" s="116">
        <f t="shared" ref="E242:F243" si="55">K242</f>
        <v>7500</v>
      </c>
      <c r="F242" s="117">
        <f t="shared" si="55"/>
        <v>4500</v>
      </c>
      <c r="G242" s="101"/>
      <c r="H242" s="2"/>
      <c r="I242" s="2"/>
      <c r="J242" s="33"/>
      <c r="K242" s="202">
        <f t="shared" si="44"/>
        <v>7500</v>
      </c>
      <c r="L242" s="202">
        <f t="shared" si="44"/>
        <v>4500</v>
      </c>
      <c r="M242" s="51"/>
      <c r="N242" s="13">
        <f t="shared" si="45"/>
        <v>7433.55</v>
      </c>
      <c r="O242" s="13">
        <f t="shared" si="46"/>
        <v>4460.13</v>
      </c>
      <c r="P242" s="63"/>
      <c r="Q242" s="587">
        <v>2973.42</v>
      </c>
      <c r="R242" s="562">
        <v>2704</v>
      </c>
      <c r="S242" s="562">
        <v>2704</v>
      </c>
      <c r="T242" s="568">
        <v>2704</v>
      </c>
      <c r="U242" s="477">
        <v>2703.1</v>
      </c>
      <c r="V242" s="477">
        <v>2703.1</v>
      </c>
      <c r="W242" s="477">
        <v>2703.1</v>
      </c>
      <c r="X242" s="451">
        <v>4280.1000000000004</v>
      </c>
      <c r="Y242" s="451">
        <v>4280.1000000000004</v>
      </c>
      <c r="Z242" s="436">
        <v>2275.34</v>
      </c>
      <c r="AA242" s="409">
        <v>2275.34</v>
      </c>
      <c r="AB242" s="409">
        <v>2275.34</v>
      </c>
      <c r="AC242" s="368">
        <v>2076.0374999999999</v>
      </c>
      <c r="AD242" s="305">
        <v>1660.83</v>
      </c>
      <c r="AE242" s="289">
        <v>1588.62</v>
      </c>
      <c r="AF242" s="277">
        <v>1270.896</v>
      </c>
      <c r="AG242" s="263">
        <v>1270.896</v>
      </c>
      <c r="AH242" s="263">
        <v>1270.896</v>
      </c>
      <c r="AI242" s="208">
        <v>1143.8103599999999</v>
      </c>
      <c r="AJ242" s="208">
        <v>1143.8103599999999</v>
      </c>
      <c r="AK242" s="208">
        <v>1143.8103599999999</v>
      </c>
      <c r="AL242" s="208">
        <v>1143.8103599999999</v>
      </c>
      <c r="AM242" s="208">
        <v>1031.575</v>
      </c>
      <c r="AN242" s="191">
        <v>825.26</v>
      </c>
      <c r="AO242" s="312">
        <f t="shared" ca="1" si="39"/>
        <v>1.099637573964497</v>
      </c>
      <c r="AP242" s="144"/>
    </row>
    <row r="243" spans="1:42" ht="23.1" customHeight="1" x14ac:dyDescent="0.25">
      <c r="A243" s="449"/>
      <c r="B243" s="2">
        <v>1896</v>
      </c>
      <c r="C243" s="2" t="s">
        <v>414</v>
      </c>
      <c r="D243" s="4" t="s">
        <v>701</v>
      </c>
      <c r="E243" s="116">
        <f t="shared" si="55"/>
        <v>12800</v>
      </c>
      <c r="F243" s="117">
        <f t="shared" si="55"/>
        <v>7700</v>
      </c>
      <c r="G243" s="101"/>
      <c r="K243" s="202">
        <f t="shared" si="44"/>
        <v>12800</v>
      </c>
      <c r="L243" s="202">
        <f t="shared" si="44"/>
        <v>7700</v>
      </c>
      <c r="M243" s="51"/>
      <c r="N243" s="13">
        <f t="shared" si="45"/>
        <v>12711.875</v>
      </c>
      <c r="O243" s="13">
        <f t="shared" si="46"/>
        <v>7627.125</v>
      </c>
      <c r="P243" s="51"/>
      <c r="Q243" s="587">
        <v>5084.75</v>
      </c>
      <c r="R243" s="562">
        <v>4623</v>
      </c>
      <c r="S243" s="562">
        <v>4623</v>
      </c>
      <c r="T243" s="568">
        <v>4623</v>
      </c>
      <c r="U243" s="477">
        <v>4622.5</v>
      </c>
      <c r="V243" s="477">
        <v>4622.5</v>
      </c>
      <c r="W243" s="477">
        <v>4622.5</v>
      </c>
      <c r="X243" s="450">
        <v>3890.99</v>
      </c>
      <c r="Y243" s="450">
        <v>3890.99</v>
      </c>
      <c r="Z243" s="436">
        <v>3890.99</v>
      </c>
      <c r="AA243" s="409">
        <v>3890.99</v>
      </c>
      <c r="AB243" s="409">
        <v>3890.99</v>
      </c>
      <c r="AC243" s="368">
        <v>3550.1749999999997</v>
      </c>
      <c r="AD243" s="305">
        <v>2840.14</v>
      </c>
      <c r="AE243" s="289">
        <v>2716.67</v>
      </c>
      <c r="AF243" s="277">
        <v>2173.3360000000002</v>
      </c>
      <c r="AG243" s="263">
        <v>2173.3360000000002</v>
      </c>
      <c r="AH243" s="263">
        <v>2173.3360000000002</v>
      </c>
      <c r="AI243" s="208">
        <v>1955.9924999999998</v>
      </c>
      <c r="AJ243" s="208">
        <v>1955.9924999999998</v>
      </c>
      <c r="AK243" s="208">
        <v>1955.9924999999998</v>
      </c>
      <c r="AL243" s="208">
        <v>1955.9924999999998</v>
      </c>
      <c r="AM243" s="208">
        <v>1764.0625</v>
      </c>
      <c r="AN243" s="191">
        <v>1411.25</v>
      </c>
      <c r="AO243" s="312">
        <f t="shared" ref="AO243:AO306" ca="1" si="56">Q243/OFFSET(Q243,0,1)</f>
        <v>1.0998810296344366</v>
      </c>
    </row>
    <row r="244" spans="1:42" ht="9.9499999999999993" customHeight="1" x14ac:dyDescent="0.25">
      <c r="D244" s="136"/>
      <c r="E244" s="138"/>
      <c r="F244" s="139"/>
      <c r="K244" s="202">
        <f t="shared" si="44"/>
        <v>0</v>
      </c>
      <c r="L244" s="202">
        <f t="shared" si="44"/>
        <v>0</v>
      </c>
      <c r="M244" s="51"/>
      <c r="N244" s="13"/>
      <c r="O244" s="13"/>
      <c r="P244" s="51"/>
      <c r="Q244" s="398"/>
      <c r="R244" s="398"/>
      <c r="S244" s="398"/>
      <c r="T244" s="398"/>
      <c r="U244" s="398"/>
      <c r="V244" s="398"/>
      <c r="W244" s="398"/>
      <c r="X244" s="398"/>
      <c r="Y244" s="398"/>
      <c r="Z244" s="400"/>
      <c r="AA244" s="401"/>
      <c r="AB244" s="401"/>
      <c r="AC244" s="368">
        <v>0</v>
      </c>
      <c r="AD244" s="300"/>
      <c r="AE244" s="289"/>
      <c r="AF244" s="277"/>
      <c r="AG244" s="208"/>
      <c r="AH244" s="208"/>
      <c r="AI244" s="208"/>
      <c r="AJ244" s="208"/>
      <c r="AK244" s="208"/>
      <c r="AL244" s="208"/>
      <c r="AM244" s="208"/>
      <c r="AN244" s="54"/>
      <c r="AO244" s="312" t="e">
        <f t="shared" ca="1" si="56"/>
        <v>#DIV/0!</v>
      </c>
    </row>
    <row r="245" spans="1:42" ht="23.1" customHeight="1" x14ac:dyDescent="0.25">
      <c r="D245" s="615" t="s">
        <v>838</v>
      </c>
      <c r="E245" s="615"/>
      <c r="F245" s="615"/>
      <c r="G245" s="615"/>
      <c r="H245" s="615"/>
      <c r="I245" s="615"/>
      <c r="J245" s="34"/>
      <c r="K245" s="202">
        <f t="shared" si="44"/>
        <v>0</v>
      </c>
      <c r="L245" s="202">
        <f t="shared" si="44"/>
        <v>0</v>
      </c>
      <c r="M245" s="2"/>
      <c r="N245" s="13"/>
      <c r="O245" s="13"/>
      <c r="P245" s="2"/>
      <c r="Q245" s="588">
        <v>45589</v>
      </c>
      <c r="R245" s="571">
        <v>45569</v>
      </c>
      <c r="S245" s="571">
        <v>45569</v>
      </c>
      <c r="T245" s="553">
        <v>45483</v>
      </c>
      <c r="U245" s="476">
        <v>45455</v>
      </c>
      <c r="V245" s="476">
        <v>45425</v>
      </c>
      <c r="W245" s="476">
        <v>45394</v>
      </c>
      <c r="X245" s="473">
        <v>220324</v>
      </c>
      <c r="Y245" s="398"/>
      <c r="Z245" s="400"/>
      <c r="AA245" s="401"/>
      <c r="AB245" s="401"/>
      <c r="AC245" s="329"/>
      <c r="AD245" s="333"/>
      <c r="AE245" s="330"/>
      <c r="AF245" s="277"/>
      <c r="AG245" s="208"/>
      <c r="AH245" s="208"/>
      <c r="AI245" s="208"/>
      <c r="AJ245" s="208"/>
      <c r="AK245" s="208"/>
      <c r="AL245" s="208"/>
      <c r="AM245" s="208"/>
      <c r="AN245" s="54"/>
      <c r="AO245" s="312">
        <f t="shared" ca="1" si="56"/>
        <v>1.0004388948627356</v>
      </c>
    </row>
    <row r="246" spans="1:42" s="66" customFormat="1" ht="23.1" customHeight="1" x14ac:dyDescent="0.25">
      <c r="A246" s="449"/>
      <c r="B246" s="2">
        <v>2007</v>
      </c>
      <c r="C246" s="2" t="s">
        <v>466</v>
      </c>
      <c r="D246" s="4" t="s">
        <v>546</v>
      </c>
      <c r="E246" s="116">
        <f t="shared" ref="E246:F252" si="57">K246</f>
        <v>2000</v>
      </c>
      <c r="F246" s="117">
        <f t="shared" si="57"/>
        <v>1200</v>
      </c>
      <c r="G246" s="101"/>
      <c r="H246" s="2"/>
      <c r="I246" s="2"/>
      <c r="J246" s="33"/>
      <c r="K246" s="202">
        <f t="shared" si="44"/>
        <v>2000</v>
      </c>
      <c r="L246" s="202">
        <f t="shared" si="44"/>
        <v>1200</v>
      </c>
      <c r="M246" s="51"/>
      <c r="N246" s="13">
        <f t="shared" si="45"/>
        <v>1986.825</v>
      </c>
      <c r="O246" s="13">
        <f t="shared" si="46"/>
        <v>1192.095</v>
      </c>
      <c r="P246" s="63"/>
      <c r="Q246" s="587">
        <v>794.73</v>
      </c>
      <c r="R246" s="562">
        <v>722.48</v>
      </c>
      <c r="S246" s="562">
        <v>722.48</v>
      </c>
      <c r="T246" s="554">
        <v>722.48</v>
      </c>
      <c r="U246" s="477">
        <v>722.48</v>
      </c>
      <c r="V246" s="477">
        <v>722.48</v>
      </c>
      <c r="W246" s="477">
        <v>722.48</v>
      </c>
      <c r="X246" s="450">
        <v>669</v>
      </c>
      <c r="Y246" s="450">
        <v>669</v>
      </c>
      <c r="Z246" s="436">
        <v>608.16</v>
      </c>
      <c r="AA246" s="409">
        <v>608.16</v>
      </c>
      <c r="AB246" s="409">
        <v>608.16</v>
      </c>
      <c r="AC246" s="368">
        <v>554.88750000000005</v>
      </c>
      <c r="AD246" s="305">
        <v>443.91</v>
      </c>
      <c r="AE246" s="289">
        <v>424.6275</v>
      </c>
      <c r="AF246" s="277">
        <v>339.702</v>
      </c>
      <c r="AG246" s="263">
        <v>339.702</v>
      </c>
      <c r="AH246" s="263">
        <v>339.702</v>
      </c>
      <c r="AI246" s="208">
        <v>305.72388000000001</v>
      </c>
      <c r="AJ246" s="208">
        <v>305.72388000000001</v>
      </c>
      <c r="AK246" s="208">
        <v>305.72388000000001</v>
      </c>
      <c r="AL246" s="208">
        <v>305.72388000000001</v>
      </c>
      <c r="AM246" s="208">
        <v>275.72500000000002</v>
      </c>
      <c r="AN246" s="191">
        <v>220.58</v>
      </c>
      <c r="AO246" s="312">
        <f t="shared" ca="1" si="56"/>
        <v>1.1000027682427196</v>
      </c>
      <c r="AP246" s="144"/>
    </row>
    <row r="247" spans="1:42" ht="23.1" customHeight="1" x14ac:dyDescent="0.25">
      <c r="A247" s="449"/>
      <c r="C247" s="2" t="s">
        <v>467</v>
      </c>
      <c r="D247" s="4" t="s">
        <v>547</v>
      </c>
      <c r="E247" s="116">
        <f t="shared" si="57"/>
        <v>2400</v>
      </c>
      <c r="F247" s="117">
        <f t="shared" si="57"/>
        <v>1500</v>
      </c>
      <c r="G247" s="101"/>
      <c r="K247" s="202">
        <f t="shared" si="44"/>
        <v>2400</v>
      </c>
      <c r="L247" s="202">
        <f t="shared" si="44"/>
        <v>1500</v>
      </c>
      <c r="M247" s="51"/>
      <c r="N247" s="13">
        <f t="shared" si="45"/>
        <v>2370.65</v>
      </c>
      <c r="O247" s="13">
        <f t="shared" si="46"/>
        <v>1422.3899999999999</v>
      </c>
      <c r="P247" s="51"/>
      <c r="Q247" s="587">
        <v>948.26</v>
      </c>
      <c r="R247" s="562">
        <v>862.05</v>
      </c>
      <c r="S247" s="562">
        <v>862.05</v>
      </c>
      <c r="T247" s="554">
        <v>862.05</v>
      </c>
      <c r="U247" s="477">
        <v>862.05</v>
      </c>
      <c r="V247" s="477">
        <v>862.05</v>
      </c>
      <c r="W247" s="477">
        <v>862.05</v>
      </c>
      <c r="X247" s="451">
        <v>799</v>
      </c>
      <c r="Y247" s="451">
        <v>799</v>
      </c>
      <c r="Z247" s="436">
        <v>725.63</v>
      </c>
      <c r="AA247" s="409">
        <v>725.63</v>
      </c>
      <c r="AB247" s="409">
        <v>725.63</v>
      </c>
      <c r="AC247" s="368">
        <v>662.07499999999993</v>
      </c>
      <c r="AD247" s="305">
        <v>529.66</v>
      </c>
      <c r="AE247" s="289">
        <v>506.64625000000007</v>
      </c>
      <c r="AF247" s="277">
        <v>405.31700000000006</v>
      </c>
      <c r="AG247" s="263">
        <v>405.31700000000006</v>
      </c>
      <c r="AH247" s="263">
        <v>405.31700000000006</v>
      </c>
      <c r="AI247" s="208">
        <v>364.78133999999994</v>
      </c>
      <c r="AJ247" s="208">
        <v>364.78133999999994</v>
      </c>
      <c r="AK247" s="208">
        <v>364.78133999999994</v>
      </c>
      <c r="AL247" s="208">
        <v>364.78133999999994</v>
      </c>
      <c r="AM247" s="208">
        <v>328.98750000000001</v>
      </c>
      <c r="AN247" s="191">
        <v>263.19</v>
      </c>
      <c r="AO247" s="312">
        <f t="shared" ca="1" si="56"/>
        <v>1.100005800127603</v>
      </c>
    </row>
    <row r="248" spans="1:42" ht="23.1" customHeight="1" x14ac:dyDescent="0.25">
      <c r="A248" s="449"/>
      <c r="C248" s="2" t="s">
        <v>468</v>
      </c>
      <c r="D248" s="4" t="s">
        <v>548</v>
      </c>
      <c r="E248" s="116">
        <f t="shared" si="57"/>
        <v>3300</v>
      </c>
      <c r="F248" s="117">
        <f t="shared" si="57"/>
        <v>2000</v>
      </c>
      <c r="G248" s="101"/>
      <c r="K248" s="202">
        <f t="shared" si="44"/>
        <v>3300</v>
      </c>
      <c r="L248" s="202">
        <f t="shared" si="44"/>
        <v>2000</v>
      </c>
      <c r="M248" s="51"/>
      <c r="N248" s="13">
        <f t="shared" si="45"/>
        <v>3291.9</v>
      </c>
      <c r="O248" s="13">
        <f t="shared" si="46"/>
        <v>1975.1399999999999</v>
      </c>
      <c r="P248" s="51"/>
      <c r="Q248" s="587">
        <v>1316.76</v>
      </c>
      <c r="R248" s="562">
        <v>1197.05</v>
      </c>
      <c r="S248" s="562">
        <v>1197.05</v>
      </c>
      <c r="T248" s="554">
        <v>1197.05</v>
      </c>
      <c r="U248" s="477">
        <v>1197.05</v>
      </c>
      <c r="V248" s="477">
        <v>1197.05</v>
      </c>
      <c r="W248" s="477">
        <v>1197.05</v>
      </c>
      <c r="X248" s="451">
        <v>1108.4000000000001</v>
      </c>
      <c r="Y248" s="451">
        <v>1108.4000000000001</v>
      </c>
      <c r="Z248" s="436">
        <v>1007.62</v>
      </c>
      <c r="AA248" s="409">
        <v>1007.62</v>
      </c>
      <c r="AB248" s="409">
        <v>1007.62</v>
      </c>
      <c r="AC248" s="368">
        <v>919.36249999999995</v>
      </c>
      <c r="AD248" s="305">
        <v>735.49</v>
      </c>
      <c r="AE248" s="289">
        <v>703.505</v>
      </c>
      <c r="AF248" s="277">
        <v>562.80399999999997</v>
      </c>
      <c r="AG248" s="263">
        <v>562.80399999999997</v>
      </c>
      <c r="AH248" s="263">
        <v>562.80399999999997</v>
      </c>
      <c r="AI248" s="208">
        <v>506.51369999999997</v>
      </c>
      <c r="AJ248" s="208">
        <v>506.51369999999997</v>
      </c>
      <c r="AK248" s="208">
        <v>506.51369999999997</v>
      </c>
      <c r="AL248" s="208">
        <v>506.51369999999997</v>
      </c>
      <c r="AM248" s="208">
        <v>456.8125</v>
      </c>
      <c r="AN248" s="191">
        <v>365.45</v>
      </c>
      <c r="AO248" s="312">
        <f t="shared" ca="1" si="56"/>
        <v>1.1000041769349651</v>
      </c>
    </row>
    <row r="249" spans="1:42" ht="23.1" customHeight="1" x14ac:dyDescent="0.25">
      <c r="A249" s="449"/>
      <c r="C249" s="2" t="s">
        <v>469</v>
      </c>
      <c r="D249" s="4" t="s">
        <v>167</v>
      </c>
      <c r="E249" s="116">
        <f t="shared" si="57"/>
        <v>3800</v>
      </c>
      <c r="F249" s="117">
        <f t="shared" si="57"/>
        <v>2300</v>
      </c>
      <c r="G249" s="101"/>
      <c r="K249" s="202">
        <f t="shared" si="44"/>
        <v>3800</v>
      </c>
      <c r="L249" s="202">
        <f t="shared" si="44"/>
        <v>2300</v>
      </c>
      <c r="M249" s="51"/>
      <c r="N249" s="13">
        <f t="shared" si="45"/>
        <v>3702.5749999999998</v>
      </c>
      <c r="O249" s="13">
        <f t="shared" si="46"/>
        <v>2221.5450000000001</v>
      </c>
      <c r="P249" s="51"/>
      <c r="Q249" s="587">
        <v>1481.03</v>
      </c>
      <c r="R249" s="562">
        <v>1346.4</v>
      </c>
      <c r="S249" s="562">
        <v>1346.4</v>
      </c>
      <c r="T249" s="554">
        <v>1346.4</v>
      </c>
      <c r="U249" s="477">
        <v>1346.4</v>
      </c>
      <c r="V249" s="477">
        <v>1346.4</v>
      </c>
      <c r="W249" s="477">
        <v>1346.4</v>
      </c>
      <c r="X249" s="451">
        <v>1247</v>
      </c>
      <c r="Y249" s="451">
        <v>1247</v>
      </c>
      <c r="Z249" s="436">
        <v>1133.33</v>
      </c>
      <c r="AA249" s="409">
        <v>1133.33</v>
      </c>
      <c r="AB249" s="409">
        <v>1133.33</v>
      </c>
      <c r="AC249" s="368">
        <v>1034.0625</v>
      </c>
      <c r="AD249" s="305">
        <v>827.25</v>
      </c>
      <c r="AE249" s="289">
        <v>791.27125000000001</v>
      </c>
      <c r="AF249" s="277">
        <v>633.01700000000005</v>
      </c>
      <c r="AG249" s="263">
        <v>633.01700000000005</v>
      </c>
      <c r="AH249" s="263">
        <v>633.01700000000005</v>
      </c>
      <c r="AI249" s="208">
        <v>569.71529999999996</v>
      </c>
      <c r="AJ249" s="208">
        <v>569.71529999999996</v>
      </c>
      <c r="AK249" s="208">
        <v>569.71529999999996</v>
      </c>
      <c r="AL249" s="208">
        <v>569.71529999999996</v>
      </c>
      <c r="AM249" s="208">
        <v>513.8125</v>
      </c>
      <c r="AN249" s="191">
        <v>411.05</v>
      </c>
      <c r="AO249" s="312">
        <f t="shared" ca="1" si="56"/>
        <v>1.0999925727866904</v>
      </c>
    </row>
    <row r="250" spans="1:42" ht="23.1" customHeight="1" x14ac:dyDescent="0.25">
      <c r="A250" s="449"/>
      <c r="C250" s="2" t="s">
        <v>470</v>
      </c>
      <c r="D250" s="4" t="s">
        <v>168</v>
      </c>
      <c r="E250" s="116">
        <f t="shared" si="57"/>
        <v>4500</v>
      </c>
      <c r="F250" s="117">
        <f t="shared" si="57"/>
        <v>2700</v>
      </c>
      <c r="G250" s="101"/>
      <c r="K250" s="202">
        <f t="shared" si="44"/>
        <v>4500</v>
      </c>
      <c r="L250" s="202">
        <f t="shared" si="44"/>
        <v>2700</v>
      </c>
      <c r="M250" s="51"/>
      <c r="N250" s="13">
        <f t="shared" si="45"/>
        <v>4450</v>
      </c>
      <c r="O250" s="13">
        <f t="shared" si="46"/>
        <v>2670</v>
      </c>
      <c r="P250" s="51"/>
      <c r="Q250" s="587">
        <v>1780</v>
      </c>
      <c r="R250" s="562">
        <v>1618.89</v>
      </c>
      <c r="S250" s="562">
        <v>1618.89</v>
      </c>
      <c r="T250" s="554">
        <v>1618.89</v>
      </c>
      <c r="U250" s="477">
        <v>1618.89</v>
      </c>
      <c r="V250" s="477">
        <v>1618.89</v>
      </c>
      <c r="W250" s="477">
        <v>1618.89</v>
      </c>
      <c r="X250" s="451">
        <v>1499</v>
      </c>
      <c r="Y250" s="451">
        <v>1499</v>
      </c>
      <c r="Z250" s="436">
        <v>1362.03</v>
      </c>
      <c r="AA250" s="409">
        <v>1362.03</v>
      </c>
      <c r="AB250" s="409">
        <v>1362.03</v>
      </c>
      <c r="AC250" s="368">
        <v>1242.7249999999999</v>
      </c>
      <c r="AD250" s="305">
        <v>994.18</v>
      </c>
      <c r="AE250" s="289">
        <v>950.95000000000016</v>
      </c>
      <c r="AF250" s="277">
        <v>760.7600000000001</v>
      </c>
      <c r="AG250" s="263">
        <v>760.7600000000001</v>
      </c>
      <c r="AH250" s="263">
        <v>760.7600000000001</v>
      </c>
      <c r="AI250" s="208">
        <v>684.68399999999997</v>
      </c>
      <c r="AJ250" s="208">
        <v>684.68399999999997</v>
      </c>
      <c r="AK250" s="208">
        <v>684.68399999999997</v>
      </c>
      <c r="AL250" s="208">
        <v>684.68399999999997</v>
      </c>
      <c r="AM250" s="208">
        <v>617.5</v>
      </c>
      <c r="AN250" s="191">
        <v>494</v>
      </c>
      <c r="AO250" s="312">
        <f t="shared" ca="1" si="56"/>
        <v>1.0995188060955345</v>
      </c>
    </row>
    <row r="251" spans="1:42" ht="23.1" customHeight="1" x14ac:dyDescent="0.25">
      <c r="A251" s="449"/>
      <c r="C251" s="2" t="s">
        <v>471</v>
      </c>
      <c r="D251" s="4" t="s">
        <v>549</v>
      </c>
      <c r="E251" s="116">
        <f t="shared" si="57"/>
        <v>6800</v>
      </c>
      <c r="F251" s="117">
        <f t="shared" si="57"/>
        <v>4100</v>
      </c>
      <c r="G251" s="101"/>
      <c r="K251" s="202">
        <f t="shared" si="44"/>
        <v>6800</v>
      </c>
      <c r="L251" s="202">
        <f t="shared" si="44"/>
        <v>4100</v>
      </c>
      <c r="M251" s="51"/>
      <c r="N251" s="13">
        <f t="shared" si="45"/>
        <v>6738.6749999999993</v>
      </c>
      <c r="O251" s="13">
        <f t="shared" si="46"/>
        <v>4043.2049999999999</v>
      </c>
      <c r="P251" s="51"/>
      <c r="Q251" s="587">
        <v>2695.47</v>
      </c>
      <c r="R251" s="562">
        <v>2450.4299999999998</v>
      </c>
      <c r="S251" s="562">
        <v>2450.4299999999998</v>
      </c>
      <c r="T251" s="554">
        <v>2450.4299999999998</v>
      </c>
      <c r="U251" s="477">
        <v>2450.4299999999998</v>
      </c>
      <c r="V251" s="477">
        <v>2450.4299999999998</v>
      </c>
      <c r="W251" s="477">
        <v>2450.4299999999998</v>
      </c>
      <c r="X251" s="451">
        <v>2269</v>
      </c>
      <c r="Y251" s="451">
        <v>2269</v>
      </c>
      <c r="Z251" s="436">
        <v>2062.54</v>
      </c>
      <c r="AA251" s="409">
        <v>2062.54</v>
      </c>
      <c r="AB251" s="409">
        <v>2062.54</v>
      </c>
      <c r="AC251" s="368">
        <v>1881.875</v>
      </c>
      <c r="AD251" s="305">
        <v>1505.5</v>
      </c>
      <c r="AE251" s="289">
        <v>1440.13375</v>
      </c>
      <c r="AF251" s="277">
        <v>1152.107</v>
      </c>
      <c r="AG251" s="263">
        <v>1152.107</v>
      </c>
      <c r="AH251" s="263">
        <v>1152.107</v>
      </c>
      <c r="AI251" s="208">
        <v>1036.8804599999999</v>
      </c>
      <c r="AJ251" s="208">
        <v>1036.8804599999999</v>
      </c>
      <c r="AK251" s="208">
        <v>1036.8804599999999</v>
      </c>
      <c r="AL251" s="208">
        <v>1036.8804599999999</v>
      </c>
      <c r="AM251" s="208">
        <v>935.13750000000005</v>
      </c>
      <c r="AN251" s="191">
        <v>748.11</v>
      </c>
      <c r="AO251" s="312">
        <f t="shared" ca="1" si="56"/>
        <v>1.0999987757250769</v>
      </c>
    </row>
    <row r="252" spans="1:42" ht="23.1" customHeight="1" x14ac:dyDescent="0.25">
      <c r="A252" s="449"/>
      <c r="C252" s="2" t="s">
        <v>472</v>
      </c>
      <c r="D252" s="4" t="s">
        <v>170</v>
      </c>
      <c r="E252" s="116">
        <f t="shared" si="57"/>
        <v>12900</v>
      </c>
      <c r="F252" s="117">
        <f t="shared" si="57"/>
        <v>7800</v>
      </c>
      <c r="G252" s="101"/>
      <c r="K252" s="202">
        <f t="shared" si="44"/>
        <v>12900</v>
      </c>
      <c r="L252" s="202">
        <f t="shared" si="44"/>
        <v>7800</v>
      </c>
      <c r="M252" s="51"/>
      <c r="N252" s="13">
        <f t="shared" si="45"/>
        <v>12875</v>
      </c>
      <c r="O252" s="13">
        <f t="shared" si="46"/>
        <v>7725</v>
      </c>
      <c r="P252" s="51"/>
      <c r="Q252" s="587">
        <v>5150</v>
      </c>
      <c r="R252" s="562">
        <v>4681.74</v>
      </c>
      <c r="S252" s="562">
        <v>4681.74</v>
      </c>
      <c r="T252" s="554">
        <v>4681.74</v>
      </c>
      <c r="U252" s="477">
        <v>4681.74</v>
      </c>
      <c r="V252" s="477">
        <v>4681.74</v>
      </c>
      <c r="W252" s="477">
        <v>4681.74</v>
      </c>
      <c r="X252" s="451">
        <v>4413</v>
      </c>
      <c r="Y252" s="451">
        <v>4413</v>
      </c>
      <c r="Z252" s="436">
        <v>3940.86</v>
      </c>
      <c r="AA252" s="409">
        <v>3940.86</v>
      </c>
      <c r="AB252" s="409">
        <v>3940.86</v>
      </c>
      <c r="AC252" s="368">
        <v>3595.6750000000002</v>
      </c>
      <c r="AD252" s="305">
        <v>2876.54</v>
      </c>
      <c r="AE252" s="289">
        <v>2765.51</v>
      </c>
      <c r="AF252" s="277">
        <v>2212.4080000000004</v>
      </c>
      <c r="AG252" s="263">
        <v>2212.4080000000004</v>
      </c>
      <c r="AH252" s="263">
        <v>2212.4080000000004</v>
      </c>
      <c r="AI252" s="208">
        <v>1981.0652399999997</v>
      </c>
      <c r="AJ252" s="208">
        <v>1981.0652399999997</v>
      </c>
      <c r="AK252" s="208">
        <v>1981.0652399999997</v>
      </c>
      <c r="AL252" s="208">
        <v>1981.0652399999997</v>
      </c>
      <c r="AM252" s="208">
        <v>1786.675</v>
      </c>
      <c r="AN252" s="191">
        <v>1429.34</v>
      </c>
      <c r="AO252" s="312">
        <f t="shared" ca="1" si="56"/>
        <v>1.1000183692387873</v>
      </c>
    </row>
    <row r="253" spans="1:42" ht="23.1" customHeight="1" x14ac:dyDescent="0.25">
      <c r="D253" s="136"/>
      <c r="E253" s="138"/>
      <c r="F253" s="139"/>
      <c r="K253" s="202">
        <f t="shared" si="44"/>
        <v>0</v>
      </c>
      <c r="L253" s="202">
        <f t="shared" si="44"/>
        <v>0</v>
      </c>
      <c r="M253" s="51"/>
      <c r="N253" s="13"/>
      <c r="O253" s="13"/>
      <c r="P253" s="51"/>
      <c r="Q253" s="398"/>
      <c r="R253" s="398"/>
      <c r="S253" s="398"/>
      <c r="T253" s="398"/>
      <c r="U253" s="398"/>
      <c r="V253" s="398"/>
      <c r="W253" s="398"/>
      <c r="X253" s="398"/>
      <c r="Y253" s="398"/>
      <c r="Z253" s="400"/>
      <c r="AA253" s="401"/>
      <c r="AB253" s="401"/>
      <c r="AC253" s="368"/>
      <c r="AD253" s="305"/>
      <c r="AE253" s="289"/>
      <c r="AF253" s="277"/>
      <c r="AG253" s="263"/>
      <c r="AH253" s="263"/>
      <c r="AI253" s="208"/>
      <c r="AJ253" s="208"/>
      <c r="AK253" s="208"/>
      <c r="AL253" s="208"/>
      <c r="AM253" s="208"/>
      <c r="AN253" s="191"/>
      <c r="AO253" s="312" t="e">
        <f t="shared" ca="1" si="56"/>
        <v>#DIV/0!</v>
      </c>
    </row>
    <row r="254" spans="1:42" ht="23.1" customHeight="1" x14ac:dyDescent="0.25">
      <c r="D254" s="615" t="s">
        <v>836</v>
      </c>
      <c r="E254" s="615"/>
      <c r="F254" s="615"/>
      <c r="G254" s="615"/>
      <c r="H254" s="615"/>
      <c r="I254" s="615"/>
      <c r="J254" s="34"/>
      <c r="K254" s="202">
        <f t="shared" si="44"/>
        <v>0</v>
      </c>
      <c r="L254" s="202">
        <f t="shared" si="44"/>
        <v>0</v>
      </c>
      <c r="M254" s="2"/>
      <c r="N254" s="13"/>
      <c r="O254" s="13"/>
      <c r="P254" s="2"/>
      <c r="Q254" s="588">
        <v>45589</v>
      </c>
      <c r="R254" s="571">
        <v>45569</v>
      </c>
      <c r="S254" s="571">
        <v>45569</v>
      </c>
      <c r="T254" s="553">
        <v>45483</v>
      </c>
      <c r="U254" s="476">
        <v>45455</v>
      </c>
      <c r="V254" s="476">
        <v>45425</v>
      </c>
      <c r="W254" s="476">
        <v>45394</v>
      </c>
      <c r="X254" s="473">
        <v>220324</v>
      </c>
      <c r="Y254" s="398"/>
      <c r="Z254" s="400"/>
      <c r="AA254" s="401"/>
      <c r="AB254" s="401"/>
      <c r="AC254" s="329"/>
      <c r="AD254" s="333"/>
      <c r="AE254" s="330"/>
      <c r="AF254" s="280"/>
      <c r="AG254" s="331"/>
      <c r="AH254" s="331"/>
      <c r="AI254" s="237"/>
      <c r="AJ254" s="237"/>
      <c r="AK254" s="237"/>
      <c r="AL254" s="237"/>
      <c r="AM254" s="237"/>
      <c r="AN254" s="197"/>
      <c r="AO254" s="312">
        <f t="shared" ca="1" si="56"/>
        <v>1.0004388948627356</v>
      </c>
    </row>
    <row r="255" spans="1:42" s="66" customFormat="1" ht="23.1" customHeight="1" x14ac:dyDescent="0.25">
      <c r="A255" s="449"/>
      <c r="B255" s="2">
        <v>2030</v>
      </c>
      <c r="C255" s="2" t="s">
        <v>477</v>
      </c>
      <c r="D255" s="4" t="s">
        <v>800</v>
      </c>
      <c r="E255" s="116">
        <f t="shared" ref="E255:F269" si="58">K255</f>
        <v>700</v>
      </c>
      <c r="F255" s="117">
        <f t="shared" si="58"/>
        <v>400</v>
      </c>
      <c r="G255" s="101"/>
      <c r="H255" s="2"/>
      <c r="I255" s="2"/>
      <c r="J255" s="33"/>
      <c r="K255" s="202">
        <f t="shared" si="44"/>
        <v>700</v>
      </c>
      <c r="L255" s="202">
        <f t="shared" si="44"/>
        <v>400</v>
      </c>
      <c r="M255" s="51"/>
      <c r="N255" s="13">
        <f t="shared" si="45"/>
        <v>620.97750000000008</v>
      </c>
      <c r="O255" s="13">
        <f t="shared" si="46"/>
        <v>372.5865</v>
      </c>
      <c r="P255" s="63"/>
      <c r="Q255" s="587">
        <v>248.39100000000002</v>
      </c>
      <c r="R255" s="562">
        <v>225.81</v>
      </c>
      <c r="S255" s="562">
        <v>225.81</v>
      </c>
      <c r="T255" s="554">
        <v>225.81</v>
      </c>
      <c r="U255" s="477">
        <v>225.81</v>
      </c>
      <c r="V255" s="477">
        <v>424.24</v>
      </c>
      <c r="W255" s="477">
        <v>424.24</v>
      </c>
      <c r="X255" s="450">
        <v>392.83200000000005</v>
      </c>
      <c r="Y255" s="450">
        <v>392.83200000000005</v>
      </c>
      <c r="Z255" s="436">
        <v>357.12</v>
      </c>
      <c r="AA255" s="409">
        <v>357.12</v>
      </c>
      <c r="AB255" s="409">
        <v>357.12</v>
      </c>
      <c r="AC255" s="368">
        <v>325.83750000000003</v>
      </c>
      <c r="AD255" s="305">
        <v>260.67</v>
      </c>
      <c r="AE255" s="289">
        <v>249.34250000000003</v>
      </c>
      <c r="AF255" s="277">
        <v>199.47400000000002</v>
      </c>
      <c r="AG255" s="263">
        <v>199.47400000000002</v>
      </c>
      <c r="AH255" s="263">
        <v>199.47400000000002</v>
      </c>
      <c r="AI255" s="208">
        <v>179.52857999999998</v>
      </c>
      <c r="AJ255" s="208">
        <v>179.52857999999998</v>
      </c>
      <c r="AK255" s="208">
        <v>179.52857999999998</v>
      </c>
      <c r="AL255" s="208">
        <v>179.52857999999998</v>
      </c>
      <c r="AM255" s="208">
        <v>161.91249999999999</v>
      </c>
      <c r="AN255" s="191">
        <v>129.53</v>
      </c>
      <c r="AO255" s="312">
        <f t="shared" ca="1" si="56"/>
        <v>1.1000000000000001</v>
      </c>
      <c r="AP255" s="144"/>
    </row>
    <row r="256" spans="1:42" ht="23.1" customHeight="1" x14ac:dyDescent="0.25">
      <c r="A256" s="449"/>
      <c r="B256" s="2">
        <v>2031</v>
      </c>
      <c r="C256" s="2" t="s">
        <v>478</v>
      </c>
      <c r="D256" s="4" t="s">
        <v>801</v>
      </c>
      <c r="E256" s="116">
        <f t="shared" si="58"/>
        <v>700</v>
      </c>
      <c r="F256" s="117">
        <f t="shared" si="58"/>
        <v>400</v>
      </c>
      <c r="G256" s="101"/>
      <c r="K256" s="202">
        <f t="shared" si="44"/>
        <v>700</v>
      </c>
      <c r="L256" s="202">
        <f t="shared" si="44"/>
        <v>400</v>
      </c>
      <c r="M256" s="51"/>
      <c r="N256" s="13">
        <f t="shared" si="45"/>
        <v>635.88250000000005</v>
      </c>
      <c r="O256" s="13">
        <f t="shared" si="46"/>
        <v>381.52949999999998</v>
      </c>
      <c r="P256" s="51"/>
      <c r="Q256" s="587">
        <v>254.35300000000001</v>
      </c>
      <c r="R256" s="587">
        <v>249</v>
      </c>
      <c r="S256" s="562">
        <v>231.23</v>
      </c>
      <c r="T256" s="554">
        <v>231.23</v>
      </c>
      <c r="U256" s="477">
        <v>231.23</v>
      </c>
      <c r="V256" s="477">
        <v>225.81</v>
      </c>
      <c r="W256" s="477">
        <v>225.81</v>
      </c>
      <c r="X256" s="450">
        <v>209.077</v>
      </c>
      <c r="Y256" s="450">
        <v>209.077</v>
      </c>
      <c r="Z256" s="436">
        <v>190.07</v>
      </c>
      <c r="AA256" s="409">
        <v>190.07</v>
      </c>
      <c r="AB256" s="409">
        <v>190.07</v>
      </c>
      <c r="AC256" s="368">
        <v>173.42500000000001</v>
      </c>
      <c r="AD256" s="305">
        <v>138.74</v>
      </c>
      <c r="AE256" s="289">
        <v>138.22875000000002</v>
      </c>
      <c r="AF256" s="277">
        <v>110.58300000000001</v>
      </c>
      <c r="AG256" s="263">
        <v>110.58300000000001</v>
      </c>
      <c r="AH256" s="263">
        <v>110.58300000000001</v>
      </c>
      <c r="AI256" s="208">
        <v>90</v>
      </c>
      <c r="AJ256" s="234">
        <v>90</v>
      </c>
      <c r="AK256" s="208">
        <v>99.514799999999994</v>
      </c>
      <c r="AL256" s="208">
        <v>99.514799999999994</v>
      </c>
      <c r="AM256" s="208">
        <v>89.75</v>
      </c>
      <c r="AN256" s="191">
        <v>71.8</v>
      </c>
      <c r="AO256" s="312">
        <f t="shared" ca="1" si="56"/>
        <v>1.0214979919678715</v>
      </c>
    </row>
    <row r="257" spans="1:48" ht="23.1" customHeight="1" x14ac:dyDescent="0.25">
      <c r="A257" s="449"/>
      <c r="B257" s="2">
        <v>2032</v>
      </c>
      <c r="C257" s="2" t="s">
        <v>479</v>
      </c>
      <c r="D257" s="4" t="s">
        <v>802</v>
      </c>
      <c r="E257" s="116">
        <f t="shared" si="58"/>
        <v>700</v>
      </c>
      <c r="F257" s="117">
        <f t="shared" si="58"/>
        <v>500</v>
      </c>
      <c r="G257" s="101"/>
      <c r="K257" s="202">
        <f t="shared" si="44"/>
        <v>700</v>
      </c>
      <c r="L257" s="202">
        <f t="shared" si="44"/>
        <v>500</v>
      </c>
      <c r="M257" s="51"/>
      <c r="N257" s="13">
        <f t="shared" si="45"/>
        <v>684.75000000000011</v>
      </c>
      <c r="O257" s="13">
        <f t="shared" si="46"/>
        <v>410.85</v>
      </c>
      <c r="P257" s="51"/>
      <c r="Q257" s="587">
        <v>273.90000000000003</v>
      </c>
      <c r="R257" s="562">
        <v>249</v>
      </c>
      <c r="S257" s="562">
        <v>249</v>
      </c>
      <c r="T257" s="568">
        <v>249</v>
      </c>
      <c r="U257" s="477">
        <v>248.33</v>
      </c>
      <c r="V257" s="477">
        <v>231.23</v>
      </c>
      <c r="W257" s="477">
        <v>231.23</v>
      </c>
      <c r="X257" s="450">
        <v>214.10400000000001</v>
      </c>
      <c r="Y257" s="450">
        <v>214.10400000000001</v>
      </c>
      <c r="Z257" s="436">
        <v>194.64</v>
      </c>
      <c r="AA257" s="409">
        <v>194.64</v>
      </c>
      <c r="AB257" s="409">
        <v>194.64</v>
      </c>
      <c r="AC257" s="368">
        <v>177.58749999999998</v>
      </c>
      <c r="AD257" s="305">
        <v>142.07</v>
      </c>
      <c r="AE257" s="289">
        <v>141.55625000000003</v>
      </c>
      <c r="AF257" s="277">
        <v>113.24500000000002</v>
      </c>
      <c r="AG257" s="263">
        <v>113.24500000000002</v>
      </c>
      <c r="AH257" s="263">
        <v>113.24500000000002</v>
      </c>
      <c r="AI257" s="208">
        <v>101.91257999999999</v>
      </c>
      <c r="AJ257" s="208">
        <v>101.91257999999999</v>
      </c>
      <c r="AK257" s="208">
        <v>101.91257999999999</v>
      </c>
      <c r="AL257" s="208">
        <v>101.91257999999999</v>
      </c>
      <c r="AM257" s="208">
        <v>91.912499999999994</v>
      </c>
      <c r="AN257" s="191">
        <v>73.53</v>
      </c>
      <c r="AO257" s="312">
        <f t="shared" ca="1" si="56"/>
        <v>1.1000000000000001</v>
      </c>
    </row>
    <row r="258" spans="1:48" ht="23.1" customHeight="1" x14ac:dyDescent="0.25">
      <c r="A258" s="449"/>
      <c r="B258" s="2">
        <v>2033</v>
      </c>
      <c r="C258" s="2" t="s">
        <v>480</v>
      </c>
      <c r="D258" s="4" t="s">
        <v>803</v>
      </c>
      <c r="E258" s="116">
        <f t="shared" si="58"/>
        <v>1000</v>
      </c>
      <c r="F258" s="117">
        <f t="shared" si="58"/>
        <v>600</v>
      </c>
      <c r="G258" s="101"/>
      <c r="K258" s="202">
        <f t="shared" si="44"/>
        <v>1000</v>
      </c>
      <c r="L258" s="202">
        <f t="shared" si="44"/>
        <v>600</v>
      </c>
      <c r="M258" s="51"/>
      <c r="N258" s="13">
        <f t="shared" si="45"/>
        <v>959.75000000000011</v>
      </c>
      <c r="O258" s="13">
        <f t="shared" si="46"/>
        <v>575.85</v>
      </c>
      <c r="P258" s="51"/>
      <c r="Q258" s="587">
        <v>383.90000000000003</v>
      </c>
      <c r="R258" s="587">
        <v>274</v>
      </c>
      <c r="S258" s="562">
        <v>349</v>
      </c>
      <c r="T258" s="568">
        <v>349</v>
      </c>
      <c r="U258" s="477">
        <v>348.16</v>
      </c>
      <c r="V258" s="477">
        <v>248.33</v>
      </c>
      <c r="W258" s="477">
        <v>248.33</v>
      </c>
      <c r="X258" s="450">
        <v>229.93300000000002</v>
      </c>
      <c r="Y258" s="450">
        <v>229.93300000000002</v>
      </c>
      <c r="Z258" s="436">
        <v>209.03</v>
      </c>
      <c r="AA258" s="409">
        <v>209.03</v>
      </c>
      <c r="AB258" s="409">
        <v>209.03</v>
      </c>
      <c r="AC258" s="368">
        <v>190.72500000000002</v>
      </c>
      <c r="AD258" s="305">
        <v>152.58000000000001</v>
      </c>
      <c r="AE258" s="289">
        <v>152.03375</v>
      </c>
      <c r="AF258" s="277">
        <v>121.627</v>
      </c>
      <c r="AG258" s="263">
        <v>121.627</v>
      </c>
      <c r="AH258" s="263">
        <v>121.627</v>
      </c>
      <c r="AI258" s="208">
        <v>99</v>
      </c>
      <c r="AJ258" s="234">
        <v>99</v>
      </c>
      <c r="AK258" s="208">
        <v>109.45241999999999</v>
      </c>
      <c r="AL258" s="208">
        <v>109.45241999999999</v>
      </c>
      <c r="AM258" s="208">
        <v>98.712500000000006</v>
      </c>
      <c r="AN258" s="191">
        <v>78.97</v>
      </c>
      <c r="AO258" s="312">
        <f t="shared" ca="1" si="56"/>
        <v>1.401094890510949</v>
      </c>
    </row>
    <row r="259" spans="1:48" ht="23.1" customHeight="1" x14ac:dyDescent="0.25">
      <c r="A259" s="449"/>
      <c r="B259" s="2">
        <v>2034</v>
      </c>
      <c r="C259" s="2" t="s">
        <v>481</v>
      </c>
      <c r="D259" s="4" t="s">
        <v>804</v>
      </c>
      <c r="E259" s="116">
        <f t="shared" si="58"/>
        <v>1200</v>
      </c>
      <c r="F259" s="117">
        <f t="shared" si="58"/>
        <v>700</v>
      </c>
      <c r="G259" s="101"/>
      <c r="K259" s="202">
        <f t="shared" si="44"/>
        <v>1200</v>
      </c>
      <c r="L259" s="202">
        <f t="shared" si="44"/>
        <v>700</v>
      </c>
      <c r="M259" s="51"/>
      <c r="N259" s="13">
        <f t="shared" si="45"/>
        <v>1106.2975000000001</v>
      </c>
      <c r="O259" s="13">
        <f t="shared" si="46"/>
        <v>663.77850000000012</v>
      </c>
      <c r="P259" s="51"/>
      <c r="Q259" s="587">
        <v>442.51900000000006</v>
      </c>
      <c r="R259" s="587">
        <v>383</v>
      </c>
      <c r="S259" s="562">
        <v>402.29</v>
      </c>
      <c r="T259" s="554">
        <v>402.29</v>
      </c>
      <c r="U259" s="477">
        <v>402.29</v>
      </c>
      <c r="V259" s="477">
        <v>348.16</v>
      </c>
      <c r="W259" s="477">
        <v>348.16</v>
      </c>
      <c r="X259" s="451">
        <v>323</v>
      </c>
      <c r="Y259" s="451">
        <v>323</v>
      </c>
      <c r="Z259" s="436">
        <v>293.07</v>
      </c>
      <c r="AA259" s="409">
        <v>293.07</v>
      </c>
      <c r="AB259" s="409">
        <v>293.07</v>
      </c>
      <c r="AC259" s="368">
        <v>267.39999999999998</v>
      </c>
      <c r="AD259" s="305">
        <v>213.92</v>
      </c>
      <c r="AE259" s="289">
        <v>213.16625000000002</v>
      </c>
      <c r="AF259" s="277">
        <v>170.53300000000002</v>
      </c>
      <c r="AG259" s="263">
        <v>170.53300000000002</v>
      </c>
      <c r="AH259" s="263">
        <v>170.53300000000002</v>
      </c>
      <c r="AI259" s="208">
        <v>139</v>
      </c>
      <c r="AJ259" s="234">
        <v>139</v>
      </c>
      <c r="AK259" s="208">
        <v>153.47178</v>
      </c>
      <c r="AL259" s="208">
        <v>153.47178</v>
      </c>
      <c r="AM259" s="208">
        <v>138.41249999999999</v>
      </c>
      <c r="AN259" s="191">
        <v>110.73</v>
      </c>
      <c r="AO259" s="312">
        <f t="shared" ca="1" si="56"/>
        <v>1.1554020887728462</v>
      </c>
    </row>
    <row r="260" spans="1:48" ht="23.1" customHeight="1" x14ac:dyDescent="0.25">
      <c r="A260" s="449"/>
      <c r="B260" s="2">
        <v>2035</v>
      </c>
      <c r="C260" s="2" t="s">
        <v>482</v>
      </c>
      <c r="D260" s="4" t="s">
        <v>805</v>
      </c>
      <c r="E260" s="116">
        <f t="shared" si="58"/>
        <v>1200</v>
      </c>
      <c r="F260" s="117">
        <f t="shared" si="58"/>
        <v>700</v>
      </c>
      <c r="G260" s="101"/>
      <c r="K260" s="202">
        <f t="shared" si="44"/>
        <v>1200</v>
      </c>
      <c r="L260" s="202">
        <f t="shared" si="44"/>
        <v>700</v>
      </c>
      <c r="M260" s="51"/>
      <c r="N260" s="13">
        <f t="shared" si="45"/>
        <v>1166.6600000000001</v>
      </c>
      <c r="O260" s="13">
        <f t="shared" si="46"/>
        <v>699.99600000000009</v>
      </c>
      <c r="P260" s="51"/>
      <c r="Q260" s="587">
        <v>466.66400000000004</v>
      </c>
      <c r="R260" s="587">
        <v>443</v>
      </c>
      <c r="S260" s="562">
        <v>424.24</v>
      </c>
      <c r="T260" s="554">
        <v>424.24</v>
      </c>
      <c r="U260" s="477">
        <v>424.24</v>
      </c>
      <c r="V260" s="477">
        <v>402.29</v>
      </c>
      <c r="W260" s="477">
        <v>402.29</v>
      </c>
      <c r="X260" s="451">
        <v>373</v>
      </c>
      <c r="Y260" s="451">
        <v>373</v>
      </c>
      <c r="Z260" s="436">
        <v>338.62</v>
      </c>
      <c r="AA260" s="409">
        <v>338.62</v>
      </c>
      <c r="AB260" s="409">
        <v>338.62</v>
      </c>
      <c r="AC260" s="368">
        <v>308.96249999999998</v>
      </c>
      <c r="AD260" s="305">
        <v>247.17</v>
      </c>
      <c r="AE260" s="289">
        <v>246.29000000000002</v>
      </c>
      <c r="AF260" s="277">
        <v>197.03200000000001</v>
      </c>
      <c r="AG260" s="263">
        <v>197.03200000000001</v>
      </c>
      <c r="AH260" s="263">
        <v>197.03200000000001</v>
      </c>
      <c r="AI260" s="208">
        <v>177.32483999999999</v>
      </c>
      <c r="AJ260" s="208">
        <v>177.32483999999999</v>
      </c>
      <c r="AK260" s="208">
        <v>177.32483999999999</v>
      </c>
      <c r="AL260" s="208">
        <v>177.32483999999999</v>
      </c>
      <c r="AM260" s="208">
        <v>159.92500000000001</v>
      </c>
      <c r="AN260" s="191">
        <v>127.94</v>
      </c>
      <c r="AO260" s="312">
        <f t="shared" ca="1" si="56"/>
        <v>1.0534176072234764</v>
      </c>
    </row>
    <row r="261" spans="1:48" ht="23.1" customHeight="1" x14ac:dyDescent="0.25">
      <c r="A261" s="449"/>
      <c r="B261" s="2">
        <v>2036</v>
      </c>
      <c r="C261" s="2" t="s">
        <v>483</v>
      </c>
      <c r="D261" s="4" t="s">
        <v>806</v>
      </c>
      <c r="E261" s="116">
        <f t="shared" si="58"/>
        <v>1700</v>
      </c>
      <c r="F261" s="117">
        <f t="shared" si="58"/>
        <v>1000</v>
      </c>
      <c r="G261" s="101"/>
      <c r="K261" s="202">
        <f t="shared" si="44"/>
        <v>1700</v>
      </c>
      <c r="L261" s="202">
        <f t="shared" si="44"/>
        <v>1000</v>
      </c>
      <c r="M261" s="51"/>
      <c r="N261" s="13">
        <f t="shared" si="45"/>
        <v>1642.52</v>
      </c>
      <c r="O261" s="13">
        <f t="shared" si="46"/>
        <v>985.51200000000006</v>
      </c>
      <c r="P261" s="51"/>
      <c r="Q261" s="587">
        <v>657.00800000000004</v>
      </c>
      <c r="R261" s="562">
        <v>597.28</v>
      </c>
      <c r="S261" s="562">
        <v>597.28</v>
      </c>
      <c r="T261" s="554">
        <v>597.28</v>
      </c>
      <c r="U261" s="477">
        <v>597.28</v>
      </c>
      <c r="V261" s="477">
        <v>597.28</v>
      </c>
      <c r="W261" s="477">
        <v>597.28</v>
      </c>
      <c r="X261" s="451">
        <v>553</v>
      </c>
      <c r="Y261" s="451">
        <v>553</v>
      </c>
      <c r="Z261" s="436">
        <v>502.75</v>
      </c>
      <c r="AA261" s="409">
        <v>502.75</v>
      </c>
      <c r="AB261" s="409">
        <v>502.75</v>
      </c>
      <c r="AC261" s="368">
        <v>458.71250000000003</v>
      </c>
      <c r="AD261" s="305">
        <v>366.97</v>
      </c>
      <c r="AE261" s="289">
        <v>365.65375000000006</v>
      </c>
      <c r="AF261" s="277">
        <v>292.52300000000002</v>
      </c>
      <c r="AG261" s="263">
        <v>292.52300000000002</v>
      </c>
      <c r="AH261" s="263">
        <v>292.52300000000002</v>
      </c>
      <c r="AI261" s="208">
        <v>238</v>
      </c>
      <c r="AJ261" s="234">
        <v>238</v>
      </c>
      <c r="AK261" s="208">
        <v>263.27069999999998</v>
      </c>
      <c r="AL261" s="208">
        <v>263.27069999999998</v>
      </c>
      <c r="AM261" s="208">
        <v>237.4375</v>
      </c>
      <c r="AN261" s="191">
        <v>189.95</v>
      </c>
      <c r="AO261" s="312">
        <f t="shared" ca="1" si="56"/>
        <v>1.1000000000000001</v>
      </c>
    </row>
    <row r="262" spans="1:48" ht="23.1" customHeight="1" x14ac:dyDescent="0.25">
      <c r="A262" s="449"/>
      <c r="B262" s="2">
        <v>2037</v>
      </c>
      <c r="C262" s="2" t="s">
        <v>484</v>
      </c>
      <c r="D262" s="4" t="s">
        <v>807</v>
      </c>
      <c r="E262" s="116">
        <f t="shared" si="58"/>
        <v>1700</v>
      </c>
      <c r="F262" s="117">
        <f t="shared" si="58"/>
        <v>1100</v>
      </c>
      <c r="G262" s="101"/>
      <c r="K262" s="202">
        <f t="shared" si="44"/>
        <v>1700</v>
      </c>
      <c r="L262" s="202">
        <f t="shared" si="44"/>
        <v>1100</v>
      </c>
      <c r="M262" s="51"/>
      <c r="N262" s="13">
        <f t="shared" si="45"/>
        <v>1675.0525000000002</v>
      </c>
      <c r="O262" s="13">
        <f t="shared" si="46"/>
        <v>1005.0315000000001</v>
      </c>
      <c r="P262" s="51"/>
      <c r="Q262" s="587">
        <v>670.02100000000007</v>
      </c>
      <c r="R262" s="562">
        <v>609.11</v>
      </c>
      <c r="S262" s="562">
        <v>609.11</v>
      </c>
      <c r="T262" s="554">
        <v>609.11</v>
      </c>
      <c r="U262" s="477">
        <v>609.11</v>
      </c>
      <c r="V262" s="477">
        <v>609.11</v>
      </c>
      <c r="W262" s="477">
        <v>609.11</v>
      </c>
      <c r="X262" s="451">
        <v>564</v>
      </c>
      <c r="Y262" s="451">
        <v>564</v>
      </c>
      <c r="Z262" s="436">
        <v>512.72</v>
      </c>
      <c r="AA262" s="409">
        <v>512.72</v>
      </c>
      <c r="AB262" s="409">
        <v>512.72</v>
      </c>
      <c r="AC262" s="368">
        <v>467.8125</v>
      </c>
      <c r="AD262" s="305">
        <v>374.25</v>
      </c>
      <c r="AE262" s="289">
        <v>372.9</v>
      </c>
      <c r="AF262" s="277">
        <v>298.32</v>
      </c>
      <c r="AG262" s="263">
        <v>298.32</v>
      </c>
      <c r="AH262" s="263">
        <v>298.32</v>
      </c>
      <c r="AI262" s="208">
        <v>243</v>
      </c>
      <c r="AJ262" s="234">
        <v>243</v>
      </c>
      <c r="AK262" s="208">
        <v>268.48205999999999</v>
      </c>
      <c r="AL262" s="208">
        <v>268.48205999999999</v>
      </c>
      <c r="AM262" s="208">
        <v>242.13750000000002</v>
      </c>
      <c r="AN262" s="191">
        <v>193.71</v>
      </c>
      <c r="AO262" s="312">
        <f t="shared" ca="1" si="56"/>
        <v>1.1000000000000001</v>
      </c>
    </row>
    <row r="263" spans="1:48" ht="23.1" customHeight="1" x14ac:dyDescent="0.25">
      <c r="A263" s="449"/>
      <c r="B263" s="2">
        <v>2038</v>
      </c>
      <c r="C263" s="2" t="s">
        <v>485</v>
      </c>
      <c r="D263" s="4" t="s">
        <v>808</v>
      </c>
      <c r="E263" s="116">
        <f t="shared" si="58"/>
        <v>2300</v>
      </c>
      <c r="F263" s="117">
        <f t="shared" si="58"/>
        <v>1400</v>
      </c>
      <c r="G263" s="101"/>
      <c r="K263" s="202">
        <f t="shared" si="44"/>
        <v>2300</v>
      </c>
      <c r="L263" s="202">
        <f t="shared" si="44"/>
        <v>1400</v>
      </c>
      <c r="M263" s="51"/>
      <c r="N263" s="13">
        <f t="shared" si="45"/>
        <v>2251.8100000000004</v>
      </c>
      <c r="O263" s="13">
        <f t="shared" si="46"/>
        <v>1351.0860000000002</v>
      </c>
      <c r="P263" s="51"/>
      <c r="Q263" s="587">
        <v>900.72400000000016</v>
      </c>
      <c r="R263" s="562">
        <v>818.84</v>
      </c>
      <c r="S263" s="562">
        <v>818.84</v>
      </c>
      <c r="T263" s="554">
        <v>818.84</v>
      </c>
      <c r="U263" s="477">
        <v>818.84</v>
      </c>
      <c r="V263" s="477">
        <v>818.84</v>
      </c>
      <c r="W263" s="477">
        <v>818.84</v>
      </c>
      <c r="X263" s="450">
        <v>758.18600000000004</v>
      </c>
      <c r="Y263" s="450">
        <v>758.18600000000004</v>
      </c>
      <c r="Z263" s="436">
        <v>689.26</v>
      </c>
      <c r="AA263" s="409">
        <v>689.26</v>
      </c>
      <c r="AB263" s="409">
        <v>689.26</v>
      </c>
      <c r="AC263" s="368">
        <v>628.88750000000005</v>
      </c>
      <c r="AD263" s="305">
        <v>503.11</v>
      </c>
      <c r="AE263" s="289">
        <v>503.75</v>
      </c>
      <c r="AF263" s="269">
        <v>403</v>
      </c>
      <c r="AG263" s="263">
        <v>384.98900000000003</v>
      </c>
      <c r="AH263" s="263">
        <v>384.98900000000003</v>
      </c>
      <c r="AI263" s="208">
        <v>313</v>
      </c>
      <c r="AJ263" s="234">
        <v>313</v>
      </c>
      <c r="AK263" s="208">
        <v>346.48613999999998</v>
      </c>
      <c r="AL263" s="208">
        <v>346.48613999999998</v>
      </c>
      <c r="AM263" s="208">
        <v>312.48750000000001</v>
      </c>
      <c r="AN263" s="191">
        <v>249.99</v>
      </c>
      <c r="AO263" s="312">
        <f t="shared" ca="1" si="56"/>
        <v>1.1000000000000001</v>
      </c>
    </row>
    <row r="264" spans="1:48" ht="23.1" customHeight="1" x14ac:dyDescent="0.25">
      <c r="A264" s="449"/>
      <c r="B264" s="2">
        <v>2039</v>
      </c>
      <c r="C264" s="2" t="s">
        <v>486</v>
      </c>
      <c r="D264" s="4" t="s">
        <v>809</v>
      </c>
      <c r="E264" s="116">
        <f t="shared" si="58"/>
        <v>2600</v>
      </c>
      <c r="F264" s="117">
        <f t="shared" si="58"/>
        <v>1600</v>
      </c>
      <c r="G264" s="101"/>
      <c r="K264" s="202">
        <f t="shared" si="44"/>
        <v>2600</v>
      </c>
      <c r="L264" s="202">
        <f t="shared" si="44"/>
        <v>1600</v>
      </c>
      <c r="M264" s="51"/>
      <c r="N264" s="13">
        <f t="shared" si="45"/>
        <v>2576.6950000000002</v>
      </c>
      <c r="O264" s="13">
        <f t="shared" si="46"/>
        <v>1546.0170000000003</v>
      </c>
      <c r="P264" s="51"/>
      <c r="Q264" s="587">
        <v>1030.6780000000001</v>
      </c>
      <c r="R264" s="562">
        <v>936.98</v>
      </c>
      <c r="S264" s="562">
        <v>936.98</v>
      </c>
      <c r="T264" s="554">
        <v>936.98</v>
      </c>
      <c r="U264" s="477">
        <v>936.98</v>
      </c>
      <c r="V264" s="477">
        <v>936.98</v>
      </c>
      <c r="W264" s="477">
        <v>936.98</v>
      </c>
      <c r="X264" s="450">
        <v>867.58100000000013</v>
      </c>
      <c r="Y264" s="450">
        <v>867.58100000000013</v>
      </c>
      <c r="Z264" s="436">
        <v>788.71</v>
      </c>
      <c r="AA264" s="409">
        <v>788.71</v>
      </c>
      <c r="AB264" s="409">
        <v>788.71</v>
      </c>
      <c r="AC264" s="368">
        <v>719.625</v>
      </c>
      <c r="AD264" s="305">
        <v>575.70000000000005</v>
      </c>
      <c r="AE264" s="289">
        <v>576.25</v>
      </c>
      <c r="AF264" s="269">
        <v>461</v>
      </c>
      <c r="AG264" s="263">
        <v>440.44</v>
      </c>
      <c r="AH264" s="263">
        <v>440.44</v>
      </c>
      <c r="AI264" s="208">
        <v>358</v>
      </c>
      <c r="AJ264" s="234">
        <v>358</v>
      </c>
      <c r="AK264" s="208">
        <v>396.47915999999998</v>
      </c>
      <c r="AL264" s="208">
        <v>396.47915999999998</v>
      </c>
      <c r="AM264" s="208">
        <v>357.57499999999999</v>
      </c>
      <c r="AN264" s="191">
        <v>286.06</v>
      </c>
      <c r="AO264" s="312">
        <f t="shared" ca="1" si="56"/>
        <v>1.1000000000000001</v>
      </c>
    </row>
    <row r="265" spans="1:48" ht="23.1" customHeight="1" x14ac:dyDescent="0.25">
      <c r="A265" s="449"/>
      <c r="B265" s="2">
        <v>2040</v>
      </c>
      <c r="C265" s="2" t="s">
        <v>487</v>
      </c>
      <c r="D265" s="4" t="s">
        <v>810</v>
      </c>
      <c r="E265" s="116">
        <f t="shared" si="58"/>
        <v>3200</v>
      </c>
      <c r="F265" s="117">
        <f t="shared" si="58"/>
        <v>1900</v>
      </c>
      <c r="G265" s="101"/>
      <c r="K265" s="202">
        <f t="shared" si="44"/>
        <v>3200</v>
      </c>
      <c r="L265" s="202">
        <f t="shared" si="44"/>
        <v>1900</v>
      </c>
      <c r="M265" s="51"/>
      <c r="N265" s="13">
        <f t="shared" si="45"/>
        <v>3160.4650000000001</v>
      </c>
      <c r="O265" s="13">
        <f t="shared" si="46"/>
        <v>1896.2790000000002</v>
      </c>
      <c r="P265" s="51"/>
      <c r="Q265" s="587">
        <v>1264.1860000000001</v>
      </c>
      <c r="R265" s="562">
        <v>1149.26</v>
      </c>
      <c r="S265" s="562">
        <v>1149.26</v>
      </c>
      <c r="T265" s="554">
        <v>1149.26</v>
      </c>
      <c r="U265" s="477">
        <v>1149.26</v>
      </c>
      <c r="V265" s="477">
        <v>1149.26</v>
      </c>
      <c r="W265" s="477">
        <v>1149.26</v>
      </c>
      <c r="X265" s="451">
        <v>1065</v>
      </c>
      <c r="Y265" s="451">
        <v>1065</v>
      </c>
      <c r="Z265" s="436">
        <v>967.4</v>
      </c>
      <c r="AA265" s="409">
        <v>967.4</v>
      </c>
      <c r="AB265" s="409">
        <v>967.4</v>
      </c>
      <c r="AC265" s="368">
        <v>882.66250000000002</v>
      </c>
      <c r="AD265" s="305">
        <v>706.13</v>
      </c>
      <c r="AE265" s="289">
        <v>706.25</v>
      </c>
      <c r="AF265" s="269">
        <v>565</v>
      </c>
      <c r="AG265" s="263">
        <v>540.3420000000001</v>
      </c>
      <c r="AH265" s="263">
        <v>540.3420000000001</v>
      </c>
      <c r="AI265" s="208">
        <v>439</v>
      </c>
      <c r="AJ265" s="234">
        <v>439</v>
      </c>
      <c r="AK265" s="208">
        <v>486.30581999999998</v>
      </c>
      <c r="AL265" s="208">
        <v>486.30581999999998</v>
      </c>
      <c r="AM265" s="208">
        <v>438.58749999999998</v>
      </c>
      <c r="AN265" s="191">
        <v>350.87</v>
      </c>
      <c r="AO265" s="312">
        <f t="shared" ca="1" si="56"/>
        <v>1.1000000000000001</v>
      </c>
    </row>
    <row r="266" spans="1:48" ht="23.1" customHeight="1" x14ac:dyDescent="0.25">
      <c r="A266" s="449"/>
      <c r="B266" s="2">
        <v>2041</v>
      </c>
      <c r="C266" s="2" t="s">
        <v>488</v>
      </c>
      <c r="D266" s="4" t="s">
        <v>811</v>
      </c>
      <c r="E266" s="116">
        <f t="shared" si="58"/>
        <v>3800</v>
      </c>
      <c r="F266" s="117">
        <f t="shared" si="58"/>
        <v>2300</v>
      </c>
      <c r="G266" s="101"/>
      <c r="K266" s="202">
        <f t="shared" si="44"/>
        <v>3800</v>
      </c>
      <c r="L266" s="202">
        <f t="shared" si="44"/>
        <v>2300</v>
      </c>
      <c r="M266" s="51"/>
      <c r="N266" s="13">
        <f t="shared" si="45"/>
        <v>3756.5000000000005</v>
      </c>
      <c r="O266" s="13">
        <f t="shared" si="46"/>
        <v>2253.9</v>
      </c>
      <c r="P266" s="51"/>
      <c r="Q266" s="587">
        <v>1502.6000000000001</v>
      </c>
      <c r="R266" s="562">
        <v>1366</v>
      </c>
      <c r="S266" s="562">
        <v>1366</v>
      </c>
      <c r="T266" s="554">
        <v>1366</v>
      </c>
      <c r="U266" s="547">
        <v>1366</v>
      </c>
      <c r="V266" s="477">
        <v>1365.85</v>
      </c>
      <c r="W266" s="477">
        <v>1365.85</v>
      </c>
      <c r="X266" s="450">
        <v>1264.67</v>
      </c>
      <c r="Y266" s="450">
        <v>1264.67</v>
      </c>
      <c r="Z266" s="436">
        <v>1149.7</v>
      </c>
      <c r="AA266" s="409">
        <v>1149.7</v>
      </c>
      <c r="AB266" s="409">
        <v>1149.7</v>
      </c>
      <c r="AC266" s="368">
        <v>1049</v>
      </c>
      <c r="AD266" s="305">
        <v>839.2</v>
      </c>
      <c r="AE266" s="289">
        <v>802.72499999999991</v>
      </c>
      <c r="AF266" s="277">
        <v>642.17999999999995</v>
      </c>
      <c r="AG266" s="263">
        <v>642.17999999999995</v>
      </c>
      <c r="AH266" s="263">
        <v>642.17999999999995</v>
      </c>
      <c r="AI266" s="208">
        <v>522</v>
      </c>
      <c r="AJ266" s="234">
        <v>522</v>
      </c>
      <c r="AK266" s="208">
        <v>577.96199999999999</v>
      </c>
      <c r="AL266" s="208">
        <v>577.96199999999999</v>
      </c>
      <c r="AM266" s="208">
        <v>521.25</v>
      </c>
      <c r="AN266" s="191">
        <v>417</v>
      </c>
      <c r="AO266" s="312">
        <f t="shared" ca="1" si="56"/>
        <v>1.1000000000000001</v>
      </c>
    </row>
    <row r="267" spans="1:48" ht="23.1" customHeight="1" x14ac:dyDescent="0.25">
      <c r="A267" s="449"/>
      <c r="B267" s="2">
        <v>2042</v>
      </c>
      <c r="C267" s="2" t="s">
        <v>489</v>
      </c>
      <c r="D267" s="4" t="s">
        <v>812</v>
      </c>
      <c r="E267" s="116">
        <f t="shared" si="58"/>
        <v>5000</v>
      </c>
      <c r="F267" s="117">
        <f t="shared" si="58"/>
        <v>3000</v>
      </c>
      <c r="G267" s="101"/>
      <c r="K267" s="202">
        <f t="shared" si="44"/>
        <v>5000</v>
      </c>
      <c r="L267" s="202">
        <f t="shared" si="44"/>
        <v>3000</v>
      </c>
      <c r="M267" s="51"/>
      <c r="N267" s="13">
        <f t="shared" si="45"/>
        <v>4958.2225000000008</v>
      </c>
      <c r="O267" s="13">
        <f t="shared" si="46"/>
        <v>2974.9335000000001</v>
      </c>
      <c r="P267" s="51"/>
      <c r="Q267" s="587">
        <v>1983.2890000000002</v>
      </c>
      <c r="R267" s="562">
        <v>1802.99</v>
      </c>
      <c r="S267" s="562">
        <v>1802.99</v>
      </c>
      <c r="T267" s="554">
        <v>1802.99</v>
      </c>
      <c r="U267" s="547">
        <v>1802.99</v>
      </c>
      <c r="V267" s="477">
        <v>1802.99</v>
      </c>
      <c r="W267" s="477">
        <v>1802.99</v>
      </c>
      <c r="X267" s="451">
        <v>1670</v>
      </c>
      <c r="Y267" s="451">
        <v>1670</v>
      </c>
      <c r="Z267" s="436">
        <v>1517.67</v>
      </c>
      <c r="AA267" s="409">
        <v>1517.67</v>
      </c>
      <c r="AB267" s="409">
        <v>1517.67</v>
      </c>
      <c r="AC267" s="368">
        <v>1384.7375</v>
      </c>
      <c r="AD267" s="305">
        <v>1107.79</v>
      </c>
      <c r="AE267" s="289">
        <v>1059.6300000000001</v>
      </c>
      <c r="AF267" s="277">
        <v>847.70400000000006</v>
      </c>
      <c r="AG267" s="263">
        <v>847.70400000000006</v>
      </c>
      <c r="AH267" s="263">
        <v>847.70400000000006</v>
      </c>
      <c r="AI267" s="208">
        <v>689</v>
      </c>
      <c r="AJ267" s="234">
        <v>689</v>
      </c>
      <c r="AK267" s="208">
        <v>762.93755999999996</v>
      </c>
      <c r="AL267" s="208">
        <v>762.93755999999996</v>
      </c>
      <c r="AM267" s="208">
        <v>688.07500000000005</v>
      </c>
      <c r="AN267" s="191">
        <v>550.46</v>
      </c>
      <c r="AO267" s="312">
        <f t="shared" ca="1" si="56"/>
        <v>1.1000000000000001</v>
      </c>
    </row>
    <row r="268" spans="1:48" ht="23.1" customHeight="1" x14ac:dyDescent="0.35">
      <c r="A268" s="449"/>
      <c r="B268" s="2">
        <v>2042</v>
      </c>
      <c r="C268" s="2" t="s">
        <v>671</v>
      </c>
      <c r="D268" s="4" t="s">
        <v>813</v>
      </c>
      <c r="E268" s="116">
        <f t="shared" si="58"/>
        <v>6500</v>
      </c>
      <c r="F268" s="117">
        <f t="shared" si="58"/>
        <v>3900</v>
      </c>
      <c r="G268" s="101"/>
      <c r="H268" s="456" t="s">
        <v>553</v>
      </c>
      <c r="K268" s="202">
        <f t="shared" si="44"/>
        <v>6500</v>
      </c>
      <c r="L268" s="202">
        <f t="shared" si="44"/>
        <v>3900</v>
      </c>
      <c r="M268" s="51"/>
      <c r="N268" s="13">
        <f t="shared" si="45"/>
        <v>6465.3050000000003</v>
      </c>
      <c r="O268" s="13">
        <f t="shared" si="46"/>
        <v>3879.1830000000004</v>
      </c>
      <c r="P268" s="51"/>
      <c r="Q268" s="587">
        <v>2586.1220000000003</v>
      </c>
      <c r="R268" s="562">
        <v>2351.02</v>
      </c>
      <c r="S268" s="562">
        <v>2351.02</v>
      </c>
      <c r="T268" s="554">
        <v>2351.02</v>
      </c>
      <c r="U268" s="477">
        <v>2351.02</v>
      </c>
      <c r="V268" s="477">
        <v>2351.02</v>
      </c>
      <c r="W268" s="477">
        <v>2351.02</v>
      </c>
      <c r="X268" s="451">
        <v>2352</v>
      </c>
      <c r="Y268" s="451">
        <v>2352</v>
      </c>
      <c r="Z268" s="436">
        <v>1903.38</v>
      </c>
      <c r="AA268" s="409">
        <v>1903.38</v>
      </c>
      <c r="AB268" s="409">
        <v>1903.38</v>
      </c>
      <c r="AC268" s="368">
        <v>1762.625</v>
      </c>
      <c r="AD268" s="305">
        <v>1410.1</v>
      </c>
      <c r="AE268" s="289">
        <v>1384.9275</v>
      </c>
      <c r="AF268" s="277">
        <v>1107.942</v>
      </c>
      <c r="AG268" s="263">
        <v>1107.942</v>
      </c>
      <c r="AH268" s="263">
        <v>1107.942</v>
      </c>
      <c r="AI268" s="208">
        <v>916</v>
      </c>
      <c r="AJ268" s="234">
        <v>916</v>
      </c>
      <c r="AK268" s="208">
        <v>762.93755999999996</v>
      </c>
      <c r="AL268" s="208">
        <v>762.93755999999996</v>
      </c>
      <c r="AM268" s="208">
        <v>688.07500000000005</v>
      </c>
      <c r="AN268" s="191">
        <v>550.46</v>
      </c>
      <c r="AO268" s="312">
        <f t="shared" ca="1" si="56"/>
        <v>1.1000000000000001</v>
      </c>
    </row>
    <row r="269" spans="1:48" ht="23.1" customHeight="1" x14ac:dyDescent="0.25">
      <c r="A269" s="449"/>
      <c r="B269" s="2">
        <v>2043</v>
      </c>
      <c r="C269" s="2" t="s">
        <v>490</v>
      </c>
      <c r="D269" s="4" t="s">
        <v>814</v>
      </c>
      <c r="E269" s="116">
        <f t="shared" si="58"/>
        <v>10700</v>
      </c>
      <c r="F269" s="117">
        <f t="shared" si="58"/>
        <v>6500</v>
      </c>
      <c r="G269" s="101"/>
      <c r="K269" s="202">
        <f t="shared" si="44"/>
        <v>10700</v>
      </c>
      <c r="L269" s="202">
        <f t="shared" si="44"/>
        <v>6500</v>
      </c>
      <c r="M269" s="51"/>
      <c r="N269" s="13">
        <f t="shared" si="45"/>
        <v>10694.145</v>
      </c>
      <c r="O269" s="13">
        <f t="shared" si="46"/>
        <v>6416.487000000001</v>
      </c>
      <c r="P269" s="51"/>
      <c r="Q269" s="587">
        <v>4277.6580000000004</v>
      </c>
      <c r="R269" s="562">
        <v>3888.78</v>
      </c>
      <c r="S269" s="562">
        <v>3888.78</v>
      </c>
      <c r="T269" s="554">
        <v>3888.78</v>
      </c>
      <c r="U269" s="477">
        <v>3888.78</v>
      </c>
      <c r="V269" s="477">
        <v>3888.78</v>
      </c>
      <c r="W269" s="477">
        <v>3888.78</v>
      </c>
      <c r="X269" s="451">
        <v>3600.9</v>
      </c>
      <c r="Y269" s="451">
        <v>3600.9</v>
      </c>
      <c r="Z269" s="436">
        <v>1931.84</v>
      </c>
      <c r="AA269" s="409">
        <v>1931.84</v>
      </c>
      <c r="AB269" s="409">
        <v>1931.84</v>
      </c>
      <c r="AC269" s="368">
        <v>1736.6624999999999</v>
      </c>
      <c r="AD269" s="305">
        <v>1389.33</v>
      </c>
      <c r="AE269" s="289">
        <v>2116.125</v>
      </c>
      <c r="AF269" s="277">
        <v>1692.9</v>
      </c>
      <c r="AG269" s="263">
        <v>1692.9</v>
      </c>
      <c r="AH269" s="263">
        <v>1692.9</v>
      </c>
      <c r="AI269" s="208">
        <v>1524.4613999999999</v>
      </c>
      <c r="AJ269" s="208">
        <v>1524.4613999999999</v>
      </c>
      <c r="AK269" s="208">
        <v>1524.4613999999999</v>
      </c>
      <c r="AL269" s="208">
        <v>1524.4613999999999</v>
      </c>
      <c r="AM269" s="208">
        <v>1374.875</v>
      </c>
      <c r="AN269" s="191">
        <v>1099.9000000000001</v>
      </c>
      <c r="AO269" s="312">
        <f t="shared" ca="1" si="56"/>
        <v>1.1000000000000001</v>
      </c>
    </row>
    <row r="270" spans="1:48" ht="23.1" customHeight="1" x14ac:dyDescent="0.25">
      <c r="A270" s="449"/>
      <c r="D270" s="136"/>
      <c r="E270" s="138"/>
      <c r="F270" s="139"/>
      <c r="G270" s="101"/>
      <c r="K270" s="202">
        <f t="shared" si="44"/>
        <v>0</v>
      </c>
      <c r="L270" s="202">
        <f t="shared" si="44"/>
        <v>0</v>
      </c>
      <c r="M270" s="51"/>
      <c r="N270" s="13"/>
      <c r="O270" s="13"/>
      <c r="P270" s="51"/>
      <c r="Q270" s="554"/>
      <c r="R270" s="554"/>
      <c r="S270" s="554"/>
      <c r="T270" s="554"/>
      <c r="U270" s="477"/>
      <c r="V270" s="477"/>
      <c r="W270" s="477"/>
      <c r="X270" s="451"/>
      <c r="Y270" s="451"/>
      <c r="Z270" s="436"/>
      <c r="AA270" s="409"/>
      <c r="AB270" s="409"/>
      <c r="AC270" s="368"/>
      <c r="AD270" s="305"/>
      <c r="AE270" s="289"/>
      <c r="AF270" s="277"/>
      <c r="AG270" s="263"/>
      <c r="AH270" s="263"/>
      <c r="AI270" s="208"/>
      <c r="AJ270" s="208"/>
      <c r="AK270" s="208"/>
      <c r="AL270" s="208"/>
      <c r="AM270" s="208"/>
      <c r="AN270" s="191"/>
      <c r="AO270" s="312" t="e">
        <f t="shared" ca="1" si="56"/>
        <v>#DIV/0!</v>
      </c>
    </row>
    <row r="271" spans="1:48" s="144" customFormat="1" ht="23.1" customHeight="1" x14ac:dyDescent="0.25">
      <c r="A271" s="2"/>
      <c r="B271" s="2"/>
      <c r="C271" s="2"/>
      <c r="D271" s="615" t="s">
        <v>835</v>
      </c>
      <c r="E271" s="615"/>
      <c r="F271" s="615"/>
      <c r="G271" s="615"/>
      <c r="H271" s="615"/>
      <c r="I271" s="615"/>
      <c r="J271" s="34"/>
      <c r="K271" s="202">
        <f t="shared" si="44"/>
        <v>0</v>
      </c>
      <c r="L271" s="202">
        <f t="shared" si="44"/>
        <v>0</v>
      </c>
      <c r="M271" s="2"/>
      <c r="N271" s="13"/>
      <c r="O271" s="13"/>
      <c r="P271" s="2"/>
      <c r="Q271" s="588">
        <v>45589</v>
      </c>
      <c r="R271" s="571">
        <v>45569</v>
      </c>
      <c r="S271" s="571">
        <v>45569</v>
      </c>
      <c r="T271" s="553">
        <v>45483</v>
      </c>
      <c r="U271" s="535">
        <v>45455</v>
      </c>
      <c r="V271" s="510">
        <v>45425</v>
      </c>
      <c r="W271" s="474">
        <v>220324</v>
      </c>
      <c r="X271" s="474">
        <v>220324</v>
      </c>
      <c r="Y271" s="398"/>
      <c r="Z271" s="400"/>
      <c r="AA271" s="401"/>
      <c r="AB271" s="401"/>
      <c r="AC271" s="329"/>
      <c r="AD271" s="329"/>
      <c r="AE271" s="330"/>
      <c r="AF271" s="280"/>
      <c r="AG271" s="331"/>
      <c r="AH271" s="331"/>
      <c r="AI271" s="237"/>
      <c r="AJ271" s="334"/>
      <c r="AK271" s="237"/>
      <c r="AL271" s="237"/>
      <c r="AM271" s="237"/>
      <c r="AN271" s="197"/>
      <c r="AO271" s="312">
        <f t="shared" ca="1" si="56"/>
        <v>1.0004388948627356</v>
      </c>
      <c r="AQ271" s="34"/>
      <c r="AR271" s="34"/>
      <c r="AS271" s="34"/>
      <c r="AT271" s="34"/>
      <c r="AU271" s="34"/>
      <c r="AV271" s="34"/>
    </row>
    <row r="272" spans="1:48" s="66" customFormat="1" ht="23.1" customHeight="1" x14ac:dyDescent="0.25">
      <c r="A272" s="517" t="s">
        <v>256</v>
      </c>
      <c r="B272" s="2">
        <v>419</v>
      </c>
      <c r="C272" s="2" t="s">
        <v>356</v>
      </c>
      <c r="D272" s="4" t="s">
        <v>815</v>
      </c>
      <c r="E272" s="116">
        <f t="shared" ref="E272:F275" si="59">K272</f>
        <v>15200</v>
      </c>
      <c r="F272" s="117">
        <f t="shared" si="59"/>
        <v>9200</v>
      </c>
      <c r="G272" s="101"/>
      <c r="H272" s="45"/>
      <c r="I272" s="45"/>
      <c r="J272" s="71"/>
      <c r="K272" s="202">
        <f t="shared" ref="K272:L335" si="60">MROUND(N272+48,100)</f>
        <v>15200</v>
      </c>
      <c r="L272" s="202">
        <f t="shared" si="60"/>
        <v>9200</v>
      </c>
      <c r="M272" s="51"/>
      <c r="N272" s="13">
        <f t="shared" si="45"/>
        <v>15197.650000000001</v>
      </c>
      <c r="O272" s="13">
        <f t="shared" si="46"/>
        <v>9118.59</v>
      </c>
      <c r="P272" s="63"/>
      <c r="Q272" s="587">
        <v>6079.06</v>
      </c>
      <c r="R272" s="562">
        <v>6079.06</v>
      </c>
      <c r="S272" s="562">
        <v>6079.06</v>
      </c>
      <c r="T272" s="554">
        <v>6079.06</v>
      </c>
      <c r="U272" s="536">
        <v>6079.06</v>
      </c>
      <c r="V272" s="398">
        <v>5628.77</v>
      </c>
      <c r="W272" s="398">
        <v>5628.77</v>
      </c>
      <c r="X272" s="398">
        <v>5628.77</v>
      </c>
      <c r="Y272" s="398">
        <v>4044.2660180999987</v>
      </c>
      <c r="Z272" s="400">
        <v>4044.2660180999987</v>
      </c>
      <c r="AA272" s="409">
        <v>4044.2660180999987</v>
      </c>
      <c r="AB272" s="409">
        <v>4044.2660180999987</v>
      </c>
      <c r="AC272" s="368">
        <v>3486.4362224999991</v>
      </c>
      <c r="AD272" s="300">
        <v>2789.1489779999993</v>
      </c>
      <c r="AE272" s="289">
        <v>2789.1489779999993</v>
      </c>
      <c r="AF272" s="277">
        <v>2231.3191823999996</v>
      </c>
      <c r="AG272" s="263">
        <v>2231.3191823999996</v>
      </c>
      <c r="AH272" s="263">
        <v>2231.3191823999996</v>
      </c>
      <c r="AI272" s="208">
        <v>1859.4326519999997</v>
      </c>
      <c r="AJ272" s="208">
        <v>1859.4326519999997</v>
      </c>
      <c r="AK272" s="208">
        <v>1859.4326519999997</v>
      </c>
      <c r="AL272" s="208">
        <v>1859.4326519999997</v>
      </c>
      <c r="AM272" s="208">
        <v>1676.9775</v>
      </c>
      <c r="AN272" s="192">
        <v>1341.5819999999999</v>
      </c>
      <c r="AO272" s="312">
        <f t="shared" ca="1" si="56"/>
        <v>1</v>
      </c>
      <c r="AP272" s="144"/>
    </row>
    <row r="273" spans="1:42" ht="23.1" customHeight="1" x14ac:dyDescent="0.25">
      <c r="A273" s="517" t="s">
        <v>256</v>
      </c>
      <c r="B273" s="2">
        <v>420</v>
      </c>
      <c r="C273" s="2" t="s">
        <v>357</v>
      </c>
      <c r="D273" s="4" t="s">
        <v>816</v>
      </c>
      <c r="E273" s="116">
        <f t="shared" si="59"/>
        <v>24700</v>
      </c>
      <c r="F273" s="117">
        <f t="shared" si="59"/>
        <v>14900</v>
      </c>
      <c r="G273" s="101"/>
      <c r="H273" s="45"/>
      <c r="I273" s="45"/>
      <c r="J273" s="71"/>
      <c r="K273" s="202">
        <f t="shared" si="60"/>
        <v>24700</v>
      </c>
      <c r="L273" s="202">
        <f t="shared" si="60"/>
        <v>14900</v>
      </c>
      <c r="M273" s="51"/>
      <c r="N273" s="13">
        <f t="shared" si="45"/>
        <v>24700.300000000003</v>
      </c>
      <c r="O273" s="13">
        <f t="shared" si="46"/>
        <v>14820.18</v>
      </c>
      <c r="P273" s="51"/>
      <c r="Q273" s="587">
        <v>9880.1200000000008</v>
      </c>
      <c r="R273" s="562">
        <v>9880.1200000000008</v>
      </c>
      <c r="S273" s="562">
        <v>9880.1200000000008</v>
      </c>
      <c r="T273" s="554">
        <v>9880.1200000000008</v>
      </c>
      <c r="U273" s="536">
        <v>9880.1200000000008</v>
      </c>
      <c r="V273" s="398">
        <v>9148.26</v>
      </c>
      <c r="W273" s="398">
        <v>9148.26</v>
      </c>
      <c r="X273" s="398">
        <v>9148.26</v>
      </c>
      <c r="Y273" s="398">
        <v>6573.7477921499994</v>
      </c>
      <c r="Z273" s="400">
        <v>6573.7477921499994</v>
      </c>
      <c r="AA273" s="409">
        <v>6573.7477921499994</v>
      </c>
      <c r="AB273" s="409">
        <v>6573.7477921499994</v>
      </c>
      <c r="AC273" s="368">
        <v>5667.02395875</v>
      </c>
      <c r="AD273" s="300">
        <v>4533.6191669999998</v>
      </c>
      <c r="AE273" s="289">
        <v>4533.6191669999998</v>
      </c>
      <c r="AF273" s="277">
        <v>3626.8953336</v>
      </c>
      <c r="AG273" s="263">
        <v>3626.8953336</v>
      </c>
      <c r="AH273" s="263">
        <v>3626.8953336</v>
      </c>
      <c r="AI273" s="208">
        <v>3022.4127779999999</v>
      </c>
      <c r="AJ273" s="208">
        <v>3022.4127779999999</v>
      </c>
      <c r="AK273" s="208">
        <v>3022.4127779999999</v>
      </c>
      <c r="AL273" s="208">
        <v>3022.4127779999999</v>
      </c>
      <c r="AM273" s="208">
        <v>2725.8412500000004</v>
      </c>
      <c r="AN273" s="190">
        <v>2180.6730000000002</v>
      </c>
      <c r="AO273" s="312">
        <f t="shared" ca="1" si="56"/>
        <v>1</v>
      </c>
    </row>
    <row r="274" spans="1:42" ht="23.1" customHeight="1" x14ac:dyDescent="0.25">
      <c r="A274" s="517" t="s">
        <v>256</v>
      </c>
      <c r="B274" s="2">
        <v>421</v>
      </c>
      <c r="C274" s="2" t="s">
        <v>358</v>
      </c>
      <c r="D274" s="4" t="s">
        <v>817</v>
      </c>
      <c r="E274" s="116">
        <f t="shared" si="59"/>
        <v>32000</v>
      </c>
      <c r="F274" s="117">
        <f t="shared" si="59"/>
        <v>19200</v>
      </c>
      <c r="G274" s="101"/>
      <c r="H274" s="45"/>
      <c r="I274" s="45"/>
      <c r="J274" s="71"/>
      <c r="K274" s="202">
        <f t="shared" si="60"/>
        <v>32000</v>
      </c>
      <c r="L274" s="202">
        <f t="shared" si="60"/>
        <v>19200</v>
      </c>
      <c r="M274" s="51"/>
      <c r="N274" s="13">
        <f t="shared" si="45"/>
        <v>31988.724999999999</v>
      </c>
      <c r="O274" s="13">
        <f t="shared" si="46"/>
        <v>19193.235000000001</v>
      </c>
      <c r="P274" s="51"/>
      <c r="Q274" s="589">
        <v>12795.49</v>
      </c>
      <c r="R274" s="579">
        <v>12795.49</v>
      </c>
      <c r="S274" s="579">
        <v>12795.49</v>
      </c>
      <c r="T274" s="556">
        <v>12795.49</v>
      </c>
      <c r="U274" s="537">
        <v>12795.49</v>
      </c>
      <c r="V274" s="398">
        <v>11847.67</v>
      </c>
      <c r="W274" s="398">
        <v>11847.67</v>
      </c>
      <c r="X274" s="398">
        <v>11847.67</v>
      </c>
      <c r="Y274" s="398">
        <v>8512.6490756999992</v>
      </c>
      <c r="Z274" s="400">
        <v>8512.6490756999992</v>
      </c>
      <c r="AA274" s="409">
        <v>8512.6490756999992</v>
      </c>
      <c r="AB274" s="409">
        <v>8512.6490756999992</v>
      </c>
      <c r="AC274" s="368">
        <v>7338.4905825000005</v>
      </c>
      <c r="AD274" s="300">
        <v>5870.7924660000008</v>
      </c>
      <c r="AE274" s="289">
        <v>5870.7924660000008</v>
      </c>
      <c r="AF274" s="277">
        <v>4696.6339728000003</v>
      </c>
      <c r="AG274" s="263">
        <v>4696.6339728000003</v>
      </c>
      <c r="AH274" s="263">
        <v>4696.6339728000003</v>
      </c>
      <c r="AI274" s="208">
        <v>3913.8616440000001</v>
      </c>
      <c r="AJ274" s="208">
        <v>3913.8616440000001</v>
      </c>
      <c r="AK274" s="208">
        <v>3913.8616440000001</v>
      </c>
      <c r="AL274" s="208">
        <v>3913.8616440000001</v>
      </c>
      <c r="AM274" s="208">
        <v>3529.8175000000001</v>
      </c>
      <c r="AN274" s="190">
        <v>2823.8540000000003</v>
      </c>
      <c r="AO274" s="312">
        <f t="shared" ca="1" si="56"/>
        <v>1</v>
      </c>
    </row>
    <row r="275" spans="1:42" ht="23.1" customHeight="1" x14ac:dyDescent="0.25">
      <c r="A275" s="516" t="s">
        <v>891</v>
      </c>
      <c r="C275" s="2" t="s">
        <v>657</v>
      </c>
      <c r="D275" s="4" t="s">
        <v>892</v>
      </c>
      <c r="E275" s="116">
        <f t="shared" si="59"/>
        <v>14600</v>
      </c>
      <c r="F275" s="117">
        <f t="shared" si="59"/>
        <v>8800</v>
      </c>
      <c r="G275" s="101"/>
      <c r="H275" s="45"/>
      <c r="I275" s="45"/>
      <c r="J275" s="71"/>
      <c r="K275" s="202">
        <f t="shared" si="60"/>
        <v>14600</v>
      </c>
      <c r="L275" s="202">
        <f t="shared" si="60"/>
        <v>8800</v>
      </c>
      <c r="M275" s="51"/>
      <c r="N275" s="13">
        <f t="shared" si="45"/>
        <v>14559.525000000001</v>
      </c>
      <c r="O275" s="13">
        <f t="shared" si="46"/>
        <v>8735.7150000000001</v>
      </c>
      <c r="P275" s="51"/>
      <c r="Q275" s="587">
        <v>5823.81</v>
      </c>
      <c r="R275" s="562">
        <v>5823.81</v>
      </c>
      <c r="S275" s="562">
        <v>5823.81</v>
      </c>
      <c r="T275" s="554">
        <v>5823.81</v>
      </c>
      <c r="U275" s="522">
        <v>5823.81</v>
      </c>
      <c r="V275" s="398">
        <v>5823.81</v>
      </c>
      <c r="W275" s="398">
        <v>5823.81</v>
      </c>
      <c r="X275" s="398">
        <v>5823.81</v>
      </c>
      <c r="Y275" s="398">
        <v>5823.81</v>
      </c>
      <c r="Z275" s="436">
        <v>5823.81</v>
      </c>
      <c r="AA275" s="399">
        <v>5570.6172500000002</v>
      </c>
      <c r="AB275" s="399">
        <v>5570.6172500000002</v>
      </c>
      <c r="AC275" s="371">
        <v>5064.1975000000002</v>
      </c>
      <c r="AD275" s="303">
        <v>3492.55</v>
      </c>
      <c r="AE275" s="289">
        <v>0</v>
      </c>
      <c r="AF275" s="277"/>
      <c r="AG275" s="208"/>
      <c r="AH275" s="208"/>
      <c r="AI275" s="208"/>
      <c r="AJ275" s="208">
        <v>0</v>
      </c>
      <c r="AK275" s="208">
        <v>0</v>
      </c>
      <c r="AL275" s="208">
        <v>0</v>
      </c>
      <c r="AM275" s="208">
        <v>0</v>
      </c>
      <c r="AN275" s="190"/>
      <c r="AO275" s="312">
        <f t="shared" ca="1" si="56"/>
        <v>1</v>
      </c>
    </row>
    <row r="276" spans="1:42" ht="9.9499999999999993" customHeight="1" x14ac:dyDescent="0.25">
      <c r="D276" s="136"/>
      <c r="E276" s="138"/>
      <c r="F276" s="139"/>
      <c r="K276" s="202">
        <f t="shared" si="60"/>
        <v>0</v>
      </c>
      <c r="L276" s="202">
        <f t="shared" si="60"/>
        <v>0</v>
      </c>
      <c r="M276" s="51"/>
      <c r="N276" s="13"/>
      <c r="O276" s="13"/>
      <c r="P276" s="51"/>
      <c r="Q276" s="398"/>
      <c r="R276" s="398"/>
      <c r="S276" s="398"/>
      <c r="T276" s="398"/>
      <c r="U276" s="398"/>
      <c r="V276" s="398"/>
      <c r="W276" s="398"/>
      <c r="X276" s="398"/>
      <c r="Y276" s="398"/>
      <c r="Z276" s="400"/>
      <c r="AA276" s="399"/>
      <c r="AB276" s="399"/>
      <c r="AC276" s="371"/>
      <c r="AD276" s="300"/>
      <c r="AE276" s="289"/>
      <c r="AF276" s="277"/>
      <c r="AG276" s="208"/>
      <c r="AH276" s="208"/>
      <c r="AI276" s="208"/>
      <c r="AJ276" s="208"/>
      <c r="AK276" s="208"/>
      <c r="AL276" s="208"/>
      <c r="AM276" s="208"/>
      <c r="AN276" s="190"/>
      <c r="AO276" s="312" t="e">
        <f t="shared" ca="1" si="56"/>
        <v>#DIV/0!</v>
      </c>
    </row>
    <row r="277" spans="1:42" ht="23.1" customHeight="1" x14ac:dyDescent="0.25">
      <c r="D277" s="615" t="s">
        <v>3</v>
      </c>
      <c r="E277" s="615"/>
      <c r="F277" s="615"/>
      <c r="G277" s="615"/>
      <c r="H277" s="615"/>
      <c r="I277" s="615"/>
      <c r="J277" s="34"/>
      <c r="K277" s="202">
        <f t="shared" si="60"/>
        <v>0</v>
      </c>
      <c r="L277" s="202">
        <f t="shared" si="60"/>
        <v>0</v>
      </c>
      <c r="M277" s="2"/>
      <c r="N277" s="13"/>
      <c r="O277" s="13"/>
      <c r="P277" s="2"/>
      <c r="Q277" s="588">
        <v>45589</v>
      </c>
      <c r="R277" s="571">
        <v>45569</v>
      </c>
      <c r="S277" s="571">
        <v>45569</v>
      </c>
      <c r="T277" s="553">
        <v>45480</v>
      </c>
      <c r="U277" s="476">
        <v>45455</v>
      </c>
      <c r="V277" s="476">
        <v>45425</v>
      </c>
      <c r="W277" s="476">
        <v>45394</v>
      </c>
      <c r="X277" s="473">
        <v>220324</v>
      </c>
      <c r="Y277" s="398"/>
      <c r="Z277" s="400"/>
      <c r="AA277" s="399"/>
      <c r="AB277" s="399"/>
      <c r="AC277" s="333"/>
      <c r="AD277" s="333"/>
      <c r="AE277" s="330"/>
      <c r="AF277" s="280"/>
      <c r="AG277" s="331"/>
      <c r="AH277" s="331"/>
      <c r="AI277" s="208">
        <v>1043.5332599999999</v>
      </c>
      <c r="AJ277" s="208">
        <v>1043.5332599999999</v>
      </c>
      <c r="AK277" s="208">
        <v>1043.5332599999999</v>
      </c>
      <c r="AL277" s="208">
        <v>1043.5332599999999</v>
      </c>
      <c r="AM277" s="208">
        <v>941.13749999999993</v>
      </c>
      <c r="AN277" s="191">
        <v>752.91</v>
      </c>
      <c r="AO277" s="312">
        <f t="shared" ca="1" si="56"/>
        <v>1.0004388948627356</v>
      </c>
    </row>
    <row r="278" spans="1:42" ht="23.1" customHeight="1" x14ac:dyDescent="0.25">
      <c r="A278" s="449" t="s">
        <v>251</v>
      </c>
      <c r="B278" s="2">
        <v>2003</v>
      </c>
      <c r="C278" s="2" t="s">
        <v>765</v>
      </c>
      <c r="D278" s="4" t="s">
        <v>764</v>
      </c>
      <c r="E278" s="116">
        <f t="shared" ref="E278:F279" si="61">K278</f>
        <v>5800</v>
      </c>
      <c r="F278" s="117">
        <f t="shared" si="61"/>
        <v>3500</v>
      </c>
      <c r="G278" s="101"/>
      <c r="K278" s="202">
        <f t="shared" si="60"/>
        <v>5800</v>
      </c>
      <c r="L278" s="202">
        <f t="shared" si="60"/>
        <v>3500</v>
      </c>
      <c r="M278" s="51"/>
      <c r="N278" s="13">
        <f t="shared" si="45"/>
        <v>5705.7000000000007</v>
      </c>
      <c r="O278" s="13">
        <f t="shared" si="46"/>
        <v>3423.42</v>
      </c>
      <c r="P278" s="51"/>
      <c r="Q278" s="587">
        <v>2282.2800000000002</v>
      </c>
      <c r="R278" s="562">
        <v>2074.8000000000002</v>
      </c>
      <c r="S278" s="562">
        <v>2074.8000000000002</v>
      </c>
      <c r="T278" s="554">
        <v>2074.8000000000002</v>
      </c>
      <c r="U278" s="477">
        <v>2074.8000000000002</v>
      </c>
      <c r="V278" s="477">
        <v>2074.8000000000002</v>
      </c>
      <c r="W278" s="477">
        <v>2074.8000000000002</v>
      </c>
      <c r="X278" s="450">
        <v>1995</v>
      </c>
      <c r="Y278" s="450">
        <v>1995</v>
      </c>
      <c r="Z278" s="436">
        <v>1813.81</v>
      </c>
      <c r="AA278" s="399">
        <v>1734.9293500000001</v>
      </c>
      <c r="AB278" s="399">
        <v>1734.9293500000001</v>
      </c>
      <c r="AC278" s="371">
        <v>1577.2085</v>
      </c>
      <c r="AD278" s="305">
        <v>1087.73</v>
      </c>
      <c r="AE278" s="289">
        <v>1450</v>
      </c>
      <c r="AF278" s="277">
        <v>1160</v>
      </c>
      <c r="AG278" s="263">
        <v>1160</v>
      </c>
      <c r="AH278" s="263"/>
      <c r="AI278" s="208">
        <v>1043.5332599999999</v>
      </c>
      <c r="AJ278" s="208">
        <v>1043.5332599999999</v>
      </c>
      <c r="AK278" s="208">
        <v>1043.5332599999999</v>
      </c>
      <c r="AL278" s="208">
        <v>1043.5332599999999</v>
      </c>
      <c r="AM278" s="208">
        <v>941.13749999999993</v>
      </c>
      <c r="AN278" s="191">
        <v>752.91</v>
      </c>
      <c r="AO278" s="312">
        <f t="shared" ca="1" si="56"/>
        <v>1.1000000000000001</v>
      </c>
    </row>
    <row r="279" spans="1:42" ht="23.1" customHeight="1" x14ac:dyDescent="0.25">
      <c r="A279" s="449" t="s">
        <v>251</v>
      </c>
      <c r="B279" s="2">
        <v>2003</v>
      </c>
      <c r="C279" s="2" t="s">
        <v>465</v>
      </c>
      <c r="D279" s="4" t="s">
        <v>163</v>
      </c>
      <c r="E279" s="116">
        <f t="shared" si="61"/>
        <v>7100</v>
      </c>
      <c r="F279" s="117">
        <f t="shared" si="61"/>
        <v>4300</v>
      </c>
      <c r="G279" s="101"/>
      <c r="K279" s="202">
        <f t="shared" si="60"/>
        <v>7100</v>
      </c>
      <c r="L279" s="202">
        <f t="shared" si="60"/>
        <v>4300</v>
      </c>
      <c r="M279" s="51"/>
      <c r="N279" s="13">
        <f t="shared" si="45"/>
        <v>7053.0749999999998</v>
      </c>
      <c r="O279" s="13">
        <f t="shared" si="46"/>
        <v>4231.8450000000003</v>
      </c>
      <c r="P279" s="51"/>
      <c r="Q279" s="587">
        <v>2821.23</v>
      </c>
      <c r="R279" s="562">
        <v>2564.75</v>
      </c>
      <c r="S279" s="562">
        <v>2564.75</v>
      </c>
      <c r="T279" s="554">
        <v>2564.75</v>
      </c>
      <c r="U279" s="477">
        <v>2564.75</v>
      </c>
      <c r="V279" s="477">
        <v>2564.75</v>
      </c>
      <c r="W279" s="477">
        <v>2564.75</v>
      </c>
      <c r="X279" s="450">
        <v>2475</v>
      </c>
      <c r="Y279" s="450">
        <v>2475</v>
      </c>
      <c r="Z279" s="436">
        <v>2250</v>
      </c>
      <c r="AA279" s="399">
        <v>2166.7662500000001</v>
      </c>
      <c r="AB279" s="399">
        <v>2166.7662500000001</v>
      </c>
      <c r="AC279" s="368">
        <v>1969.7874999999999</v>
      </c>
      <c r="AD279" s="305">
        <v>1575.83</v>
      </c>
      <c r="AE279" s="289">
        <v>1450</v>
      </c>
      <c r="AF279" s="277">
        <v>1160</v>
      </c>
      <c r="AG279" s="263">
        <v>1160</v>
      </c>
      <c r="AH279" s="263">
        <v>1160</v>
      </c>
      <c r="AI279" s="208">
        <v>1043.5332599999999</v>
      </c>
      <c r="AJ279" s="208">
        <v>1043.5332599999999</v>
      </c>
      <c r="AK279" s="208">
        <v>1043.5332599999999</v>
      </c>
      <c r="AL279" s="208">
        <v>1043.5332599999999</v>
      </c>
      <c r="AM279" s="208">
        <v>941.13749999999993</v>
      </c>
      <c r="AN279" s="191">
        <v>752.91</v>
      </c>
      <c r="AO279" s="312">
        <f t="shared" ca="1" si="56"/>
        <v>1.1000019495077493</v>
      </c>
    </row>
    <row r="280" spans="1:42" ht="9.9499999999999993" customHeight="1" x14ac:dyDescent="0.25">
      <c r="D280" s="136"/>
      <c r="E280" s="138"/>
      <c r="F280" s="139"/>
      <c r="G280" s="101"/>
      <c r="K280" s="202">
        <f t="shared" si="60"/>
        <v>0</v>
      </c>
      <c r="L280" s="202">
        <f t="shared" si="60"/>
        <v>0</v>
      </c>
      <c r="M280" s="51"/>
      <c r="N280" s="13"/>
      <c r="O280" s="13"/>
      <c r="P280" s="51"/>
      <c r="Q280" s="398"/>
      <c r="R280" s="398"/>
      <c r="S280" s="398"/>
      <c r="T280" s="398"/>
      <c r="U280" s="398"/>
      <c r="V280" s="398"/>
      <c r="W280" s="398"/>
      <c r="X280" s="398"/>
      <c r="Y280" s="398"/>
      <c r="Z280" s="400"/>
      <c r="AA280" s="399"/>
      <c r="AB280" s="399"/>
      <c r="AC280" s="371"/>
      <c r="AD280" s="300"/>
      <c r="AE280" s="289">
        <v>0</v>
      </c>
      <c r="AF280" s="277"/>
      <c r="AG280" s="208"/>
      <c r="AH280" s="208"/>
      <c r="AI280" s="208">
        <v>0</v>
      </c>
      <c r="AJ280" s="208">
        <v>0</v>
      </c>
      <c r="AK280" s="208">
        <v>0</v>
      </c>
      <c r="AL280" s="208">
        <v>0</v>
      </c>
      <c r="AM280" s="208">
        <v>0</v>
      </c>
      <c r="AN280" s="54"/>
      <c r="AO280" s="312" t="e">
        <f t="shared" ca="1" si="56"/>
        <v>#DIV/0!</v>
      </c>
    </row>
    <row r="281" spans="1:42" s="66" customFormat="1" ht="23.1" customHeight="1" x14ac:dyDescent="0.25">
      <c r="A281" s="2"/>
      <c r="B281" s="2"/>
      <c r="C281" s="2"/>
      <c r="D281" s="615" t="s">
        <v>27</v>
      </c>
      <c r="E281" s="615"/>
      <c r="F281" s="615"/>
      <c r="G281" s="615"/>
      <c r="H281" s="615"/>
      <c r="I281" s="615"/>
      <c r="J281" s="71"/>
      <c r="K281" s="202">
        <f t="shared" si="60"/>
        <v>0</v>
      </c>
      <c r="L281" s="202">
        <f t="shared" si="60"/>
        <v>0</v>
      </c>
      <c r="M281" s="51"/>
      <c r="N281" s="13"/>
      <c r="O281" s="13"/>
      <c r="P281" s="63"/>
      <c r="Q281" s="588">
        <v>45589</v>
      </c>
      <c r="R281" s="571">
        <v>45569</v>
      </c>
      <c r="S281" s="571">
        <v>45569</v>
      </c>
      <c r="T281" s="553">
        <v>45483</v>
      </c>
      <c r="U281" s="527">
        <v>45455</v>
      </c>
      <c r="V281" s="512">
        <v>45425</v>
      </c>
      <c r="W281" s="484">
        <v>150124</v>
      </c>
      <c r="X281" s="474">
        <v>220324</v>
      </c>
      <c r="Y281" s="398"/>
      <c r="Z281" s="400"/>
      <c r="AA281" s="399"/>
      <c r="AB281" s="399"/>
      <c r="AC281" s="367"/>
      <c r="AD281" s="303"/>
      <c r="AE281" s="289"/>
      <c r="AF281" s="277"/>
      <c r="AG281" s="263"/>
      <c r="AH281" s="263"/>
      <c r="AI281" s="208"/>
      <c r="AJ281" s="208"/>
      <c r="AK281" s="208"/>
      <c r="AL281" s="208"/>
      <c r="AM281" s="208"/>
      <c r="AN281" s="191"/>
      <c r="AO281" s="312">
        <f t="shared" ca="1" si="56"/>
        <v>1.0004388948627356</v>
      </c>
      <c r="AP281" s="144"/>
    </row>
    <row r="282" spans="1:42" s="66" customFormat="1" ht="23.1" customHeight="1" x14ac:dyDescent="0.25">
      <c r="A282" s="516" t="s">
        <v>290</v>
      </c>
      <c r="B282" s="2">
        <v>202</v>
      </c>
      <c r="C282" s="2" t="s">
        <v>304</v>
      </c>
      <c r="D282" s="4" t="s">
        <v>766</v>
      </c>
      <c r="E282" s="116">
        <f t="shared" ref="E282:F289" si="62">K282</f>
        <v>800</v>
      </c>
      <c r="F282" s="117">
        <f t="shared" si="62"/>
        <v>500</v>
      </c>
      <c r="G282" s="101"/>
      <c r="H282" s="2"/>
      <c r="I282" s="2"/>
      <c r="J282" s="71"/>
      <c r="K282" s="202">
        <f t="shared" si="60"/>
        <v>800</v>
      </c>
      <c r="L282" s="202">
        <f t="shared" si="60"/>
        <v>500</v>
      </c>
      <c r="M282" s="51"/>
      <c r="N282" s="13">
        <f t="shared" ref="N282:N342" si="63">Q282*$N$7</f>
        <v>768.77499999999998</v>
      </c>
      <c r="O282" s="13">
        <f t="shared" ref="O282:O342" si="64">Q282*$O$7</f>
        <v>461.26499999999999</v>
      </c>
      <c r="P282" s="63"/>
      <c r="Q282" s="587">
        <v>307.51</v>
      </c>
      <c r="R282" s="562">
        <v>307.51</v>
      </c>
      <c r="S282" s="562">
        <v>307.51</v>
      </c>
      <c r="T282" s="554">
        <v>307.51</v>
      </c>
      <c r="U282" s="522">
        <v>307.51</v>
      </c>
      <c r="V282" s="398">
        <v>307.51</v>
      </c>
      <c r="W282" s="398">
        <v>307.51</v>
      </c>
      <c r="X282" s="398">
        <v>307.51</v>
      </c>
      <c r="Y282" s="398">
        <v>307.51</v>
      </c>
      <c r="Z282" s="436">
        <v>307.51</v>
      </c>
      <c r="AA282" s="399">
        <v>294.13395000000003</v>
      </c>
      <c r="AB282" s="399">
        <v>294.13395000000003</v>
      </c>
      <c r="AC282" s="371">
        <v>267.39449999999999</v>
      </c>
      <c r="AD282" s="303">
        <v>184.41</v>
      </c>
      <c r="AE282" s="289">
        <v>638.29999999999995</v>
      </c>
      <c r="AF282" s="277">
        <v>510.64</v>
      </c>
      <c r="AG282" s="263">
        <v>510.64</v>
      </c>
      <c r="AH282" s="263">
        <v>510.64</v>
      </c>
      <c r="AI282" s="208">
        <v>455.93855999999994</v>
      </c>
      <c r="AJ282" s="208">
        <v>455.93855999999994</v>
      </c>
      <c r="AK282" s="208">
        <v>455.93855999999994</v>
      </c>
      <c r="AL282" s="208">
        <v>455.93855999999994</v>
      </c>
      <c r="AM282" s="208">
        <v>411.2</v>
      </c>
      <c r="AN282" s="191">
        <v>328.96</v>
      </c>
      <c r="AO282" s="312">
        <f t="shared" ca="1" si="56"/>
        <v>1</v>
      </c>
      <c r="AP282" s="144"/>
    </row>
    <row r="283" spans="1:42" ht="23.1" customHeight="1" x14ac:dyDescent="0.25">
      <c r="A283" s="516" t="s">
        <v>290</v>
      </c>
      <c r="B283" s="2">
        <v>203</v>
      </c>
      <c r="C283" s="2" t="s">
        <v>305</v>
      </c>
      <c r="D283" s="4" t="s">
        <v>65</v>
      </c>
      <c r="E283" s="116">
        <f>K283</f>
        <v>2700</v>
      </c>
      <c r="F283" s="117">
        <f t="shared" si="62"/>
        <v>1600</v>
      </c>
      <c r="G283" s="101"/>
      <c r="J283" s="71"/>
      <c r="K283" s="202">
        <f t="shared" si="60"/>
        <v>2700</v>
      </c>
      <c r="L283" s="202">
        <f t="shared" si="60"/>
        <v>1600</v>
      </c>
      <c r="M283" s="51"/>
      <c r="N283" s="13">
        <f t="shared" si="63"/>
        <v>2660.8999999999996</v>
      </c>
      <c r="O283" s="13">
        <f t="shared" si="64"/>
        <v>1596.54</v>
      </c>
      <c r="P283" s="51"/>
      <c r="Q283" s="587">
        <v>1064.3599999999999</v>
      </c>
      <c r="R283" s="562">
        <v>1064.3599999999999</v>
      </c>
      <c r="S283" s="562">
        <v>1064.3599999999999</v>
      </c>
      <c r="T283" s="554">
        <v>1064.3599999999999</v>
      </c>
      <c r="U283" s="522">
        <v>1064.3599999999999</v>
      </c>
      <c r="V283" s="398">
        <v>1064.3599999999999</v>
      </c>
      <c r="W283" s="398">
        <v>1064.3599999999999</v>
      </c>
      <c r="X283" s="398">
        <v>1064.3599999999999</v>
      </c>
      <c r="Y283" s="398">
        <v>1064.3599999999999</v>
      </c>
      <c r="Z283" s="436">
        <v>1064.3599999999999</v>
      </c>
      <c r="AA283" s="399">
        <v>1018.0885</v>
      </c>
      <c r="AB283" s="399">
        <v>1018.0885</v>
      </c>
      <c r="AC283" s="371">
        <v>925.53499999999985</v>
      </c>
      <c r="AD283" s="303">
        <v>638.29999999999995</v>
      </c>
      <c r="AE283" s="289">
        <v>891.25</v>
      </c>
      <c r="AF283" s="277">
        <v>713</v>
      </c>
      <c r="AG283" s="263">
        <v>713</v>
      </c>
      <c r="AH283" s="263">
        <v>713</v>
      </c>
      <c r="AI283" s="208">
        <v>636.6175199999999</v>
      </c>
      <c r="AJ283" s="208">
        <v>636.6175199999999</v>
      </c>
      <c r="AK283" s="208">
        <v>636.6175199999999</v>
      </c>
      <c r="AL283" s="208">
        <v>636.6175199999999</v>
      </c>
      <c r="AM283" s="208">
        <v>574.15</v>
      </c>
      <c r="AN283" s="191">
        <v>459.32</v>
      </c>
      <c r="AO283" s="312">
        <f t="shared" ca="1" si="56"/>
        <v>1</v>
      </c>
    </row>
    <row r="284" spans="1:42" ht="23.1" customHeight="1" x14ac:dyDescent="0.25">
      <c r="A284" s="516" t="s">
        <v>290</v>
      </c>
      <c r="B284" s="2">
        <v>203</v>
      </c>
      <c r="C284" s="2" t="s">
        <v>305</v>
      </c>
      <c r="D284" s="4" t="s">
        <v>66</v>
      </c>
      <c r="E284" s="116">
        <f t="shared" si="62"/>
        <v>3800</v>
      </c>
      <c r="F284" s="117">
        <f t="shared" si="62"/>
        <v>2300</v>
      </c>
      <c r="G284" s="101"/>
      <c r="J284" s="71"/>
      <c r="K284" s="202">
        <f t="shared" si="60"/>
        <v>3800</v>
      </c>
      <c r="L284" s="202">
        <f t="shared" si="60"/>
        <v>2300</v>
      </c>
      <c r="M284" s="51"/>
      <c r="N284" s="13">
        <f t="shared" si="63"/>
        <v>3715.4250000000002</v>
      </c>
      <c r="O284" s="13">
        <f t="shared" si="64"/>
        <v>2229.2550000000001</v>
      </c>
      <c r="P284" s="51"/>
      <c r="Q284" s="587">
        <v>1486.17</v>
      </c>
      <c r="R284" s="562">
        <v>1486.17</v>
      </c>
      <c r="S284" s="562">
        <v>1486.17</v>
      </c>
      <c r="T284" s="554">
        <v>1486.17</v>
      </c>
      <c r="U284" s="522">
        <v>1486.17</v>
      </c>
      <c r="V284" s="398">
        <v>1486.17</v>
      </c>
      <c r="W284" s="398">
        <v>1486.17</v>
      </c>
      <c r="X284" s="398">
        <v>1486.17</v>
      </c>
      <c r="Y284" s="398">
        <v>1486.17</v>
      </c>
      <c r="Z284" s="436">
        <v>1486.17</v>
      </c>
      <c r="AA284" s="399">
        <v>1421.54375</v>
      </c>
      <c r="AB284" s="399">
        <v>1421.54375</v>
      </c>
      <c r="AC284" s="371">
        <v>1292.3125</v>
      </c>
      <c r="AD284" s="303">
        <v>891.25</v>
      </c>
      <c r="AE284" s="289">
        <v>891.25</v>
      </c>
      <c r="AF284" s="277">
        <v>713</v>
      </c>
      <c r="AG284" s="263">
        <v>713</v>
      </c>
      <c r="AH284" s="263">
        <v>713</v>
      </c>
      <c r="AI284" s="208">
        <v>636.6175199999999</v>
      </c>
      <c r="AJ284" s="208">
        <v>636.6175199999999</v>
      </c>
      <c r="AK284" s="208">
        <v>636.6175199999999</v>
      </c>
      <c r="AL284" s="208">
        <v>636.6175199999999</v>
      </c>
      <c r="AM284" s="208">
        <v>574.15</v>
      </c>
      <c r="AN284" s="191">
        <v>459.32</v>
      </c>
      <c r="AO284" s="312">
        <f t="shared" ca="1" si="56"/>
        <v>1</v>
      </c>
    </row>
    <row r="285" spans="1:42" ht="23.1" customHeight="1" x14ac:dyDescent="0.25">
      <c r="A285" s="516" t="s">
        <v>290</v>
      </c>
      <c r="B285" s="2">
        <v>204</v>
      </c>
      <c r="C285" s="2" t="s">
        <v>306</v>
      </c>
      <c r="D285" s="4" t="s">
        <v>67</v>
      </c>
      <c r="E285" s="116">
        <f t="shared" si="62"/>
        <v>5100</v>
      </c>
      <c r="F285" s="117">
        <f t="shared" si="62"/>
        <v>3100</v>
      </c>
      <c r="G285" s="101"/>
      <c r="J285" s="71"/>
      <c r="K285" s="202">
        <f t="shared" si="60"/>
        <v>5100</v>
      </c>
      <c r="L285" s="202">
        <f t="shared" si="60"/>
        <v>3100</v>
      </c>
      <c r="M285" s="51"/>
      <c r="N285" s="13">
        <f t="shared" si="63"/>
        <v>5032.3249999999998</v>
      </c>
      <c r="O285" s="13">
        <f t="shared" si="64"/>
        <v>3019.395</v>
      </c>
      <c r="P285" s="51"/>
      <c r="Q285" s="587">
        <v>2012.93</v>
      </c>
      <c r="R285" s="562">
        <v>2012.93</v>
      </c>
      <c r="S285" s="562">
        <v>2012.93</v>
      </c>
      <c r="T285" s="554">
        <v>2012.93</v>
      </c>
      <c r="U285" s="522">
        <v>2012.93</v>
      </c>
      <c r="V285" s="398">
        <v>2012.93</v>
      </c>
      <c r="W285" s="398">
        <v>2012.93</v>
      </c>
      <c r="X285" s="398">
        <v>2012.93</v>
      </c>
      <c r="Y285" s="398">
        <v>2012.93</v>
      </c>
      <c r="Z285" s="436">
        <v>2012.93</v>
      </c>
      <c r="AA285" s="399">
        <v>1923.4304374999999</v>
      </c>
      <c r="AB285" s="399">
        <v>1923.4304374999999</v>
      </c>
      <c r="AC285" s="371">
        <v>1748.5731249999999</v>
      </c>
      <c r="AD285" s="303">
        <v>1205.9124999999999</v>
      </c>
      <c r="AE285" s="289">
        <v>1205.9124999999999</v>
      </c>
      <c r="AF285" s="277">
        <v>964.73</v>
      </c>
      <c r="AG285" s="263">
        <v>964.73</v>
      </c>
      <c r="AH285" s="263">
        <v>964.73</v>
      </c>
      <c r="AI285" s="208">
        <v>862.24446</v>
      </c>
      <c r="AJ285" s="208">
        <v>862.24446</v>
      </c>
      <c r="AK285" s="208">
        <v>862.24446</v>
      </c>
      <c r="AL285" s="208">
        <v>862.24446</v>
      </c>
      <c r="AM285" s="208">
        <v>777.63750000000005</v>
      </c>
      <c r="AN285" s="191">
        <v>622.11</v>
      </c>
      <c r="AO285" s="312">
        <f t="shared" ca="1" si="56"/>
        <v>1</v>
      </c>
    </row>
    <row r="286" spans="1:42" ht="23.1" customHeight="1" x14ac:dyDescent="0.25">
      <c r="A286" s="516" t="s">
        <v>290</v>
      </c>
      <c r="B286" s="2">
        <v>204</v>
      </c>
      <c r="C286" s="2" t="s">
        <v>725</v>
      </c>
      <c r="D286" s="4" t="s">
        <v>724</v>
      </c>
      <c r="E286" s="116">
        <f t="shared" si="62"/>
        <v>6100</v>
      </c>
      <c r="F286" s="117">
        <f t="shared" si="62"/>
        <v>3700</v>
      </c>
      <c r="G286" s="101"/>
      <c r="J286" s="71"/>
      <c r="K286" s="202">
        <f t="shared" si="60"/>
        <v>6100</v>
      </c>
      <c r="L286" s="202">
        <f t="shared" si="60"/>
        <v>3700</v>
      </c>
      <c r="M286" s="51"/>
      <c r="N286" s="13">
        <f t="shared" si="63"/>
        <v>6031.1749999999993</v>
      </c>
      <c r="O286" s="13">
        <f t="shared" si="64"/>
        <v>3618.7049999999999</v>
      </c>
      <c r="P286" s="51"/>
      <c r="Q286" s="587">
        <v>2412.4699999999998</v>
      </c>
      <c r="R286" s="562">
        <v>2412.4699999999998</v>
      </c>
      <c r="S286" s="562">
        <v>2412.4699999999998</v>
      </c>
      <c r="T286" s="554">
        <v>2412.4699999999998</v>
      </c>
      <c r="U286" s="522">
        <v>2412.4699999999998</v>
      </c>
      <c r="V286" s="398">
        <v>2412.4699999999998</v>
      </c>
      <c r="W286" s="398">
        <v>2412.4699999999998</v>
      </c>
      <c r="X286" s="398">
        <v>2412.4699999999998</v>
      </c>
      <c r="Y286" s="398">
        <v>2412.4699999999998</v>
      </c>
      <c r="Z286" s="436">
        <v>2412.4699999999998</v>
      </c>
      <c r="AA286" s="399">
        <v>2307.5503000000003</v>
      </c>
      <c r="AB286" s="399">
        <v>2307.5503000000003</v>
      </c>
      <c r="AC286" s="371">
        <v>2097.7730000000001</v>
      </c>
      <c r="AD286" s="303">
        <v>1446.74</v>
      </c>
      <c r="AE286" s="289">
        <v>1205.9124999999999</v>
      </c>
      <c r="AF286" s="277">
        <v>964.73</v>
      </c>
      <c r="AG286" s="263">
        <v>964.73</v>
      </c>
      <c r="AH286" s="263">
        <v>964.73</v>
      </c>
      <c r="AI286" s="208">
        <v>862.24446</v>
      </c>
      <c r="AJ286" s="208">
        <v>862.24446</v>
      </c>
      <c r="AK286" s="208">
        <v>862.24446</v>
      </c>
      <c r="AL286" s="208">
        <v>862.24446</v>
      </c>
      <c r="AM286" s="208">
        <v>777.63750000000005</v>
      </c>
      <c r="AN286" s="191">
        <v>622.11</v>
      </c>
      <c r="AO286" s="312">
        <f t="shared" ca="1" si="56"/>
        <v>1</v>
      </c>
    </row>
    <row r="287" spans="1:42" ht="23.1" customHeight="1" x14ac:dyDescent="0.25">
      <c r="A287" s="517" t="s">
        <v>256</v>
      </c>
      <c r="B287" s="2">
        <v>409</v>
      </c>
      <c r="C287" s="2" t="s">
        <v>353</v>
      </c>
      <c r="D287" s="4" t="s">
        <v>219</v>
      </c>
      <c r="E287" s="116">
        <f t="shared" si="62"/>
        <v>4900</v>
      </c>
      <c r="F287" s="117">
        <f t="shared" si="62"/>
        <v>2900</v>
      </c>
      <c r="G287" s="101"/>
      <c r="J287" s="71"/>
      <c r="K287" s="202">
        <f t="shared" si="60"/>
        <v>4900</v>
      </c>
      <c r="L287" s="202">
        <f t="shared" si="60"/>
        <v>2900</v>
      </c>
      <c r="M287" s="51"/>
      <c r="N287" s="13">
        <f t="shared" si="63"/>
        <v>4820.8</v>
      </c>
      <c r="O287" s="13">
        <f t="shared" si="64"/>
        <v>2892.48</v>
      </c>
      <c r="P287" s="51"/>
      <c r="Q287" s="587">
        <v>1928.32</v>
      </c>
      <c r="R287" s="562">
        <v>1928.32</v>
      </c>
      <c r="S287" s="562">
        <v>1928.32</v>
      </c>
      <c r="T287" s="554">
        <v>1928.32</v>
      </c>
      <c r="U287" s="529">
        <v>1928.32</v>
      </c>
      <c r="V287" s="467">
        <v>1785.48</v>
      </c>
      <c r="W287" s="467">
        <v>1785.48</v>
      </c>
      <c r="X287" s="467">
        <v>1785.48</v>
      </c>
      <c r="Y287" s="398">
        <v>1233.2885795999998</v>
      </c>
      <c r="Z287" s="400">
        <v>1233.2885795999998</v>
      </c>
      <c r="AA287" s="409">
        <v>1233.2885795999998</v>
      </c>
      <c r="AB287" s="409">
        <v>1233.2885795999998</v>
      </c>
      <c r="AC287" s="370">
        <v>1063.1798099999999</v>
      </c>
      <c r="AD287" s="300">
        <v>850.54384799999991</v>
      </c>
      <c r="AE287" s="289">
        <v>850.54384799999991</v>
      </c>
      <c r="AF287" s="277">
        <v>680.43507839999995</v>
      </c>
      <c r="AG287" s="263">
        <v>680.43507839999995</v>
      </c>
      <c r="AH287" s="263">
        <v>680.43507839999995</v>
      </c>
      <c r="AI287" s="208">
        <v>567.02923199999998</v>
      </c>
      <c r="AJ287" s="208">
        <v>567.02923199999998</v>
      </c>
      <c r="AK287" s="208">
        <v>567.02923199999998</v>
      </c>
      <c r="AL287" s="208">
        <v>567.02923199999998</v>
      </c>
      <c r="AM287" s="208">
        <v>511.39000000000004</v>
      </c>
      <c r="AN287" s="190">
        <v>409.11200000000002</v>
      </c>
      <c r="AO287" s="312">
        <f t="shared" ca="1" si="56"/>
        <v>1</v>
      </c>
    </row>
    <row r="288" spans="1:42" ht="23.1" customHeight="1" x14ac:dyDescent="0.25">
      <c r="A288" s="517" t="s">
        <v>256</v>
      </c>
      <c r="B288" s="2">
        <v>410</v>
      </c>
      <c r="C288" s="2" t="s">
        <v>354</v>
      </c>
      <c r="D288" s="4" t="s">
        <v>220</v>
      </c>
      <c r="E288" s="116">
        <f t="shared" si="62"/>
        <v>7200</v>
      </c>
      <c r="F288" s="117">
        <f t="shared" si="62"/>
        <v>4300</v>
      </c>
      <c r="G288" s="101"/>
      <c r="J288" s="71"/>
      <c r="K288" s="202">
        <f t="shared" si="60"/>
        <v>7200</v>
      </c>
      <c r="L288" s="202">
        <f t="shared" si="60"/>
        <v>4300</v>
      </c>
      <c r="M288" s="51"/>
      <c r="N288" s="13">
        <f t="shared" si="63"/>
        <v>7149.4750000000004</v>
      </c>
      <c r="O288" s="13">
        <f t="shared" si="64"/>
        <v>4289.6849999999995</v>
      </c>
      <c r="P288" s="51"/>
      <c r="Q288" s="587">
        <v>2859.79</v>
      </c>
      <c r="R288" s="562">
        <v>2859.79</v>
      </c>
      <c r="S288" s="562">
        <v>2859.79</v>
      </c>
      <c r="T288" s="554">
        <v>2859.79</v>
      </c>
      <c r="U288" s="529">
        <v>2859.79</v>
      </c>
      <c r="V288" s="467">
        <v>2647.96</v>
      </c>
      <c r="W288" s="467">
        <v>2647.96</v>
      </c>
      <c r="X288" s="467">
        <v>2647.96</v>
      </c>
      <c r="Y288" s="398">
        <v>1817.5023404999997</v>
      </c>
      <c r="Z288" s="400">
        <v>1817.5023404999997</v>
      </c>
      <c r="AA288" s="409">
        <v>1817.5023404999997</v>
      </c>
      <c r="AB288" s="409">
        <v>1817.5023404999997</v>
      </c>
      <c r="AC288" s="370">
        <v>1566.8123624999998</v>
      </c>
      <c r="AD288" s="300">
        <v>1253.4498899999999</v>
      </c>
      <c r="AE288" s="289">
        <v>1253.4498899999999</v>
      </c>
      <c r="AF288" s="277">
        <v>1002.759912</v>
      </c>
      <c r="AG288" s="263">
        <v>1002.759912</v>
      </c>
      <c r="AH288" s="263">
        <v>1002.759912</v>
      </c>
      <c r="AI288" s="208">
        <v>835.63326000000006</v>
      </c>
      <c r="AJ288" s="208">
        <v>835.63326000000006</v>
      </c>
      <c r="AK288" s="208">
        <v>835.63326000000006</v>
      </c>
      <c r="AL288" s="208">
        <v>835.63326000000006</v>
      </c>
      <c r="AM288" s="208">
        <v>753.63750000000005</v>
      </c>
      <c r="AN288" s="190">
        <v>602.91000000000008</v>
      </c>
      <c r="AO288" s="312">
        <f t="shared" ca="1" si="56"/>
        <v>1</v>
      </c>
    </row>
    <row r="289" spans="1:48" ht="23.1" customHeight="1" x14ac:dyDescent="0.25">
      <c r="A289" s="517" t="s">
        <v>256</v>
      </c>
      <c r="B289" s="2">
        <v>411</v>
      </c>
      <c r="C289" s="2" t="s">
        <v>355</v>
      </c>
      <c r="D289" s="4" t="s">
        <v>221</v>
      </c>
      <c r="E289" s="116">
        <f t="shared" si="62"/>
        <v>7800</v>
      </c>
      <c r="F289" s="117">
        <f t="shared" si="62"/>
        <v>4700</v>
      </c>
      <c r="G289" s="101"/>
      <c r="J289" s="71"/>
      <c r="K289" s="202">
        <f t="shared" si="60"/>
        <v>7800</v>
      </c>
      <c r="L289" s="202">
        <f t="shared" si="60"/>
        <v>4700</v>
      </c>
      <c r="M289" s="51"/>
      <c r="N289" s="13">
        <f t="shared" si="63"/>
        <v>7762.2749999999996</v>
      </c>
      <c r="O289" s="13">
        <f t="shared" si="64"/>
        <v>4657.3649999999998</v>
      </c>
      <c r="P289" s="51"/>
      <c r="Q289" s="587">
        <v>3104.91</v>
      </c>
      <c r="R289" s="562">
        <v>3104.91</v>
      </c>
      <c r="S289" s="562">
        <v>3104.91</v>
      </c>
      <c r="T289" s="554">
        <v>3104.91</v>
      </c>
      <c r="U289" s="529">
        <v>3104.91</v>
      </c>
      <c r="V289" s="467">
        <v>2874.92</v>
      </c>
      <c r="W289" s="467">
        <v>2874.92</v>
      </c>
      <c r="X289" s="467">
        <v>2874.92</v>
      </c>
      <c r="Y289" s="398">
        <v>1985.0600731499999</v>
      </c>
      <c r="Z289" s="400">
        <v>1985.0600731499999</v>
      </c>
      <c r="AA289" s="409">
        <v>1985.0600731499999</v>
      </c>
      <c r="AB289" s="409">
        <v>1985.0600731499999</v>
      </c>
      <c r="AC289" s="370">
        <v>1711.25868375</v>
      </c>
      <c r="AD289" s="300">
        <v>1369.0069470000001</v>
      </c>
      <c r="AE289" s="289">
        <v>1369.0069470000001</v>
      </c>
      <c r="AF289" s="277">
        <v>1095.2055576</v>
      </c>
      <c r="AG289" s="263">
        <v>1095.2055576</v>
      </c>
      <c r="AH289" s="263">
        <v>1095.2055576</v>
      </c>
      <c r="AI289" s="208">
        <v>912.67129799999998</v>
      </c>
      <c r="AJ289" s="208">
        <v>912.67129799999998</v>
      </c>
      <c r="AK289" s="208">
        <v>912.67129799999998</v>
      </c>
      <c r="AL289" s="208">
        <v>912.67129799999998</v>
      </c>
      <c r="AM289" s="208">
        <v>823.11625000000004</v>
      </c>
      <c r="AN289" s="190">
        <v>658.49300000000005</v>
      </c>
      <c r="AO289" s="312">
        <f t="shared" ca="1" si="56"/>
        <v>1</v>
      </c>
    </row>
    <row r="290" spans="1:48" ht="9.9499999999999993" customHeight="1" x14ac:dyDescent="0.25">
      <c r="D290" s="136"/>
      <c r="E290" s="138"/>
      <c r="F290" s="139"/>
      <c r="J290" s="34"/>
      <c r="K290" s="202">
        <f t="shared" si="60"/>
        <v>0</v>
      </c>
      <c r="L290" s="202">
        <f t="shared" si="60"/>
        <v>0</v>
      </c>
      <c r="M290" s="2"/>
      <c r="N290" s="13"/>
      <c r="O290" s="13"/>
      <c r="P290" s="2"/>
      <c r="Q290" s="398"/>
      <c r="R290" s="398"/>
      <c r="S290" s="398"/>
      <c r="T290" s="398"/>
      <c r="U290" s="398"/>
      <c r="V290" s="398"/>
      <c r="W290" s="398"/>
      <c r="X290" s="398"/>
      <c r="Y290" s="398"/>
      <c r="Z290" s="400"/>
      <c r="AA290" s="403"/>
      <c r="AB290" s="403"/>
      <c r="AC290" s="340"/>
      <c r="AD290" s="333"/>
      <c r="AE290" s="330"/>
      <c r="AF290" s="280"/>
      <c r="AG290" s="331"/>
      <c r="AH290" s="331"/>
      <c r="AI290" s="237"/>
      <c r="AJ290" s="237"/>
      <c r="AK290" s="237"/>
      <c r="AL290" s="237"/>
      <c r="AM290" s="237"/>
      <c r="AN290" s="197"/>
      <c r="AO290" s="312" t="e">
        <f t="shared" ca="1" si="56"/>
        <v>#DIV/0!</v>
      </c>
    </row>
    <row r="291" spans="1:48" s="66" customFormat="1" ht="23.1" customHeight="1" x14ac:dyDescent="0.25">
      <c r="A291" s="2"/>
      <c r="B291" s="2"/>
      <c r="C291" s="2"/>
      <c r="D291" s="615" t="s">
        <v>796</v>
      </c>
      <c r="E291" s="615"/>
      <c r="F291" s="615"/>
      <c r="G291" s="615"/>
      <c r="H291" s="615"/>
      <c r="I291" s="615"/>
      <c r="J291" s="71"/>
      <c r="K291" s="202">
        <f t="shared" si="60"/>
        <v>0</v>
      </c>
      <c r="L291" s="202">
        <f t="shared" si="60"/>
        <v>0</v>
      </c>
      <c r="M291" s="51"/>
      <c r="N291" s="13"/>
      <c r="O291" s="13"/>
      <c r="P291" s="63"/>
      <c r="Q291" s="588">
        <v>45589</v>
      </c>
      <c r="R291" s="571">
        <v>45569</v>
      </c>
      <c r="S291" s="571">
        <v>45569</v>
      </c>
      <c r="T291" s="553">
        <v>45483</v>
      </c>
      <c r="U291" s="532">
        <v>45455</v>
      </c>
      <c r="V291" s="509">
        <v>45425</v>
      </c>
      <c r="W291" s="480">
        <v>290224</v>
      </c>
      <c r="X291" s="474">
        <v>220324</v>
      </c>
      <c r="Y291" s="398"/>
      <c r="Z291" s="400"/>
      <c r="AA291" s="403"/>
      <c r="AB291" s="403"/>
      <c r="AC291" s="370"/>
      <c r="AD291" s="305"/>
      <c r="AE291" s="289"/>
      <c r="AF291" s="277">
        <v>199</v>
      </c>
      <c r="AG291" s="263">
        <v>199</v>
      </c>
      <c r="AH291" s="263">
        <v>199</v>
      </c>
      <c r="AI291" s="208">
        <v>187.06841999999997</v>
      </c>
      <c r="AJ291" s="208">
        <v>187.06841999999997</v>
      </c>
      <c r="AK291" s="208">
        <v>187.06841999999997</v>
      </c>
      <c r="AL291" s="208">
        <v>187.06841999999997</v>
      </c>
      <c r="AM291" s="208">
        <v>168.71250000000001</v>
      </c>
      <c r="AN291" s="191">
        <v>134.97</v>
      </c>
      <c r="AO291" s="312">
        <f t="shared" ca="1" si="56"/>
        <v>1.0004388948627356</v>
      </c>
      <c r="AP291" s="144"/>
    </row>
    <row r="292" spans="1:48" s="66" customFormat="1" ht="23.1" customHeight="1" x14ac:dyDescent="0.25">
      <c r="A292" s="517" t="s">
        <v>254</v>
      </c>
      <c r="B292" s="2">
        <v>402</v>
      </c>
      <c r="C292" s="2" t="s">
        <v>349</v>
      </c>
      <c r="D292" s="91" t="s">
        <v>197</v>
      </c>
      <c r="E292" s="116">
        <f t="shared" ref="E292:F298" si="65">K292</f>
        <v>1500</v>
      </c>
      <c r="F292" s="117">
        <f t="shared" si="65"/>
        <v>900</v>
      </c>
      <c r="G292" s="101"/>
      <c r="H292" s="45"/>
      <c r="I292" s="2"/>
      <c r="J292" s="71"/>
      <c r="K292" s="202">
        <f t="shared" si="60"/>
        <v>1500</v>
      </c>
      <c r="L292" s="202">
        <f t="shared" si="60"/>
        <v>900</v>
      </c>
      <c r="M292" s="51"/>
      <c r="N292" s="13">
        <f t="shared" si="63"/>
        <v>1421.875</v>
      </c>
      <c r="O292" s="13">
        <f t="shared" si="64"/>
        <v>853.125</v>
      </c>
      <c r="P292" s="63"/>
      <c r="Q292" s="587">
        <v>568.75</v>
      </c>
      <c r="R292" s="562">
        <v>568.75</v>
      </c>
      <c r="S292" s="562">
        <v>568.75</v>
      </c>
      <c r="T292" s="554">
        <v>568.75</v>
      </c>
      <c r="U292" s="531">
        <v>568.75</v>
      </c>
      <c r="V292" s="478">
        <v>526.62</v>
      </c>
      <c r="W292" s="478">
        <v>526.62</v>
      </c>
      <c r="X292" s="398">
        <v>526.62</v>
      </c>
      <c r="Y292" s="398">
        <v>381.61</v>
      </c>
      <c r="Z292" s="436">
        <v>381.61</v>
      </c>
      <c r="AA292" s="409">
        <v>381.61</v>
      </c>
      <c r="AB292" s="409">
        <v>381.61</v>
      </c>
      <c r="AC292" s="370">
        <v>328.97500000000002</v>
      </c>
      <c r="AD292" s="305">
        <v>263.18</v>
      </c>
      <c r="AE292" s="289">
        <v>248.75</v>
      </c>
      <c r="AF292" s="277">
        <v>199</v>
      </c>
      <c r="AG292" s="263">
        <v>199</v>
      </c>
      <c r="AH292" s="263">
        <v>199</v>
      </c>
      <c r="AI292" s="208">
        <v>187.06841999999997</v>
      </c>
      <c r="AJ292" s="208">
        <v>187.06841999999997</v>
      </c>
      <c r="AK292" s="208">
        <v>187.06841999999997</v>
      </c>
      <c r="AL292" s="208">
        <v>187.06841999999997</v>
      </c>
      <c r="AM292" s="208">
        <v>168.71250000000001</v>
      </c>
      <c r="AN292" s="191">
        <v>134.97</v>
      </c>
      <c r="AO292" s="312">
        <f t="shared" ca="1" si="56"/>
        <v>1</v>
      </c>
      <c r="AP292" s="144"/>
    </row>
    <row r="293" spans="1:48" ht="23.1" customHeight="1" x14ac:dyDescent="0.25">
      <c r="A293" s="517"/>
      <c r="B293" s="2">
        <v>403</v>
      </c>
      <c r="C293" s="2" t="s">
        <v>350</v>
      </c>
      <c r="D293" s="91" t="s">
        <v>198</v>
      </c>
      <c r="E293" s="116">
        <f t="shared" si="65"/>
        <v>2500</v>
      </c>
      <c r="F293" s="117">
        <f t="shared" si="65"/>
        <v>1500</v>
      </c>
      <c r="G293" s="101"/>
      <c r="H293" s="45"/>
      <c r="J293" s="71"/>
      <c r="K293" s="202">
        <f t="shared" si="60"/>
        <v>2500</v>
      </c>
      <c r="L293" s="202">
        <f t="shared" si="60"/>
        <v>1500</v>
      </c>
      <c r="M293" s="51"/>
      <c r="N293" s="13">
        <f t="shared" si="63"/>
        <v>2493.5499999999997</v>
      </c>
      <c r="O293" s="13">
        <f t="shared" si="64"/>
        <v>1496.1299999999999</v>
      </c>
      <c r="P293" s="51"/>
      <c r="Q293" s="587">
        <v>997.42</v>
      </c>
      <c r="R293" s="562">
        <v>997.42</v>
      </c>
      <c r="S293" s="562">
        <v>997.42</v>
      </c>
      <c r="T293" s="554">
        <v>997.42</v>
      </c>
      <c r="U293" s="531">
        <v>997.42</v>
      </c>
      <c r="V293" s="478">
        <v>923.54</v>
      </c>
      <c r="W293" s="478">
        <v>923.54</v>
      </c>
      <c r="X293" s="398">
        <v>923.54</v>
      </c>
      <c r="Y293" s="398">
        <v>669.23</v>
      </c>
      <c r="Z293" s="436">
        <v>669.23</v>
      </c>
      <c r="AA293" s="409">
        <v>669.23</v>
      </c>
      <c r="AB293" s="409">
        <v>669.23</v>
      </c>
      <c r="AC293" s="370">
        <v>576.92500000000007</v>
      </c>
      <c r="AD293" s="305">
        <v>461.54</v>
      </c>
      <c r="AE293" s="289">
        <v>436.25</v>
      </c>
      <c r="AF293" s="277">
        <v>349</v>
      </c>
      <c r="AG293" s="263">
        <v>349</v>
      </c>
      <c r="AH293" s="263">
        <v>349</v>
      </c>
      <c r="AI293" s="208">
        <v>320.24915999999996</v>
      </c>
      <c r="AJ293" s="208">
        <v>320.24915999999996</v>
      </c>
      <c r="AK293" s="208">
        <v>320.24915999999996</v>
      </c>
      <c r="AL293" s="208">
        <v>320.24915999999996</v>
      </c>
      <c r="AM293" s="208">
        <v>288.82499999999999</v>
      </c>
      <c r="AN293" s="191">
        <v>231.06</v>
      </c>
      <c r="AO293" s="312">
        <f t="shared" ca="1" si="56"/>
        <v>1</v>
      </c>
    </row>
    <row r="294" spans="1:48" ht="23.1" customHeight="1" x14ac:dyDescent="0.25">
      <c r="A294" s="517"/>
      <c r="B294" s="2">
        <v>404</v>
      </c>
      <c r="C294" s="2" t="s">
        <v>351</v>
      </c>
      <c r="D294" s="91" t="s">
        <v>199</v>
      </c>
      <c r="E294" s="116">
        <f t="shared" si="65"/>
        <v>3300</v>
      </c>
      <c r="F294" s="117">
        <f t="shared" si="65"/>
        <v>2000</v>
      </c>
      <c r="G294" s="101"/>
      <c r="H294" s="45"/>
      <c r="J294" s="71"/>
      <c r="K294" s="202">
        <f t="shared" si="60"/>
        <v>3300</v>
      </c>
      <c r="L294" s="202">
        <f t="shared" si="60"/>
        <v>2000</v>
      </c>
      <c r="M294" s="51"/>
      <c r="N294" s="13">
        <f t="shared" si="63"/>
        <v>3208.1</v>
      </c>
      <c r="O294" s="13">
        <f t="shared" si="64"/>
        <v>1924.8600000000001</v>
      </c>
      <c r="P294" s="51"/>
      <c r="Q294" s="587">
        <v>1283.24</v>
      </c>
      <c r="R294" s="562">
        <v>1283.24</v>
      </c>
      <c r="S294" s="562">
        <v>1283.24</v>
      </c>
      <c r="T294" s="554">
        <v>1283.24</v>
      </c>
      <c r="U294" s="531">
        <v>1283.24</v>
      </c>
      <c r="V294" s="478">
        <v>1188.18</v>
      </c>
      <c r="W294" s="478">
        <v>1188.18</v>
      </c>
      <c r="X294" s="398">
        <v>1188.18</v>
      </c>
      <c r="Y294" s="398">
        <v>861.01</v>
      </c>
      <c r="Z294" s="436">
        <v>861.01</v>
      </c>
      <c r="AA294" s="409">
        <v>861.01</v>
      </c>
      <c r="AB294" s="409">
        <v>861.01</v>
      </c>
      <c r="AC294" s="370">
        <v>742.25</v>
      </c>
      <c r="AD294" s="305">
        <v>593.79999999999995</v>
      </c>
      <c r="AE294" s="289">
        <v>561.25</v>
      </c>
      <c r="AF294" s="277">
        <v>449</v>
      </c>
      <c r="AG294" s="263">
        <v>449</v>
      </c>
      <c r="AH294" s="263">
        <v>449</v>
      </c>
      <c r="AI294" s="208">
        <v>436.47911999999997</v>
      </c>
      <c r="AJ294" s="208">
        <v>436.47911999999997</v>
      </c>
      <c r="AK294" s="208">
        <v>436.47911999999997</v>
      </c>
      <c r="AL294" s="208">
        <v>436.47911999999997</v>
      </c>
      <c r="AM294" s="208">
        <v>393.65000000000003</v>
      </c>
      <c r="AN294" s="191">
        <v>314.92</v>
      </c>
      <c r="AO294" s="312">
        <f t="shared" ca="1" si="56"/>
        <v>1</v>
      </c>
    </row>
    <row r="295" spans="1:48" ht="23.1" customHeight="1" x14ac:dyDescent="0.25">
      <c r="A295" s="517"/>
      <c r="B295" s="2">
        <v>405</v>
      </c>
      <c r="C295" s="2" t="s">
        <v>352</v>
      </c>
      <c r="D295" s="91" t="s">
        <v>200</v>
      </c>
      <c r="E295" s="116">
        <f t="shared" si="65"/>
        <v>4300</v>
      </c>
      <c r="F295" s="117">
        <f t="shared" si="65"/>
        <v>2600</v>
      </c>
      <c r="G295" s="101"/>
      <c r="H295" s="45"/>
      <c r="J295" s="71"/>
      <c r="K295" s="202">
        <f t="shared" si="60"/>
        <v>4300</v>
      </c>
      <c r="L295" s="202">
        <f t="shared" si="60"/>
        <v>2600</v>
      </c>
      <c r="M295" s="51"/>
      <c r="N295" s="13">
        <f t="shared" si="63"/>
        <v>4287.0249999999996</v>
      </c>
      <c r="O295" s="13">
        <f t="shared" si="64"/>
        <v>2572.2150000000001</v>
      </c>
      <c r="P295" s="51"/>
      <c r="Q295" s="587">
        <v>1714.81</v>
      </c>
      <c r="R295" s="562">
        <v>1714.81</v>
      </c>
      <c r="S295" s="562">
        <v>1714.81</v>
      </c>
      <c r="T295" s="554">
        <v>1714.81</v>
      </c>
      <c r="U295" s="531">
        <v>1714.81</v>
      </c>
      <c r="V295" s="478">
        <v>1587.78</v>
      </c>
      <c r="W295" s="478">
        <v>1587.78</v>
      </c>
      <c r="X295" s="398">
        <v>1587.78</v>
      </c>
      <c r="Y295" s="398">
        <v>1150.57</v>
      </c>
      <c r="Z295" s="436">
        <v>1150.57</v>
      </c>
      <c r="AA295" s="409">
        <v>1150.57</v>
      </c>
      <c r="AB295" s="409">
        <v>1150.57</v>
      </c>
      <c r="AC295" s="370">
        <v>991.875</v>
      </c>
      <c r="AD295" s="305">
        <v>793.5</v>
      </c>
      <c r="AE295" s="289">
        <v>750</v>
      </c>
      <c r="AF295" s="277">
        <v>600</v>
      </c>
      <c r="AG295" s="263">
        <v>600</v>
      </c>
      <c r="AH295" s="263">
        <v>600</v>
      </c>
      <c r="AI295" s="208">
        <v>487.26215999999999</v>
      </c>
      <c r="AJ295" s="208">
        <v>487.26215999999999</v>
      </c>
      <c r="AK295" s="208">
        <v>487.26215999999999</v>
      </c>
      <c r="AL295" s="208">
        <v>487.26215999999999</v>
      </c>
      <c r="AM295" s="208">
        <v>439.45</v>
      </c>
      <c r="AN295" s="191">
        <v>351.56</v>
      </c>
      <c r="AO295" s="312">
        <f t="shared" ca="1" si="56"/>
        <v>1</v>
      </c>
    </row>
    <row r="296" spans="1:48" s="144" customFormat="1" ht="23.1" customHeight="1" x14ac:dyDescent="0.25">
      <c r="A296" s="517"/>
      <c r="B296" s="2"/>
      <c r="C296" s="2"/>
      <c r="D296" s="91" t="s">
        <v>901</v>
      </c>
      <c r="E296" s="116">
        <f t="shared" si="65"/>
        <v>42200</v>
      </c>
      <c r="F296" s="117">
        <f t="shared" si="65"/>
        <v>25300</v>
      </c>
      <c r="G296" s="101"/>
      <c r="H296" s="45"/>
      <c r="I296" s="2"/>
      <c r="J296" s="71"/>
      <c r="K296" s="202">
        <f t="shared" si="60"/>
        <v>42200</v>
      </c>
      <c r="L296" s="202">
        <f t="shared" si="60"/>
        <v>25300</v>
      </c>
      <c r="M296" s="51"/>
      <c r="N296" s="13">
        <f t="shared" si="63"/>
        <v>42155.974999999999</v>
      </c>
      <c r="O296" s="13">
        <f t="shared" si="64"/>
        <v>25293.584999999999</v>
      </c>
      <c r="P296" s="51"/>
      <c r="Q296" s="589">
        <v>16862.39</v>
      </c>
      <c r="R296" s="579">
        <v>16862.39</v>
      </c>
      <c r="S296" s="579">
        <v>16862.39</v>
      </c>
      <c r="T296" s="556">
        <v>16862.39</v>
      </c>
      <c r="U296" s="533">
        <v>16862.39</v>
      </c>
      <c r="V296" s="478">
        <v>15612.4</v>
      </c>
      <c r="W296" s="478">
        <v>15612.4</v>
      </c>
      <c r="X296" s="398">
        <v>15613.32</v>
      </c>
      <c r="Y296" s="398">
        <v>11314</v>
      </c>
      <c r="Z296" s="436">
        <v>11314</v>
      </c>
      <c r="AA296" s="409">
        <v>11314</v>
      </c>
      <c r="AB296" s="409">
        <v>11314</v>
      </c>
      <c r="AC296" s="370">
        <v>9753.4</v>
      </c>
      <c r="AD296" s="305">
        <v>7802.72</v>
      </c>
      <c r="AE296" s="294">
        <v>7375</v>
      </c>
      <c r="AF296" s="277">
        <v>5900</v>
      </c>
      <c r="AG296" s="263">
        <v>5900</v>
      </c>
      <c r="AH296" s="263">
        <v>5900</v>
      </c>
      <c r="AI296" s="208"/>
      <c r="AJ296" s="208"/>
      <c r="AK296" s="208"/>
      <c r="AL296" s="208"/>
      <c r="AM296" s="208"/>
      <c r="AN296" s="191"/>
      <c r="AO296" s="312">
        <f t="shared" ca="1" si="56"/>
        <v>1</v>
      </c>
      <c r="AQ296" s="34"/>
      <c r="AR296" s="34"/>
      <c r="AS296" s="34"/>
      <c r="AT296" s="34"/>
      <c r="AU296" s="34"/>
      <c r="AV296" s="34"/>
    </row>
    <row r="297" spans="1:48" s="144" customFormat="1" ht="23.1" customHeight="1" x14ac:dyDescent="0.25">
      <c r="A297" s="517"/>
      <c r="B297" s="2">
        <v>405</v>
      </c>
      <c r="C297" s="2" t="s">
        <v>703</v>
      </c>
      <c r="D297" s="91" t="s">
        <v>900</v>
      </c>
      <c r="E297" s="116">
        <f t="shared" si="65"/>
        <v>65800</v>
      </c>
      <c r="F297" s="117">
        <f t="shared" si="65"/>
        <v>39500</v>
      </c>
      <c r="G297" s="101"/>
      <c r="H297" s="45"/>
      <c r="I297" s="2"/>
      <c r="J297" s="71"/>
      <c r="K297" s="202">
        <f t="shared" si="60"/>
        <v>65800</v>
      </c>
      <c r="L297" s="202">
        <f t="shared" si="60"/>
        <v>39500</v>
      </c>
      <c r="M297" s="51"/>
      <c r="N297" s="13">
        <f t="shared" si="63"/>
        <v>65734.600000000006</v>
      </c>
      <c r="O297" s="13">
        <f t="shared" si="64"/>
        <v>39440.76</v>
      </c>
      <c r="P297" s="51"/>
      <c r="Q297" s="589">
        <v>26293.84</v>
      </c>
      <c r="R297" s="579">
        <v>26293.84</v>
      </c>
      <c r="S297" s="579">
        <v>26293.84</v>
      </c>
      <c r="T297" s="556">
        <v>26293.84</v>
      </c>
      <c r="U297" s="533">
        <v>26293.84</v>
      </c>
      <c r="V297" s="478">
        <v>24346.16</v>
      </c>
      <c r="W297" s="478">
        <v>24346.16</v>
      </c>
      <c r="X297" s="398">
        <v>24346.16</v>
      </c>
      <c r="Y297" s="398">
        <v>17642.14</v>
      </c>
      <c r="Z297" s="436">
        <v>17642.14</v>
      </c>
      <c r="AA297" s="409">
        <v>17642.14</v>
      </c>
      <c r="AB297" s="409">
        <v>17642.14</v>
      </c>
      <c r="AC297" s="370">
        <v>15208.75</v>
      </c>
      <c r="AD297" s="306">
        <v>12167</v>
      </c>
      <c r="AE297" s="295">
        <v>11500</v>
      </c>
      <c r="AF297" s="278">
        <v>9200</v>
      </c>
      <c r="AG297" s="268">
        <v>9200</v>
      </c>
      <c r="AH297" s="268">
        <v>9200</v>
      </c>
      <c r="AI297" s="248">
        <v>7080</v>
      </c>
      <c r="AJ297" s="249" t="s">
        <v>689</v>
      </c>
      <c r="AK297" s="208"/>
      <c r="AL297" s="208"/>
      <c r="AM297" s="208"/>
      <c r="AN297" s="191"/>
      <c r="AO297" s="312">
        <f t="shared" ca="1" si="56"/>
        <v>1</v>
      </c>
      <c r="AQ297" s="34"/>
      <c r="AR297" s="34"/>
      <c r="AS297" s="34"/>
      <c r="AT297" s="34"/>
      <c r="AU297" s="34"/>
      <c r="AV297" s="34"/>
    </row>
    <row r="298" spans="1:48" s="144" customFormat="1" ht="23.1" customHeight="1" x14ac:dyDescent="0.25">
      <c r="A298" s="517"/>
      <c r="B298" s="2">
        <v>405</v>
      </c>
      <c r="C298" s="2"/>
      <c r="D298" s="91" t="s">
        <v>902</v>
      </c>
      <c r="E298" s="116">
        <f t="shared" si="65"/>
        <v>88600</v>
      </c>
      <c r="F298" s="117">
        <f t="shared" si="65"/>
        <v>53200</v>
      </c>
      <c r="G298" s="101"/>
      <c r="H298" s="45"/>
      <c r="I298" s="2"/>
      <c r="J298" s="71"/>
      <c r="K298" s="202">
        <f t="shared" si="60"/>
        <v>88600</v>
      </c>
      <c r="L298" s="202">
        <f t="shared" si="60"/>
        <v>53200</v>
      </c>
      <c r="M298" s="51"/>
      <c r="N298" s="13">
        <f t="shared" si="63"/>
        <v>88598.875</v>
      </c>
      <c r="O298" s="13">
        <f t="shared" si="64"/>
        <v>53159.325000000004</v>
      </c>
      <c r="P298" s="51"/>
      <c r="Q298" s="589">
        <v>35439.550000000003</v>
      </c>
      <c r="R298" s="579">
        <v>35439.550000000003</v>
      </c>
      <c r="S298" s="579">
        <v>35439.550000000003</v>
      </c>
      <c r="T298" s="556">
        <v>35439.550000000003</v>
      </c>
      <c r="U298" s="533">
        <v>35439.550000000003</v>
      </c>
      <c r="V298" s="478">
        <v>32814.400000000001</v>
      </c>
      <c r="W298" s="478">
        <v>32814.400000000001</v>
      </c>
      <c r="X298" s="398">
        <v>32814.400000000001</v>
      </c>
      <c r="Y298" s="398">
        <v>23778.55</v>
      </c>
      <c r="Z298" s="436">
        <v>23778.55</v>
      </c>
      <c r="AA298" s="409">
        <v>23778.55</v>
      </c>
      <c r="AB298" s="409">
        <v>23778.55</v>
      </c>
      <c r="AC298" s="370">
        <v>20498.75</v>
      </c>
      <c r="AD298" s="306">
        <v>16399</v>
      </c>
      <c r="AE298" s="295">
        <v>15500</v>
      </c>
      <c r="AF298" s="278">
        <v>12400</v>
      </c>
      <c r="AG298" s="268">
        <v>12400</v>
      </c>
      <c r="AH298" s="268">
        <v>12400</v>
      </c>
      <c r="AI298" s="248">
        <v>12000</v>
      </c>
      <c r="AJ298" s="249" t="s">
        <v>689</v>
      </c>
      <c r="AK298" s="208"/>
      <c r="AL298" s="208"/>
      <c r="AM298" s="208"/>
      <c r="AN298" s="191"/>
      <c r="AO298" s="312">
        <f t="shared" ca="1" si="56"/>
        <v>1</v>
      </c>
      <c r="AQ298" s="34"/>
      <c r="AR298" s="34"/>
      <c r="AS298" s="34"/>
      <c r="AT298" s="34"/>
      <c r="AU298" s="34"/>
      <c r="AV298" s="34"/>
    </row>
    <row r="299" spans="1:48" s="144" customFormat="1" ht="21" hidden="1" customHeight="1" x14ac:dyDescent="0.25">
      <c r="A299" s="2"/>
      <c r="B299" s="2"/>
      <c r="C299" s="2"/>
      <c r="D299" s="2"/>
      <c r="E299" s="138"/>
      <c r="F299" s="139"/>
      <c r="G299" s="99"/>
      <c r="H299" s="2"/>
      <c r="I299" s="2"/>
      <c r="J299" s="34"/>
      <c r="K299" s="202">
        <f t="shared" si="60"/>
        <v>0</v>
      </c>
      <c r="L299" s="202">
        <f t="shared" si="60"/>
        <v>0</v>
      </c>
      <c r="M299" s="2"/>
      <c r="N299" s="13">
        <f t="shared" si="63"/>
        <v>0</v>
      </c>
      <c r="O299" s="13">
        <f t="shared" si="64"/>
        <v>0</v>
      </c>
      <c r="P299" s="2"/>
      <c r="Q299" s="398"/>
      <c r="R299" s="398"/>
      <c r="S299" s="398"/>
      <c r="T299" s="398"/>
      <c r="U299" s="398"/>
      <c r="V299" s="398"/>
      <c r="W299" s="398">
        <v>0</v>
      </c>
      <c r="X299" s="398">
        <v>0</v>
      </c>
      <c r="Y299" s="398">
        <v>0</v>
      </c>
      <c r="Z299" s="400">
        <v>0</v>
      </c>
      <c r="AA299" s="403">
        <v>0</v>
      </c>
      <c r="AB299" s="403">
        <v>0</v>
      </c>
      <c r="AC299" s="370">
        <v>0</v>
      </c>
      <c r="AD299" s="333"/>
      <c r="AE299" s="330">
        <v>0</v>
      </c>
      <c r="AF299" s="280"/>
      <c r="AG299" s="337"/>
      <c r="AH299" s="337"/>
      <c r="AI299" s="337"/>
      <c r="AJ299" s="237"/>
      <c r="AK299" s="237"/>
      <c r="AL299" s="237"/>
      <c r="AM299" s="237"/>
      <c r="AN299" s="197"/>
      <c r="AO299" s="312" t="e">
        <f t="shared" ca="1" si="56"/>
        <v>#DIV/0!</v>
      </c>
      <c r="AQ299" s="34"/>
      <c r="AR299" s="34"/>
      <c r="AS299" s="34"/>
      <c r="AT299" s="34"/>
      <c r="AU299" s="34"/>
      <c r="AV299" s="34"/>
    </row>
    <row r="300" spans="1:48" s="144" customFormat="1" ht="23.1" customHeight="1" x14ac:dyDescent="0.25">
      <c r="A300" s="2"/>
      <c r="B300" s="2"/>
      <c r="C300" s="2"/>
      <c r="D300" s="615" t="s">
        <v>34</v>
      </c>
      <c r="E300" s="615"/>
      <c r="F300" s="615"/>
      <c r="G300" s="615"/>
      <c r="H300" s="615"/>
      <c r="I300" s="615"/>
      <c r="J300" s="34"/>
      <c r="K300" s="202">
        <f t="shared" si="60"/>
        <v>114000</v>
      </c>
      <c r="L300" s="202">
        <f t="shared" si="60"/>
        <v>68400</v>
      </c>
      <c r="M300" s="2"/>
      <c r="N300" s="13">
        <f t="shared" si="63"/>
        <v>113972.5</v>
      </c>
      <c r="O300" s="13">
        <f t="shared" si="64"/>
        <v>68383.5</v>
      </c>
      <c r="P300" s="2"/>
      <c r="Q300" s="593">
        <v>45589</v>
      </c>
      <c r="R300" s="581">
        <v>45569</v>
      </c>
      <c r="S300" s="581">
        <v>45569</v>
      </c>
      <c r="T300" s="564">
        <v>45483</v>
      </c>
      <c r="U300" s="542">
        <v>45281</v>
      </c>
      <c r="V300" s="515">
        <v>211223</v>
      </c>
      <c r="W300" s="483">
        <v>211223</v>
      </c>
      <c r="X300" s="398"/>
      <c r="Y300" s="398"/>
      <c r="Z300" s="400"/>
      <c r="AA300" s="403"/>
      <c r="AB300" s="403"/>
      <c r="AC300" s="340"/>
      <c r="AD300" s="333"/>
      <c r="AE300" s="330"/>
      <c r="AF300" s="280"/>
      <c r="AG300" s="337"/>
      <c r="AH300" s="337"/>
      <c r="AI300" s="337"/>
      <c r="AJ300" s="237"/>
      <c r="AK300" s="237"/>
      <c r="AL300" s="237"/>
      <c r="AM300" s="237"/>
      <c r="AN300" s="197"/>
      <c r="AO300" s="312">
        <f t="shared" ca="1" si="56"/>
        <v>1.0004388948627356</v>
      </c>
      <c r="AQ300" s="34"/>
      <c r="AR300" s="34"/>
      <c r="AS300" s="34"/>
      <c r="AT300" s="34"/>
      <c r="AU300" s="34"/>
      <c r="AV300" s="34"/>
    </row>
    <row r="301" spans="1:48" s="144" customFormat="1" ht="23.1" customHeight="1" x14ac:dyDescent="0.25">
      <c r="A301" s="566" t="s">
        <v>968</v>
      </c>
      <c r="B301" s="2">
        <v>4756</v>
      </c>
      <c r="C301" s="2" t="s">
        <v>505</v>
      </c>
      <c r="D301" s="3" t="s">
        <v>969</v>
      </c>
      <c r="E301" s="116">
        <f t="shared" ref="E301:F310" si="66">K301</f>
        <v>300</v>
      </c>
      <c r="F301" s="117">
        <f t="shared" si="66"/>
        <v>200</v>
      </c>
      <c r="G301" s="101"/>
      <c r="H301" s="2"/>
      <c r="I301" s="2"/>
      <c r="J301" s="47"/>
      <c r="K301" s="202">
        <f t="shared" si="60"/>
        <v>300</v>
      </c>
      <c r="L301" s="202">
        <f t="shared" si="60"/>
        <v>200</v>
      </c>
      <c r="M301" s="51"/>
      <c r="N301" s="13">
        <f t="shared" si="63"/>
        <v>227.5</v>
      </c>
      <c r="O301" s="13">
        <f t="shared" si="64"/>
        <v>136.5</v>
      </c>
      <c r="P301" s="51"/>
      <c r="Q301" s="587">
        <v>91</v>
      </c>
      <c r="R301" s="562">
        <v>91</v>
      </c>
      <c r="S301" s="562">
        <v>91</v>
      </c>
      <c r="T301" s="554">
        <v>91</v>
      </c>
      <c r="U301" s="530">
        <v>83.44</v>
      </c>
      <c r="V301" s="478">
        <v>83.44</v>
      </c>
      <c r="W301" s="478">
        <v>83.44</v>
      </c>
      <c r="X301" s="399">
        <v>86.27</v>
      </c>
      <c r="Y301" s="398">
        <v>63.9</v>
      </c>
      <c r="Z301" s="400">
        <v>63.9</v>
      </c>
      <c r="AA301" s="411">
        <v>63.9</v>
      </c>
      <c r="AB301" s="411">
        <v>63.9</v>
      </c>
      <c r="AC301" s="371">
        <v>56.785624999999989</v>
      </c>
      <c r="AD301" s="303">
        <v>39.162499999999994</v>
      </c>
      <c r="AE301" s="289">
        <v>39.162499999999994</v>
      </c>
      <c r="AF301" s="277">
        <v>31.33</v>
      </c>
      <c r="AG301" s="263">
        <v>31.33</v>
      </c>
      <c r="AH301" s="263">
        <v>31.33</v>
      </c>
      <c r="AI301" s="208">
        <v>27.983339999999998</v>
      </c>
      <c r="AJ301" s="208">
        <v>27.983339999999998</v>
      </c>
      <c r="AK301" s="208">
        <v>27.983339999999998</v>
      </c>
      <c r="AL301" s="208">
        <v>27.983339999999998</v>
      </c>
      <c r="AM301" s="208">
        <v>25.237500000000001</v>
      </c>
      <c r="AN301" s="190">
        <v>20.190000000000001</v>
      </c>
      <c r="AO301" s="312">
        <f t="shared" ca="1" si="56"/>
        <v>1</v>
      </c>
      <c r="AQ301" s="34"/>
      <c r="AR301" s="34"/>
      <c r="AS301" s="34"/>
      <c r="AT301" s="34"/>
      <c r="AU301" s="34"/>
      <c r="AV301" s="34"/>
    </row>
    <row r="302" spans="1:48" s="144" customFormat="1" ht="23.1" customHeight="1" x14ac:dyDescent="0.25">
      <c r="A302" s="566" t="s">
        <v>968</v>
      </c>
      <c r="B302" s="2">
        <v>4756</v>
      </c>
      <c r="C302" s="2" t="s">
        <v>505</v>
      </c>
      <c r="D302" s="3" t="s">
        <v>970</v>
      </c>
      <c r="E302" s="116">
        <f t="shared" si="66"/>
        <v>400</v>
      </c>
      <c r="F302" s="117">
        <f t="shared" si="66"/>
        <v>300</v>
      </c>
      <c r="G302" s="101"/>
      <c r="H302" s="2"/>
      <c r="I302" s="2"/>
      <c r="J302" s="47"/>
      <c r="K302" s="202">
        <f t="shared" si="60"/>
        <v>400</v>
      </c>
      <c r="L302" s="202">
        <f t="shared" si="60"/>
        <v>300</v>
      </c>
      <c r="M302" s="51"/>
      <c r="N302" s="13">
        <f>Q302*$N$7</f>
        <v>352.5</v>
      </c>
      <c r="O302" s="13">
        <f>Q302*$O$7</f>
        <v>211.5</v>
      </c>
      <c r="P302" s="51"/>
      <c r="Q302" s="587">
        <v>141</v>
      </c>
      <c r="R302" s="562">
        <v>141</v>
      </c>
      <c r="S302" s="562">
        <v>141</v>
      </c>
      <c r="T302" s="554">
        <v>141</v>
      </c>
      <c r="U302" s="531">
        <v>130.35</v>
      </c>
      <c r="V302" s="478">
        <v>130.35</v>
      </c>
      <c r="W302" s="478">
        <v>130.35</v>
      </c>
      <c r="X302" s="399"/>
      <c r="Y302" s="398"/>
      <c r="Z302" s="400"/>
      <c r="AA302" s="411">
        <v>63.9</v>
      </c>
      <c r="AB302" s="411">
        <v>63.9</v>
      </c>
      <c r="AC302" s="371">
        <v>56.785624999999989</v>
      </c>
      <c r="AD302" s="303">
        <v>39.162499999999994</v>
      </c>
      <c r="AE302" s="289">
        <v>39.162499999999994</v>
      </c>
      <c r="AF302" s="277">
        <v>31.33</v>
      </c>
      <c r="AG302" s="263">
        <v>31.33</v>
      </c>
      <c r="AH302" s="263">
        <v>31.33</v>
      </c>
      <c r="AI302" s="208">
        <v>27.983339999999998</v>
      </c>
      <c r="AJ302" s="208">
        <v>27.983339999999998</v>
      </c>
      <c r="AK302" s="208">
        <v>27.983339999999998</v>
      </c>
      <c r="AL302" s="208">
        <v>27.983339999999998</v>
      </c>
      <c r="AM302" s="208">
        <v>25.237500000000001</v>
      </c>
      <c r="AN302" s="190">
        <v>20.190000000000001</v>
      </c>
      <c r="AO302" s="312">
        <f t="shared" ca="1" si="56"/>
        <v>1</v>
      </c>
      <c r="AQ302" s="34"/>
      <c r="AR302" s="34"/>
      <c r="AS302" s="34"/>
      <c r="AT302" s="34"/>
      <c r="AU302" s="34"/>
      <c r="AV302" s="34"/>
    </row>
    <row r="303" spans="1:48" s="144" customFormat="1" ht="23.1" customHeight="1" x14ac:dyDescent="0.25">
      <c r="A303" s="566" t="s">
        <v>968</v>
      </c>
      <c r="B303" s="2">
        <v>4758</v>
      </c>
      <c r="C303" s="2" t="s">
        <v>507</v>
      </c>
      <c r="D303" s="3" t="s">
        <v>971</v>
      </c>
      <c r="E303" s="116">
        <f t="shared" si="66"/>
        <v>600</v>
      </c>
      <c r="F303" s="117">
        <f t="shared" si="66"/>
        <v>400</v>
      </c>
      <c r="G303" s="101"/>
      <c r="H303" s="2"/>
      <c r="I303" s="2"/>
      <c r="J303" s="47"/>
      <c r="K303" s="202">
        <f t="shared" si="60"/>
        <v>600</v>
      </c>
      <c r="L303" s="202">
        <f t="shared" si="60"/>
        <v>400</v>
      </c>
      <c r="M303" s="51"/>
      <c r="N303" s="13">
        <f>Q303*$N$7</f>
        <v>525</v>
      </c>
      <c r="O303" s="13">
        <f>Q303*$O$7</f>
        <v>315</v>
      </c>
      <c r="P303" s="51"/>
      <c r="Q303" s="587">
        <v>210</v>
      </c>
      <c r="R303" s="562">
        <v>210</v>
      </c>
      <c r="S303" s="562">
        <v>210</v>
      </c>
      <c r="T303" s="554">
        <v>244</v>
      </c>
      <c r="U303" s="546">
        <v>244</v>
      </c>
      <c r="V303" s="478">
        <v>225.79</v>
      </c>
      <c r="W303" s="478">
        <v>225.79</v>
      </c>
      <c r="X303" s="399">
        <v>230.85</v>
      </c>
      <c r="Y303" s="398">
        <v>171</v>
      </c>
      <c r="Z303" s="400">
        <v>171</v>
      </c>
      <c r="AA303" s="411">
        <v>171</v>
      </c>
      <c r="AB303" s="411">
        <v>171</v>
      </c>
      <c r="AC303" s="371">
        <v>126.675625</v>
      </c>
      <c r="AD303" s="303">
        <v>87.362499999999997</v>
      </c>
      <c r="AE303" s="289">
        <v>87.362499999999997</v>
      </c>
      <c r="AF303" s="277">
        <v>69.89</v>
      </c>
      <c r="AG303" s="263">
        <v>69.89</v>
      </c>
      <c r="AH303" s="263">
        <v>69.89</v>
      </c>
      <c r="AI303" s="208">
        <v>62.39772</v>
      </c>
      <c r="AJ303" s="208">
        <v>62.39772</v>
      </c>
      <c r="AK303" s="208">
        <v>62.39772</v>
      </c>
      <c r="AL303" s="208">
        <v>62.39772</v>
      </c>
      <c r="AM303" s="208">
        <v>56.275000000000006</v>
      </c>
      <c r="AN303" s="190">
        <v>45.02</v>
      </c>
      <c r="AO303" s="312">
        <f t="shared" ca="1" si="56"/>
        <v>1</v>
      </c>
      <c r="AQ303" s="34"/>
      <c r="AR303" s="34"/>
      <c r="AS303" s="34"/>
      <c r="AT303" s="34"/>
      <c r="AU303" s="34"/>
      <c r="AV303" s="34"/>
    </row>
    <row r="304" spans="1:48" s="144" customFormat="1" ht="23.1" customHeight="1" x14ac:dyDescent="0.25">
      <c r="A304" s="566" t="s">
        <v>968</v>
      </c>
      <c r="B304" s="2"/>
      <c r="C304" s="2" t="s">
        <v>779</v>
      </c>
      <c r="D304" s="3" t="s">
        <v>972</v>
      </c>
      <c r="E304" s="116">
        <f t="shared" si="66"/>
        <v>700</v>
      </c>
      <c r="F304" s="117">
        <f t="shared" si="66"/>
        <v>400</v>
      </c>
      <c r="G304" s="101"/>
      <c r="H304" s="2"/>
      <c r="I304" s="2"/>
      <c r="J304" s="33"/>
      <c r="K304" s="202">
        <f t="shared" si="60"/>
        <v>700</v>
      </c>
      <c r="L304" s="202">
        <f t="shared" si="60"/>
        <v>400</v>
      </c>
      <c r="M304" s="51"/>
      <c r="N304" s="13">
        <f>Q304*$N$7</f>
        <v>625</v>
      </c>
      <c r="O304" s="13">
        <f>Q304*$O$7</f>
        <v>375</v>
      </c>
      <c r="P304" s="51"/>
      <c r="Q304" s="587">
        <v>250</v>
      </c>
      <c r="R304" s="562">
        <v>250</v>
      </c>
      <c r="S304" s="562">
        <v>250</v>
      </c>
      <c r="T304" s="554">
        <v>209.84</v>
      </c>
      <c r="U304" s="541">
        <v>85.15</v>
      </c>
      <c r="V304" s="399">
        <v>68.12</v>
      </c>
      <c r="W304" s="399">
        <v>68.12</v>
      </c>
      <c r="X304" s="398">
        <v>68.12</v>
      </c>
      <c r="Y304" s="398">
        <v>68.12</v>
      </c>
      <c r="Z304" s="436">
        <v>68.12</v>
      </c>
      <c r="AA304" s="409">
        <v>68.12</v>
      </c>
      <c r="AB304" s="409">
        <v>68.12</v>
      </c>
      <c r="AC304" s="370">
        <v>42.55</v>
      </c>
      <c r="AD304" s="305">
        <v>34.04</v>
      </c>
      <c r="AE304" s="289">
        <v>39.162499999999994</v>
      </c>
      <c r="AF304" s="277">
        <f ca="1">AO304*1.43</f>
        <v>1.43</v>
      </c>
      <c r="AG304" s="263">
        <f ca="1">AO304*1.43</f>
        <v>1.43</v>
      </c>
      <c r="AH304" s="263">
        <v>35.249499999999998</v>
      </c>
      <c r="AI304" s="205">
        <v>35.249499999999998</v>
      </c>
      <c r="AJ304" s="205">
        <v>35.249499999999998</v>
      </c>
      <c r="AK304" s="205">
        <v>35.249499999999998</v>
      </c>
      <c r="AL304" s="205">
        <v>35.249499999999998</v>
      </c>
      <c r="AM304" s="208">
        <v>30.8125</v>
      </c>
      <c r="AN304" s="191">
        <v>24.65</v>
      </c>
      <c r="AO304" s="312">
        <f t="shared" ca="1" si="56"/>
        <v>1</v>
      </c>
      <c r="AQ304" s="34"/>
      <c r="AR304" s="34"/>
      <c r="AS304" s="34"/>
      <c r="AT304" s="34"/>
      <c r="AU304" s="34"/>
      <c r="AV304" s="34"/>
    </row>
    <row r="305" spans="1:48" s="144" customFormat="1" ht="23.1" customHeight="1" x14ac:dyDescent="0.25">
      <c r="A305" s="566" t="s">
        <v>968</v>
      </c>
      <c r="B305" s="2"/>
      <c r="C305" s="2" t="s">
        <v>779</v>
      </c>
      <c r="D305" s="3" t="s">
        <v>973</v>
      </c>
      <c r="E305" s="116">
        <f t="shared" si="66"/>
        <v>1100</v>
      </c>
      <c r="F305" s="117">
        <f t="shared" si="66"/>
        <v>700</v>
      </c>
      <c r="G305" s="101"/>
      <c r="H305" s="2"/>
      <c r="I305" s="2"/>
      <c r="J305" s="33"/>
      <c r="K305" s="202">
        <f t="shared" si="60"/>
        <v>1100</v>
      </c>
      <c r="L305" s="202">
        <f t="shared" si="60"/>
        <v>700</v>
      </c>
      <c r="M305" s="51"/>
      <c r="N305" s="13">
        <f t="shared" si="63"/>
        <v>1051.7749999999999</v>
      </c>
      <c r="O305" s="13">
        <f t="shared" si="64"/>
        <v>631.06499999999994</v>
      </c>
      <c r="P305" s="51"/>
      <c r="Q305" s="587">
        <v>420.71</v>
      </c>
      <c r="R305" s="562">
        <v>420.71</v>
      </c>
      <c r="S305" s="562">
        <v>420.71</v>
      </c>
      <c r="T305" s="554">
        <v>420.71</v>
      </c>
      <c r="U305" s="541">
        <v>150.05000000000001</v>
      </c>
      <c r="V305" s="399">
        <v>120.04</v>
      </c>
      <c r="W305" s="399">
        <v>120.04</v>
      </c>
      <c r="X305" s="398">
        <v>120.04</v>
      </c>
      <c r="Y305" s="398">
        <v>120.04</v>
      </c>
      <c r="Z305" s="436">
        <v>120.04</v>
      </c>
      <c r="AA305" s="409">
        <v>120.04</v>
      </c>
      <c r="AB305" s="409">
        <v>120.04</v>
      </c>
      <c r="AC305" s="370">
        <v>75</v>
      </c>
      <c r="AD305" s="305">
        <v>60</v>
      </c>
      <c r="AE305" s="289">
        <v>39.162499999999994</v>
      </c>
      <c r="AF305" s="277">
        <f t="shared" ref="AF305:AF306" ca="1" si="67">AO305*1.43</f>
        <v>1.43</v>
      </c>
      <c r="AG305" s="263">
        <f t="shared" ref="AG305:AG310" ca="1" si="68">AO305*1.43</f>
        <v>1.43</v>
      </c>
      <c r="AH305" s="263">
        <v>61.847499999999997</v>
      </c>
      <c r="AI305" s="205">
        <v>61.847499999999997</v>
      </c>
      <c r="AJ305" s="205">
        <v>61.847499999999997</v>
      </c>
      <c r="AK305" s="205">
        <v>61.847499999999997</v>
      </c>
      <c r="AL305" s="205">
        <v>61.847499999999997</v>
      </c>
      <c r="AM305" s="208">
        <v>54.0625</v>
      </c>
      <c r="AN305" s="191">
        <v>43.25</v>
      </c>
      <c r="AO305" s="312">
        <f t="shared" ca="1" si="56"/>
        <v>1</v>
      </c>
      <c r="AQ305" s="34"/>
      <c r="AR305" s="34"/>
      <c r="AS305" s="34"/>
      <c r="AT305" s="34"/>
      <c r="AU305" s="34"/>
      <c r="AV305" s="34"/>
    </row>
    <row r="306" spans="1:48" s="144" customFormat="1" ht="23.1" customHeight="1" x14ac:dyDescent="0.25">
      <c r="A306" s="566" t="s">
        <v>968</v>
      </c>
      <c r="B306" s="2"/>
      <c r="C306" s="2" t="s">
        <v>779</v>
      </c>
      <c r="D306" s="3" t="s">
        <v>974</v>
      </c>
      <c r="E306" s="116">
        <f t="shared" si="66"/>
        <v>1200</v>
      </c>
      <c r="F306" s="117">
        <f t="shared" si="66"/>
        <v>800</v>
      </c>
      <c r="G306" s="101"/>
      <c r="H306" s="2"/>
      <c r="I306" s="2"/>
      <c r="J306" s="33"/>
      <c r="K306" s="202">
        <f t="shared" si="60"/>
        <v>1200</v>
      </c>
      <c r="L306" s="202">
        <f t="shared" si="60"/>
        <v>800</v>
      </c>
      <c r="M306" s="51"/>
      <c r="N306" s="13">
        <f t="shared" si="63"/>
        <v>1197.5</v>
      </c>
      <c r="O306" s="13">
        <f t="shared" si="64"/>
        <v>718.5</v>
      </c>
      <c r="P306" s="51"/>
      <c r="Q306" s="587">
        <v>479</v>
      </c>
      <c r="R306" s="562">
        <v>479</v>
      </c>
      <c r="S306" s="562">
        <v>479</v>
      </c>
      <c r="T306" s="554">
        <v>314.49</v>
      </c>
      <c r="U306" s="541">
        <v>161.91249999999999</v>
      </c>
      <c r="V306" s="399">
        <v>129.53</v>
      </c>
      <c r="W306" s="399">
        <v>129.53</v>
      </c>
      <c r="X306" s="398">
        <v>129.53</v>
      </c>
      <c r="Y306" s="398">
        <v>129.53</v>
      </c>
      <c r="Z306" s="436">
        <v>129.53</v>
      </c>
      <c r="AA306" s="409">
        <v>129.53</v>
      </c>
      <c r="AB306" s="409">
        <v>129.53</v>
      </c>
      <c r="AC306" s="370">
        <v>80.924999999999997</v>
      </c>
      <c r="AD306" s="305">
        <v>64.739999999999995</v>
      </c>
      <c r="AE306" s="289">
        <v>39.162499999999994</v>
      </c>
      <c r="AF306" s="277">
        <f t="shared" ca="1" si="67"/>
        <v>1.43</v>
      </c>
      <c r="AG306" s="263">
        <f t="shared" ca="1" si="68"/>
        <v>1.43</v>
      </c>
      <c r="AH306" s="263">
        <v>64.492999999999995</v>
      </c>
      <c r="AI306" s="205">
        <v>64.492999999999995</v>
      </c>
      <c r="AJ306" s="205">
        <v>64.492999999999995</v>
      </c>
      <c r="AK306" s="205">
        <v>64.492999999999995</v>
      </c>
      <c r="AL306" s="205">
        <v>64.492999999999995</v>
      </c>
      <c r="AM306" s="208">
        <v>56.375</v>
      </c>
      <c r="AN306" s="191">
        <v>45.1</v>
      </c>
      <c r="AO306" s="312">
        <f t="shared" ca="1" si="56"/>
        <v>1</v>
      </c>
      <c r="AQ306" s="34"/>
      <c r="AR306" s="34"/>
      <c r="AS306" s="34"/>
      <c r="AT306" s="34"/>
      <c r="AU306" s="34"/>
      <c r="AV306" s="34"/>
    </row>
    <row r="307" spans="1:48" s="144" customFormat="1" ht="23.1" customHeight="1" x14ac:dyDescent="0.25">
      <c r="A307" s="566" t="s">
        <v>968</v>
      </c>
      <c r="B307" s="2"/>
      <c r="C307" s="2" t="s">
        <v>779</v>
      </c>
      <c r="D307" s="3" t="s">
        <v>975</v>
      </c>
      <c r="E307" s="116">
        <f t="shared" si="66"/>
        <v>1300</v>
      </c>
      <c r="F307" s="117">
        <f t="shared" si="66"/>
        <v>800</v>
      </c>
      <c r="G307" s="101"/>
      <c r="H307" s="2"/>
      <c r="I307" s="2"/>
      <c r="J307" s="33"/>
      <c r="K307" s="202">
        <f t="shared" si="60"/>
        <v>1300</v>
      </c>
      <c r="L307" s="202">
        <f t="shared" si="60"/>
        <v>800</v>
      </c>
      <c r="M307" s="51"/>
      <c r="N307" s="13">
        <f t="shared" si="63"/>
        <v>1250</v>
      </c>
      <c r="O307" s="13">
        <f t="shared" si="64"/>
        <v>750</v>
      </c>
      <c r="P307" s="51"/>
      <c r="Q307" s="587">
        <v>500</v>
      </c>
      <c r="R307" s="562">
        <v>500</v>
      </c>
      <c r="S307" s="562">
        <v>500</v>
      </c>
      <c r="T307" s="554">
        <v>436.01</v>
      </c>
      <c r="U307" s="541">
        <v>211.57499999999999</v>
      </c>
      <c r="V307" s="399">
        <v>169.26</v>
      </c>
      <c r="W307" s="399">
        <v>169.26</v>
      </c>
      <c r="X307" s="398">
        <v>169.26</v>
      </c>
      <c r="Y307" s="398">
        <v>169.26</v>
      </c>
      <c r="Z307" s="436">
        <v>169.26</v>
      </c>
      <c r="AA307" s="409">
        <v>169.26</v>
      </c>
      <c r="AB307" s="409">
        <v>169.26</v>
      </c>
      <c r="AC307" s="370">
        <v>105.75</v>
      </c>
      <c r="AD307" s="305">
        <v>84.6</v>
      </c>
      <c r="AE307" s="289">
        <v>45.037500000000001</v>
      </c>
      <c r="AF307" s="277">
        <v>36.03</v>
      </c>
      <c r="AG307" s="263">
        <f t="shared" ca="1" si="68"/>
        <v>1.43</v>
      </c>
      <c r="AH307" s="263">
        <v>83.798000000000002</v>
      </c>
      <c r="AI307" s="205">
        <v>83.798000000000002</v>
      </c>
      <c r="AJ307" s="205">
        <v>83.798000000000002</v>
      </c>
      <c r="AK307" s="205">
        <v>83.798000000000002</v>
      </c>
      <c r="AL307" s="205">
        <v>83.798000000000002</v>
      </c>
      <c r="AM307" s="208">
        <v>73.25</v>
      </c>
      <c r="AN307" s="191">
        <v>58.6</v>
      </c>
      <c r="AO307" s="312">
        <f t="shared" ref="AO307:AO342" ca="1" si="69">Q307/OFFSET(Q307,0,1)</f>
        <v>1</v>
      </c>
      <c r="AQ307" s="34"/>
      <c r="AR307" s="34"/>
      <c r="AS307" s="34"/>
      <c r="AT307" s="34"/>
      <c r="AU307" s="34"/>
      <c r="AV307" s="34"/>
    </row>
    <row r="308" spans="1:48" s="144" customFormat="1" ht="23.1" customHeight="1" x14ac:dyDescent="0.25">
      <c r="A308" s="566" t="s">
        <v>968</v>
      </c>
      <c r="B308" s="2"/>
      <c r="C308" s="2" t="s">
        <v>779</v>
      </c>
      <c r="D308" s="3" t="s">
        <v>976</v>
      </c>
      <c r="E308" s="116">
        <f t="shared" si="66"/>
        <v>1500</v>
      </c>
      <c r="F308" s="117">
        <f t="shared" si="66"/>
        <v>900</v>
      </c>
      <c r="G308" s="101"/>
      <c r="H308" s="2"/>
      <c r="I308" s="2"/>
      <c r="J308" s="33"/>
      <c r="K308" s="202">
        <f t="shared" si="60"/>
        <v>1500</v>
      </c>
      <c r="L308" s="202">
        <f t="shared" si="60"/>
        <v>900</v>
      </c>
      <c r="M308" s="51"/>
      <c r="N308" s="13">
        <f t="shared" si="63"/>
        <v>1500</v>
      </c>
      <c r="O308" s="13">
        <f t="shared" si="64"/>
        <v>900</v>
      </c>
      <c r="P308" s="51"/>
      <c r="Q308" s="587">
        <v>600</v>
      </c>
      <c r="R308" s="562">
        <v>600</v>
      </c>
      <c r="S308" s="562">
        <v>600</v>
      </c>
      <c r="T308" s="554">
        <v>583.49</v>
      </c>
      <c r="U308" s="541">
        <v>102.65</v>
      </c>
      <c r="V308" s="399">
        <v>82.12</v>
      </c>
      <c r="W308" s="399">
        <v>82.12</v>
      </c>
      <c r="X308" s="398">
        <v>82.12</v>
      </c>
      <c r="Y308" s="398">
        <v>82.12</v>
      </c>
      <c r="Z308" s="436">
        <v>82.12</v>
      </c>
      <c r="AA308" s="409">
        <v>82.12</v>
      </c>
      <c r="AB308" s="409">
        <v>82.12</v>
      </c>
      <c r="AC308" s="370">
        <v>51.325000000000003</v>
      </c>
      <c r="AD308" s="305">
        <v>41.06</v>
      </c>
      <c r="AE308" s="289">
        <v>22.212499999999999</v>
      </c>
      <c r="AF308" s="277">
        <v>17.77</v>
      </c>
      <c r="AG308" s="263">
        <f t="shared" ca="1" si="68"/>
        <v>1.43</v>
      </c>
      <c r="AH308" s="263">
        <v>41.326999999999998</v>
      </c>
      <c r="AI308" s="205">
        <v>41.326999999999998</v>
      </c>
      <c r="AJ308" s="205">
        <v>41.326999999999998</v>
      </c>
      <c r="AK308" s="205">
        <v>41.326999999999998</v>
      </c>
      <c r="AL308" s="205">
        <v>41.326999999999998</v>
      </c>
      <c r="AM308" s="208">
        <v>36.125</v>
      </c>
      <c r="AN308" s="191">
        <v>28.9</v>
      </c>
      <c r="AO308" s="312">
        <f t="shared" ca="1" si="69"/>
        <v>1</v>
      </c>
      <c r="AQ308" s="34"/>
      <c r="AR308" s="34"/>
      <c r="AS308" s="34"/>
      <c r="AT308" s="34"/>
      <c r="AU308" s="34"/>
      <c r="AV308" s="34"/>
    </row>
    <row r="309" spans="1:48" s="144" customFormat="1" ht="23.1" customHeight="1" x14ac:dyDescent="0.25">
      <c r="A309" s="566" t="s">
        <v>968</v>
      </c>
      <c r="B309" s="2"/>
      <c r="C309" s="2" t="s">
        <v>779</v>
      </c>
      <c r="D309" s="3" t="s">
        <v>977</v>
      </c>
      <c r="E309" s="116">
        <f t="shared" si="66"/>
        <v>2000</v>
      </c>
      <c r="F309" s="117">
        <f t="shared" si="66"/>
        <v>1200</v>
      </c>
      <c r="G309" s="101"/>
      <c r="H309" s="2"/>
      <c r="I309" s="2"/>
      <c r="J309" s="33"/>
      <c r="K309" s="202">
        <f t="shared" si="60"/>
        <v>2000</v>
      </c>
      <c r="L309" s="202">
        <f t="shared" si="60"/>
        <v>1200</v>
      </c>
      <c r="M309" s="51"/>
      <c r="N309" s="13">
        <f t="shared" si="63"/>
        <v>2000</v>
      </c>
      <c r="O309" s="13">
        <f t="shared" si="64"/>
        <v>1200</v>
      </c>
      <c r="P309" s="51"/>
      <c r="Q309" s="587">
        <v>800</v>
      </c>
      <c r="R309" s="562">
        <v>800</v>
      </c>
      <c r="S309" s="562">
        <v>800</v>
      </c>
      <c r="T309" s="554">
        <v>478.89</v>
      </c>
      <c r="U309" s="541">
        <v>161.70000000000002</v>
      </c>
      <c r="V309" s="399">
        <v>129.36000000000001</v>
      </c>
      <c r="W309" s="399">
        <v>129.36000000000001</v>
      </c>
      <c r="X309" s="398">
        <v>129.36000000000001</v>
      </c>
      <c r="Y309" s="398">
        <v>129.36000000000001</v>
      </c>
      <c r="Z309" s="436">
        <v>129.36000000000001</v>
      </c>
      <c r="AA309" s="409">
        <v>129.36000000000001</v>
      </c>
      <c r="AB309" s="409">
        <v>129.36000000000001</v>
      </c>
      <c r="AC309" s="370">
        <v>80.824999999999989</v>
      </c>
      <c r="AD309" s="305">
        <v>64.66</v>
      </c>
      <c r="AE309" s="289">
        <v>35.362499999999997</v>
      </c>
      <c r="AF309" s="277">
        <v>28.29</v>
      </c>
      <c r="AG309" s="263">
        <f t="shared" ca="1" si="68"/>
        <v>1.43</v>
      </c>
      <c r="AH309" s="263">
        <v>65.78</v>
      </c>
      <c r="AI309" s="205">
        <v>65.78</v>
      </c>
      <c r="AJ309" s="205">
        <v>65.78</v>
      </c>
      <c r="AK309" s="205">
        <v>65.78</v>
      </c>
      <c r="AL309" s="205">
        <v>65.78</v>
      </c>
      <c r="AM309" s="208">
        <v>57.5</v>
      </c>
      <c r="AN309" s="191">
        <v>46</v>
      </c>
      <c r="AO309" s="312">
        <f t="shared" ca="1" si="69"/>
        <v>1</v>
      </c>
      <c r="AQ309" s="34"/>
      <c r="AR309" s="34"/>
      <c r="AS309" s="34"/>
      <c r="AT309" s="34"/>
      <c r="AU309" s="34"/>
      <c r="AV309" s="34"/>
    </row>
    <row r="310" spans="1:48" s="144" customFormat="1" ht="23.1" customHeight="1" x14ac:dyDescent="0.25">
      <c r="A310" s="566" t="s">
        <v>968</v>
      </c>
      <c r="B310" s="2"/>
      <c r="C310" s="2" t="s">
        <v>779</v>
      </c>
      <c r="D310" s="3" t="s">
        <v>978</v>
      </c>
      <c r="E310" s="116">
        <f t="shared" si="66"/>
        <v>3900</v>
      </c>
      <c r="F310" s="117">
        <f t="shared" si="66"/>
        <v>2400</v>
      </c>
      <c r="G310" s="101"/>
      <c r="H310" s="2"/>
      <c r="I310" s="2"/>
      <c r="J310" s="33"/>
      <c r="K310" s="202">
        <f t="shared" si="60"/>
        <v>3900</v>
      </c>
      <c r="L310" s="202">
        <f t="shared" si="60"/>
        <v>2400</v>
      </c>
      <c r="M310" s="51"/>
      <c r="N310" s="13">
        <f t="shared" si="63"/>
        <v>3850</v>
      </c>
      <c r="O310" s="13">
        <f t="shared" si="64"/>
        <v>2310</v>
      </c>
      <c r="P310" s="51"/>
      <c r="Q310" s="587">
        <v>1540</v>
      </c>
      <c r="R310" s="562">
        <v>1540</v>
      </c>
      <c r="S310" s="562">
        <v>1540</v>
      </c>
      <c r="T310" s="554">
        <v>1446.13</v>
      </c>
      <c r="U310" s="541">
        <v>161.70000000000002</v>
      </c>
      <c r="V310" s="399">
        <v>129.36000000000001</v>
      </c>
      <c r="W310" s="399">
        <v>129.36000000000001</v>
      </c>
      <c r="X310" s="398">
        <v>129.36000000000001</v>
      </c>
      <c r="Y310" s="398">
        <v>129.36000000000001</v>
      </c>
      <c r="Z310" s="436">
        <v>129.36000000000001</v>
      </c>
      <c r="AA310" s="409">
        <v>129.36000000000001</v>
      </c>
      <c r="AB310" s="409">
        <v>129.36000000000001</v>
      </c>
      <c r="AC310" s="370">
        <v>80.824999999999989</v>
      </c>
      <c r="AD310" s="305">
        <v>64.66</v>
      </c>
      <c r="AE310" s="289">
        <v>35.362499999999997</v>
      </c>
      <c r="AF310" s="277">
        <v>28.29</v>
      </c>
      <c r="AG310" s="263">
        <f t="shared" ca="1" si="68"/>
        <v>1.43</v>
      </c>
      <c r="AH310" s="263">
        <v>65.78</v>
      </c>
      <c r="AI310" s="205">
        <v>65.78</v>
      </c>
      <c r="AJ310" s="205">
        <v>65.78</v>
      </c>
      <c r="AK310" s="205">
        <v>65.78</v>
      </c>
      <c r="AL310" s="205">
        <v>65.78</v>
      </c>
      <c r="AM310" s="208">
        <v>57.5</v>
      </c>
      <c r="AN310" s="191">
        <v>46</v>
      </c>
      <c r="AO310" s="312">
        <f t="shared" ca="1" si="69"/>
        <v>1</v>
      </c>
      <c r="AQ310" s="34"/>
      <c r="AR310" s="34"/>
      <c r="AS310" s="34"/>
      <c r="AT310" s="34"/>
      <c r="AU310" s="34"/>
      <c r="AV310" s="34"/>
    </row>
    <row r="311" spans="1:48" s="144" customFormat="1" ht="12" customHeight="1" x14ac:dyDescent="0.25">
      <c r="A311" s="2"/>
      <c r="B311" s="2"/>
      <c r="C311" s="2"/>
      <c r="D311" s="136"/>
      <c r="E311" s="138"/>
      <c r="F311" s="139"/>
      <c r="G311" s="99"/>
      <c r="H311" s="2"/>
      <c r="I311" s="2"/>
      <c r="J311" s="33"/>
      <c r="K311" s="202">
        <f t="shared" si="60"/>
        <v>0</v>
      </c>
      <c r="L311" s="202">
        <f t="shared" si="60"/>
        <v>0</v>
      </c>
      <c r="M311" s="51"/>
      <c r="N311" s="13"/>
      <c r="O311" s="13"/>
      <c r="P311" s="51"/>
      <c r="Q311" s="398"/>
      <c r="R311" s="398"/>
      <c r="S311" s="398"/>
      <c r="T311" s="398"/>
      <c r="U311" s="398"/>
      <c r="V311" s="398"/>
      <c r="W311" s="398"/>
      <c r="X311" s="398"/>
      <c r="Y311" s="398"/>
      <c r="Z311" s="400"/>
      <c r="AA311" s="403"/>
      <c r="AB311" s="403"/>
      <c r="AC311" s="370"/>
      <c r="AD311" s="317"/>
      <c r="AE311" s="315"/>
      <c r="AF311" s="316"/>
      <c r="AG311" s="318"/>
      <c r="AH311" s="318"/>
      <c r="AI311" s="204"/>
      <c r="AJ311" s="204"/>
      <c r="AK311" s="204"/>
      <c r="AL311" s="204"/>
      <c r="AM311" s="209"/>
      <c r="AN311" s="191"/>
      <c r="AO311" s="312" t="e">
        <f t="shared" ca="1" si="69"/>
        <v>#DIV/0!</v>
      </c>
      <c r="AQ311" s="34"/>
      <c r="AR311" s="34"/>
      <c r="AS311" s="34"/>
      <c r="AT311" s="34"/>
      <c r="AU311" s="34"/>
      <c r="AV311" s="34"/>
    </row>
    <row r="312" spans="1:48" s="144" customFormat="1" ht="23.1" customHeight="1" x14ac:dyDescent="0.25">
      <c r="A312" s="2"/>
      <c r="B312" s="2"/>
      <c r="C312" s="2"/>
      <c r="D312" s="615" t="s">
        <v>597</v>
      </c>
      <c r="E312" s="615"/>
      <c r="F312" s="615"/>
      <c r="G312" s="615"/>
      <c r="H312" s="615"/>
      <c r="I312" s="615"/>
      <c r="J312" s="34"/>
      <c r="K312" s="202">
        <f t="shared" si="60"/>
        <v>0</v>
      </c>
      <c r="L312" s="202">
        <f t="shared" si="60"/>
        <v>0</v>
      </c>
      <c r="M312" s="2"/>
      <c r="N312" s="13"/>
      <c r="O312" s="13"/>
      <c r="P312" s="2"/>
      <c r="Q312" s="594">
        <v>45589</v>
      </c>
      <c r="R312" s="582">
        <v>45569</v>
      </c>
      <c r="S312" s="582">
        <v>45569</v>
      </c>
      <c r="T312" s="563">
        <v>45483</v>
      </c>
      <c r="U312" s="540">
        <v>45455</v>
      </c>
      <c r="V312" s="475"/>
      <c r="W312" s="475"/>
      <c r="X312" s="475"/>
      <c r="Y312" s="398"/>
      <c r="Z312" s="400"/>
      <c r="AA312" s="403"/>
      <c r="AB312" s="403"/>
      <c r="AC312" s="340"/>
      <c r="AD312" s="342"/>
      <c r="AE312" s="322"/>
      <c r="AF312" s="316"/>
      <c r="AG312" s="318"/>
      <c r="AH312" s="318"/>
      <c r="AI312" s="204"/>
      <c r="AJ312" s="204"/>
      <c r="AK312" s="204"/>
      <c r="AL312" s="204"/>
      <c r="AM312" s="209"/>
      <c r="AN312" s="191"/>
      <c r="AO312" s="312">
        <f t="shared" ca="1" si="69"/>
        <v>1.0004388948627356</v>
      </c>
      <c r="AQ312" s="34"/>
      <c r="AR312" s="34"/>
      <c r="AS312" s="34"/>
      <c r="AT312" s="34"/>
      <c r="AU312" s="34"/>
      <c r="AV312" s="34"/>
    </row>
    <row r="313" spans="1:48" s="144" customFormat="1" ht="23.1" customHeight="1" x14ac:dyDescent="0.25">
      <c r="A313" s="2"/>
      <c r="B313" s="2"/>
      <c r="C313" s="2" t="s">
        <v>779</v>
      </c>
      <c r="D313" s="120" t="s">
        <v>874</v>
      </c>
      <c r="E313" s="116">
        <f t="shared" ref="E313:F318" si="70">K313</f>
        <v>2400</v>
      </c>
      <c r="F313" s="117">
        <f t="shared" si="70"/>
        <v>1500</v>
      </c>
      <c r="G313" s="101"/>
      <c r="H313" s="2"/>
      <c r="I313" s="2"/>
      <c r="J313" s="33"/>
      <c r="K313" s="202">
        <f t="shared" si="60"/>
        <v>2400</v>
      </c>
      <c r="L313" s="202">
        <f t="shared" si="60"/>
        <v>1500</v>
      </c>
      <c r="M313" s="51"/>
      <c r="N313" s="13">
        <f t="shared" ref="N313:N317" si="71">Q313*$N$7</f>
        <v>2385</v>
      </c>
      <c r="O313" s="13">
        <f t="shared" ref="O313:O317" si="72">Q313*$O$7</f>
        <v>1431</v>
      </c>
      <c r="P313" s="51"/>
      <c r="Q313" s="587">
        <v>954</v>
      </c>
      <c r="R313" s="562">
        <v>954</v>
      </c>
      <c r="S313" s="562">
        <v>954</v>
      </c>
      <c r="T313" s="554">
        <v>954</v>
      </c>
      <c r="U313" s="467">
        <v>954</v>
      </c>
      <c r="V313" s="467">
        <v>954</v>
      </c>
      <c r="W313" s="467">
        <v>954</v>
      </c>
      <c r="X313" s="467">
        <v>954</v>
      </c>
      <c r="Y313" s="443">
        <v>954</v>
      </c>
      <c r="Z313" s="436">
        <v>1196.25</v>
      </c>
      <c r="AA313" s="409">
        <v>1196.25</v>
      </c>
      <c r="AB313" s="409">
        <v>1196.25</v>
      </c>
      <c r="AC313" s="370">
        <v>747.65625</v>
      </c>
      <c r="AD313" s="300">
        <v>598.125</v>
      </c>
      <c r="AE313" s="289">
        <v>598.125</v>
      </c>
      <c r="AF313" s="277">
        <v>478.5</v>
      </c>
      <c r="AG313" s="263">
        <v>478.5</v>
      </c>
      <c r="AH313" s="263">
        <v>478.5</v>
      </c>
      <c r="AI313" s="205">
        <v>478.5</v>
      </c>
      <c r="AJ313" s="205">
        <v>478.5</v>
      </c>
      <c r="AK313" s="205">
        <v>478.5</v>
      </c>
      <c r="AL313" s="205">
        <v>478.5</v>
      </c>
      <c r="AM313" s="208">
        <v>745</v>
      </c>
      <c r="AN313" s="54"/>
      <c r="AO313" s="312">
        <f t="shared" ca="1" si="69"/>
        <v>1</v>
      </c>
      <c r="AQ313" s="34"/>
      <c r="AR313" s="34"/>
      <c r="AS313" s="34"/>
      <c r="AT313" s="34"/>
      <c r="AU313" s="34"/>
      <c r="AV313" s="34"/>
    </row>
    <row r="314" spans="1:48" s="144" customFormat="1" ht="23.1" customHeight="1" x14ac:dyDescent="0.25">
      <c r="A314" s="2"/>
      <c r="B314" s="2"/>
      <c r="C314" s="2" t="s">
        <v>779</v>
      </c>
      <c r="D314" s="120" t="s">
        <v>943</v>
      </c>
      <c r="E314" s="116">
        <f t="shared" si="70"/>
        <v>2400</v>
      </c>
      <c r="F314" s="117">
        <f t="shared" si="70"/>
        <v>1500</v>
      </c>
      <c r="G314" s="101"/>
      <c r="H314" s="2"/>
      <c r="I314" s="2"/>
      <c r="J314" s="33"/>
      <c r="K314" s="202">
        <f t="shared" si="60"/>
        <v>2400</v>
      </c>
      <c r="L314" s="202">
        <f t="shared" si="60"/>
        <v>1500</v>
      </c>
      <c r="M314" s="51"/>
      <c r="N314" s="13">
        <f t="shared" si="71"/>
        <v>2385</v>
      </c>
      <c r="O314" s="13">
        <f t="shared" si="72"/>
        <v>1431</v>
      </c>
      <c r="P314" s="51"/>
      <c r="Q314" s="587">
        <v>954</v>
      </c>
      <c r="R314" s="562">
        <v>954</v>
      </c>
      <c r="S314" s="562">
        <v>954</v>
      </c>
      <c r="T314" s="554">
        <v>954</v>
      </c>
      <c r="U314" s="467">
        <v>954</v>
      </c>
      <c r="V314" s="467">
        <v>954</v>
      </c>
      <c r="W314" s="467">
        <v>954</v>
      </c>
      <c r="X314" s="467">
        <v>954</v>
      </c>
      <c r="Y314" s="443">
        <v>954</v>
      </c>
      <c r="Z314" s="436">
        <v>953.34</v>
      </c>
      <c r="AA314" s="409">
        <v>953.34</v>
      </c>
      <c r="AB314" s="409">
        <v>953.34</v>
      </c>
      <c r="AC314" s="370">
        <v>566.66250000000002</v>
      </c>
      <c r="AD314" s="305">
        <v>453.33</v>
      </c>
      <c r="AE314" s="289">
        <v>1396</v>
      </c>
      <c r="AF314" s="277">
        <v>1116.8</v>
      </c>
      <c r="AG314" s="263">
        <v>1116.8</v>
      </c>
      <c r="AH314" s="263"/>
      <c r="AI314" s="205">
        <v>1116.8</v>
      </c>
      <c r="AJ314" s="205">
        <v>1116.8</v>
      </c>
      <c r="AK314" s="205">
        <v>1116.8</v>
      </c>
      <c r="AL314" s="205">
        <v>1116.8</v>
      </c>
      <c r="AM314" s="208"/>
      <c r="AN314" s="54"/>
      <c r="AO314" s="312">
        <f t="shared" ca="1" si="69"/>
        <v>1</v>
      </c>
      <c r="AQ314" s="34"/>
      <c r="AR314" s="34"/>
      <c r="AS314" s="34"/>
      <c r="AT314" s="34"/>
      <c r="AU314" s="34"/>
      <c r="AV314" s="34"/>
    </row>
    <row r="315" spans="1:48" ht="23.1" customHeight="1" x14ac:dyDescent="0.25">
      <c r="A315" s="539" t="s">
        <v>952</v>
      </c>
      <c r="C315" s="2" t="s">
        <v>779</v>
      </c>
      <c r="D315" s="145" t="s">
        <v>494</v>
      </c>
      <c r="E315" s="116">
        <f t="shared" si="70"/>
        <v>12400</v>
      </c>
      <c r="F315" s="117">
        <f t="shared" si="70"/>
        <v>7500</v>
      </c>
      <c r="G315" s="101"/>
      <c r="K315" s="202">
        <f t="shared" si="60"/>
        <v>12400</v>
      </c>
      <c r="L315" s="202">
        <f t="shared" si="60"/>
        <v>7500</v>
      </c>
      <c r="M315" s="51"/>
      <c r="N315" s="13">
        <f t="shared" si="71"/>
        <v>12375</v>
      </c>
      <c r="O315" s="13">
        <f t="shared" si="72"/>
        <v>7425</v>
      </c>
      <c r="P315" s="51"/>
      <c r="Q315" s="587">
        <v>4950</v>
      </c>
      <c r="R315" s="562">
        <v>4950</v>
      </c>
      <c r="S315" s="562">
        <v>4950</v>
      </c>
      <c r="T315" s="554">
        <v>4950</v>
      </c>
      <c r="U315" s="538">
        <v>4950</v>
      </c>
      <c r="V315" s="467">
        <v>4950</v>
      </c>
      <c r="W315" s="467">
        <v>4950</v>
      </c>
      <c r="X315" s="467">
        <v>4950</v>
      </c>
      <c r="Y315" s="398">
        <v>4275</v>
      </c>
      <c r="Z315" s="436">
        <v>4275</v>
      </c>
      <c r="AA315" s="409">
        <v>4275</v>
      </c>
      <c r="AB315" s="409">
        <v>4275</v>
      </c>
      <c r="AC315" s="370">
        <v>1382.1375</v>
      </c>
      <c r="AD315" s="305">
        <v>1105.71</v>
      </c>
      <c r="AE315" s="289">
        <v>1396</v>
      </c>
      <c r="AF315" s="277">
        <v>1116.8</v>
      </c>
      <c r="AG315" s="263">
        <v>1116.8</v>
      </c>
      <c r="AH315" s="263">
        <v>1116.8</v>
      </c>
      <c r="AI315" s="205">
        <v>1116.8</v>
      </c>
      <c r="AJ315" s="205">
        <v>1116.8</v>
      </c>
      <c r="AK315" s="205">
        <v>1116.8</v>
      </c>
      <c r="AL315" s="205">
        <v>1116.8</v>
      </c>
      <c r="AM315" s="208"/>
      <c r="AN315" s="54"/>
      <c r="AO315" s="312">
        <f t="shared" ca="1" si="69"/>
        <v>1</v>
      </c>
    </row>
    <row r="316" spans="1:48" ht="23.1" customHeight="1" x14ac:dyDescent="0.25">
      <c r="A316" s="539" t="s">
        <v>952</v>
      </c>
      <c r="C316" s="2" t="s">
        <v>779</v>
      </c>
      <c r="D316" s="145" t="s">
        <v>893</v>
      </c>
      <c r="E316" s="116">
        <f t="shared" si="70"/>
        <v>5600</v>
      </c>
      <c r="F316" s="117">
        <f t="shared" si="70"/>
        <v>3400</v>
      </c>
      <c r="G316" s="101"/>
      <c r="K316" s="202">
        <f t="shared" si="60"/>
        <v>5600</v>
      </c>
      <c r="L316" s="202">
        <f t="shared" si="60"/>
        <v>3400</v>
      </c>
      <c r="M316" s="51"/>
      <c r="N316" s="13">
        <f t="shared" si="71"/>
        <v>5528.55</v>
      </c>
      <c r="O316" s="13">
        <f t="shared" si="72"/>
        <v>3317.13</v>
      </c>
      <c r="P316" s="51"/>
      <c r="Q316" s="587">
        <v>2211.42</v>
      </c>
      <c r="R316" s="562">
        <v>2211.42</v>
      </c>
      <c r="S316" s="562">
        <v>2211.42</v>
      </c>
      <c r="T316" s="554">
        <v>2211.42</v>
      </c>
      <c r="U316" s="538">
        <v>2211.42</v>
      </c>
      <c r="V316" s="467">
        <v>2211.42</v>
      </c>
      <c r="W316" s="467">
        <v>2211.42</v>
      </c>
      <c r="X316" s="467">
        <v>2211.42</v>
      </c>
      <c r="Y316" s="398">
        <v>4275</v>
      </c>
      <c r="Z316" s="436">
        <v>4275</v>
      </c>
      <c r="AA316" s="409">
        <v>4275</v>
      </c>
      <c r="AB316" s="409">
        <v>4275</v>
      </c>
      <c r="AC316" s="370">
        <v>1382.1375</v>
      </c>
      <c r="AD316" s="305">
        <v>1105.71</v>
      </c>
      <c r="AE316" s="289">
        <v>1396</v>
      </c>
      <c r="AF316" s="277">
        <v>1116.8</v>
      </c>
      <c r="AG316" s="263">
        <v>1116.8</v>
      </c>
      <c r="AH316" s="263">
        <v>1116.8</v>
      </c>
      <c r="AI316" s="205">
        <v>1116.8</v>
      </c>
      <c r="AJ316" s="205">
        <v>1116.8</v>
      </c>
      <c r="AK316" s="205">
        <v>1116.8</v>
      </c>
      <c r="AL316" s="205">
        <v>1116.8</v>
      </c>
      <c r="AM316" s="208"/>
      <c r="AN316" s="54"/>
      <c r="AO316" s="312">
        <f t="shared" ca="1" si="69"/>
        <v>1</v>
      </c>
    </row>
    <row r="317" spans="1:48" ht="23.1" customHeight="1" x14ac:dyDescent="0.25">
      <c r="A317" s="539" t="s">
        <v>952</v>
      </c>
      <c r="C317" s="2" t="s">
        <v>779</v>
      </c>
      <c r="D317" s="145" t="s">
        <v>667</v>
      </c>
      <c r="E317" s="116">
        <f t="shared" si="70"/>
        <v>10700</v>
      </c>
      <c r="F317" s="117">
        <f t="shared" si="70"/>
        <v>6500</v>
      </c>
      <c r="G317" s="101"/>
      <c r="K317" s="202">
        <f t="shared" si="60"/>
        <v>10700</v>
      </c>
      <c r="L317" s="202">
        <f t="shared" si="60"/>
        <v>6500</v>
      </c>
      <c r="M317" s="51"/>
      <c r="N317" s="13">
        <f t="shared" si="71"/>
        <v>10687.5</v>
      </c>
      <c r="O317" s="13">
        <f t="shared" si="72"/>
        <v>6412.5</v>
      </c>
      <c r="P317" s="51"/>
      <c r="Q317" s="587">
        <v>4275</v>
      </c>
      <c r="R317" s="562">
        <v>4275</v>
      </c>
      <c r="S317" s="562">
        <v>4275</v>
      </c>
      <c r="T317" s="554">
        <v>4275</v>
      </c>
      <c r="U317" s="398">
        <v>4275</v>
      </c>
      <c r="V317" s="398">
        <v>4275</v>
      </c>
      <c r="W317" s="398">
        <v>4275</v>
      </c>
      <c r="X317" s="398">
        <v>4275</v>
      </c>
      <c r="Y317" s="398">
        <v>4275</v>
      </c>
      <c r="Z317" s="436">
        <v>4275</v>
      </c>
      <c r="AA317" s="409">
        <v>4275</v>
      </c>
      <c r="AB317" s="409">
        <v>4275</v>
      </c>
      <c r="AC317" s="370">
        <v>1382.1375</v>
      </c>
      <c r="AD317" s="305">
        <v>1105.71</v>
      </c>
      <c r="AE317" s="289">
        <v>1396</v>
      </c>
      <c r="AF317" s="277">
        <v>1116.8</v>
      </c>
      <c r="AG317" s="263">
        <v>1116.8</v>
      </c>
      <c r="AH317" s="263">
        <v>1116.8</v>
      </c>
      <c r="AI317" s="205">
        <v>1116.8</v>
      </c>
      <c r="AJ317" s="205">
        <v>1116.8</v>
      </c>
      <c r="AK317" s="205">
        <v>1116.8</v>
      </c>
      <c r="AL317" s="205">
        <v>1116.8</v>
      </c>
      <c r="AM317" s="208"/>
      <c r="AN317" s="54"/>
      <c r="AO317" s="312">
        <f t="shared" ca="1" si="69"/>
        <v>1</v>
      </c>
    </row>
    <row r="318" spans="1:48" ht="23.1" customHeight="1" x14ac:dyDescent="0.25">
      <c r="A318" s="539" t="s">
        <v>952</v>
      </c>
      <c r="C318" s="2" t="s">
        <v>779</v>
      </c>
      <c r="D318" s="145" t="s">
        <v>495</v>
      </c>
      <c r="E318" s="116">
        <f t="shared" si="70"/>
        <v>4000</v>
      </c>
      <c r="F318" s="117">
        <f t="shared" si="70"/>
        <v>2400</v>
      </c>
      <c r="G318" s="101"/>
      <c r="K318" s="202">
        <f t="shared" si="60"/>
        <v>4000</v>
      </c>
      <c r="L318" s="202">
        <f t="shared" si="60"/>
        <v>2400</v>
      </c>
      <c r="M318" s="51"/>
      <c r="N318" s="13">
        <f t="shared" si="63"/>
        <v>3975.0749999999998</v>
      </c>
      <c r="O318" s="13">
        <f t="shared" si="64"/>
        <v>2385.0450000000001</v>
      </c>
      <c r="P318" s="51"/>
      <c r="Q318" s="587">
        <v>1590.03</v>
      </c>
      <c r="R318" s="562">
        <v>1590.03</v>
      </c>
      <c r="S318" s="562">
        <v>1590.03</v>
      </c>
      <c r="T318" s="554">
        <v>1590.03</v>
      </c>
      <c r="U318" s="538">
        <v>1590.03</v>
      </c>
      <c r="V318" s="467">
        <v>1590.03</v>
      </c>
      <c r="W318" s="467">
        <v>1590.03</v>
      </c>
      <c r="X318" s="467">
        <v>1590.03</v>
      </c>
      <c r="Y318" s="398">
        <v>4275</v>
      </c>
      <c r="Z318" s="436">
        <v>4275</v>
      </c>
      <c r="AA318" s="409">
        <v>4275</v>
      </c>
      <c r="AB318" s="409">
        <v>4275</v>
      </c>
      <c r="AC318" s="370">
        <v>1382.1375</v>
      </c>
      <c r="AD318" s="305">
        <v>1105.71</v>
      </c>
      <c r="AE318" s="289">
        <v>1396</v>
      </c>
      <c r="AF318" s="277">
        <v>1116.8</v>
      </c>
      <c r="AG318" s="263">
        <v>1116.8</v>
      </c>
      <c r="AH318" s="263">
        <v>1116.8</v>
      </c>
      <c r="AI318" s="205">
        <v>1116.8</v>
      </c>
      <c r="AJ318" s="205">
        <v>1116.8</v>
      </c>
      <c r="AK318" s="205">
        <v>1116.8</v>
      </c>
      <c r="AL318" s="205">
        <v>1116.8</v>
      </c>
      <c r="AM318" s="208"/>
      <c r="AN318" s="54"/>
      <c r="AO318" s="312">
        <f t="shared" ca="1" si="69"/>
        <v>1</v>
      </c>
    </row>
    <row r="319" spans="1:48" ht="12" customHeight="1" x14ac:dyDescent="0.25">
      <c r="D319" s="136"/>
      <c r="E319" s="138"/>
      <c r="F319" s="139"/>
      <c r="J319" s="34"/>
      <c r="K319" s="202">
        <f t="shared" si="60"/>
        <v>0</v>
      </c>
      <c r="L319" s="202">
        <f t="shared" si="60"/>
        <v>0</v>
      </c>
      <c r="M319" s="51"/>
      <c r="N319" s="13"/>
      <c r="O319" s="13"/>
      <c r="P319" s="2"/>
      <c r="Q319" s="398"/>
      <c r="R319" s="398"/>
      <c r="S319" s="398"/>
      <c r="T319" s="398"/>
      <c r="U319" s="398"/>
      <c r="V319" s="398"/>
      <c r="W319" s="398"/>
      <c r="X319" s="398"/>
      <c r="Y319" s="398"/>
      <c r="Z319" s="400"/>
      <c r="AA319" s="398"/>
      <c r="AB319" s="398"/>
      <c r="AC319" s="333"/>
      <c r="AD319" s="333"/>
      <c r="AE319" s="330"/>
      <c r="AF319" s="279"/>
      <c r="AG319" s="211"/>
      <c r="AH319" s="211"/>
      <c r="AI319" s="211"/>
      <c r="AJ319" s="211"/>
      <c r="AK319" s="211"/>
      <c r="AL319" s="211"/>
      <c r="AM319" s="211"/>
      <c r="AN319" s="131"/>
      <c r="AO319" s="312" t="e">
        <f t="shared" ca="1" si="69"/>
        <v>#DIV/0!</v>
      </c>
    </row>
    <row r="320" spans="1:48" ht="23.1" customHeight="1" x14ac:dyDescent="0.25">
      <c r="D320" s="615" t="s">
        <v>61</v>
      </c>
      <c r="E320" s="615"/>
      <c r="F320" s="615"/>
      <c r="G320" s="615"/>
      <c r="H320" s="615"/>
      <c r="I320" s="615"/>
      <c r="J320" s="34"/>
      <c r="K320" s="202">
        <f t="shared" si="60"/>
        <v>0</v>
      </c>
      <c r="L320" s="202">
        <f t="shared" si="60"/>
        <v>0</v>
      </c>
      <c r="M320" s="2"/>
      <c r="N320" s="13"/>
      <c r="O320" s="13"/>
      <c r="P320" s="2"/>
      <c r="Q320" s="588">
        <v>45589</v>
      </c>
      <c r="R320" s="571">
        <v>45569</v>
      </c>
      <c r="S320" s="571">
        <v>45569</v>
      </c>
      <c r="T320" s="553">
        <v>45483</v>
      </c>
      <c r="U320" s="476">
        <v>45455</v>
      </c>
      <c r="V320" s="476">
        <v>45425</v>
      </c>
      <c r="W320" s="476">
        <v>45394</v>
      </c>
      <c r="X320" s="473">
        <v>220324</v>
      </c>
      <c r="Y320" s="405"/>
      <c r="Z320" s="433"/>
      <c r="AA320" s="404"/>
      <c r="AB320" s="404"/>
      <c r="AC320" s="338"/>
      <c r="AD320" s="338"/>
      <c r="AE320" s="330"/>
      <c r="AF320" s="280"/>
      <c r="AG320" s="237"/>
      <c r="AH320" s="237"/>
      <c r="AI320" s="237"/>
      <c r="AJ320" s="237"/>
      <c r="AK320" s="237"/>
      <c r="AL320" s="237"/>
      <c r="AM320" s="237"/>
      <c r="AN320" s="131"/>
      <c r="AO320" s="312">
        <f t="shared" ca="1" si="69"/>
        <v>1.0004388948627356</v>
      </c>
    </row>
    <row r="321" spans="1:42" s="66" customFormat="1" ht="23.1" customHeight="1" x14ac:dyDescent="0.25">
      <c r="A321" s="449" t="s">
        <v>238</v>
      </c>
      <c r="B321" s="2">
        <v>2045</v>
      </c>
      <c r="C321" s="2" t="s">
        <v>491</v>
      </c>
      <c r="D321" s="91" t="s">
        <v>194</v>
      </c>
      <c r="E321" s="116">
        <f t="shared" ref="E321:F325" si="73">K321</f>
        <v>24400</v>
      </c>
      <c r="F321" s="117">
        <f t="shared" si="73"/>
        <v>14700</v>
      </c>
      <c r="G321" s="101"/>
      <c r="H321" s="45"/>
      <c r="I321" s="45"/>
      <c r="J321" s="71"/>
      <c r="K321" s="202">
        <f t="shared" si="60"/>
        <v>24400</v>
      </c>
      <c r="L321" s="202">
        <f t="shared" si="60"/>
        <v>14700</v>
      </c>
      <c r="M321" s="51"/>
      <c r="N321" s="13">
        <f t="shared" si="63"/>
        <v>24383.4</v>
      </c>
      <c r="O321" s="13">
        <f t="shared" si="64"/>
        <v>14630.04</v>
      </c>
      <c r="P321" s="63"/>
      <c r="Q321" s="587">
        <v>9753.36</v>
      </c>
      <c r="R321" s="562">
        <v>8866.59</v>
      </c>
      <c r="S321" s="562">
        <v>8866.59</v>
      </c>
      <c r="T321" s="554">
        <v>8866.59</v>
      </c>
      <c r="U321" s="477">
        <v>8866.59</v>
      </c>
      <c r="V321" s="477">
        <v>8866.59</v>
      </c>
      <c r="W321" s="477">
        <v>8866.59</v>
      </c>
      <c r="X321" s="451">
        <v>8210</v>
      </c>
      <c r="Y321" s="451">
        <v>8210</v>
      </c>
      <c r="Z321" s="436">
        <v>7463.54</v>
      </c>
      <c r="AA321" s="409">
        <v>7490.7800000000007</v>
      </c>
      <c r="AB321" s="409">
        <v>7490.7800000000007</v>
      </c>
      <c r="AC321" s="368">
        <v>6809.8</v>
      </c>
      <c r="AD321" s="305">
        <v>5447.84</v>
      </c>
      <c r="AE321" s="289">
        <v>4824.9450000674997</v>
      </c>
      <c r="AF321" s="277">
        <v>3859.9560000539996</v>
      </c>
      <c r="AG321" s="263">
        <v>3859.9560000539996</v>
      </c>
      <c r="AH321" s="263">
        <v>3859.9560000539996</v>
      </c>
      <c r="AI321" s="208">
        <v>3473.9951399999995</v>
      </c>
      <c r="AJ321" s="208">
        <v>3473.9951399999995</v>
      </c>
      <c r="AK321" s="208">
        <v>3473.9951399999995</v>
      </c>
      <c r="AL321" s="208">
        <v>3473.9951399999995</v>
      </c>
      <c r="AM321" s="208">
        <v>3133.1124999999997</v>
      </c>
      <c r="AN321" s="191">
        <v>2506.4899999999998</v>
      </c>
      <c r="AO321" s="312">
        <f t="shared" ca="1" si="69"/>
        <v>1.1000125189052388</v>
      </c>
      <c r="AP321" s="144"/>
    </row>
    <row r="322" spans="1:42" ht="23.1" customHeight="1" x14ac:dyDescent="0.25">
      <c r="A322" s="449"/>
      <c r="B322" s="2">
        <v>2046</v>
      </c>
      <c r="C322" s="2" t="s">
        <v>493</v>
      </c>
      <c r="D322" s="91" t="s">
        <v>196</v>
      </c>
      <c r="E322" s="116">
        <f t="shared" si="73"/>
        <v>12900</v>
      </c>
      <c r="F322" s="117">
        <f t="shared" si="73"/>
        <v>7800</v>
      </c>
      <c r="G322" s="101"/>
      <c r="H322" s="45"/>
      <c r="I322" s="45"/>
      <c r="J322" s="71"/>
      <c r="K322" s="202">
        <f t="shared" si="60"/>
        <v>12900</v>
      </c>
      <c r="L322" s="202">
        <f t="shared" si="60"/>
        <v>7800</v>
      </c>
      <c r="M322" s="51"/>
      <c r="N322" s="13">
        <f t="shared" si="63"/>
        <v>12901.424999999999</v>
      </c>
      <c r="O322" s="13">
        <f t="shared" si="64"/>
        <v>7740.8549999999996</v>
      </c>
      <c r="P322" s="51"/>
      <c r="Q322" s="587">
        <v>5160.57</v>
      </c>
      <c r="R322" s="562">
        <v>4691.43</v>
      </c>
      <c r="S322" s="562">
        <v>4691.43</v>
      </c>
      <c r="T322" s="554">
        <v>4691.43</v>
      </c>
      <c r="U322" s="477">
        <v>4691.43</v>
      </c>
      <c r="V322" s="477">
        <v>4691.43</v>
      </c>
      <c r="W322" s="477">
        <v>4691.43</v>
      </c>
      <c r="X322" s="451">
        <v>4344</v>
      </c>
      <c r="Y322" s="451">
        <v>4344</v>
      </c>
      <c r="Z322" s="436">
        <v>3949.01</v>
      </c>
      <c r="AA322" s="409">
        <v>3963.4237499999999</v>
      </c>
      <c r="AB322" s="409">
        <v>3963.4237499999999</v>
      </c>
      <c r="AC322" s="368">
        <v>3603.1124999999997</v>
      </c>
      <c r="AD322" s="305">
        <v>2882.49</v>
      </c>
      <c r="AE322" s="289">
        <v>2487.4751249999999</v>
      </c>
      <c r="AF322" s="277">
        <v>1989.9801</v>
      </c>
      <c r="AG322" s="263">
        <v>1989.9801</v>
      </c>
      <c r="AH322" s="263">
        <v>1989.9801</v>
      </c>
      <c r="AI322" s="208">
        <v>1791</v>
      </c>
      <c r="AJ322" s="234">
        <v>1791</v>
      </c>
      <c r="AK322" s="208">
        <v>1985.1400799999999</v>
      </c>
      <c r="AL322" s="208">
        <v>1985.1400799999999</v>
      </c>
      <c r="AM322" s="208">
        <v>1790.35</v>
      </c>
      <c r="AN322" s="191">
        <v>1432.28</v>
      </c>
      <c r="AO322" s="312">
        <f t="shared" ca="1" si="69"/>
        <v>1.0999993605361265</v>
      </c>
    </row>
    <row r="323" spans="1:42" ht="23.1" customHeight="1" thickBot="1" x14ac:dyDescent="0.3">
      <c r="A323" s="449"/>
      <c r="B323" s="2">
        <v>2047</v>
      </c>
      <c r="C323" s="2" t="s">
        <v>492</v>
      </c>
      <c r="D323" s="217" t="s">
        <v>195</v>
      </c>
      <c r="E323" s="116">
        <f t="shared" si="73"/>
        <v>7400</v>
      </c>
      <c r="F323" s="117">
        <f t="shared" si="73"/>
        <v>4500</v>
      </c>
      <c r="G323" s="101"/>
      <c r="H323" s="45"/>
      <c r="I323" s="45"/>
      <c r="J323" s="71"/>
      <c r="K323" s="202">
        <f t="shared" si="60"/>
        <v>7400</v>
      </c>
      <c r="L323" s="202">
        <f t="shared" si="60"/>
        <v>4500</v>
      </c>
      <c r="M323" s="51"/>
      <c r="N323" s="13">
        <f t="shared" si="63"/>
        <v>7356.1749999999993</v>
      </c>
      <c r="O323" s="13">
        <f t="shared" si="64"/>
        <v>4413.7049999999999</v>
      </c>
      <c r="P323" s="51"/>
      <c r="Q323" s="587">
        <v>2942.47</v>
      </c>
      <c r="R323" s="562">
        <v>2674.98</v>
      </c>
      <c r="S323" s="562">
        <v>2674.98</v>
      </c>
      <c r="T323" s="554">
        <v>2674.98</v>
      </c>
      <c r="U323" s="477">
        <v>2674.98</v>
      </c>
      <c r="V323" s="477">
        <v>2674.98</v>
      </c>
      <c r="W323" s="477">
        <v>2674.98</v>
      </c>
      <c r="X323" s="450">
        <v>2477</v>
      </c>
      <c r="Y323" s="450">
        <v>2477</v>
      </c>
      <c r="Z323" s="436">
        <v>2251.66</v>
      </c>
      <c r="AA323" s="409">
        <v>2259.8812500000004</v>
      </c>
      <c r="AB323" s="409">
        <v>2259.8812500000004</v>
      </c>
      <c r="AC323" s="368">
        <v>2054.4375</v>
      </c>
      <c r="AD323" s="305">
        <v>1643.55</v>
      </c>
      <c r="AE323" s="289">
        <v>1418.041375</v>
      </c>
      <c r="AF323" s="277">
        <v>1134.4331</v>
      </c>
      <c r="AG323" s="263">
        <v>1134.4331</v>
      </c>
      <c r="AH323" s="263">
        <v>1134.4331</v>
      </c>
      <c r="AI323" s="208">
        <v>1021</v>
      </c>
      <c r="AJ323" s="234">
        <v>1021</v>
      </c>
      <c r="AK323" s="208">
        <v>1131.8907599999998</v>
      </c>
      <c r="AL323" s="208">
        <v>1131.8907599999998</v>
      </c>
      <c r="AM323" s="208">
        <v>1020.8249999999999</v>
      </c>
      <c r="AN323" s="191">
        <v>816.66</v>
      </c>
      <c r="AO323" s="312">
        <f t="shared" ca="1" si="69"/>
        <v>1.0999970093234341</v>
      </c>
    </row>
    <row r="324" spans="1:42" ht="23.1" customHeight="1" x14ac:dyDescent="0.25">
      <c r="A324" s="449"/>
      <c r="D324" s="80" t="s">
        <v>552</v>
      </c>
      <c r="E324" s="116">
        <f t="shared" si="73"/>
        <v>2900</v>
      </c>
      <c r="F324" s="117">
        <f t="shared" si="73"/>
        <v>1700</v>
      </c>
      <c r="G324" s="101"/>
      <c r="H324" s="45"/>
      <c r="I324" s="45"/>
      <c r="J324" s="71"/>
      <c r="K324" s="202">
        <f t="shared" si="60"/>
        <v>2900</v>
      </c>
      <c r="L324" s="202">
        <f t="shared" si="60"/>
        <v>1700</v>
      </c>
      <c r="M324" s="51"/>
      <c r="N324" s="13">
        <f t="shared" si="63"/>
        <v>2812.1749999999997</v>
      </c>
      <c r="O324" s="13">
        <f t="shared" si="64"/>
        <v>1687.3049999999998</v>
      </c>
      <c r="P324" s="51"/>
      <c r="Q324" s="587">
        <v>1124.8699999999999</v>
      </c>
      <c r="R324" s="562">
        <v>1022.61</v>
      </c>
      <c r="S324" s="562">
        <v>1022.61</v>
      </c>
      <c r="T324" s="554">
        <v>1022.61</v>
      </c>
      <c r="U324" s="477">
        <v>1022.61</v>
      </c>
      <c r="V324" s="477">
        <v>1022.61</v>
      </c>
      <c r="W324" s="477">
        <v>1022.61</v>
      </c>
      <c r="X324" s="450">
        <v>947</v>
      </c>
      <c r="Y324" s="450">
        <v>947</v>
      </c>
      <c r="Z324" s="436">
        <v>860.77</v>
      </c>
      <c r="AA324" s="409">
        <v>860.77</v>
      </c>
      <c r="AB324" s="409">
        <v>860.77</v>
      </c>
      <c r="AC324" s="368">
        <v>785.375</v>
      </c>
      <c r="AD324" s="305">
        <v>628.29999999999995</v>
      </c>
      <c r="AE324" s="289">
        <v>673.97426019</v>
      </c>
      <c r="AF324" s="277">
        <v>539.17940815199995</v>
      </c>
      <c r="AG324" s="263">
        <v>539.17940815199995</v>
      </c>
      <c r="AH324" s="263">
        <v>539.17940815199995</v>
      </c>
      <c r="AI324" s="208">
        <v>485.26631999999995</v>
      </c>
      <c r="AJ324" s="208">
        <v>485.26631999999995</v>
      </c>
      <c r="AK324" s="208">
        <v>485.26631999999995</v>
      </c>
      <c r="AL324" s="208">
        <v>485.26631999999995</v>
      </c>
      <c r="AM324" s="208">
        <v>437.65</v>
      </c>
      <c r="AN324" s="191">
        <v>350.12</v>
      </c>
      <c r="AO324" s="312">
        <f t="shared" ca="1" si="69"/>
        <v>1.0999990221100908</v>
      </c>
    </row>
    <row r="325" spans="1:42" ht="23.1" customHeight="1" x14ac:dyDescent="0.25">
      <c r="A325" s="449"/>
      <c r="D325" s="91" t="s">
        <v>551</v>
      </c>
      <c r="E325" s="116">
        <f t="shared" si="73"/>
        <v>1100</v>
      </c>
      <c r="F325" s="117">
        <f t="shared" si="73"/>
        <v>700</v>
      </c>
      <c r="G325" s="101"/>
      <c r="H325" s="45"/>
      <c r="I325" s="45"/>
      <c r="J325" s="71"/>
      <c r="K325" s="202">
        <f t="shared" si="60"/>
        <v>1100</v>
      </c>
      <c r="L325" s="202">
        <f t="shared" si="60"/>
        <v>700</v>
      </c>
      <c r="M325" s="51"/>
      <c r="N325" s="13">
        <f t="shared" si="63"/>
        <v>1009.7</v>
      </c>
      <c r="O325" s="13">
        <f t="shared" si="64"/>
        <v>605.81999999999994</v>
      </c>
      <c r="P325" s="51"/>
      <c r="Q325" s="587">
        <v>403.88</v>
      </c>
      <c r="R325" s="562">
        <v>367.16</v>
      </c>
      <c r="S325" s="562">
        <v>367.16</v>
      </c>
      <c r="T325" s="554">
        <v>367.16</v>
      </c>
      <c r="U325" s="477">
        <v>367.16</v>
      </c>
      <c r="V325" s="477">
        <v>367.16</v>
      </c>
      <c r="W325" s="477">
        <v>367.16</v>
      </c>
      <c r="X325" s="450">
        <v>340</v>
      </c>
      <c r="Y325" s="450">
        <v>340</v>
      </c>
      <c r="Z325" s="436">
        <v>309.04000000000002</v>
      </c>
      <c r="AA325" s="409">
        <v>309.04000000000002</v>
      </c>
      <c r="AB325" s="409">
        <v>309.04000000000002</v>
      </c>
      <c r="AC325" s="368">
        <v>281.97500000000002</v>
      </c>
      <c r="AD325" s="305">
        <v>225.58</v>
      </c>
      <c r="AE325" s="289">
        <v>269.59355403749998</v>
      </c>
      <c r="AF325" s="277">
        <v>215.67484322999999</v>
      </c>
      <c r="AG325" s="263">
        <v>215.67484322999999</v>
      </c>
      <c r="AH325" s="263">
        <v>215.67484322999999</v>
      </c>
      <c r="AI325" s="208">
        <v>194.10929999999999</v>
      </c>
      <c r="AJ325" s="208">
        <v>194.10929999999999</v>
      </c>
      <c r="AK325" s="208">
        <v>194.10929999999999</v>
      </c>
      <c r="AL325" s="208">
        <v>194.10929999999999</v>
      </c>
      <c r="AM325" s="208">
        <v>175.0625</v>
      </c>
      <c r="AN325" s="191">
        <v>140.05000000000001</v>
      </c>
      <c r="AO325" s="312">
        <f t="shared" ca="1" si="69"/>
        <v>1.1000108944329448</v>
      </c>
    </row>
    <row r="326" spans="1:42" ht="23.1" customHeight="1" x14ac:dyDescent="0.25">
      <c r="B326" s="2">
        <v>2046</v>
      </c>
      <c r="C326" s="2" t="s">
        <v>657</v>
      </c>
      <c r="D326" s="91" t="s">
        <v>732</v>
      </c>
      <c r="E326" s="116">
        <f t="shared" ref="E326:F327" si="74">MROUND(K326+4.7,10)</f>
        <v>7100</v>
      </c>
      <c r="F326" s="117">
        <f t="shared" si="74"/>
        <v>4300</v>
      </c>
      <c r="K326" s="202">
        <f t="shared" si="60"/>
        <v>7100</v>
      </c>
      <c r="L326" s="202">
        <f t="shared" si="60"/>
        <v>4300</v>
      </c>
      <c r="M326" s="51"/>
      <c r="N326" s="13">
        <f t="shared" si="63"/>
        <v>7094.2025000000012</v>
      </c>
      <c r="O326" s="13">
        <f t="shared" si="64"/>
        <v>4256.5215000000007</v>
      </c>
      <c r="P326" s="51"/>
      <c r="Q326" s="587">
        <v>2837.6810000000005</v>
      </c>
      <c r="R326" s="562">
        <v>2579.71</v>
      </c>
      <c r="S326" s="562">
        <v>2579.71</v>
      </c>
      <c r="T326" s="398">
        <v>2579.71</v>
      </c>
      <c r="U326" s="398">
        <v>2579.71</v>
      </c>
      <c r="V326" s="398">
        <v>2579.71</v>
      </c>
      <c r="W326" s="398">
        <v>2579.71</v>
      </c>
      <c r="X326" s="398">
        <v>2579.71</v>
      </c>
      <c r="Y326" s="398">
        <v>2579.71</v>
      </c>
      <c r="Z326" s="400">
        <v>2579.71</v>
      </c>
      <c r="AA326" s="400">
        <v>2579.71</v>
      </c>
      <c r="AB326" s="400">
        <v>2579.71</v>
      </c>
      <c r="AC326" s="367">
        <v>2579.71</v>
      </c>
      <c r="AD326" s="303">
        <v>2579.71</v>
      </c>
      <c r="AE326" s="289">
        <v>2487.4751249999999</v>
      </c>
      <c r="AF326" s="277">
        <v>1989.9801</v>
      </c>
      <c r="AG326" s="263">
        <v>1989.9801</v>
      </c>
      <c r="AH326" s="263">
        <v>1989.9801</v>
      </c>
      <c r="AI326" s="208">
        <v>1791</v>
      </c>
      <c r="AJ326" s="234">
        <v>1791</v>
      </c>
      <c r="AK326" s="208">
        <v>1985.1400799999999</v>
      </c>
      <c r="AL326" s="208">
        <v>1985.1400799999999</v>
      </c>
      <c r="AM326" s="208">
        <v>1790.35</v>
      </c>
      <c r="AN326" s="191">
        <v>1432.28</v>
      </c>
      <c r="AO326" s="312">
        <f t="shared" ca="1" si="69"/>
        <v>1.1000000000000001</v>
      </c>
    </row>
    <row r="327" spans="1:42" ht="23.1" customHeight="1" x14ac:dyDescent="0.25">
      <c r="B327" s="2">
        <v>2047</v>
      </c>
      <c r="C327" s="2" t="s">
        <v>657</v>
      </c>
      <c r="D327" s="91" t="s">
        <v>733</v>
      </c>
      <c r="E327" s="116">
        <f t="shared" si="74"/>
        <v>4000</v>
      </c>
      <c r="F327" s="117">
        <f t="shared" si="74"/>
        <v>2400</v>
      </c>
      <c r="K327" s="202">
        <f t="shared" si="60"/>
        <v>4000</v>
      </c>
      <c r="L327" s="202">
        <f t="shared" si="60"/>
        <v>2400</v>
      </c>
      <c r="M327" s="51"/>
      <c r="N327" s="13">
        <f t="shared" si="63"/>
        <v>3905.3850000000007</v>
      </c>
      <c r="O327" s="13">
        <f t="shared" si="64"/>
        <v>2343.2310000000002</v>
      </c>
      <c r="P327" s="51"/>
      <c r="Q327" s="587">
        <v>1562.1540000000002</v>
      </c>
      <c r="R327" s="562">
        <v>1420.14</v>
      </c>
      <c r="S327" s="562">
        <v>1420.14</v>
      </c>
      <c r="T327" s="398">
        <v>1420.14</v>
      </c>
      <c r="U327" s="398">
        <v>1420.14</v>
      </c>
      <c r="V327" s="398">
        <v>1420.14</v>
      </c>
      <c r="W327" s="398">
        <v>1420.14</v>
      </c>
      <c r="X327" s="398">
        <v>1420.14</v>
      </c>
      <c r="Y327" s="398">
        <v>1420.14</v>
      </c>
      <c r="Z327" s="400">
        <v>1420.14</v>
      </c>
      <c r="AA327" s="400">
        <v>1420.14</v>
      </c>
      <c r="AB327" s="400">
        <v>1420.14</v>
      </c>
      <c r="AC327" s="367">
        <v>1420.14</v>
      </c>
      <c r="AD327" s="303">
        <v>1420.14</v>
      </c>
      <c r="AE327" s="289">
        <v>1418.041375</v>
      </c>
      <c r="AF327" s="277">
        <v>1134.4331</v>
      </c>
      <c r="AG327" s="263">
        <v>1134.4331</v>
      </c>
      <c r="AH327" s="263">
        <v>1134.4331</v>
      </c>
      <c r="AI327" s="208">
        <v>1021</v>
      </c>
      <c r="AJ327" s="234">
        <v>1021</v>
      </c>
      <c r="AK327" s="208">
        <v>1131.8907599999998</v>
      </c>
      <c r="AL327" s="208">
        <v>1131.8907599999998</v>
      </c>
      <c r="AM327" s="208">
        <v>1020.8249999999999</v>
      </c>
      <c r="AN327" s="191">
        <v>816.66</v>
      </c>
      <c r="AO327" s="312">
        <f t="shared" ca="1" si="69"/>
        <v>1.1000000000000001</v>
      </c>
    </row>
    <row r="328" spans="1:42" ht="12" customHeight="1" x14ac:dyDescent="0.25">
      <c r="E328" s="138"/>
      <c r="F328" s="139"/>
      <c r="K328" s="202">
        <f t="shared" si="60"/>
        <v>0</v>
      </c>
      <c r="L328" s="202">
        <f t="shared" si="60"/>
        <v>0</v>
      </c>
      <c r="M328" s="51"/>
      <c r="N328" s="13"/>
      <c r="O328" s="13"/>
      <c r="P328" s="51"/>
      <c r="Q328" s="398"/>
      <c r="R328" s="398"/>
      <c r="S328" s="398"/>
      <c r="T328" s="398"/>
      <c r="U328" s="398"/>
      <c r="V328" s="398"/>
      <c r="W328" s="398"/>
      <c r="X328" s="398"/>
      <c r="Y328" s="398"/>
      <c r="Z328" s="400"/>
      <c r="AA328" s="400"/>
      <c r="AB328" s="400"/>
      <c r="AC328" s="367"/>
      <c r="AD328" s="303"/>
      <c r="AE328" s="289"/>
      <c r="AF328" s="277"/>
      <c r="AG328" s="263"/>
      <c r="AH328" s="263"/>
      <c r="AI328" s="208"/>
      <c r="AJ328" s="234"/>
      <c r="AK328" s="208"/>
      <c r="AL328" s="208"/>
      <c r="AM328" s="208"/>
      <c r="AN328" s="191"/>
      <c r="AO328" s="312" t="e">
        <f t="shared" ca="1" si="69"/>
        <v>#DIV/0!</v>
      </c>
    </row>
    <row r="329" spans="1:42" ht="23.1" customHeight="1" x14ac:dyDescent="0.25">
      <c r="D329" s="615" t="s">
        <v>525</v>
      </c>
      <c r="E329" s="615"/>
      <c r="F329" s="615"/>
      <c r="G329" s="615"/>
      <c r="H329" s="615"/>
      <c r="I329" s="615"/>
      <c r="J329" s="34"/>
      <c r="K329" s="202">
        <f t="shared" si="60"/>
        <v>0</v>
      </c>
      <c r="L329" s="202">
        <f t="shared" si="60"/>
        <v>0</v>
      </c>
      <c r="M329" s="2"/>
      <c r="N329" s="13"/>
      <c r="O329" s="13"/>
      <c r="P329" s="2"/>
      <c r="Q329" s="595">
        <v>45569</v>
      </c>
      <c r="R329" s="583">
        <v>45569</v>
      </c>
      <c r="S329" s="583">
        <v>45569</v>
      </c>
      <c r="T329" s="565">
        <v>45480</v>
      </c>
      <c r="U329" s="406">
        <v>45455</v>
      </c>
      <c r="V329" s="398"/>
      <c r="W329" s="398"/>
      <c r="X329" s="398"/>
      <c r="Y329" s="398"/>
      <c r="Z329" s="400"/>
      <c r="AA329" s="398"/>
      <c r="AB329" s="398"/>
      <c r="AC329" s="333"/>
      <c r="AD329" s="333"/>
      <c r="AE329" s="330"/>
      <c r="AF329" s="277"/>
      <c r="AG329" s="208"/>
      <c r="AH329" s="208"/>
      <c r="AI329" s="208"/>
      <c r="AJ329" s="208"/>
      <c r="AK329" s="208"/>
      <c r="AL329" s="208"/>
      <c r="AM329" s="208"/>
      <c r="AN329" s="53"/>
      <c r="AO329" s="312">
        <f t="shared" ca="1" si="69"/>
        <v>1</v>
      </c>
    </row>
    <row r="330" spans="1:42" ht="23.1" customHeight="1" x14ac:dyDescent="0.25">
      <c r="A330" s="543" t="s">
        <v>951</v>
      </c>
      <c r="B330" s="2">
        <v>1859</v>
      </c>
      <c r="C330" s="2" t="s">
        <v>400</v>
      </c>
      <c r="D330" s="4" t="s">
        <v>526</v>
      </c>
      <c r="E330" s="116">
        <f t="shared" ref="E330:F333" si="75">K330</f>
        <v>700</v>
      </c>
      <c r="F330" s="117">
        <f t="shared" si="75"/>
        <v>500</v>
      </c>
      <c r="G330" s="101"/>
      <c r="K330" s="202">
        <f t="shared" si="60"/>
        <v>700</v>
      </c>
      <c r="L330" s="202">
        <f t="shared" si="60"/>
        <v>500</v>
      </c>
      <c r="M330" s="51"/>
      <c r="N330" s="13">
        <f t="shared" si="63"/>
        <v>700.55803125000011</v>
      </c>
      <c r="O330" s="13">
        <f t="shared" si="64"/>
        <v>420.33481875000007</v>
      </c>
      <c r="P330" s="51"/>
      <c r="Q330" s="587">
        <v>280.22321250000005</v>
      </c>
      <c r="R330" s="562">
        <v>280.22321250000005</v>
      </c>
      <c r="S330" s="562">
        <v>280.22321250000005</v>
      </c>
      <c r="T330" s="554">
        <v>280.22321250000005</v>
      </c>
      <c r="U330" s="398">
        <v>280.22321250000005</v>
      </c>
      <c r="V330" s="398">
        <v>227.82375000000002</v>
      </c>
      <c r="W330" s="398">
        <v>227.82375000000002</v>
      </c>
      <c r="X330" s="398">
        <v>227.82375000000002</v>
      </c>
      <c r="Y330" s="398">
        <v>227.82375000000002</v>
      </c>
      <c r="Z330" s="400">
        <v>227.82375000000002</v>
      </c>
      <c r="AA330" s="409">
        <v>227.82375000000002</v>
      </c>
      <c r="AB330" s="409">
        <v>227.82375000000002</v>
      </c>
      <c r="AC330" s="367">
        <v>207.11250000000001</v>
      </c>
      <c r="AD330" s="303">
        <v>165.69</v>
      </c>
      <c r="AE330" s="289">
        <v>149.51325485249998</v>
      </c>
      <c r="AF330" s="277">
        <v>119.61060388199999</v>
      </c>
      <c r="AG330" s="263">
        <v>119.61060388199999</v>
      </c>
      <c r="AH330" s="263">
        <v>119.61060388199999</v>
      </c>
      <c r="AI330" s="208">
        <v>107.65061999999999</v>
      </c>
      <c r="AJ330" s="208">
        <v>107.65061999999999</v>
      </c>
      <c r="AK330" s="208">
        <v>107.65061999999999</v>
      </c>
      <c r="AL330" s="208">
        <v>107.65061999999999</v>
      </c>
      <c r="AM330" s="208">
        <v>97.087500000000006</v>
      </c>
      <c r="AN330" s="53">
        <v>77.67</v>
      </c>
      <c r="AO330" s="312">
        <f t="shared" ca="1" si="69"/>
        <v>1</v>
      </c>
    </row>
    <row r="331" spans="1:42" ht="23.1" customHeight="1" x14ac:dyDescent="0.25">
      <c r="B331" s="2">
        <v>1860</v>
      </c>
      <c r="C331" s="2" t="s">
        <v>401</v>
      </c>
      <c r="D331" s="4" t="s">
        <v>527</v>
      </c>
      <c r="E331" s="116">
        <f t="shared" si="75"/>
        <v>400</v>
      </c>
      <c r="F331" s="117">
        <f t="shared" si="75"/>
        <v>300</v>
      </c>
      <c r="G331" s="101"/>
      <c r="K331" s="202">
        <f t="shared" si="60"/>
        <v>400</v>
      </c>
      <c r="L331" s="202">
        <f t="shared" si="60"/>
        <v>300</v>
      </c>
      <c r="M331" s="51"/>
      <c r="N331" s="13">
        <f t="shared" si="63"/>
        <v>395.41425000000004</v>
      </c>
      <c r="O331" s="13">
        <f t="shared" si="64"/>
        <v>237.24855000000002</v>
      </c>
      <c r="P331" s="51"/>
      <c r="Q331" s="587">
        <v>158.16570000000002</v>
      </c>
      <c r="R331" s="562">
        <v>158.16570000000002</v>
      </c>
      <c r="S331" s="562">
        <v>158.16570000000002</v>
      </c>
      <c r="T331" s="554">
        <v>158.16570000000002</v>
      </c>
      <c r="U331" s="398">
        <v>158.16570000000002</v>
      </c>
      <c r="V331" s="398">
        <v>128.59</v>
      </c>
      <c r="W331" s="398">
        <v>128.59</v>
      </c>
      <c r="X331" s="398">
        <v>128.59</v>
      </c>
      <c r="Y331" s="398">
        <v>128.59</v>
      </c>
      <c r="Z331" s="400">
        <v>128.59</v>
      </c>
      <c r="AA331" s="409">
        <v>128.59</v>
      </c>
      <c r="AB331" s="409">
        <v>128.59</v>
      </c>
      <c r="AC331" s="367">
        <v>116.89999999999999</v>
      </c>
      <c r="AD331" s="303">
        <v>93.52</v>
      </c>
      <c r="AE331" s="289">
        <v>84.391156080000002</v>
      </c>
      <c r="AF331" s="277">
        <v>67.512924863999999</v>
      </c>
      <c r="AG331" s="263">
        <v>67.512924863999999</v>
      </c>
      <c r="AH331" s="263">
        <v>67.512924863999999</v>
      </c>
      <c r="AI331" s="208">
        <v>60.762239999999998</v>
      </c>
      <c r="AJ331" s="208">
        <v>60.762239999999998</v>
      </c>
      <c r="AK331" s="208">
        <v>60.762239999999998</v>
      </c>
      <c r="AL331" s="208">
        <v>60.762239999999998</v>
      </c>
      <c r="AM331" s="208">
        <v>54.800000000000004</v>
      </c>
      <c r="AN331" s="53">
        <v>43.84</v>
      </c>
      <c r="AO331" s="312">
        <f t="shared" ca="1" si="69"/>
        <v>1</v>
      </c>
    </row>
    <row r="332" spans="1:42" ht="23.1" customHeight="1" x14ac:dyDescent="0.25">
      <c r="D332" s="4" t="s">
        <v>528</v>
      </c>
      <c r="E332" s="116">
        <f t="shared" si="75"/>
        <v>300</v>
      </c>
      <c r="F332" s="117">
        <f t="shared" si="75"/>
        <v>200</v>
      </c>
      <c r="G332" s="101"/>
      <c r="K332" s="202">
        <f t="shared" si="60"/>
        <v>300</v>
      </c>
      <c r="L332" s="202">
        <f t="shared" si="60"/>
        <v>200</v>
      </c>
      <c r="M332" s="51"/>
      <c r="N332" s="13">
        <f t="shared" si="63"/>
        <v>219.27056249999998</v>
      </c>
      <c r="O332" s="13">
        <f t="shared" si="64"/>
        <v>131.56233750000001</v>
      </c>
      <c r="P332" s="51"/>
      <c r="Q332" s="587">
        <v>87.708224999999999</v>
      </c>
      <c r="R332" s="562">
        <v>87.708224999999999</v>
      </c>
      <c r="S332" s="562">
        <v>87.708224999999999</v>
      </c>
      <c r="T332" s="554">
        <v>87.708224999999999</v>
      </c>
      <c r="U332" s="398">
        <v>87.708224999999999</v>
      </c>
      <c r="V332" s="398">
        <v>71.307500000000005</v>
      </c>
      <c r="W332" s="398">
        <v>71.307500000000005</v>
      </c>
      <c r="X332" s="398">
        <v>71.307500000000005</v>
      </c>
      <c r="Y332" s="398">
        <v>71.307500000000005</v>
      </c>
      <c r="Z332" s="400">
        <v>71.307500000000005</v>
      </c>
      <c r="AA332" s="409">
        <v>71.307500000000005</v>
      </c>
      <c r="AB332" s="409">
        <v>71.307500000000005</v>
      </c>
      <c r="AC332" s="367">
        <v>64.825000000000003</v>
      </c>
      <c r="AD332" s="303">
        <v>51.86</v>
      </c>
      <c r="AE332" s="289">
        <v>46.757782417499996</v>
      </c>
      <c r="AF332" s="277">
        <v>37.406225933999998</v>
      </c>
      <c r="AG332" s="263">
        <v>37.406225933999998</v>
      </c>
      <c r="AH332" s="263">
        <v>37.406225933999998</v>
      </c>
      <c r="AI332" s="208">
        <v>33.665939999999999</v>
      </c>
      <c r="AJ332" s="208">
        <v>33.665939999999999</v>
      </c>
      <c r="AK332" s="208">
        <v>33.665939999999999</v>
      </c>
      <c r="AL332" s="208">
        <v>33.665939999999999</v>
      </c>
      <c r="AM332" s="208">
        <v>30.362499999999997</v>
      </c>
      <c r="AN332" s="53">
        <v>24.29</v>
      </c>
      <c r="AO332" s="312">
        <f t="shared" ca="1" si="69"/>
        <v>1</v>
      </c>
    </row>
    <row r="333" spans="1:42" ht="23.1" customHeight="1" x14ac:dyDescent="0.25">
      <c r="D333" s="4" t="s">
        <v>781</v>
      </c>
      <c r="E333" s="116">
        <f t="shared" si="75"/>
        <v>100</v>
      </c>
      <c r="F333" s="117">
        <f t="shared" si="75"/>
        <v>100</v>
      </c>
      <c r="K333" s="202">
        <f t="shared" si="60"/>
        <v>100</v>
      </c>
      <c r="L333" s="202">
        <f t="shared" si="60"/>
        <v>100</v>
      </c>
      <c r="M333" s="51"/>
      <c r="N333" s="13">
        <f t="shared" si="63"/>
        <v>41.858437500000001</v>
      </c>
      <c r="O333" s="13">
        <f t="shared" si="64"/>
        <v>25.115062500000001</v>
      </c>
      <c r="P333" s="51"/>
      <c r="Q333" s="587">
        <v>16.743375</v>
      </c>
      <c r="R333" s="562">
        <v>16.743375</v>
      </c>
      <c r="S333" s="562">
        <v>16.743375</v>
      </c>
      <c r="T333" s="554">
        <v>16.743375</v>
      </c>
      <c r="U333" s="398">
        <v>16.743375</v>
      </c>
      <c r="V333" s="398">
        <v>13.612500000000001</v>
      </c>
      <c r="W333" s="398">
        <v>13.612500000000001</v>
      </c>
      <c r="X333" s="398">
        <v>13.612500000000001</v>
      </c>
      <c r="Y333" s="398">
        <v>13.612500000000001</v>
      </c>
      <c r="Z333" s="400">
        <v>13.612500000000001</v>
      </c>
      <c r="AA333" s="409">
        <v>13.612500000000001</v>
      </c>
      <c r="AB333" s="409">
        <v>13.612500000000001</v>
      </c>
      <c r="AC333" s="367">
        <v>12.375</v>
      </c>
      <c r="AD333" s="303">
        <v>9.9</v>
      </c>
      <c r="AE333" s="289">
        <v>7.6999230000000001</v>
      </c>
      <c r="AF333" s="277">
        <v>6.1599383999999997</v>
      </c>
      <c r="AG333" s="263">
        <v>6.1599383999999997</v>
      </c>
      <c r="AH333" s="263">
        <v>6.1599383999999997</v>
      </c>
      <c r="AI333" s="208">
        <v>5.5439999999999996</v>
      </c>
      <c r="AJ333" s="208">
        <v>5.5439999999999996</v>
      </c>
      <c r="AK333" s="208">
        <v>5.5439999999999996</v>
      </c>
      <c r="AL333" s="208">
        <v>5.5439999999999996</v>
      </c>
      <c r="AM333" s="208">
        <v>5</v>
      </c>
      <c r="AN333" s="53">
        <v>4</v>
      </c>
      <c r="AO333" s="312">
        <f t="shared" ca="1" si="69"/>
        <v>1</v>
      </c>
    </row>
    <row r="334" spans="1:42" ht="23.1" customHeight="1" x14ac:dyDescent="0.25">
      <c r="D334" s="136"/>
      <c r="E334" s="138"/>
      <c r="F334" s="139"/>
      <c r="K334" s="202">
        <f t="shared" si="60"/>
        <v>0</v>
      </c>
      <c r="L334" s="202">
        <f t="shared" si="60"/>
        <v>0</v>
      </c>
      <c r="M334" s="51"/>
      <c r="N334" s="13"/>
      <c r="O334" s="13"/>
      <c r="P334" s="51"/>
      <c r="Q334" s="398"/>
      <c r="R334" s="398"/>
      <c r="S334" s="398"/>
      <c r="T334" s="398"/>
      <c r="U334" s="398"/>
      <c r="V334" s="398"/>
      <c r="W334" s="398"/>
      <c r="X334" s="398"/>
      <c r="Y334" s="398"/>
      <c r="Z334" s="400"/>
      <c r="AA334" s="400"/>
      <c r="AB334" s="400"/>
      <c r="AC334" s="367"/>
      <c r="AD334" s="303"/>
      <c r="AE334" s="289"/>
      <c r="AF334" s="277"/>
      <c r="AG334" s="263"/>
      <c r="AH334" s="263"/>
      <c r="AI334" s="208"/>
      <c r="AJ334" s="208"/>
      <c r="AK334" s="208"/>
      <c r="AL334" s="208"/>
      <c r="AM334" s="208"/>
      <c r="AN334" s="53"/>
      <c r="AO334" s="312" t="e">
        <f t="shared" ca="1" si="69"/>
        <v>#DIV/0!</v>
      </c>
    </row>
    <row r="335" spans="1:42" ht="23.1" customHeight="1" x14ac:dyDescent="0.25">
      <c r="D335" s="615" t="s">
        <v>13</v>
      </c>
      <c r="E335" s="615"/>
      <c r="F335" s="615"/>
      <c r="G335" s="615"/>
      <c r="H335" s="615"/>
      <c r="I335" s="615"/>
      <c r="J335" s="34"/>
      <c r="K335" s="202">
        <f t="shared" si="60"/>
        <v>0</v>
      </c>
      <c r="L335" s="202">
        <f t="shared" si="60"/>
        <v>0</v>
      </c>
      <c r="M335" s="2"/>
      <c r="N335" s="13"/>
      <c r="O335" s="13"/>
      <c r="P335" s="2"/>
      <c r="Q335" s="588">
        <v>45589</v>
      </c>
      <c r="R335" s="571">
        <v>45569</v>
      </c>
      <c r="S335" s="571">
        <v>45569</v>
      </c>
      <c r="T335" s="553">
        <v>45483</v>
      </c>
      <c r="U335" s="528">
        <v>45455</v>
      </c>
      <c r="V335" s="513">
        <v>45425</v>
      </c>
      <c r="W335" s="472">
        <v>280224</v>
      </c>
      <c r="X335" s="472">
        <v>230324</v>
      </c>
      <c r="Y335" s="398"/>
      <c r="Z335" s="400"/>
      <c r="AA335" s="400"/>
      <c r="AB335" s="400"/>
      <c r="AC335" s="332"/>
      <c r="AD335" s="338"/>
      <c r="AE335" s="330"/>
      <c r="AF335" s="277"/>
      <c r="AG335" s="272"/>
      <c r="AH335" s="263"/>
      <c r="AI335" s="208"/>
      <c r="AJ335" s="208"/>
      <c r="AK335" s="208"/>
      <c r="AL335" s="208"/>
      <c r="AM335" s="208"/>
      <c r="AN335" s="190"/>
      <c r="AO335" s="312">
        <f t="shared" ca="1" si="69"/>
        <v>1.0004388948627356</v>
      </c>
    </row>
    <row r="336" spans="1:42" ht="23.1" customHeight="1" x14ac:dyDescent="0.25">
      <c r="A336" s="2" t="s">
        <v>301</v>
      </c>
      <c r="B336" s="2">
        <v>450</v>
      </c>
      <c r="C336" s="2" t="s">
        <v>368</v>
      </c>
      <c r="D336" s="4" t="s">
        <v>739</v>
      </c>
      <c r="E336" s="116">
        <f t="shared" ref="E336:F338" si="76">K336</f>
        <v>5200</v>
      </c>
      <c r="F336" s="117">
        <f t="shared" si="76"/>
        <v>3100</v>
      </c>
      <c r="G336" s="101"/>
      <c r="K336" s="202">
        <f t="shared" ref="K336:L342" si="77">MROUND(N336+48,100)</f>
        <v>5200</v>
      </c>
      <c r="L336" s="202">
        <f t="shared" si="77"/>
        <v>3100</v>
      </c>
      <c r="M336" s="51"/>
      <c r="N336" s="13">
        <f t="shared" si="63"/>
        <v>5152.0249999999996</v>
      </c>
      <c r="O336" s="13">
        <f t="shared" si="64"/>
        <v>3091.2150000000001</v>
      </c>
      <c r="P336" s="51"/>
      <c r="Q336" s="589">
        <v>2060.81</v>
      </c>
      <c r="R336" s="579">
        <v>2060.81</v>
      </c>
      <c r="S336" s="579">
        <v>2060.81</v>
      </c>
      <c r="T336" s="556">
        <v>2060.81</v>
      </c>
      <c r="U336" s="534">
        <v>2455.7800000000002</v>
      </c>
      <c r="V336" s="468">
        <v>2455.7800000000002</v>
      </c>
      <c r="W336" s="468">
        <v>2455.7800000000002</v>
      </c>
      <c r="X336" s="468">
        <v>2455.7800000000002</v>
      </c>
      <c r="Y336" s="398">
        <v>2135.46</v>
      </c>
      <c r="Z336" s="436">
        <v>2135.46</v>
      </c>
      <c r="AA336" s="409">
        <v>2126.66</v>
      </c>
      <c r="AB336" s="409">
        <v>2126.66</v>
      </c>
      <c r="AC336" s="367">
        <v>1432.2874999999999</v>
      </c>
      <c r="AD336" s="306">
        <v>1145.83</v>
      </c>
      <c r="AE336" s="289">
        <v>987.5</v>
      </c>
      <c r="AF336" s="277">
        <v>790</v>
      </c>
      <c r="AG336" s="272">
        <v>790</v>
      </c>
      <c r="AH336" s="263">
        <v>859.77737999999999</v>
      </c>
      <c r="AI336" s="208">
        <v>859.77737999999999</v>
      </c>
      <c r="AJ336" s="208">
        <v>859.77737999999999</v>
      </c>
      <c r="AK336" s="208">
        <v>859.77737999999999</v>
      </c>
      <c r="AL336" s="208">
        <v>859.77737999999999</v>
      </c>
      <c r="AM336" s="208">
        <v>775.41250000000002</v>
      </c>
      <c r="AN336" s="190">
        <v>620.33000000000004</v>
      </c>
      <c r="AO336" s="312">
        <f t="shared" ca="1" si="69"/>
        <v>1</v>
      </c>
    </row>
    <row r="337" spans="1:42" ht="23.1" customHeight="1" x14ac:dyDescent="0.25">
      <c r="B337" s="2">
        <v>451</v>
      </c>
      <c r="C337" s="2" t="s">
        <v>369</v>
      </c>
      <c r="D337" s="4" t="s">
        <v>740</v>
      </c>
      <c r="E337" s="116">
        <f t="shared" si="76"/>
        <v>41000</v>
      </c>
      <c r="F337" s="117">
        <f t="shared" si="76"/>
        <v>24600</v>
      </c>
      <c r="G337" s="101"/>
      <c r="K337" s="202">
        <f t="shared" si="77"/>
        <v>41000</v>
      </c>
      <c r="L337" s="202">
        <f t="shared" si="77"/>
        <v>24600</v>
      </c>
      <c r="M337" s="51"/>
      <c r="N337" s="13">
        <f t="shared" si="63"/>
        <v>40916.300000000003</v>
      </c>
      <c r="O337" s="13">
        <f t="shared" si="64"/>
        <v>24549.78</v>
      </c>
      <c r="P337" s="51"/>
      <c r="Q337" s="589">
        <v>16366.52</v>
      </c>
      <c r="R337" s="579">
        <v>16366.52</v>
      </c>
      <c r="S337" s="579">
        <v>16366.52</v>
      </c>
      <c r="T337" s="556">
        <v>16366.52</v>
      </c>
      <c r="U337" s="534">
        <v>23837.26</v>
      </c>
      <c r="V337" s="468">
        <v>23837.26</v>
      </c>
      <c r="W337" s="468">
        <v>23837.26</v>
      </c>
      <c r="X337" s="468">
        <v>23837.26</v>
      </c>
      <c r="Y337" s="398">
        <v>20728.05</v>
      </c>
      <c r="Z337" s="436">
        <v>20728.05</v>
      </c>
      <c r="AA337" s="409">
        <v>20642.64</v>
      </c>
      <c r="AB337" s="409">
        <v>20642.64</v>
      </c>
      <c r="AC337" s="367">
        <v>13902.637500000001</v>
      </c>
      <c r="AD337" s="306">
        <v>11122.11</v>
      </c>
      <c r="AE337" s="289"/>
      <c r="AF337" s="277"/>
      <c r="AG337" s="263">
        <f t="shared" ref="AG337" ca="1" si="78">AO337*$Q$6</f>
        <v>45589</v>
      </c>
      <c r="AH337" s="263">
        <v>8265.4525799999992</v>
      </c>
      <c r="AI337" s="208">
        <v>8265.4525799999992</v>
      </c>
      <c r="AJ337" s="208">
        <v>8265.4525799999992</v>
      </c>
      <c r="AK337" s="208">
        <v>8265.4525799999992</v>
      </c>
      <c r="AL337" s="208">
        <v>8265.4525799999992</v>
      </c>
      <c r="AM337" s="208">
        <v>7454.4124999999995</v>
      </c>
      <c r="AN337" s="190">
        <v>5963.53</v>
      </c>
      <c r="AO337" s="312">
        <f t="shared" ca="1" si="69"/>
        <v>1</v>
      </c>
    </row>
    <row r="338" spans="1:42" ht="23.1" customHeight="1" x14ac:dyDescent="0.25">
      <c r="D338" s="4" t="s">
        <v>741</v>
      </c>
      <c r="E338" s="116">
        <f t="shared" si="76"/>
        <v>29800</v>
      </c>
      <c r="F338" s="117">
        <f t="shared" si="76"/>
        <v>17900</v>
      </c>
      <c r="G338" s="101"/>
      <c r="K338" s="202">
        <f t="shared" si="77"/>
        <v>29800</v>
      </c>
      <c r="L338" s="202">
        <f t="shared" si="77"/>
        <v>17900</v>
      </c>
      <c r="M338" s="51"/>
      <c r="N338" s="13">
        <f t="shared" si="63"/>
        <v>29746.525000000001</v>
      </c>
      <c r="O338" s="13">
        <f t="shared" si="64"/>
        <v>17847.915000000001</v>
      </c>
      <c r="P338" s="51"/>
      <c r="Q338" s="589">
        <v>11898.61</v>
      </c>
      <c r="R338" s="579">
        <v>11898.61</v>
      </c>
      <c r="S338" s="579">
        <v>11898.61</v>
      </c>
      <c r="T338" s="556">
        <v>11898.61</v>
      </c>
      <c r="U338" s="534">
        <v>15754.41</v>
      </c>
      <c r="V338" s="468">
        <v>15754.41</v>
      </c>
      <c r="W338" s="468">
        <v>15754.41</v>
      </c>
      <c r="X338" s="468">
        <v>15754.41</v>
      </c>
      <c r="Y338" s="398">
        <v>13699.49</v>
      </c>
      <c r="Z338" s="436">
        <v>13699.49</v>
      </c>
      <c r="AA338" s="409">
        <v>13643.03</v>
      </c>
      <c r="AB338" s="409">
        <v>13643.03</v>
      </c>
      <c r="AC338" s="367">
        <v>9188.4625000000015</v>
      </c>
      <c r="AD338" s="306">
        <v>7350.77</v>
      </c>
      <c r="AE338" s="289">
        <v>0</v>
      </c>
      <c r="AF338" s="277"/>
      <c r="AG338" s="208"/>
      <c r="AH338" s="208"/>
      <c r="AI338" s="208">
        <v>0</v>
      </c>
      <c r="AJ338" s="208">
        <v>0</v>
      </c>
      <c r="AK338" s="208">
        <v>0</v>
      </c>
      <c r="AL338" s="208">
        <v>0</v>
      </c>
      <c r="AM338" s="208">
        <v>0</v>
      </c>
      <c r="AN338" s="54"/>
      <c r="AO338" s="312">
        <f t="shared" ca="1" si="69"/>
        <v>1</v>
      </c>
    </row>
    <row r="339" spans="1:42" ht="23.1" customHeight="1" x14ac:dyDescent="0.25">
      <c r="D339" s="136"/>
      <c r="E339" s="138"/>
      <c r="F339" s="139"/>
      <c r="J339" s="34"/>
      <c r="K339" s="202">
        <f t="shared" si="77"/>
        <v>0</v>
      </c>
      <c r="L339" s="202">
        <f t="shared" si="77"/>
        <v>0</v>
      </c>
      <c r="M339" s="2"/>
      <c r="N339" s="13"/>
      <c r="O339" s="13"/>
      <c r="P339" s="2"/>
      <c r="Q339" s="398"/>
      <c r="R339" s="398"/>
      <c r="S339" s="398"/>
      <c r="T339" s="398"/>
      <c r="U339" s="398"/>
      <c r="V339" s="398"/>
      <c r="W339" s="398"/>
      <c r="X339" s="398"/>
      <c r="Y339" s="398"/>
      <c r="Z339" s="400"/>
      <c r="AA339" s="400"/>
      <c r="AB339" s="400"/>
      <c r="AC339" s="332"/>
      <c r="AD339" s="338"/>
      <c r="AE339" s="330"/>
      <c r="AF339" s="280"/>
      <c r="AG339" s="237"/>
      <c r="AH339" s="237"/>
      <c r="AI339" s="237"/>
      <c r="AJ339" s="237"/>
      <c r="AK339" s="237"/>
      <c r="AL339" s="237"/>
      <c r="AM339" s="237"/>
      <c r="AN339" s="131"/>
      <c r="AO339" s="312" t="e">
        <f t="shared" ca="1" si="69"/>
        <v>#DIV/0!</v>
      </c>
    </row>
    <row r="340" spans="1:42" ht="23.1" customHeight="1" x14ac:dyDescent="0.25">
      <c r="D340" s="615" t="s">
        <v>11</v>
      </c>
      <c r="E340" s="615"/>
      <c r="F340" s="615"/>
      <c r="G340" s="615"/>
      <c r="H340" s="615"/>
      <c r="I340" s="615"/>
      <c r="K340" s="202">
        <f t="shared" si="77"/>
        <v>0</v>
      </c>
      <c r="L340" s="202">
        <f t="shared" si="77"/>
        <v>0</v>
      </c>
      <c r="M340" s="51"/>
      <c r="N340" s="13"/>
      <c r="O340" s="13"/>
      <c r="P340" s="51"/>
      <c r="Q340" s="588">
        <v>45589</v>
      </c>
      <c r="R340" s="571">
        <v>45569</v>
      </c>
      <c r="S340" s="571">
        <v>45569</v>
      </c>
      <c r="T340" s="513">
        <v>45455</v>
      </c>
      <c r="U340" s="513">
        <v>45455</v>
      </c>
      <c r="V340" s="513">
        <v>45425</v>
      </c>
      <c r="W340" s="472">
        <v>150124</v>
      </c>
      <c r="X340" s="472">
        <v>230324</v>
      </c>
      <c r="Y340" s="398"/>
      <c r="Z340" s="400"/>
      <c r="AA340" s="400"/>
      <c r="AB340" s="400"/>
      <c r="AC340" s="367"/>
      <c r="AD340" s="305"/>
      <c r="AE340" s="289"/>
      <c r="AF340" s="277"/>
      <c r="AG340" s="263"/>
      <c r="AH340" s="263"/>
      <c r="AI340" s="208"/>
      <c r="AJ340" s="208"/>
      <c r="AK340" s="208"/>
      <c r="AL340" s="208"/>
      <c r="AM340" s="208"/>
      <c r="AN340" s="191"/>
      <c r="AO340" s="312">
        <f t="shared" ca="1" si="69"/>
        <v>1.0004388948627356</v>
      </c>
    </row>
    <row r="341" spans="1:42" ht="23.1" customHeight="1" x14ac:dyDescent="0.25">
      <c r="A341" s="2" t="s">
        <v>895</v>
      </c>
      <c r="B341" s="2">
        <v>1946</v>
      </c>
      <c r="C341" s="2" t="s">
        <v>445</v>
      </c>
      <c r="D341" s="4" t="s">
        <v>896</v>
      </c>
      <c r="E341" s="116">
        <f t="shared" ref="E341:F342" si="79">K341</f>
        <v>1200</v>
      </c>
      <c r="F341" s="117">
        <f t="shared" si="79"/>
        <v>700</v>
      </c>
      <c r="G341" s="101"/>
      <c r="K341" s="202">
        <f t="shared" si="77"/>
        <v>1200</v>
      </c>
      <c r="L341" s="202">
        <f t="shared" si="77"/>
        <v>700</v>
      </c>
      <c r="M341" s="51"/>
      <c r="N341" s="13">
        <f t="shared" si="63"/>
        <v>1125</v>
      </c>
      <c r="O341" s="13">
        <f t="shared" si="64"/>
        <v>675</v>
      </c>
      <c r="P341" s="51"/>
      <c r="Q341" s="587">
        <v>450</v>
      </c>
      <c r="R341" s="562">
        <v>373</v>
      </c>
      <c r="S341" s="562">
        <v>373</v>
      </c>
      <c r="T341" s="467">
        <v>373</v>
      </c>
      <c r="U341" s="467">
        <v>373</v>
      </c>
      <c r="V341" s="467">
        <v>360</v>
      </c>
      <c r="W341" s="467">
        <v>360</v>
      </c>
      <c r="X341" s="467">
        <v>372.88</v>
      </c>
      <c r="Y341" s="443">
        <v>344.08</v>
      </c>
      <c r="Z341" s="436">
        <v>344.08</v>
      </c>
      <c r="AA341" s="409">
        <v>344.08</v>
      </c>
      <c r="AB341" s="409">
        <v>344.08</v>
      </c>
      <c r="AC341" s="367">
        <v>332.875</v>
      </c>
      <c r="AD341" s="305">
        <v>266.3</v>
      </c>
      <c r="AE341" s="289">
        <v>218.38750000000002</v>
      </c>
      <c r="AF341" s="277">
        <v>174.71</v>
      </c>
      <c r="AG341" s="263">
        <v>174.71</v>
      </c>
      <c r="AH341" s="263">
        <v>174.71</v>
      </c>
      <c r="AI341" s="208">
        <v>172.95893999999998</v>
      </c>
      <c r="AJ341" s="208">
        <v>172.95893999999998</v>
      </c>
      <c r="AK341" s="208">
        <v>172.95893999999998</v>
      </c>
      <c r="AL341" s="208">
        <v>172.95893999999998</v>
      </c>
      <c r="AM341" s="208">
        <v>155.98750000000001</v>
      </c>
      <c r="AN341" s="191">
        <v>124.79</v>
      </c>
      <c r="AO341" s="312">
        <f t="shared" ca="1" si="69"/>
        <v>1.2064343163538873</v>
      </c>
    </row>
    <row r="342" spans="1:42" s="66" customFormat="1" ht="23.1" customHeight="1" x14ac:dyDescent="0.25">
      <c r="A342" s="2" t="s">
        <v>894</v>
      </c>
      <c r="B342" s="2">
        <v>1946</v>
      </c>
      <c r="C342" s="2" t="s">
        <v>445</v>
      </c>
      <c r="D342" s="4" t="s">
        <v>897</v>
      </c>
      <c r="E342" s="116">
        <f t="shared" si="79"/>
        <v>1000</v>
      </c>
      <c r="F342" s="117">
        <f t="shared" si="79"/>
        <v>600</v>
      </c>
      <c r="G342" s="101"/>
      <c r="H342" s="2"/>
      <c r="I342" s="2"/>
      <c r="J342" s="33"/>
      <c r="K342" s="202">
        <f t="shared" si="77"/>
        <v>1000</v>
      </c>
      <c r="L342" s="202">
        <f t="shared" si="77"/>
        <v>600</v>
      </c>
      <c r="M342" s="51"/>
      <c r="N342" s="13">
        <f t="shared" si="63"/>
        <v>950</v>
      </c>
      <c r="O342" s="13">
        <f t="shared" si="64"/>
        <v>570</v>
      </c>
      <c r="P342" s="63"/>
      <c r="Q342" s="587">
        <v>380</v>
      </c>
      <c r="R342" s="562">
        <v>380</v>
      </c>
      <c r="S342" s="562">
        <v>380</v>
      </c>
      <c r="T342" s="467">
        <v>380</v>
      </c>
      <c r="U342" s="467">
        <v>380</v>
      </c>
      <c r="V342" s="467">
        <v>330</v>
      </c>
      <c r="W342" s="467">
        <v>330</v>
      </c>
      <c r="X342" s="398">
        <v>287</v>
      </c>
      <c r="Y342" s="398">
        <v>287</v>
      </c>
      <c r="Z342" s="436">
        <v>287</v>
      </c>
      <c r="AA342" s="409">
        <v>250</v>
      </c>
      <c r="AB342" s="409">
        <v>250</v>
      </c>
      <c r="AC342" s="367">
        <v>215.625</v>
      </c>
      <c r="AD342" s="305">
        <v>172.5</v>
      </c>
      <c r="AE342" s="289">
        <v>141.16250000000002</v>
      </c>
      <c r="AF342" s="277">
        <v>112.93</v>
      </c>
      <c r="AG342" s="263">
        <v>112.93</v>
      </c>
      <c r="AH342" s="263">
        <v>112.93</v>
      </c>
      <c r="AI342" s="208">
        <v>102.56399999999999</v>
      </c>
      <c r="AJ342" s="208">
        <v>102.56399999999999</v>
      </c>
      <c r="AK342" s="208">
        <v>102.56399999999999</v>
      </c>
      <c r="AL342" s="208">
        <v>102.56399999999999</v>
      </c>
      <c r="AM342" s="208">
        <v>92.5</v>
      </c>
      <c r="AN342" s="191">
        <v>74</v>
      </c>
      <c r="AO342" s="312">
        <f t="shared" ca="1" si="69"/>
        <v>1</v>
      </c>
      <c r="AP342" s="144"/>
    </row>
    <row r="343" spans="1:42" ht="23.1" hidden="1" customHeight="1" x14ac:dyDescent="0.25">
      <c r="D343" s="179"/>
      <c r="E343" s="452"/>
      <c r="F343" s="453"/>
      <c r="G343" s="101"/>
      <c r="K343" s="202"/>
      <c r="L343" s="202"/>
      <c r="M343" s="51"/>
      <c r="N343" s="13"/>
      <c r="O343" s="13"/>
      <c r="P343" s="2"/>
      <c r="Q343" s="333"/>
      <c r="R343" s="333"/>
      <c r="S343" s="333"/>
      <c r="T343" s="333"/>
      <c r="U343" s="333"/>
      <c r="V343" s="333"/>
      <c r="W343" s="333"/>
      <c r="X343" s="333"/>
      <c r="Y343" s="333"/>
      <c r="Z343" s="454"/>
      <c r="AA343" s="455"/>
      <c r="AB343" s="455"/>
      <c r="AC343" s="332"/>
      <c r="AD343" s="329"/>
      <c r="AE343" s="330"/>
      <c r="AF343" s="280"/>
      <c r="AG343" s="331"/>
      <c r="AH343" s="331"/>
      <c r="AI343" s="237"/>
      <c r="AJ343" s="237"/>
      <c r="AK343" s="237"/>
      <c r="AL343" s="237"/>
      <c r="AM343" s="237"/>
      <c r="AN343" s="197"/>
      <c r="AO343" s="312"/>
    </row>
    <row r="344" spans="1:42" ht="23.1" customHeight="1" x14ac:dyDescent="0.25">
      <c r="D344" s="136"/>
      <c r="E344" s="138"/>
      <c r="F344" s="139"/>
      <c r="J344" s="34"/>
      <c r="K344" s="202"/>
      <c r="L344" s="202"/>
      <c r="M344" s="2"/>
      <c r="N344" s="13"/>
      <c r="O344" s="13"/>
      <c r="P344" s="2"/>
      <c r="Q344" s="398"/>
      <c r="R344" s="398"/>
      <c r="S344" s="398"/>
      <c r="T344" s="398"/>
      <c r="U344" s="398"/>
      <c r="V344" s="398"/>
      <c r="W344" s="398"/>
      <c r="X344" s="398"/>
      <c r="Y344" s="398"/>
      <c r="Z344" s="400"/>
      <c r="AA344" s="398"/>
      <c r="AB344" s="398"/>
      <c r="AC344" s="333"/>
      <c r="AD344" s="333"/>
      <c r="AE344" s="330"/>
      <c r="AF344" s="277"/>
      <c r="AG344" s="208"/>
      <c r="AH344" s="208"/>
      <c r="AI344" s="208">
        <v>0</v>
      </c>
      <c r="AJ344" s="208">
        <v>0</v>
      </c>
      <c r="AK344" s="208">
        <v>0</v>
      </c>
      <c r="AL344" s="208">
        <v>0</v>
      </c>
      <c r="AM344" s="208">
        <v>0</v>
      </c>
      <c r="AN344" s="197"/>
      <c r="AO344" s="312"/>
    </row>
  </sheetData>
  <mergeCells count="35">
    <mergeCell ref="D83:I83"/>
    <mergeCell ref="D25:I25"/>
    <mergeCell ref="D40:I40"/>
    <mergeCell ref="D52:I52"/>
    <mergeCell ref="D63:I63"/>
    <mergeCell ref="D78:I78"/>
    <mergeCell ref="D170:I170"/>
    <mergeCell ref="D88:I88"/>
    <mergeCell ref="D96:I96"/>
    <mergeCell ref="D107:I107"/>
    <mergeCell ref="D113:I113"/>
    <mergeCell ref="D119:I119"/>
    <mergeCell ref="D125:I125"/>
    <mergeCell ref="D135:I135"/>
    <mergeCell ref="D141:I141"/>
    <mergeCell ref="D147:I147"/>
    <mergeCell ref="D153:I153"/>
    <mergeCell ref="D162:I162"/>
    <mergeCell ref="D300:I300"/>
    <mergeCell ref="D176:I176"/>
    <mergeCell ref="D187:I187"/>
    <mergeCell ref="D193:I193"/>
    <mergeCell ref="D203:I203"/>
    <mergeCell ref="D228:I228"/>
    <mergeCell ref="D245:I245"/>
    <mergeCell ref="D254:I254"/>
    <mergeCell ref="D271:I271"/>
    <mergeCell ref="D277:I277"/>
    <mergeCell ref="D281:I281"/>
    <mergeCell ref="D291:I291"/>
    <mergeCell ref="D312:I312"/>
    <mergeCell ref="D320:I320"/>
    <mergeCell ref="D329:I329"/>
    <mergeCell ref="D335:I335"/>
    <mergeCell ref="D340:I340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D6F2-9EFA-4C2B-9361-59C1A788217B}">
  <sheetPr>
    <tabColor theme="5" tint="0.39997558519241921"/>
    <pageSetUpPr fitToPage="1"/>
  </sheetPr>
  <dimension ref="A1:AW344"/>
  <sheetViews>
    <sheetView topLeftCell="D1" zoomScaleNormal="100" workbookViewId="0">
      <selection activeCell="AQ272" sqref="AQ272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hidden="1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20" width="14.85546875" style="392" customWidth="1"/>
    <col min="21" max="26" width="14.85546875" style="392" hidden="1" customWidth="1"/>
    <col min="27" max="27" width="14.85546875" style="429" hidden="1" customWidth="1"/>
    <col min="28" max="29" width="14.85546875" style="392" hidden="1" customWidth="1"/>
    <col min="30" max="30" width="14.85546875" style="363" hidden="1" customWidth="1"/>
    <col min="31" max="31" width="14.85546875" style="297" hidden="1" customWidth="1"/>
    <col min="32" max="32" width="14.85546875" style="286" hidden="1" customWidth="1"/>
    <col min="33" max="33" width="14.85546875" style="273" hidden="1" customWidth="1"/>
    <col min="34" max="40" width="14.85546875" style="199" hidden="1" customWidth="1"/>
    <col min="41" max="41" width="14.85546875" style="11" hidden="1" customWidth="1"/>
    <col min="42" max="42" width="11.42578125" style="285" customWidth="1"/>
    <col min="43" max="43" width="14.7109375" style="144" customWidth="1"/>
    <col min="44" max="45" width="11.42578125" style="34" customWidth="1"/>
    <col min="46" max="16384" width="11.42578125" style="34"/>
  </cols>
  <sheetData>
    <row r="1" spans="1:49" ht="23.1" customHeight="1" x14ac:dyDescent="0.25">
      <c r="N1" s="11">
        <v>2.2000000000000002</v>
      </c>
      <c r="O1" s="11">
        <v>1.2</v>
      </c>
      <c r="Q1" s="596">
        <v>45614</v>
      </c>
      <c r="R1" s="596">
        <v>45598</v>
      </c>
      <c r="S1" s="584">
        <v>45591</v>
      </c>
      <c r="T1" s="573">
        <v>45569</v>
      </c>
      <c r="U1" s="557">
        <v>45482</v>
      </c>
      <c r="V1" s="525">
        <v>45472</v>
      </c>
      <c r="W1" s="466" t="s">
        <v>942</v>
      </c>
      <c r="X1" s="466" t="s">
        <v>899</v>
      </c>
      <c r="Y1" s="466" t="s">
        <v>888</v>
      </c>
      <c r="Z1" s="466" t="s">
        <v>888</v>
      </c>
      <c r="AC1" s="392" t="s">
        <v>853</v>
      </c>
    </row>
    <row r="2" spans="1:49" ht="23.1" customHeight="1" x14ac:dyDescent="0.25">
      <c r="N2" s="11">
        <v>2.2999999999999998</v>
      </c>
      <c r="O2" s="11">
        <v>1.3</v>
      </c>
      <c r="Q2" s="585" t="s">
        <v>639</v>
      </c>
      <c r="R2" s="585" t="s">
        <v>954</v>
      </c>
      <c r="S2" s="585" t="s">
        <v>984</v>
      </c>
      <c r="T2" s="574" t="s">
        <v>954</v>
      </c>
      <c r="U2" s="558" t="s">
        <v>954</v>
      </c>
      <c r="V2" s="544" t="s">
        <v>669</v>
      </c>
      <c r="W2" s="444"/>
      <c r="X2" s="444"/>
      <c r="Y2" s="444"/>
      <c r="Z2" s="444" t="s">
        <v>871</v>
      </c>
      <c r="AA2" s="442" t="s">
        <v>870</v>
      </c>
      <c r="AC2" s="392" t="s">
        <v>848</v>
      </c>
    </row>
    <row r="3" spans="1:49" ht="23.1" customHeight="1" thickBot="1" x14ac:dyDescent="0.3">
      <c r="N3" s="11">
        <v>2.4</v>
      </c>
      <c r="O3" s="11">
        <v>1.4</v>
      </c>
      <c r="Q3" s="586" t="s">
        <v>991</v>
      </c>
      <c r="R3" s="586" t="s">
        <v>985</v>
      </c>
      <c r="S3" s="586" t="s">
        <v>985</v>
      </c>
      <c r="T3" s="575" t="s">
        <v>983</v>
      </c>
      <c r="U3" s="559" t="s">
        <v>956</v>
      </c>
      <c r="V3" s="545">
        <v>45476</v>
      </c>
      <c r="W3" s="444"/>
      <c r="X3" s="444"/>
      <c r="Y3" s="444"/>
      <c r="Z3" s="444">
        <v>2.5</v>
      </c>
      <c r="AA3" s="442">
        <v>2.5</v>
      </c>
      <c r="AC3" s="392" t="s">
        <v>852</v>
      </c>
    </row>
    <row r="4" spans="1:49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585"/>
      <c r="R4" s="585"/>
      <c r="S4" s="574"/>
      <c r="T4" s="574"/>
      <c r="U4" s="570" t="s">
        <v>980</v>
      </c>
      <c r="V4" s="444"/>
      <c r="W4" s="444"/>
      <c r="X4" s="444"/>
      <c r="Y4" s="444"/>
      <c r="Z4" s="444">
        <v>1.5</v>
      </c>
      <c r="AA4" s="442">
        <v>1.5</v>
      </c>
      <c r="AB4" s="392"/>
      <c r="AC4" s="392" t="s">
        <v>854</v>
      </c>
      <c r="AD4" s="363" t="s">
        <v>839</v>
      </c>
      <c r="AE4" s="297" t="s">
        <v>691</v>
      </c>
      <c r="AF4" s="286" t="s">
        <v>659</v>
      </c>
      <c r="AG4" s="273" t="s">
        <v>706</v>
      </c>
      <c r="AH4" s="270" t="s">
        <v>705</v>
      </c>
      <c r="AI4" s="264" t="s">
        <v>691</v>
      </c>
      <c r="AJ4" s="243" t="s">
        <v>669</v>
      </c>
      <c r="AK4" s="235" t="s">
        <v>669</v>
      </c>
      <c r="AL4" s="222" t="s">
        <v>669</v>
      </c>
      <c r="AM4" s="218" t="s">
        <v>668</v>
      </c>
      <c r="AN4" s="199" t="s">
        <v>659</v>
      </c>
      <c r="AO4" s="245" t="s">
        <v>675</v>
      </c>
      <c r="AP4" s="285"/>
      <c r="AR4" s="34"/>
      <c r="AS4" s="34"/>
      <c r="AT4" s="34"/>
      <c r="AU4" s="34"/>
      <c r="AV4" s="34"/>
      <c r="AW4" s="34"/>
    </row>
    <row r="5" spans="1:49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597" t="s">
        <v>944</v>
      </c>
      <c r="R5" s="597" t="s">
        <v>944</v>
      </c>
      <c r="S5" s="576" t="s">
        <v>944</v>
      </c>
      <c r="T5" s="576" t="s">
        <v>944</v>
      </c>
      <c r="U5" s="550" t="s">
        <v>944</v>
      </c>
      <c r="V5" s="445" t="s">
        <v>944</v>
      </c>
      <c r="W5" s="445" t="s">
        <v>898</v>
      </c>
      <c r="X5" s="445" t="s">
        <v>898</v>
      </c>
      <c r="Y5" s="445" t="s">
        <v>872</v>
      </c>
      <c r="Z5" s="445" t="s">
        <v>872</v>
      </c>
      <c r="AA5" s="437" t="s">
        <v>864</v>
      </c>
      <c r="AB5" s="421" t="s">
        <v>639</v>
      </c>
      <c r="AC5" s="393"/>
      <c r="AD5" s="364">
        <v>45274</v>
      </c>
      <c r="AE5" s="298">
        <v>45253</v>
      </c>
      <c r="AF5" s="287">
        <v>45254</v>
      </c>
      <c r="AG5" s="274">
        <v>45246</v>
      </c>
      <c r="AH5" s="265">
        <v>45233</v>
      </c>
      <c r="AI5" s="265">
        <v>45225</v>
      </c>
      <c r="AJ5" s="244">
        <v>45218</v>
      </c>
      <c r="AK5" s="236">
        <v>45195</v>
      </c>
      <c r="AL5" s="223">
        <v>45183</v>
      </c>
      <c r="AM5" s="219">
        <v>45166</v>
      </c>
      <c r="AN5" s="203">
        <v>45155</v>
      </c>
      <c r="AO5" s="11"/>
      <c r="AP5" s="285"/>
      <c r="AR5" s="34"/>
      <c r="AS5" s="34"/>
      <c r="AT5" s="34"/>
      <c r="AU5" s="34"/>
      <c r="AV5" s="34"/>
      <c r="AW5" s="34"/>
    </row>
    <row r="6" spans="1:49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598">
        <v>45610</v>
      </c>
      <c r="R6" s="598">
        <v>45589</v>
      </c>
      <c r="S6" s="577">
        <v>45591</v>
      </c>
      <c r="T6" s="577">
        <v>45565</v>
      </c>
      <c r="U6" s="551">
        <v>45480</v>
      </c>
      <c r="V6" s="394">
        <v>45455</v>
      </c>
      <c r="W6" s="394">
        <v>45401</v>
      </c>
      <c r="X6" s="394">
        <v>45401</v>
      </c>
      <c r="Y6" s="394">
        <v>45373</v>
      </c>
      <c r="Z6" s="394">
        <v>45348</v>
      </c>
      <c r="AA6" s="438">
        <v>45326</v>
      </c>
      <c r="AB6" s="422">
        <v>45317</v>
      </c>
      <c r="AC6" s="394">
        <v>45295</v>
      </c>
      <c r="AD6" s="365">
        <v>45274</v>
      </c>
      <c r="AE6" s="304">
        <v>45267</v>
      </c>
      <c r="AF6" s="288"/>
      <c r="AG6" s="275"/>
      <c r="AH6" s="266"/>
      <c r="AI6" s="266">
        <v>1.3859999999999999</v>
      </c>
      <c r="AJ6" s="220"/>
      <c r="AK6" s="220"/>
      <c r="AL6" s="220"/>
      <c r="AM6" s="220">
        <v>1.3859999999999999</v>
      </c>
      <c r="AN6" s="206"/>
      <c r="AO6" s="36"/>
      <c r="AP6" s="285"/>
      <c r="AR6" s="34"/>
      <c r="AS6" s="34"/>
      <c r="AT6" s="34"/>
      <c r="AU6" s="34"/>
      <c r="AV6" s="34"/>
      <c r="AW6" s="34"/>
    </row>
    <row r="7" spans="1:49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569" t="s">
        <v>979</v>
      </c>
      <c r="L7" s="201"/>
      <c r="M7" s="41"/>
      <c r="N7" s="12">
        <v>2.5</v>
      </c>
      <c r="O7" s="12">
        <v>1.5</v>
      </c>
      <c r="P7" s="41"/>
      <c r="Q7" s="599"/>
      <c r="R7" s="599"/>
      <c r="S7" s="578" t="s">
        <v>235</v>
      </c>
      <c r="T7" s="578" t="s">
        <v>235</v>
      </c>
      <c r="U7" s="552" t="s">
        <v>235</v>
      </c>
      <c r="V7" s="395" t="s">
        <v>235</v>
      </c>
      <c r="W7" s="395" t="s">
        <v>235</v>
      </c>
      <c r="X7" s="395" t="s">
        <v>235</v>
      </c>
      <c r="Y7" s="395" t="s">
        <v>235</v>
      </c>
      <c r="Z7" s="395" t="s">
        <v>235</v>
      </c>
      <c r="AA7" s="439" t="s">
        <v>235</v>
      </c>
      <c r="AB7" s="423" t="s">
        <v>235</v>
      </c>
      <c r="AC7" s="395" t="s">
        <v>235</v>
      </c>
      <c r="AD7" s="366" t="s">
        <v>235</v>
      </c>
      <c r="AE7" s="299" t="s">
        <v>235</v>
      </c>
      <c r="AF7" s="296" t="s">
        <v>235</v>
      </c>
      <c r="AG7" s="276" t="s">
        <v>235</v>
      </c>
      <c r="AH7" s="271" t="s">
        <v>235</v>
      </c>
      <c r="AI7" s="267" t="s">
        <v>235</v>
      </c>
      <c r="AJ7" s="221" t="s">
        <v>235</v>
      </c>
      <c r="AK7" s="221" t="s">
        <v>235</v>
      </c>
      <c r="AL7" s="221" t="s">
        <v>235</v>
      </c>
      <c r="AM7" s="221" t="s">
        <v>235</v>
      </c>
      <c r="AN7" s="207" t="s">
        <v>235</v>
      </c>
      <c r="AO7" s="42" t="s">
        <v>235</v>
      </c>
      <c r="AP7" s="285"/>
      <c r="AR7" s="34"/>
      <c r="AS7" s="34"/>
      <c r="AT7" s="34"/>
      <c r="AU7" s="34"/>
      <c r="AV7" s="34"/>
      <c r="AW7" s="34"/>
    </row>
    <row r="8" spans="1:49" s="144" customFormat="1" ht="23.1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600"/>
      <c r="R8" s="600"/>
      <c r="S8" s="552"/>
      <c r="T8" s="552"/>
      <c r="U8" s="552"/>
      <c r="V8" s="395"/>
      <c r="W8" s="395"/>
      <c r="X8" s="395"/>
      <c r="Y8" s="395"/>
      <c r="Z8" s="395"/>
      <c r="AA8" s="430"/>
      <c r="AB8" s="423"/>
      <c r="AC8" s="396" t="s">
        <v>840</v>
      </c>
      <c r="AD8" s="377" t="s">
        <v>840</v>
      </c>
      <c r="AE8" s="348"/>
      <c r="AF8" s="349"/>
      <c r="AG8" s="350"/>
      <c r="AH8" s="351"/>
      <c r="AI8" s="351"/>
      <c r="AJ8" s="207"/>
      <c r="AK8" s="207"/>
      <c r="AL8" s="207"/>
      <c r="AM8" s="207"/>
      <c r="AN8" s="207"/>
      <c r="AO8" s="10"/>
      <c r="AP8" s="285"/>
      <c r="AR8" s="34"/>
      <c r="AS8" s="34"/>
      <c r="AT8" s="34"/>
      <c r="AU8" s="34"/>
      <c r="AV8" s="34"/>
      <c r="AW8" s="34"/>
    </row>
    <row r="9" spans="1:49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588">
        <v>45589</v>
      </c>
      <c r="R9" s="588">
        <v>45589</v>
      </c>
      <c r="S9" s="571">
        <v>45589</v>
      </c>
      <c r="T9" s="571">
        <v>45569</v>
      </c>
      <c r="U9" s="553">
        <v>45483</v>
      </c>
      <c r="V9" s="528">
        <v>45455</v>
      </c>
      <c r="W9" s="513">
        <v>45425</v>
      </c>
      <c r="X9" s="472">
        <v>290224</v>
      </c>
      <c r="Y9" s="472">
        <v>220324</v>
      </c>
      <c r="Z9" s="471"/>
      <c r="AA9" s="431"/>
      <c r="AB9" s="397"/>
      <c r="AC9" s="397">
        <v>1.1000000000000001</v>
      </c>
      <c r="AD9" s="375">
        <v>1.45</v>
      </c>
      <c r="AE9" s="321"/>
      <c r="AF9" s="322"/>
      <c r="AG9" s="279"/>
      <c r="AH9" s="323"/>
      <c r="AI9" s="323"/>
      <c r="AJ9" s="211"/>
      <c r="AK9" s="211"/>
      <c r="AL9" s="211"/>
      <c r="AM9" s="211"/>
      <c r="AN9" s="211"/>
      <c r="AO9" s="197"/>
      <c r="AP9" s="312"/>
      <c r="AR9" s="34"/>
      <c r="AS9" s="34"/>
      <c r="AT9" s="34"/>
      <c r="AU9" s="34"/>
      <c r="AV9" s="34"/>
      <c r="AW9" s="34"/>
    </row>
    <row r="10" spans="1:49" s="144" customFormat="1" ht="23.1" customHeight="1" x14ac:dyDescent="0.25">
      <c r="A10" s="516" t="s">
        <v>986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200</v>
      </c>
      <c r="G10" s="101"/>
      <c r="H10" s="2"/>
      <c r="I10" s="2"/>
      <c r="J10" s="47"/>
      <c r="K10" s="202">
        <f>MROUND(N10+48,100)</f>
        <v>200</v>
      </c>
      <c r="L10" s="202">
        <f>MROUND(O10+48,100)</f>
        <v>200</v>
      </c>
      <c r="M10" s="51"/>
      <c r="N10" s="13">
        <f>Q10*$N$7</f>
        <v>199.02500000000001</v>
      </c>
      <c r="O10" s="13">
        <f>Q10*$O$7</f>
        <v>119.41499999999999</v>
      </c>
      <c r="P10" s="51"/>
      <c r="Q10" s="587">
        <v>79.61</v>
      </c>
      <c r="R10" s="587">
        <v>79.61</v>
      </c>
      <c r="S10" s="562">
        <v>79.61</v>
      </c>
      <c r="T10" s="562">
        <v>79.61</v>
      </c>
      <c r="U10" s="554">
        <v>79.61</v>
      </c>
      <c r="V10" s="529">
        <v>79.61</v>
      </c>
      <c r="W10" s="467">
        <v>79.61</v>
      </c>
      <c r="X10" s="467">
        <v>79.61</v>
      </c>
      <c r="Y10" s="467">
        <v>79.61</v>
      </c>
      <c r="Z10" s="398">
        <v>52.24</v>
      </c>
      <c r="AA10" s="436">
        <v>52.24</v>
      </c>
      <c r="AB10" s="399">
        <v>62.464187499999994</v>
      </c>
      <c r="AC10" s="399">
        <v>62.464187499999994</v>
      </c>
      <c r="AD10" s="371">
        <v>56.785624999999989</v>
      </c>
      <c r="AE10" s="303">
        <v>39.162499999999994</v>
      </c>
      <c r="AF10" s="289">
        <v>39.162499999999994</v>
      </c>
      <c r="AG10" s="277">
        <v>31.33</v>
      </c>
      <c r="AH10" s="263">
        <v>31.33</v>
      </c>
      <c r="AI10" s="263">
        <v>31.33</v>
      </c>
      <c r="AJ10" s="208">
        <v>27.983339999999998</v>
      </c>
      <c r="AK10" s="208">
        <v>27.983339999999998</v>
      </c>
      <c r="AL10" s="208">
        <v>27.983339999999998</v>
      </c>
      <c r="AM10" s="208">
        <v>27.983339999999998</v>
      </c>
      <c r="AN10" s="208">
        <v>25.237500000000001</v>
      </c>
      <c r="AO10" s="190">
        <v>20.190000000000001</v>
      </c>
      <c r="AP10" s="312">
        <f t="shared" ref="AP10:AP73" ca="1" si="0">Q10/OFFSET(Q10,0,1)</f>
        <v>1</v>
      </c>
      <c r="AR10" s="34"/>
      <c r="AS10" s="34"/>
      <c r="AT10" s="34"/>
      <c r="AU10" s="34"/>
      <c r="AV10" s="34"/>
      <c r="AW10" s="34"/>
    </row>
    <row r="11" spans="1:49" s="144" customFormat="1" ht="23.1" customHeight="1" x14ac:dyDescent="0.25">
      <c r="A11" s="516" t="s">
        <v>986</v>
      </c>
      <c r="B11" s="2">
        <v>4757</v>
      </c>
      <c r="C11" s="2" t="s">
        <v>506</v>
      </c>
      <c r="D11" s="3" t="s">
        <v>96</v>
      </c>
      <c r="E11" s="116">
        <f t="shared" ref="E11:F23" si="1">K11</f>
        <v>400</v>
      </c>
      <c r="F11" s="117">
        <f t="shared" si="1"/>
        <v>200</v>
      </c>
      <c r="G11" s="101"/>
      <c r="H11" s="2"/>
      <c r="I11" s="2"/>
      <c r="J11" s="47"/>
      <c r="K11" s="202">
        <f t="shared" ref="K11:L74" si="2">MROUND(N11+48,100)</f>
        <v>400</v>
      </c>
      <c r="L11" s="202">
        <f t="shared" si="2"/>
        <v>200</v>
      </c>
      <c r="M11" s="51"/>
      <c r="N11" s="13">
        <f t="shared" ref="N11:N74" si="3">Q11*$N$7</f>
        <v>314.5</v>
      </c>
      <c r="O11" s="13">
        <f t="shared" ref="O11:O74" si="4">Q11*$O$7</f>
        <v>188.7</v>
      </c>
      <c r="P11" s="51"/>
      <c r="Q11" s="587">
        <v>125.8</v>
      </c>
      <c r="R11" s="587">
        <v>125.8</v>
      </c>
      <c r="S11" s="562">
        <v>125.8</v>
      </c>
      <c r="T11" s="562">
        <v>125.8</v>
      </c>
      <c r="U11" s="554">
        <v>125.8</v>
      </c>
      <c r="V11" s="529">
        <v>125.8</v>
      </c>
      <c r="W11" s="467">
        <v>125.8</v>
      </c>
      <c r="X11" s="467">
        <v>125.8</v>
      </c>
      <c r="Y11" s="467">
        <v>125.8</v>
      </c>
      <c r="Z11" s="398">
        <v>84.37</v>
      </c>
      <c r="AA11" s="436">
        <v>84.37</v>
      </c>
      <c r="AB11" s="399">
        <v>100.88374999999999</v>
      </c>
      <c r="AC11" s="399">
        <v>100.88374999999999</v>
      </c>
      <c r="AD11" s="371">
        <v>91.712499999999991</v>
      </c>
      <c r="AE11" s="303">
        <v>63.25</v>
      </c>
      <c r="AF11" s="289">
        <v>63.25</v>
      </c>
      <c r="AG11" s="277">
        <v>50.6</v>
      </c>
      <c r="AH11" s="263">
        <v>50.6</v>
      </c>
      <c r="AI11" s="263">
        <v>50.6</v>
      </c>
      <c r="AJ11" s="208">
        <v>42.397739999999999</v>
      </c>
      <c r="AK11" s="208">
        <v>42.397739999999999</v>
      </c>
      <c r="AL11" s="208">
        <v>42.397739999999999</v>
      </c>
      <c r="AM11" s="208">
        <v>42.397739999999999</v>
      </c>
      <c r="AN11" s="208">
        <v>38.237499999999997</v>
      </c>
      <c r="AO11" s="190">
        <v>30.59</v>
      </c>
      <c r="AP11" s="312">
        <f t="shared" ca="1" si="0"/>
        <v>1</v>
      </c>
      <c r="AR11" s="34"/>
      <c r="AS11" s="34"/>
      <c r="AT11" s="34"/>
      <c r="AU11" s="34"/>
      <c r="AV11" s="34"/>
      <c r="AW11" s="34"/>
    </row>
    <row r="12" spans="1:49" s="144" customFormat="1" ht="23.1" customHeight="1" x14ac:dyDescent="0.25">
      <c r="A12" s="516" t="s">
        <v>986</v>
      </c>
      <c r="B12" s="2">
        <v>4758</v>
      </c>
      <c r="C12" s="2" t="s">
        <v>507</v>
      </c>
      <c r="D12" s="3" t="s">
        <v>97</v>
      </c>
      <c r="E12" s="116">
        <f t="shared" si="1"/>
        <v>500</v>
      </c>
      <c r="F12" s="117">
        <f t="shared" si="1"/>
        <v>300</v>
      </c>
      <c r="G12" s="101"/>
      <c r="H12" s="2"/>
      <c r="I12" s="2"/>
      <c r="J12" s="47"/>
      <c r="K12" s="202">
        <f t="shared" si="2"/>
        <v>500</v>
      </c>
      <c r="L12" s="202">
        <f t="shared" si="2"/>
        <v>300</v>
      </c>
      <c r="M12" s="51"/>
      <c r="N12" s="13">
        <f t="shared" si="3"/>
        <v>436.55</v>
      </c>
      <c r="O12" s="13">
        <f t="shared" si="4"/>
        <v>261.93</v>
      </c>
      <c r="P12" s="51"/>
      <c r="Q12" s="587">
        <v>174.62</v>
      </c>
      <c r="R12" s="587">
        <v>174.62</v>
      </c>
      <c r="S12" s="562">
        <v>174.62</v>
      </c>
      <c r="T12" s="562">
        <v>174.62</v>
      </c>
      <c r="U12" s="554">
        <v>174.62</v>
      </c>
      <c r="V12" s="529">
        <v>174.62</v>
      </c>
      <c r="W12" s="467">
        <v>174.62</v>
      </c>
      <c r="X12" s="467">
        <v>174.62</v>
      </c>
      <c r="Y12" s="467">
        <v>174.62</v>
      </c>
      <c r="Z12" s="398">
        <v>116.51</v>
      </c>
      <c r="AA12" s="436">
        <v>116.51</v>
      </c>
      <c r="AB12" s="399">
        <v>139.3431875</v>
      </c>
      <c r="AC12" s="399">
        <v>139.3431875</v>
      </c>
      <c r="AD12" s="371">
        <v>126.675625</v>
      </c>
      <c r="AE12" s="303">
        <v>87.362499999999997</v>
      </c>
      <c r="AF12" s="289">
        <v>87.362499999999997</v>
      </c>
      <c r="AG12" s="277">
        <v>69.89</v>
      </c>
      <c r="AH12" s="263">
        <v>69.89</v>
      </c>
      <c r="AI12" s="263">
        <v>69.89</v>
      </c>
      <c r="AJ12" s="208">
        <v>62.39772</v>
      </c>
      <c r="AK12" s="208">
        <v>62.39772</v>
      </c>
      <c r="AL12" s="208">
        <v>62.39772</v>
      </c>
      <c r="AM12" s="208">
        <v>62.39772</v>
      </c>
      <c r="AN12" s="208">
        <v>56.275000000000006</v>
      </c>
      <c r="AO12" s="190">
        <v>45.02</v>
      </c>
      <c r="AP12" s="312">
        <f t="shared" ca="1" si="0"/>
        <v>1</v>
      </c>
      <c r="AR12" s="34"/>
      <c r="AS12" s="34"/>
      <c r="AT12" s="34"/>
      <c r="AU12" s="34"/>
      <c r="AV12" s="34"/>
      <c r="AW12" s="34"/>
    </row>
    <row r="13" spans="1:49" s="144" customFormat="1" ht="23.1" customHeight="1" x14ac:dyDescent="0.25">
      <c r="A13" s="516" t="s">
        <v>986</v>
      </c>
      <c r="B13" s="2">
        <v>4759</v>
      </c>
      <c r="C13" s="2" t="s">
        <v>508</v>
      </c>
      <c r="D13" s="3" t="s">
        <v>98</v>
      </c>
      <c r="E13" s="116">
        <f t="shared" si="1"/>
        <v>600</v>
      </c>
      <c r="F13" s="117">
        <f t="shared" si="1"/>
        <v>400</v>
      </c>
      <c r="G13" s="101"/>
      <c r="H13" s="2"/>
      <c r="I13" s="2"/>
      <c r="J13" s="47"/>
      <c r="K13" s="202">
        <f t="shared" si="2"/>
        <v>600</v>
      </c>
      <c r="L13" s="202">
        <f t="shared" si="2"/>
        <v>400</v>
      </c>
      <c r="M13" s="51"/>
      <c r="N13" s="13">
        <f t="shared" si="3"/>
        <v>590.625</v>
      </c>
      <c r="O13" s="13">
        <f t="shared" si="4"/>
        <v>354.375</v>
      </c>
      <c r="P13" s="51"/>
      <c r="Q13" s="587">
        <v>236.25</v>
      </c>
      <c r="R13" s="587">
        <v>236.25</v>
      </c>
      <c r="S13" s="562">
        <v>236.25</v>
      </c>
      <c r="T13" s="562">
        <v>236.25</v>
      </c>
      <c r="U13" s="554">
        <v>236.25</v>
      </c>
      <c r="V13" s="531">
        <v>236.25</v>
      </c>
      <c r="W13" s="478">
        <v>236.25</v>
      </c>
      <c r="X13" s="478">
        <v>236.25</v>
      </c>
      <c r="Y13" s="467">
        <v>236.25</v>
      </c>
      <c r="Z13" s="398">
        <v>156.51</v>
      </c>
      <c r="AA13" s="436">
        <v>156.51</v>
      </c>
      <c r="AB13" s="399">
        <v>187.09350000000003</v>
      </c>
      <c r="AC13" s="399">
        <v>187.09350000000003</v>
      </c>
      <c r="AD13" s="371">
        <v>170.08500000000001</v>
      </c>
      <c r="AE13" s="303">
        <v>117.30000000000001</v>
      </c>
      <c r="AF13" s="289">
        <v>117.30000000000001</v>
      </c>
      <c r="AG13" s="277">
        <v>93.84</v>
      </c>
      <c r="AH13" s="263">
        <v>93.84</v>
      </c>
      <c r="AI13" s="263">
        <v>93.84</v>
      </c>
      <c r="AJ13" s="208">
        <v>83.783699999999996</v>
      </c>
      <c r="AK13" s="208">
        <v>83.783699999999996</v>
      </c>
      <c r="AL13" s="208">
        <v>83.783699999999996</v>
      </c>
      <c r="AM13" s="208">
        <v>83.783699999999996</v>
      </c>
      <c r="AN13" s="208">
        <v>75.5625</v>
      </c>
      <c r="AO13" s="190">
        <v>60.45</v>
      </c>
      <c r="AP13" s="312">
        <f t="shared" ca="1" si="0"/>
        <v>1</v>
      </c>
      <c r="AR13" s="34"/>
      <c r="AS13" s="34"/>
      <c r="AT13" s="34"/>
      <c r="AU13" s="34"/>
      <c r="AV13" s="34"/>
      <c r="AW13" s="34"/>
    </row>
    <row r="14" spans="1:49" s="144" customFormat="1" ht="23.1" customHeight="1" x14ac:dyDescent="0.25">
      <c r="A14" s="516" t="s">
        <v>986</v>
      </c>
      <c r="B14" s="2">
        <v>4760</v>
      </c>
      <c r="C14" s="2" t="s">
        <v>509</v>
      </c>
      <c r="D14" s="3" t="s">
        <v>99</v>
      </c>
      <c r="E14" s="116">
        <f t="shared" si="1"/>
        <v>700</v>
      </c>
      <c r="F14" s="117">
        <f t="shared" si="1"/>
        <v>400</v>
      </c>
      <c r="G14" s="101"/>
      <c r="H14" s="2"/>
      <c r="I14" s="2"/>
      <c r="J14" s="47"/>
      <c r="K14" s="202">
        <f t="shared" si="2"/>
        <v>700</v>
      </c>
      <c r="L14" s="202">
        <f t="shared" si="2"/>
        <v>400</v>
      </c>
      <c r="M14" s="51"/>
      <c r="N14" s="13">
        <f t="shared" si="3"/>
        <v>630</v>
      </c>
      <c r="O14" s="13">
        <f t="shared" si="4"/>
        <v>378</v>
      </c>
      <c r="P14" s="51"/>
      <c r="Q14" s="587">
        <v>252</v>
      </c>
      <c r="R14" s="587">
        <v>252</v>
      </c>
      <c r="S14" s="587">
        <v>252</v>
      </c>
      <c r="T14" s="562">
        <v>252</v>
      </c>
      <c r="U14" s="568">
        <v>252</v>
      </c>
      <c r="V14" s="531">
        <v>251.7</v>
      </c>
      <c r="W14" s="478">
        <v>251.7</v>
      </c>
      <c r="X14" s="478">
        <v>251.7</v>
      </c>
      <c r="Y14" s="409">
        <v>251.7</v>
      </c>
      <c r="Z14" s="409">
        <v>251.7</v>
      </c>
      <c r="AA14" s="436">
        <v>168.22</v>
      </c>
      <c r="AB14" s="399">
        <v>201.17735000000002</v>
      </c>
      <c r="AC14" s="399">
        <v>201.17735000000002</v>
      </c>
      <c r="AD14" s="371">
        <v>182.88849999999999</v>
      </c>
      <c r="AE14" s="303">
        <v>126.13</v>
      </c>
      <c r="AF14" s="289">
        <v>175</v>
      </c>
      <c r="AG14" s="277">
        <v>140</v>
      </c>
      <c r="AH14" s="269">
        <v>140</v>
      </c>
      <c r="AI14" s="263">
        <v>100.9</v>
      </c>
      <c r="AJ14" s="208">
        <v>90.076139999999981</v>
      </c>
      <c r="AK14" s="208">
        <v>90.076139999999981</v>
      </c>
      <c r="AL14" s="208">
        <v>90.076139999999981</v>
      </c>
      <c r="AM14" s="208">
        <v>90.076139999999981</v>
      </c>
      <c r="AN14" s="208">
        <v>81.237499999999997</v>
      </c>
      <c r="AO14" s="190">
        <v>64.989999999999995</v>
      </c>
      <c r="AP14" s="312">
        <f t="shared" ca="1" si="0"/>
        <v>1</v>
      </c>
      <c r="AR14" s="34"/>
      <c r="AS14" s="34"/>
      <c r="AT14" s="34"/>
      <c r="AU14" s="34"/>
      <c r="AV14" s="34"/>
      <c r="AW14" s="34"/>
    </row>
    <row r="15" spans="1:49" s="144" customFormat="1" ht="23.1" customHeight="1" x14ac:dyDescent="0.25">
      <c r="A15" s="516" t="s">
        <v>986</v>
      </c>
      <c r="B15" s="2">
        <v>4761</v>
      </c>
      <c r="C15" s="2" t="s">
        <v>510</v>
      </c>
      <c r="D15" s="3" t="s">
        <v>100</v>
      </c>
      <c r="E15" s="116">
        <f t="shared" si="1"/>
        <v>900</v>
      </c>
      <c r="F15" s="117">
        <f t="shared" si="1"/>
        <v>500</v>
      </c>
      <c r="G15" s="101"/>
      <c r="H15" s="2"/>
      <c r="I15" s="2"/>
      <c r="J15" s="47"/>
      <c r="K15" s="202">
        <f t="shared" si="2"/>
        <v>900</v>
      </c>
      <c r="L15" s="202">
        <f t="shared" si="2"/>
        <v>500</v>
      </c>
      <c r="M15" s="51"/>
      <c r="N15" s="13">
        <f t="shared" si="3"/>
        <v>802.47500000000002</v>
      </c>
      <c r="O15" s="13">
        <f t="shared" si="4"/>
        <v>481.48500000000001</v>
      </c>
      <c r="P15" s="51"/>
      <c r="Q15" s="587">
        <v>320.99</v>
      </c>
      <c r="R15" s="587">
        <v>320.99</v>
      </c>
      <c r="S15" s="562">
        <v>320.99</v>
      </c>
      <c r="T15" s="562">
        <v>320.99</v>
      </c>
      <c r="U15" s="554">
        <v>320.99</v>
      </c>
      <c r="V15" s="531">
        <v>320.99</v>
      </c>
      <c r="W15" s="478">
        <v>320.99</v>
      </c>
      <c r="X15" s="478">
        <v>320.99</v>
      </c>
      <c r="Y15" s="467">
        <v>320.99</v>
      </c>
      <c r="Z15" s="398">
        <v>266.16000000000003</v>
      </c>
      <c r="AA15" s="436">
        <v>266.16000000000003</v>
      </c>
      <c r="AB15" s="399">
        <v>254.58193750000004</v>
      </c>
      <c r="AC15" s="399">
        <v>254.58193750000004</v>
      </c>
      <c r="AD15" s="371">
        <v>231.43812500000001</v>
      </c>
      <c r="AE15" s="303">
        <v>159.61250000000001</v>
      </c>
      <c r="AF15" s="289">
        <v>159.61250000000001</v>
      </c>
      <c r="AG15" s="277">
        <v>127.69</v>
      </c>
      <c r="AH15" s="263">
        <v>127.69</v>
      </c>
      <c r="AI15" s="263">
        <v>127.69</v>
      </c>
      <c r="AJ15" s="208">
        <v>114.01236</v>
      </c>
      <c r="AK15" s="208">
        <v>114.01236</v>
      </c>
      <c r="AL15" s="208">
        <v>114.01236</v>
      </c>
      <c r="AM15" s="208">
        <v>114.01236</v>
      </c>
      <c r="AN15" s="208">
        <v>102.825</v>
      </c>
      <c r="AO15" s="190">
        <v>82.26</v>
      </c>
      <c r="AP15" s="312">
        <f t="shared" ca="1" si="0"/>
        <v>1</v>
      </c>
      <c r="AR15" s="34"/>
      <c r="AS15" s="34"/>
      <c r="AT15" s="34"/>
      <c r="AU15" s="34"/>
      <c r="AV15" s="34"/>
      <c r="AW15" s="34"/>
    </row>
    <row r="16" spans="1:49" s="144" customFormat="1" ht="23.1" customHeight="1" x14ac:dyDescent="0.25">
      <c r="A16" s="516" t="s">
        <v>986</v>
      </c>
      <c r="B16" s="2">
        <v>4762</v>
      </c>
      <c r="C16" s="2" t="s">
        <v>511</v>
      </c>
      <c r="D16" s="3" t="s">
        <v>101</v>
      </c>
      <c r="E16" s="116">
        <f t="shared" si="1"/>
        <v>900</v>
      </c>
      <c r="F16" s="117">
        <f t="shared" si="1"/>
        <v>600</v>
      </c>
      <c r="G16" s="101"/>
      <c r="H16" s="2"/>
      <c r="I16" s="2"/>
      <c r="J16" s="47"/>
      <c r="K16" s="202">
        <f t="shared" si="2"/>
        <v>900</v>
      </c>
      <c r="L16" s="202">
        <f t="shared" si="2"/>
        <v>600</v>
      </c>
      <c r="M16" s="51"/>
      <c r="N16" s="13">
        <f t="shared" si="3"/>
        <v>900</v>
      </c>
      <c r="O16" s="13">
        <f t="shared" si="4"/>
        <v>540</v>
      </c>
      <c r="P16" s="51"/>
      <c r="Q16" s="587">
        <v>360</v>
      </c>
      <c r="R16" s="587">
        <v>360</v>
      </c>
      <c r="S16" s="562">
        <v>360</v>
      </c>
      <c r="T16" s="562">
        <v>360</v>
      </c>
      <c r="U16" s="568">
        <v>360</v>
      </c>
      <c r="V16" s="531">
        <v>359.52</v>
      </c>
      <c r="W16" s="478">
        <v>359.52</v>
      </c>
      <c r="X16" s="478">
        <v>359.52</v>
      </c>
      <c r="Y16" s="467">
        <v>359.52</v>
      </c>
      <c r="Z16" s="398">
        <v>298.61</v>
      </c>
      <c r="AA16" s="436">
        <v>298.61</v>
      </c>
      <c r="AB16" s="399">
        <v>285.62462500000004</v>
      </c>
      <c r="AC16" s="399">
        <v>285.62462500000004</v>
      </c>
      <c r="AD16" s="371">
        <v>259.65875</v>
      </c>
      <c r="AE16" s="303">
        <v>179.07499999999999</v>
      </c>
      <c r="AF16" s="289">
        <v>179.07499999999999</v>
      </c>
      <c r="AG16" s="277">
        <v>143.26</v>
      </c>
      <c r="AH16" s="263">
        <v>143.26</v>
      </c>
      <c r="AI16" s="263">
        <v>143.26</v>
      </c>
      <c r="AJ16" s="208">
        <v>140</v>
      </c>
      <c r="AK16" s="234">
        <v>140</v>
      </c>
      <c r="AL16" s="208">
        <v>127.90007999999999</v>
      </c>
      <c r="AM16" s="208">
        <v>127.90007999999999</v>
      </c>
      <c r="AN16" s="208">
        <v>115.35</v>
      </c>
      <c r="AO16" s="190">
        <v>92.28</v>
      </c>
      <c r="AP16" s="312">
        <f t="shared" ca="1" si="0"/>
        <v>1</v>
      </c>
      <c r="AR16" s="34"/>
      <c r="AS16" s="34"/>
      <c r="AT16" s="34"/>
      <c r="AU16" s="34"/>
      <c r="AV16" s="34"/>
      <c r="AW16" s="34"/>
    </row>
    <row r="17" spans="1:49" s="144" customFormat="1" ht="23.1" customHeight="1" x14ac:dyDescent="0.25">
      <c r="A17" s="516" t="s">
        <v>986</v>
      </c>
      <c r="B17" s="2">
        <v>4763</v>
      </c>
      <c r="C17" s="2" t="s">
        <v>512</v>
      </c>
      <c r="D17" s="3" t="s">
        <v>102</v>
      </c>
      <c r="E17" s="116">
        <f t="shared" si="1"/>
        <v>1100</v>
      </c>
      <c r="F17" s="117">
        <f t="shared" si="1"/>
        <v>700</v>
      </c>
      <c r="G17" s="101"/>
      <c r="H17" s="2"/>
      <c r="I17" s="2"/>
      <c r="J17" s="47"/>
      <c r="K17" s="202">
        <f t="shared" si="2"/>
        <v>1100</v>
      </c>
      <c r="L17" s="202">
        <f t="shared" si="2"/>
        <v>700</v>
      </c>
      <c r="M17" s="51"/>
      <c r="N17" s="13">
        <f t="shared" si="3"/>
        <v>1033.5999999999999</v>
      </c>
      <c r="O17" s="13">
        <f t="shared" si="4"/>
        <v>620.16</v>
      </c>
      <c r="P17" s="51"/>
      <c r="Q17" s="587">
        <v>413.44</v>
      </c>
      <c r="R17" s="587">
        <v>413.44</v>
      </c>
      <c r="S17" s="562">
        <v>413.44</v>
      </c>
      <c r="T17" s="562">
        <v>413.44</v>
      </c>
      <c r="U17" s="554">
        <v>413.44</v>
      </c>
      <c r="V17" s="531">
        <v>413.44</v>
      </c>
      <c r="W17" s="478">
        <v>413.44</v>
      </c>
      <c r="X17" s="478">
        <v>413.44</v>
      </c>
      <c r="Y17" s="467">
        <v>413.44</v>
      </c>
      <c r="Z17" s="398">
        <v>344.32</v>
      </c>
      <c r="AA17" s="436">
        <v>344.32</v>
      </c>
      <c r="AB17" s="399">
        <v>329.36750000000006</v>
      </c>
      <c r="AC17" s="399">
        <v>329.36750000000006</v>
      </c>
      <c r="AD17" s="371">
        <v>299.42500000000001</v>
      </c>
      <c r="AE17" s="303">
        <v>206.5</v>
      </c>
      <c r="AF17" s="289">
        <v>206.5</v>
      </c>
      <c r="AG17" s="277">
        <v>165.2</v>
      </c>
      <c r="AH17" s="263">
        <v>165.2</v>
      </c>
      <c r="AI17" s="263">
        <v>165.2</v>
      </c>
      <c r="AJ17" s="208">
        <v>147.49812</v>
      </c>
      <c r="AK17" s="208">
        <v>147.49812</v>
      </c>
      <c r="AL17" s="208">
        <v>147.49812</v>
      </c>
      <c r="AM17" s="208">
        <v>147.49812</v>
      </c>
      <c r="AN17" s="208">
        <v>133.02500000000001</v>
      </c>
      <c r="AO17" s="190">
        <v>106.42</v>
      </c>
      <c r="AP17" s="312">
        <f t="shared" ca="1" si="0"/>
        <v>1</v>
      </c>
      <c r="AR17" s="34"/>
      <c r="AS17" s="34"/>
      <c r="AT17" s="34"/>
      <c r="AU17" s="34"/>
      <c r="AV17" s="34"/>
      <c r="AW17" s="34"/>
    </row>
    <row r="18" spans="1:49" s="144" customFormat="1" ht="23.1" customHeight="1" x14ac:dyDescent="0.25">
      <c r="A18" s="516" t="s">
        <v>986</v>
      </c>
      <c r="B18" s="2">
        <v>4764</v>
      </c>
      <c r="C18" s="2" t="s">
        <v>513</v>
      </c>
      <c r="D18" s="3" t="s">
        <v>103</v>
      </c>
      <c r="E18" s="116">
        <f t="shared" si="1"/>
        <v>1600</v>
      </c>
      <c r="F18" s="117">
        <f t="shared" si="1"/>
        <v>1000</v>
      </c>
      <c r="G18" s="101"/>
      <c r="H18" s="2"/>
      <c r="I18" s="2"/>
      <c r="J18" s="47"/>
      <c r="K18" s="202">
        <f t="shared" si="2"/>
        <v>1600</v>
      </c>
      <c r="L18" s="202">
        <f t="shared" si="2"/>
        <v>1000</v>
      </c>
      <c r="M18" s="51"/>
      <c r="N18" s="13">
        <f t="shared" si="3"/>
        <v>1555</v>
      </c>
      <c r="O18" s="13">
        <f t="shared" si="4"/>
        <v>933</v>
      </c>
      <c r="P18" s="51"/>
      <c r="Q18" s="587">
        <v>622</v>
      </c>
      <c r="R18" s="587">
        <v>622</v>
      </c>
      <c r="S18" s="587">
        <v>622</v>
      </c>
      <c r="T18" s="562">
        <v>622</v>
      </c>
      <c r="U18" s="568">
        <v>622</v>
      </c>
      <c r="V18" s="531">
        <v>621.44000000000005</v>
      </c>
      <c r="W18" s="478">
        <v>621.44000000000005</v>
      </c>
      <c r="X18" s="478">
        <v>621.44000000000005</v>
      </c>
      <c r="Y18" s="467">
        <v>621.44000000000005</v>
      </c>
      <c r="Z18" s="398">
        <v>518.55999999999995</v>
      </c>
      <c r="AA18" s="436">
        <v>518.55999999999995</v>
      </c>
      <c r="AB18" s="399">
        <v>495.98518750000011</v>
      </c>
      <c r="AC18" s="399">
        <v>495.98518750000011</v>
      </c>
      <c r="AD18" s="371">
        <v>450.89562500000005</v>
      </c>
      <c r="AE18" s="303">
        <v>310.96250000000003</v>
      </c>
      <c r="AF18" s="289">
        <v>310.96250000000003</v>
      </c>
      <c r="AG18" s="277">
        <v>248.77</v>
      </c>
      <c r="AH18" s="263">
        <v>248.77</v>
      </c>
      <c r="AI18" s="263">
        <v>248.77</v>
      </c>
      <c r="AJ18" s="208">
        <v>222.13422</v>
      </c>
      <c r="AK18" s="208">
        <v>222.13422</v>
      </c>
      <c r="AL18" s="208">
        <v>222.13422</v>
      </c>
      <c r="AM18" s="208">
        <v>222.13422</v>
      </c>
      <c r="AN18" s="208">
        <v>200.33750000000001</v>
      </c>
      <c r="AO18" s="190">
        <v>160.27000000000001</v>
      </c>
      <c r="AP18" s="312">
        <f t="shared" ca="1" si="0"/>
        <v>1</v>
      </c>
      <c r="AR18" s="34"/>
      <c r="AS18" s="34"/>
      <c r="AT18" s="34"/>
      <c r="AU18" s="34"/>
      <c r="AV18" s="34"/>
      <c r="AW18" s="34"/>
    </row>
    <row r="19" spans="1:49" s="144" customFormat="1" ht="23.1" customHeight="1" x14ac:dyDescent="0.25">
      <c r="A19" s="516" t="s">
        <v>986</v>
      </c>
      <c r="B19" s="2">
        <v>4765</v>
      </c>
      <c r="C19" s="2" t="s">
        <v>514</v>
      </c>
      <c r="D19" s="3" t="s">
        <v>104</v>
      </c>
      <c r="E19" s="116">
        <f t="shared" si="1"/>
        <v>2100</v>
      </c>
      <c r="F19" s="117">
        <f t="shared" si="1"/>
        <v>1300</v>
      </c>
      <c r="G19" s="101"/>
      <c r="H19" s="2"/>
      <c r="I19" s="2"/>
      <c r="J19" s="47"/>
      <c r="K19" s="202">
        <f t="shared" si="2"/>
        <v>2100</v>
      </c>
      <c r="L19" s="202">
        <f t="shared" si="2"/>
        <v>1300</v>
      </c>
      <c r="M19" s="51"/>
      <c r="N19" s="13">
        <f t="shared" si="3"/>
        <v>2050</v>
      </c>
      <c r="O19" s="13">
        <f t="shared" si="4"/>
        <v>1230</v>
      </c>
      <c r="P19" s="51"/>
      <c r="Q19" s="587">
        <v>820</v>
      </c>
      <c r="R19" s="587">
        <v>820</v>
      </c>
      <c r="S19" s="587">
        <v>820</v>
      </c>
      <c r="T19" s="562">
        <v>819.17</v>
      </c>
      <c r="U19" s="554">
        <v>819.17</v>
      </c>
      <c r="V19" s="531">
        <v>819.17</v>
      </c>
      <c r="W19" s="478">
        <v>819.17</v>
      </c>
      <c r="X19" s="478">
        <v>819.17</v>
      </c>
      <c r="Y19" s="467">
        <v>819.17</v>
      </c>
      <c r="Z19" s="398">
        <v>682.73</v>
      </c>
      <c r="AA19" s="436">
        <v>682.73</v>
      </c>
      <c r="AB19" s="399">
        <v>653.03287499999999</v>
      </c>
      <c r="AC19" s="399">
        <v>653.03287499999999</v>
      </c>
      <c r="AD19" s="371">
        <v>593.66624999999999</v>
      </c>
      <c r="AE19" s="303">
        <v>409.42500000000001</v>
      </c>
      <c r="AF19" s="289">
        <v>409.42500000000001</v>
      </c>
      <c r="AG19" s="277">
        <v>327.54000000000002</v>
      </c>
      <c r="AH19" s="263">
        <v>327.54000000000002</v>
      </c>
      <c r="AI19" s="263">
        <v>327.54000000000002</v>
      </c>
      <c r="AJ19" s="208">
        <v>292.44599999999997</v>
      </c>
      <c r="AK19" s="208">
        <v>292.44599999999997</v>
      </c>
      <c r="AL19" s="208">
        <v>292.44599999999997</v>
      </c>
      <c r="AM19" s="208">
        <v>292.44599999999997</v>
      </c>
      <c r="AN19" s="208">
        <v>263.75</v>
      </c>
      <c r="AO19" s="190">
        <v>211</v>
      </c>
      <c r="AP19" s="312">
        <f t="shared" ca="1" si="0"/>
        <v>1</v>
      </c>
      <c r="AR19" s="34"/>
      <c r="AS19" s="34"/>
      <c r="AT19" s="34"/>
      <c r="AU19" s="34"/>
      <c r="AV19" s="34"/>
      <c r="AW19" s="34"/>
    </row>
    <row r="20" spans="1:49" s="144" customFormat="1" ht="23.1" customHeight="1" x14ac:dyDescent="0.25">
      <c r="A20" s="516" t="s">
        <v>986</v>
      </c>
      <c r="B20" s="2">
        <v>4766</v>
      </c>
      <c r="C20" s="2" t="s">
        <v>515</v>
      </c>
      <c r="D20" s="3" t="s">
        <v>105</v>
      </c>
      <c r="E20" s="116">
        <f t="shared" si="1"/>
        <v>2400</v>
      </c>
      <c r="F20" s="117">
        <f t="shared" si="1"/>
        <v>1500</v>
      </c>
      <c r="G20" s="101"/>
      <c r="H20" s="2"/>
      <c r="I20" s="2"/>
      <c r="J20" s="47"/>
      <c r="K20" s="202">
        <f t="shared" si="2"/>
        <v>2400</v>
      </c>
      <c r="L20" s="202">
        <f t="shared" si="2"/>
        <v>1500</v>
      </c>
      <c r="M20" s="51"/>
      <c r="N20" s="13">
        <f t="shared" si="3"/>
        <v>2377.5</v>
      </c>
      <c r="O20" s="13">
        <f t="shared" si="4"/>
        <v>1426.5</v>
      </c>
      <c r="P20" s="51"/>
      <c r="Q20" s="587">
        <v>951</v>
      </c>
      <c r="R20" s="587">
        <v>951</v>
      </c>
      <c r="S20" s="587">
        <v>951</v>
      </c>
      <c r="T20" s="562">
        <v>950.16</v>
      </c>
      <c r="U20" s="554">
        <v>950.16</v>
      </c>
      <c r="V20" s="531">
        <v>950.16</v>
      </c>
      <c r="W20" s="478">
        <v>950.16</v>
      </c>
      <c r="X20" s="478">
        <v>950.16</v>
      </c>
      <c r="Y20" s="467">
        <v>950.16</v>
      </c>
      <c r="Z20" s="398">
        <v>790.73</v>
      </c>
      <c r="AA20" s="436">
        <v>790.73</v>
      </c>
      <c r="AB20" s="399">
        <v>756.34900000000005</v>
      </c>
      <c r="AC20" s="399">
        <v>756.34900000000005</v>
      </c>
      <c r="AD20" s="371">
        <v>687.59</v>
      </c>
      <c r="AE20" s="303">
        <v>474.20000000000005</v>
      </c>
      <c r="AF20" s="289">
        <v>474.20000000000005</v>
      </c>
      <c r="AG20" s="277">
        <v>379.36</v>
      </c>
      <c r="AH20" s="263">
        <v>379.36</v>
      </c>
      <c r="AI20" s="263">
        <v>379.36</v>
      </c>
      <c r="AJ20" s="208">
        <v>338.71067999999997</v>
      </c>
      <c r="AK20" s="208">
        <v>338.71067999999997</v>
      </c>
      <c r="AL20" s="208">
        <v>338.71067999999997</v>
      </c>
      <c r="AM20" s="208">
        <v>338.71067999999997</v>
      </c>
      <c r="AN20" s="208">
        <v>305.47500000000002</v>
      </c>
      <c r="AO20" s="190">
        <v>244.38</v>
      </c>
      <c r="AP20" s="312">
        <f t="shared" ca="1" si="0"/>
        <v>1</v>
      </c>
      <c r="AR20" s="34"/>
      <c r="AS20" s="34"/>
      <c r="AT20" s="34"/>
      <c r="AU20" s="34"/>
      <c r="AV20" s="34"/>
      <c r="AW20" s="34"/>
    </row>
    <row r="21" spans="1:49" s="144" customFormat="1" ht="23.1" customHeight="1" x14ac:dyDescent="0.25">
      <c r="A21" s="516" t="s">
        <v>986</v>
      </c>
      <c r="B21" s="2">
        <v>4767</v>
      </c>
      <c r="C21" s="2" t="s">
        <v>516</v>
      </c>
      <c r="D21" s="3" t="s">
        <v>106</v>
      </c>
      <c r="E21" s="116">
        <f t="shared" si="1"/>
        <v>3200</v>
      </c>
      <c r="F21" s="117">
        <f t="shared" si="1"/>
        <v>2000</v>
      </c>
      <c r="G21" s="101"/>
      <c r="H21" s="2"/>
      <c r="I21" s="2"/>
      <c r="J21" s="47"/>
      <c r="K21" s="202">
        <f t="shared" si="2"/>
        <v>3200</v>
      </c>
      <c r="L21" s="202">
        <f t="shared" si="2"/>
        <v>2000</v>
      </c>
      <c r="M21" s="51"/>
      <c r="N21" s="13">
        <f t="shared" si="3"/>
        <v>3180</v>
      </c>
      <c r="O21" s="13">
        <f t="shared" si="4"/>
        <v>1908</v>
      </c>
      <c r="P21" s="51"/>
      <c r="Q21" s="587">
        <v>1272</v>
      </c>
      <c r="R21" s="587">
        <v>1272</v>
      </c>
      <c r="S21" s="587">
        <v>1272</v>
      </c>
      <c r="T21" s="562">
        <v>1271.1500000000001</v>
      </c>
      <c r="U21" s="554">
        <v>1271.1500000000001</v>
      </c>
      <c r="V21" s="531">
        <v>1271.1500000000001</v>
      </c>
      <c r="W21" s="478">
        <v>1271.1500000000001</v>
      </c>
      <c r="X21" s="478">
        <v>1271.1500000000001</v>
      </c>
      <c r="Y21" s="467">
        <v>1271.1500000000001</v>
      </c>
      <c r="Z21" s="398">
        <v>1060.24</v>
      </c>
      <c r="AA21" s="436">
        <v>1060.24</v>
      </c>
      <c r="AB21" s="399">
        <v>1014.1408750000002</v>
      </c>
      <c r="AC21" s="399">
        <v>1014.1408750000002</v>
      </c>
      <c r="AD21" s="371">
        <v>921.94625000000008</v>
      </c>
      <c r="AE21" s="303">
        <v>635.82500000000005</v>
      </c>
      <c r="AF21" s="289">
        <v>635.82500000000005</v>
      </c>
      <c r="AG21" s="277">
        <v>508.66</v>
      </c>
      <c r="AH21" s="263">
        <v>508.66</v>
      </c>
      <c r="AI21" s="263">
        <v>508.66</v>
      </c>
      <c r="AJ21" s="208">
        <v>454.15062</v>
      </c>
      <c r="AK21" s="208">
        <v>454.15062</v>
      </c>
      <c r="AL21" s="208">
        <v>454.15062</v>
      </c>
      <c r="AM21" s="208">
        <v>454.15062</v>
      </c>
      <c r="AN21" s="208">
        <v>409.58750000000003</v>
      </c>
      <c r="AO21" s="190">
        <v>327.67</v>
      </c>
      <c r="AP21" s="312">
        <f t="shared" ca="1" si="0"/>
        <v>1</v>
      </c>
      <c r="AR21" s="34"/>
      <c r="AS21" s="34"/>
      <c r="AT21" s="34"/>
      <c r="AU21" s="34"/>
      <c r="AV21" s="34"/>
      <c r="AW21" s="34"/>
    </row>
    <row r="22" spans="1:49" s="144" customFormat="1" ht="23.1" customHeight="1" x14ac:dyDescent="0.25">
      <c r="A22" s="516" t="s">
        <v>986</v>
      </c>
      <c r="B22" s="2">
        <v>4768</v>
      </c>
      <c r="C22" s="2" t="s">
        <v>517</v>
      </c>
      <c r="D22" s="3" t="s">
        <v>107</v>
      </c>
      <c r="E22" s="116">
        <f t="shared" si="1"/>
        <v>6200</v>
      </c>
      <c r="F22" s="117">
        <f t="shared" si="1"/>
        <v>3800</v>
      </c>
      <c r="G22" s="101"/>
      <c r="H22" s="2"/>
      <c r="I22" s="2"/>
      <c r="J22" s="47"/>
      <c r="K22" s="202">
        <f t="shared" si="2"/>
        <v>6200</v>
      </c>
      <c r="L22" s="202">
        <f t="shared" si="2"/>
        <v>3800</v>
      </c>
      <c r="M22" s="51"/>
      <c r="N22" s="13">
        <f t="shared" si="3"/>
        <v>6175.9000000000005</v>
      </c>
      <c r="O22" s="13">
        <f t="shared" si="4"/>
        <v>3705.54</v>
      </c>
      <c r="P22" s="51"/>
      <c r="Q22" s="587">
        <v>2470.36</v>
      </c>
      <c r="R22" s="587">
        <v>2470.36</v>
      </c>
      <c r="S22" s="562">
        <v>2470.36</v>
      </c>
      <c r="T22" s="562">
        <v>2470.36</v>
      </c>
      <c r="U22" s="554">
        <v>2470.36</v>
      </c>
      <c r="V22" s="531">
        <v>2470.36</v>
      </c>
      <c r="W22" s="478">
        <v>2470.36</v>
      </c>
      <c r="X22" s="478">
        <v>2470.36</v>
      </c>
      <c r="Y22" s="467">
        <v>2470.36</v>
      </c>
      <c r="Z22" s="398">
        <v>2059.1999999999998</v>
      </c>
      <c r="AA22" s="436">
        <v>2059.1999999999998</v>
      </c>
      <c r="AB22" s="399">
        <v>1969.6854375</v>
      </c>
      <c r="AC22" s="399">
        <v>1969.6854375</v>
      </c>
      <c r="AD22" s="371">
        <v>1790.6231249999998</v>
      </c>
      <c r="AE22" s="303">
        <v>1234.9124999999999</v>
      </c>
      <c r="AF22" s="289">
        <v>1234.9124999999999</v>
      </c>
      <c r="AG22" s="277">
        <v>987.93</v>
      </c>
      <c r="AH22" s="263">
        <v>987.93</v>
      </c>
      <c r="AI22" s="263">
        <v>987.93</v>
      </c>
      <c r="AJ22" s="208">
        <v>882.0781199999999</v>
      </c>
      <c r="AK22" s="208">
        <v>882.0781199999999</v>
      </c>
      <c r="AL22" s="208">
        <v>882.0781199999999</v>
      </c>
      <c r="AM22" s="208">
        <v>882.0781199999999</v>
      </c>
      <c r="AN22" s="208">
        <v>795.52499999999998</v>
      </c>
      <c r="AO22" s="190">
        <v>636.41999999999996</v>
      </c>
      <c r="AP22" s="312">
        <f t="shared" ca="1" si="0"/>
        <v>1</v>
      </c>
      <c r="AR22" s="34"/>
      <c r="AS22" s="34"/>
      <c r="AT22" s="34"/>
      <c r="AU22" s="34"/>
      <c r="AV22" s="34"/>
      <c r="AW22" s="34"/>
    </row>
    <row r="23" spans="1:49" s="144" customFormat="1" ht="23.1" customHeight="1" x14ac:dyDescent="0.25">
      <c r="A23" s="516" t="s">
        <v>986</v>
      </c>
      <c r="B23" s="2">
        <v>4769</v>
      </c>
      <c r="C23" s="2" t="s">
        <v>518</v>
      </c>
      <c r="D23" s="3" t="s">
        <v>108</v>
      </c>
      <c r="E23" s="116">
        <f t="shared" si="1"/>
        <v>9700</v>
      </c>
      <c r="F23" s="117">
        <f t="shared" si="1"/>
        <v>5800</v>
      </c>
      <c r="G23" s="101"/>
      <c r="H23" s="2"/>
      <c r="I23" s="2"/>
      <c r="J23" s="47"/>
      <c r="K23" s="202">
        <f t="shared" si="2"/>
        <v>9700</v>
      </c>
      <c r="L23" s="202">
        <f t="shared" si="2"/>
        <v>5800</v>
      </c>
      <c r="M23" s="51"/>
      <c r="N23" s="13">
        <f t="shared" si="3"/>
        <v>9610.5750000000007</v>
      </c>
      <c r="O23" s="13">
        <f t="shared" si="4"/>
        <v>5766.3450000000003</v>
      </c>
      <c r="P23" s="51"/>
      <c r="Q23" s="587">
        <v>3844.23</v>
      </c>
      <c r="R23" s="587">
        <v>3844.23</v>
      </c>
      <c r="S23" s="562">
        <v>3844.23</v>
      </c>
      <c r="T23" s="562">
        <v>3844.23</v>
      </c>
      <c r="U23" s="554">
        <v>3844.23</v>
      </c>
      <c r="V23" s="531">
        <v>3844.23</v>
      </c>
      <c r="W23" s="478">
        <v>3844.23</v>
      </c>
      <c r="X23" s="478">
        <v>3844.23</v>
      </c>
      <c r="Y23" s="467">
        <v>3844.23</v>
      </c>
      <c r="Z23" s="398">
        <v>3203.31</v>
      </c>
      <c r="AA23" s="436">
        <v>3203.31</v>
      </c>
      <c r="AB23" s="399">
        <v>3064.0548125</v>
      </c>
      <c r="AC23" s="399">
        <v>3064.0548125</v>
      </c>
      <c r="AD23" s="371">
        <v>2785.504375</v>
      </c>
      <c r="AE23" s="303">
        <v>1921.0374999999999</v>
      </c>
      <c r="AF23" s="289">
        <v>1921.0374999999999</v>
      </c>
      <c r="AG23" s="277">
        <v>1536.83</v>
      </c>
      <c r="AH23" s="263">
        <v>1536.83</v>
      </c>
      <c r="AI23" s="263">
        <v>1536.83</v>
      </c>
      <c r="AJ23" s="208">
        <v>1372.1677199999999</v>
      </c>
      <c r="AK23" s="208">
        <v>1372.1677199999999</v>
      </c>
      <c r="AL23" s="208">
        <v>1372.1677199999999</v>
      </c>
      <c r="AM23" s="208">
        <v>1372.1677199999999</v>
      </c>
      <c r="AN23" s="208">
        <v>1237.5250000000001</v>
      </c>
      <c r="AO23" s="190">
        <v>990.02</v>
      </c>
      <c r="AP23" s="312">
        <f t="shared" ca="1" si="0"/>
        <v>1</v>
      </c>
      <c r="AR23" s="34"/>
      <c r="AS23" s="34"/>
      <c r="AT23" s="34"/>
      <c r="AU23" s="34"/>
      <c r="AV23" s="34"/>
      <c r="AW23" s="34"/>
    </row>
    <row r="24" spans="1:49" s="144" customFormat="1" ht="23.1" customHeight="1" x14ac:dyDescent="0.25">
      <c r="A24" s="516"/>
      <c r="B24" s="2"/>
      <c r="C24" s="2"/>
      <c r="D24" s="320"/>
      <c r="E24" s="138"/>
      <c r="F24" s="139"/>
      <c r="G24" s="103"/>
      <c r="H24" s="67"/>
      <c r="I24" s="67"/>
      <c r="J24" s="2"/>
      <c r="K24" s="202">
        <f t="shared" si="2"/>
        <v>0</v>
      </c>
      <c r="L24" s="202">
        <f t="shared" si="2"/>
        <v>0</v>
      </c>
      <c r="M24" s="2"/>
      <c r="N24" s="13"/>
      <c r="O24" s="13"/>
      <c r="P24" s="2"/>
      <c r="Q24" s="398"/>
      <c r="R24" s="398"/>
      <c r="S24" s="398"/>
      <c r="T24" s="398"/>
      <c r="U24" s="398"/>
      <c r="V24" s="398"/>
      <c r="W24" s="398"/>
      <c r="X24" s="398"/>
      <c r="Y24" s="398"/>
      <c r="Z24" s="398"/>
      <c r="AA24" s="400"/>
      <c r="AB24" s="399"/>
      <c r="AC24" s="399"/>
      <c r="AD24" s="333"/>
      <c r="AE24" s="332"/>
      <c r="AF24" s="330"/>
      <c r="AG24" s="280"/>
      <c r="AH24" s="331"/>
      <c r="AI24" s="331"/>
      <c r="AJ24" s="208"/>
      <c r="AK24" s="208"/>
      <c r="AL24" s="208"/>
      <c r="AM24" s="208"/>
      <c r="AN24" s="208"/>
      <c r="AO24" s="190"/>
      <c r="AP24" s="312" t="e">
        <f t="shared" ca="1" si="0"/>
        <v>#DIV/0!</v>
      </c>
      <c r="AR24" s="34"/>
      <c r="AS24" s="34"/>
      <c r="AT24" s="34"/>
      <c r="AU24" s="34"/>
      <c r="AV24" s="34"/>
      <c r="AW24" s="34"/>
    </row>
    <row r="25" spans="1:49" s="144" customFormat="1" ht="23.1" customHeight="1" x14ac:dyDescent="0.25">
      <c r="A25" s="2"/>
      <c r="B25" s="2"/>
      <c r="C25" s="2"/>
      <c r="D25" s="615" t="s">
        <v>293</v>
      </c>
      <c r="E25" s="615"/>
      <c r="F25" s="615"/>
      <c r="G25" s="615"/>
      <c r="H25" s="615"/>
      <c r="I25" s="615"/>
      <c r="J25" s="2"/>
      <c r="K25" s="202">
        <f t="shared" si="2"/>
        <v>0</v>
      </c>
      <c r="L25" s="202">
        <f t="shared" si="2"/>
        <v>0</v>
      </c>
      <c r="M25" s="2"/>
      <c r="N25" s="13"/>
      <c r="O25" s="13"/>
      <c r="P25" s="2"/>
      <c r="Q25" s="588">
        <v>45589</v>
      </c>
      <c r="R25" s="588">
        <v>45589</v>
      </c>
      <c r="S25" s="571">
        <v>45569</v>
      </c>
      <c r="T25" s="571">
        <v>45569</v>
      </c>
      <c r="U25" s="553">
        <v>45483</v>
      </c>
      <c r="V25" s="528">
        <v>45455</v>
      </c>
      <c r="W25" s="513">
        <v>45425</v>
      </c>
      <c r="X25" s="484">
        <v>150124</v>
      </c>
      <c r="Y25" s="472">
        <v>220324</v>
      </c>
      <c r="Z25" s="398"/>
      <c r="AA25" s="400"/>
      <c r="AB25" s="399"/>
      <c r="AC25" s="399"/>
      <c r="AD25" s="333"/>
      <c r="AE25" s="332"/>
      <c r="AF25" s="330"/>
      <c r="AG25" s="280"/>
      <c r="AH25" s="331"/>
      <c r="AI25" s="331"/>
      <c r="AJ25" s="208"/>
      <c r="AK25" s="208"/>
      <c r="AL25" s="208"/>
      <c r="AM25" s="208"/>
      <c r="AN25" s="208"/>
      <c r="AO25" s="190"/>
      <c r="AP25" s="312">
        <f t="shared" ca="1" si="0"/>
        <v>1</v>
      </c>
      <c r="AR25" s="34"/>
      <c r="AS25" s="34"/>
      <c r="AT25" s="34"/>
      <c r="AU25" s="34"/>
      <c r="AV25" s="34"/>
      <c r="AW25" s="34"/>
    </row>
    <row r="26" spans="1:49" s="144" customFormat="1" ht="23.1" customHeight="1" x14ac:dyDescent="0.25">
      <c r="A26" s="516" t="s">
        <v>986</v>
      </c>
      <c r="B26" s="2">
        <v>226</v>
      </c>
      <c r="C26" s="2" t="s">
        <v>310</v>
      </c>
      <c r="D26" s="3" t="s">
        <v>71</v>
      </c>
      <c r="E26" s="116">
        <f t="shared" ref="E26:F38" si="5">K26</f>
        <v>900</v>
      </c>
      <c r="F26" s="117">
        <f t="shared" si="5"/>
        <v>600</v>
      </c>
      <c r="G26" s="101"/>
      <c r="H26" s="2"/>
      <c r="I26" s="2"/>
      <c r="J26" s="47"/>
      <c r="K26" s="202">
        <f t="shared" si="2"/>
        <v>900</v>
      </c>
      <c r="L26" s="202">
        <f t="shared" si="2"/>
        <v>600</v>
      </c>
      <c r="M26" s="51"/>
      <c r="N26" s="13">
        <f t="shared" si="3"/>
        <v>866.35</v>
      </c>
      <c r="O26" s="13">
        <f t="shared" si="4"/>
        <v>519.81000000000006</v>
      </c>
      <c r="P26" s="51"/>
      <c r="Q26" s="587">
        <v>346.54</v>
      </c>
      <c r="R26" s="587">
        <v>346.54</v>
      </c>
      <c r="S26" s="562">
        <v>346.54</v>
      </c>
      <c r="T26" s="562">
        <v>346.54</v>
      </c>
      <c r="U26" s="554">
        <v>346.54</v>
      </c>
      <c r="V26" s="529">
        <v>346.54</v>
      </c>
      <c r="W26" s="467">
        <v>346.54</v>
      </c>
      <c r="X26" s="467">
        <v>346.54</v>
      </c>
      <c r="Y26" s="467">
        <v>346.54</v>
      </c>
      <c r="Z26" s="398">
        <v>346.54</v>
      </c>
      <c r="AA26" s="436">
        <v>346.54</v>
      </c>
      <c r="AB26" s="399">
        <v>331.44100000000003</v>
      </c>
      <c r="AC26" s="399">
        <v>331.44100000000003</v>
      </c>
      <c r="AD26" s="371">
        <v>301.31</v>
      </c>
      <c r="AE26" s="303">
        <v>207.8</v>
      </c>
      <c r="AF26" s="289">
        <v>207.8</v>
      </c>
      <c r="AG26" s="277">
        <v>166.24</v>
      </c>
      <c r="AH26" s="263">
        <v>166.24</v>
      </c>
      <c r="AI26" s="263">
        <v>166.24</v>
      </c>
      <c r="AJ26" s="208">
        <v>148.44059999999999</v>
      </c>
      <c r="AK26" s="208">
        <v>148.44059999999999</v>
      </c>
      <c r="AL26" s="208">
        <v>148.44059999999999</v>
      </c>
      <c r="AM26" s="208">
        <v>148.44059999999999</v>
      </c>
      <c r="AN26" s="208">
        <v>133.875</v>
      </c>
      <c r="AO26" s="190">
        <v>107.1</v>
      </c>
      <c r="AP26" s="312">
        <f t="shared" ca="1" si="0"/>
        <v>1</v>
      </c>
      <c r="AR26" s="34"/>
      <c r="AS26" s="34"/>
      <c r="AT26" s="34"/>
      <c r="AU26" s="34"/>
      <c r="AV26" s="34"/>
      <c r="AW26" s="34"/>
    </row>
    <row r="27" spans="1:49" s="144" customFormat="1" ht="23.1" customHeight="1" x14ac:dyDescent="0.25">
      <c r="A27" s="516" t="s">
        <v>986</v>
      </c>
      <c r="B27" s="2">
        <v>226</v>
      </c>
      <c r="C27" s="2" t="s">
        <v>311</v>
      </c>
      <c r="D27" s="3" t="s">
        <v>72</v>
      </c>
      <c r="E27" s="116">
        <f t="shared" si="5"/>
        <v>1300</v>
      </c>
      <c r="F27" s="117">
        <f t="shared" si="5"/>
        <v>800</v>
      </c>
      <c r="G27" s="101"/>
      <c r="H27" s="2"/>
      <c r="I27" s="2"/>
      <c r="J27" s="47"/>
      <c r="K27" s="202">
        <f t="shared" si="2"/>
        <v>1300</v>
      </c>
      <c r="L27" s="202">
        <f t="shared" si="2"/>
        <v>800</v>
      </c>
      <c r="M27" s="51"/>
      <c r="N27" s="13">
        <f t="shared" si="3"/>
        <v>1230</v>
      </c>
      <c r="O27" s="13">
        <f t="shared" si="4"/>
        <v>738</v>
      </c>
      <c r="P27" s="51"/>
      <c r="Q27" s="587">
        <v>492</v>
      </c>
      <c r="R27" s="587">
        <v>492</v>
      </c>
      <c r="S27" s="562">
        <v>492</v>
      </c>
      <c r="T27" s="562">
        <v>492</v>
      </c>
      <c r="U27" s="554">
        <v>492</v>
      </c>
      <c r="V27" s="529">
        <v>492</v>
      </c>
      <c r="W27" s="467">
        <v>492</v>
      </c>
      <c r="X27" s="467">
        <v>492</v>
      </c>
      <c r="Y27" s="467">
        <v>492</v>
      </c>
      <c r="Z27" s="398">
        <v>491</v>
      </c>
      <c r="AA27" s="436">
        <v>491</v>
      </c>
      <c r="AB27" s="399">
        <v>470.40537500000005</v>
      </c>
      <c r="AC27" s="399">
        <v>470.40537500000005</v>
      </c>
      <c r="AD27" s="371">
        <v>427.64125000000001</v>
      </c>
      <c r="AE27" s="303">
        <v>294.92500000000001</v>
      </c>
      <c r="AF27" s="289">
        <v>294.92500000000001</v>
      </c>
      <c r="AG27" s="277">
        <v>235.94</v>
      </c>
      <c r="AH27" s="263">
        <v>235.94</v>
      </c>
      <c r="AI27" s="263">
        <v>235.94</v>
      </c>
      <c r="AJ27" s="208">
        <v>210.65814</v>
      </c>
      <c r="AK27" s="208">
        <v>210.65814</v>
      </c>
      <c r="AL27" s="208">
        <v>210.65814</v>
      </c>
      <c r="AM27" s="208">
        <v>210.65814</v>
      </c>
      <c r="AN27" s="208">
        <v>189.98750000000001</v>
      </c>
      <c r="AO27" s="190">
        <v>151.99</v>
      </c>
      <c r="AP27" s="312">
        <f t="shared" ca="1" si="0"/>
        <v>1</v>
      </c>
      <c r="AR27" s="34"/>
      <c r="AS27" s="34"/>
      <c r="AT27" s="34"/>
      <c r="AU27" s="34"/>
      <c r="AV27" s="34"/>
      <c r="AW27" s="34"/>
    </row>
    <row r="28" spans="1:49" s="144" customFormat="1" ht="23.1" customHeight="1" x14ac:dyDescent="0.25">
      <c r="A28" s="516" t="s">
        <v>986</v>
      </c>
      <c r="B28" s="2">
        <v>226</v>
      </c>
      <c r="C28" s="2" t="s">
        <v>312</v>
      </c>
      <c r="D28" s="3" t="s">
        <v>73</v>
      </c>
      <c r="E28" s="116">
        <f t="shared" si="5"/>
        <v>1700</v>
      </c>
      <c r="F28" s="117">
        <f t="shared" si="5"/>
        <v>1000</v>
      </c>
      <c r="G28" s="101"/>
      <c r="H28" s="2"/>
      <c r="I28" s="2"/>
      <c r="J28" s="47"/>
      <c r="K28" s="202">
        <f t="shared" si="2"/>
        <v>1700</v>
      </c>
      <c r="L28" s="202">
        <f t="shared" si="2"/>
        <v>1000</v>
      </c>
      <c r="M28" s="51"/>
      <c r="N28" s="13">
        <f t="shared" si="3"/>
        <v>1627.5</v>
      </c>
      <c r="O28" s="13">
        <f t="shared" si="4"/>
        <v>976.5</v>
      </c>
      <c r="P28" s="51"/>
      <c r="Q28" s="587">
        <v>651</v>
      </c>
      <c r="R28" s="587">
        <v>651</v>
      </c>
      <c r="S28" s="562">
        <v>651</v>
      </c>
      <c r="T28" s="562">
        <v>651</v>
      </c>
      <c r="U28" s="554">
        <v>651</v>
      </c>
      <c r="V28" s="529">
        <v>651</v>
      </c>
      <c r="W28" s="467">
        <v>651</v>
      </c>
      <c r="X28" s="467">
        <v>651</v>
      </c>
      <c r="Y28" s="467">
        <v>651</v>
      </c>
      <c r="Z28" s="443">
        <v>651</v>
      </c>
      <c r="AA28" s="436">
        <v>650.62</v>
      </c>
      <c r="AB28" s="399">
        <v>622.32912499999998</v>
      </c>
      <c r="AC28" s="399">
        <v>622.32912499999998</v>
      </c>
      <c r="AD28" s="371">
        <v>565.75374999999997</v>
      </c>
      <c r="AE28" s="303">
        <v>390.17499999999995</v>
      </c>
      <c r="AF28" s="289">
        <v>390.17499999999995</v>
      </c>
      <c r="AG28" s="277">
        <v>312.14</v>
      </c>
      <c r="AH28" s="263">
        <v>312.14</v>
      </c>
      <c r="AI28" s="263">
        <v>312.14</v>
      </c>
      <c r="AJ28" s="208">
        <v>278.69688000000002</v>
      </c>
      <c r="AK28" s="208">
        <v>278.69688000000002</v>
      </c>
      <c r="AL28" s="208">
        <v>278.69688000000002</v>
      </c>
      <c r="AM28" s="208">
        <v>278.69688000000002</v>
      </c>
      <c r="AN28" s="208">
        <v>251.35000000000002</v>
      </c>
      <c r="AO28" s="190">
        <v>201.08</v>
      </c>
      <c r="AP28" s="312">
        <f t="shared" ca="1" si="0"/>
        <v>1</v>
      </c>
      <c r="AR28" s="34"/>
      <c r="AS28" s="34"/>
      <c r="AT28" s="34"/>
      <c r="AU28" s="34"/>
      <c r="AV28" s="34"/>
      <c r="AW28" s="34"/>
    </row>
    <row r="29" spans="1:49" s="144" customFormat="1" ht="23.1" customHeight="1" x14ac:dyDescent="0.25">
      <c r="A29" s="516" t="s">
        <v>986</v>
      </c>
      <c r="B29" s="2">
        <v>226</v>
      </c>
      <c r="C29" s="2" t="s">
        <v>313</v>
      </c>
      <c r="D29" s="3" t="s">
        <v>74</v>
      </c>
      <c r="E29" s="116">
        <f t="shared" si="5"/>
        <v>2200</v>
      </c>
      <c r="F29" s="117">
        <f t="shared" si="5"/>
        <v>1300</v>
      </c>
      <c r="G29" s="101"/>
      <c r="H29" s="2"/>
      <c r="I29" s="2"/>
      <c r="J29" s="47"/>
      <c r="K29" s="202">
        <f t="shared" si="2"/>
        <v>2200</v>
      </c>
      <c r="L29" s="202">
        <f t="shared" si="2"/>
        <v>1300</v>
      </c>
      <c r="M29" s="51"/>
      <c r="N29" s="13">
        <f t="shared" si="3"/>
        <v>2117.5</v>
      </c>
      <c r="O29" s="13">
        <f t="shared" si="4"/>
        <v>1270.5</v>
      </c>
      <c r="P29" s="51"/>
      <c r="Q29" s="587">
        <v>847</v>
      </c>
      <c r="R29" s="587">
        <v>847</v>
      </c>
      <c r="S29" s="562">
        <v>847</v>
      </c>
      <c r="T29" s="562">
        <v>847</v>
      </c>
      <c r="U29" s="554">
        <v>847</v>
      </c>
      <c r="V29" s="529">
        <v>847</v>
      </c>
      <c r="W29" s="467">
        <v>847</v>
      </c>
      <c r="X29" s="467">
        <v>847</v>
      </c>
      <c r="Y29" s="467">
        <v>847</v>
      </c>
      <c r="Z29" s="443">
        <v>847</v>
      </c>
      <c r="AA29" s="436">
        <v>846.18</v>
      </c>
      <c r="AB29" s="399">
        <v>809.3827500000001</v>
      </c>
      <c r="AC29" s="399">
        <v>809.3827500000001</v>
      </c>
      <c r="AD29" s="371">
        <v>735.80250000000001</v>
      </c>
      <c r="AE29" s="303">
        <v>507.45</v>
      </c>
      <c r="AF29" s="289">
        <v>579.75</v>
      </c>
      <c r="AG29" s="277">
        <v>463.8</v>
      </c>
      <c r="AH29" s="263">
        <v>463.8</v>
      </c>
      <c r="AI29" s="263">
        <v>463.8</v>
      </c>
      <c r="AJ29" s="208">
        <v>362.46671999999995</v>
      </c>
      <c r="AK29" s="208">
        <v>362.46671999999995</v>
      </c>
      <c r="AL29" s="208">
        <v>362.46671999999995</v>
      </c>
      <c r="AM29" s="208">
        <v>362.46671999999995</v>
      </c>
      <c r="AN29" s="208">
        <v>326.89999999999998</v>
      </c>
      <c r="AO29" s="190">
        <v>261.52</v>
      </c>
      <c r="AP29" s="312">
        <f t="shared" ca="1" si="0"/>
        <v>1</v>
      </c>
      <c r="AR29" s="34"/>
      <c r="AS29" s="34"/>
      <c r="AT29" s="34"/>
      <c r="AU29" s="34"/>
      <c r="AV29" s="34"/>
      <c r="AW29" s="34"/>
    </row>
    <row r="30" spans="1:49" s="144" customFormat="1" ht="23.1" customHeight="1" x14ac:dyDescent="0.25">
      <c r="A30" s="516" t="s">
        <v>986</v>
      </c>
      <c r="B30" s="2">
        <v>226</v>
      </c>
      <c r="C30" s="2" t="s">
        <v>314</v>
      </c>
      <c r="D30" s="3" t="s">
        <v>75</v>
      </c>
      <c r="E30" s="116">
        <f t="shared" si="5"/>
        <v>2500</v>
      </c>
      <c r="F30" s="117">
        <f t="shared" si="5"/>
        <v>1500</v>
      </c>
      <c r="G30" s="101"/>
      <c r="H30" s="2"/>
      <c r="I30" s="2"/>
      <c r="J30" s="47"/>
      <c r="K30" s="202">
        <f t="shared" si="2"/>
        <v>2500</v>
      </c>
      <c r="L30" s="202">
        <f t="shared" si="2"/>
        <v>1500</v>
      </c>
      <c r="M30" s="51"/>
      <c r="N30" s="13">
        <f t="shared" si="3"/>
        <v>2417.5</v>
      </c>
      <c r="O30" s="13">
        <f t="shared" si="4"/>
        <v>1450.5</v>
      </c>
      <c r="P30" s="51"/>
      <c r="Q30" s="587">
        <v>967</v>
      </c>
      <c r="R30" s="587">
        <v>967</v>
      </c>
      <c r="S30" s="562">
        <v>967</v>
      </c>
      <c r="T30" s="562">
        <v>967</v>
      </c>
      <c r="U30" s="554">
        <v>967</v>
      </c>
      <c r="V30" s="529">
        <v>967</v>
      </c>
      <c r="W30" s="467">
        <v>967</v>
      </c>
      <c r="X30" s="467">
        <v>967</v>
      </c>
      <c r="Y30" s="467">
        <v>967</v>
      </c>
      <c r="Z30" s="443">
        <v>967</v>
      </c>
      <c r="AA30" s="436">
        <v>966.72</v>
      </c>
      <c r="AB30" s="399">
        <v>924.70124999999996</v>
      </c>
      <c r="AC30" s="399">
        <v>924.70124999999996</v>
      </c>
      <c r="AD30" s="371">
        <v>840.63749999999993</v>
      </c>
      <c r="AE30" s="303">
        <v>579.75</v>
      </c>
      <c r="AF30" s="289">
        <v>579.75</v>
      </c>
      <c r="AG30" s="277">
        <v>463.8</v>
      </c>
      <c r="AH30" s="263">
        <v>463.8</v>
      </c>
      <c r="AI30" s="263">
        <v>463.8</v>
      </c>
      <c r="AJ30" s="208">
        <v>414.10907999999995</v>
      </c>
      <c r="AK30" s="208">
        <v>414.10907999999995</v>
      </c>
      <c r="AL30" s="208">
        <v>414.10907999999995</v>
      </c>
      <c r="AM30" s="208">
        <v>414.10907999999995</v>
      </c>
      <c r="AN30" s="208">
        <v>373.47499999999997</v>
      </c>
      <c r="AO30" s="190">
        <v>298.77999999999997</v>
      </c>
      <c r="AP30" s="312">
        <f t="shared" ca="1" si="0"/>
        <v>1</v>
      </c>
      <c r="AR30" s="34"/>
      <c r="AS30" s="34"/>
      <c r="AT30" s="34"/>
      <c r="AU30" s="34"/>
      <c r="AV30" s="34"/>
      <c r="AW30" s="34"/>
    </row>
    <row r="31" spans="1:49" s="144" customFormat="1" ht="23.1" customHeight="1" x14ac:dyDescent="0.25">
      <c r="A31" s="516" t="s">
        <v>986</v>
      </c>
      <c r="B31" s="2">
        <v>226</v>
      </c>
      <c r="C31" s="2" t="s">
        <v>315</v>
      </c>
      <c r="D31" s="3" t="s">
        <v>76</v>
      </c>
      <c r="E31" s="116">
        <f t="shared" si="5"/>
        <v>2900</v>
      </c>
      <c r="F31" s="117">
        <f t="shared" si="5"/>
        <v>1800</v>
      </c>
      <c r="G31" s="101"/>
      <c r="H31" s="2"/>
      <c r="I31" s="2"/>
      <c r="J31" s="47"/>
      <c r="K31" s="202">
        <f t="shared" si="2"/>
        <v>2900</v>
      </c>
      <c r="L31" s="202">
        <f t="shared" si="2"/>
        <v>1800</v>
      </c>
      <c r="M31" s="51"/>
      <c r="N31" s="13">
        <f t="shared" si="3"/>
        <v>2845.5250000000001</v>
      </c>
      <c r="O31" s="13">
        <f t="shared" si="4"/>
        <v>1707.3150000000001</v>
      </c>
      <c r="P31" s="51"/>
      <c r="Q31" s="587">
        <v>1138.21</v>
      </c>
      <c r="R31" s="587">
        <v>1138.21</v>
      </c>
      <c r="S31" s="562">
        <v>1138.21</v>
      </c>
      <c r="T31" s="562">
        <v>1138.21</v>
      </c>
      <c r="U31" s="554">
        <v>1138.21</v>
      </c>
      <c r="V31" s="529">
        <v>1138.21</v>
      </c>
      <c r="W31" s="467">
        <v>1138.21</v>
      </c>
      <c r="X31" s="467">
        <v>1138.21</v>
      </c>
      <c r="Y31" s="467">
        <v>1138.21</v>
      </c>
      <c r="Z31" s="443">
        <v>1138.21</v>
      </c>
      <c r="AA31" s="436">
        <v>1138.21</v>
      </c>
      <c r="AB31" s="399">
        <v>1088.7270625000003</v>
      </c>
      <c r="AC31" s="399">
        <v>1088.7270625000003</v>
      </c>
      <c r="AD31" s="371">
        <v>989.75187500000015</v>
      </c>
      <c r="AE31" s="303">
        <v>682.58750000000009</v>
      </c>
      <c r="AF31" s="289">
        <v>682.58750000000009</v>
      </c>
      <c r="AG31" s="277">
        <v>546.07000000000005</v>
      </c>
      <c r="AH31" s="263">
        <v>546.07000000000005</v>
      </c>
      <c r="AI31" s="263">
        <v>546.07000000000005</v>
      </c>
      <c r="AJ31" s="208">
        <v>487.56707999999992</v>
      </c>
      <c r="AK31" s="208">
        <v>487.56707999999992</v>
      </c>
      <c r="AL31" s="208">
        <v>487.56707999999992</v>
      </c>
      <c r="AM31" s="208">
        <v>487.56707999999992</v>
      </c>
      <c r="AN31" s="208">
        <v>439.72499999999997</v>
      </c>
      <c r="AO31" s="190">
        <v>351.78</v>
      </c>
      <c r="AP31" s="312">
        <f t="shared" ca="1" si="0"/>
        <v>1</v>
      </c>
      <c r="AR31" s="34"/>
      <c r="AS31" s="34"/>
      <c r="AT31" s="34"/>
      <c r="AU31" s="34"/>
      <c r="AV31" s="34"/>
      <c r="AW31" s="34"/>
    </row>
    <row r="32" spans="1:49" s="144" customFormat="1" ht="23.1" customHeight="1" x14ac:dyDescent="0.25">
      <c r="A32" s="516" t="s">
        <v>986</v>
      </c>
      <c r="B32" s="2">
        <v>226</v>
      </c>
      <c r="C32" s="2" t="s">
        <v>316</v>
      </c>
      <c r="D32" s="3" t="s">
        <v>77</v>
      </c>
      <c r="E32" s="116">
        <f t="shared" si="5"/>
        <v>5300</v>
      </c>
      <c r="F32" s="117">
        <f t="shared" si="5"/>
        <v>3200</v>
      </c>
      <c r="G32" s="101"/>
      <c r="H32" s="2"/>
      <c r="I32" s="2"/>
      <c r="J32" s="47"/>
      <c r="K32" s="202">
        <f t="shared" si="2"/>
        <v>5300</v>
      </c>
      <c r="L32" s="202">
        <f t="shared" si="2"/>
        <v>3200</v>
      </c>
      <c r="M32" s="51"/>
      <c r="N32" s="13">
        <f t="shared" si="3"/>
        <v>5291.8499999999995</v>
      </c>
      <c r="O32" s="13">
        <f t="shared" si="4"/>
        <v>3175.1099999999997</v>
      </c>
      <c r="P32" s="51"/>
      <c r="Q32" s="587">
        <v>2116.7399999999998</v>
      </c>
      <c r="R32" s="587">
        <v>2116.7399999999998</v>
      </c>
      <c r="S32" s="562">
        <v>2116.7399999999998</v>
      </c>
      <c r="T32" s="562">
        <v>2116.7399999999998</v>
      </c>
      <c r="U32" s="568">
        <v>2116.7399999999998</v>
      </c>
      <c r="V32" s="529">
        <v>2116.7399999999998</v>
      </c>
      <c r="W32" s="467">
        <v>2116.7399999999998</v>
      </c>
      <c r="X32" s="467">
        <v>2116.7399999999998</v>
      </c>
      <c r="Y32" s="467">
        <v>2116.7399999999998</v>
      </c>
      <c r="Z32" s="443">
        <v>2116.7399999999998</v>
      </c>
      <c r="AA32" s="436">
        <v>2116.7399999999998</v>
      </c>
      <c r="AB32" s="399">
        <v>2024.7328750000001</v>
      </c>
      <c r="AC32" s="399">
        <v>2024.7328750000001</v>
      </c>
      <c r="AD32" s="371">
        <v>1840.66625</v>
      </c>
      <c r="AE32" s="303">
        <v>1269.425</v>
      </c>
      <c r="AF32" s="289">
        <v>1269.425</v>
      </c>
      <c r="AG32" s="277">
        <v>1015.54</v>
      </c>
      <c r="AH32" s="263">
        <v>1015.54</v>
      </c>
      <c r="AI32" s="263">
        <v>1015.54</v>
      </c>
      <c r="AJ32" s="208">
        <v>906.73505999999998</v>
      </c>
      <c r="AK32" s="208">
        <v>906.73505999999998</v>
      </c>
      <c r="AL32" s="208">
        <v>906.73505999999998</v>
      </c>
      <c r="AM32" s="208">
        <v>906.73505999999998</v>
      </c>
      <c r="AN32" s="208">
        <v>817.76250000000005</v>
      </c>
      <c r="AO32" s="190">
        <v>654.21</v>
      </c>
      <c r="AP32" s="312">
        <f t="shared" ca="1" si="0"/>
        <v>1</v>
      </c>
      <c r="AR32" s="34"/>
      <c r="AS32" s="34"/>
      <c r="AT32" s="34"/>
      <c r="AU32" s="34"/>
      <c r="AV32" s="34"/>
      <c r="AW32" s="34"/>
    </row>
    <row r="33" spans="1:49" s="144" customFormat="1" ht="23.1" customHeight="1" x14ac:dyDescent="0.25">
      <c r="A33" s="516" t="s">
        <v>986</v>
      </c>
      <c r="B33" s="2">
        <v>226</v>
      </c>
      <c r="C33" s="2" t="s">
        <v>317</v>
      </c>
      <c r="D33" s="3" t="s">
        <v>78</v>
      </c>
      <c r="E33" s="116">
        <f t="shared" si="5"/>
        <v>6700</v>
      </c>
      <c r="F33" s="117">
        <f t="shared" si="5"/>
        <v>4000</v>
      </c>
      <c r="G33" s="101"/>
      <c r="H33" s="2"/>
      <c r="I33" s="2"/>
      <c r="J33" s="47"/>
      <c r="K33" s="202">
        <f t="shared" si="2"/>
        <v>6700</v>
      </c>
      <c r="L33" s="202">
        <f t="shared" si="2"/>
        <v>4000</v>
      </c>
      <c r="M33" s="51"/>
      <c r="N33" s="13">
        <f t="shared" si="3"/>
        <v>6667.5</v>
      </c>
      <c r="O33" s="13">
        <f t="shared" si="4"/>
        <v>4000.5</v>
      </c>
      <c r="P33" s="51"/>
      <c r="Q33" s="587">
        <v>2667</v>
      </c>
      <c r="R33" s="587">
        <v>2667</v>
      </c>
      <c r="S33" s="562">
        <v>2667</v>
      </c>
      <c r="T33" s="562">
        <v>2667</v>
      </c>
      <c r="U33" s="568">
        <v>2667</v>
      </c>
      <c r="V33" s="529">
        <v>2667</v>
      </c>
      <c r="W33" s="467">
        <v>2667</v>
      </c>
      <c r="X33" s="467">
        <v>2667</v>
      </c>
      <c r="Y33" s="467">
        <v>2667</v>
      </c>
      <c r="Z33" s="443">
        <v>2667</v>
      </c>
      <c r="AA33" s="436">
        <v>2666.54</v>
      </c>
      <c r="AB33" s="399">
        <v>2550.6123500000003</v>
      </c>
      <c r="AC33" s="399">
        <v>2550.6123500000003</v>
      </c>
      <c r="AD33" s="371">
        <v>2318.7384999999999</v>
      </c>
      <c r="AE33" s="303">
        <v>1599.13</v>
      </c>
      <c r="AF33" s="289">
        <v>1612.5</v>
      </c>
      <c r="AG33" s="269">
        <v>1290</v>
      </c>
      <c r="AH33" s="263">
        <v>1279.3</v>
      </c>
      <c r="AI33" s="263">
        <v>1279.3</v>
      </c>
      <c r="AJ33" s="208">
        <v>1142.2303199999999</v>
      </c>
      <c r="AK33" s="208">
        <v>1142.2303199999999</v>
      </c>
      <c r="AL33" s="208">
        <v>1142.2303199999999</v>
      </c>
      <c r="AM33" s="208">
        <v>1142.2303199999999</v>
      </c>
      <c r="AN33" s="208">
        <v>1030.1500000000001</v>
      </c>
      <c r="AO33" s="190">
        <v>824.12</v>
      </c>
      <c r="AP33" s="312">
        <f t="shared" ca="1" si="0"/>
        <v>1</v>
      </c>
      <c r="AR33" s="34"/>
      <c r="AS33" s="34"/>
      <c r="AT33" s="34"/>
      <c r="AU33" s="34"/>
      <c r="AV33" s="34"/>
      <c r="AW33" s="34"/>
    </row>
    <row r="34" spans="1:49" s="144" customFormat="1" ht="23.1" customHeight="1" x14ac:dyDescent="0.25">
      <c r="A34" s="516" t="s">
        <v>986</v>
      </c>
      <c r="B34" s="2">
        <v>226</v>
      </c>
      <c r="C34" s="2" t="s">
        <v>318</v>
      </c>
      <c r="D34" s="3" t="s">
        <v>79</v>
      </c>
      <c r="E34" s="116">
        <f t="shared" si="5"/>
        <v>10800</v>
      </c>
      <c r="F34" s="117">
        <f t="shared" si="5"/>
        <v>6500</v>
      </c>
      <c r="G34" s="101"/>
      <c r="H34" s="2"/>
      <c r="I34" s="2"/>
      <c r="J34" s="47"/>
      <c r="K34" s="202">
        <f t="shared" si="2"/>
        <v>10800</v>
      </c>
      <c r="L34" s="202">
        <f t="shared" si="2"/>
        <v>6500</v>
      </c>
      <c r="M34" s="51"/>
      <c r="N34" s="13">
        <f t="shared" si="3"/>
        <v>10757.5</v>
      </c>
      <c r="O34" s="13">
        <f t="shared" si="4"/>
        <v>6454.5</v>
      </c>
      <c r="P34" s="51"/>
      <c r="Q34" s="587">
        <v>4303</v>
      </c>
      <c r="R34" s="587">
        <v>4303</v>
      </c>
      <c r="S34" s="562">
        <v>4303</v>
      </c>
      <c r="T34" s="562">
        <v>4303</v>
      </c>
      <c r="U34" s="554">
        <v>4303</v>
      </c>
      <c r="V34" s="529">
        <v>4303</v>
      </c>
      <c r="W34" s="467">
        <v>4303</v>
      </c>
      <c r="X34" s="467">
        <v>4303</v>
      </c>
      <c r="Y34" s="467">
        <v>4303</v>
      </c>
      <c r="Z34" s="409">
        <v>4303</v>
      </c>
      <c r="AA34" s="436">
        <v>4302.3900000000003</v>
      </c>
      <c r="AB34" s="399">
        <v>4115.2435500000001</v>
      </c>
      <c r="AC34" s="399">
        <v>4115.2435500000001</v>
      </c>
      <c r="AD34" s="371">
        <v>3741.1305000000002</v>
      </c>
      <c r="AE34" s="303">
        <v>2580.09</v>
      </c>
      <c r="AF34" s="289">
        <v>2582.5</v>
      </c>
      <c r="AG34" s="269">
        <v>2066</v>
      </c>
      <c r="AH34" s="263">
        <v>2064.0700000000002</v>
      </c>
      <c r="AI34" s="263">
        <v>2064.0700000000002</v>
      </c>
      <c r="AJ34" s="208">
        <v>1842.9226200000001</v>
      </c>
      <c r="AK34" s="208">
        <v>1842.9226200000001</v>
      </c>
      <c r="AL34" s="208">
        <v>1842.9226200000001</v>
      </c>
      <c r="AM34" s="208">
        <v>1842.9226200000001</v>
      </c>
      <c r="AN34" s="208">
        <v>1662.0875000000001</v>
      </c>
      <c r="AO34" s="190">
        <v>1329.67</v>
      </c>
      <c r="AP34" s="312">
        <f t="shared" ca="1" si="0"/>
        <v>1</v>
      </c>
      <c r="AR34" s="34"/>
      <c r="AS34" s="34"/>
      <c r="AT34" s="34"/>
      <c r="AU34" s="34"/>
      <c r="AV34" s="34"/>
      <c r="AW34" s="34"/>
    </row>
    <row r="35" spans="1:49" s="144" customFormat="1" ht="23.1" customHeight="1" x14ac:dyDescent="0.25">
      <c r="A35" s="516" t="s">
        <v>986</v>
      </c>
      <c r="B35" s="2">
        <v>226</v>
      </c>
      <c r="C35" s="2" t="s">
        <v>319</v>
      </c>
      <c r="D35" s="3" t="s">
        <v>80</v>
      </c>
      <c r="E35" s="116">
        <f t="shared" si="5"/>
        <v>13300</v>
      </c>
      <c r="F35" s="117">
        <f t="shared" si="5"/>
        <v>8000</v>
      </c>
      <c r="G35" s="101"/>
      <c r="H35" s="2"/>
      <c r="I35" s="2"/>
      <c r="J35" s="47"/>
      <c r="K35" s="202">
        <f t="shared" si="2"/>
        <v>13300</v>
      </c>
      <c r="L35" s="202">
        <f t="shared" si="2"/>
        <v>8000</v>
      </c>
      <c r="M35" s="51"/>
      <c r="N35" s="13">
        <f t="shared" si="3"/>
        <v>13257.5</v>
      </c>
      <c r="O35" s="13">
        <f t="shared" si="4"/>
        <v>7954.5</v>
      </c>
      <c r="P35" s="51"/>
      <c r="Q35" s="587">
        <v>5303</v>
      </c>
      <c r="R35" s="587">
        <v>5303</v>
      </c>
      <c r="S35" s="562">
        <v>5303</v>
      </c>
      <c r="T35" s="562">
        <v>5303</v>
      </c>
      <c r="U35" s="568">
        <v>5303</v>
      </c>
      <c r="V35" s="529">
        <v>5303</v>
      </c>
      <c r="W35" s="467">
        <v>5303</v>
      </c>
      <c r="X35" s="467">
        <v>5303</v>
      </c>
      <c r="Y35" s="467">
        <v>5303</v>
      </c>
      <c r="Z35" s="443">
        <v>5303</v>
      </c>
      <c r="AA35" s="436">
        <v>5302.03</v>
      </c>
      <c r="AB35" s="399">
        <v>5071.5098500000004</v>
      </c>
      <c r="AC35" s="399">
        <v>5071.5098500000004</v>
      </c>
      <c r="AD35" s="371">
        <v>4610.4634999999998</v>
      </c>
      <c r="AE35" s="303">
        <v>3179.63</v>
      </c>
      <c r="AF35" s="289">
        <v>3187.5</v>
      </c>
      <c r="AG35" s="269">
        <v>2550</v>
      </c>
      <c r="AH35" s="263">
        <v>2543.6999999999998</v>
      </c>
      <c r="AI35" s="263">
        <v>2543.6999999999998</v>
      </c>
      <c r="AJ35" s="208">
        <v>2271.1689000000001</v>
      </c>
      <c r="AK35" s="208">
        <v>2271.1689000000001</v>
      </c>
      <c r="AL35" s="208">
        <v>2271.1689000000001</v>
      </c>
      <c r="AM35" s="208">
        <v>2271.1689000000001</v>
      </c>
      <c r="AN35" s="208">
        <v>2048.3125</v>
      </c>
      <c r="AO35" s="190">
        <v>1638.65</v>
      </c>
      <c r="AP35" s="312">
        <f t="shared" ca="1" si="0"/>
        <v>1</v>
      </c>
      <c r="AR35" s="34"/>
      <c r="AS35" s="34"/>
      <c r="AT35" s="34"/>
      <c r="AU35" s="34"/>
      <c r="AV35" s="34"/>
      <c r="AW35" s="34"/>
    </row>
    <row r="36" spans="1:49" ht="23.1" customHeight="1" x14ac:dyDescent="0.25">
      <c r="A36" s="516" t="s">
        <v>986</v>
      </c>
      <c r="B36" s="2">
        <v>226</v>
      </c>
      <c r="C36" s="2" t="s">
        <v>320</v>
      </c>
      <c r="D36" s="3" t="s">
        <v>81</v>
      </c>
      <c r="E36" s="116">
        <f t="shared" si="5"/>
        <v>19100</v>
      </c>
      <c r="F36" s="117">
        <f t="shared" si="5"/>
        <v>11500</v>
      </c>
      <c r="G36" s="101"/>
      <c r="J36" s="47"/>
      <c r="K36" s="202">
        <f t="shared" si="2"/>
        <v>19100</v>
      </c>
      <c r="L36" s="202">
        <f t="shared" si="2"/>
        <v>11500</v>
      </c>
      <c r="M36" s="51"/>
      <c r="N36" s="13">
        <f t="shared" si="3"/>
        <v>19100.899999999998</v>
      </c>
      <c r="O36" s="13">
        <f t="shared" si="4"/>
        <v>11460.539999999999</v>
      </c>
      <c r="P36" s="51"/>
      <c r="Q36" s="587">
        <v>7640.36</v>
      </c>
      <c r="R36" s="587">
        <v>7640.36</v>
      </c>
      <c r="S36" s="562">
        <v>7640.36</v>
      </c>
      <c r="T36" s="562">
        <v>7640.36</v>
      </c>
      <c r="U36" s="554">
        <v>7640.36</v>
      </c>
      <c r="V36" s="529">
        <v>7640.36</v>
      </c>
      <c r="W36" s="467">
        <v>7640.36</v>
      </c>
      <c r="X36" s="467">
        <v>7640.36</v>
      </c>
      <c r="Y36" s="467">
        <v>7640.36</v>
      </c>
      <c r="Z36" s="398">
        <v>7640.36</v>
      </c>
      <c r="AA36" s="436">
        <v>7640.36</v>
      </c>
      <c r="AB36" s="399">
        <v>7308.1783500000001</v>
      </c>
      <c r="AC36" s="399">
        <v>7308.1783500000001</v>
      </c>
      <c r="AD36" s="371">
        <v>6643.7984999999999</v>
      </c>
      <c r="AE36" s="303">
        <v>4581.93</v>
      </c>
      <c r="AF36" s="289">
        <v>4587.5</v>
      </c>
      <c r="AG36" s="269">
        <v>3670</v>
      </c>
      <c r="AH36" s="263">
        <v>3665.54</v>
      </c>
      <c r="AI36" s="263">
        <v>3665.54</v>
      </c>
      <c r="AJ36" s="208">
        <v>3272.8033799999998</v>
      </c>
      <c r="AK36" s="208">
        <v>3272.8033799999998</v>
      </c>
      <c r="AL36" s="208">
        <v>3272.8033799999998</v>
      </c>
      <c r="AM36" s="208">
        <v>3272.8033799999998</v>
      </c>
      <c r="AN36" s="208">
        <v>2951.6624999999999</v>
      </c>
      <c r="AO36" s="190">
        <v>2361.33</v>
      </c>
      <c r="AP36" s="312">
        <f t="shared" ca="1" si="0"/>
        <v>1</v>
      </c>
    </row>
    <row r="37" spans="1:49" ht="23.1" customHeight="1" x14ac:dyDescent="0.25">
      <c r="A37" s="516" t="s">
        <v>986</v>
      </c>
      <c r="B37" s="2">
        <v>226</v>
      </c>
      <c r="C37" s="2" t="s">
        <v>321</v>
      </c>
      <c r="D37" s="3" t="s">
        <v>82</v>
      </c>
      <c r="E37" s="116">
        <f t="shared" si="5"/>
        <v>29700</v>
      </c>
      <c r="F37" s="117">
        <f t="shared" si="5"/>
        <v>17800</v>
      </c>
      <c r="G37" s="101"/>
      <c r="J37" s="47"/>
      <c r="K37" s="202">
        <f t="shared" si="2"/>
        <v>29700</v>
      </c>
      <c r="L37" s="202">
        <f t="shared" si="2"/>
        <v>17800</v>
      </c>
      <c r="M37" s="51"/>
      <c r="N37" s="13">
        <f t="shared" si="3"/>
        <v>29640.5</v>
      </c>
      <c r="O37" s="13">
        <f t="shared" si="4"/>
        <v>17784.300000000003</v>
      </c>
      <c r="P37" s="51"/>
      <c r="Q37" s="587">
        <v>11856.2</v>
      </c>
      <c r="R37" s="587">
        <v>11856.2</v>
      </c>
      <c r="S37" s="562">
        <v>11856.2</v>
      </c>
      <c r="T37" s="562">
        <v>11856.2</v>
      </c>
      <c r="U37" s="554">
        <v>11856.2</v>
      </c>
      <c r="V37" s="529">
        <v>11856.2</v>
      </c>
      <c r="W37" s="467">
        <v>11856.2</v>
      </c>
      <c r="X37" s="467">
        <v>11856.2</v>
      </c>
      <c r="Y37" s="467">
        <v>11856.2</v>
      </c>
      <c r="Z37" s="398">
        <v>11856.2</v>
      </c>
      <c r="AA37" s="436">
        <v>11856.2</v>
      </c>
      <c r="AB37" s="399">
        <v>11340.729125000002</v>
      </c>
      <c r="AC37" s="399">
        <v>11340.729125000002</v>
      </c>
      <c r="AD37" s="371">
        <v>10309.75375</v>
      </c>
      <c r="AE37" s="303">
        <v>7110.1750000000002</v>
      </c>
      <c r="AF37" s="289">
        <v>7110.1750000000002</v>
      </c>
      <c r="AG37" s="277">
        <v>5688.14</v>
      </c>
      <c r="AH37" s="263">
        <v>5688.14</v>
      </c>
      <c r="AI37" s="263">
        <v>5688.14</v>
      </c>
      <c r="AJ37" s="208">
        <v>5078.6920799999998</v>
      </c>
      <c r="AK37" s="208">
        <v>5078.6920799999998</v>
      </c>
      <c r="AL37" s="208">
        <v>5078.6920799999998</v>
      </c>
      <c r="AM37" s="208">
        <v>5078.6920799999998</v>
      </c>
      <c r="AN37" s="208">
        <v>4580.3500000000004</v>
      </c>
      <c r="AO37" s="190">
        <v>3664.28</v>
      </c>
      <c r="AP37" s="312">
        <f t="shared" ca="1" si="0"/>
        <v>1</v>
      </c>
    </row>
    <row r="38" spans="1:49" ht="23.1" customHeight="1" x14ac:dyDescent="0.25">
      <c r="A38" s="516" t="s">
        <v>986</v>
      </c>
      <c r="B38" s="2">
        <v>226</v>
      </c>
      <c r="C38" s="2" t="s">
        <v>322</v>
      </c>
      <c r="D38" s="3" t="s">
        <v>83</v>
      </c>
      <c r="E38" s="116">
        <f t="shared" si="5"/>
        <v>33500</v>
      </c>
      <c r="F38" s="117">
        <f t="shared" si="5"/>
        <v>20100</v>
      </c>
      <c r="G38" s="101"/>
      <c r="J38" s="47"/>
      <c r="K38" s="202">
        <f t="shared" si="2"/>
        <v>33500</v>
      </c>
      <c r="L38" s="202">
        <f t="shared" si="2"/>
        <v>20100</v>
      </c>
      <c r="M38" s="51"/>
      <c r="N38" s="13">
        <f t="shared" si="3"/>
        <v>33491.300000000003</v>
      </c>
      <c r="O38" s="13">
        <f t="shared" si="4"/>
        <v>20094.78</v>
      </c>
      <c r="P38" s="51"/>
      <c r="Q38" s="587">
        <v>13396.52</v>
      </c>
      <c r="R38" s="587">
        <v>13396.52</v>
      </c>
      <c r="S38" s="562">
        <v>13396.52</v>
      </c>
      <c r="T38" s="562">
        <v>13396.52</v>
      </c>
      <c r="U38" s="554">
        <v>13396.52</v>
      </c>
      <c r="V38" s="529">
        <v>13396.52</v>
      </c>
      <c r="W38" s="467">
        <v>13396.52</v>
      </c>
      <c r="X38" s="467">
        <v>13396.52</v>
      </c>
      <c r="Y38" s="467">
        <v>13396.52</v>
      </c>
      <c r="Z38" s="398">
        <v>13396.52</v>
      </c>
      <c r="AA38" s="436">
        <v>13396.52</v>
      </c>
      <c r="AB38" s="399">
        <v>12814.050562500001</v>
      </c>
      <c r="AC38" s="399">
        <v>12814.050562500001</v>
      </c>
      <c r="AD38" s="371">
        <v>11649.136875</v>
      </c>
      <c r="AE38" s="303">
        <v>8033.8874999999998</v>
      </c>
      <c r="AF38" s="289">
        <v>8033.8874999999998</v>
      </c>
      <c r="AG38" s="277">
        <v>6427.11</v>
      </c>
      <c r="AH38" s="263">
        <v>6427.11</v>
      </c>
      <c r="AI38" s="263">
        <v>6427.11</v>
      </c>
      <c r="AJ38" s="208">
        <v>5738.4973799999998</v>
      </c>
      <c r="AK38" s="208">
        <v>5738.4973799999998</v>
      </c>
      <c r="AL38" s="208">
        <v>5738.4973799999998</v>
      </c>
      <c r="AM38" s="208">
        <v>5738.4973799999998</v>
      </c>
      <c r="AN38" s="208">
        <v>5175.4125000000004</v>
      </c>
      <c r="AO38" s="190">
        <v>4140.33</v>
      </c>
      <c r="AP38" s="312">
        <f t="shared" ca="1" si="0"/>
        <v>1</v>
      </c>
    </row>
    <row r="39" spans="1:49" ht="21.95" customHeight="1" x14ac:dyDescent="0.25">
      <c r="D39" s="320"/>
      <c r="E39" s="138"/>
      <c r="F39" s="139"/>
      <c r="G39" s="103"/>
      <c r="H39" s="67"/>
      <c r="I39" s="67"/>
      <c r="J39" s="2"/>
      <c r="K39" s="202">
        <f t="shared" si="2"/>
        <v>0</v>
      </c>
      <c r="L39" s="202">
        <f t="shared" si="2"/>
        <v>0</v>
      </c>
      <c r="M39" s="2"/>
      <c r="N39" s="13"/>
      <c r="O39" s="13"/>
      <c r="P39" s="2"/>
      <c r="Q39" s="587" t="s">
        <v>851</v>
      </c>
      <c r="R39" s="587" t="s">
        <v>851</v>
      </c>
      <c r="S39" s="562" t="s">
        <v>851</v>
      </c>
      <c r="T39" s="562" t="s">
        <v>851</v>
      </c>
      <c r="U39" s="398" t="s">
        <v>851</v>
      </c>
      <c r="V39" s="398" t="s">
        <v>851</v>
      </c>
      <c r="W39" s="398" t="s">
        <v>851</v>
      </c>
      <c r="X39" s="398" t="s">
        <v>851</v>
      </c>
      <c r="Y39" s="398" t="s">
        <v>851</v>
      </c>
      <c r="Z39" s="398" t="s">
        <v>851</v>
      </c>
      <c r="AA39" s="436" t="s">
        <v>851</v>
      </c>
      <c r="AB39" s="409" t="s">
        <v>851</v>
      </c>
      <c r="AC39" s="409" t="s">
        <v>851</v>
      </c>
      <c r="AD39" s="237" t="s">
        <v>841</v>
      </c>
      <c r="AE39" s="332"/>
      <c r="AF39" s="330"/>
      <c r="AG39" s="280"/>
      <c r="AH39" s="331"/>
      <c r="AI39" s="331"/>
      <c r="AJ39" s="208"/>
      <c r="AK39" s="208"/>
      <c r="AL39" s="208"/>
      <c r="AM39" s="208"/>
      <c r="AN39" s="208"/>
      <c r="AO39" s="190"/>
      <c r="AP39" s="312" t="e">
        <f t="shared" ca="1" si="0"/>
        <v>#VALUE!</v>
      </c>
    </row>
    <row r="40" spans="1:49" s="66" customFormat="1" ht="23.1" customHeight="1" x14ac:dyDescent="0.25">
      <c r="A40" s="60"/>
      <c r="B40" s="60"/>
      <c r="C40" s="2"/>
      <c r="D40" s="615" t="s">
        <v>54</v>
      </c>
      <c r="E40" s="615"/>
      <c r="F40" s="615"/>
      <c r="G40" s="615"/>
      <c r="H40" s="615"/>
      <c r="I40" s="615"/>
      <c r="J40" s="60"/>
      <c r="K40" s="202">
        <f t="shared" si="2"/>
        <v>0</v>
      </c>
      <c r="L40" s="202">
        <f t="shared" si="2"/>
        <v>0</v>
      </c>
      <c r="M40" s="2"/>
      <c r="N40" s="13"/>
      <c r="O40" s="13"/>
      <c r="P40" s="60"/>
      <c r="Q40" s="588">
        <v>45590</v>
      </c>
      <c r="R40" s="588">
        <v>45590</v>
      </c>
      <c r="S40" s="571">
        <v>45569</v>
      </c>
      <c r="T40" s="571">
        <v>45569</v>
      </c>
      <c r="U40" s="553">
        <v>45483</v>
      </c>
      <c r="V40" s="476">
        <v>45455</v>
      </c>
      <c r="W40" s="476">
        <v>45425</v>
      </c>
      <c r="X40" s="476">
        <v>45394</v>
      </c>
      <c r="Y40" s="473">
        <v>220324</v>
      </c>
      <c r="Z40" s="398"/>
      <c r="AA40" s="436"/>
      <c r="AB40" s="409">
        <v>1.1000000000000001</v>
      </c>
      <c r="AC40" s="409">
        <v>1.1000000000000001</v>
      </c>
      <c r="AD40" s="237">
        <v>1.25</v>
      </c>
      <c r="AE40" s="332"/>
      <c r="AF40" s="330"/>
      <c r="AG40" s="280"/>
      <c r="AH40" s="331"/>
      <c r="AI40" s="331"/>
      <c r="AJ40" s="208">
        <v>190.21464</v>
      </c>
      <c r="AK40" s="208">
        <v>190.21464</v>
      </c>
      <c r="AL40" s="208">
        <v>190.21464</v>
      </c>
      <c r="AM40" s="208">
        <v>190.21464</v>
      </c>
      <c r="AN40" s="208">
        <v>171.55</v>
      </c>
      <c r="AO40" s="192">
        <v>137.24</v>
      </c>
      <c r="AP40" s="312">
        <f t="shared" ca="1" si="0"/>
        <v>1</v>
      </c>
      <c r="AQ40" s="144"/>
      <c r="AS40" s="34"/>
    </row>
    <row r="41" spans="1:49" s="66" customFormat="1" ht="23.1" customHeight="1" x14ac:dyDescent="0.25">
      <c r="A41" s="448" t="s">
        <v>238</v>
      </c>
      <c r="B41" s="60">
        <v>161</v>
      </c>
      <c r="C41" s="2" t="s">
        <v>422</v>
      </c>
      <c r="D41" s="3" t="s">
        <v>129</v>
      </c>
      <c r="E41" s="116">
        <f t="shared" ref="E41:F50" si="6">K41</f>
        <v>1300</v>
      </c>
      <c r="F41" s="117">
        <f t="shared" si="6"/>
        <v>800</v>
      </c>
      <c r="G41" s="101"/>
      <c r="H41" s="45"/>
      <c r="I41" s="45"/>
      <c r="J41" s="62"/>
      <c r="K41" s="202">
        <f t="shared" si="2"/>
        <v>1300</v>
      </c>
      <c r="L41" s="202">
        <f t="shared" si="2"/>
        <v>800</v>
      </c>
      <c r="M41" s="51"/>
      <c r="N41" s="13">
        <f t="shared" si="3"/>
        <v>1285.625</v>
      </c>
      <c r="O41" s="13">
        <f t="shared" si="4"/>
        <v>771.375</v>
      </c>
      <c r="P41" s="63"/>
      <c r="Q41" s="587">
        <v>514.25</v>
      </c>
      <c r="R41" s="587">
        <v>514.25</v>
      </c>
      <c r="S41" s="562">
        <v>467.49960000000004</v>
      </c>
      <c r="T41" s="562">
        <v>467.49960000000004</v>
      </c>
      <c r="U41" s="554">
        <v>467.49960000000004</v>
      </c>
      <c r="V41" s="477">
        <v>467.49960000000004</v>
      </c>
      <c r="W41" s="477">
        <v>467.49960000000004</v>
      </c>
      <c r="X41" s="477">
        <v>467.49960000000004</v>
      </c>
      <c r="Y41" s="450">
        <v>432.87</v>
      </c>
      <c r="Z41" s="450">
        <v>417.76203450851102</v>
      </c>
      <c r="AA41" s="436">
        <v>379.78366773501</v>
      </c>
      <c r="AB41" s="409">
        <v>379.78366773501</v>
      </c>
      <c r="AC41" s="409">
        <v>379.78366773501</v>
      </c>
      <c r="AD41" s="367">
        <v>345.25787975909998</v>
      </c>
      <c r="AE41" s="303">
        <v>276.20630380727999</v>
      </c>
      <c r="AF41" s="289">
        <v>264.16058129999999</v>
      </c>
      <c r="AG41" s="277">
        <v>211.32846504</v>
      </c>
      <c r="AH41" s="263">
        <v>211.32846504</v>
      </c>
      <c r="AI41" s="263">
        <v>211.32846504</v>
      </c>
      <c r="AJ41" s="208">
        <v>190.21464</v>
      </c>
      <c r="AK41" s="208">
        <v>190.21464</v>
      </c>
      <c r="AL41" s="208">
        <v>190.21464</v>
      </c>
      <c r="AM41" s="208">
        <v>190.21464</v>
      </c>
      <c r="AN41" s="208">
        <v>171.55</v>
      </c>
      <c r="AO41" s="192">
        <v>137.24</v>
      </c>
      <c r="AP41" s="312">
        <f t="shared" ca="1" si="0"/>
        <v>1</v>
      </c>
      <c r="AQ41" s="144"/>
      <c r="AS41" s="34"/>
    </row>
    <row r="42" spans="1:49" ht="23.1" customHeight="1" x14ac:dyDescent="0.25">
      <c r="A42" s="449" t="s">
        <v>238</v>
      </c>
      <c r="B42" s="2">
        <v>162</v>
      </c>
      <c r="C42" s="2" t="s">
        <v>423</v>
      </c>
      <c r="D42" s="3" t="s">
        <v>130</v>
      </c>
      <c r="E42" s="116">
        <f t="shared" si="6"/>
        <v>1800</v>
      </c>
      <c r="F42" s="117">
        <f t="shared" si="6"/>
        <v>1100</v>
      </c>
      <c r="G42" s="101"/>
      <c r="H42" s="45"/>
      <c r="I42" s="45"/>
      <c r="J42" s="62"/>
      <c r="K42" s="202">
        <f t="shared" si="2"/>
        <v>1800</v>
      </c>
      <c r="L42" s="202">
        <f t="shared" si="2"/>
        <v>1100</v>
      </c>
      <c r="M42" s="51"/>
      <c r="N42" s="13">
        <f t="shared" si="3"/>
        <v>1760.9749999999999</v>
      </c>
      <c r="O42" s="13">
        <f t="shared" si="4"/>
        <v>1056.585</v>
      </c>
      <c r="P42" s="51"/>
      <c r="Q42" s="587">
        <v>704.39</v>
      </c>
      <c r="R42" s="587">
        <v>704.39</v>
      </c>
      <c r="S42" s="562">
        <v>640.36</v>
      </c>
      <c r="T42" s="562">
        <v>640.36</v>
      </c>
      <c r="U42" s="554">
        <v>640.36</v>
      </c>
      <c r="V42" s="477">
        <v>664.50239999999997</v>
      </c>
      <c r="W42" s="477">
        <v>664.50239999999997</v>
      </c>
      <c r="X42" s="477">
        <v>664.50239999999997</v>
      </c>
      <c r="Y42" s="450">
        <v>615.28</v>
      </c>
      <c r="Z42" s="450">
        <v>593.7980185920668</v>
      </c>
      <c r="AA42" s="436">
        <v>539.81638053824247</v>
      </c>
      <c r="AB42" s="409">
        <v>539.81638053824247</v>
      </c>
      <c r="AC42" s="409">
        <v>539.81638053824247</v>
      </c>
      <c r="AD42" s="367">
        <v>490.74216412567495</v>
      </c>
      <c r="AE42" s="303">
        <v>392.59373130053996</v>
      </c>
      <c r="AF42" s="289">
        <v>375.47219902499995</v>
      </c>
      <c r="AG42" s="277">
        <v>300.37775921999997</v>
      </c>
      <c r="AH42" s="263">
        <v>300.37775921999997</v>
      </c>
      <c r="AI42" s="263">
        <v>300.37775921999997</v>
      </c>
      <c r="AJ42" s="208">
        <v>270.36701999999997</v>
      </c>
      <c r="AK42" s="208">
        <v>270.36701999999997</v>
      </c>
      <c r="AL42" s="208">
        <v>270.36701999999997</v>
      </c>
      <c r="AM42" s="208">
        <v>270.36701999999997</v>
      </c>
      <c r="AN42" s="208">
        <v>243.83749999999998</v>
      </c>
      <c r="AO42" s="190">
        <v>195.07</v>
      </c>
      <c r="AP42" s="312">
        <f t="shared" ca="1" si="0"/>
        <v>1</v>
      </c>
    </row>
    <row r="43" spans="1:49" ht="23.1" customHeight="1" x14ac:dyDescent="0.25">
      <c r="A43" s="449" t="s">
        <v>238</v>
      </c>
      <c r="B43" s="2">
        <v>163</v>
      </c>
      <c r="C43" s="2" t="s">
        <v>424</v>
      </c>
      <c r="D43" s="3" t="s">
        <v>640</v>
      </c>
      <c r="E43" s="116">
        <f t="shared" si="6"/>
        <v>1900</v>
      </c>
      <c r="F43" s="117">
        <f t="shared" si="6"/>
        <v>1100</v>
      </c>
      <c r="G43" s="101"/>
      <c r="H43" s="45"/>
      <c r="I43" s="45"/>
      <c r="J43" s="62"/>
      <c r="K43" s="202">
        <f t="shared" si="2"/>
        <v>1900</v>
      </c>
      <c r="L43" s="202">
        <f t="shared" si="2"/>
        <v>1100</v>
      </c>
      <c r="M43" s="51"/>
      <c r="N43" s="13">
        <f t="shared" si="3"/>
        <v>1827.5</v>
      </c>
      <c r="O43" s="13">
        <f t="shared" si="4"/>
        <v>1096.5</v>
      </c>
      <c r="P43" s="51"/>
      <c r="Q43" s="587">
        <v>731</v>
      </c>
      <c r="R43" s="587">
        <v>731</v>
      </c>
      <c r="S43" s="562">
        <v>664.5</v>
      </c>
      <c r="T43" s="562">
        <v>664.5</v>
      </c>
      <c r="U43" s="554">
        <v>664.5</v>
      </c>
      <c r="V43" s="477">
        <v>640.35360000000003</v>
      </c>
      <c r="W43" s="477">
        <v>640.35360000000003</v>
      </c>
      <c r="X43" s="477">
        <v>640.35360000000003</v>
      </c>
      <c r="Y43" s="450">
        <v>592.91999999999996</v>
      </c>
      <c r="Z43" s="450">
        <v>595.10694947838749</v>
      </c>
      <c r="AA43" s="436">
        <v>541.00631770762493</v>
      </c>
      <c r="AB43" s="420">
        <v>541.00631770762493</v>
      </c>
      <c r="AC43" s="409">
        <v>541.00631770762493</v>
      </c>
      <c r="AD43" s="367">
        <v>491.82392518874991</v>
      </c>
      <c r="AE43" s="303">
        <v>393.45914015099993</v>
      </c>
      <c r="AF43" s="289">
        <v>376.29986624999992</v>
      </c>
      <c r="AG43" s="277">
        <v>301.03989299999995</v>
      </c>
      <c r="AH43" s="263">
        <v>301.03989299999995</v>
      </c>
      <c r="AI43" s="263">
        <v>301.03989299999995</v>
      </c>
      <c r="AJ43" s="208">
        <v>270.96299999999997</v>
      </c>
      <c r="AK43" s="208">
        <v>270.96299999999997</v>
      </c>
      <c r="AL43" s="208">
        <v>270.96299999999997</v>
      </c>
      <c r="AM43" s="208">
        <v>270.96299999999997</v>
      </c>
      <c r="AN43" s="208">
        <v>244.375</v>
      </c>
      <c r="AO43" s="190">
        <v>195.5</v>
      </c>
      <c r="AP43" s="312">
        <f t="shared" ca="1" si="0"/>
        <v>1</v>
      </c>
    </row>
    <row r="44" spans="1:49" ht="23.1" customHeight="1" x14ac:dyDescent="0.25">
      <c r="A44" s="449" t="s">
        <v>238</v>
      </c>
      <c r="B44" s="2">
        <v>164</v>
      </c>
      <c r="C44" s="2" t="s">
        <v>425</v>
      </c>
      <c r="D44" s="3" t="s">
        <v>226</v>
      </c>
      <c r="E44" s="116">
        <f t="shared" si="6"/>
        <v>2500</v>
      </c>
      <c r="F44" s="117">
        <f t="shared" si="6"/>
        <v>1500</v>
      </c>
      <c r="G44" s="101"/>
      <c r="H44" s="45"/>
      <c r="I44" s="45"/>
      <c r="J44" s="62"/>
      <c r="K44" s="202">
        <f t="shared" si="2"/>
        <v>2500</v>
      </c>
      <c r="L44" s="202">
        <f t="shared" si="2"/>
        <v>1500</v>
      </c>
      <c r="M44" s="51"/>
      <c r="N44" s="13">
        <f t="shared" si="3"/>
        <v>2451.1750000000002</v>
      </c>
      <c r="O44" s="13">
        <f t="shared" si="4"/>
        <v>1470.7049999999999</v>
      </c>
      <c r="P44" s="51"/>
      <c r="Q44" s="587">
        <v>980.47</v>
      </c>
      <c r="R44" s="587">
        <v>980.47</v>
      </c>
      <c r="S44" s="562">
        <v>891.33479999999997</v>
      </c>
      <c r="T44" s="562">
        <v>891.33479999999997</v>
      </c>
      <c r="U44" s="554">
        <v>891.33479999999997</v>
      </c>
      <c r="V44" s="477">
        <v>891.33479999999997</v>
      </c>
      <c r="W44" s="477">
        <v>891.33479999999997</v>
      </c>
      <c r="X44" s="477">
        <v>891.33479999999997</v>
      </c>
      <c r="Y44" s="450">
        <v>825.31</v>
      </c>
      <c r="Z44" s="450">
        <v>808.94972799939387</v>
      </c>
      <c r="AA44" s="436">
        <v>735.40884363581256</v>
      </c>
      <c r="AB44" s="409">
        <v>735.40884363581256</v>
      </c>
      <c r="AC44" s="409">
        <v>735.40884363581256</v>
      </c>
      <c r="AD44" s="367">
        <v>668.55349421437495</v>
      </c>
      <c r="AE44" s="303">
        <v>534.84279537149996</v>
      </c>
      <c r="AF44" s="289">
        <v>511.51759312499996</v>
      </c>
      <c r="AG44" s="277">
        <v>409.21407449999998</v>
      </c>
      <c r="AH44" s="263">
        <v>409.21407449999998</v>
      </c>
      <c r="AI44" s="263">
        <v>409.21407449999998</v>
      </c>
      <c r="AJ44" s="208">
        <v>368.3295</v>
      </c>
      <c r="AK44" s="208">
        <v>368.3295</v>
      </c>
      <c r="AL44" s="208">
        <v>368.3295</v>
      </c>
      <c r="AM44" s="208">
        <v>368.3295</v>
      </c>
      <c r="AN44" s="208">
        <v>332.1875</v>
      </c>
      <c r="AO44" s="190">
        <v>265.75</v>
      </c>
      <c r="AP44" s="312">
        <f t="shared" ca="1" si="0"/>
        <v>1</v>
      </c>
    </row>
    <row r="45" spans="1:49" ht="23.1" customHeight="1" x14ac:dyDescent="0.25">
      <c r="A45" s="449" t="s">
        <v>238</v>
      </c>
      <c r="B45" s="2">
        <v>165</v>
      </c>
      <c r="C45" s="2" t="s">
        <v>426</v>
      </c>
      <c r="D45" s="3" t="s">
        <v>227</v>
      </c>
      <c r="E45" s="116">
        <f t="shared" si="6"/>
        <v>2700</v>
      </c>
      <c r="F45" s="117">
        <f t="shared" si="6"/>
        <v>1600</v>
      </c>
      <c r="G45" s="101"/>
      <c r="H45" s="45"/>
      <c r="I45" s="45"/>
      <c r="J45" s="62"/>
      <c r="K45" s="202">
        <f t="shared" si="2"/>
        <v>2700</v>
      </c>
      <c r="L45" s="202">
        <f t="shared" si="2"/>
        <v>1600</v>
      </c>
      <c r="M45" s="51"/>
      <c r="N45" s="13">
        <f t="shared" si="3"/>
        <v>2622.5</v>
      </c>
      <c r="O45" s="13">
        <f t="shared" si="4"/>
        <v>1573.5</v>
      </c>
      <c r="P45" s="51"/>
      <c r="Q45" s="587">
        <v>1049</v>
      </c>
      <c r="R45" s="587">
        <v>1049</v>
      </c>
      <c r="S45" s="562">
        <v>953.39160000000004</v>
      </c>
      <c r="T45" s="562">
        <v>953.39160000000004</v>
      </c>
      <c r="U45" s="554">
        <v>953.39160000000004</v>
      </c>
      <c r="V45" s="477">
        <v>953.39160000000004</v>
      </c>
      <c r="W45" s="477">
        <v>953.39160000000004</v>
      </c>
      <c r="X45" s="477">
        <v>953.39160000000004</v>
      </c>
      <c r="Y45" s="450">
        <v>882.77</v>
      </c>
      <c r="Z45" s="450">
        <v>886.02444902646675</v>
      </c>
      <c r="AA45" s="436">
        <v>805.47677184224244</v>
      </c>
      <c r="AB45" s="409">
        <v>805.47677184224244</v>
      </c>
      <c r="AC45" s="409">
        <v>805.47677184224244</v>
      </c>
      <c r="AD45" s="367">
        <v>732.25161076567485</v>
      </c>
      <c r="AE45" s="303">
        <v>585.80128861253991</v>
      </c>
      <c r="AF45" s="289">
        <v>560.2537190249999</v>
      </c>
      <c r="AG45" s="277">
        <v>448.20297521999993</v>
      </c>
      <c r="AH45" s="263">
        <v>448.20297521999993</v>
      </c>
      <c r="AI45" s="263">
        <v>448.20297521999993</v>
      </c>
      <c r="AJ45" s="208">
        <v>403.42301999999995</v>
      </c>
      <c r="AK45" s="208">
        <v>403.42301999999995</v>
      </c>
      <c r="AL45" s="208">
        <v>403.42301999999995</v>
      </c>
      <c r="AM45" s="208">
        <v>403.42301999999995</v>
      </c>
      <c r="AN45" s="208">
        <v>363.83749999999998</v>
      </c>
      <c r="AO45" s="190">
        <v>291.07</v>
      </c>
      <c r="AP45" s="312">
        <f t="shared" ca="1" si="0"/>
        <v>1</v>
      </c>
    </row>
    <row r="46" spans="1:49" ht="23.1" customHeight="1" x14ac:dyDescent="0.25">
      <c r="A46" s="449" t="s">
        <v>238</v>
      </c>
      <c r="B46" s="2">
        <v>166</v>
      </c>
      <c r="C46" s="2" t="s">
        <v>427</v>
      </c>
      <c r="D46" s="3" t="s">
        <v>228</v>
      </c>
      <c r="E46" s="116">
        <f t="shared" si="6"/>
        <v>3000</v>
      </c>
      <c r="F46" s="117">
        <f t="shared" si="6"/>
        <v>1800</v>
      </c>
      <c r="G46" s="101"/>
      <c r="H46" s="45"/>
      <c r="I46" s="45"/>
      <c r="J46" s="62"/>
      <c r="K46" s="202">
        <f t="shared" si="2"/>
        <v>3000</v>
      </c>
      <c r="L46" s="202">
        <f t="shared" si="2"/>
        <v>1800</v>
      </c>
      <c r="M46" s="51"/>
      <c r="N46" s="13">
        <f t="shared" si="3"/>
        <v>2956.2</v>
      </c>
      <c r="O46" s="13">
        <f t="shared" si="4"/>
        <v>1773.72</v>
      </c>
      <c r="P46" s="51"/>
      <c r="Q46" s="587">
        <v>1182.48</v>
      </c>
      <c r="R46" s="587">
        <v>1182.48</v>
      </c>
      <c r="S46" s="562">
        <v>1074.9780000000001</v>
      </c>
      <c r="T46" s="562">
        <v>1074.9780000000001</v>
      </c>
      <c r="U46" s="554">
        <v>1074.9780000000001</v>
      </c>
      <c r="V46" s="477">
        <v>1074.9780000000001</v>
      </c>
      <c r="W46" s="477">
        <v>1074.9780000000001</v>
      </c>
      <c r="X46" s="477">
        <v>1074.9780000000001</v>
      </c>
      <c r="Y46" s="450">
        <v>995.35</v>
      </c>
      <c r="Z46" s="450">
        <v>975.57967385334246</v>
      </c>
      <c r="AA46" s="436">
        <v>886.89061259394759</v>
      </c>
      <c r="AB46" s="409">
        <v>886.89061259394759</v>
      </c>
      <c r="AC46" s="409">
        <v>886.89061259394759</v>
      </c>
      <c r="AD46" s="367">
        <v>806.26419326722498</v>
      </c>
      <c r="AE46" s="303">
        <v>645.01135461377999</v>
      </c>
      <c r="AF46" s="289">
        <v>616.88155567499996</v>
      </c>
      <c r="AG46" s="277">
        <v>493.50524453999998</v>
      </c>
      <c r="AH46" s="263">
        <v>493.50524453999998</v>
      </c>
      <c r="AI46" s="263">
        <v>493.50524453999998</v>
      </c>
      <c r="AJ46" s="208">
        <v>444.19914</v>
      </c>
      <c r="AK46" s="208">
        <v>444.19914</v>
      </c>
      <c r="AL46" s="208">
        <v>444.19914</v>
      </c>
      <c r="AM46" s="208">
        <v>444.19914</v>
      </c>
      <c r="AN46" s="208">
        <v>400.61250000000001</v>
      </c>
      <c r="AO46" s="190">
        <v>320.49</v>
      </c>
      <c r="AP46" s="312">
        <f t="shared" ca="1" si="0"/>
        <v>1</v>
      </c>
    </row>
    <row r="47" spans="1:49" ht="23.1" customHeight="1" x14ac:dyDescent="0.25">
      <c r="A47" s="449" t="s">
        <v>238</v>
      </c>
      <c r="B47" s="2">
        <v>167</v>
      </c>
      <c r="C47" s="2" t="s">
        <v>428</v>
      </c>
      <c r="D47" s="3" t="s">
        <v>131</v>
      </c>
      <c r="E47" s="116">
        <f t="shared" si="6"/>
        <v>5300</v>
      </c>
      <c r="F47" s="117">
        <f t="shared" si="6"/>
        <v>3200</v>
      </c>
      <c r="G47" s="101"/>
      <c r="H47" s="45"/>
      <c r="I47" s="45"/>
      <c r="J47" s="62"/>
      <c r="K47" s="202">
        <f t="shared" si="2"/>
        <v>5300</v>
      </c>
      <c r="L47" s="202">
        <f t="shared" si="2"/>
        <v>3200</v>
      </c>
      <c r="M47" s="51"/>
      <c r="N47" s="13">
        <f t="shared" si="3"/>
        <v>5270.3250000000007</v>
      </c>
      <c r="O47" s="13">
        <f t="shared" si="4"/>
        <v>3162.1950000000002</v>
      </c>
      <c r="P47" s="51"/>
      <c r="Q47" s="587">
        <v>2108.13</v>
      </c>
      <c r="R47" s="587">
        <v>2108.13</v>
      </c>
      <c r="S47" s="562">
        <v>1916.48</v>
      </c>
      <c r="T47" s="562">
        <v>1916.48</v>
      </c>
      <c r="U47" s="554">
        <v>1916.48</v>
      </c>
      <c r="V47" s="477">
        <v>1916.48</v>
      </c>
      <c r="W47" s="477">
        <v>1916.48</v>
      </c>
      <c r="X47" s="477">
        <v>1916.48</v>
      </c>
      <c r="Y47" s="450">
        <v>1774.52</v>
      </c>
      <c r="Z47" s="450">
        <v>1774.5200000000002</v>
      </c>
      <c r="AA47" s="436">
        <v>1613.2</v>
      </c>
      <c r="AB47" s="420">
        <v>1614</v>
      </c>
      <c r="AC47" s="409">
        <v>1613.2</v>
      </c>
      <c r="AD47" s="367">
        <v>1472.1329149999999</v>
      </c>
      <c r="AE47" s="303">
        <v>1177.706332</v>
      </c>
      <c r="AF47" s="289">
        <v>1126.345</v>
      </c>
      <c r="AG47" s="277">
        <v>901.07600000000002</v>
      </c>
      <c r="AH47" s="263">
        <v>901.07600000000002</v>
      </c>
      <c r="AI47" s="263">
        <v>901.07600000000002</v>
      </c>
      <c r="AJ47" s="208">
        <v>810.96245999999996</v>
      </c>
      <c r="AK47" s="208">
        <v>810.96245999999996</v>
      </c>
      <c r="AL47" s="208">
        <v>810.96245999999996</v>
      </c>
      <c r="AM47" s="208">
        <v>810.96245999999996</v>
      </c>
      <c r="AN47" s="208">
        <v>731.38750000000005</v>
      </c>
      <c r="AO47" s="190">
        <v>585.11</v>
      </c>
      <c r="AP47" s="312">
        <f t="shared" ca="1" si="0"/>
        <v>1</v>
      </c>
    </row>
    <row r="48" spans="1:49" ht="23.1" customHeight="1" x14ac:dyDescent="0.25">
      <c r="A48" s="449" t="s">
        <v>238</v>
      </c>
      <c r="B48" s="2">
        <v>168</v>
      </c>
      <c r="C48" s="2" t="s">
        <v>429</v>
      </c>
      <c r="D48" s="3" t="s">
        <v>132</v>
      </c>
      <c r="E48" s="116">
        <f t="shared" si="6"/>
        <v>9000</v>
      </c>
      <c r="F48" s="117">
        <f t="shared" si="6"/>
        <v>5400</v>
      </c>
      <c r="G48" s="101"/>
      <c r="H48" s="45"/>
      <c r="I48" s="45"/>
      <c r="J48" s="62"/>
      <c r="K48" s="202">
        <f t="shared" si="2"/>
        <v>9000</v>
      </c>
      <c r="L48" s="202">
        <f t="shared" si="2"/>
        <v>5400</v>
      </c>
      <c r="M48" s="51"/>
      <c r="N48" s="13">
        <f t="shared" si="3"/>
        <v>8981.7749999999996</v>
      </c>
      <c r="O48" s="13">
        <f t="shared" si="4"/>
        <v>5389.0650000000005</v>
      </c>
      <c r="P48" s="51"/>
      <c r="Q48" s="587">
        <v>3592.71</v>
      </c>
      <c r="R48" s="587">
        <v>3592.71</v>
      </c>
      <c r="S48" s="562">
        <v>3266.1</v>
      </c>
      <c r="T48" s="562">
        <v>3266.1</v>
      </c>
      <c r="U48" s="554">
        <v>3266.1</v>
      </c>
      <c r="V48" s="477">
        <v>3266.1</v>
      </c>
      <c r="W48" s="477">
        <v>3266.1</v>
      </c>
      <c r="X48" s="477">
        <v>3266.1</v>
      </c>
      <c r="Y48" s="450">
        <v>3024.16</v>
      </c>
      <c r="Z48" s="450">
        <v>3024.1640000000002</v>
      </c>
      <c r="AA48" s="436">
        <v>2749.24</v>
      </c>
      <c r="AB48" s="409">
        <v>2749.24</v>
      </c>
      <c r="AC48" s="409">
        <v>2749.24</v>
      </c>
      <c r="AD48" s="367">
        <v>2508.4250000000002</v>
      </c>
      <c r="AE48" s="303">
        <v>2006.74</v>
      </c>
      <c r="AF48" s="289">
        <v>3187.5</v>
      </c>
      <c r="AG48" s="277">
        <v>2550</v>
      </c>
      <c r="AH48" s="272">
        <v>2550</v>
      </c>
      <c r="AI48" s="263">
        <v>1535.6000000000001</v>
      </c>
      <c r="AJ48" s="208">
        <v>1382.03604</v>
      </c>
      <c r="AK48" s="208">
        <v>1382.03604</v>
      </c>
      <c r="AL48" s="208">
        <v>1382.03604</v>
      </c>
      <c r="AM48" s="208">
        <v>1382.03604</v>
      </c>
      <c r="AN48" s="208">
        <v>1246.425</v>
      </c>
      <c r="AO48" s="190">
        <v>997.14</v>
      </c>
      <c r="AP48" s="312">
        <f t="shared" ca="1" si="0"/>
        <v>1</v>
      </c>
    </row>
    <row r="49" spans="1:43" ht="23.1" customHeight="1" x14ac:dyDescent="0.25">
      <c r="A49" s="449" t="s">
        <v>238</v>
      </c>
      <c r="B49" s="2">
        <v>169</v>
      </c>
      <c r="C49" s="2" t="s">
        <v>430</v>
      </c>
      <c r="D49" s="3" t="s">
        <v>133</v>
      </c>
      <c r="E49" s="116">
        <f t="shared" si="6"/>
        <v>12300</v>
      </c>
      <c r="F49" s="117">
        <f t="shared" si="6"/>
        <v>7400</v>
      </c>
      <c r="G49" s="101"/>
      <c r="H49" s="45"/>
      <c r="I49" s="45"/>
      <c r="J49" s="62"/>
      <c r="K49" s="202">
        <f>MROUND(N49+48,100)</f>
        <v>12300</v>
      </c>
      <c r="L49" s="202">
        <f t="shared" si="2"/>
        <v>7400</v>
      </c>
      <c r="M49" s="51"/>
      <c r="N49" s="13">
        <f t="shared" si="3"/>
        <v>12203.074999999999</v>
      </c>
      <c r="O49" s="13">
        <f t="shared" si="4"/>
        <v>7321.8449999999993</v>
      </c>
      <c r="P49" s="51"/>
      <c r="Q49" s="587">
        <v>4881.2299999999996</v>
      </c>
      <c r="R49" s="587">
        <v>4881.2299999999996</v>
      </c>
      <c r="S49" s="562">
        <v>4437.49</v>
      </c>
      <c r="T49" s="562">
        <v>4437.49</v>
      </c>
      <c r="U49" s="554">
        <v>4437.49</v>
      </c>
      <c r="V49" s="477">
        <v>4437.49</v>
      </c>
      <c r="W49" s="477">
        <v>4437.49</v>
      </c>
      <c r="X49" s="477">
        <v>4437.49</v>
      </c>
      <c r="Y49" s="450">
        <v>4108.78</v>
      </c>
      <c r="Z49" s="450">
        <v>4108.7750000000005</v>
      </c>
      <c r="AA49" s="436">
        <v>3735.25</v>
      </c>
      <c r="AB49" s="409">
        <v>3735.25</v>
      </c>
      <c r="AC49" s="409">
        <v>3735.25</v>
      </c>
      <c r="AD49" s="367">
        <v>3408.5890162500004</v>
      </c>
      <c r="AE49" s="303">
        <v>2726.8712130000004</v>
      </c>
      <c r="AF49" s="289">
        <v>4186.25</v>
      </c>
      <c r="AG49" s="277">
        <v>3349</v>
      </c>
      <c r="AH49" s="272">
        <v>3349</v>
      </c>
      <c r="AI49" s="263">
        <v>2086.3590000000004</v>
      </c>
      <c r="AJ49" s="208">
        <v>1877.7112199999999</v>
      </c>
      <c r="AK49" s="208">
        <v>1877.7112199999999</v>
      </c>
      <c r="AL49" s="208">
        <v>1877.7112199999999</v>
      </c>
      <c r="AM49" s="208">
        <v>1877.7112199999999</v>
      </c>
      <c r="AN49" s="208">
        <v>1693.4625000000001</v>
      </c>
      <c r="AO49" s="190">
        <v>1354.77</v>
      </c>
      <c r="AP49" s="312">
        <f t="shared" ca="1" si="0"/>
        <v>1</v>
      </c>
    </row>
    <row r="50" spans="1:43" ht="23.1" customHeight="1" x14ac:dyDescent="0.25">
      <c r="A50" s="449" t="s">
        <v>238</v>
      </c>
      <c r="B50" s="2">
        <v>170</v>
      </c>
      <c r="C50" s="2" t="s">
        <v>431</v>
      </c>
      <c r="D50" s="3" t="s">
        <v>134</v>
      </c>
      <c r="E50" s="116">
        <f t="shared" si="6"/>
        <v>15900</v>
      </c>
      <c r="F50" s="117">
        <f t="shared" si="6"/>
        <v>9600</v>
      </c>
      <c r="G50" s="101"/>
      <c r="H50" s="45"/>
      <c r="I50" s="45"/>
      <c r="J50" s="62"/>
      <c r="K50" s="202">
        <f t="shared" si="2"/>
        <v>15900</v>
      </c>
      <c r="L50" s="202">
        <f t="shared" si="2"/>
        <v>9600</v>
      </c>
      <c r="M50" s="51"/>
      <c r="N50" s="13">
        <f t="shared" si="3"/>
        <v>15881.025</v>
      </c>
      <c r="O50" s="13">
        <f t="shared" si="4"/>
        <v>9528.6149999999998</v>
      </c>
      <c r="P50" s="51"/>
      <c r="Q50" s="587">
        <v>6352.41</v>
      </c>
      <c r="R50" s="587">
        <v>6352.41</v>
      </c>
      <c r="S50" s="562">
        <v>5774.92</v>
      </c>
      <c r="T50" s="562">
        <v>5774.92</v>
      </c>
      <c r="U50" s="554">
        <v>5774.92</v>
      </c>
      <c r="V50" s="477">
        <v>5774.92</v>
      </c>
      <c r="W50" s="477">
        <v>5774.92</v>
      </c>
      <c r="X50" s="477">
        <v>5774.92</v>
      </c>
      <c r="Y50" s="450">
        <v>5347.14</v>
      </c>
      <c r="Z50" s="450">
        <v>5347.1329999999998</v>
      </c>
      <c r="AA50" s="436">
        <v>4861.03</v>
      </c>
      <c r="AB50" s="409">
        <v>4861.03</v>
      </c>
      <c r="AC50" s="409">
        <v>4861.03</v>
      </c>
      <c r="AD50" s="367">
        <v>4435.25</v>
      </c>
      <c r="AE50" s="305">
        <v>3548.2</v>
      </c>
      <c r="AF50" s="289">
        <v>6570</v>
      </c>
      <c r="AG50" s="277">
        <v>5256</v>
      </c>
      <c r="AH50" s="272">
        <v>5256</v>
      </c>
      <c r="AI50" s="263">
        <v>2571.1620000000003</v>
      </c>
      <c r="AJ50" s="208">
        <v>2313.9269999999997</v>
      </c>
      <c r="AK50" s="208">
        <v>2313.9269999999997</v>
      </c>
      <c r="AL50" s="208">
        <v>2313.9269999999997</v>
      </c>
      <c r="AM50" s="208">
        <v>2313.9269999999997</v>
      </c>
      <c r="AN50" s="208">
        <v>2086.875</v>
      </c>
      <c r="AO50" s="190">
        <v>1669.5</v>
      </c>
      <c r="AP50" s="312">
        <f t="shared" ca="1" si="0"/>
        <v>1</v>
      </c>
    </row>
    <row r="51" spans="1:43" ht="15" customHeight="1" x14ac:dyDescent="0.25">
      <c r="D51" s="320"/>
      <c r="E51" s="138"/>
      <c r="F51" s="139"/>
      <c r="G51" s="103"/>
      <c r="H51" s="67"/>
      <c r="I51" s="67"/>
      <c r="J51" s="2"/>
      <c r="K51" s="202">
        <f t="shared" si="2"/>
        <v>0</v>
      </c>
      <c r="L51" s="202">
        <f t="shared" si="2"/>
        <v>0</v>
      </c>
      <c r="M51" s="2"/>
      <c r="N51" s="13"/>
      <c r="O51" s="13"/>
      <c r="P51" s="2"/>
      <c r="Q51" s="398"/>
      <c r="R51" s="398"/>
      <c r="S51" s="398"/>
      <c r="T51" s="398"/>
      <c r="U51" s="398"/>
      <c r="V51" s="398"/>
      <c r="W51" s="398"/>
      <c r="X51" s="398"/>
      <c r="Y51" s="398"/>
      <c r="Z51" s="398"/>
      <c r="AA51" s="400"/>
      <c r="AB51" s="400"/>
      <c r="AC51" s="400"/>
      <c r="AD51" s="332"/>
      <c r="AE51" s="342"/>
      <c r="AF51" s="322"/>
      <c r="AG51" s="279"/>
      <c r="AH51" s="343"/>
      <c r="AI51" s="323"/>
      <c r="AJ51" s="209"/>
      <c r="AK51" s="209"/>
      <c r="AL51" s="209"/>
      <c r="AM51" s="209"/>
      <c r="AN51" s="209"/>
      <c r="AO51" s="191"/>
      <c r="AP51" s="312" t="e">
        <f t="shared" ca="1" si="0"/>
        <v>#DIV/0!</v>
      </c>
    </row>
    <row r="52" spans="1:43" ht="23.1" customHeight="1" x14ac:dyDescent="0.25">
      <c r="D52" s="615" t="s">
        <v>44</v>
      </c>
      <c r="E52" s="615"/>
      <c r="F52" s="615"/>
      <c r="G52" s="615"/>
      <c r="H52" s="615"/>
      <c r="I52" s="615"/>
      <c r="J52" s="2"/>
      <c r="K52" s="202">
        <f t="shared" si="2"/>
        <v>0</v>
      </c>
      <c r="L52" s="202">
        <f t="shared" si="2"/>
        <v>0</v>
      </c>
      <c r="M52" s="2"/>
      <c r="N52" s="13"/>
      <c r="O52" s="13"/>
      <c r="P52" s="2"/>
      <c r="Q52" s="588">
        <v>45589</v>
      </c>
      <c r="R52" s="588">
        <v>45589</v>
      </c>
      <c r="S52" s="571">
        <v>45569</v>
      </c>
      <c r="T52" s="571">
        <v>45569</v>
      </c>
      <c r="U52" s="553">
        <v>45483</v>
      </c>
      <c r="V52" s="509">
        <v>45455</v>
      </c>
      <c r="W52" s="509">
        <v>45425</v>
      </c>
      <c r="X52" s="480">
        <v>290224</v>
      </c>
      <c r="Y52" s="474">
        <v>220324</v>
      </c>
      <c r="Z52" s="398"/>
      <c r="AA52" s="400"/>
      <c r="AB52" s="400"/>
      <c r="AC52" s="400"/>
      <c r="AD52" s="332"/>
      <c r="AE52" s="342"/>
      <c r="AF52" s="322"/>
      <c r="AG52" s="279"/>
      <c r="AH52" s="343"/>
      <c r="AI52" s="323"/>
      <c r="AJ52" s="209"/>
      <c r="AK52" s="209"/>
      <c r="AL52" s="209"/>
      <c r="AM52" s="209"/>
      <c r="AN52" s="209"/>
      <c r="AO52" s="191"/>
      <c r="AP52" s="312">
        <f t="shared" ca="1" si="0"/>
        <v>1</v>
      </c>
    </row>
    <row r="53" spans="1:43" ht="23.1" customHeight="1" x14ac:dyDescent="0.25">
      <c r="A53" s="517" t="s">
        <v>254</v>
      </c>
      <c r="B53" s="2">
        <v>422</v>
      </c>
      <c r="C53" s="2" t="s">
        <v>359</v>
      </c>
      <c r="D53" s="4" t="s">
        <v>562</v>
      </c>
      <c r="E53" s="116">
        <f t="shared" ref="E53:F61" si="7">K53</f>
        <v>1300</v>
      </c>
      <c r="F53" s="117">
        <f t="shared" si="7"/>
        <v>800</v>
      </c>
      <c r="G53" s="101"/>
      <c r="K53" s="202">
        <f t="shared" si="2"/>
        <v>1300</v>
      </c>
      <c r="L53" s="202">
        <f t="shared" si="2"/>
        <v>800</v>
      </c>
      <c r="M53" s="51"/>
      <c r="N53" s="13">
        <f t="shared" si="3"/>
        <v>1286.1000000000001</v>
      </c>
      <c r="O53" s="13">
        <f t="shared" si="4"/>
        <v>771.66000000000008</v>
      </c>
      <c r="P53" s="51"/>
      <c r="Q53" s="587">
        <v>514.44000000000005</v>
      </c>
      <c r="R53" s="587">
        <v>514.44000000000005</v>
      </c>
      <c r="S53" s="562">
        <v>514.44000000000005</v>
      </c>
      <c r="T53" s="562">
        <v>514.44000000000005</v>
      </c>
      <c r="U53" s="554">
        <v>514.44000000000005</v>
      </c>
      <c r="V53" s="478">
        <v>605.46</v>
      </c>
      <c r="W53" s="478">
        <v>560.63</v>
      </c>
      <c r="X53" s="478">
        <v>560.63</v>
      </c>
      <c r="Y53" s="398">
        <v>560.63</v>
      </c>
      <c r="Z53" s="398">
        <v>345.17</v>
      </c>
      <c r="AA53" s="436">
        <v>345.17</v>
      </c>
      <c r="AB53" s="409">
        <v>345.17</v>
      </c>
      <c r="AC53" s="409">
        <v>345.17</v>
      </c>
      <c r="AD53" s="367">
        <v>297.5625</v>
      </c>
      <c r="AE53" s="311">
        <v>257.08999999999997</v>
      </c>
      <c r="AF53" s="289">
        <v>243</v>
      </c>
      <c r="AG53" s="277">
        <v>194.4</v>
      </c>
      <c r="AH53" s="263">
        <v>194.4</v>
      </c>
      <c r="AI53" s="263">
        <v>194.4</v>
      </c>
      <c r="AJ53" s="208">
        <v>186.19523999999998</v>
      </c>
      <c r="AK53" s="208">
        <v>186.19523999999998</v>
      </c>
      <c r="AL53" s="208">
        <v>186.19523999999998</v>
      </c>
      <c r="AM53" s="208">
        <v>186.19523999999998</v>
      </c>
      <c r="AN53" s="208">
        <v>167.92500000000001</v>
      </c>
      <c r="AO53" s="191">
        <v>134.34</v>
      </c>
      <c r="AP53" s="312">
        <f t="shared" ca="1" si="0"/>
        <v>1</v>
      </c>
    </row>
    <row r="54" spans="1:43" ht="23.1" customHeight="1" x14ac:dyDescent="0.25">
      <c r="A54" s="517" t="s">
        <v>254</v>
      </c>
      <c r="B54" s="2">
        <v>423</v>
      </c>
      <c r="C54" s="2" t="s">
        <v>360</v>
      </c>
      <c r="D54" s="4" t="s">
        <v>561</v>
      </c>
      <c r="E54" s="116">
        <f t="shared" si="7"/>
        <v>1600</v>
      </c>
      <c r="F54" s="117">
        <f t="shared" si="7"/>
        <v>1000</v>
      </c>
      <c r="G54" s="101"/>
      <c r="K54" s="202">
        <f t="shared" si="2"/>
        <v>1600</v>
      </c>
      <c r="L54" s="202">
        <f t="shared" si="2"/>
        <v>1000</v>
      </c>
      <c r="M54" s="51"/>
      <c r="N54" s="13">
        <f t="shared" si="3"/>
        <v>1513.65</v>
      </c>
      <c r="O54" s="13">
        <f t="shared" si="4"/>
        <v>908.19</v>
      </c>
      <c r="P54" s="51"/>
      <c r="Q54" s="587">
        <v>605.46</v>
      </c>
      <c r="R54" s="587">
        <v>605.46</v>
      </c>
      <c r="S54" s="562">
        <v>605.46</v>
      </c>
      <c r="T54" s="562">
        <v>605.46</v>
      </c>
      <c r="U54" s="554">
        <v>605.46</v>
      </c>
      <c r="V54" s="478">
        <v>514.44000000000005</v>
      </c>
      <c r="W54" s="478">
        <v>476.34</v>
      </c>
      <c r="X54" s="478">
        <v>476.34</v>
      </c>
      <c r="Y54" s="398">
        <v>476.34</v>
      </c>
      <c r="Z54" s="398">
        <v>406.25</v>
      </c>
      <c r="AA54" s="436">
        <v>406.25</v>
      </c>
      <c r="AB54" s="409">
        <v>406.25</v>
      </c>
      <c r="AC54" s="409">
        <v>406.25</v>
      </c>
      <c r="AD54" s="367">
        <v>321.36249999999995</v>
      </c>
      <c r="AE54" s="311">
        <v>238.05</v>
      </c>
      <c r="AF54" s="289">
        <v>225</v>
      </c>
      <c r="AG54" s="277">
        <v>180</v>
      </c>
      <c r="AH54" s="263">
        <v>180</v>
      </c>
      <c r="AI54" s="263">
        <v>180</v>
      </c>
      <c r="AJ54" s="208">
        <v>169.27217999999999</v>
      </c>
      <c r="AK54" s="208">
        <v>169.27217999999999</v>
      </c>
      <c r="AL54" s="208">
        <v>169.27217999999999</v>
      </c>
      <c r="AM54" s="208">
        <v>169.27217999999999</v>
      </c>
      <c r="AN54" s="208">
        <v>152.66249999999999</v>
      </c>
      <c r="AO54" s="191">
        <v>122.13</v>
      </c>
      <c r="AP54" s="312">
        <f t="shared" ca="1" si="0"/>
        <v>1</v>
      </c>
    </row>
    <row r="55" spans="1:43" ht="23.1" customHeight="1" x14ac:dyDescent="0.25">
      <c r="A55" s="517" t="s">
        <v>254</v>
      </c>
      <c r="B55" s="2">
        <v>424</v>
      </c>
      <c r="C55" s="2" t="s">
        <v>362</v>
      </c>
      <c r="D55" s="4" t="s">
        <v>560</v>
      </c>
      <c r="E55" s="116">
        <f t="shared" si="7"/>
        <v>1800</v>
      </c>
      <c r="F55" s="117">
        <f t="shared" si="7"/>
        <v>1100</v>
      </c>
      <c r="G55" s="101"/>
      <c r="K55" s="202">
        <f t="shared" si="2"/>
        <v>1800</v>
      </c>
      <c r="L55" s="202">
        <f t="shared" si="2"/>
        <v>1100</v>
      </c>
      <c r="M55" s="51"/>
      <c r="N55" s="13">
        <f t="shared" si="3"/>
        <v>1714.8</v>
      </c>
      <c r="O55" s="13">
        <f t="shared" si="4"/>
        <v>1028.8799999999999</v>
      </c>
      <c r="P55" s="51"/>
      <c r="Q55" s="587">
        <v>685.92</v>
      </c>
      <c r="R55" s="587">
        <v>685.92</v>
      </c>
      <c r="S55" s="562">
        <v>685.92</v>
      </c>
      <c r="T55" s="562">
        <v>685.92</v>
      </c>
      <c r="U55" s="554">
        <v>685.92</v>
      </c>
      <c r="V55" s="478">
        <v>685.92</v>
      </c>
      <c r="W55" s="478">
        <v>635.12</v>
      </c>
      <c r="X55" s="478">
        <v>635.12</v>
      </c>
      <c r="Y55" s="398">
        <v>635.12</v>
      </c>
      <c r="Z55" s="398">
        <v>460.23</v>
      </c>
      <c r="AA55" s="436">
        <v>460.23</v>
      </c>
      <c r="AB55" s="409">
        <v>460.23</v>
      </c>
      <c r="AC55" s="409">
        <v>460.23</v>
      </c>
      <c r="AD55" s="367">
        <v>396.75</v>
      </c>
      <c r="AE55" s="311">
        <v>317.39999999999998</v>
      </c>
      <c r="AF55" s="289">
        <v>300</v>
      </c>
      <c r="AG55" s="277">
        <v>240</v>
      </c>
      <c r="AH55" s="263">
        <v>240</v>
      </c>
      <c r="AI55" s="263">
        <v>240</v>
      </c>
      <c r="AJ55" s="208">
        <v>207.05453999999997</v>
      </c>
      <c r="AK55" s="208">
        <v>207.05453999999997</v>
      </c>
      <c r="AL55" s="208">
        <v>207.05453999999997</v>
      </c>
      <c r="AM55" s="208">
        <v>207.05453999999997</v>
      </c>
      <c r="AN55" s="208">
        <v>186.73749999999998</v>
      </c>
      <c r="AO55" s="191">
        <v>149.38999999999999</v>
      </c>
      <c r="AP55" s="312">
        <f t="shared" ca="1" si="0"/>
        <v>1</v>
      </c>
    </row>
    <row r="56" spans="1:43" ht="23.1" customHeight="1" x14ac:dyDescent="0.25">
      <c r="A56" s="517" t="s">
        <v>254</v>
      </c>
      <c r="B56" s="2">
        <v>425</v>
      </c>
      <c r="C56" s="2" t="s">
        <v>364</v>
      </c>
      <c r="D56" s="4" t="s">
        <v>559</v>
      </c>
      <c r="E56" s="116">
        <f t="shared" si="7"/>
        <v>2300</v>
      </c>
      <c r="F56" s="117">
        <f t="shared" si="7"/>
        <v>1400</v>
      </c>
      <c r="G56" s="101"/>
      <c r="K56" s="202">
        <f t="shared" si="2"/>
        <v>2300</v>
      </c>
      <c r="L56" s="202">
        <f t="shared" si="2"/>
        <v>1400</v>
      </c>
      <c r="M56" s="51"/>
      <c r="N56" s="13">
        <f t="shared" si="3"/>
        <v>2286.35</v>
      </c>
      <c r="O56" s="13">
        <f t="shared" si="4"/>
        <v>1371.81</v>
      </c>
      <c r="P56" s="51"/>
      <c r="Q56" s="587">
        <v>914.54</v>
      </c>
      <c r="R56" s="587">
        <v>914.54</v>
      </c>
      <c r="S56" s="562">
        <v>914.54</v>
      </c>
      <c r="T56" s="562">
        <v>914.54</v>
      </c>
      <c r="U56" s="554">
        <v>914.54</v>
      </c>
      <c r="V56" s="478">
        <v>914.54</v>
      </c>
      <c r="W56" s="478">
        <v>846.8</v>
      </c>
      <c r="X56" s="478">
        <v>846.8</v>
      </c>
      <c r="Y56" s="398">
        <v>846.8</v>
      </c>
      <c r="Z56" s="398">
        <v>613.63</v>
      </c>
      <c r="AA56" s="436">
        <v>613.63</v>
      </c>
      <c r="AB56" s="409">
        <v>613.63</v>
      </c>
      <c r="AC56" s="409">
        <v>613.63</v>
      </c>
      <c r="AD56" s="367">
        <v>529</v>
      </c>
      <c r="AE56" s="311">
        <v>423.2</v>
      </c>
      <c r="AF56" s="289">
        <v>400</v>
      </c>
      <c r="AG56" s="277">
        <v>320</v>
      </c>
      <c r="AH56" s="263">
        <v>320</v>
      </c>
      <c r="AI56" s="263">
        <v>320</v>
      </c>
      <c r="AJ56" s="208">
        <v>266.07041999999996</v>
      </c>
      <c r="AK56" s="208">
        <v>266.07041999999996</v>
      </c>
      <c r="AL56" s="208">
        <v>266.07041999999996</v>
      </c>
      <c r="AM56" s="208">
        <v>266.07041999999996</v>
      </c>
      <c r="AN56" s="208">
        <v>239.96250000000001</v>
      </c>
      <c r="AO56" s="191">
        <v>191.97</v>
      </c>
      <c r="AP56" s="312">
        <f t="shared" ca="1" si="0"/>
        <v>1</v>
      </c>
    </row>
    <row r="57" spans="1:43" ht="23.1" customHeight="1" x14ac:dyDescent="0.25">
      <c r="A57" s="517" t="s">
        <v>254</v>
      </c>
      <c r="B57" s="2">
        <v>426</v>
      </c>
      <c r="C57" s="2" t="s">
        <v>365</v>
      </c>
      <c r="D57" s="4" t="s">
        <v>558</v>
      </c>
      <c r="E57" s="116">
        <f t="shared" si="7"/>
        <v>3100</v>
      </c>
      <c r="F57" s="117">
        <f t="shared" si="7"/>
        <v>1900</v>
      </c>
      <c r="G57" s="101"/>
      <c r="K57" s="202">
        <f t="shared" si="2"/>
        <v>3100</v>
      </c>
      <c r="L57" s="202">
        <f t="shared" si="2"/>
        <v>1900</v>
      </c>
      <c r="M57" s="51"/>
      <c r="N57" s="13">
        <f t="shared" si="3"/>
        <v>3072.3500000000004</v>
      </c>
      <c r="O57" s="13">
        <f t="shared" si="4"/>
        <v>1843.41</v>
      </c>
      <c r="P57" s="51"/>
      <c r="Q57" s="587">
        <v>1228.94</v>
      </c>
      <c r="R57" s="587">
        <v>1228.94</v>
      </c>
      <c r="S57" s="562">
        <v>1228.94</v>
      </c>
      <c r="T57" s="562">
        <v>1228.94</v>
      </c>
      <c r="U57" s="554">
        <v>1228.94</v>
      </c>
      <c r="V57" s="478">
        <v>1228.94</v>
      </c>
      <c r="W57" s="478">
        <v>1137.9000000000001</v>
      </c>
      <c r="X57" s="478">
        <v>1137.9000000000001</v>
      </c>
      <c r="Y57" s="398">
        <v>1137.9000000000001</v>
      </c>
      <c r="Z57" s="398">
        <v>824.57</v>
      </c>
      <c r="AA57" s="436">
        <v>824.57</v>
      </c>
      <c r="AB57" s="409">
        <v>824.57</v>
      </c>
      <c r="AC57" s="409">
        <v>824.57</v>
      </c>
      <c r="AD57" s="367">
        <v>710.84999999999991</v>
      </c>
      <c r="AE57" s="311">
        <v>568.67999999999995</v>
      </c>
      <c r="AF57" s="289">
        <v>537.5</v>
      </c>
      <c r="AG57" s="277">
        <v>430</v>
      </c>
      <c r="AH57" s="263">
        <v>430</v>
      </c>
      <c r="AI57" s="263">
        <v>430</v>
      </c>
      <c r="AJ57" s="208">
        <v>341.37180000000001</v>
      </c>
      <c r="AK57" s="208">
        <v>341.37180000000001</v>
      </c>
      <c r="AL57" s="208">
        <v>341.37180000000001</v>
      </c>
      <c r="AM57" s="208">
        <v>341.37180000000001</v>
      </c>
      <c r="AN57" s="208">
        <v>307.875</v>
      </c>
      <c r="AO57" s="191">
        <v>246.3</v>
      </c>
      <c r="AP57" s="312">
        <f t="shared" ca="1" si="0"/>
        <v>1</v>
      </c>
    </row>
    <row r="58" spans="1:43" ht="23.1" customHeight="1" x14ac:dyDescent="0.25">
      <c r="A58" s="517" t="s">
        <v>254</v>
      </c>
      <c r="B58" s="2">
        <v>427</v>
      </c>
      <c r="C58" s="2" t="s">
        <v>366</v>
      </c>
      <c r="D58" s="4" t="s">
        <v>557</v>
      </c>
      <c r="E58" s="116">
        <f t="shared" si="7"/>
        <v>3800</v>
      </c>
      <c r="F58" s="117">
        <f t="shared" si="7"/>
        <v>2300</v>
      </c>
      <c r="G58" s="101"/>
      <c r="K58" s="202">
        <f t="shared" si="2"/>
        <v>3800</v>
      </c>
      <c r="L58" s="202">
        <f t="shared" si="2"/>
        <v>2300</v>
      </c>
      <c r="M58" s="51"/>
      <c r="N58" s="13">
        <f t="shared" si="3"/>
        <v>3715.375</v>
      </c>
      <c r="O58" s="13">
        <f t="shared" si="4"/>
        <v>2229.2250000000004</v>
      </c>
      <c r="P58" s="51"/>
      <c r="Q58" s="587">
        <v>1486.15</v>
      </c>
      <c r="R58" s="587">
        <v>1486.15</v>
      </c>
      <c r="S58" s="562">
        <v>1486.15</v>
      </c>
      <c r="T58" s="562">
        <v>1486.15</v>
      </c>
      <c r="U58" s="554">
        <v>1486.15</v>
      </c>
      <c r="V58" s="478">
        <v>1486.15</v>
      </c>
      <c r="W58" s="478">
        <v>1376.08</v>
      </c>
      <c r="X58" s="478">
        <v>1376.08</v>
      </c>
      <c r="Y58" s="398">
        <v>1376.08</v>
      </c>
      <c r="Z58" s="398">
        <v>997.16</v>
      </c>
      <c r="AA58" s="436">
        <v>997.16</v>
      </c>
      <c r="AB58" s="409">
        <v>997.16</v>
      </c>
      <c r="AC58" s="409">
        <v>997.16</v>
      </c>
      <c r="AD58" s="367">
        <v>859.625</v>
      </c>
      <c r="AE58" s="311">
        <v>687.7</v>
      </c>
      <c r="AF58" s="289">
        <v>650</v>
      </c>
      <c r="AG58" s="277">
        <v>520</v>
      </c>
      <c r="AH58" s="263">
        <v>520</v>
      </c>
      <c r="AI58" s="263">
        <v>520</v>
      </c>
      <c r="AJ58" s="208">
        <v>422.72999999999996</v>
      </c>
      <c r="AK58" s="208">
        <v>422.72999999999996</v>
      </c>
      <c r="AL58" s="208">
        <v>422.72999999999996</v>
      </c>
      <c r="AM58" s="208">
        <v>422.72999999999996</v>
      </c>
      <c r="AN58" s="208">
        <v>381.25</v>
      </c>
      <c r="AO58" s="191">
        <v>305</v>
      </c>
      <c r="AP58" s="312">
        <f t="shared" ca="1" si="0"/>
        <v>1</v>
      </c>
    </row>
    <row r="59" spans="1:43" ht="23.1" customHeight="1" x14ac:dyDescent="0.25">
      <c r="A59" s="517" t="s">
        <v>254</v>
      </c>
      <c r="B59" s="2">
        <v>428</v>
      </c>
      <c r="C59" s="2" t="s">
        <v>367</v>
      </c>
      <c r="D59" s="4" t="s">
        <v>556</v>
      </c>
      <c r="E59" s="116">
        <f t="shared" si="7"/>
        <v>4500</v>
      </c>
      <c r="F59" s="117">
        <f t="shared" si="7"/>
        <v>2700</v>
      </c>
      <c r="G59" s="101"/>
      <c r="K59" s="202">
        <f t="shared" si="2"/>
        <v>4500</v>
      </c>
      <c r="L59" s="202">
        <f t="shared" si="2"/>
        <v>2700</v>
      </c>
      <c r="M59" s="51"/>
      <c r="N59" s="13">
        <f t="shared" si="3"/>
        <v>4429.9750000000004</v>
      </c>
      <c r="O59" s="13">
        <f t="shared" si="4"/>
        <v>2657.9850000000001</v>
      </c>
      <c r="P59" s="51"/>
      <c r="Q59" s="587">
        <v>1771.99</v>
      </c>
      <c r="R59" s="587">
        <v>1771.99</v>
      </c>
      <c r="S59" s="562">
        <v>1771.99</v>
      </c>
      <c r="T59" s="562">
        <v>1771.99</v>
      </c>
      <c r="U59" s="554">
        <v>1771.99</v>
      </c>
      <c r="V59" s="478">
        <v>1771.99</v>
      </c>
      <c r="W59" s="478">
        <v>1640.73</v>
      </c>
      <c r="X59" s="478">
        <v>1640.73</v>
      </c>
      <c r="Y59" s="398">
        <v>1640.73</v>
      </c>
      <c r="Z59" s="398">
        <v>1188.93</v>
      </c>
      <c r="AA59" s="436">
        <v>1188.93</v>
      </c>
      <c r="AB59" s="409">
        <v>1188.93</v>
      </c>
      <c r="AC59" s="409">
        <v>1188.93</v>
      </c>
      <c r="AD59" s="367">
        <v>1024.9375</v>
      </c>
      <c r="AE59" s="311">
        <v>819.95</v>
      </c>
      <c r="AF59" s="289">
        <v>775</v>
      </c>
      <c r="AG59" s="277">
        <v>620</v>
      </c>
      <c r="AH59" s="263">
        <v>620</v>
      </c>
      <c r="AI59" s="263">
        <v>620</v>
      </c>
      <c r="AJ59" s="208">
        <v>480.52619999999996</v>
      </c>
      <c r="AK59" s="208">
        <v>480.52619999999996</v>
      </c>
      <c r="AL59" s="208">
        <v>480.52619999999996</v>
      </c>
      <c r="AM59" s="208">
        <v>480.52619999999996</v>
      </c>
      <c r="AN59" s="208">
        <v>433.375</v>
      </c>
      <c r="AO59" s="191">
        <v>346.7</v>
      </c>
      <c r="AP59" s="312">
        <f t="shared" ca="1" si="0"/>
        <v>1</v>
      </c>
    </row>
    <row r="60" spans="1:43" ht="23.1" customHeight="1" x14ac:dyDescent="0.25">
      <c r="A60" s="517" t="s">
        <v>254</v>
      </c>
      <c r="B60" s="2">
        <v>429</v>
      </c>
      <c r="C60" s="2" t="s">
        <v>361</v>
      </c>
      <c r="D60" s="4" t="s">
        <v>203</v>
      </c>
      <c r="E60" s="116">
        <f t="shared" si="7"/>
        <v>2000</v>
      </c>
      <c r="F60" s="117">
        <f t="shared" si="7"/>
        <v>1200</v>
      </c>
      <c r="G60" s="101"/>
      <c r="K60" s="202">
        <f t="shared" si="2"/>
        <v>2000</v>
      </c>
      <c r="L60" s="202">
        <f t="shared" si="2"/>
        <v>1200</v>
      </c>
      <c r="M60" s="51"/>
      <c r="N60" s="13">
        <f t="shared" si="3"/>
        <v>1908.5</v>
      </c>
      <c r="O60" s="13">
        <f t="shared" si="4"/>
        <v>1145.0999999999999</v>
      </c>
      <c r="P60" s="51"/>
      <c r="Q60" s="587">
        <v>763.4</v>
      </c>
      <c r="R60" s="587">
        <v>763.4</v>
      </c>
      <c r="S60" s="562">
        <v>763.4</v>
      </c>
      <c r="T60" s="562">
        <v>763.4</v>
      </c>
      <c r="U60" s="554">
        <v>763.4</v>
      </c>
      <c r="V60" s="478">
        <v>763.4</v>
      </c>
      <c r="W60" s="478">
        <v>706.86</v>
      </c>
      <c r="X60" s="478">
        <v>706.86</v>
      </c>
      <c r="Y60" s="398">
        <v>706.86</v>
      </c>
      <c r="Z60" s="398">
        <v>512.21</v>
      </c>
      <c r="AA60" s="436">
        <v>512.21</v>
      </c>
      <c r="AB60" s="409">
        <v>512.21</v>
      </c>
      <c r="AC60" s="409">
        <v>512.21</v>
      </c>
      <c r="AD60" s="367">
        <v>405.08749999999998</v>
      </c>
      <c r="AE60" s="311">
        <v>324.07</v>
      </c>
      <c r="AF60" s="289">
        <v>321.625</v>
      </c>
      <c r="AG60" s="277">
        <v>257.3</v>
      </c>
      <c r="AH60" s="263">
        <v>257.3</v>
      </c>
      <c r="AI60" s="263">
        <v>257.3</v>
      </c>
      <c r="AJ60" s="208">
        <v>247.49801999999997</v>
      </c>
      <c r="AK60" s="208">
        <v>247.49801999999997</v>
      </c>
      <c r="AL60" s="208">
        <v>247.49801999999997</v>
      </c>
      <c r="AM60" s="208">
        <v>247.49801999999997</v>
      </c>
      <c r="AN60" s="208">
        <v>223.21249999999998</v>
      </c>
      <c r="AO60" s="191">
        <v>178.57</v>
      </c>
      <c r="AP60" s="312">
        <f t="shared" ca="1" si="0"/>
        <v>1</v>
      </c>
    </row>
    <row r="61" spans="1:43" ht="23.1" customHeight="1" x14ac:dyDescent="0.25">
      <c r="A61" s="517" t="s">
        <v>254</v>
      </c>
      <c r="B61" s="2">
        <v>430</v>
      </c>
      <c r="C61" s="2" t="s">
        <v>363</v>
      </c>
      <c r="D61" s="4" t="s">
        <v>205</v>
      </c>
      <c r="E61" s="116">
        <f t="shared" si="7"/>
        <v>3100</v>
      </c>
      <c r="F61" s="117">
        <f t="shared" si="7"/>
        <v>1900</v>
      </c>
      <c r="G61" s="101"/>
      <c r="K61" s="202">
        <f t="shared" si="2"/>
        <v>3100</v>
      </c>
      <c r="L61" s="202">
        <f t="shared" si="2"/>
        <v>1900</v>
      </c>
      <c r="M61" s="51"/>
      <c r="N61" s="13">
        <f t="shared" si="3"/>
        <v>3046.7250000000004</v>
      </c>
      <c r="O61" s="13">
        <f t="shared" si="4"/>
        <v>1828.0350000000001</v>
      </c>
      <c r="P61" s="51"/>
      <c r="Q61" s="587">
        <v>1218.69</v>
      </c>
      <c r="R61" s="587">
        <v>1218.69</v>
      </c>
      <c r="S61" s="562">
        <v>1218.69</v>
      </c>
      <c r="T61" s="562">
        <v>1218.69</v>
      </c>
      <c r="U61" s="554">
        <v>1218.69</v>
      </c>
      <c r="V61" s="478">
        <v>1218.69</v>
      </c>
      <c r="W61" s="478">
        <v>1128.4100000000001</v>
      </c>
      <c r="X61" s="478">
        <v>1128.4100000000001</v>
      </c>
      <c r="Y61" s="398">
        <v>1128.4100000000001</v>
      </c>
      <c r="Z61" s="398">
        <v>817.69</v>
      </c>
      <c r="AA61" s="436">
        <v>817.69</v>
      </c>
      <c r="AB61" s="409">
        <v>817.69</v>
      </c>
      <c r="AC61" s="409">
        <v>817.69</v>
      </c>
      <c r="AD61" s="367">
        <v>590.45000000000005</v>
      </c>
      <c r="AE61" s="311">
        <v>472.36</v>
      </c>
      <c r="AF61" s="289">
        <v>513.4375</v>
      </c>
      <c r="AG61" s="277">
        <v>410.75</v>
      </c>
      <c r="AH61" s="263">
        <v>410.75</v>
      </c>
      <c r="AI61" s="263">
        <v>410.75</v>
      </c>
      <c r="AJ61" s="208">
        <v>395.09315999999995</v>
      </c>
      <c r="AK61" s="208">
        <v>395.09315999999995</v>
      </c>
      <c r="AL61" s="208">
        <v>395.09315999999995</v>
      </c>
      <c r="AM61" s="208">
        <v>395.09315999999995</v>
      </c>
      <c r="AN61" s="208">
        <v>356.32499999999999</v>
      </c>
      <c r="AO61" s="191">
        <v>285.06</v>
      </c>
      <c r="AP61" s="312">
        <f t="shared" ca="1" si="0"/>
        <v>1</v>
      </c>
    </row>
    <row r="62" spans="1:43" ht="15" customHeight="1" x14ac:dyDescent="0.25">
      <c r="D62" s="136"/>
      <c r="E62" s="138"/>
      <c r="F62" s="139"/>
      <c r="J62" s="34"/>
      <c r="K62" s="202">
        <f t="shared" si="2"/>
        <v>0</v>
      </c>
      <c r="L62" s="202">
        <f t="shared" si="2"/>
        <v>0</v>
      </c>
      <c r="M62" s="2"/>
      <c r="N62" s="13"/>
      <c r="O62" s="13"/>
      <c r="P62" s="2"/>
      <c r="Q62" s="398"/>
      <c r="R62" s="398"/>
      <c r="S62" s="398"/>
      <c r="T62" s="398"/>
      <c r="U62" s="398"/>
      <c r="V62" s="398"/>
      <c r="W62" s="398"/>
      <c r="X62" s="398"/>
      <c r="Y62" s="398"/>
      <c r="Z62" s="398"/>
      <c r="AA62" s="400"/>
      <c r="AB62" s="400"/>
      <c r="AC62" s="400"/>
      <c r="AD62" s="332"/>
      <c r="AE62" s="340"/>
      <c r="AF62" s="330"/>
      <c r="AG62" s="280"/>
      <c r="AH62" s="331"/>
      <c r="AI62" s="331"/>
      <c r="AJ62" s="208"/>
      <c r="AK62" s="208"/>
      <c r="AL62" s="208"/>
      <c r="AM62" s="208"/>
      <c r="AN62" s="208"/>
      <c r="AO62" s="191"/>
      <c r="AP62" s="312" t="e">
        <f t="shared" ca="1" si="0"/>
        <v>#DIV/0!</v>
      </c>
    </row>
    <row r="63" spans="1:43" ht="23.1" customHeight="1" x14ac:dyDescent="0.25">
      <c r="D63" s="615" t="s">
        <v>945</v>
      </c>
      <c r="E63" s="615"/>
      <c r="F63" s="615"/>
      <c r="G63" s="615"/>
      <c r="H63" s="615"/>
      <c r="I63" s="615"/>
      <c r="J63" s="34"/>
      <c r="K63" s="202">
        <f t="shared" si="2"/>
        <v>0</v>
      </c>
      <c r="L63" s="202">
        <f t="shared" si="2"/>
        <v>0</v>
      </c>
      <c r="M63" s="2"/>
      <c r="N63" s="13"/>
      <c r="O63" s="13"/>
      <c r="P63" s="2"/>
      <c r="Q63" s="588">
        <v>45589</v>
      </c>
      <c r="R63" s="588">
        <v>45589</v>
      </c>
      <c r="S63" s="571">
        <v>45569</v>
      </c>
      <c r="T63" s="571">
        <v>45569</v>
      </c>
      <c r="U63" s="553">
        <v>45483</v>
      </c>
      <c r="V63" s="528">
        <v>45455</v>
      </c>
      <c r="W63" s="523">
        <v>45426</v>
      </c>
      <c r="X63" s="481">
        <v>220324</v>
      </c>
      <c r="Y63" s="472">
        <v>220324</v>
      </c>
      <c r="Z63" s="398"/>
      <c r="AA63" s="400"/>
      <c r="AB63" s="400"/>
      <c r="AC63" s="400"/>
      <c r="AD63" s="332"/>
      <c r="AE63" s="340"/>
      <c r="AF63" s="330"/>
      <c r="AG63" s="280"/>
      <c r="AH63" s="331"/>
      <c r="AI63" s="331"/>
      <c r="AJ63" s="208"/>
      <c r="AK63" s="208"/>
      <c r="AL63" s="208"/>
      <c r="AM63" s="208"/>
      <c r="AN63" s="208"/>
      <c r="AO63" s="191"/>
      <c r="AP63" s="312">
        <f t="shared" ca="1" si="0"/>
        <v>1</v>
      </c>
    </row>
    <row r="64" spans="1:43" s="66" customFormat="1" ht="23.1" customHeight="1" x14ac:dyDescent="0.25">
      <c r="A64" s="519" t="s">
        <v>255</v>
      </c>
      <c r="B64" s="2">
        <v>1618</v>
      </c>
      <c r="C64" s="2" t="s">
        <v>388</v>
      </c>
      <c r="D64" s="4" t="s">
        <v>210</v>
      </c>
      <c r="E64" s="116">
        <f t="shared" ref="E64:F76" si="8">K64</f>
        <v>700</v>
      </c>
      <c r="F64" s="117">
        <f t="shared" si="8"/>
        <v>400</v>
      </c>
      <c r="G64" s="101"/>
      <c r="H64" s="2"/>
      <c r="I64" s="2"/>
      <c r="J64" s="71"/>
      <c r="K64" s="202">
        <f t="shared" si="2"/>
        <v>700</v>
      </c>
      <c r="L64" s="202">
        <f t="shared" si="2"/>
        <v>400</v>
      </c>
      <c r="M64" s="51"/>
      <c r="N64" s="13">
        <f t="shared" si="3"/>
        <v>625</v>
      </c>
      <c r="O64" s="13">
        <f t="shared" si="4"/>
        <v>375</v>
      </c>
      <c r="P64" s="63"/>
      <c r="Q64" s="587">
        <v>250</v>
      </c>
      <c r="R64" s="587">
        <v>250</v>
      </c>
      <c r="S64" s="562">
        <v>227.28</v>
      </c>
      <c r="T64" s="562">
        <v>227.28</v>
      </c>
      <c r="U64" s="554">
        <v>227.28</v>
      </c>
      <c r="V64" s="529">
        <v>227.28</v>
      </c>
      <c r="W64" s="520">
        <v>210.44</v>
      </c>
      <c r="X64" s="482">
        <v>194.86</v>
      </c>
      <c r="Y64" s="467">
        <v>194.86</v>
      </c>
      <c r="Z64" s="398">
        <v>158.50575365625002</v>
      </c>
      <c r="AA64" s="400">
        <v>158.50575365625002</v>
      </c>
      <c r="AB64" s="410">
        <v>158.50575365625002</v>
      </c>
      <c r="AC64" s="410">
        <v>158.50575365625002</v>
      </c>
      <c r="AD64" s="367">
        <v>144.0961396875</v>
      </c>
      <c r="AE64" s="300">
        <v>115.27691175000001</v>
      </c>
      <c r="AF64" s="289">
        <v>115.27691175000001</v>
      </c>
      <c r="AG64" s="277">
        <v>92.221529400000009</v>
      </c>
      <c r="AH64" s="263">
        <v>92.221529400000009</v>
      </c>
      <c r="AI64" s="263">
        <v>92.221529400000009</v>
      </c>
      <c r="AJ64" s="208">
        <v>83.837754000000004</v>
      </c>
      <c r="AK64" s="208">
        <v>83.837754000000004</v>
      </c>
      <c r="AL64" s="208">
        <v>83.837754000000004</v>
      </c>
      <c r="AM64" s="208">
        <v>83.837754000000004</v>
      </c>
      <c r="AN64" s="208">
        <v>75.611250000000013</v>
      </c>
      <c r="AO64" s="192">
        <v>60.489000000000004</v>
      </c>
      <c r="AP64" s="312">
        <f t="shared" ca="1" si="0"/>
        <v>1</v>
      </c>
      <c r="AQ64" s="144"/>
    </row>
    <row r="65" spans="1:49" ht="23.1" customHeight="1" x14ac:dyDescent="0.25">
      <c r="A65" s="519" t="s">
        <v>255</v>
      </c>
      <c r="B65" s="2">
        <v>1619</v>
      </c>
      <c r="C65" s="2" t="s">
        <v>389</v>
      </c>
      <c r="D65" s="4" t="s">
        <v>211</v>
      </c>
      <c r="E65" s="116">
        <f t="shared" si="8"/>
        <v>1100</v>
      </c>
      <c r="F65" s="117">
        <f t="shared" si="8"/>
        <v>700</v>
      </c>
      <c r="G65" s="101"/>
      <c r="J65" s="71"/>
      <c r="K65" s="202">
        <f t="shared" si="2"/>
        <v>1100</v>
      </c>
      <c r="L65" s="202">
        <f t="shared" si="2"/>
        <v>700</v>
      </c>
      <c r="M65" s="51"/>
      <c r="N65" s="13">
        <f t="shared" si="3"/>
        <v>1032.7</v>
      </c>
      <c r="O65" s="13">
        <f t="shared" si="4"/>
        <v>619.62</v>
      </c>
      <c r="P65" s="51"/>
      <c r="Q65" s="587">
        <v>413.08</v>
      </c>
      <c r="R65" s="587">
        <v>413.08</v>
      </c>
      <c r="S65" s="562">
        <v>375.53</v>
      </c>
      <c r="T65" s="562">
        <v>375.53</v>
      </c>
      <c r="U65" s="554">
        <v>375.53</v>
      </c>
      <c r="V65" s="529">
        <v>375.53</v>
      </c>
      <c r="W65" s="520">
        <v>347.71</v>
      </c>
      <c r="X65" s="482">
        <v>321.95</v>
      </c>
      <c r="Y65" s="467">
        <v>321.95</v>
      </c>
      <c r="Z65" s="398">
        <v>261.84147412500005</v>
      </c>
      <c r="AA65" s="400">
        <v>261.84147412500005</v>
      </c>
      <c r="AB65" s="410">
        <v>261.84147412500005</v>
      </c>
      <c r="AC65" s="410">
        <v>261.84147412500005</v>
      </c>
      <c r="AD65" s="367">
        <v>238.03770375000002</v>
      </c>
      <c r="AE65" s="300">
        <v>190.43016300000002</v>
      </c>
      <c r="AF65" s="289">
        <v>190.43016300000002</v>
      </c>
      <c r="AG65" s="277">
        <v>152.34413040000001</v>
      </c>
      <c r="AH65" s="263">
        <v>152.34413040000001</v>
      </c>
      <c r="AI65" s="263">
        <v>152.34413040000001</v>
      </c>
      <c r="AJ65" s="208">
        <v>138.494664</v>
      </c>
      <c r="AK65" s="208">
        <v>138.494664</v>
      </c>
      <c r="AL65" s="208">
        <v>138.494664</v>
      </c>
      <c r="AM65" s="208">
        <v>138.494664</v>
      </c>
      <c r="AN65" s="208">
        <v>124.905</v>
      </c>
      <c r="AO65" s="190">
        <v>99.924000000000007</v>
      </c>
      <c r="AP65" s="312">
        <f t="shared" ca="1" si="0"/>
        <v>1</v>
      </c>
    </row>
    <row r="66" spans="1:49" ht="23.1" customHeight="1" x14ac:dyDescent="0.25">
      <c r="A66" s="519" t="s">
        <v>255</v>
      </c>
      <c r="B66" s="2">
        <v>1620</v>
      </c>
      <c r="C66" s="2" t="s">
        <v>390</v>
      </c>
      <c r="D66" s="4" t="s">
        <v>212</v>
      </c>
      <c r="E66" s="116">
        <f t="shared" si="8"/>
        <v>1400</v>
      </c>
      <c r="F66" s="117">
        <f t="shared" si="8"/>
        <v>900</v>
      </c>
      <c r="G66" s="101"/>
      <c r="J66" s="71"/>
      <c r="K66" s="202">
        <f t="shared" si="2"/>
        <v>1400</v>
      </c>
      <c r="L66" s="202">
        <f t="shared" si="2"/>
        <v>900</v>
      </c>
      <c r="M66" s="51"/>
      <c r="N66" s="13">
        <f t="shared" si="3"/>
        <v>1375.25</v>
      </c>
      <c r="O66" s="13">
        <f t="shared" si="4"/>
        <v>825.15000000000009</v>
      </c>
      <c r="P66" s="51"/>
      <c r="Q66" s="587">
        <v>550.1</v>
      </c>
      <c r="R66" s="587">
        <v>550.1</v>
      </c>
      <c r="S66" s="562">
        <v>500.09</v>
      </c>
      <c r="T66" s="562">
        <v>500.09</v>
      </c>
      <c r="U66" s="554">
        <v>500.09</v>
      </c>
      <c r="V66" s="529">
        <v>500.09</v>
      </c>
      <c r="W66" s="520">
        <v>463.05</v>
      </c>
      <c r="X66" s="482">
        <v>428.75</v>
      </c>
      <c r="Y66" s="467">
        <v>428.75</v>
      </c>
      <c r="Z66" s="398">
        <v>348.74724740624998</v>
      </c>
      <c r="AA66" s="400">
        <v>348.74724740624998</v>
      </c>
      <c r="AB66" s="410">
        <v>348.74724740624998</v>
      </c>
      <c r="AC66" s="410">
        <v>348.74724740624998</v>
      </c>
      <c r="AD66" s="367">
        <v>317.04295218749996</v>
      </c>
      <c r="AE66" s="300">
        <v>253.63436174999998</v>
      </c>
      <c r="AF66" s="289">
        <v>253.63436174999998</v>
      </c>
      <c r="AG66" s="277">
        <v>202.90748939999997</v>
      </c>
      <c r="AH66" s="263">
        <v>202.90748939999997</v>
      </c>
      <c r="AI66" s="263">
        <v>202.90748939999997</v>
      </c>
      <c r="AJ66" s="208">
        <v>184.46135399999997</v>
      </c>
      <c r="AK66" s="208">
        <v>184.46135399999997</v>
      </c>
      <c r="AL66" s="208">
        <v>184.46135399999997</v>
      </c>
      <c r="AM66" s="208">
        <v>184.46135399999997</v>
      </c>
      <c r="AN66" s="208">
        <v>166.36124999999998</v>
      </c>
      <c r="AO66" s="190">
        <v>133.089</v>
      </c>
      <c r="AP66" s="312">
        <f t="shared" ca="1" si="0"/>
        <v>1</v>
      </c>
    </row>
    <row r="67" spans="1:49" ht="23.1" customHeight="1" x14ac:dyDescent="0.25">
      <c r="A67" s="519" t="s">
        <v>255</v>
      </c>
      <c r="B67" s="2">
        <v>1621</v>
      </c>
      <c r="C67" s="2" t="s">
        <v>391</v>
      </c>
      <c r="D67" s="4" t="s">
        <v>213</v>
      </c>
      <c r="E67" s="116">
        <f t="shared" si="8"/>
        <v>2000</v>
      </c>
      <c r="F67" s="117">
        <f t="shared" si="8"/>
        <v>1200</v>
      </c>
      <c r="G67" s="101"/>
      <c r="J67" s="71"/>
      <c r="K67" s="202">
        <f t="shared" si="2"/>
        <v>2000</v>
      </c>
      <c r="L67" s="202">
        <f t="shared" si="2"/>
        <v>1200</v>
      </c>
      <c r="M67" s="51"/>
      <c r="N67" s="13">
        <f t="shared" si="3"/>
        <v>1926.0749999999998</v>
      </c>
      <c r="O67" s="13">
        <f t="shared" si="4"/>
        <v>1155.645</v>
      </c>
      <c r="P67" s="51"/>
      <c r="Q67" s="587">
        <v>770.43</v>
      </c>
      <c r="R67" s="587">
        <v>770.43</v>
      </c>
      <c r="S67" s="562">
        <v>700.39</v>
      </c>
      <c r="T67" s="562">
        <v>700.39</v>
      </c>
      <c r="U67" s="554">
        <v>700.39</v>
      </c>
      <c r="V67" s="529">
        <v>700.39</v>
      </c>
      <c r="W67" s="520">
        <v>648.51</v>
      </c>
      <c r="X67" s="482">
        <v>600.47</v>
      </c>
      <c r="Y67" s="467">
        <v>600.47</v>
      </c>
      <c r="Z67" s="398">
        <v>488.43062296875001</v>
      </c>
      <c r="AA67" s="400">
        <v>488.43062296875001</v>
      </c>
      <c r="AB67" s="410">
        <v>488.43062296875001</v>
      </c>
      <c r="AC67" s="410">
        <v>488.43062296875001</v>
      </c>
      <c r="AD67" s="367">
        <v>444.02783906249999</v>
      </c>
      <c r="AE67" s="300">
        <v>355.22227125000001</v>
      </c>
      <c r="AF67" s="289">
        <v>355.22227125000001</v>
      </c>
      <c r="AG67" s="277">
        <v>284.177817</v>
      </c>
      <c r="AH67" s="263">
        <v>284.177817</v>
      </c>
      <c r="AI67" s="263">
        <v>284.177817</v>
      </c>
      <c r="AJ67" s="208">
        <v>258.34346999999997</v>
      </c>
      <c r="AK67" s="208">
        <v>258.34346999999997</v>
      </c>
      <c r="AL67" s="208">
        <v>258.34346999999997</v>
      </c>
      <c r="AM67" s="208">
        <v>258.34346999999997</v>
      </c>
      <c r="AN67" s="208">
        <v>232.99375000000001</v>
      </c>
      <c r="AO67" s="190">
        <v>186.39500000000001</v>
      </c>
      <c r="AP67" s="312">
        <f t="shared" ca="1" si="0"/>
        <v>1</v>
      </c>
    </row>
    <row r="68" spans="1:49" s="144" customFormat="1" ht="23.1" customHeight="1" x14ac:dyDescent="0.25">
      <c r="A68" s="519" t="s">
        <v>255</v>
      </c>
      <c r="B68" s="2">
        <v>1622</v>
      </c>
      <c r="C68" s="2" t="s">
        <v>392</v>
      </c>
      <c r="D68" s="4" t="s">
        <v>214</v>
      </c>
      <c r="E68" s="116">
        <f t="shared" si="8"/>
        <v>2700</v>
      </c>
      <c r="F68" s="117">
        <f t="shared" si="8"/>
        <v>1700</v>
      </c>
      <c r="G68" s="101"/>
      <c r="H68" s="2"/>
      <c r="I68" s="2"/>
      <c r="J68" s="71"/>
      <c r="K68" s="202">
        <f t="shared" si="2"/>
        <v>2700</v>
      </c>
      <c r="L68" s="202">
        <f t="shared" si="2"/>
        <v>1700</v>
      </c>
      <c r="M68" s="51"/>
      <c r="N68" s="13">
        <f t="shared" si="3"/>
        <v>2682</v>
      </c>
      <c r="O68" s="13">
        <f t="shared" si="4"/>
        <v>1609.1999999999998</v>
      </c>
      <c r="P68" s="51"/>
      <c r="Q68" s="587">
        <v>1072.8</v>
      </c>
      <c r="R68" s="587">
        <v>1072.8</v>
      </c>
      <c r="S68" s="562">
        <v>975.27</v>
      </c>
      <c r="T68" s="562">
        <v>975.27</v>
      </c>
      <c r="U68" s="554">
        <v>975.27</v>
      </c>
      <c r="V68" s="529">
        <v>975.27</v>
      </c>
      <c r="W68" s="520">
        <v>903.02</v>
      </c>
      <c r="X68" s="482">
        <v>836.13</v>
      </c>
      <c r="Y68" s="467">
        <v>836.13</v>
      </c>
      <c r="Z68" s="398">
        <v>680.11334015625016</v>
      </c>
      <c r="AA68" s="400">
        <v>680.11334015625016</v>
      </c>
      <c r="AB68" s="410">
        <v>680.11334015625016</v>
      </c>
      <c r="AC68" s="410">
        <v>680.11334015625016</v>
      </c>
      <c r="AD68" s="367">
        <v>618.28485468750011</v>
      </c>
      <c r="AE68" s="300">
        <v>494.62788375000008</v>
      </c>
      <c r="AF68" s="289">
        <v>494.62788375000008</v>
      </c>
      <c r="AG68" s="277">
        <v>395.70230700000008</v>
      </c>
      <c r="AH68" s="263">
        <v>395.70230700000008</v>
      </c>
      <c r="AI68" s="263">
        <v>395.70230700000008</v>
      </c>
      <c r="AJ68" s="208">
        <v>359.72937000000002</v>
      </c>
      <c r="AK68" s="208">
        <v>359.72937000000002</v>
      </c>
      <c r="AL68" s="208">
        <v>359.72937000000002</v>
      </c>
      <c r="AM68" s="208">
        <v>359.72937000000002</v>
      </c>
      <c r="AN68" s="208">
        <v>324.43125000000003</v>
      </c>
      <c r="AO68" s="190">
        <v>259.54500000000002</v>
      </c>
      <c r="AP68" s="312">
        <f t="shared" ca="1" si="0"/>
        <v>1</v>
      </c>
      <c r="AR68" s="34"/>
      <c r="AS68" s="34"/>
      <c r="AT68" s="34"/>
      <c r="AU68" s="34"/>
      <c r="AV68" s="34"/>
      <c r="AW68" s="34"/>
    </row>
    <row r="69" spans="1:49" s="144" customFormat="1" ht="23.1" customHeight="1" x14ac:dyDescent="0.25">
      <c r="A69" s="519" t="s">
        <v>255</v>
      </c>
      <c r="B69" s="2">
        <v>1623</v>
      </c>
      <c r="C69" s="2" t="s">
        <v>393</v>
      </c>
      <c r="D69" s="4" t="s">
        <v>215</v>
      </c>
      <c r="E69" s="116">
        <f t="shared" si="8"/>
        <v>3400</v>
      </c>
      <c r="F69" s="117">
        <f t="shared" si="8"/>
        <v>2100</v>
      </c>
      <c r="G69" s="101"/>
      <c r="H69" s="2"/>
      <c r="I69" s="2"/>
      <c r="J69" s="71"/>
      <c r="K69" s="202">
        <f t="shared" si="2"/>
        <v>3400</v>
      </c>
      <c r="L69" s="202">
        <f t="shared" si="2"/>
        <v>2100</v>
      </c>
      <c r="M69" s="51"/>
      <c r="N69" s="13">
        <f t="shared" si="3"/>
        <v>3369.7250000000004</v>
      </c>
      <c r="O69" s="13">
        <f t="shared" si="4"/>
        <v>2021.835</v>
      </c>
      <c r="P69" s="51"/>
      <c r="Q69" s="587">
        <v>1347.89</v>
      </c>
      <c r="R69" s="587">
        <v>1347.89</v>
      </c>
      <c r="S69" s="562">
        <v>1225.3599999999999</v>
      </c>
      <c r="T69" s="562">
        <v>1225.3599999999999</v>
      </c>
      <c r="U69" s="554">
        <v>1225.3599999999999</v>
      </c>
      <c r="V69" s="529">
        <v>1225.3599999999999</v>
      </c>
      <c r="W69" s="520">
        <v>1134.5899999999999</v>
      </c>
      <c r="X69" s="482">
        <v>1050.55</v>
      </c>
      <c r="Y69" s="467">
        <v>1050.55</v>
      </c>
      <c r="Z69" s="398">
        <v>854.50137609375008</v>
      </c>
      <c r="AA69" s="400">
        <v>854.50137609375008</v>
      </c>
      <c r="AB69" s="410">
        <v>854.50137609375008</v>
      </c>
      <c r="AC69" s="410">
        <v>854.50137609375008</v>
      </c>
      <c r="AD69" s="367">
        <v>776.81943281250005</v>
      </c>
      <c r="AE69" s="300">
        <v>621.45554625</v>
      </c>
      <c r="AF69" s="289">
        <v>621.45554625</v>
      </c>
      <c r="AG69" s="277">
        <v>497.16443700000002</v>
      </c>
      <c r="AH69" s="263">
        <v>497.16443700000002</v>
      </c>
      <c r="AI69" s="263">
        <v>497.16443700000002</v>
      </c>
      <c r="AJ69" s="208">
        <v>451.96767</v>
      </c>
      <c r="AK69" s="208">
        <v>451.96767</v>
      </c>
      <c r="AL69" s="208">
        <v>451.96767</v>
      </c>
      <c r="AM69" s="208">
        <v>451.96767</v>
      </c>
      <c r="AN69" s="208">
        <v>407.61875000000003</v>
      </c>
      <c r="AO69" s="190">
        <v>326.09500000000003</v>
      </c>
      <c r="AP69" s="312">
        <f t="shared" ca="1" si="0"/>
        <v>1</v>
      </c>
      <c r="AR69" s="34"/>
      <c r="AS69" s="34"/>
      <c r="AT69" s="34"/>
      <c r="AU69" s="34"/>
      <c r="AV69" s="34"/>
      <c r="AW69" s="34"/>
    </row>
    <row r="70" spans="1:49" s="144" customFormat="1" ht="23.1" customHeight="1" x14ac:dyDescent="0.25">
      <c r="A70" s="519" t="s">
        <v>255</v>
      </c>
      <c r="B70" s="2">
        <v>1624</v>
      </c>
      <c r="C70" s="2" t="s">
        <v>394</v>
      </c>
      <c r="D70" s="4" t="s">
        <v>216</v>
      </c>
      <c r="E70" s="116">
        <f t="shared" si="8"/>
        <v>5800</v>
      </c>
      <c r="F70" s="117">
        <f t="shared" si="8"/>
        <v>3500</v>
      </c>
      <c r="G70" s="101"/>
      <c r="H70" s="2"/>
      <c r="I70" s="2"/>
      <c r="J70" s="71"/>
      <c r="K70" s="202">
        <f t="shared" si="2"/>
        <v>5800</v>
      </c>
      <c r="L70" s="202">
        <f t="shared" si="2"/>
        <v>3500</v>
      </c>
      <c r="M70" s="51"/>
      <c r="N70" s="13">
        <f t="shared" si="3"/>
        <v>5777.7999999999993</v>
      </c>
      <c r="O70" s="13">
        <f t="shared" si="4"/>
        <v>3466.68</v>
      </c>
      <c r="P70" s="51"/>
      <c r="Q70" s="587">
        <v>2311.12</v>
      </c>
      <c r="R70" s="587">
        <v>2311.12</v>
      </c>
      <c r="S70" s="562">
        <v>2101.02</v>
      </c>
      <c r="T70" s="562">
        <v>2101.02</v>
      </c>
      <c r="U70" s="554">
        <v>2101.02</v>
      </c>
      <c r="V70" s="529">
        <v>2101.02</v>
      </c>
      <c r="W70" s="520">
        <v>1945.39</v>
      </c>
      <c r="X70" s="482">
        <v>1801.28</v>
      </c>
      <c r="Y70" s="467">
        <v>1801.28</v>
      </c>
      <c r="Z70" s="398">
        <v>1465.1189220937504</v>
      </c>
      <c r="AA70" s="400">
        <v>1465.1189220937504</v>
      </c>
      <c r="AB70" s="410">
        <v>1465.1189220937504</v>
      </c>
      <c r="AC70" s="410">
        <v>1465.1189220937504</v>
      </c>
      <c r="AD70" s="367">
        <v>1331.9262928125002</v>
      </c>
      <c r="AE70" s="300">
        <v>1065.5410342500002</v>
      </c>
      <c r="AF70" s="289">
        <v>1065.5410342500002</v>
      </c>
      <c r="AG70" s="277">
        <v>852.43282740000006</v>
      </c>
      <c r="AH70" s="263">
        <v>852.43282740000006</v>
      </c>
      <c r="AI70" s="263">
        <v>852.43282740000006</v>
      </c>
      <c r="AJ70" s="208">
        <v>774.93893400000002</v>
      </c>
      <c r="AK70" s="208">
        <v>774.93893400000002</v>
      </c>
      <c r="AL70" s="208">
        <v>774.93893400000002</v>
      </c>
      <c r="AM70" s="208">
        <v>774.93893400000002</v>
      </c>
      <c r="AN70" s="208">
        <v>698.89875000000006</v>
      </c>
      <c r="AO70" s="190">
        <v>559.11900000000003</v>
      </c>
      <c r="AP70" s="312">
        <f t="shared" ca="1" si="0"/>
        <v>1</v>
      </c>
      <c r="AR70" s="34"/>
      <c r="AS70" s="34"/>
      <c r="AT70" s="34"/>
      <c r="AU70" s="34"/>
      <c r="AV70" s="34"/>
      <c r="AW70" s="34"/>
    </row>
    <row r="71" spans="1:49" s="144" customFormat="1" ht="23.1" customHeight="1" x14ac:dyDescent="0.25">
      <c r="A71" s="519" t="s">
        <v>255</v>
      </c>
      <c r="B71" s="2">
        <v>1625</v>
      </c>
      <c r="C71" s="2" t="s">
        <v>395</v>
      </c>
      <c r="D71" s="4" t="s">
        <v>217</v>
      </c>
      <c r="E71" s="116">
        <f t="shared" si="8"/>
        <v>9000</v>
      </c>
      <c r="F71" s="117">
        <f t="shared" si="8"/>
        <v>5400</v>
      </c>
      <c r="G71" s="101"/>
      <c r="H71" s="2"/>
      <c r="I71" s="233"/>
      <c r="J71" s="71"/>
      <c r="K71" s="202">
        <f t="shared" si="2"/>
        <v>9000</v>
      </c>
      <c r="L71" s="202">
        <f t="shared" si="2"/>
        <v>5400</v>
      </c>
      <c r="M71" s="51"/>
      <c r="N71" s="13">
        <f t="shared" si="3"/>
        <v>8941.7749999999996</v>
      </c>
      <c r="O71" s="13">
        <f t="shared" si="4"/>
        <v>5365.0650000000005</v>
      </c>
      <c r="P71" s="51"/>
      <c r="Q71" s="587">
        <v>3576.71</v>
      </c>
      <c r="R71" s="587">
        <v>3576.71</v>
      </c>
      <c r="S71" s="562">
        <v>3251.56</v>
      </c>
      <c r="T71" s="562">
        <v>3251.56</v>
      </c>
      <c r="U71" s="554">
        <v>3251.56</v>
      </c>
      <c r="V71" s="529">
        <v>3251.56</v>
      </c>
      <c r="W71" s="520">
        <v>3010.71</v>
      </c>
      <c r="X71" s="482">
        <v>2787.69</v>
      </c>
      <c r="Y71" s="467">
        <v>2787.69</v>
      </c>
      <c r="Z71" s="398">
        <v>2267.44800975</v>
      </c>
      <c r="AA71" s="400">
        <v>2267.44800975</v>
      </c>
      <c r="AB71" s="410">
        <v>2267.44800975</v>
      </c>
      <c r="AC71" s="410">
        <v>2267.44800975</v>
      </c>
      <c r="AD71" s="367">
        <v>2061.3163724999999</v>
      </c>
      <c r="AE71" s="300">
        <v>1649.0530979999999</v>
      </c>
      <c r="AF71" s="289">
        <v>1649.0530979999999</v>
      </c>
      <c r="AG71" s="277">
        <v>1319.2424784</v>
      </c>
      <c r="AH71" s="263">
        <v>1319.2424784</v>
      </c>
      <c r="AI71" s="263">
        <v>1319.2424784</v>
      </c>
      <c r="AJ71" s="208">
        <v>1199.311344</v>
      </c>
      <c r="AK71" s="208">
        <v>1199.311344</v>
      </c>
      <c r="AL71" s="208">
        <v>1199.311344</v>
      </c>
      <c r="AM71" s="208">
        <v>1199.311344</v>
      </c>
      <c r="AN71" s="208">
        <v>1081.6300000000001</v>
      </c>
      <c r="AO71" s="190">
        <v>865.30400000000009</v>
      </c>
      <c r="AP71" s="312">
        <f t="shared" ca="1" si="0"/>
        <v>1</v>
      </c>
      <c r="AR71" s="34"/>
      <c r="AS71" s="34"/>
      <c r="AT71" s="34"/>
      <c r="AU71" s="34"/>
      <c r="AV71" s="34"/>
      <c r="AW71" s="34"/>
    </row>
    <row r="72" spans="1:49" s="144" customFormat="1" ht="23.1" customHeight="1" x14ac:dyDescent="0.25">
      <c r="A72" s="519" t="s">
        <v>255</v>
      </c>
      <c r="B72" s="2">
        <v>1626</v>
      </c>
      <c r="C72" s="2" t="s">
        <v>396</v>
      </c>
      <c r="D72" s="4" t="s">
        <v>218</v>
      </c>
      <c r="E72" s="116">
        <f t="shared" si="8"/>
        <v>13100</v>
      </c>
      <c r="F72" s="117">
        <f t="shared" si="8"/>
        <v>7900</v>
      </c>
      <c r="G72" s="101"/>
      <c r="H72" s="2"/>
      <c r="I72" s="2"/>
      <c r="J72" s="71"/>
      <c r="K72" s="202">
        <f t="shared" si="2"/>
        <v>13100</v>
      </c>
      <c r="L72" s="202">
        <f t="shared" si="2"/>
        <v>7900</v>
      </c>
      <c r="M72" s="51"/>
      <c r="N72" s="13">
        <f t="shared" si="3"/>
        <v>13068.125</v>
      </c>
      <c r="O72" s="13">
        <f t="shared" si="4"/>
        <v>7840.875</v>
      </c>
      <c r="P72" s="51"/>
      <c r="Q72" s="587">
        <v>5227.25</v>
      </c>
      <c r="R72" s="587">
        <v>5227.25</v>
      </c>
      <c r="S72" s="562">
        <v>4752.04</v>
      </c>
      <c r="T72" s="562">
        <v>4752.04</v>
      </c>
      <c r="U72" s="554">
        <v>4752.04</v>
      </c>
      <c r="V72" s="529">
        <v>4752.04</v>
      </c>
      <c r="W72" s="520">
        <v>4400.03</v>
      </c>
      <c r="X72" s="482">
        <v>4074.11</v>
      </c>
      <c r="Y72" s="467">
        <v>4074.11</v>
      </c>
      <c r="Z72" s="398">
        <v>3313.805049843751</v>
      </c>
      <c r="AA72" s="400">
        <v>3313.805049843751</v>
      </c>
      <c r="AB72" s="410">
        <v>3313.805049843751</v>
      </c>
      <c r="AC72" s="410">
        <v>3313.805049843751</v>
      </c>
      <c r="AD72" s="367">
        <v>3012.5500453125005</v>
      </c>
      <c r="AE72" s="300">
        <v>2410.0400362500004</v>
      </c>
      <c r="AF72" s="289">
        <v>2410.0400362500004</v>
      </c>
      <c r="AG72" s="277">
        <v>1928.0320290000004</v>
      </c>
      <c r="AH72" s="263">
        <v>1928.0320290000004</v>
      </c>
      <c r="AI72" s="263">
        <v>1928.0320290000004</v>
      </c>
      <c r="AJ72" s="208">
        <v>1752.7563900000002</v>
      </c>
      <c r="AK72" s="208">
        <v>1752.7563900000002</v>
      </c>
      <c r="AL72" s="208">
        <v>1752.7563900000002</v>
      </c>
      <c r="AM72" s="208">
        <v>1752.7563900000002</v>
      </c>
      <c r="AN72" s="208">
        <v>1580.7687500000002</v>
      </c>
      <c r="AO72" s="190">
        <v>1264.6150000000002</v>
      </c>
      <c r="AP72" s="312">
        <f t="shared" ca="1" si="0"/>
        <v>1</v>
      </c>
      <c r="AR72" s="34"/>
      <c r="AS72" s="34"/>
      <c r="AT72" s="34"/>
      <c r="AU72" s="34"/>
      <c r="AV72" s="34"/>
      <c r="AW72" s="34"/>
    </row>
    <row r="73" spans="1:49" s="144" customFormat="1" ht="23.1" customHeight="1" x14ac:dyDescent="0.25">
      <c r="A73" s="519" t="s">
        <v>255</v>
      </c>
      <c r="B73" s="2">
        <v>1623</v>
      </c>
      <c r="C73" s="2" t="s">
        <v>393</v>
      </c>
      <c r="D73" s="4" t="s">
        <v>964</v>
      </c>
      <c r="E73" s="116">
        <f t="shared" si="8"/>
        <v>11500</v>
      </c>
      <c r="F73" s="117">
        <f t="shared" si="8"/>
        <v>6900</v>
      </c>
      <c r="G73" s="101"/>
      <c r="H73" s="2"/>
      <c r="I73" s="2"/>
      <c r="J73" s="71"/>
      <c r="K73" s="202">
        <f t="shared" si="2"/>
        <v>11500</v>
      </c>
      <c r="L73" s="202">
        <f t="shared" si="2"/>
        <v>6900</v>
      </c>
      <c r="M73" s="51"/>
      <c r="N73" s="13">
        <f t="shared" si="3"/>
        <v>11429.475</v>
      </c>
      <c r="O73" s="13">
        <f t="shared" si="4"/>
        <v>6857.6849999999995</v>
      </c>
      <c r="P73" s="51"/>
      <c r="Q73" s="587">
        <v>4571.79</v>
      </c>
      <c r="R73" s="587">
        <v>4571.79</v>
      </c>
      <c r="S73" s="562">
        <v>4156.17</v>
      </c>
      <c r="T73" s="562">
        <v>4156.17</v>
      </c>
      <c r="U73" s="554">
        <v>4156.17</v>
      </c>
      <c r="V73" s="529">
        <v>1225.3599999999999</v>
      </c>
      <c r="W73" s="520">
        <v>1134.5899999999999</v>
      </c>
      <c r="X73" s="482">
        <v>1050.55</v>
      </c>
      <c r="Y73" s="467">
        <v>1050.55</v>
      </c>
      <c r="Z73" s="398">
        <v>854.50137609375008</v>
      </c>
      <c r="AA73" s="400">
        <v>854.50137609375008</v>
      </c>
      <c r="AB73" s="410">
        <v>854.50137609375008</v>
      </c>
      <c r="AC73" s="410">
        <v>854.50137609375008</v>
      </c>
      <c r="AD73" s="367">
        <v>776.81943281250005</v>
      </c>
      <c r="AE73" s="300">
        <v>621.45554625</v>
      </c>
      <c r="AF73" s="289">
        <v>621.45554625</v>
      </c>
      <c r="AG73" s="277">
        <v>497.16443700000002</v>
      </c>
      <c r="AH73" s="263">
        <v>497.16443700000002</v>
      </c>
      <c r="AI73" s="263">
        <v>497.16443700000002</v>
      </c>
      <c r="AJ73" s="208">
        <v>451.96767</v>
      </c>
      <c r="AK73" s="208">
        <v>451.96767</v>
      </c>
      <c r="AL73" s="208">
        <v>451.96767</v>
      </c>
      <c r="AM73" s="208">
        <v>451.96767</v>
      </c>
      <c r="AN73" s="208">
        <v>407.61875000000003</v>
      </c>
      <c r="AO73" s="190">
        <v>326.09500000000003</v>
      </c>
      <c r="AP73" s="312">
        <f t="shared" ca="1" si="0"/>
        <v>1</v>
      </c>
      <c r="AR73" s="34"/>
      <c r="AS73" s="34"/>
      <c r="AT73" s="34"/>
      <c r="AU73" s="34"/>
      <c r="AV73" s="34"/>
      <c r="AW73" s="34"/>
    </row>
    <row r="74" spans="1:49" s="144" customFormat="1" ht="23.1" hidden="1" customHeight="1" x14ac:dyDescent="0.25">
      <c r="A74" s="519" t="s">
        <v>255</v>
      </c>
      <c r="B74" s="2">
        <v>1624</v>
      </c>
      <c r="C74" s="2" t="s">
        <v>394</v>
      </c>
      <c r="D74" s="4" t="s">
        <v>965</v>
      </c>
      <c r="E74" s="116">
        <f t="shared" si="8"/>
        <v>14900</v>
      </c>
      <c r="F74" s="117">
        <f t="shared" si="8"/>
        <v>9000</v>
      </c>
      <c r="G74" s="101"/>
      <c r="H74" s="2"/>
      <c r="I74" s="2"/>
      <c r="J74" s="71"/>
      <c r="K74" s="202">
        <f t="shared" si="2"/>
        <v>14900</v>
      </c>
      <c r="L74" s="202">
        <f t="shared" si="2"/>
        <v>9000</v>
      </c>
      <c r="M74" s="51"/>
      <c r="N74" s="13">
        <f t="shared" si="3"/>
        <v>14875.875</v>
      </c>
      <c r="O74" s="13">
        <f t="shared" si="4"/>
        <v>8925.5250000000015</v>
      </c>
      <c r="P74" s="51"/>
      <c r="Q74" s="554">
        <v>5950.35</v>
      </c>
      <c r="R74" s="554">
        <v>5950.35</v>
      </c>
      <c r="S74" s="554">
        <v>5950.35</v>
      </c>
      <c r="T74" s="554">
        <v>5950.35</v>
      </c>
      <c r="U74" s="554">
        <v>5950.35</v>
      </c>
      <c r="V74" s="529">
        <v>2101.02</v>
      </c>
      <c r="W74" s="520">
        <v>1945.39</v>
      </c>
      <c r="X74" s="482">
        <v>1801.28</v>
      </c>
      <c r="Y74" s="467">
        <v>1801.28</v>
      </c>
      <c r="Z74" s="398">
        <v>1465.1189220937504</v>
      </c>
      <c r="AA74" s="400">
        <v>1465.1189220937504</v>
      </c>
      <c r="AB74" s="410">
        <v>1465.1189220937504</v>
      </c>
      <c r="AC74" s="410">
        <v>1465.1189220937504</v>
      </c>
      <c r="AD74" s="367">
        <v>1331.9262928125002</v>
      </c>
      <c r="AE74" s="300">
        <v>1065.5410342500002</v>
      </c>
      <c r="AF74" s="289">
        <v>1065.5410342500002</v>
      </c>
      <c r="AG74" s="277">
        <v>852.43282740000006</v>
      </c>
      <c r="AH74" s="263">
        <v>852.43282740000006</v>
      </c>
      <c r="AI74" s="263">
        <v>852.43282740000006</v>
      </c>
      <c r="AJ74" s="208">
        <v>774.93893400000002</v>
      </c>
      <c r="AK74" s="208">
        <v>774.93893400000002</v>
      </c>
      <c r="AL74" s="208">
        <v>774.93893400000002</v>
      </c>
      <c r="AM74" s="208">
        <v>774.93893400000002</v>
      </c>
      <c r="AN74" s="208">
        <v>698.89875000000006</v>
      </c>
      <c r="AO74" s="190">
        <v>559.11900000000003</v>
      </c>
      <c r="AP74" s="312">
        <f t="shared" ref="AP74:AP113" ca="1" si="9">Q74/OFFSET(Q74,0,1)</f>
        <v>1</v>
      </c>
      <c r="AR74" s="34"/>
      <c r="AS74" s="34"/>
      <c r="AT74" s="34"/>
      <c r="AU74" s="34"/>
      <c r="AV74" s="34"/>
      <c r="AW74" s="34"/>
    </row>
    <row r="75" spans="1:49" s="144" customFormat="1" ht="23.1" hidden="1" customHeight="1" x14ac:dyDescent="0.25">
      <c r="A75" s="519" t="s">
        <v>255</v>
      </c>
      <c r="B75" s="2">
        <v>1625</v>
      </c>
      <c r="C75" s="2" t="s">
        <v>395</v>
      </c>
      <c r="D75" s="4" t="s">
        <v>966</v>
      </c>
      <c r="E75" s="116">
        <f t="shared" si="8"/>
        <v>20000</v>
      </c>
      <c r="F75" s="117">
        <f t="shared" si="8"/>
        <v>12000</v>
      </c>
      <c r="G75" s="101"/>
      <c r="H75" s="2"/>
      <c r="I75" s="233"/>
      <c r="J75" s="71"/>
      <c r="K75" s="202">
        <f t="shared" ref="K75:L144" si="10">MROUND(N75+48,100)</f>
        <v>20000</v>
      </c>
      <c r="L75" s="202">
        <f t="shared" si="10"/>
        <v>12000</v>
      </c>
      <c r="M75" s="51"/>
      <c r="N75" s="13">
        <f t="shared" ref="N75:N76" si="11">Q75*$N$7</f>
        <v>19909.024999999998</v>
      </c>
      <c r="O75" s="13">
        <f t="shared" ref="O75:O76" si="12">Q75*$O$7</f>
        <v>11945.414999999999</v>
      </c>
      <c r="P75" s="51"/>
      <c r="Q75" s="554">
        <v>7963.61</v>
      </c>
      <c r="R75" s="554">
        <v>7963.61</v>
      </c>
      <c r="S75" s="554">
        <v>7963.61</v>
      </c>
      <c r="T75" s="554">
        <v>7963.61</v>
      </c>
      <c r="U75" s="554">
        <v>7963.61</v>
      </c>
      <c r="V75" s="529">
        <v>3251.56</v>
      </c>
      <c r="W75" s="520">
        <v>3010.71</v>
      </c>
      <c r="X75" s="482">
        <v>2787.69</v>
      </c>
      <c r="Y75" s="467">
        <v>2787.69</v>
      </c>
      <c r="Z75" s="398">
        <v>2267.44800975</v>
      </c>
      <c r="AA75" s="400">
        <v>2267.44800975</v>
      </c>
      <c r="AB75" s="410">
        <v>2267.44800975</v>
      </c>
      <c r="AC75" s="410">
        <v>2267.44800975</v>
      </c>
      <c r="AD75" s="367">
        <v>2061.3163724999999</v>
      </c>
      <c r="AE75" s="300">
        <v>1649.0530979999999</v>
      </c>
      <c r="AF75" s="289">
        <v>1649.0530979999999</v>
      </c>
      <c r="AG75" s="277">
        <v>1319.2424784</v>
      </c>
      <c r="AH75" s="263">
        <v>1319.2424784</v>
      </c>
      <c r="AI75" s="263">
        <v>1319.2424784</v>
      </c>
      <c r="AJ75" s="208">
        <v>1199.311344</v>
      </c>
      <c r="AK75" s="208">
        <v>1199.311344</v>
      </c>
      <c r="AL75" s="208">
        <v>1199.311344</v>
      </c>
      <c r="AM75" s="208">
        <v>1199.311344</v>
      </c>
      <c r="AN75" s="208">
        <v>1081.6300000000001</v>
      </c>
      <c r="AO75" s="190">
        <v>865.30400000000009</v>
      </c>
      <c r="AP75" s="312">
        <f t="shared" ca="1" si="9"/>
        <v>1</v>
      </c>
      <c r="AR75" s="34"/>
      <c r="AS75" s="34"/>
      <c r="AT75" s="34"/>
      <c r="AU75" s="34"/>
      <c r="AV75" s="34"/>
      <c r="AW75" s="34"/>
    </row>
    <row r="76" spans="1:49" s="144" customFormat="1" ht="23.1" hidden="1" customHeight="1" x14ac:dyDescent="0.25">
      <c r="A76" s="519" t="s">
        <v>255</v>
      </c>
      <c r="B76" s="2">
        <v>1626</v>
      </c>
      <c r="C76" s="2" t="s">
        <v>396</v>
      </c>
      <c r="D76" s="4" t="s">
        <v>967</v>
      </c>
      <c r="E76" s="116">
        <f t="shared" si="8"/>
        <v>1500</v>
      </c>
      <c r="F76" s="117">
        <f t="shared" si="8"/>
        <v>900</v>
      </c>
      <c r="G76" s="101"/>
      <c r="H76" s="2"/>
      <c r="I76" s="2"/>
      <c r="J76" s="71"/>
      <c r="K76" s="202">
        <f t="shared" si="10"/>
        <v>1500</v>
      </c>
      <c r="L76" s="202">
        <f t="shared" si="10"/>
        <v>900</v>
      </c>
      <c r="M76" s="51"/>
      <c r="N76" s="13">
        <f t="shared" si="11"/>
        <v>1447.7</v>
      </c>
      <c r="O76" s="13">
        <f t="shared" si="12"/>
        <v>868.62000000000012</v>
      </c>
      <c r="P76" s="51"/>
      <c r="Q76" s="554">
        <v>579.08000000000004</v>
      </c>
      <c r="R76" s="554">
        <v>579.08000000000004</v>
      </c>
      <c r="S76" s="554">
        <v>579.08000000000004</v>
      </c>
      <c r="T76" s="554">
        <v>579.08000000000004</v>
      </c>
      <c r="U76" s="554">
        <v>579.08000000000004</v>
      </c>
      <c r="V76" s="529">
        <v>4752.04</v>
      </c>
      <c r="W76" s="520">
        <v>4400.03</v>
      </c>
      <c r="X76" s="482">
        <v>4074.11</v>
      </c>
      <c r="Y76" s="467">
        <v>4074.11</v>
      </c>
      <c r="Z76" s="398">
        <v>3313.805049843751</v>
      </c>
      <c r="AA76" s="400">
        <v>3313.805049843751</v>
      </c>
      <c r="AB76" s="410">
        <v>3313.805049843751</v>
      </c>
      <c r="AC76" s="410">
        <v>3313.805049843751</v>
      </c>
      <c r="AD76" s="367">
        <v>3012.5500453125005</v>
      </c>
      <c r="AE76" s="300">
        <v>2410.0400362500004</v>
      </c>
      <c r="AF76" s="289">
        <v>2410.0400362500004</v>
      </c>
      <c r="AG76" s="277">
        <v>1928.0320290000004</v>
      </c>
      <c r="AH76" s="263">
        <v>1928.0320290000004</v>
      </c>
      <c r="AI76" s="263">
        <v>1928.0320290000004</v>
      </c>
      <c r="AJ76" s="208">
        <v>1752.7563900000002</v>
      </c>
      <c r="AK76" s="208">
        <v>1752.7563900000002</v>
      </c>
      <c r="AL76" s="208">
        <v>1752.7563900000002</v>
      </c>
      <c r="AM76" s="208">
        <v>1752.7563900000002</v>
      </c>
      <c r="AN76" s="208">
        <v>1580.7687500000002</v>
      </c>
      <c r="AO76" s="190">
        <v>1264.6150000000002</v>
      </c>
      <c r="AP76" s="312">
        <f t="shared" ca="1" si="9"/>
        <v>1</v>
      </c>
      <c r="AR76" s="34"/>
      <c r="AS76" s="34"/>
      <c r="AT76" s="34"/>
      <c r="AU76" s="34"/>
      <c r="AV76" s="34"/>
      <c r="AW76" s="34"/>
    </row>
    <row r="77" spans="1:49" s="144" customFormat="1" ht="20.100000000000001" customHeight="1" x14ac:dyDescent="0.25">
      <c r="A77" s="2"/>
      <c r="B77" s="2"/>
      <c r="C77" s="2"/>
      <c r="D77" s="136"/>
      <c r="E77" s="138"/>
      <c r="F77" s="139"/>
      <c r="G77" s="99"/>
      <c r="H77" s="2"/>
      <c r="I77" s="2"/>
      <c r="J77" s="34"/>
      <c r="K77" s="202">
        <f t="shared" si="10"/>
        <v>0</v>
      </c>
      <c r="L77" s="202">
        <f t="shared" si="10"/>
        <v>0</v>
      </c>
      <c r="M77" s="2"/>
      <c r="N77" s="13"/>
      <c r="O77" s="13"/>
      <c r="P77" s="2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400"/>
      <c r="AB77" s="400"/>
      <c r="AC77" s="400"/>
      <c r="AD77" s="332"/>
      <c r="AE77" s="341"/>
      <c r="AF77" s="322">
        <v>0</v>
      </c>
      <c r="AG77" s="279"/>
      <c r="AH77" s="211"/>
      <c r="AI77" s="211"/>
      <c r="AJ77" s="209"/>
      <c r="AK77" s="209"/>
      <c r="AL77" s="209"/>
      <c r="AM77" s="209"/>
      <c r="AN77" s="209"/>
      <c r="AO77" s="191"/>
      <c r="AP77" s="312" t="e">
        <f t="shared" ca="1" si="9"/>
        <v>#DIV/0!</v>
      </c>
      <c r="AR77" s="34"/>
      <c r="AS77" s="34"/>
      <c r="AT77" s="34"/>
      <c r="AU77" s="34"/>
      <c r="AV77" s="34"/>
      <c r="AW77" s="34"/>
    </row>
    <row r="78" spans="1:49" s="144" customFormat="1" ht="23.1" customHeight="1" x14ac:dyDescent="0.25">
      <c r="A78" s="2"/>
      <c r="B78" s="2"/>
      <c r="C78" s="2"/>
      <c r="D78" s="615" t="s">
        <v>57</v>
      </c>
      <c r="E78" s="615"/>
      <c r="F78" s="615"/>
      <c r="G78" s="615"/>
      <c r="H78" s="615"/>
      <c r="I78" s="615"/>
      <c r="J78" s="34"/>
      <c r="K78" s="202">
        <f t="shared" si="10"/>
        <v>0</v>
      </c>
      <c r="L78" s="202">
        <f t="shared" si="10"/>
        <v>0</v>
      </c>
      <c r="M78" s="2"/>
      <c r="N78" s="13"/>
      <c r="O78" s="13"/>
      <c r="P78" s="2"/>
      <c r="Q78" s="588">
        <v>45589</v>
      </c>
      <c r="R78" s="588">
        <v>45589</v>
      </c>
      <c r="S78" s="571">
        <v>45569</v>
      </c>
      <c r="T78" s="571">
        <v>45569</v>
      </c>
      <c r="U78" s="553">
        <v>45483</v>
      </c>
      <c r="V78" s="476">
        <v>45455</v>
      </c>
      <c r="W78" s="476">
        <v>45425</v>
      </c>
      <c r="X78" s="476">
        <v>45394</v>
      </c>
      <c r="Y78" s="473">
        <v>220324</v>
      </c>
      <c r="Z78" s="398"/>
      <c r="AA78" s="400"/>
      <c r="AB78" s="400"/>
      <c r="AC78" s="400"/>
      <c r="AD78" s="332"/>
      <c r="AE78" s="341"/>
      <c r="AF78" s="322"/>
      <c r="AG78" s="279"/>
      <c r="AH78" s="211"/>
      <c r="AI78" s="211"/>
      <c r="AJ78" s="209"/>
      <c r="AK78" s="209"/>
      <c r="AL78" s="209"/>
      <c r="AM78" s="209"/>
      <c r="AN78" s="209"/>
      <c r="AO78" s="191"/>
      <c r="AP78" s="312">
        <f t="shared" ca="1" si="9"/>
        <v>1</v>
      </c>
      <c r="AR78" s="34"/>
      <c r="AS78" s="34"/>
      <c r="AT78" s="34"/>
      <c r="AU78" s="34"/>
      <c r="AV78" s="34"/>
      <c r="AW78" s="34"/>
    </row>
    <row r="79" spans="1:49" s="144" customFormat="1" ht="23.1" customHeight="1" x14ac:dyDescent="0.25">
      <c r="A79" s="449"/>
      <c r="B79" s="2">
        <v>1903</v>
      </c>
      <c r="C79" s="2" t="s">
        <v>419</v>
      </c>
      <c r="D79" s="4" t="s">
        <v>126</v>
      </c>
      <c r="E79" s="116">
        <f t="shared" ref="E79:F81" si="13">K79</f>
        <v>4300</v>
      </c>
      <c r="F79" s="117">
        <f t="shared" si="13"/>
        <v>2600</v>
      </c>
      <c r="G79" s="101"/>
      <c r="H79" s="2"/>
      <c r="I79" s="2"/>
      <c r="J79" s="33"/>
      <c r="K79" s="202">
        <f t="shared" si="10"/>
        <v>4300</v>
      </c>
      <c r="L79" s="202">
        <f t="shared" si="10"/>
        <v>2600</v>
      </c>
      <c r="M79" s="51"/>
      <c r="N79" s="13">
        <f t="shared" ref="N79:N150" si="14">Q79*$N$7</f>
        <v>4203.2</v>
      </c>
      <c r="O79" s="13">
        <f t="shared" ref="O79:O150" si="15">Q79*$O$7</f>
        <v>2521.92</v>
      </c>
      <c r="P79" s="51"/>
      <c r="Q79" s="587">
        <v>1681.28</v>
      </c>
      <c r="R79" s="587">
        <v>1681.28</v>
      </c>
      <c r="S79" s="562">
        <v>1528.44</v>
      </c>
      <c r="T79" s="562">
        <v>1528.44</v>
      </c>
      <c r="U79" s="554">
        <v>1528.44</v>
      </c>
      <c r="V79" s="477">
        <v>1528.44</v>
      </c>
      <c r="W79" s="477">
        <v>1528.44</v>
      </c>
      <c r="X79" s="477">
        <v>1528.44</v>
      </c>
      <c r="Y79" s="450">
        <v>1415.2270000000001</v>
      </c>
      <c r="Z79" s="450">
        <v>1415.2270000000001</v>
      </c>
      <c r="AA79" s="436">
        <v>1286.57</v>
      </c>
      <c r="AB79" s="409">
        <v>1286.57</v>
      </c>
      <c r="AC79" s="409">
        <v>1286.57</v>
      </c>
      <c r="AD79" s="367">
        <v>1173.875</v>
      </c>
      <c r="AE79" s="305">
        <v>939.1</v>
      </c>
      <c r="AF79" s="289">
        <v>898.27375000000006</v>
      </c>
      <c r="AG79" s="277">
        <v>718.61900000000003</v>
      </c>
      <c r="AH79" s="263">
        <v>718.61900000000003</v>
      </c>
      <c r="AI79" s="263">
        <v>718.61900000000003</v>
      </c>
      <c r="AJ79" s="208">
        <v>646.76303999999993</v>
      </c>
      <c r="AK79" s="208">
        <v>646.76303999999993</v>
      </c>
      <c r="AL79" s="208">
        <v>646.76303999999993</v>
      </c>
      <c r="AM79" s="208">
        <v>646.76303999999993</v>
      </c>
      <c r="AN79" s="208">
        <v>583.29999999999995</v>
      </c>
      <c r="AO79" s="191">
        <v>466.64</v>
      </c>
      <c r="AP79" s="312">
        <f t="shared" ca="1" si="9"/>
        <v>1</v>
      </c>
      <c r="AR79" s="34"/>
      <c r="AS79" s="34"/>
      <c r="AT79" s="34"/>
      <c r="AU79" s="34"/>
      <c r="AV79" s="34"/>
      <c r="AW79" s="34"/>
    </row>
    <row r="80" spans="1:49" s="144" customFormat="1" ht="23.1" customHeight="1" x14ac:dyDescent="0.25">
      <c r="A80" s="449"/>
      <c r="B80" s="2">
        <v>1904</v>
      </c>
      <c r="C80" s="2" t="s">
        <v>420</v>
      </c>
      <c r="D80" s="4" t="s">
        <v>127</v>
      </c>
      <c r="E80" s="116">
        <f t="shared" si="13"/>
        <v>4400</v>
      </c>
      <c r="F80" s="117">
        <f t="shared" si="13"/>
        <v>2600</v>
      </c>
      <c r="G80" s="101"/>
      <c r="H80" s="2"/>
      <c r="I80" s="2"/>
      <c r="J80" s="33"/>
      <c r="K80" s="202">
        <f t="shared" si="10"/>
        <v>4400</v>
      </c>
      <c r="L80" s="202">
        <f t="shared" si="10"/>
        <v>2600</v>
      </c>
      <c r="M80" s="51"/>
      <c r="N80" s="13">
        <f t="shared" si="14"/>
        <v>4315.2249999999995</v>
      </c>
      <c r="O80" s="13">
        <f t="shared" si="15"/>
        <v>2589.1349999999998</v>
      </c>
      <c r="P80" s="51"/>
      <c r="Q80" s="587">
        <v>1726.09</v>
      </c>
      <c r="R80" s="587">
        <v>1726.09</v>
      </c>
      <c r="S80" s="562">
        <v>1569.17</v>
      </c>
      <c r="T80" s="562">
        <v>1569.17</v>
      </c>
      <c r="U80" s="554">
        <v>1569.17</v>
      </c>
      <c r="V80" s="477">
        <v>1569.17</v>
      </c>
      <c r="W80" s="477">
        <v>1569.17</v>
      </c>
      <c r="X80" s="477">
        <v>1569.17</v>
      </c>
      <c r="Y80" s="450">
        <v>1452.9459999999999</v>
      </c>
      <c r="Z80" s="450">
        <v>1452.9459999999999</v>
      </c>
      <c r="AA80" s="436">
        <v>1320.86</v>
      </c>
      <c r="AB80" s="409">
        <v>1320.86</v>
      </c>
      <c r="AC80" s="409">
        <v>1320.86</v>
      </c>
      <c r="AD80" s="367">
        <v>1205.1624999999999</v>
      </c>
      <c r="AE80" s="305">
        <v>964.13</v>
      </c>
      <c r="AF80" s="289">
        <v>922.21250000000009</v>
      </c>
      <c r="AG80" s="277">
        <v>737.7700000000001</v>
      </c>
      <c r="AH80" s="263">
        <v>737.7700000000001</v>
      </c>
      <c r="AI80" s="263">
        <v>737.7700000000001</v>
      </c>
      <c r="AJ80" s="208">
        <v>663.99101999999993</v>
      </c>
      <c r="AK80" s="208">
        <v>663.99101999999993</v>
      </c>
      <c r="AL80" s="208">
        <v>663.99101999999993</v>
      </c>
      <c r="AM80" s="208">
        <v>663.99101999999993</v>
      </c>
      <c r="AN80" s="208">
        <v>598.83749999999998</v>
      </c>
      <c r="AO80" s="191">
        <v>479.07</v>
      </c>
      <c r="AP80" s="312">
        <f t="shared" ca="1" si="9"/>
        <v>1</v>
      </c>
      <c r="AR80" s="34"/>
      <c r="AS80" s="34"/>
      <c r="AT80" s="34"/>
      <c r="AU80" s="34"/>
      <c r="AV80" s="34"/>
      <c r="AW80" s="34"/>
    </row>
    <row r="81" spans="1:49" s="144" customFormat="1" ht="23.1" customHeight="1" x14ac:dyDescent="0.25">
      <c r="A81" s="449"/>
      <c r="B81" s="2">
        <v>1905</v>
      </c>
      <c r="C81" s="2" t="s">
        <v>421</v>
      </c>
      <c r="D81" s="4" t="s">
        <v>128</v>
      </c>
      <c r="E81" s="116">
        <f t="shared" si="13"/>
        <v>6600</v>
      </c>
      <c r="F81" s="117">
        <f t="shared" si="13"/>
        <v>4000</v>
      </c>
      <c r="G81" s="101"/>
      <c r="H81" s="2"/>
      <c r="I81" s="2"/>
      <c r="J81" s="33"/>
      <c r="K81" s="202">
        <f t="shared" si="10"/>
        <v>6600</v>
      </c>
      <c r="L81" s="202">
        <f t="shared" si="10"/>
        <v>4000</v>
      </c>
      <c r="M81" s="51"/>
      <c r="N81" s="13">
        <f t="shared" si="14"/>
        <v>6558.85</v>
      </c>
      <c r="O81" s="13">
        <f t="shared" si="15"/>
        <v>3935.31</v>
      </c>
      <c r="P81" s="51"/>
      <c r="Q81" s="587">
        <v>2623.54</v>
      </c>
      <c r="R81" s="587">
        <v>2623.54</v>
      </c>
      <c r="S81" s="562">
        <v>2385.0300000000002</v>
      </c>
      <c r="T81" s="562">
        <v>2385.0300000000002</v>
      </c>
      <c r="U81" s="554">
        <v>2385.0300000000002</v>
      </c>
      <c r="V81" s="477">
        <v>2385.0300000000002</v>
      </c>
      <c r="W81" s="477">
        <v>2385.0300000000002</v>
      </c>
      <c r="X81" s="477">
        <v>2385.0300000000002</v>
      </c>
      <c r="Y81" s="450">
        <v>2208.3490000000002</v>
      </c>
      <c r="Z81" s="450">
        <v>2208.3490000000002</v>
      </c>
      <c r="AA81" s="436">
        <v>2007.59</v>
      </c>
      <c r="AB81" s="409">
        <v>2007.59</v>
      </c>
      <c r="AC81" s="409">
        <v>2007.59</v>
      </c>
      <c r="AD81" s="367">
        <v>1831.75</v>
      </c>
      <c r="AE81" s="305">
        <v>1465.4</v>
      </c>
      <c r="AF81" s="289">
        <v>1401.7025000000001</v>
      </c>
      <c r="AG81" s="277">
        <v>1121.3620000000001</v>
      </c>
      <c r="AH81" s="263">
        <v>1121.3620000000001</v>
      </c>
      <c r="AI81" s="263">
        <v>1121.3620000000001</v>
      </c>
      <c r="AJ81" s="208">
        <v>1009.2158999999999</v>
      </c>
      <c r="AK81" s="208">
        <v>1009.2158999999999</v>
      </c>
      <c r="AL81" s="208">
        <v>1009.2158999999999</v>
      </c>
      <c r="AM81" s="208">
        <v>1009.2158999999999</v>
      </c>
      <c r="AN81" s="208">
        <v>910.1875</v>
      </c>
      <c r="AO81" s="191">
        <v>728.15</v>
      </c>
      <c r="AP81" s="312">
        <f t="shared" ca="1" si="9"/>
        <v>1</v>
      </c>
      <c r="AR81" s="34"/>
      <c r="AS81" s="34"/>
      <c r="AT81" s="34"/>
      <c r="AU81" s="34"/>
      <c r="AV81" s="34"/>
      <c r="AW81" s="34"/>
    </row>
    <row r="82" spans="1:49" s="144" customFormat="1" ht="20.100000000000001" customHeight="1" x14ac:dyDescent="0.25">
      <c r="A82" s="2"/>
      <c r="B82" s="2"/>
      <c r="C82" s="2"/>
      <c r="D82" s="136"/>
      <c r="E82" s="138"/>
      <c r="F82" s="139"/>
      <c r="G82" s="99"/>
      <c r="H82" s="2"/>
      <c r="I82" s="2"/>
      <c r="J82" s="34"/>
      <c r="K82" s="202">
        <f t="shared" si="10"/>
        <v>0</v>
      </c>
      <c r="L82" s="202">
        <f t="shared" si="10"/>
        <v>0</v>
      </c>
      <c r="M82" s="2"/>
      <c r="N82" s="13"/>
      <c r="O82" s="13"/>
      <c r="P82" s="2"/>
      <c r="Q82" s="398"/>
      <c r="R82" s="398"/>
      <c r="S82" s="398"/>
      <c r="T82" s="398"/>
      <c r="U82" s="398"/>
      <c r="V82" s="398"/>
      <c r="W82" s="398"/>
      <c r="X82" s="398"/>
      <c r="Y82" s="398"/>
      <c r="Z82" s="398"/>
      <c r="AA82" s="400"/>
      <c r="AB82" s="401"/>
      <c r="AC82" s="401"/>
      <c r="AD82" s="329"/>
      <c r="AE82" s="329"/>
      <c r="AF82" s="330"/>
      <c r="AG82" s="280"/>
      <c r="AH82" s="331"/>
      <c r="AI82" s="331"/>
      <c r="AJ82" s="208"/>
      <c r="AK82" s="208"/>
      <c r="AL82" s="208"/>
      <c r="AM82" s="208"/>
      <c r="AN82" s="208"/>
      <c r="AO82" s="191"/>
      <c r="AP82" s="312" t="e">
        <f t="shared" ca="1" si="9"/>
        <v>#DIV/0!</v>
      </c>
      <c r="AR82" s="34"/>
      <c r="AS82" s="34"/>
      <c r="AT82" s="34"/>
      <c r="AU82" s="34"/>
      <c r="AV82" s="34"/>
      <c r="AW82" s="34"/>
    </row>
    <row r="83" spans="1:49" s="144" customFormat="1" ht="23.1" customHeight="1" x14ac:dyDescent="0.25">
      <c r="A83" s="2"/>
      <c r="B83" s="2"/>
      <c r="C83" s="2"/>
      <c r="D83" s="615" t="s">
        <v>275</v>
      </c>
      <c r="E83" s="615"/>
      <c r="F83" s="615"/>
      <c r="G83" s="615"/>
      <c r="H83" s="615"/>
      <c r="I83" s="615"/>
      <c r="J83" s="34"/>
      <c r="K83" s="202">
        <f t="shared" si="10"/>
        <v>0</v>
      </c>
      <c r="L83" s="202">
        <f t="shared" si="10"/>
        <v>0</v>
      </c>
      <c r="M83" s="2"/>
      <c r="N83" s="13"/>
      <c r="O83" s="13"/>
      <c r="P83" s="2"/>
      <c r="Q83" s="588">
        <v>45589</v>
      </c>
      <c r="R83" s="588">
        <v>45589</v>
      </c>
      <c r="S83" s="571">
        <v>45569</v>
      </c>
      <c r="T83" s="571">
        <v>45569</v>
      </c>
      <c r="U83" s="553">
        <v>45483</v>
      </c>
      <c r="V83" s="521">
        <v>45455</v>
      </c>
      <c r="W83" s="521">
        <v>45425</v>
      </c>
      <c r="X83" s="474">
        <v>220324</v>
      </c>
      <c r="Y83" s="474">
        <v>220324</v>
      </c>
      <c r="Z83" s="398"/>
      <c r="AA83" s="400"/>
      <c r="AB83" s="401"/>
      <c r="AC83" s="401"/>
      <c r="AD83" s="329"/>
      <c r="AE83" s="329"/>
      <c r="AF83" s="330"/>
      <c r="AG83" s="280"/>
      <c r="AH83" s="331"/>
      <c r="AI83" s="331"/>
      <c r="AJ83" s="208"/>
      <c r="AK83" s="234"/>
      <c r="AL83" s="208"/>
      <c r="AM83" s="208"/>
      <c r="AN83" s="208"/>
      <c r="AO83" s="191"/>
      <c r="AP83" s="312">
        <f t="shared" ca="1" si="9"/>
        <v>1</v>
      </c>
      <c r="AR83" s="34"/>
      <c r="AS83" s="34"/>
      <c r="AT83" s="34"/>
      <c r="AU83" s="34"/>
      <c r="AV83" s="34"/>
      <c r="AW83" s="34"/>
    </row>
    <row r="84" spans="1:49" s="144" customFormat="1" ht="23.1" customHeight="1" x14ac:dyDescent="0.25">
      <c r="A84" s="516" t="s">
        <v>986</v>
      </c>
      <c r="B84" s="2">
        <v>211</v>
      </c>
      <c r="C84" s="2" t="s">
        <v>307</v>
      </c>
      <c r="D84" s="4" t="s">
        <v>68</v>
      </c>
      <c r="E84" s="116">
        <f t="shared" ref="E84:F86" si="16">K84</f>
        <v>5700</v>
      </c>
      <c r="F84" s="117">
        <f t="shared" si="16"/>
        <v>3500</v>
      </c>
      <c r="G84" s="101"/>
      <c r="H84" s="2"/>
      <c r="I84" s="2"/>
      <c r="J84" s="33"/>
      <c r="K84" s="202">
        <f t="shared" si="10"/>
        <v>5700</v>
      </c>
      <c r="L84" s="202">
        <f t="shared" si="10"/>
        <v>3500</v>
      </c>
      <c r="M84" s="51"/>
      <c r="N84" s="13">
        <f t="shared" si="14"/>
        <v>5674.5</v>
      </c>
      <c r="O84" s="13">
        <f t="shared" si="15"/>
        <v>3404.7000000000003</v>
      </c>
      <c r="P84" s="51"/>
      <c r="Q84" s="587">
        <v>2269.8000000000002</v>
      </c>
      <c r="R84" s="587">
        <v>2269.8000000000002</v>
      </c>
      <c r="S84" s="562">
        <v>2269.8000000000002</v>
      </c>
      <c r="T84" s="562">
        <v>2269.8000000000002</v>
      </c>
      <c r="U84" s="554">
        <v>2269.8000000000002</v>
      </c>
      <c r="V84" s="522">
        <v>2269.8000000000002</v>
      </c>
      <c r="W84" s="522">
        <v>2269.8000000000002</v>
      </c>
      <c r="X84" s="398">
        <v>2269.8000000000002</v>
      </c>
      <c r="Y84" s="398">
        <v>2269.8000000000002</v>
      </c>
      <c r="Z84" s="398">
        <v>2269.8000000000002</v>
      </c>
      <c r="AA84" s="436">
        <v>2269.8000000000002</v>
      </c>
      <c r="AB84" s="399">
        <v>2171.114</v>
      </c>
      <c r="AC84" s="399">
        <v>2171.114</v>
      </c>
      <c r="AD84" s="371">
        <v>1973.74</v>
      </c>
      <c r="AE84" s="303">
        <v>1361.2</v>
      </c>
      <c r="AF84" s="289">
        <v>1361.2</v>
      </c>
      <c r="AG84" s="277">
        <v>1088.96</v>
      </c>
      <c r="AH84" s="263">
        <v>1088.96</v>
      </c>
      <c r="AI84" s="263">
        <v>1088.96</v>
      </c>
      <c r="AJ84" s="208">
        <v>972.29285999999991</v>
      </c>
      <c r="AK84" s="208">
        <v>972.29285999999991</v>
      </c>
      <c r="AL84" s="208">
        <v>972.29285999999991</v>
      </c>
      <c r="AM84" s="208">
        <v>972.29285999999991</v>
      </c>
      <c r="AN84" s="208">
        <v>876.88750000000005</v>
      </c>
      <c r="AO84" s="191">
        <v>701.51</v>
      </c>
      <c r="AP84" s="312">
        <f t="shared" ca="1" si="9"/>
        <v>1</v>
      </c>
      <c r="AR84" s="34"/>
      <c r="AS84" s="34"/>
      <c r="AT84" s="34"/>
      <c r="AU84" s="34"/>
      <c r="AV84" s="34"/>
      <c r="AW84" s="34"/>
    </row>
    <row r="85" spans="1:49" s="144" customFormat="1" ht="23.1" customHeight="1" x14ac:dyDescent="0.25">
      <c r="A85" s="516" t="s">
        <v>986</v>
      </c>
      <c r="B85" s="2">
        <v>212</v>
      </c>
      <c r="C85" s="2" t="s">
        <v>308</v>
      </c>
      <c r="D85" s="4" t="s">
        <v>69</v>
      </c>
      <c r="E85" s="116">
        <f t="shared" si="16"/>
        <v>8600</v>
      </c>
      <c r="F85" s="117">
        <f t="shared" si="16"/>
        <v>5200</v>
      </c>
      <c r="G85" s="101"/>
      <c r="H85" s="2"/>
      <c r="I85" s="2"/>
      <c r="J85" s="33"/>
      <c r="K85" s="202">
        <f t="shared" si="10"/>
        <v>8600</v>
      </c>
      <c r="L85" s="202">
        <f t="shared" si="10"/>
        <v>5200</v>
      </c>
      <c r="M85" s="51"/>
      <c r="N85" s="13">
        <f t="shared" si="14"/>
        <v>8509.375</v>
      </c>
      <c r="O85" s="13">
        <f t="shared" si="15"/>
        <v>5105.625</v>
      </c>
      <c r="P85" s="51"/>
      <c r="Q85" s="587">
        <v>3403.75</v>
      </c>
      <c r="R85" s="587">
        <v>3403.75</v>
      </c>
      <c r="S85" s="562">
        <v>3403.75</v>
      </c>
      <c r="T85" s="562">
        <v>3403.75</v>
      </c>
      <c r="U85" s="554">
        <v>3403.75</v>
      </c>
      <c r="V85" s="522">
        <v>3403.75</v>
      </c>
      <c r="W85" s="522">
        <v>3403.75</v>
      </c>
      <c r="X85" s="398">
        <v>3403.75</v>
      </c>
      <c r="Y85" s="398">
        <v>3403.75</v>
      </c>
      <c r="Z85" s="398">
        <v>3403.75</v>
      </c>
      <c r="AA85" s="436">
        <v>3403.75</v>
      </c>
      <c r="AB85" s="399">
        <v>3255.7339375000001</v>
      </c>
      <c r="AC85" s="399">
        <v>3255.7339375000001</v>
      </c>
      <c r="AD85" s="371">
        <v>2959.7581249999998</v>
      </c>
      <c r="AE85" s="303">
        <v>2041.2125000000001</v>
      </c>
      <c r="AF85" s="289">
        <v>2041.2125000000001</v>
      </c>
      <c r="AG85" s="277">
        <v>1632.97</v>
      </c>
      <c r="AH85" s="263">
        <v>1632.97</v>
      </c>
      <c r="AI85" s="263">
        <v>1632.97</v>
      </c>
      <c r="AJ85" s="208">
        <v>1458.01656</v>
      </c>
      <c r="AK85" s="208">
        <v>1458.01656</v>
      </c>
      <c r="AL85" s="208">
        <v>1458.01656</v>
      </c>
      <c r="AM85" s="208">
        <v>1458.01656</v>
      </c>
      <c r="AN85" s="208">
        <v>1314.95</v>
      </c>
      <c r="AO85" s="191">
        <v>1051.96</v>
      </c>
      <c r="AP85" s="312">
        <f t="shared" ca="1" si="9"/>
        <v>1</v>
      </c>
      <c r="AR85" s="34"/>
      <c r="AS85" s="34"/>
      <c r="AT85" s="34"/>
      <c r="AU85" s="34"/>
      <c r="AV85" s="34"/>
      <c r="AW85" s="34"/>
    </row>
    <row r="86" spans="1:49" s="144" customFormat="1" ht="23.1" customHeight="1" x14ac:dyDescent="0.25">
      <c r="A86" s="516" t="s">
        <v>986</v>
      </c>
      <c r="B86" s="2">
        <v>213</v>
      </c>
      <c r="C86" s="2" t="s">
        <v>309</v>
      </c>
      <c r="D86" s="4" t="s">
        <v>70</v>
      </c>
      <c r="E86" s="116">
        <f t="shared" si="16"/>
        <v>10800</v>
      </c>
      <c r="F86" s="117">
        <f t="shared" si="16"/>
        <v>6500</v>
      </c>
      <c r="G86" s="101"/>
      <c r="H86" s="2"/>
      <c r="I86" s="2"/>
      <c r="J86" s="33"/>
      <c r="K86" s="202">
        <f t="shared" si="10"/>
        <v>10800</v>
      </c>
      <c r="L86" s="202">
        <f t="shared" si="10"/>
        <v>6500</v>
      </c>
      <c r="M86" s="51"/>
      <c r="N86" s="13">
        <f t="shared" si="14"/>
        <v>10723.125</v>
      </c>
      <c r="O86" s="13">
        <f t="shared" si="15"/>
        <v>6433.875</v>
      </c>
      <c r="P86" s="51"/>
      <c r="Q86" s="587">
        <v>4289.25</v>
      </c>
      <c r="R86" s="587">
        <v>4289.25</v>
      </c>
      <c r="S86" s="562">
        <v>4289.25</v>
      </c>
      <c r="T86" s="562">
        <v>4289.25</v>
      </c>
      <c r="U86" s="554">
        <v>4289.25</v>
      </c>
      <c r="V86" s="522">
        <v>4289.25</v>
      </c>
      <c r="W86" s="522">
        <v>4289.25</v>
      </c>
      <c r="X86" s="398">
        <v>4289.25</v>
      </c>
      <c r="Y86" s="398">
        <v>4289.25</v>
      </c>
      <c r="Z86" s="398">
        <v>4289.25</v>
      </c>
      <c r="AA86" s="436">
        <v>4289.25</v>
      </c>
      <c r="AB86" s="399">
        <v>4102.7586874999997</v>
      </c>
      <c r="AC86" s="399">
        <v>4102.7586874999997</v>
      </c>
      <c r="AD86" s="371">
        <v>3729.7806249999994</v>
      </c>
      <c r="AE86" s="303">
        <v>2572.2624999999998</v>
      </c>
      <c r="AF86" s="289">
        <v>2572.2624999999998</v>
      </c>
      <c r="AG86" s="277">
        <v>2057.81</v>
      </c>
      <c r="AH86" s="263">
        <v>2057.81</v>
      </c>
      <c r="AI86" s="263">
        <v>2057.81</v>
      </c>
      <c r="AJ86" s="208">
        <v>1837.3231800000001</v>
      </c>
      <c r="AK86" s="208">
        <v>1837.3231800000001</v>
      </c>
      <c r="AL86" s="208">
        <v>1837.3231800000001</v>
      </c>
      <c r="AM86" s="208">
        <v>1837.3231800000001</v>
      </c>
      <c r="AN86" s="208">
        <v>1657.0375000000001</v>
      </c>
      <c r="AO86" s="191">
        <v>1325.63</v>
      </c>
      <c r="AP86" s="312">
        <f t="shared" ca="1" si="9"/>
        <v>1</v>
      </c>
      <c r="AR86" s="34"/>
      <c r="AS86" s="34"/>
      <c r="AT86" s="34"/>
      <c r="AU86" s="34"/>
      <c r="AV86" s="34"/>
      <c r="AW86" s="34"/>
    </row>
    <row r="87" spans="1:49" s="144" customFormat="1" ht="20.10000000000000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>
        <f t="shared" si="10"/>
        <v>0</v>
      </c>
      <c r="L87" s="202">
        <f t="shared" si="10"/>
        <v>0</v>
      </c>
      <c r="M87" s="2"/>
      <c r="N87" s="13"/>
      <c r="O87" s="13"/>
      <c r="P87" s="2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400"/>
      <c r="AB87" s="400"/>
      <c r="AC87" s="400"/>
      <c r="AD87" s="332"/>
      <c r="AE87" s="332"/>
      <c r="AF87" s="330"/>
      <c r="AG87" s="280"/>
      <c r="AH87" s="331"/>
      <c r="AI87" s="331"/>
      <c r="AJ87" s="208"/>
      <c r="AK87" s="208"/>
      <c r="AL87" s="208"/>
      <c r="AM87" s="208"/>
      <c r="AN87" s="208"/>
      <c r="AO87" s="191"/>
      <c r="AP87" s="312" t="e">
        <f t="shared" ca="1" si="9"/>
        <v>#DIV/0!</v>
      </c>
      <c r="AR87" s="34"/>
      <c r="AS87" s="34"/>
      <c r="AT87" s="34"/>
      <c r="AU87" s="34"/>
      <c r="AV87" s="34"/>
      <c r="AW87" s="34"/>
    </row>
    <row r="88" spans="1:49" s="144" customFormat="1" ht="23.1" customHeight="1" x14ac:dyDescent="0.25">
      <c r="A88" s="2"/>
      <c r="B88" s="2"/>
      <c r="C88" s="2"/>
      <c r="D88" s="615" t="s">
        <v>277</v>
      </c>
      <c r="E88" s="615"/>
      <c r="F88" s="615"/>
      <c r="G88" s="615"/>
      <c r="H88" s="615"/>
      <c r="I88" s="615"/>
      <c r="J88" s="34"/>
      <c r="K88" s="202">
        <f t="shared" si="10"/>
        <v>0</v>
      </c>
      <c r="L88" s="202">
        <f t="shared" si="10"/>
        <v>0</v>
      </c>
      <c r="M88" s="2"/>
      <c r="N88" s="13"/>
      <c r="O88" s="13"/>
      <c r="P88" s="2"/>
      <c r="Q88" s="588">
        <v>45569</v>
      </c>
      <c r="R88" s="588">
        <v>45569</v>
      </c>
      <c r="S88" s="571">
        <v>45569</v>
      </c>
      <c r="T88" s="571">
        <v>45569</v>
      </c>
      <c r="U88" s="553">
        <v>45483</v>
      </c>
      <c r="V88" s="476">
        <v>45455</v>
      </c>
      <c r="W88" s="476">
        <v>45425</v>
      </c>
      <c r="X88" s="476">
        <v>45394</v>
      </c>
      <c r="Y88" s="473">
        <v>220324</v>
      </c>
      <c r="Z88" s="398"/>
      <c r="AA88" s="400"/>
      <c r="AB88" s="400"/>
      <c r="AC88" s="400"/>
      <c r="AD88" s="332"/>
      <c r="AE88" s="332"/>
      <c r="AF88" s="330"/>
      <c r="AG88" s="280"/>
      <c r="AH88" s="331"/>
      <c r="AI88" s="331"/>
      <c r="AJ88" s="208"/>
      <c r="AK88" s="208"/>
      <c r="AL88" s="208"/>
      <c r="AM88" s="208"/>
      <c r="AN88" s="208"/>
      <c r="AO88" s="191"/>
      <c r="AP88" s="312">
        <f t="shared" ca="1" si="9"/>
        <v>1</v>
      </c>
      <c r="AR88" s="34"/>
      <c r="AS88" s="34"/>
      <c r="AT88" s="34"/>
      <c r="AU88" s="34"/>
      <c r="AV88" s="34"/>
      <c r="AW88" s="34"/>
    </row>
    <row r="89" spans="1:49" s="144" customFormat="1" ht="23.1" customHeight="1" x14ac:dyDescent="0.25">
      <c r="A89" s="449"/>
      <c r="B89" s="2">
        <v>1921</v>
      </c>
      <c r="C89" s="2" t="s">
        <v>436</v>
      </c>
      <c r="D89" s="4" t="s">
        <v>138</v>
      </c>
      <c r="E89" s="116">
        <f t="shared" ref="E89:F94" si="17">K89</f>
        <v>3600</v>
      </c>
      <c r="F89" s="117">
        <f t="shared" si="17"/>
        <v>2200</v>
      </c>
      <c r="G89" s="101"/>
      <c r="H89" s="2"/>
      <c r="I89" s="2"/>
      <c r="J89" s="33"/>
      <c r="K89" s="202">
        <f t="shared" si="10"/>
        <v>3600</v>
      </c>
      <c r="L89" s="202">
        <f t="shared" si="10"/>
        <v>2200</v>
      </c>
      <c r="M89" s="51"/>
      <c r="N89" s="13">
        <f t="shared" si="14"/>
        <v>3531.95</v>
      </c>
      <c r="O89" s="13">
        <f t="shared" si="15"/>
        <v>2119.17</v>
      </c>
      <c r="P89" s="51"/>
      <c r="Q89" s="587">
        <v>1412.78</v>
      </c>
      <c r="R89" s="587">
        <v>1412.78</v>
      </c>
      <c r="S89" s="562">
        <v>1284.6400000000001</v>
      </c>
      <c r="T89" s="562">
        <v>1284.6400000000001</v>
      </c>
      <c r="U89" s="554">
        <v>1284.6400000000001</v>
      </c>
      <c r="V89" s="477">
        <v>1284.6400000000001</v>
      </c>
      <c r="W89" s="477">
        <v>1284.6400000000001</v>
      </c>
      <c r="X89" s="477">
        <v>1284.6400000000001</v>
      </c>
      <c r="Y89" s="450">
        <v>1189.1990000000001</v>
      </c>
      <c r="Z89" s="450">
        <v>1189.1990000000001</v>
      </c>
      <c r="AA89" s="436">
        <v>1081.0899999999999</v>
      </c>
      <c r="AB89" s="409">
        <v>1081.0899999999999</v>
      </c>
      <c r="AC89" s="409">
        <v>1081.0899999999999</v>
      </c>
      <c r="AD89" s="368">
        <v>986.4</v>
      </c>
      <c r="AE89" s="305">
        <v>789.12</v>
      </c>
      <c r="AF89" s="289">
        <v>754.8062500000002</v>
      </c>
      <c r="AG89" s="277">
        <v>603.84500000000014</v>
      </c>
      <c r="AH89" s="263">
        <v>603.84500000000014</v>
      </c>
      <c r="AI89" s="263">
        <v>603.84500000000014</v>
      </c>
      <c r="AJ89" s="208">
        <v>543.46446000000003</v>
      </c>
      <c r="AK89" s="208">
        <v>543.46446000000003</v>
      </c>
      <c r="AL89" s="208">
        <v>543.46446000000003</v>
      </c>
      <c r="AM89" s="208">
        <v>543.46446000000003</v>
      </c>
      <c r="AN89" s="208">
        <v>490.13750000000005</v>
      </c>
      <c r="AO89" s="191">
        <v>392.11</v>
      </c>
      <c r="AP89" s="312">
        <f t="shared" ca="1" si="9"/>
        <v>1</v>
      </c>
      <c r="AR89" s="34"/>
      <c r="AS89" s="34"/>
      <c r="AT89" s="34"/>
      <c r="AU89" s="34"/>
      <c r="AV89" s="34"/>
      <c r="AW89" s="34"/>
    </row>
    <row r="90" spans="1:49" s="144" customFormat="1" ht="23.1" customHeight="1" x14ac:dyDescent="0.25">
      <c r="A90" s="449"/>
      <c r="B90" s="2">
        <v>1922</v>
      </c>
      <c r="C90" s="2" t="s">
        <v>437</v>
      </c>
      <c r="D90" s="4" t="s">
        <v>139</v>
      </c>
      <c r="E90" s="116">
        <f t="shared" si="17"/>
        <v>6400</v>
      </c>
      <c r="F90" s="117">
        <f t="shared" si="17"/>
        <v>3900</v>
      </c>
      <c r="G90" s="101"/>
      <c r="H90" s="2"/>
      <c r="I90" s="2"/>
      <c r="J90" s="33"/>
      <c r="K90" s="202">
        <f t="shared" si="10"/>
        <v>6400</v>
      </c>
      <c r="L90" s="202">
        <f t="shared" si="10"/>
        <v>3900</v>
      </c>
      <c r="M90" s="51"/>
      <c r="N90" s="13">
        <f t="shared" si="14"/>
        <v>6342.625</v>
      </c>
      <c r="O90" s="13">
        <f t="shared" si="15"/>
        <v>3805.5750000000003</v>
      </c>
      <c r="P90" s="51"/>
      <c r="Q90" s="587">
        <v>2537.0500000000002</v>
      </c>
      <c r="R90" s="587">
        <v>2537.0500000000002</v>
      </c>
      <c r="S90" s="562">
        <v>2306.41</v>
      </c>
      <c r="T90" s="562">
        <v>2306.41</v>
      </c>
      <c r="U90" s="554">
        <v>2306.41</v>
      </c>
      <c r="V90" s="477">
        <v>2306.41</v>
      </c>
      <c r="W90" s="477">
        <v>2306.41</v>
      </c>
      <c r="X90" s="477">
        <v>2306.41</v>
      </c>
      <c r="Y90" s="450">
        <v>2135.5730000000003</v>
      </c>
      <c r="Z90" s="450">
        <v>2135.5730000000003</v>
      </c>
      <c r="AA90" s="436">
        <v>1941.43</v>
      </c>
      <c r="AB90" s="409">
        <v>1941.43</v>
      </c>
      <c r="AC90" s="409">
        <v>1941.43</v>
      </c>
      <c r="AD90" s="368">
        <v>1771.375</v>
      </c>
      <c r="AE90" s="305">
        <v>1417.1</v>
      </c>
      <c r="AF90" s="289">
        <v>1355.48875</v>
      </c>
      <c r="AG90" s="277">
        <v>1084.3910000000001</v>
      </c>
      <c r="AH90" s="263">
        <v>1084.3910000000001</v>
      </c>
      <c r="AI90" s="263">
        <v>1084.3910000000001</v>
      </c>
      <c r="AJ90" s="208">
        <v>975.95189999999991</v>
      </c>
      <c r="AK90" s="208">
        <v>975.95189999999991</v>
      </c>
      <c r="AL90" s="208">
        <v>975.95189999999991</v>
      </c>
      <c r="AM90" s="208">
        <v>975.95189999999991</v>
      </c>
      <c r="AN90" s="208">
        <v>880.1875</v>
      </c>
      <c r="AO90" s="191">
        <v>704.15</v>
      </c>
      <c r="AP90" s="312">
        <f t="shared" ca="1" si="9"/>
        <v>1</v>
      </c>
      <c r="AR90" s="34"/>
      <c r="AS90" s="34"/>
      <c r="AT90" s="34"/>
      <c r="AU90" s="34"/>
      <c r="AV90" s="34"/>
      <c r="AW90" s="34"/>
    </row>
    <row r="91" spans="1:49" s="144" customFormat="1" ht="23.1" customHeight="1" x14ac:dyDescent="0.25">
      <c r="A91" s="449"/>
      <c r="B91" s="2">
        <v>1923</v>
      </c>
      <c r="C91" s="2" t="s">
        <v>438</v>
      </c>
      <c r="D91" s="4" t="s">
        <v>140</v>
      </c>
      <c r="E91" s="116">
        <f t="shared" si="17"/>
        <v>13600</v>
      </c>
      <c r="F91" s="117">
        <f t="shared" si="17"/>
        <v>8200</v>
      </c>
      <c r="G91" s="101"/>
      <c r="H91" s="2"/>
      <c r="I91" s="2"/>
      <c r="J91" s="33"/>
      <c r="K91" s="202">
        <f t="shared" si="10"/>
        <v>13600</v>
      </c>
      <c r="L91" s="202">
        <f t="shared" si="10"/>
        <v>8200</v>
      </c>
      <c r="M91" s="51"/>
      <c r="N91" s="13">
        <f t="shared" si="14"/>
        <v>13503.85</v>
      </c>
      <c r="O91" s="13">
        <f t="shared" si="15"/>
        <v>8102.3099999999995</v>
      </c>
      <c r="P91" s="51"/>
      <c r="Q91" s="587">
        <v>5401.54</v>
      </c>
      <c r="R91" s="587">
        <v>5401.54</v>
      </c>
      <c r="S91" s="562">
        <v>4910.5</v>
      </c>
      <c r="T91" s="562">
        <v>4910.5</v>
      </c>
      <c r="U91" s="554">
        <v>4910.5</v>
      </c>
      <c r="V91" s="477">
        <v>4910.5</v>
      </c>
      <c r="W91" s="477">
        <v>4910.5</v>
      </c>
      <c r="X91" s="477">
        <v>4910.5</v>
      </c>
      <c r="Y91" s="450">
        <v>4546.7510000000002</v>
      </c>
      <c r="Z91" s="450">
        <v>4546.7510000000002</v>
      </c>
      <c r="AA91" s="436">
        <v>4133.41</v>
      </c>
      <c r="AB91" s="409">
        <v>4133.41</v>
      </c>
      <c r="AC91" s="409">
        <v>4133.41</v>
      </c>
      <c r="AD91" s="368">
        <v>3771.3625000000002</v>
      </c>
      <c r="AE91" s="305">
        <v>3017.09</v>
      </c>
      <c r="AF91" s="289">
        <v>2774.9150000000004</v>
      </c>
      <c r="AG91" s="277">
        <v>2219.9320000000002</v>
      </c>
      <c r="AH91" s="263">
        <v>2219.9320000000002</v>
      </c>
      <c r="AI91" s="263">
        <v>2219.9320000000002</v>
      </c>
      <c r="AJ91" s="208">
        <v>1997.9328599999999</v>
      </c>
      <c r="AK91" s="208">
        <v>1997.9328599999999</v>
      </c>
      <c r="AL91" s="208">
        <v>1997.9328599999999</v>
      </c>
      <c r="AM91" s="208">
        <v>1997.9328599999999</v>
      </c>
      <c r="AN91" s="208">
        <v>1801.8875</v>
      </c>
      <c r="AO91" s="191">
        <v>1441.51</v>
      </c>
      <c r="AP91" s="312">
        <f t="shared" ca="1" si="9"/>
        <v>1</v>
      </c>
      <c r="AR91" s="34"/>
      <c r="AS91" s="34"/>
      <c r="AT91" s="34"/>
      <c r="AU91" s="34"/>
      <c r="AV91" s="34"/>
      <c r="AW91" s="34"/>
    </row>
    <row r="92" spans="1:49" s="144" customFormat="1" ht="23.1" customHeight="1" x14ac:dyDescent="0.25">
      <c r="A92" s="449"/>
      <c r="B92" s="2">
        <v>1924</v>
      </c>
      <c r="C92" s="2" t="s">
        <v>439</v>
      </c>
      <c r="D92" s="4" t="s">
        <v>141</v>
      </c>
      <c r="E92" s="116">
        <f t="shared" si="17"/>
        <v>14300</v>
      </c>
      <c r="F92" s="117">
        <f t="shared" si="17"/>
        <v>8600</v>
      </c>
      <c r="G92" s="101"/>
      <c r="H92" s="2"/>
      <c r="I92" s="2"/>
      <c r="J92" s="33"/>
      <c r="K92" s="202">
        <f t="shared" si="10"/>
        <v>14300</v>
      </c>
      <c r="L92" s="202">
        <f t="shared" si="10"/>
        <v>8600</v>
      </c>
      <c r="M92" s="51"/>
      <c r="N92" s="13">
        <f t="shared" si="14"/>
        <v>14225</v>
      </c>
      <c r="O92" s="13">
        <f t="shared" si="15"/>
        <v>8535</v>
      </c>
      <c r="P92" s="51"/>
      <c r="Q92" s="587">
        <v>5690</v>
      </c>
      <c r="R92" s="587">
        <v>5690</v>
      </c>
      <c r="S92" s="562">
        <v>5172.6400000000003</v>
      </c>
      <c r="T92" s="562">
        <v>5172.6400000000003</v>
      </c>
      <c r="U92" s="554">
        <v>5172.6400000000003</v>
      </c>
      <c r="V92" s="477">
        <v>5172.6400000000003</v>
      </c>
      <c r="W92" s="477">
        <v>5172.6400000000003</v>
      </c>
      <c r="X92" s="477">
        <v>5172.6400000000003</v>
      </c>
      <c r="Y92" s="450">
        <v>4789.4880000000003</v>
      </c>
      <c r="Z92" s="450">
        <v>4789.4880000000003</v>
      </c>
      <c r="AA92" s="436">
        <v>4354.08</v>
      </c>
      <c r="AB92" s="409">
        <v>4354.08</v>
      </c>
      <c r="AC92" s="409">
        <v>4354.08</v>
      </c>
      <c r="AD92" s="368">
        <v>3972.7</v>
      </c>
      <c r="AE92" s="305">
        <v>3178.16</v>
      </c>
      <c r="AF92" s="289">
        <v>2923.0575000000003</v>
      </c>
      <c r="AG92" s="277">
        <v>2338.4460000000004</v>
      </c>
      <c r="AH92" s="263">
        <v>2338.4460000000004</v>
      </c>
      <c r="AI92" s="263">
        <v>2338.4460000000004</v>
      </c>
      <c r="AJ92" s="208">
        <v>2104.59942</v>
      </c>
      <c r="AK92" s="208">
        <v>2104.59942</v>
      </c>
      <c r="AL92" s="208">
        <v>2104.59942</v>
      </c>
      <c r="AM92" s="208">
        <v>2104.59942</v>
      </c>
      <c r="AN92" s="208">
        <v>1898.0875000000001</v>
      </c>
      <c r="AO92" s="191">
        <v>1518.47</v>
      </c>
      <c r="AP92" s="312">
        <f t="shared" ca="1" si="9"/>
        <v>1</v>
      </c>
      <c r="AR92" s="34"/>
      <c r="AS92" s="34"/>
      <c r="AT92" s="34"/>
      <c r="AU92" s="34"/>
      <c r="AV92" s="34"/>
      <c r="AW92" s="34"/>
    </row>
    <row r="93" spans="1:49" s="144" customFormat="1" ht="23.1" customHeight="1" x14ac:dyDescent="0.25">
      <c r="A93" s="449"/>
      <c r="B93" s="2">
        <v>1925</v>
      </c>
      <c r="C93" s="2" t="s">
        <v>441</v>
      </c>
      <c r="D93" s="4" t="s">
        <v>142</v>
      </c>
      <c r="E93" s="116">
        <f t="shared" si="17"/>
        <v>17200</v>
      </c>
      <c r="F93" s="117">
        <f t="shared" si="17"/>
        <v>10400</v>
      </c>
      <c r="G93" s="101"/>
      <c r="H93" s="2"/>
      <c r="I93" s="2"/>
      <c r="J93" s="33"/>
      <c r="K93" s="202">
        <f t="shared" si="10"/>
        <v>17200</v>
      </c>
      <c r="L93" s="202">
        <f t="shared" si="10"/>
        <v>10400</v>
      </c>
      <c r="M93" s="51"/>
      <c r="N93" s="13">
        <f t="shared" si="14"/>
        <v>17177.5</v>
      </c>
      <c r="O93" s="13">
        <f t="shared" si="15"/>
        <v>10306.5</v>
      </c>
      <c r="P93" s="51"/>
      <c r="Q93" s="587">
        <v>6871</v>
      </c>
      <c r="R93" s="587">
        <v>6871</v>
      </c>
      <c r="S93" s="562">
        <v>6246.19</v>
      </c>
      <c r="T93" s="562">
        <v>6246.19</v>
      </c>
      <c r="U93" s="554">
        <v>6246.19</v>
      </c>
      <c r="V93" s="477">
        <v>6246.19</v>
      </c>
      <c r="W93" s="477">
        <v>6246.19</v>
      </c>
      <c r="X93" s="477">
        <v>6246.19</v>
      </c>
      <c r="Y93" s="450">
        <v>5783.5029999999997</v>
      </c>
      <c r="Z93" s="450">
        <v>5783.5029999999997</v>
      </c>
      <c r="AA93" s="436">
        <v>5257.73</v>
      </c>
      <c r="AB93" s="409">
        <v>5257.73</v>
      </c>
      <c r="AC93" s="409">
        <v>5257.73</v>
      </c>
      <c r="AD93" s="368">
        <v>4797.2000000000007</v>
      </c>
      <c r="AE93" s="305">
        <v>3837.76</v>
      </c>
      <c r="AF93" s="289">
        <v>3529.7075</v>
      </c>
      <c r="AG93" s="277">
        <v>2823.7660000000001</v>
      </c>
      <c r="AH93" s="263">
        <v>2823.7660000000001</v>
      </c>
      <c r="AI93" s="263">
        <v>2823.7660000000001</v>
      </c>
      <c r="AJ93" s="208">
        <v>2541.3973199999996</v>
      </c>
      <c r="AK93" s="208">
        <v>2541.3973199999996</v>
      </c>
      <c r="AL93" s="208">
        <v>2541.3973199999996</v>
      </c>
      <c r="AM93" s="208">
        <v>2541.3973199999996</v>
      </c>
      <c r="AN93" s="208">
        <v>2292.0249999999996</v>
      </c>
      <c r="AO93" s="191">
        <v>1833.62</v>
      </c>
      <c r="AP93" s="312">
        <f t="shared" ca="1" si="9"/>
        <v>1</v>
      </c>
      <c r="AR93" s="34"/>
      <c r="AS93" s="34"/>
      <c r="AT93" s="34"/>
      <c r="AU93" s="34"/>
      <c r="AV93" s="34"/>
      <c r="AW93" s="34"/>
    </row>
    <row r="94" spans="1:49" s="144" customFormat="1" ht="23.1" customHeight="1" x14ac:dyDescent="0.25">
      <c r="A94" s="449"/>
      <c r="B94" s="2">
        <v>1926</v>
      </c>
      <c r="C94" s="2" t="s">
        <v>440</v>
      </c>
      <c r="D94" s="91" t="s">
        <v>55</v>
      </c>
      <c r="E94" s="116">
        <f t="shared" si="17"/>
        <v>29200</v>
      </c>
      <c r="F94" s="117">
        <f t="shared" si="17"/>
        <v>17500</v>
      </c>
      <c r="G94" s="101"/>
      <c r="H94" s="2"/>
      <c r="I94" s="2"/>
      <c r="J94" s="33"/>
      <c r="K94" s="202">
        <f t="shared" si="10"/>
        <v>29200</v>
      </c>
      <c r="L94" s="202">
        <f t="shared" si="10"/>
        <v>17500</v>
      </c>
      <c r="M94" s="51"/>
      <c r="N94" s="13">
        <f t="shared" si="14"/>
        <v>29142.5</v>
      </c>
      <c r="O94" s="13">
        <f t="shared" si="15"/>
        <v>17485.5</v>
      </c>
      <c r="P94" s="51"/>
      <c r="Q94" s="587">
        <v>11657</v>
      </c>
      <c r="R94" s="587">
        <v>11657</v>
      </c>
      <c r="S94" s="562">
        <v>10597.26</v>
      </c>
      <c r="T94" s="562">
        <v>10597.26</v>
      </c>
      <c r="U94" s="554">
        <v>10597.26</v>
      </c>
      <c r="V94" s="477">
        <v>10597.26</v>
      </c>
      <c r="W94" s="477">
        <v>10597.26</v>
      </c>
      <c r="X94" s="477">
        <v>10597.26</v>
      </c>
      <c r="Y94" s="450">
        <v>9812.2750000000015</v>
      </c>
      <c r="Z94" s="450">
        <v>9812.2750000000015</v>
      </c>
      <c r="AA94" s="436">
        <v>8920.25</v>
      </c>
      <c r="AB94" s="409">
        <v>8920.25</v>
      </c>
      <c r="AC94" s="409">
        <v>8920.25</v>
      </c>
      <c r="AD94" s="368">
        <v>8138.9125000000004</v>
      </c>
      <c r="AE94" s="305">
        <v>6511.13</v>
      </c>
      <c r="AF94" s="289">
        <v>5988.4962500000001</v>
      </c>
      <c r="AG94" s="277">
        <v>4790.7970000000005</v>
      </c>
      <c r="AH94" s="263">
        <v>4790.7970000000005</v>
      </c>
      <c r="AI94" s="263">
        <v>4790.7970000000005</v>
      </c>
      <c r="AJ94" s="208">
        <v>4311.7212599999993</v>
      </c>
      <c r="AK94" s="208">
        <v>4311.7212599999993</v>
      </c>
      <c r="AL94" s="208">
        <v>4311.7212599999993</v>
      </c>
      <c r="AM94" s="208">
        <v>4311.7212599999993</v>
      </c>
      <c r="AN94" s="208">
        <v>3888.6374999999998</v>
      </c>
      <c r="AO94" s="191">
        <v>3110.91</v>
      </c>
      <c r="AP94" s="312">
        <f t="shared" ca="1" si="9"/>
        <v>1</v>
      </c>
      <c r="AR94" s="34"/>
      <c r="AS94" s="34"/>
      <c r="AT94" s="34"/>
      <c r="AU94" s="34"/>
      <c r="AV94" s="34"/>
      <c r="AW94" s="34"/>
    </row>
    <row r="95" spans="1:49" s="144" customFormat="1" ht="20.100000000000001" customHeight="1" x14ac:dyDescent="0.25">
      <c r="A95" s="2"/>
      <c r="B95" s="2"/>
      <c r="C95" s="2"/>
      <c r="D95" s="2"/>
      <c r="E95" s="138"/>
      <c r="F95" s="139"/>
      <c r="G95" s="99"/>
      <c r="H95" s="2"/>
      <c r="I95" s="2"/>
      <c r="J95" s="34"/>
      <c r="K95" s="202">
        <f t="shared" si="10"/>
        <v>0</v>
      </c>
      <c r="L95" s="202">
        <f t="shared" si="10"/>
        <v>0</v>
      </c>
      <c r="M95" s="2"/>
      <c r="N95" s="13"/>
      <c r="O95" s="13"/>
      <c r="P95" s="2"/>
      <c r="Q95" s="398"/>
      <c r="R95" s="398"/>
      <c r="S95" s="398"/>
      <c r="T95" s="398"/>
      <c r="U95" s="398"/>
      <c r="V95" s="398"/>
      <c r="W95" s="398"/>
      <c r="X95" s="398"/>
      <c r="Y95" s="398"/>
      <c r="Z95" s="398"/>
      <c r="AA95" s="400"/>
      <c r="AB95" s="401"/>
      <c r="AC95" s="401"/>
      <c r="AD95" s="329"/>
      <c r="AE95" s="329"/>
      <c r="AF95" s="330"/>
      <c r="AG95" s="280"/>
      <c r="AH95" s="331"/>
      <c r="AI95" s="331"/>
      <c r="AJ95" s="208"/>
      <c r="AK95" s="208"/>
      <c r="AL95" s="208"/>
      <c r="AM95" s="208"/>
      <c r="AN95" s="208"/>
      <c r="AO95" s="191"/>
      <c r="AP95" s="312" t="e">
        <f t="shared" ca="1" si="9"/>
        <v>#DIV/0!</v>
      </c>
      <c r="AR95" s="34"/>
      <c r="AS95" s="34"/>
      <c r="AT95" s="34"/>
      <c r="AU95" s="34"/>
      <c r="AV95" s="34"/>
      <c r="AW95" s="34"/>
    </row>
    <row r="96" spans="1:49" s="144" customFormat="1" ht="23.1" customHeight="1" x14ac:dyDescent="0.25">
      <c r="A96" s="2"/>
      <c r="B96" s="2"/>
      <c r="C96" s="2"/>
      <c r="D96" s="615" t="s">
        <v>272</v>
      </c>
      <c r="E96" s="615"/>
      <c r="F96" s="615"/>
      <c r="G96" s="615"/>
      <c r="H96" s="615"/>
      <c r="I96" s="615"/>
      <c r="J96" s="34"/>
      <c r="K96" s="202">
        <f t="shared" si="10"/>
        <v>0</v>
      </c>
      <c r="L96" s="202">
        <f t="shared" si="10"/>
        <v>0</v>
      </c>
      <c r="M96" s="2"/>
      <c r="N96" s="13"/>
      <c r="O96" s="13"/>
      <c r="P96" s="2"/>
      <c r="Q96" s="588">
        <v>45589</v>
      </c>
      <c r="R96" s="588">
        <v>45589</v>
      </c>
      <c r="S96" s="571">
        <v>45569</v>
      </c>
      <c r="T96" s="571">
        <v>45569</v>
      </c>
      <c r="U96" s="553">
        <v>45483</v>
      </c>
      <c r="V96" s="521">
        <v>45455</v>
      </c>
      <c r="W96" s="510">
        <v>45425</v>
      </c>
      <c r="X96" s="480">
        <v>290224</v>
      </c>
      <c r="Y96" s="474">
        <v>220324</v>
      </c>
      <c r="Z96" s="398"/>
      <c r="AA96" s="400"/>
      <c r="AB96" s="401"/>
      <c r="AC96" s="401"/>
      <c r="AD96" s="329"/>
      <c r="AE96" s="329"/>
      <c r="AF96" s="330"/>
      <c r="AG96" s="280"/>
      <c r="AH96" s="331"/>
      <c r="AI96" s="331"/>
      <c r="AJ96" s="208"/>
      <c r="AK96" s="208"/>
      <c r="AL96" s="208"/>
      <c r="AM96" s="208"/>
      <c r="AN96" s="208"/>
      <c r="AO96" s="191"/>
      <c r="AP96" s="312">
        <f t="shared" ca="1" si="9"/>
        <v>1</v>
      </c>
      <c r="AR96" s="34"/>
      <c r="AS96" s="34"/>
      <c r="AT96" s="34"/>
      <c r="AU96" s="34"/>
      <c r="AV96" s="34"/>
      <c r="AW96" s="34"/>
    </row>
    <row r="97" spans="1:49" s="144" customFormat="1" ht="23.1" customHeight="1" x14ac:dyDescent="0.25">
      <c r="A97" s="516" t="s">
        <v>986</v>
      </c>
      <c r="B97" s="2">
        <v>4744</v>
      </c>
      <c r="C97" s="2" t="s">
        <v>496</v>
      </c>
      <c r="D97" s="91" t="s">
        <v>90</v>
      </c>
      <c r="E97" s="116">
        <f t="shared" ref="E97:F105" si="18">K97</f>
        <v>700</v>
      </c>
      <c r="F97" s="117">
        <f t="shared" si="18"/>
        <v>500</v>
      </c>
      <c r="G97" s="101"/>
      <c r="H97" s="45"/>
      <c r="I97" s="45"/>
      <c r="J97" s="33"/>
      <c r="K97" s="202">
        <f t="shared" si="10"/>
        <v>700</v>
      </c>
      <c r="L97" s="202">
        <f t="shared" si="10"/>
        <v>500</v>
      </c>
      <c r="M97" s="51"/>
      <c r="N97" s="13">
        <f t="shared" si="14"/>
        <v>699.72499999999991</v>
      </c>
      <c r="O97" s="13">
        <f t="shared" si="15"/>
        <v>419.83499999999998</v>
      </c>
      <c r="P97" s="51"/>
      <c r="Q97" s="587">
        <v>279.89</v>
      </c>
      <c r="R97" s="587">
        <v>279.89</v>
      </c>
      <c r="S97" s="562">
        <v>279.89</v>
      </c>
      <c r="T97" s="562">
        <v>279.89</v>
      </c>
      <c r="U97" s="554">
        <v>279.89</v>
      </c>
      <c r="V97" s="522">
        <v>279.89</v>
      </c>
      <c r="W97" s="522">
        <v>279.89</v>
      </c>
      <c r="X97" s="398">
        <v>232.33</v>
      </c>
      <c r="Y97" s="398">
        <v>232.33</v>
      </c>
      <c r="Z97" s="398">
        <v>232.33</v>
      </c>
      <c r="AA97" s="436">
        <v>232.33</v>
      </c>
      <c r="AB97" s="399">
        <v>222.24331250000003</v>
      </c>
      <c r="AC97" s="399">
        <v>222.24331250000003</v>
      </c>
      <c r="AD97" s="371">
        <v>202.03937500000001</v>
      </c>
      <c r="AE97" s="303">
        <v>139.33750000000001</v>
      </c>
      <c r="AF97" s="289">
        <v>139.33750000000001</v>
      </c>
      <c r="AG97" s="277">
        <v>111.47</v>
      </c>
      <c r="AH97" s="263">
        <v>111.47</v>
      </c>
      <c r="AI97" s="263">
        <v>111.47</v>
      </c>
      <c r="AJ97" s="208">
        <v>99.528660000000002</v>
      </c>
      <c r="AK97" s="208">
        <v>99.528660000000002</v>
      </c>
      <c r="AL97" s="208">
        <v>99.528660000000002</v>
      </c>
      <c r="AM97" s="208">
        <v>99.528660000000002</v>
      </c>
      <c r="AN97" s="208">
        <v>89.762500000000003</v>
      </c>
      <c r="AO97" s="191">
        <v>71.81</v>
      </c>
      <c r="AP97" s="312">
        <f t="shared" ca="1" si="9"/>
        <v>1</v>
      </c>
      <c r="AR97" s="34"/>
      <c r="AS97" s="34"/>
      <c r="AT97" s="34"/>
      <c r="AU97" s="34"/>
      <c r="AV97" s="34"/>
      <c r="AW97" s="34"/>
    </row>
    <row r="98" spans="1:49" s="144" customFormat="1" ht="23.1" customHeight="1" x14ac:dyDescent="0.25">
      <c r="A98" s="516" t="s">
        <v>986</v>
      </c>
      <c r="B98" s="2">
        <v>4744</v>
      </c>
      <c r="C98" s="2" t="s">
        <v>497</v>
      </c>
      <c r="D98" s="4" t="s">
        <v>91</v>
      </c>
      <c r="E98" s="116">
        <f t="shared" si="18"/>
        <v>900</v>
      </c>
      <c r="F98" s="117">
        <f t="shared" si="18"/>
        <v>500</v>
      </c>
      <c r="G98" s="101"/>
      <c r="H98" s="45"/>
      <c r="I98" s="45"/>
      <c r="J98" s="33"/>
      <c r="K98" s="202">
        <f t="shared" si="10"/>
        <v>900</v>
      </c>
      <c r="L98" s="202">
        <f t="shared" si="10"/>
        <v>500</v>
      </c>
      <c r="M98" s="51"/>
      <c r="N98" s="13">
        <f t="shared" si="14"/>
        <v>815.34999999999991</v>
      </c>
      <c r="O98" s="13">
        <f t="shared" si="15"/>
        <v>489.21</v>
      </c>
      <c r="P98" s="51"/>
      <c r="Q98" s="587">
        <v>326.14</v>
      </c>
      <c r="R98" s="587">
        <v>326.14</v>
      </c>
      <c r="S98" s="562">
        <v>326.14</v>
      </c>
      <c r="T98" s="562">
        <v>326.14</v>
      </c>
      <c r="U98" s="554">
        <v>326.14</v>
      </c>
      <c r="V98" s="546">
        <v>326.14</v>
      </c>
      <c r="W98" s="522">
        <v>326.14</v>
      </c>
      <c r="X98" s="398">
        <v>271.18</v>
      </c>
      <c r="Y98" s="398">
        <v>271.18</v>
      </c>
      <c r="Z98" s="398">
        <v>271.18</v>
      </c>
      <c r="AA98" s="436">
        <v>271.18</v>
      </c>
      <c r="AB98" s="399">
        <v>235.78812500000001</v>
      </c>
      <c r="AC98" s="399">
        <v>235.78812500000001</v>
      </c>
      <c r="AD98" s="371">
        <v>235.78812500000001</v>
      </c>
      <c r="AE98" s="303">
        <v>162.61250000000001</v>
      </c>
      <c r="AF98" s="289">
        <v>162.61250000000001</v>
      </c>
      <c r="AG98" s="277">
        <v>130.09</v>
      </c>
      <c r="AH98" s="263">
        <v>130.09</v>
      </c>
      <c r="AI98" s="263">
        <v>130.09</v>
      </c>
      <c r="AJ98" s="208">
        <v>116.16065999999999</v>
      </c>
      <c r="AK98" s="208">
        <v>116.16065999999999</v>
      </c>
      <c r="AL98" s="208">
        <v>116.16065999999999</v>
      </c>
      <c r="AM98" s="208">
        <v>116.16065999999999</v>
      </c>
      <c r="AN98" s="208">
        <v>104.7625</v>
      </c>
      <c r="AO98" s="191">
        <v>83.81</v>
      </c>
      <c r="AP98" s="312">
        <f t="shared" ca="1" si="9"/>
        <v>1</v>
      </c>
      <c r="AR98" s="34"/>
      <c r="AS98" s="34"/>
      <c r="AT98" s="34"/>
      <c r="AU98" s="34"/>
      <c r="AV98" s="34"/>
      <c r="AW98" s="34"/>
    </row>
    <row r="99" spans="1:49" s="144" customFormat="1" ht="23.1" customHeight="1" x14ac:dyDescent="0.25">
      <c r="A99" s="516" t="s">
        <v>986</v>
      </c>
      <c r="B99" s="2">
        <v>4744</v>
      </c>
      <c r="C99" s="2" t="s">
        <v>498</v>
      </c>
      <c r="D99" s="4" t="s">
        <v>92</v>
      </c>
      <c r="E99" s="116">
        <f t="shared" si="18"/>
        <v>1000</v>
      </c>
      <c r="F99" s="117">
        <f t="shared" si="18"/>
        <v>600</v>
      </c>
      <c r="G99" s="101"/>
      <c r="H99" s="45"/>
      <c r="I99" s="45"/>
      <c r="J99" s="33"/>
      <c r="K99" s="202">
        <f t="shared" si="10"/>
        <v>1000</v>
      </c>
      <c r="L99" s="202">
        <f t="shared" si="10"/>
        <v>600</v>
      </c>
      <c r="M99" s="51"/>
      <c r="N99" s="13">
        <f t="shared" si="14"/>
        <v>945</v>
      </c>
      <c r="O99" s="13">
        <f t="shared" si="15"/>
        <v>567</v>
      </c>
      <c r="P99" s="51"/>
      <c r="Q99" s="587">
        <v>378</v>
      </c>
      <c r="R99" s="587">
        <v>378</v>
      </c>
      <c r="S99" s="562">
        <v>378</v>
      </c>
      <c r="T99" s="562">
        <v>378</v>
      </c>
      <c r="U99" s="568">
        <v>378</v>
      </c>
      <c r="V99" s="548">
        <v>377.5</v>
      </c>
      <c r="W99" s="522">
        <v>377.5</v>
      </c>
      <c r="X99" s="398">
        <v>314.93</v>
      </c>
      <c r="Y99" s="398">
        <v>314.93</v>
      </c>
      <c r="Z99" s="398">
        <v>314.93</v>
      </c>
      <c r="AA99" s="436">
        <v>314.93</v>
      </c>
      <c r="AB99" s="420">
        <v>314.93</v>
      </c>
      <c r="AC99" s="399">
        <v>273.85062500000004</v>
      </c>
      <c r="AD99" s="371">
        <v>273.85062500000004</v>
      </c>
      <c r="AE99" s="303">
        <v>188.86250000000001</v>
      </c>
      <c r="AF99" s="289">
        <v>188.86250000000001</v>
      </c>
      <c r="AG99" s="277">
        <v>151.09</v>
      </c>
      <c r="AH99" s="263">
        <v>151.09</v>
      </c>
      <c r="AI99" s="263">
        <v>151.09</v>
      </c>
      <c r="AJ99" s="208">
        <v>134.91324</v>
      </c>
      <c r="AK99" s="208">
        <v>134.91324</v>
      </c>
      <c r="AL99" s="208">
        <v>134.91324</v>
      </c>
      <c r="AM99" s="208">
        <v>134.91324</v>
      </c>
      <c r="AN99" s="208">
        <v>121.67500000000001</v>
      </c>
      <c r="AO99" s="191">
        <v>97.34</v>
      </c>
      <c r="AP99" s="312">
        <f t="shared" ca="1" si="9"/>
        <v>1</v>
      </c>
      <c r="AR99" s="34"/>
      <c r="AS99" s="34"/>
      <c r="AT99" s="34"/>
      <c r="AU99" s="34"/>
      <c r="AV99" s="34"/>
      <c r="AW99" s="34"/>
    </row>
    <row r="100" spans="1:49" s="144" customFormat="1" ht="23.1" customHeight="1" x14ac:dyDescent="0.25">
      <c r="A100" s="516" t="s">
        <v>986</v>
      </c>
      <c r="B100" s="2">
        <v>4744</v>
      </c>
      <c r="C100" s="2" t="s">
        <v>499</v>
      </c>
      <c r="D100" s="5" t="s">
        <v>93</v>
      </c>
      <c r="E100" s="292">
        <f t="shared" si="18"/>
        <v>1700</v>
      </c>
      <c r="F100" s="293">
        <f t="shared" si="18"/>
        <v>1100</v>
      </c>
      <c r="G100" s="101"/>
      <c r="H100" s="45"/>
      <c r="I100" s="45"/>
      <c r="J100" s="33"/>
      <c r="K100" s="202">
        <f t="shared" si="10"/>
        <v>1700</v>
      </c>
      <c r="L100" s="202">
        <f t="shared" si="10"/>
        <v>1100</v>
      </c>
      <c r="M100" s="51"/>
      <c r="N100" s="13">
        <f t="shared" si="14"/>
        <v>1681.9499999999998</v>
      </c>
      <c r="O100" s="13">
        <f t="shared" si="15"/>
        <v>1009.17</v>
      </c>
      <c r="P100" s="51"/>
      <c r="Q100" s="587">
        <v>672.78</v>
      </c>
      <c r="R100" s="587">
        <v>672.78</v>
      </c>
      <c r="S100" s="562">
        <v>672.78</v>
      </c>
      <c r="T100" s="562">
        <v>672.78</v>
      </c>
      <c r="U100" s="554">
        <v>672.78</v>
      </c>
      <c r="V100" s="522">
        <v>672.78</v>
      </c>
      <c r="W100" s="522">
        <v>672.78</v>
      </c>
      <c r="X100" s="398">
        <v>559.97</v>
      </c>
      <c r="Y100" s="398">
        <v>559.97</v>
      </c>
      <c r="Z100" s="398">
        <v>559.97</v>
      </c>
      <c r="AA100" s="436">
        <v>559.97</v>
      </c>
      <c r="AB100" s="399">
        <v>486.96437500000002</v>
      </c>
      <c r="AC100" s="399">
        <v>486.96437500000002</v>
      </c>
      <c r="AD100" s="371">
        <v>486.96437500000002</v>
      </c>
      <c r="AE100" s="303">
        <v>335.83750000000003</v>
      </c>
      <c r="AF100" s="289">
        <v>335.83750000000003</v>
      </c>
      <c r="AG100" s="277">
        <v>268.67</v>
      </c>
      <c r="AH100" s="263">
        <v>268.67</v>
      </c>
      <c r="AI100" s="263">
        <v>268.67</v>
      </c>
      <c r="AJ100" s="208">
        <v>239.87501999999998</v>
      </c>
      <c r="AK100" s="208">
        <v>239.87501999999998</v>
      </c>
      <c r="AL100" s="208">
        <v>239.87501999999998</v>
      </c>
      <c r="AM100" s="208">
        <v>239.87501999999998</v>
      </c>
      <c r="AN100" s="208">
        <v>216.33749999999998</v>
      </c>
      <c r="AO100" s="191">
        <v>173.07</v>
      </c>
      <c r="AP100" s="312">
        <f t="shared" ca="1" si="9"/>
        <v>1</v>
      </c>
      <c r="AR100" s="34"/>
      <c r="AS100" s="34"/>
      <c r="AT100" s="34"/>
      <c r="AU100" s="34"/>
      <c r="AV100" s="34"/>
      <c r="AW100" s="34"/>
    </row>
    <row r="101" spans="1:49" s="144" customFormat="1" ht="23.1" customHeight="1" x14ac:dyDescent="0.25">
      <c r="A101" s="516" t="s">
        <v>986</v>
      </c>
      <c r="B101" s="2">
        <v>4744</v>
      </c>
      <c r="C101" s="2" t="s">
        <v>500</v>
      </c>
      <c r="D101" s="4" t="s">
        <v>94</v>
      </c>
      <c r="E101" s="116">
        <f t="shared" si="18"/>
        <v>3200</v>
      </c>
      <c r="F101" s="117">
        <f t="shared" si="18"/>
        <v>1900</v>
      </c>
      <c r="G101" s="101"/>
      <c r="H101" s="45"/>
      <c r="I101" s="45"/>
      <c r="J101" s="33"/>
      <c r="K101" s="202">
        <f t="shared" si="10"/>
        <v>3200</v>
      </c>
      <c r="L101" s="202">
        <f t="shared" si="10"/>
        <v>1900</v>
      </c>
      <c r="M101" s="51"/>
      <c r="N101" s="13">
        <f t="shared" si="14"/>
        <v>3145.6750000000002</v>
      </c>
      <c r="O101" s="13">
        <f t="shared" si="15"/>
        <v>1887.405</v>
      </c>
      <c r="P101" s="51"/>
      <c r="Q101" s="587">
        <v>1258.27</v>
      </c>
      <c r="R101" s="587">
        <v>1258.27</v>
      </c>
      <c r="S101" s="562">
        <v>1258.27</v>
      </c>
      <c r="T101" s="562">
        <v>1258.27</v>
      </c>
      <c r="U101" s="554">
        <v>1258.27</v>
      </c>
      <c r="V101" s="522">
        <v>1258.27</v>
      </c>
      <c r="W101" s="522">
        <v>1258.27</v>
      </c>
      <c r="X101" s="398">
        <v>1050.2</v>
      </c>
      <c r="Y101" s="398">
        <v>1050.2</v>
      </c>
      <c r="Z101" s="398">
        <v>1050.2</v>
      </c>
      <c r="AA101" s="436">
        <v>1050.2</v>
      </c>
      <c r="AB101" s="399">
        <v>913.19187499999998</v>
      </c>
      <c r="AC101" s="399">
        <v>913.19187499999998</v>
      </c>
      <c r="AD101" s="371">
        <v>913.19187499999998</v>
      </c>
      <c r="AE101" s="303">
        <v>629.78750000000002</v>
      </c>
      <c r="AF101" s="289">
        <v>629.78750000000002</v>
      </c>
      <c r="AG101" s="277">
        <v>503.83</v>
      </c>
      <c r="AH101" s="263">
        <v>503.83</v>
      </c>
      <c r="AI101" s="263">
        <v>503.83</v>
      </c>
      <c r="AJ101" s="208">
        <v>449.85401999999993</v>
      </c>
      <c r="AK101" s="208">
        <v>449.85401999999993</v>
      </c>
      <c r="AL101" s="208">
        <v>449.85401999999993</v>
      </c>
      <c r="AM101" s="208">
        <v>449.85401999999993</v>
      </c>
      <c r="AN101" s="208">
        <v>405.71249999999998</v>
      </c>
      <c r="AO101" s="191">
        <v>324.57</v>
      </c>
      <c r="AP101" s="312">
        <f t="shared" ca="1" si="9"/>
        <v>1</v>
      </c>
      <c r="AR101" s="34"/>
      <c r="AS101" s="34"/>
      <c r="AT101" s="34"/>
      <c r="AU101" s="34"/>
      <c r="AV101" s="34"/>
      <c r="AW101" s="34"/>
    </row>
    <row r="102" spans="1:49" s="144" customFormat="1" ht="23.1" customHeight="1" x14ac:dyDescent="0.25">
      <c r="A102" s="2"/>
      <c r="B102" s="2"/>
      <c r="C102" s="2"/>
      <c r="D102" s="136"/>
      <c r="E102" s="138"/>
      <c r="F102" s="139"/>
      <c r="G102" s="101"/>
      <c r="H102" s="45"/>
      <c r="I102" s="45"/>
      <c r="J102" s="34"/>
      <c r="K102" s="202">
        <f t="shared" si="10"/>
        <v>0</v>
      </c>
      <c r="L102" s="202">
        <f t="shared" si="10"/>
        <v>0</v>
      </c>
      <c r="M102" s="2"/>
      <c r="N102" s="13"/>
      <c r="O102" s="13"/>
      <c r="P102" s="2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549"/>
      <c r="AB102" s="211"/>
      <c r="AC102" s="211"/>
      <c r="AD102" s="341"/>
      <c r="AE102" s="321"/>
      <c r="AF102" s="322"/>
      <c r="AG102" s="279"/>
      <c r="AH102" s="323"/>
      <c r="AI102" s="323"/>
      <c r="AJ102" s="211"/>
      <c r="AK102" s="211"/>
      <c r="AL102" s="211"/>
      <c r="AM102" s="211"/>
      <c r="AN102" s="211"/>
      <c r="AO102" s="197"/>
      <c r="AP102" s="312" t="e">
        <f t="shared" ca="1" si="9"/>
        <v>#DIV/0!</v>
      </c>
      <c r="AR102" s="34"/>
      <c r="AS102" s="34"/>
      <c r="AT102" s="34"/>
      <c r="AU102" s="34"/>
      <c r="AV102" s="34"/>
      <c r="AW102" s="34"/>
    </row>
    <row r="103" spans="1:49" s="144" customFormat="1" ht="23.1" customHeight="1" x14ac:dyDescent="0.25">
      <c r="A103" s="517"/>
      <c r="B103" s="2">
        <v>403</v>
      </c>
      <c r="C103" s="2" t="s">
        <v>350</v>
      </c>
      <c r="D103" s="91" t="s">
        <v>955</v>
      </c>
      <c r="E103" s="116">
        <f t="shared" ref="E103:F103" si="19">K103</f>
        <v>1500</v>
      </c>
      <c r="F103" s="117">
        <f t="shared" si="19"/>
        <v>900</v>
      </c>
      <c r="G103" s="101"/>
      <c r="H103" s="45"/>
      <c r="I103" s="45"/>
      <c r="J103" s="33"/>
      <c r="K103" s="202">
        <f t="shared" si="10"/>
        <v>1500</v>
      </c>
      <c r="L103" s="202">
        <f t="shared" si="10"/>
        <v>900</v>
      </c>
      <c r="M103" s="51"/>
      <c r="N103" s="13">
        <f t="shared" ref="N103" si="20">Q103*$N$7</f>
        <v>1442.5</v>
      </c>
      <c r="O103" s="13">
        <f t="shared" ref="O103" si="21">Q103*$O$7</f>
        <v>865.5</v>
      </c>
      <c r="P103" s="51"/>
      <c r="Q103" s="587">
        <v>577</v>
      </c>
      <c r="R103" s="587">
        <v>577</v>
      </c>
      <c r="S103" s="562">
        <v>577</v>
      </c>
      <c r="T103" s="562">
        <v>577</v>
      </c>
      <c r="U103" s="524">
        <v>577</v>
      </c>
      <c r="V103" s="524"/>
      <c r="W103" s="524"/>
      <c r="X103" s="478"/>
      <c r="Y103" s="398"/>
      <c r="Z103" s="398"/>
      <c r="AA103" s="436"/>
      <c r="AB103" s="409"/>
      <c r="AC103" s="409"/>
      <c r="AD103" s="376"/>
      <c r="AE103" s="305"/>
      <c r="AF103" s="289"/>
      <c r="AG103" s="277"/>
      <c r="AH103" s="263"/>
      <c r="AI103" s="263"/>
      <c r="AJ103" s="208"/>
      <c r="AK103" s="208"/>
      <c r="AL103" s="208"/>
      <c r="AM103" s="208"/>
      <c r="AN103" s="208"/>
      <c r="AO103" s="191"/>
      <c r="AP103" s="312">
        <f t="shared" ca="1" si="9"/>
        <v>1</v>
      </c>
      <c r="AR103" s="34"/>
      <c r="AS103" s="34"/>
      <c r="AT103" s="34"/>
      <c r="AU103" s="34"/>
      <c r="AV103" s="34"/>
      <c r="AW103" s="34"/>
    </row>
    <row r="104" spans="1:49" s="144" customFormat="1" ht="23.1" hidden="1" customHeight="1" x14ac:dyDescent="0.25">
      <c r="A104" s="517"/>
      <c r="B104" s="2">
        <v>403</v>
      </c>
      <c r="C104" s="2" t="s">
        <v>350</v>
      </c>
      <c r="D104" s="80" t="s">
        <v>790</v>
      </c>
      <c r="E104" s="149">
        <f t="shared" si="18"/>
        <v>2900</v>
      </c>
      <c r="F104" s="186">
        <f t="shared" si="18"/>
        <v>1800</v>
      </c>
      <c r="G104" s="101"/>
      <c r="H104" s="45"/>
      <c r="I104" s="45"/>
      <c r="J104" s="33"/>
      <c r="K104" s="202">
        <f t="shared" si="10"/>
        <v>2900</v>
      </c>
      <c r="L104" s="202">
        <f t="shared" si="10"/>
        <v>1800</v>
      </c>
      <c r="M104" s="51"/>
      <c r="N104" s="13">
        <f t="shared" si="14"/>
        <v>2859.4</v>
      </c>
      <c r="O104" s="13">
        <f t="shared" si="15"/>
        <v>1715.6399999999999</v>
      </c>
      <c r="P104" s="51"/>
      <c r="Q104" s="524">
        <v>1143.76</v>
      </c>
      <c r="R104" s="524">
        <v>1143.76</v>
      </c>
      <c r="S104" s="524">
        <v>1143.76</v>
      </c>
      <c r="T104" s="524">
        <v>1143.76</v>
      </c>
      <c r="U104" s="524">
        <v>1143.76</v>
      </c>
      <c r="V104" s="524">
        <v>1143.76</v>
      </c>
      <c r="W104" s="524">
        <v>1143.76</v>
      </c>
      <c r="X104" s="478">
        <v>1143.76</v>
      </c>
      <c r="Y104" s="398">
        <v>864.84</v>
      </c>
      <c r="Z104" s="398">
        <v>864.84</v>
      </c>
      <c r="AA104" s="436">
        <v>864.84</v>
      </c>
      <c r="AB104" s="409">
        <v>864.84</v>
      </c>
      <c r="AC104" s="409">
        <v>864.84</v>
      </c>
      <c r="AD104" s="376">
        <v>745.55000000000007</v>
      </c>
      <c r="AE104" s="305">
        <v>596.44000000000005</v>
      </c>
      <c r="AF104" s="289">
        <v>436.25</v>
      </c>
      <c r="AG104" s="277">
        <v>349</v>
      </c>
      <c r="AH104" s="263">
        <v>349</v>
      </c>
      <c r="AI104" s="263"/>
      <c r="AJ104" s="208">
        <v>320.24915999999996</v>
      </c>
      <c r="AK104" s="208">
        <v>320.24915999999996</v>
      </c>
      <c r="AL104" s="208">
        <v>320.24915999999996</v>
      </c>
      <c r="AM104" s="208">
        <v>320.24915999999996</v>
      </c>
      <c r="AN104" s="208">
        <v>288.82499999999999</v>
      </c>
      <c r="AO104" s="191">
        <v>231.06</v>
      </c>
      <c r="AP104" s="312">
        <f t="shared" ca="1" si="9"/>
        <v>1</v>
      </c>
      <c r="AR104" s="34"/>
      <c r="AS104" s="34"/>
      <c r="AT104" s="34"/>
      <c r="AU104" s="34"/>
      <c r="AV104" s="34"/>
      <c r="AW104" s="34"/>
    </row>
    <row r="105" spans="1:49" s="144" customFormat="1" ht="23.1" hidden="1" customHeight="1" x14ac:dyDescent="0.25">
      <c r="A105" s="517"/>
      <c r="B105" s="2">
        <v>404</v>
      </c>
      <c r="C105" s="2" t="s">
        <v>351</v>
      </c>
      <c r="D105" s="91" t="s">
        <v>791</v>
      </c>
      <c r="E105" s="116">
        <f t="shared" si="18"/>
        <v>3300</v>
      </c>
      <c r="F105" s="117">
        <f t="shared" si="18"/>
        <v>2000</v>
      </c>
      <c r="G105" s="101"/>
      <c r="H105" s="45"/>
      <c r="I105" s="45"/>
      <c r="J105" s="33"/>
      <c r="K105" s="202">
        <f t="shared" si="10"/>
        <v>3300</v>
      </c>
      <c r="L105" s="202">
        <f t="shared" si="10"/>
        <v>2000</v>
      </c>
      <c r="M105" s="51"/>
      <c r="N105" s="13">
        <f t="shared" si="14"/>
        <v>3296.875</v>
      </c>
      <c r="O105" s="13">
        <f t="shared" si="15"/>
        <v>1978.125</v>
      </c>
      <c r="P105" s="51"/>
      <c r="Q105" s="524">
        <v>1318.75</v>
      </c>
      <c r="R105" s="524">
        <v>1318.75</v>
      </c>
      <c r="S105" s="524">
        <v>1318.75</v>
      </c>
      <c r="T105" s="524">
        <v>1318.75</v>
      </c>
      <c r="U105" s="524">
        <v>1318.75</v>
      </c>
      <c r="V105" s="524">
        <v>1318.75</v>
      </c>
      <c r="W105" s="524">
        <v>1318.75</v>
      </c>
      <c r="X105" s="478">
        <v>1318.75</v>
      </c>
      <c r="Y105" s="398">
        <v>997.16</v>
      </c>
      <c r="Z105" s="398">
        <v>997.16</v>
      </c>
      <c r="AA105" s="436">
        <v>997.16</v>
      </c>
      <c r="AB105" s="409">
        <v>997.16</v>
      </c>
      <c r="AC105" s="409">
        <v>997.16</v>
      </c>
      <c r="AD105" s="376">
        <v>859.625</v>
      </c>
      <c r="AE105" s="305">
        <v>687.7</v>
      </c>
      <c r="AF105" s="289">
        <v>561.25</v>
      </c>
      <c r="AG105" s="277">
        <v>449</v>
      </c>
      <c r="AH105" s="263">
        <v>449</v>
      </c>
      <c r="AI105" s="263"/>
      <c r="AJ105" s="208">
        <v>436.47911999999997</v>
      </c>
      <c r="AK105" s="208">
        <v>436.47911999999997</v>
      </c>
      <c r="AL105" s="208">
        <v>436.47911999999997</v>
      </c>
      <c r="AM105" s="208">
        <v>436.47911999999997</v>
      </c>
      <c r="AN105" s="208">
        <v>393.65000000000003</v>
      </c>
      <c r="AO105" s="191">
        <v>314.92</v>
      </c>
      <c r="AP105" s="312">
        <f t="shared" ca="1" si="9"/>
        <v>1</v>
      </c>
      <c r="AR105" s="34"/>
      <c r="AS105" s="34"/>
      <c r="AT105" s="34"/>
      <c r="AU105" s="34"/>
      <c r="AV105" s="34"/>
      <c r="AW105" s="34"/>
    </row>
    <row r="106" spans="1:49" ht="20.100000000000001" customHeight="1" x14ac:dyDescent="0.25">
      <c r="D106" s="136"/>
      <c r="E106" s="138"/>
      <c r="F106" s="139"/>
      <c r="J106" s="34"/>
      <c r="K106" s="202">
        <f t="shared" si="10"/>
        <v>0</v>
      </c>
      <c r="L106" s="202">
        <f t="shared" si="10"/>
        <v>0</v>
      </c>
      <c r="M106" s="2"/>
      <c r="N106" s="13"/>
      <c r="O106" s="13"/>
      <c r="P106" s="2"/>
      <c r="Q106" s="398"/>
      <c r="R106" s="398"/>
      <c r="S106" s="398"/>
      <c r="T106" s="398"/>
      <c r="U106" s="398"/>
      <c r="V106" s="398"/>
      <c r="W106" s="398"/>
      <c r="X106" s="398"/>
      <c r="Y106" s="398"/>
      <c r="Z106" s="398"/>
      <c r="AA106" s="400"/>
      <c r="AB106" s="401"/>
      <c r="AC106" s="401"/>
      <c r="AD106" s="329"/>
      <c r="AE106" s="332"/>
      <c r="AF106" s="330"/>
      <c r="AG106" s="280"/>
      <c r="AH106" s="331"/>
      <c r="AI106" s="331"/>
      <c r="AJ106" s="208"/>
      <c r="AK106" s="208"/>
      <c r="AL106" s="208"/>
      <c r="AM106" s="208"/>
      <c r="AN106" s="208"/>
      <c r="AO106" s="191"/>
      <c r="AP106" s="312" t="e">
        <f t="shared" ca="1" si="9"/>
        <v>#DIV/0!</v>
      </c>
    </row>
    <row r="107" spans="1:49" ht="23.1" customHeight="1" x14ac:dyDescent="0.25">
      <c r="D107" s="615" t="s">
        <v>734</v>
      </c>
      <c r="E107" s="615"/>
      <c r="F107" s="615"/>
      <c r="G107" s="615"/>
      <c r="H107" s="615"/>
      <c r="I107" s="615"/>
      <c r="J107" s="34"/>
      <c r="K107" s="202">
        <f t="shared" si="10"/>
        <v>0</v>
      </c>
      <c r="L107" s="202">
        <f t="shared" si="10"/>
        <v>0</v>
      </c>
      <c r="M107" s="2"/>
      <c r="N107" s="13"/>
      <c r="O107" s="13"/>
      <c r="P107" s="2"/>
      <c r="Q107" s="588">
        <v>45589</v>
      </c>
      <c r="R107" s="588">
        <v>45589</v>
      </c>
      <c r="S107" s="571">
        <v>45569</v>
      </c>
      <c r="T107" s="571">
        <v>45569</v>
      </c>
      <c r="U107" s="553">
        <v>45483</v>
      </c>
      <c r="V107" s="476">
        <v>45455</v>
      </c>
      <c r="W107" s="476">
        <v>45425</v>
      </c>
      <c r="X107" s="476">
        <v>45394</v>
      </c>
      <c r="Y107" s="473">
        <v>220324</v>
      </c>
      <c r="Z107" s="398"/>
      <c r="AA107" s="400"/>
      <c r="AB107" s="401"/>
      <c r="AC107" s="401"/>
      <c r="AD107" s="329"/>
      <c r="AE107" s="332"/>
      <c r="AF107" s="330"/>
      <c r="AG107" s="280"/>
      <c r="AH107" s="331"/>
      <c r="AI107" s="331"/>
      <c r="AJ107" s="208"/>
      <c r="AK107" s="208"/>
      <c r="AL107" s="208"/>
      <c r="AM107" s="208"/>
      <c r="AN107" s="208"/>
      <c r="AO107" s="191"/>
      <c r="AP107" s="312">
        <f t="shared" ca="1" si="9"/>
        <v>1</v>
      </c>
    </row>
    <row r="108" spans="1:49" ht="23.1" customHeight="1" x14ac:dyDescent="0.25">
      <c r="A108" s="449" t="s">
        <v>251</v>
      </c>
      <c r="B108" s="2">
        <v>1887</v>
      </c>
      <c r="C108" s="2" t="s">
        <v>405</v>
      </c>
      <c r="D108" s="4" t="s">
        <v>792</v>
      </c>
      <c r="E108" s="116">
        <f t="shared" ref="E108:F111" si="22">K108</f>
        <v>2700</v>
      </c>
      <c r="F108" s="117">
        <f t="shared" si="22"/>
        <v>1600</v>
      </c>
      <c r="G108" s="101"/>
      <c r="I108" s="45"/>
      <c r="K108" s="202">
        <f t="shared" si="10"/>
        <v>2700</v>
      </c>
      <c r="L108" s="202">
        <f t="shared" si="10"/>
        <v>1600</v>
      </c>
      <c r="M108" s="51"/>
      <c r="N108" s="13">
        <f t="shared" si="14"/>
        <v>2657.5</v>
      </c>
      <c r="O108" s="13">
        <f t="shared" si="15"/>
        <v>1594.5</v>
      </c>
      <c r="P108" s="51"/>
      <c r="Q108" s="587">
        <v>1063</v>
      </c>
      <c r="R108" s="587">
        <v>1063</v>
      </c>
      <c r="S108" s="562">
        <v>966.32</v>
      </c>
      <c r="T108" s="562">
        <v>966.32</v>
      </c>
      <c r="U108" s="554">
        <v>966.32</v>
      </c>
      <c r="V108" s="477">
        <v>966.32</v>
      </c>
      <c r="W108" s="477">
        <v>966.32</v>
      </c>
      <c r="X108" s="477">
        <v>966.32</v>
      </c>
      <c r="Y108" s="450">
        <v>894.73</v>
      </c>
      <c r="Z108" s="450">
        <v>858.41800000000012</v>
      </c>
      <c r="AA108" s="436">
        <v>780.38</v>
      </c>
      <c r="AB108" s="409">
        <v>780.38</v>
      </c>
      <c r="AC108" s="409">
        <v>780.38</v>
      </c>
      <c r="AD108" s="376">
        <v>711.71249999999998</v>
      </c>
      <c r="AE108" s="305">
        <v>569.37</v>
      </c>
      <c r="AF108" s="289">
        <v>567.88875000000007</v>
      </c>
      <c r="AG108" s="277">
        <v>454.31100000000004</v>
      </c>
      <c r="AH108" s="263">
        <v>454.31100000000004</v>
      </c>
      <c r="AI108" s="263">
        <v>454.31100000000004</v>
      </c>
      <c r="AJ108" s="208">
        <v>408.86999999999995</v>
      </c>
      <c r="AK108" s="208">
        <v>408.86999999999995</v>
      </c>
      <c r="AL108" s="208">
        <v>408.86999999999995</v>
      </c>
      <c r="AM108" s="208">
        <v>408.86999999999995</v>
      </c>
      <c r="AN108" s="208">
        <v>368.75</v>
      </c>
      <c r="AO108" s="191">
        <v>295</v>
      </c>
      <c r="AP108" s="312">
        <f t="shared" ca="1" si="9"/>
        <v>1</v>
      </c>
    </row>
    <row r="109" spans="1:49" ht="23.1" customHeight="1" x14ac:dyDescent="0.25">
      <c r="A109" s="449" t="s">
        <v>251</v>
      </c>
      <c r="B109" s="2">
        <v>1888</v>
      </c>
      <c r="C109" s="2" t="s">
        <v>406</v>
      </c>
      <c r="D109" s="4" t="s">
        <v>793</v>
      </c>
      <c r="E109" s="116">
        <f t="shared" si="22"/>
        <v>3200</v>
      </c>
      <c r="F109" s="117">
        <f t="shared" si="22"/>
        <v>2000</v>
      </c>
      <c r="G109" s="101"/>
      <c r="I109" s="45"/>
      <c r="K109" s="202">
        <f t="shared" si="10"/>
        <v>3200</v>
      </c>
      <c r="L109" s="202">
        <f t="shared" si="10"/>
        <v>2000</v>
      </c>
      <c r="M109" s="51"/>
      <c r="N109" s="13">
        <f t="shared" si="14"/>
        <v>3195</v>
      </c>
      <c r="O109" s="13">
        <f t="shared" si="15"/>
        <v>1917</v>
      </c>
      <c r="P109" s="51"/>
      <c r="Q109" s="587">
        <v>1278</v>
      </c>
      <c r="R109" s="587">
        <v>1278</v>
      </c>
      <c r="S109" s="562">
        <v>1161.6400000000001</v>
      </c>
      <c r="T109" s="562">
        <v>1161.6400000000001</v>
      </c>
      <c r="U109" s="554">
        <v>1161.6400000000001</v>
      </c>
      <c r="V109" s="477">
        <v>1161.6400000000001</v>
      </c>
      <c r="W109" s="477">
        <v>1161.6400000000001</v>
      </c>
      <c r="X109" s="477">
        <v>1161.6400000000001</v>
      </c>
      <c r="Y109" s="450">
        <v>1075.5899999999999</v>
      </c>
      <c r="Z109" s="450">
        <v>1075.58</v>
      </c>
      <c r="AA109" s="436">
        <v>977.8</v>
      </c>
      <c r="AB109" s="409">
        <v>977.8</v>
      </c>
      <c r="AC109" s="409">
        <v>977.8</v>
      </c>
      <c r="AD109" s="376">
        <v>892.15000000000009</v>
      </c>
      <c r="AE109" s="305">
        <v>713.72</v>
      </c>
      <c r="AF109" s="289">
        <v>682.68750000000011</v>
      </c>
      <c r="AG109" s="277">
        <v>546.15000000000009</v>
      </c>
      <c r="AH109" s="263">
        <v>546.15000000000009</v>
      </c>
      <c r="AI109" s="263">
        <v>546.15000000000009</v>
      </c>
      <c r="AJ109" s="208">
        <v>491.53103999999996</v>
      </c>
      <c r="AK109" s="208">
        <v>491.53103999999996</v>
      </c>
      <c r="AL109" s="208">
        <v>491.53103999999996</v>
      </c>
      <c r="AM109" s="208">
        <v>491.53103999999996</v>
      </c>
      <c r="AN109" s="208">
        <v>443.29999999999995</v>
      </c>
      <c r="AO109" s="191">
        <v>354.64</v>
      </c>
      <c r="AP109" s="312">
        <f t="shared" ca="1" si="9"/>
        <v>1</v>
      </c>
    </row>
    <row r="110" spans="1:49" ht="23.1" customHeight="1" x14ac:dyDescent="0.25">
      <c r="A110" s="449" t="s">
        <v>251</v>
      </c>
      <c r="B110" s="2">
        <v>1890</v>
      </c>
      <c r="C110" s="2" t="s">
        <v>408</v>
      </c>
      <c r="D110" s="4" t="s">
        <v>794</v>
      </c>
      <c r="E110" s="116">
        <f t="shared" si="22"/>
        <v>4100</v>
      </c>
      <c r="F110" s="117">
        <f t="shared" si="22"/>
        <v>2500</v>
      </c>
      <c r="G110" s="101"/>
      <c r="I110" s="45"/>
      <c r="K110" s="202">
        <f t="shared" si="10"/>
        <v>4100</v>
      </c>
      <c r="L110" s="202">
        <f t="shared" si="10"/>
        <v>2500</v>
      </c>
      <c r="M110" s="51"/>
      <c r="N110" s="13">
        <f t="shared" si="14"/>
        <v>4027.5</v>
      </c>
      <c r="O110" s="13">
        <f t="shared" si="15"/>
        <v>2416.5</v>
      </c>
      <c r="P110" s="51"/>
      <c r="Q110" s="587">
        <v>1611</v>
      </c>
      <c r="R110" s="587">
        <v>1611</v>
      </c>
      <c r="S110" s="562">
        <v>1464.33</v>
      </c>
      <c r="T110" s="562">
        <v>1464.33</v>
      </c>
      <c r="U110" s="554">
        <v>1464.33</v>
      </c>
      <c r="V110" s="477">
        <v>1464.33</v>
      </c>
      <c r="W110" s="477">
        <v>1464.33</v>
      </c>
      <c r="X110" s="477">
        <v>1464.33</v>
      </c>
      <c r="Y110" s="450">
        <v>1355.8489999999999</v>
      </c>
      <c r="Z110" s="450">
        <v>1355.8489999999999</v>
      </c>
      <c r="AA110" s="436">
        <v>1232.5899999999999</v>
      </c>
      <c r="AB110" s="409">
        <v>1232.5899999999999</v>
      </c>
      <c r="AC110" s="409">
        <v>1232.5899999999999</v>
      </c>
      <c r="AD110" s="376">
        <v>1124.625</v>
      </c>
      <c r="AE110" s="305">
        <v>899.7</v>
      </c>
      <c r="AF110" s="289">
        <v>860.58500000000004</v>
      </c>
      <c r="AG110" s="277">
        <v>688.46800000000007</v>
      </c>
      <c r="AH110" s="263">
        <v>688.46800000000007</v>
      </c>
      <c r="AI110" s="263">
        <v>688.46800000000007</v>
      </c>
      <c r="AJ110" s="208">
        <v>619.61129999999991</v>
      </c>
      <c r="AK110" s="208">
        <v>619.61129999999991</v>
      </c>
      <c r="AL110" s="208">
        <v>619.61129999999991</v>
      </c>
      <c r="AM110" s="208">
        <v>619.61129999999991</v>
      </c>
      <c r="AN110" s="208">
        <v>558.8125</v>
      </c>
      <c r="AO110" s="191">
        <v>447.05</v>
      </c>
      <c r="AP110" s="312">
        <f t="shared" ca="1" si="9"/>
        <v>1</v>
      </c>
    </row>
    <row r="111" spans="1:49" ht="23.1" customHeight="1" x14ac:dyDescent="0.25">
      <c r="A111" s="449" t="s">
        <v>251</v>
      </c>
      <c r="B111" s="2">
        <v>1891</v>
      </c>
      <c r="C111" s="2" t="s">
        <v>409</v>
      </c>
      <c r="D111" s="4" t="s">
        <v>795</v>
      </c>
      <c r="E111" s="116">
        <f t="shared" si="22"/>
        <v>4600</v>
      </c>
      <c r="F111" s="117">
        <f t="shared" si="22"/>
        <v>2800</v>
      </c>
      <c r="G111" s="101"/>
      <c r="I111" s="45"/>
      <c r="K111" s="202">
        <f t="shared" si="10"/>
        <v>4600</v>
      </c>
      <c r="L111" s="202">
        <f t="shared" si="10"/>
        <v>2800</v>
      </c>
      <c r="M111" s="51"/>
      <c r="N111" s="13">
        <f t="shared" si="14"/>
        <v>4567.5</v>
      </c>
      <c r="O111" s="13">
        <f t="shared" si="15"/>
        <v>2740.5</v>
      </c>
      <c r="P111" s="51"/>
      <c r="Q111" s="587">
        <v>1827</v>
      </c>
      <c r="R111" s="587">
        <v>1827</v>
      </c>
      <c r="S111" s="562">
        <v>1661.12</v>
      </c>
      <c r="T111" s="562">
        <v>1661.12</v>
      </c>
      <c r="U111" s="554">
        <v>1661.12</v>
      </c>
      <c r="V111" s="477">
        <v>1661.12</v>
      </c>
      <c r="W111" s="477">
        <v>1661.12</v>
      </c>
      <c r="X111" s="477">
        <v>1661.12</v>
      </c>
      <c r="Y111" s="450">
        <v>1538.075</v>
      </c>
      <c r="Z111" s="450">
        <v>1538.075</v>
      </c>
      <c r="AA111" s="436">
        <v>1398.25</v>
      </c>
      <c r="AB111" s="409">
        <v>1398.25</v>
      </c>
      <c r="AC111" s="409">
        <v>1398.25</v>
      </c>
      <c r="AD111" s="376">
        <v>1275.7750000000001</v>
      </c>
      <c r="AE111" s="305">
        <v>1020.62</v>
      </c>
      <c r="AF111" s="289">
        <v>976.23625000000004</v>
      </c>
      <c r="AG111" s="277">
        <v>780.98900000000003</v>
      </c>
      <c r="AH111" s="263">
        <v>780.98900000000003</v>
      </c>
      <c r="AI111" s="263">
        <v>780.98900000000003</v>
      </c>
      <c r="AJ111" s="208">
        <v>702.89603999999997</v>
      </c>
      <c r="AK111" s="208">
        <v>702.89603999999997</v>
      </c>
      <c r="AL111" s="208">
        <v>702.89603999999997</v>
      </c>
      <c r="AM111" s="208">
        <v>702.89603999999997</v>
      </c>
      <c r="AN111" s="208">
        <v>633.92499999999995</v>
      </c>
      <c r="AO111" s="191">
        <v>507.14</v>
      </c>
      <c r="AP111" s="312">
        <f t="shared" ca="1" si="9"/>
        <v>1</v>
      </c>
    </row>
    <row r="112" spans="1:49" ht="23.1" customHeight="1" x14ac:dyDescent="0.25">
      <c r="E112" s="138"/>
      <c r="F112" s="139"/>
      <c r="J112" s="34"/>
      <c r="K112" s="202">
        <f t="shared" si="10"/>
        <v>0</v>
      </c>
      <c r="L112" s="202">
        <f t="shared" si="10"/>
        <v>0</v>
      </c>
      <c r="M112" s="2"/>
      <c r="N112" s="13"/>
      <c r="O112" s="13"/>
      <c r="P112" s="2"/>
      <c r="Q112" s="398"/>
      <c r="R112" s="398"/>
      <c r="S112" s="398"/>
      <c r="T112" s="398"/>
      <c r="U112" s="398"/>
      <c r="V112" s="398"/>
      <c r="W112" s="398"/>
      <c r="X112" s="398"/>
      <c r="Y112" s="398"/>
      <c r="Z112" s="398"/>
      <c r="AA112" s="400"/>
      <c r="AB112" s="401"/>
      <c r="AC112" s="401"/>
      <c r="AD112" s="329"/>
      <c r="AE112" s="329"/>
      <c r="AF112" s="330"/>
      <c r="AG112" s="280"/>
      <c r="AH112" s="331"/>
      <c r="AI112" s="331"/>
      <c r="AJ112" s="237"/>
      <c r="AK112" s="237"/>
      <c r="AL112" s="237"/>
      <c r="AM112" s="237"/>
      <c r="AN112" s="237"/>
      <c r="AO112" s="197"/>
      <c r="AP112" s="312" t="e">
        <f t="shared" ca="1" si="9"/>
        <v>#DIV/0!</v>
      </c>
    </row>
    <row r="113" spans="1:49" ht="23.1" customHeight="1" x14ac:dyDescent="0.25">
      <c r="D113" s="615" t="s">
        <v>280</v>
      </c>
      <c r="E113" s="615"/>
      <c r="F113" s="615"/>
      <c r="G113" s="615"/>
      <c r="H113" s="615"/>
      <c r="I113" s="615"/>
      <c r="K113" s="202">
        <f t="shared" si="10"/>
        <v>0</v>
      </c>
      <c r="L113" s="202">
        <f t="shared" si="10"/>
        <v>0</v>
      </c>
      <c r="M113" s="51"/>
      <c r="N113" s="13"/>
      <c r="O113" s="13"/>
      <c r="P113" s="51"/>
      <c r="Q113" s="588">
        <v>45589</v>
      </c>
      <c r="R113" s="588">
        <v>45589</v>
      </c>
      <c r="S113" s="588">
        <v>45589</v>
      </c>
      <c r="T113" s="571">
        <v>45569</v>
      </c>
      <c r="U113" s="553">
        <v>45483</v>
      </c>
      <c r="V113" s="476">
        <v>45455</v>
      </c>
      <c r="W113" s="476">
        <v>45425</v>
      </c>
      <c r="X113" s="476">
        <v>45394</v>
      </c>
      <c r="Y113" s="473">
        <v>220324</v>
      </c>
      <c r="Z113" s="398"/>
      <c r="AA113" s="400"/>
      <c r="AB113" s="401"/>
      <c r="AC113" s="401"/>
      <c r="AD113" s="329"/>
      <c r="AE113" s="300"/>
      <c r="AF113" s="289"/>
      <c r="AG113" s="277"/>
      <c r="AH113" s="208"/>
      <c r="AI113" s="208"/>
      <c r="AJ113" s="208"/>
      <c r="AK113" s="208"/>
      <c r="AL113" s="208"/>
      <c r="AM113" s="208"/>
      <c r="AN113" s="208"/>
      <c r="AO113" s="191"/>
      <c r="AP113" s="312">
        <f t="shared" ca="1" si="9"/>
        <v>1</v>
      </c>
    </row>
    <row r="114" spans="1:49" s="66" customFormat="1" ht="23.1" customHeight="1" x14ac:dyDescent="0.25">
      <c r="A114" s="448" t="s">
        <v>238</v>
      </c>
      <c r="B114" s="60">
        <v>1938</v>
      </c>
      <c r="C114" s="2" t="s">
        <v>442</v>
      </c>
      <c r="D114" s="91" t="s">
        <v>143</v>
      </c>
      <c r="E114" s="116">
        <f t="shared" ref="E114:F117" si="23">K114</f>
        <v>2600</v>
      </c>
      <c r="F114" s="117">
        <f t="shared" si="23"/>
        <v>1600</v>
      </c>
      <c r="G114" s="101"/>
      <c r="H114" s="2"/>
      <c r="I114" s="45"/>
      <c r="J114" s="33"/>
      <c r="K114" s="202">
        <f t="shared" si="10"/>
        <v>2600</v>
      </c>
      <c r="L114" s="202">
        <f t="shared" si="10"/>
        <v>1600</v>
      </c>
      <c r="M114" s="51"/>
      <c r="N114" s="13">
        <f t="shared" si="14"/>
        <v>2585</v>
      </c>
      <c r="O114" s="13">
        <f t="shared" si="15"/>
        <v>1551</v>
      </c>
      <c r="P114" s="63"/>
      <c r="Q114" s="587">
        <v>1034</v>
      </c>
      <c r="R114" s="587">
        <v>1034</v>
      </c>
      <c r="S114" s="587">
        <v>1034</v>
      </c>
      <c r="T114" s="562">
        <v>939.25</v>
      </c>
      <c r="U114" s="554">
        <v>939.25</v>
      </c>
      <c r="V114" s="477">
        <v>939.25</v>
      </c>
      <c r="W114" s="477">
        <v>939.25</v>
      </c>
      <c r="X114" s="477">
        <v>939.25</v>
      </c>
      <c r="Y114" s="450">
        <v>869.6930000000001</v>
      </c>
      <c r="Z114" s="450">
        <v>869.6930000000001</v>
      </c>
      <c r="AA114" s="436">
        <v>790.63</v>
      </c>
      <c r="AB114" s="409">
        <v>790.63</v>
      </c>
      <c r="AC114" s="409">
        <v>790.63</v>
      </c>
      <c r="AD114" s="376">
        <v>721.375</v>
      </c>
      <c r="AE114" s="305">
        <v>577.1</v>
      </c>
      <c r="AF114" s="289">
        <v>530.77750000000003</v>
      </c>
      <c r="AG114" s="277">
        <v>424.62200000000001</v>
      </c>
      <c r="AH114" s="263">
        <v>424.62200000000001</v>
      </c>
      <c r="AI114" s="263">
        <v>424.62200000000001</v>
      </c>
      <c r="AJ114" s="208">
        <v>382.16178000000002</v>
      </c>
      <c r="AK114" s="208">
        <v>382.16178000000002</v>
      </c>
      <c r="AL114" s="208">
        <v>382.16178000000002</v>
      </c>
      <c r="AM114" s="208">
        <v>382.16178000000002</v>
      </c>
      <c r="AN114" s="208">
        <v>344.66250000000002</v>
      </c>
      <c r="AO114" s="192">
        <v>275.73</v>
      </c>
      <c r="AP114" s="312">
        <f ca="1">Q114/OFFSET(Q114,0,1)</f>
        <v>1</v>
      </c>
      <c r="AQ114" s="144"/>
    </row>
    <row r="115" spans="1:49" s="144" customFormat="1" ht="23.1" customHeight="1" x14ac:dyDescent="0.25">
      <c r="A115" s="449"/>
      <c r="B115" s="2">
        <v>1939</v>
      </c>
      <c r="C115" s="2" t="s">
        <v>443</v>
      </c>
      <c r="D115" s="91" t="s">
        <v>43</v>
      </c>
      <c r="E115" s="116">
        <f t="shared" si="23"/>
        <v>3400</v>
      </c>
      <c r="F115" s="117">
        <f t="shared" si="23"/>
        <v>2100</v>
      </c>
      <c r="G115" s="101"/>
      <c r="H115" s="2"/>
      <c r="I115" s="45"/>
      <c r="J115" s="33"/>
      <c r="K115" s="202">
        <f t="shared" si="10"/>
        <v>3400</v>
      </c>
      <c r="L115" s="202">
        <f t="shared" si="10"/>
        <v>2100</v>
      </c>
      <c r="M115" s="51"/>
      <c r="N115" s="13">
        <f t="shared" si="14"/>
        <v>3362.5</v>
      </c>
      <c r="O115" s="13">
        <f t="shared" si="15"/>
        <v>2017.5</v>
      </c>
      <c r="P115" s="51"/>
      <c r="Q115" s="587">
        <v>1345</v>
      </c>
      <c r="R115" s="587">
        <v>1345</v>
      </c>
      <c r="S115" s="587">
        <v>1345</v>
      </c>
      <c r="T115" s="562">
        <v>1222.1300000000001</v>
      </c>
      <c r="U115" s="554">
        <v>1222.1300000000001</v>
      </c>
      <c r="V115" s="477">
        <v>1222.1300000000001</v>
      </c>
      <c r="W115" s="477">
        <v>1222.1300000000001</v>
      </c>
      <c r="X115" s="477">
        <v>1222.1300000000001</v>
      </c>
      <c r="Y115" s="450">
        <v>1131.5920000000001</v>
      </c>
      <c r="Z115" s="450">
        <v>1131.5920000000001</v>
      </c>
      <c r="AA115" s="436">
        <v>1028.72</v>
      </c>
      <c r="AB115" s="409">
        <v>1028.72</v>
      </c>
      <c r="AC115" s="409">
        <v>1028.72</v>
      </c>
      <c r="AD115" s="376">
        <v>938.61249999999995</v>
      </c>
      <c r="AE115" s="305">
        <v>750.89</v>
      </c>
      <c r="AF115" s="289">
        <v>690.62125000000015</v>
      </c>
      <c r="AG115" s="277">
        <v>552.49700000000007</v>
      </c>
      <c r="AH115" s="263">
        <v>552.49700000000007</v>
      </c>
      <c r="AI115" s="263">
        <v>552.49700000000007</v>
      </c>
      <c r="AJ115" s="208">
        <v>497.24135999999993</v>
      </c>
      <c r="AK115" s="208">
        <v>497.24135999999993</v>
      </c>
      <c r="AL115" s="208">
        <v>497.24135999999993</v>
      </c>
      <c r="AM115" s="208">
        <v>497.24135999999993</v>
      </c>
      <c r="AN115" s="208">
        <v>448.45</v>
      </c>
      <c r="AO115" s="191">
        <v>358.76</v>
      </c>
      <c r="AP115" s="312">
        <f t="shared" ref="AP115:AP178" ca="1" si="24">Q115/OFFSET(Q115,0,1)</f>
        <v>1</v>
      </c>
      <c r="AR115" s="34"/>
      <c r="AS115" s="34"/>
      <c r="AT115" s="34"/>
      <c r="AU115" s="34"/>
      <c r="AV115" s="34"/>
      <c r="AW115" s="34"/>
    </row>
    <row r="116" spans="1:49" s="144" customFormat="1" ht="23.1" customHeight="1" x14ac:dyDescent="0.25">
      <c r="A116" s="449"/>
      <c r="B116" s="2">
        <v>1940</v>
      </c>
      <c r="C116" s="2" t="s">
        <v>444</v>
      </c>
      <c r="D116" s="91" t="s">
        <v>41</v>
      </c>
      <c r="E116" s="116">
        <f t="shared" si="23"/>
        <v>5000</v>
      </c>
      <c r="F116" s="117">
        <f t="shared" si="23"/>
        <v>3000</v>
      </c>
      <c r="G116" s="101"/>
      <c r="H116" s="2"/>
      <c r="I116" s="45"/>
      <c r="J116" s="33"/>
      <c r="K116" s="202">
        <f t="shared" si="10"/>
        <v>5000</v>
      </c>
      <c r="L116" s="202">
        <f t="shared" si="10"/>
        <v>3000</v>
      </c>
      <c r="M116" s="51"/>
      <c r="N116" s="13">
        <f t="shared" si="14"/>
        <v>4950</v>
      </c>
      <c r="O116" s="13">
        <f t="shared" si="15"/>
        <v>2970</v>
      </c>
      <c r="P116" s="51"/>
      <c r="Q116" s="587">
        <v>1980</v>
      </c>
      <c r="R116" s="587">
        <v>1980</v>
      </c>
      <c r="S116" s="587">
        <v>1980</v>
      </c>
      <c r="T116" s="562">
        <v>1799.52</v>
      </c>
      <c r="U116" s="554">
        <v>1799.52</v>
      </c>
      <c r="V116" s="477">
        <v>1799.52</v>
      </c>
      <c r="W116" s="477">
        <v>1799.52</v>
      </c>
      <c r="X116" s="477">
        <v>1799.52</v>
      </c>
      <c r="Y116" s="450">
        <v>1666.2250000000001</v>
      </c>
      <c r="Z116" s="450">
        <v>1666.2250000000001</v>
      </c>
      <c r="AA116" s="436">
        <v>1514.75</v>
      </c>
      <c r="AB116" s="409">
        <v>1514.75</v>
      </c>
      <c r="AC116" s="409">
        <v>1514.75</v>
      </c>
      <c r="AD116" s="376">
        <v>1382.075</v>
      </c>
      <c r="AE116" s="305">
        <v>1105.6600000000001</v>
      </c>
      <c r="AF116" s="289">
        <v>1016.9087500000002</v>
      </c>
      <c r="AG116" s="277">
        <v>813.52700000000016</v>
      </c>
      <c r="AH116" s="263">
        <v>813.52700000000016</v>
      </c>
      <c r="AI116" s="263">
        <v>813.52700000000016</v>
      </c>
      <c r="AJ116" s="208">
        <v>661</v>
      </c>
      <c r="AK116" s="234">
        <v>661</v>
      </c>
      <c r="AL116" s="208">
        <v>732.18221999999992</v>
      </c>
      <c r="AM116" s="208">
        <v>732.18221999999992</v>
      </c>
      <c r="AN116" s="208">
        <v>660.33749999999998</v>
      </c>
      <c r="AO116" s="191">
        <v>528.27</v>
      </c>
      <c r="AP116" s="312">
        <f t="shared" ca="1" si="24"/>
        <v>1</v>
      </c>
      <c r="AR116" s="34"/>
      <c r="AS116" s="34"/>
      <c r="AT116" s="34"/>
      <c r="AU116" s="34"/>
      <c r="AV116" s="34"/>
      <c r="AW116" s="34"/>
    </row>
    <row r="117" spans="1:49" s="144" customFormat="1" ht="23.1" customHeight="1" x14ac:dyDescent="0.25">
      <c r="A117" s="449"/>
      <c r="B117" s="2">
        <v>1940</v>
      </c>
      <c r="C117" s="2" t="s">
        <v>849</v>
      </c>
      <c r="D117" s="91" t="s">
        <v>850</v>
      </c>
      <c r="E117" s="116">
        <f t="shared" si="23"/>
        <v>7700</v>
      </c>
      <c r="F117" s="117">
        <f t="shared" si="23"/>
        <v>4700</v>
      </c>
      <c r="G117" s="101"/>
      <c r="H117" s="2"/>
      <c r="I117" s="45"/>
      <c r="J117" s="33"/>
      <c r="K117" s="202">
        <f t="shared" si="10"/>
        <v>7700</v>
      </c>
      <c r="L117" s="202">
        <f t="shared" si="10"/>
        <v>4700</v>
      </c>
      <c r="M117" s="51"/>
      <c r="N117" s="13">
        <f t="shared" si="14"/>
        <v>7697.5</v>
      </c>
      <c r="O117" s="13">
        <f t="shared" si="15"/>
        <v>4618.5</v>
      </c>
      <c r="P117" s="51"/>
      <c r="Q117" s="587">
        <v>3079</v>
      </c>
      <c r="R117" s="587">
        <v>3079</v>
      </c>
      <c r="S117" s="562">
        <v>3079</v>
      </c>
      <c r="T117" s="562">
        <v>2798.77</v>
      </c>
      <c r="U117" s="554">
        <v>2798.77</v>
      </c>
      <c r="V117" s="477">
        <v>2798.77</v>
      </c>
      <c r="W117" s="477">
        <v>2798.77</v>
      </c>
      <c r="X117" s="477">
        <v>2798.77</v>
      </c>
      <c r="Y117" s="450">
        <v>2591.4569999999999</v>
      </c>
      <c r="Z117" s="450">
        <v>2591.4569999999999</v>
      </c>
      <c r="AA117" s="436">
        <v>2355.87</v>
      </c>
      <c r="AB117" s="409">
        <v>2355.87</v>
      </c>
      <c r="AC117" s="409">
        <v>2355.87</v>
      </c>
      <c r="AD117" s="376">
        <v>1382.075</v>
      </c>
      <c r="AE117" s="305">
        <v>1105.6600000000001</v>
      </c>
      <c r="AF117" s="289">
        <v>1016.9087500000002</v>
      </c>
      <c r="AG117" s="277">
        <v>813.52700000000016</v>
      </c>
      <c r="AH117" s="263">
        <v>813.52700000000016</v>
      </c>
      <c r="AI117" s="263">
        <v>813.52700000000016</v>
      </c>
      <c r="AJ117" s="208">
        <v>661</v>
      </c>
      <c r="AK117" s="234">
        <v>661</v>
      </c>
      <c r="AL117" s="208">
        <v>732.18221999999992</v>
      </c>
      <c r="AM117" s="208">
        <v>732.18221999999992</v>
      </c>
      <c r="AN117" s="208">
        <v>660.33749999999998</v>
      </c>
      <c r="AO117" s="191">
        <v>528.27</v>
      </c>
      <c r="AP117" s="312">
        <f t="shared" ca="1" si="24"/>
        <v>1</v>
      </c>
      <c r="AR117" s="34"/>
      <c r="AS117" s="34"/>
      <c r="AT117" s="34"/>
      <c r="AU117" s="34"/>
      <c r="AV117" s="34"/>
      <c r="AW117" s="34"/>
    </row>
    <row r="118" spans="1:49" s="144" customFormat="1" ht="20.100000000000001" customHeight="1" x14ac:dyDescent="0.25">
      <c r="A118" s="2"/>
      <c r="B118" s="2"/>
      <c r="C118" s="2"/>
      <c r="D118" s="2"/>
      <c r="E118" s="138"/>
      <c r="F118" s="139"/>
      <c r="G118" s="99"/>
      <c r="H118" s="2"/>
      <c r="I118" s="2"/>
      <c r="J118" s="34"/>
      <c r="K118" s="202">
        <f t="shared" si="10"/>
        <v>0</v>
      </c>
      <c r="L118" s="202">
        <f t="shared" si="10"/>
        <v>0</v>
      </c>
      <c r="M118" s="2"/>
      <c r="N118" s="13"/>
      <c r="O118" s="13"/>
      <c r="P118" s="2"/>
      <c r="Q118" s="398"/>
      <c r="R118" s="398"/>
      <c r="S118" s="398"/>
      <c r="T118" s="398"/>
      <c r="U118" s="398"/>
      <c r="V118" s="398"/>
      <c r="W118" s="398"/>
      <c r="X118" s="398"/>
      <c r="Y118" s="398"/>
      <c r="Z118" s="398"/>
      <c r="AA118" s="400"/>
      <c r="AB118" s="401"/>
      <c r="AC118" s="401"/>
      <c r="AD118" s="329"/>
      <c r="AE118" s="329"/>
      <c r="AF118" s="330"/>
      <c r="AG118" s="280"/>
      <c r="AH118" s="331"/>
      <c r="AI118" s="331"/>
      <c r="AJ118" s="237"/>
      <c r="AK118" s="334"/>
      <c r="AL118" s="237"/>
      <c r="AM118" s="237"/>
      <c r="AN118" s="237"/>
      <c r="AO118" s="197"/>
      <c r="AP118" s="312" t="e">
        <f t="shared" ca="1" si="24"/>
        <v>#DIV/0!</v>
      </c>
      <c r="AR118" s="34"/>
      <c r="AS118" s="34"/>
      <c r="AT118" s="34"/>
      <c r="AU118" s="34"/>
      <c r="AV118" s="34"/>
      <c r="AW118" s="34"/>
    </row>
    <row r="119" spans="1:49" s="144" customFormat="1" ht="23.1" customHeight="1" x14ac:dyDescent="0.25">
      <c r="A119" s="2"/>
      <c r="B119" s="2"/>
      <c r="C119" s="2"/>
      <c r="D119" s="615" t="s">
        <v>273</v>
      </c>
      <c r="E119" s="615"/>
      <c r="F119" s="615"/>
      <c r="G119" s="615"/>
      <c r="H119" s="615"/>
      <c r="I119" s="615"/>
      <c r="J119" s="33"/>
      <c r="K119" s="202">
        <f t="shared" si="10"/>
        <v>0</v>
      </c>
      <c r="L119" s="202">
        <f t="shared" si="10"/>
        <v>0</v>
      </c>
      <c r="M119" s="51"/>
      <c r="N119" s="13"/>
      <c r="O119" s="13"/>
      <c r="P119" s="51"/>
      <c r="Q119" s="588">
        <v>45589</v>
      </c>
      <c r="R119" s="588">
        <v>45589</v>
      </c>
      <c r="S119" s="571">
        <v>45569</v>
      </c>
      <c r="T119" s="571">
        <v>45569</v>
      </c>
      <c r="U119" s="553">
        <v>45483</v>
      </c>
      <c r="V119" s="476">
        <v>45455</v>
      </c>
      <c r="W119" s="476">
        <v>45425</v>
      </c>
      <c r="X119" s="476">
        <v>45394</v>
      </c>
      <c r="Y119" s="473">
        <v>220324</v>
      </c>
      <c r="Z119" s="398"/>
      <c r="AA119" s="400"/>
      <c r="AB119" s="401"/>
      <c r="AC119" s="401"/>
      <c r="AD119" s="376"/>
      <c r="AE119" s="305"/>
      <c r="AF119" s="289"/>
      <c r="AG119" s="277"/>
      <c r="AH119" s="263"/>
      <c r="AI119" s="263"/>
      <c r="AJ119" s="208"/>
      <c r="AK119" s="208"/>
      <c r="AL119" s="208"/>
      <c r="AM119" s="208"/>
      <c r="AN119" s="208"/>
      <c r="AO119" s="191"/>
      <c r="AP119" s="312">
        <f t="shared" ca="1" si="24"/>
        <v>1</v>
      </c>
      <c r="AR119" s="34"/>
      <c r="AS119" s="34"/>
      <c r="AT119" s="34"/>
      <c r="AU119" s="34"/>
      <c r="AV119" s="34"/>
      <c r="AW119" s="34"/>
    </row>
    <row r="120" spans="1:49" s="144" customFormat="1" ht="23.1" customHeight="1" x14ac:dyDescent="0.25">
      <c r="A120" s="449"/>
      <c r="B120" s="2">
        <v>1917</v>
      </c>
      <c r="C120" s="2" t="s">
        <v>432</v>
      </c>
      <c r="D120" s="4" t="s">
        <v>135</v>
      </c>
      <c r="E120" s="116">
        <f t="shared" ref="E120:F123" si="25">K120</f>
        <v>3600</v>
      </c>
      <c r="F120" s="117">
        <f t="shared" si="25"/>
        <v>2200</v>
      </c>
      <c r="G120" s="101"/>
      <c r="H120" s="45"/>
      <c r="I120" s="2"/>
      <c r="J120" s="33"/>
      <c r="K120" s="202">
        <f t="shared" si="10"/>
        <v>3600</v>
      </c>
      <c r="L120" s="202">
        <f t="shared" si="10"/>
        <v>2200</v>
      </c>
      <c r="M120" s="51"/>
      <c r="N120" s="13">
        <f t="shared" si="14"/>
        <v>3528</v>
      </c>
      <c r="O120" s="13">
        <f t="shared" si="15"/>
        <v>2116.8000000000002</v>
      </c>
      <c r="P120" s="51"/>
      <c r="Q120" s="587">
        <v>1411.2</v>
      </c>
      <c r="R120" s="587">
        <v>1411.2</v>
      </c>
      <c r="S120" s="562">
        <v>1282.9100000000001</v>
      </c>
      <c r="T120" s="562">
        <v>1282.9100000000001</v>
      </c>
      <c r="U120" s="554">
        <v>1282.9100000000001</v>
      </c>
      <c r="V120" s="477">
        <v>1282.9100000000001</v>
      </c>
      <c r="W120" s="477">
        <v>1282.9100000000001</v>
      </c>
      <c r="X120" s="477">
        <v>1282.9100000000001</v>
      </c>
      <c r="Y120" s="450">
        <v>1187.8790000000001</v>
      </c>
      <c r="Z120" s="450">
        <v>1187.8790000000001</v>
      </c>
      <c r="AA120" s="436">
        <v>1079.8900000000001</v>
      </c>
      <c r="AB120" s="409">
        <v>1079.8900000000001</v>
      </c>
      <c r="AC120" s="409">
        <v>1079.8900000000001</v>
      </c>
      <c r="AD120" s="376">
        <v>985.3</v>
      </c>
      <c r="AE120" s="305">
        <v>788.24</v>
      </c>
      <c r="AF120" s="289">
        <v>724.96875</v>
      </c>
      <c r="AG120" s="277">
        <v>579.97500000000002</v>
      </c>
      <c r="AH120" s="263">
        <v>579.97500000000002</v>
      </c>
      <c r="AI120" s="263">
        <v>579.97500000000002</v>
      </c>
      <c r="AJ120" s="208">
        <v>521.98145999999997</v>
      </c>
      <c r="AK120" s="208">
        <v>521.98145999999997</v>
      </c>
      <c r="AL120" s="208">
        <v>521.98145999999997</v>
      </c>
      <c r="AM120" s="208">
        <v>521.98145999999997</v>
      </c>
      <c r="AN120" s="208">
        <v>470.76250000000005</v>
      </c>
      <c r="AO120" s="191">
        <v>376.61</v>
      </c>
      <c r="AP120" s="312">
        <f t="shared" ca="1" si="24"/>
        <v>1</v>
      </c>
      <c r="AR120" s="34"/>
      <c r="AS120" s="34"/>
      <c r="AT120" s="34"/>
      <c r="AU120" s="34"/>
      <c r="AV120" s="34"/>
      <c r="AW120" s="34"/>
    </row>
    <row r="121" spans="1:49" s="144" customFormat="1" ht="23.1" customHeight="1" x14ac:dyDescent="0.25">
      <c r="A121" s="449"/>
      <c r="B121" s="2">
        <v>1918</v>
      </c>
      <c r="C121" s="2" t="s">
        <v>433</v>
      </c>
      <c r="D121" s="4" t="s">
        <v>136</v>
      </c>
      <c r="E121" s="116">
        <f t="shared" si="25"/>
        <v>6500</v>
      </c>
      <c r="F121" s="117">
        <f t="shared" si="25"/>
        <v>3900</v>
      </c>
      <c r="G121" s="101"/>
      <c r="H121" s="45"/>
      <c r="I121" s="2"/>
      <c r="J121" s="33"/>
      <c r="K121" s="202">
        <f t="shared" si="10"/>
        <v>6500</v>
      </c>
      <c r="L121" s="202">
        <f t="shared" si="10"/>
        <v>3900</v>
      </c>
      <c r="M121" s="51"/>
      <c r="N121" s="13">
        <f t="shared" si="14"/>
        <v>6415</v>
      </c>
      <c r="O121" s="13">
        <f t="shared" si="15"/>
        <v>3849</v>
      </c>
      <c r="P121" s="51"/>
      <c r="Q121" s="587">
        <v>2566</v>
      </c>
      <c r="R121" s="587">
        <v>2566</v>
      </c>
      <c r="S121" s="562">
        <v>2332.7399999999998</v>
      </c>
      <c r="T121" s="562">
        <v>2332.7399999999998</v>
      </c>
      <c r="U121" s="554">
        <v>2332.7399999999998</v>
      </c>
      <c r="V121" s="477">
        <v>2332.7399999999998</v>
      </c>
      <c r="W121" s="477">
        <v>2332.7399999999998</v>
      </c>
      <c r="X121" s="477">
        <v>2332.7399999999998</v>
      </c>
      <c r="Y121" s="450">
        <v>2159.9380000000001</v>
      </c>
      <c r="Z121" s="450">
        <v>2159.9380000000001</v>
      </c>
      <c r="AA121" s="436">
        <v>1963.58</v>
      </c>
      <c r="AB121" s="409">
        <v>1963.58</v>
      </c>
      <c r="AC121" s="409">
        <v>1963.58</v>
      </c>
      <c r="AD121" s="376">
        <v>1791.5875000000001</v>
      </c>
      <c r="AE121" s="305">
        <v>1433.27</v>
      </c>
      <c r="AF121" s="289">
        <v>1318.2125000000001</v>
      </c>
      <c r="AG121" s="277">
        <v>1054.5700000000002</v>
      </c>
      <c r="AH121" s="263">
        <v>1054.5700000000002</v>
      </c>
      <c r="AI121" s="263">
        <v>1054.5700000000002</v>
      </c>
      <c r="AJ121" s="208">
        <v>949.11893999999984</v>
      </c>
      <c r="AK121" s="208">
        <v>949.11893999999984</v>
      </c>
      <c r="AL121" s="208">
        <v>949.11893999999984</v>
      </c>
      <c r="AM121" s="208">
        <v>949.11893999999984</v>
      </c>
      <c r="AN121" s="208">
        <v>855.98749999999995</v>
      </c>
      <c r="AO121" s="191">
        <v>684.79</v>
      </c>
      <c r="AP121" s="312">
        <f t="shared" ca="1" si="24"/>
        <v>1</v>
      </c>
      <c r="AR121" s="34"/>
      <c r="AS121" s="34"/>
      <c r="AT121" s="34"/>
      <c r="AU121" s="34"/>
      <c r="AV121" s="34"/>
      <c r="AW121" s="34"/>
    </row>
    <row r="122" spans="1:49" s="144" customFormat="1" ht="23.1" customHeight="1" x14ac:dyDescent="0.25">
      <c r="A122" s="449"/>
      <c r="B122" s="2">
        <v>1919</v>
      </c>
      <c r="C122" s="2" t="s">
        <v>434</v>
      </c>
      <c r="D122" s="4" t="s">
        <v>253</v>
      </c>
      <c r="E122" s="116">
        <f t="shared" si="25"/>
        <v>13500</v>
      </c>
      <c r="F122" s="117">
        <f t="shared" si="25"/>
        <v>8100</v>
      </c>
      <c r="G122" s="101"/>
      <c r="H122" s="45"/>
      <c r="I122" s="2"/>
      <c r="J122" s="33"/>
      <c r="K122" s="202">
        <f t="shared" si="10"/>
        <v>13500</v>
      </c>
      <c r="L122" s="202">
        <f t="shared" si="10"/>
        <v>8100</v>
      </c>
      <c r="M122" s="51"/>
      <c r="N122" s="13">
        <f t="shared" si="14"/>
        <v>13415</v>
      </c>
      <c r="O122" s="13">
        <f t="shared" si="15"/>
        <v>8049</v>
      </c>
      <c r="P122" s="51"/>
      <c r="Q122" s="587">
        <v>5366</v>
      </c>
      <c r="R122" s="587">
        <v>5366</v>
      </c>
      <c r="S122" s="562">
        <v>4878.18</v>
      </c>
      <c r="T122" s="562">
        <v>4878.18</v>
      </c>
      <c r="U122" s="554">
        <v>4878.18</v>
      </c>
      <c r="V122" s="477">
        <v>4878.18</v>
      </c>
      <c r="W122" s="477">
        <v>4878.18</v>
      </c>
      <c r="X122" s="477">
        <v>4878.18</v>
      </c>
      <c r="Y122" s="450">
        <v>4516.8420000000006</v>
      </c>
      <c r="Z122" s="450">
        <v>4516.8420000000006</v>
      </c>
      <c r="AA122" s="436">
        <v>4106.22</v>
      </c>
      <c r="AB122" s="409">
        <v>4106.22</v>
      </c>
      <c r="AC122" s="409">
        <v>4106.22</v>
      </c>
      <c r="AD122" s="376">
        <v>3746.5499999999997</v>
      </c>
      <c r="AE122" s="305">
        <v>2997.24</v>
      </c>
      <c r="AF122" s="289">
        <v>2866.9162500000002</v>
      </c>
      <c r="AG122" s="277">
        <v>2293.5330000000004</v>
      </c>
      <c r="AH122" s="263">
        <v>2293.5330000000004</v>
      </c>
      <c r="AI122" s="263">
        <v>2293.5330000000004</v>
      </c>
      <c r="AJ122" s="208">
        <v>2064.1836599999997</v>
      </c>
      <c r="AK122" s="208">
        <v>2064.1836599999997</v>
      </c>
      <c r="AL122" s="208">
        <v>2064.1836599999997</v>
      </c>
      <c r="AM122" s="208">
        <v>2064.1836599999997</v>
      </c>
      <c r="AN122" s="208">
        <v>1861.6374999999998</v>
      </c>
      <c r="AO122" s="191">
        <v>1489.31</v>
      </c>
      <c r="AP122" s="312">
        <f t="shared" ca="1" si="24"/>
        <v>1</v>
      </c>
      <c r="AR122" s="34"/>
      <c r="AS122" s="34"/>
      <c r="AT122" s="34"/>
      <c r="AU122" s="34"/>
      <c r="AV122" s="34"/>
      <c r="AW122" s="34"/>
    </row>
    <row r="123" spans="1:49" s="144" customFormat="1" ht="23.1" customHeight="1" x14ac:dyDescent="0.25">
      <c r="A123" s="449"/>
      <c r="B123" s="2">
        <v>1920</v>
      </c>
      <c r="C123" s="2" t="s">
        <v>435</v>
      </c>
      <c r="D123" s="4" t="s">
        <v>137</v>
      </c>
      <c r="E123" s="116">
        <f t="shared" si="25"/>
        <v>18000</v>
      </c>
      <c r="F123" s="117">
        <f t="shared" si="25"/>
        <v>10800</v>
      </c>
      <c r="G123" s="101"/>
      <c r="H123" s="45"/>
      <c r="I123" s="2"/>
      <c r="J123" s="33"/>
      <c r="K123" s="202">
        <f t="shared" si="10"/>
        <v>18000</v>
      </c>
      <c r="L123" s="202">
        <f t="shared" si="10"/>
        <v>10800</v>
      </c>
      <c r="M123" s="51"/>
      <c r="N123" s="13">
        <f t="shared" si="14"/>
        <v>17982.95</v>
      </c>
      <c r="O123" s="13">
        <f t="shared" si="15"/>
        <v>10789.77</v>
      </c>
      <c r="P123" s="51"/>
      <c r="Q123" s="587">
        <v>7193.18</v>
      </c>
      <c r="R123" s="587">
        <v>7193.18</v>
      </c>
      <c r="S123" s="562">
        <v>6539.26</v>
      </c>
      <c r="T123" s="562">
        <v>6539.26</v>
      </c>
      <c r="U123" s="554">
        <v>6539.26</v>
      </c>
      <c r="V123" s="477">
        <v>6539.26</v>
      </c>
      <c r="W123" s="477">
        <v>6539.26</v>
      </c>
      <c r="X123" s="477">
        <v>6539.26</v>
      </c>
      <c r="Y123" s="450">
        <v>6054.8730000000005</v>
      </c>
      <c r="Z123" s="450">
        <v>6054.8730000000005</v>
      </c>
      <c r="AA123" s="436">
        <v>5504.43</v>
      </c>
      <c r="AB123" s="409">
        <v>5504.43</v>
      </c>
      <c r="AC123" s="409">
        <v>5504.43</v>
      </c>
      <c r="AD123" s="376">
        <v>5022.2875000000004</v>
      </c>
      <c r="AE123" s="305">
        <v>4017.83</v>
      </c>
      <c r="AF123" s="289">
        <v>3695.3262500000005</v>
      </c>
      <c r="AG123" s="277">
        <v>2956.2610000000004</v>
      </c>
      <c r="AH123" s="263">
        <v>2956.2610000000004</v>
      </c>
      <c r="AI123" s="263">
        <v>2956.2610000000004</v>
      </c>
      <c r="AJ123" s="208">
        <v>2361.9519</v>
      </c>
      <c r="AK123" s="208">
        <v>2361.9519</v>
      </c>
      <c r="AL123" s="208">
        <v>2361.9519</v>
      </c>
      <c r="AM123" s="208">
        <v>2361.9519</v>
      </c>
      <c r="AN123" s="208">
        <v>2130.1875</v>
      </c>
      <c r="AO123" s="191">
        <v>1704.15</v>
      </c>
      <c r="AP123" s="312">
        <f t="shared" ca="1" si="24"/>
        <v>1</v>
      </c>
      <c r="AR123" s="34"/>
      <c r="AS123" s="34"/>
      <c r="AT123" s="34"/>
      <c r="AU123" s="34"/>
      <c r="AV123" s="34"/>
      <c r="AW123" s="34"/>
    </row>
    <row r="124" spans="1:49" s="144" customFormat="1" ht="20.100000000000001" customHeight="1" x14ac:dyDescent="0.25">
      <c r="A124" s="2"/>
      <c r="B124" s="2"/>
      <c r="C124" s="2"/>
      <c r="D124" s="136"/>
      <c r="E124" s="138"/>
      <c r="F124" s="139"/>
      <c r="G124" s="99"/>
      <c r="H124" s="2"/>
      <c r="I124" s="2"/>
      <c r="J124" s="34"/>
      <c r="K124" s="202">
        <f t="shared" si="10"/>
        <v>0</v>
      </c>
      <c r="L124" s="202">
        <f t="shared" si="10"/>
        <v>0</v>
      </c>
      <c r="M124" s="2"/>
      <c r="N124" s="13"/>
      <c r="O124" s="13"/>
      <c r="P124" s="2"/>
      <c r="Q124" s="398"/>
      <c r="R124" s="398"/>
      <c r="S124" s="398"/>
      <c r="T124" s="398"/>
      <c r="U124" s="398"/>
      <c r="V124" s="398"/>
      <c r="W124" s="398"/>
      <c r="X124" s="398"/>
      <c r="Y124" s="398"/>
      <c r="Z124" s="398"/>
      <c r="AA124" s="400"/>
      <c r="AB124" s="401"/>
      <c r="AC124" s="401"/>
      <c r="AD124" s="329"/>
      <c r="AE124" s="329"/>
      <c r="AF124" s="330"/>
      <c r="AG124" s="280"/>
      <c r="AH124" s="331"/>
      <c r="AI124" s="331"/>
      <c r="AJ124" s="237"/>
      <c r="AK124" s="237"/>
      <c r="AL124" s="237"/>
      <c r="AM124" s="237"/>
      <c r="AN124" s="237"/>
      <c r="AO124" s="197"/>
      <c r="AP124" s="312" t="e">
        <f t="shared" ca="1" si="24"/>
        <v>#DIV/0!</v>
      </c>
      <c r="AR124" s="34"/>
      <c r="AS124" s="34"/>
      <c r="AT124" s="34"/>
      <c r="AU124" s="34"/>
      <c r="AV124" s="34"/>
      <c r="AW124" s="34"/>
    </row>
    <row r="125" spans="1:49" s="144" customFormat="1" ht="23.1" customHeight="1" x14ac:dyDescent="0.25">
      <c r="A125" s="2"/>
      <c r="B125" s="2"/>
      <c r="C125" s="2"/>
      <c r="D125" s="615" t="s">
        <v>276</v>
      </c>
      <c r="E125" s="615"/>
      <c r="F125" s="615"/>
      <c r="G125" s="615"/>
      <c r="H125" s="615"/>
      <c r="I125" s="615"/>
      <c r="J125" s="34"/>
      <c r="K125" s="202">
        <f t="shared" si="10"/>
        <v>0</v>
      </c>
      <c r="L125" s="202">
        <f t="shared" si="10"/>
        <v>0</v>
      </c>
      <c r="M125" s="2"/>
      <c r="N125" s="13"/>
      <c r="O125" s="13"/>
      <c r="P125" s="2"/>
      <c r="Q125" s="588">
        <v>45589</v>
      </c>
      <c r="R125" s="588">
        <v>45589</v>
      </c>
      <c r="S125" s="571">
        <v>45569</v>
      </c>
      <c r="T125" s="571">
        <v>45569</v>
      </c>
      <c r="U125" s="553">
        <v>45483</v>
      </c>
      <c r="V125" s="476">
        <v>45455</v>
      </c>
      <c r="W125" s="476">
        <v>45425</v>
      </c>
      <c r="X125" s="476">
        <v>45394</v>
      </c>
      <c r="Y125" s="473">
        <v>220324</v>
      </c>
      <c r="Z125" s="398"/>
      <c r="AA125" s="400"/>
      <c r="AB125" s="401"/>
      <c r="AC125" s="401"/>
      <c r="AD125" s="329"/>
      <c r="AE125" s="329"/>
      <c r="AF125" s="330"/>
      <c r="AG125" s="280"/>
      <c r="AH125" s="331"/>
      <c r="AI125" s="331"/>
      <c r="AJ125" s="237"/>
      <c r="AK125" s="237"/>
      <c r="AL125" s="237"/>
      <c r="AM125" s="237"/>
      <c r="AN125" s="237"/>
      <c r="AO125" s="197"/>
      <c r="AP125" s="312">
        <f t="shared" ca="1" si="24"/>
        <v>1</v>
      </c>
      <c r="AR125" s="34"/>
      <c r="AS125" s="34"/>
      <c r="AT125" s="34"/>
      <c r="AU125" s="34"/>
      <c r="AV125" s="34"/>
      <c r="AW125" s="34"/>
    </row>
    <row r="126" spans="1:49" s="144" customFormat="1" ht="23.1" customHeight="1" x14ac:dyDescent="0.25">
      <c r="A126" s="449"/>
      <c r="B126" s="2">
        <v>1980</v>
      </c>
      <c r="C126" s="2" t="s">
        <v>453</v>
      </c>
      <c r="D126" s="4" t="s">
        <v>151</v>
      </c>
      <c r="E126" s="116">
        <f t="shared" ref="E126:F133" si="26">K126</f>
        <v>800</v>
      </c>
      <c r="F126" s="117">
        <f t="shared" si="26"/>
        <v>500</v>
      </c>
      <c r="G126" s="101"/>
      <c r="H126" s="45"/>
      <c r="I126" s="2"/>
      <c r="J126" s="33"/>
      <c r="K126" s="202">
        <f t="shared" si="10"/>
        <v>800</v>
      </c>
      <c r="L126" s="202">
        <f t="shared" si="10"/>
        <v>500</v>
      </c>
      <c r="M126" s="51"/>
      <c r="N126" s="13">
        <f t="shared" si="14"/>
        <v>716.7</v>
      </c>
      <c r="O126" s="13">
        <f t="shared" si="15"/>
        <v>430.02</v>
      </c>
      <c r="P126" s="51"/>
      <c r="Q126" s="587">
        <v>286.68</v>
      </c>
      <c r="R126" s="587">
        <v>286.68</v>
      </c>
      <c r="S126" s="562">
        <v>260.62</v>
      </c>
      <c r="T126" s="562">
        <v>260.62</v>
      </c>
      <c r="U126" s="554">
        <v>260.62</v>
      </c>
      <c r="V126" s="477">
        <v>260.62</v>
      </c>
      <c r="W126" s="477">
        <v>260.62</v>
      </c>
      <c r="X126" s="477">
        <v>260.62</v>
      </c>
      <c r="Y126" s="450">
        <v>241.31800000000001</v>
      </c>
      <c r="Z126" s="450">
        <v>241.31800000000001</v>
      </c>
      <c r="AA126" s="436">
        <v>219.38</v>
      </c>
      <c r="AB126" s="409">
        <v>219.38</v>
      </c>
      <c r="AC126" s="409">
        <v>219.38</v>
      </c>
      <c r="AD126" s="376">
        <v>200.16249999999999</v>
      </c>
      <c r="AE126" s="305">
        <v>160.13</v>
      </c>
      <c r="AF126" s="289">
        <v>153.13768469999997</v>
      </c>
      <c r="AG126" s="277">
        <v>122.51014775999998</v>
      </c>
      <c r="AH126" s="263">
        <v>122.51014775999998</v>
      </c>
      <c r="AI126" s="263">
        <v>122.51014775999998</v>
      </c>
      <c r="AJ126" s="208">
        <v>110.27015999999999</v>
      </c>
      <c r="AK126" s="208">
        <v>110.27015999999999</v>
      </c>
      <c r="AL126" s="208">
        <v>110.27015999999999</v>
      </c>
      <c r="AM126" s="208">
        <v>110.27015999999999</v>
      </c>
      <c r="AN126" s="208">
        <v>99.45</v>
      </c>
      <c r="AO126" s="190">
        <v>79.56</v>
      </c>
      <c r="AP126" s="312">
        <f t="shared" ca="1" si="24"/>
        <v>1</v>
      </c>
      <c r="AR126" s="34"/>
      <c r="AS126" s="34"/>
      <c r="AT126" s="34"/>
      <c r="AU126" s="34"/>
      <c r="AV126" s="34"/>
      <c r="AW126" s="34"/>
    </row>
    <row r="127" spans="1:49" s="144" customFormat="1" ht="23.1" customHeight="1" x14ac:dyDescent="0.25">
      <c r="A127" s="449"/>
      <c r="B127" s="2">
        <v>1981</v>
      </c>
      <c r="C127" s="2" t="s">
        <v>454</v>
      </c>
      <c r="D127" s="4" t="s">
        <v>152</v>
      </c>
      <c r="E127" s="116">
        <f t="shared" si="26"/>
        <v>800</v>
      </c>
      <c r="F127" s="117">
        <f t="shared" si="26"/>
        <v>500</v>
      </c>
      <c r="G127" s="101"/>
      <c r="H127" s="45"/>
      <c r="I127" s="2"/>
      <c r="J127" s="33"/>
      <c r="K127" s="202">
        <f t="shared" si="10"/>
        <v>800</v>
      </c>
      <c r="L127" s="202">
        <f t="shared" si="10"/>
        <v>500</v>
      </c>
      <c r="M127" s="51"/>
      <c r="N127" s="13">
        <f t="shared" si="14"/>
        <v>742.09999999999991</v>
      </c>
      <c r="O127" s="13">
        <f t="shared" si="15"/>
        <v>445.26</v>
      </c>
      <c r="P127" s="51"/>
      <c r="Q127" s="587">
        <v>296.83999999999997</v>
      </c>
      <c r="R127" s="587">
        <v>296.83999999999997</v>
      </c>
      <c r="S127" s="562">
        <v>269.85000000000002</v>
      </c>
      <c r="T127" s="562">
        <v>269.85000000000002</v>
      </c>
      <c r="U127" s="554">
        <v>269.85000000000002</v>
      </c>
      <c r="V127" s="477">
        <v>269.85000000000002</v>
      </c>
      <c r="W127" s="477">
        <v>269.85000000000002</v>
      </c>
      <c r="X127" s="477">
        <v>269.85000000000002</v>
      </c>
      <c r="Y127" s="450">
        <v>249.876</v>
      </c>
      <c r="Z127" s="450">
        <v>249.876</v>
      </c>
      <c r="AA127" s="436">
        <v>227.16</v>
      </c>
      <c r="AB127" s="409">
        <v>227.16</v>
      </c>
      <c r="AC127" s="409">
        <v>227.16</v>
      </c>
      <c r="AD127" s="376">
        <v>207.26249999999999</v>
      </c>
      <c r="AE127" s="305">
        <v>165.81</v>
      </c>
      <c r="AF127" s="289">
        <v>158.58488992499997</v>
      </c>
      <c r="AG127" s="277">
        <v>126.86791193999998</v>
      </c>
      <c r="AH127" s="263">
        <v>126.86791193999998</v>
      </c>
      <c r="AI127" s="263">
        <v>126.86791193999998</v>
      </c>
      <c r="AJ127" s="208">
        <v>114.19253999999999</v>
      </c>
      <c r="AK127" s="208">
        <v>114.19253999999999</v>
      </c>
      <c r="AL127" s="208">
        <v>114.19253999999999</v>
      </c>
      <c r="AM127" s="208">
        <v>114.19253999999999</v>
      </c>
      <c r="AN127" s="208">
        <v>102.9875</v>
      </c>
      <c r="AO127" s="190">
        <v>82.39</v>
      </c>
      <c r="AP127" s="312">
        <f t="shared" ca="1" si="24"/>
        <v>1</v>
      </c>
      <c r="AR127" s="34"/>
      <c r="AS127" s="34"/>
      <c r="AT127" s="34"/>
      <c r="AU127" s="34"/>
      <c r="AV127" s="34"/>
      <c r="AW127" s="34"/>
    </row>
    <row r="128" spans="1:49" s="144" customFormat="1" ht="23.1" customHeight="1" x14ac:dyDescent="0.25">
      <c r="A128" s="449"/>
      <c r="B128" s="2"/>
      <c r="C128" s="2" t="s">
        <v>455</v>
      </c>
      <c r="D128" s="4" t="s">
        <v>153</v>
      </c>
      <c r="E128" s="116">
        <f t="shared" si="26"/>
        <v>1200</v>
      </c>
      <c r="F128" s="117">
        <f t="shared" si="26"/>
        <v>800</v>
      </c>
      <c r="G128" s="101"/>
      <c r="H128" s="45"/>
      <c r="I128" s="2"/>
      <c r="J128" s="33"/>
      <c r="K128" s="202">
        <f t="shared" si="10"/>
        <v>1200</v>
      </c>
      <c r="L128" s="202">
        <f t="shared" si="10"/>
        <v>800</v>
      </c>
      <c r="M128" s="51"/>
      <c r="N128" s="13">
        <f t="shared" si="14"/>
        <v>1201.25</v>
      </c>
      <c r="O128" s="13">
        <f t="shared" si="15"/>
        <v>720.75</v>
      </c>
      <c r="P128" s="51"/>
      <c r="Q128" s="587">
        <v>480.5</v>
      </c>
      <c r="R128" s="587">
        <v>480.5</v>
      </c>
      <c r="S128" s="562">
        <v>436.83</v>
      </c>
      <c r="T128" s="562">
        <v>436.83</v>
      </c>
      <c r="U128" s="554">
        <v>436.83</v>
      </c>
      <c r="V128" s="477">
        <v>436.83</v>
      </c>
      <c r="W128" s="477">
        <v>436.83</v>
      </c>
      <c r="X128" s="477">
        <v>436.83</v>
      </c>
      <c r="Y128" s="450">
        <v>404.459</v>
      </c>
      <c r="Z128" s="450">
        <v>404.459</v>
      </c>
      <c r="AA128" s="436">
        <v>367.69</v>
      </c>
      <c r="AB128" s="409">
        <v>367.69</v>
      </c>
      <c r="AC128" s="409">
        <v>367.69</v>
      </c>
      <c r="AD128" s="376">
        <v>335.48749999999995</v>
      </c>
      <c r="AE128" s="305">
        <v>268.39</v>
      </c>
      <c r="AF128" s="289">
        <v>256.71249999999998</v>
      </c>
      <c r="AG128" s="277">
        <v>205.37</v>
      </c>
      <c r="AH128" s="263">
        <v>205.37</v>
      </c>
      <c r="AI128" s="263">
        <v>205.37</v>
      </c>
      <c r="AJ128" s="208">
        <v>184.82309999999998</v>
      </c>
      <c r="AK128" s="208">
        <v>184.82309999999998</v>
      </c>
      <c r="AL128" s="208">
        <v>184.82309999999998</v>
      </c>
      <c r="AM128" s="208">
        <v>184.82309999999998</v>
      </c>
      <c r="AN128" s="208">
        <v>166.6875</v>
      </c>
      <c r="AO128" s="191">
        <v>133.35</v>
      </c>
      <c r="AP128" s="312">
        <f t="shared" ca="1" si="24"/>
        <v>1</v>
      </c>
      <c r="AR128" s="34"/>
      <c r="AS128" s="34"/>
      <c r="AT128" s="34"/>
      <c r="AU128" s="34"/>
      <c r="AV128" s="34"/>
      <c r="AW128" s="34"/>
    </row>
    <row r="129" spans="1:49" s="144" customFormat="1" ht="23.1" customHeight="1" x14ac:dyDescent="0.25">
      <c r="A129" s="449"/>
      <c r="B129" s="2"/>
      <c r="C129" s="2" t="s">
        <v>456</v>
      </c>
      <c r="D129" s="4" t="s">
        <v>154</v>
      </c>
      <c r="E129" s="116">
        <f t="shared" si="26"/>
        <v>1900</v>
      </c>
      <c r="F129" s="117">
        <f t="shared" si="26"/>
        <v>1100</v>
      </c>
      <c r="G129" s="101"/>
      <c r="H129" s="45"/>
      <c r="I129" s="2"/>
      <c r="J129" s="33"/>
      <c r="K129" s="202">
        <f t="shared" si="10"/>
        <v>1900</v>
      </c>
      <c r="L129" s="202">
        <f t="shared" si="10"/>
        <v>1100</v>
      </c>
      <c r="M129" s="51"/>
      <c r="N129" s="13">
        <f t="shared" si="14"/>
        <v>1822.25</v>
      </c>
      <c r="O129" s="13">
        <f t="shared" si="15"/>
        <v>1093.3499999999999</v>
      </c>
      <c r="P129" s="51"/>
      <c r="Q129" s="587">
        <v>728.9</v>
      </c>
      <c r="R129" s="587">
        <v>728.9</v>
      </c>
      <c r="S129" s="562">
        <v>662.63</v>
      </c>
      <c r="T129" s="562">
        <v>662.63</v>
      </c>
      <c r="U129" s="554">
        <v>662.63</v>
      </c>
      <c r="V129" s="477">
        <v>662.63</v>
      </c>
      <c r="W129" s="477">
        <v>662.63</v>
      </c>
      <c r="X129" s="477">
        <v>662.63</v>
      </c>
      <c r="Y129" s="450">
        <v>613.54700000000003</v>
      </c>
      <c r="Z129" s="450">
        <v>613.54700000000003</v>
      </c>
      <c r="AA129" s="436">
        <v>557.77</v>
      </c>
      <c r="AB129" s="409">
        <v>557.77</v>
      </c>
      <c r="AC129" s="409">
        <v>557.77</v>
      </c>
      <c r="AD129" s="376">
        <v>508.91250000000002</v>
      </c>
      <c r="AE129" s="305">
        <v>407.13</v>
      </c>
      <c r="AF129" s="289">
        <v>389.44125000000008</v>
      </c>
      <c r="AG129" s="277">
        <v>311.55300000000005</v>
      </c>
      <c r="AH129" s="263">
        <v>311.55300000000005</v>
      </c>
      <c r="AI129" s="263">
        <v>311.55300000000005</v>
      </c>
      <c r="AJ129" s="208">
        <v>280.38779999999997</v>
      </c>
      <c r="AK129" s="208">
        <v>280.38779999999997</v>
      </c>
      <c r="AL129" s="208">
        <v>280.38779999999997</v>
      </c>
      <c r="AM129" s="208">
        <v>280.38779999999997</v>
      </c>
      <c r="AN129" s="208">
        <v>252.875</v>
      </c>
      <c r="AO129" s="191">
        <v>202.3</v>
      </c>
      <c r="AP129" s="312">
        <f t="shared" ca="1" si="24"/>
        <v>1</v>
      </c>
      <c r="AR129" s="34"/>
      <c r="AS129" s="34"/>
      <c r="AT129" s="34"/>
      <c r="AU129" s="34"/>
      <c r="AV129" s="34"/>
      <c r="AW129" s="34"/>
    </row>
    <row r="130" spans="1:49" s="144" customFormat="1" ht="23.1" customHeight="1" x14ac:dyDescent="0.25">
      <c r="A130" s="449"/>
      <c r="B130" s="2"/>
      <c r="C130" s="2" t="s">
        <v>457</v>
      </c>
      <c r="D130" s="4" t="s">
        <v>155</v>
      </c>
      <c r="E130" s="116">
        <f t="shared" si="26"/>
        <v>3000</v>
      </c>
      <c r="F130" s="117">
        <f t="shared" si="26"/>
        <v>1800</v>
      </c>
      <c r="G130" s="101"/>
      <c r="H130" s="45"/>
      <c r="I130" s="2"/>
      <c r="J130" s="33"/>
      <c r="K130" s="202">
        <f t="shared" si="10"/>
        <v>3000</v>
      </c>
      <c r="L130" s="202">
        <f t="shared" si="10"/>
        <v>1800</v>
      </c>
      <c r="M130" s="51"/>
      <c r="N130" s="13">
        <f t="shared" si="14"/>
        <v>2910.75</v>
      </c>
      <c r="O130" s="13">
        <f t="shared" si="15"/>
        <v>1746.4499999999998</v>
      </c>
      <c r="P130" s="51"/>
      <c r="Q130" s="587">
        <v>1164.3</v>
      </c>
      <c r="R130" s="587">
        <v>1164.3</v>
      </c>
      <c r="S130" s="562">
        <v>1058.44</v>
      </c>
      <c r="T130" s="562">
        <v>1058.44</v>
      </c>
      <c r="U130" s="554">
        <v>1058.44</v>
      </c>
      <c r="V130" s="477">
        <v>1058.44</v>
      </c>
      <c r="W130" s="477">
        <v>1058.44</v>
      </c>
      <c r="X130" s="477">
        <v>1058.44</v>
      </c>
      <c r="Y130" s="450">
        <v>980.03400000000011</v>
      </c>
      <c r="Z130" s="450">
        <v>980.03400000000011</v>
      </c>
      <c r="AA130" s="436">
        <v>890.94</v>
      </c>
      <c r="AB130" s="409">
        <v>890.94</v>
      </c>
      <c r="AC130" s="409">
        <v>890.94</v>
      </c>
      <c r="AD130" s="376">
        <v>812.90000000000009</v>
      </c>
      <c r="AE130" s="305">
        <v>650.32000000000005</v>
      </c>
      <c r="AF130" s="289">
        <v>598.12500000000011</v>
      </c>
      <c r="AG130" s="277">
        <v>478.50000000000006</v>
      </c>
      <c r="AH130" s="263">
        <v>478.50000000000006</v>
      </c>
      <c r="AI130" s="263">
        <v>478.50000000000006</v>
      </c>
      <c r="AJ130" s="208">
        <v>430.64405999999997</v>
      </c>
      <c r="AK130" s="208">
        <v>430.64405999999997</v>
      </c>
      <c r="AL130" s="208">
        <v>430.64405999999997</v>
      </c>
      <c r="AM130" s="208">
        <v>430.64405999999997</v>
      </c>
      <c r="AN130" s="208">
        <v>388.38749999999999</v>
      </c>
      <c r="AO130" s="191">
        <v>310.70999999999998</v>
      </c>
      <c r="AP130" s="312">
        <f t="shared" ca="1" si="24"/>
        <v>1</v>
      </c>
      <c r="AR130" s="34"/>
      <c r="AS130" s="34"/>
      <c r="AT130" s="34"/>
      <c r="AU130" s="34"/>
      <c r="AV130" s="34"/>
      <c r="AW130" s="34"/>
    </row>
    <row r="131" spans="1:49" ht="23.1" customHeight="1" x14ac:dyDescent="0.25">
      <c r="A131" s="449"/>
      <c r="C131" s="2" t="s">
        <v>458</v>
      </c>
      <c r="D131" s="4" t="s">
        <v>156</v>
      </c>
      <c r="E131" s="116">
        <f t="shared" si="26"/>
        <v>3200</v>
      </c>
      <c r="F131" s="117">
        <f t="shared" si="26"/>
        <v>2000</v>
      </c>
      <c r="G131" s="101"/>
      <c r="H131" s="45"/>
      <c r="K131" s="202">
        <f t="shared" si="10"/>
        <v>3200</v>
      </c>
      <c r="L131" s="202">
        <f t="shared" si="10"/>
        <v>2000</v>
      </c>
      <c r="M131" s="51"/>
      <c r="N131" s="13">
        <f t="shared" si="14"/>
        <v>3178</v>
      </c>
      <c r="O131" s="13">
        <f t="shared" si="15"/>
        <v>1906.8000000000002</v>
      </c>
      <c r="P131" s="51"/>
      <c r="Q131" s="587">
        <v>1271.2</v>
      </c>
      <c r="R131" s="587">
        <v>1271.2</v>
      </c>
      <c r="S131" s="562">
        <v>1155.6400000000001</v>
      </c>
      <c r="T131" s="562">
        <v>1155.6400000000001</v>
      </c>
      <c r="U131" s="554">
        <v>1155.6400000000001</v>
      </c>
      <c r="V131" s="477">
        <v>1155.6400000000001</v>
      </c>
      <c r="W131" s="477">
        <v>1155.6400000000001</v>
      </c>
      <c r="X131" s="477">
        <v>1155.6400000000001</v>
      </c>
      <c r="Y131" s="450">
        <v>1070.047</v>
      </c>
      <c r="Z131" s="450">
        <v>1070.047</v>
      </c>
      <c r="AA131" s="436">
        <v>972.77</v>
      </c>
      <c r="AB131" s="409">
        <v>972.77</v>
      </c>
      <c r="AC131" s="409">
        <v>972.77</v>
      </c>
      <c r="AD131" s="376">
        <v>887.5625</v>
      </c>
      <c r="AE131" s="305">
        <v>710.05</v>
      </c>
      <c r="AF131" s="289">
        <v>653.05625000000009</v>
      </c>
      <c r="AG131" s="277">
        <v>522.44500000000005</v>
      </c>
      <c r="AH131" s="263">
        <v>522.44500000000005</v>
      </c>
      <c r="AI131" s="263">
        <v>522.44500000000005</v>
      </c>
      <c r="AJ131" s="208">
        <v>470.20049999999998</v>
      </c>
      <c r="AK131" s="208">
        <v>470.20049999999998</v>
      </c>
      <c r="AL131" s="208">
        <v>470.20049999999998</v>
      </c>
      <c r="AM131" s="208">
        <v>470.20049999999998</v>
      </c>
      <c r="AN131" s="208">
        <v>424.0625</v>
      </c>
      <c r="AO131" s="191">
        <v>339.25</v>
      </c>
      <c r="AP131" s="312">
        <f t="shared" ca="1" si="24"/>
        <v>1</v>
      </c>
    </row>
    <row r="132" spans="1:49" ht="23.1" customHeight="1" x14ac:dyDescent="0.25">
      <c r="A132" s="449"/>
      <c r="C132" s="2" t="s">
        <v>459</v>
      </c>
      <c r="D132" s="4" t="s">
        <v>157</v>
      </c>
      <c r="E132" s="116">
        <f t="shared" si="26"/>
        <v>4400</v>
      </c>
      <c r="F132" s="117">
        <f t="shared" si="26"/>
        <v>2600</v>
      </c>
      <c r="G132" s="101"/>
      <c r="H132" s="45"/>
      <c r="K132" s="202">
        <f t="shared" si="10"/>
        <v>4400</v>
      </c>
      <c r="L132" s="202">
        <f t="shared" si="10"/>
        <v>2600</v>
      </c>
      <c r="M132" s="51"/>
      <c r="N132" s="13">
        <f t="shared" si="14"/>
        <v>4332.5</v>
      </c>
      <c r="O132" s="13">
        <f t="shared" si="15"/>
        <v>2599.5</v>
      </c>
      <c r="P132" s="51"/>
      <c r="Q132" s="587">
        <v>1733</v>
      </c>
      <c r="R132" s="587">
        <v>1733</v>
      </c>
      <c r="S132" s="562">
        <v>1575.4</v>
      </c>
      <c r="T132" s="562">
        <v>1575.4</v>
      </c>
      <c r="U132" s="554">
        <v>1575.4</v>
      </c>
      <c r="V132" s="477">
        <v>1575.4</v>
      </c>
      <c r="W132" s="477">
        <v>1575.4</v>
      </c>
      <c r="X132" s="477">
        <v>1575.4</v>
      </c>
      <c r="Y132" s="450">
        <v>1458.6990000000001</v>
      </c>
      <c r="Z132" s="450">
        <v>1458.6990000000001</v>
      </c>
      <c r="AA132" s="436">
        <v>1326.09</v>
      </c>
      <c r="AB132" s="409">
        <v>1326.09</v>
      </c>
      <c r="AC132" s="409">
        <v>1326.09</v>
      </c>
      <c r="AD132" s="376">
        <v>1209.9375</v>
      </c>
      <c r="AE132" s="305">
        <v>967.95</v>
      </c>
      <c r="AF132" s="289">
        <v>927.10750000000007</v>
      </c>
      <c r="AG132" s="277">
        <v>741.68600000000004</v>
      </c>
      <c r="AH132" s="263">
        <v>741.68600000000004</v>
      </c>
      <c r="AI132" s="263">
        <v>741.68600000000004</v>
      </c>
      <c r="AJ132" s="208">
        <v>640.98342000000002</v>
      </c>
      <c r="AK132" s="208">
        <v>640.98342000000002</v>
      </c>
      <c r="AL132" s="208">
        <v>640.98342000000002</v>
      </c>
      <c r="AM132" s="208">
        <v>640.98342000000002</v>
      </c>
      <c r="AN132" s="208">
        <v>578.08750000000009</v>
      </c>
      <c r="AO132" s="191">
        <v>462.47</v>
      </c>
      <c r="AP132" s="312">
        <f t="shared" ca="1" si="24"/>
        <v>1</v>
      </c>
    </row>
    <row r="133" spans="1:49" ht="23.1" customHeight="1" x14ac:dyDescent="0.25">
      <c r="A133" s="449"/>
      <c r="C133" s="2" t="s">
        <v>460</v>
      </c>
      <c r="D133" s="91" t="s">
        <v>158</v>
      </c>
      <c r="E133" s="116">
        <f t="shared" si="26"/>
        <v>10900</v>
      </c>
      <c r="F133" s="117">
        <f t="shared" si="26"/>
        <v>6600</v>
      </c>
      <c r="G133" s="101"/>
      <c r="H133" s="45"/>
      <c r="K133" s="202">
        <f t="shared" si="10"/>
        <v>10900</v>
      </c>
      <c r="L133" s="202">
        <f t="shared" si="10"/>
        <v>6600</v>
      </c>
      <c r="M133" s="51"/>
      <c r="N133" s="13">
        <f t="shared" si="14"/>
        <v>10885.574999999999</v>
      </c>
      <c r="O133" s="13">
        <f t="shared" si="15"/>
        <v>6531.3449999999993</v>
      </c>
      <c r="P133" s="51"/>
      <c r="Q133" s="587">
        <v>4354.2299999999996</v>
      </c>
      <c r="R133" s="587">
        <v>4354.2299999999996</v>
      </c>
      <c r="S133" s="562">
        <v>3958.38</v>
      </c>
      <c r="T133" s="562">
        <v>3958.38</v>
      </c>
      <c r="U133" s="554">
        <v>3958.38</v>
      </c>
      <c r="V133" s="477">
        <v>3958.38</v>
      </c>
      <c r="W133" s="477">
        <v>3958.38</v>
      </c>
      <c r="X133" s="477">
        <v>3958.38</v>
      </c>
      <c r="Y133" s="450">
        <v>3665.1560000000004</v>
      </c>
      <c r="Z133" s="450">
        <v>3665.1560000000004</v>
      </c>
      <c r="AA133" s="436">
        <v>3331.96</v>
      </c>
      <c r="AB133" s="409">
        <v>3331.96</v>
      </c>
      <c r="AC133" s="409">
        <v>3331.96</v>
      </c>
      <c r="AD133" s="376">
        <v>3040.1125000000002</v>
      </c>
      <c r="AE133" s="305">
        <v>2432.09</v>
      </c>
      <c r="AF133" s="289">
        <v>2154.02</v>
      </c>
      <c r="AG133" s="277">
        <v>1723.2160000000001</v>
      </c>
      <c r="AH133" s="263">
        <v>1723.2160000000001</v>
      </c>
      <c r="AI133" s="263">
        <v>1723.2160000000001</v>
      </c>
      <c r="AJ133" s="208">
        <v>1550.8924199999999</v>
      </c>
      <c r="AK133" s="208">
        <v>1550.8924199999999</v>
      </c>
      <c r="AL133" s="208">
        <v>1550.8924199999999</v>
      </c>
      <c r="AM133" s="208">
        <v>1550.8924199999999</v>
      </c>
      <c r="AN133" s="208">
        <v>1398.7125000000001</v>
      </c>
      <c r="AO133" s="191">
        <v>1118.97</v>
      </c>
      <c r="AP133" s="312">
        <f t="shared" ca="1" si="24"/>
        <v>1</v>
      </c>
    </row>
    <row r="134" spans="1:49" ht="20.100000000000001" customHeight="1" x14ac:dyDescent="0.25">
      <c r="E134" s="138"/>
      <c r="F134" s="139"/>
      <c r="J134" s="34"/>
      <c r="K134" s="202">
        <f t="shared" si="10"/>
        <v>0</v>
      </c>
      <c r="L134" s="202">
        <f t="shared" si="10"/>
        <v>0</v>
      </c>
      <c r="M134" s="2"/>
      <c r="N134" s="13"/>
      <c r="O134" s="13"/>
      <c r="P134" s="2"/>
      <c r="Q134" s="398"/>
      <c r="R134" s="398"/>
      <c r="S134" s="398"/>
      <c r="T134" s="398"/>
      <c r="U134" s="398"/>
      <c r="V134" s="398"/>
      <c r="W134" s="398"/>
      <c r="X134" s="398"/>
      <c r="Y134" s="398"/>
      <c r="Z134" s="398"/>
      <c r="AA134" s="400"/>
      <c r="AB134" s="401"/>
      <c r="AC134" s="401"/>
      <c r="AD134" s="329"/>
      <c r="AE134" s="329"/>
      <c r="AF134" s="330"/>
      <c r="AG134" s="280"/>
      <c r="AH134" s="331"/>
      <c r="AI134" s="331"/>
      <c r="AJ134" s="237"/>
      <c r="AK134" s="237"/>
      <c r="AL134" s="237"/>
      <c r="AM134" s="237"/>
      <c r="AN134" s="237"/>
      <c r="AO134" s="197"/>
      <c r="AP134" s="312" t="e">
        <f t="shared" ca="1" si="24"/>
        <v>#DIV/0!</v>
      </c>
    </row>
    <row r="135" spans="1:49" ht="23.1" customHeight="1" x14ac:dyDescent="0.25">
      <c r="D135" s="616" t="s">
        <v>981</v>
      </c>
      <c r="E135" s="616"/>
      <c r="F135" s="616"/>
      <c r="G135" s="616"/>
      <c r="H135" s="616"/>
      <c r="I135" s="616"/>
      <c r="J135" s="34"/>
      <c r="K135" s="202">
        <f t="shared" si="10"/>
        <v>0</v>
      </c>
      <c r="L135" s="202">
        <f t="shared" si="10"/>
        <v>0</v>
      </c>
      <c r="M135" s="2"/>
      <c r="N135" s="13"/>
      <c r="O135" s="13"/>
      <c r="P135" s="2"/>
      <c r="Q135" s="588">
        <v>45589</v>
      </c>
      <c r="R135" s="588">
        <v>45589</v>
      </c>
      <c r="S135" s="571">
        <v>45569</v>
      </c>
      <c r="T135" s="571">
        <v>45569</v>
      </c>
      <c r="U135" s="553">
        <v>45483</v>
      </c>
      <c r="V135" s="476">
        <v>45455</v>
      </c>
      <c r="W135" s="476">
        <v>45425</v>
      </c>
      <c r="X135" s="476">
        <v>45394</v>
      </c>
      <c r="Y135" s="473">
        <v>220324</v>
      </c>
      <c r="Z135" s="398"/>
      <c r="AA135" s="400"/>
      <c r="AB135" s="401"/>
      <c r="AC135" s="401"/>
      <c r="AD135" s="329"/>
      <c r="AE135" s="329"/>
      <c r="AF135" s="330"/>
      <c r="AG135" s="280"/>
      <c r="AH135" s="331"/>
      <c r="AI135" s="331"/>
      <c r="AJ135" s="237"/>
      <c r="AK135" s="237"/>
      <c r="AL135" s="237"/>
      <c r="AM135" s="237"/>
      <c r="AN135" s="237"/>
      <c r="AO135" s="197"/>
      <c r="AP135" s="312">
        <f t="shared" ca="1" si="24"/>
        <v>1</v>
      </c>
    </row>
    <row r="136" spans="1:49" s="66" customFormat="1" ht="23.1" customHeight="1" x14ac:dyDescent="0.25">
      <c r="A136" s="449"/>
      <c r="B136" s="2">
        <v>153</v>
      </c>
      <c r="C136" s="2" t="s">
        <v>415</v>
      </c>
      <c r="D136" s="4" t="s">
        <v>987</v>
      </c>
      <c r="E136" s="116">
        <f t="shared" ref="E136:F139" si="27">K136</f>
        <v>800</v>
      </c>
      <c r="F136" s="117">
        <f t="shared" si="27"/>
        <v>500</v>
      </c>
      <c r="G136" s="101"/>
      <c r="H136" s="45"/>
      <c r="I136" s="2"/>
      <c r="J136" s="33"/>
      <c r="K136" s="202">
        <f t="shared" si="10"/>
        <v>800</v>
      </c>
      <c r="L136" s="202">
        <f t="shared" si="10"/>
        <v>500</v>
      </c>
      <c r="M136" s="51"/>
      <c r="N136" s="13">
        <f t="shared" ref="N136:N139" si="28">Q136*$N$7</f>
        <v>756.17500000000007</v>
      </c>
      <c r="O136" s="13">
        <f t="shared" ref="O136:O139" si="29">Q136*$O$7</f>
        <v>453.70500000000004</v>
      </c>
      <c r="P136" s="63"/>
      <c r="Q136" s="587">
        <v>302.47000000000003</v>
      </c>
      <c r="R136" s="587">
        <v>302.47000000000003</v>
      </c>
      <c r="S136" s="562">
        <v>275</v>
      </c>
      <c r="T136" s="562">
        <v>275</v>
      </c>
      <c r="U136" s="554">
        <v>275</v>
      </c>
      <c r="V136" s="547">
        <v>275</v>
      </c>
      <c r="W136" s="477">
        <v>274.98</v>
      </c>
      <c r="X136" s="477">
        <v>274.98</v>
      </c>
      <c r="Y136" s="450">
        <v>254.60600000000002</v>
      </c>
      <c r="Z136" s="450">
        <v>254.60600000000002</v>
      </c>
      <c r="AA136" s="436">
        <v>231.46</v>
      </c>
      <c r="AB136" s="409">
        <v>231.46</v>
      </c>
      <c r="AC136" s="409">
        <v>231.46</v>
      </c>
      <c r="AD136" s="376">
        <v>211.1875</v>
      </c>
      <c r="AE136" s="305">
        <v>168.95</v>
      </c>
      <c r="AF136" s="289">
        <v>161.60375000000002</v>
      </c>
      <c r="AG136" s="277">
        <v>129.28300000000002</v>
      </c>
      <c r="AH136" s="263">
        <v>129.28300000000002</v>
      </c>
      <c r="AI136" s="263">
        <v>129.28300000000002</v>
      </c>
      <c r="AJ136" s="208">
        <v>116.35469999999999</v>
      </c>
      <c r="AK136" s="208">
        <v>116.35469999999999</v>
      </c>
      <c r="AL136" s="208">
        <v>116.35469999999999</v>
      </c>
      <c r="AM136" s="208">
        <v>116.35469999999999</v>
      </c>
      <c r="AN136" s="208">
        <v>104.9375</v>
      </c>
      <c r="AO136" s="191">
        <v>83.95</v>
      </c>
      <c r="AP136" s="312">
        <f t="shared" ca="1" si="24"/>
        <v>1</v>
      </c>
      <c r="AQ136" s="144"/>
      <c r="AS136" s="34"/>
    </row>
    <row r="137" spans="1:49" ht="23.1" customHeight="1" x14ac:dyDescent="0.25">
      <c r="A137" s="449"/>
      <c r="C137" s="2" t="s">
        <v>416</v>
      </c>
      <c r="D137" s="4" t="s">
        <v>988</v>
      </c>
      <c r="E137" s="116">
        <f t="shared" si="27"/>
        <v>1100</v>
      </c>
      <c r="F137" s="117">
        <f t="shared" si="27"/>
        <v>700</v>
      </c>
      <c r="G137" s="101"/>
      <c r="H137" s="45"/>
      <c r="K137" s="202">
        <f t="shared" si="10"/>
        <v>1100</v>
      </c>
      <c r="L137" s="202">
        <f t="shared" si="10"/>
        <v>700</v>
      </c>
      <c r="M137" s="51"/>
      <c r="N137" s="13">
        <f t="shared" si="28"/>
        <v>1031.25</v>
      </c>
      <c r="O137" s="13">
        <f t="shared" si="29"/>
        <v>618.75</v>
      </c>
      <c r="P137" s="51"/>
      <c r="Q137" s="587">
        <v>412.5</v>
      </c>
      <c r="R137" s="587">
        <v>412.5</v>
      </c>
      <c r="S137" s="562">
        <v>375</v>
      </c>
      <c r="T137" s="562">
        <v>375</v>
      </c>
      <c r="U137" s="554">
        <v>375</v>
      </c>
      <c r="V137" s="547">
        <v>375</v>
      </c>
      <c r="W137" s="477">
        <v>375</v>
      </c>
      <c r="X137" s="477">
        <v>375</v>
      </c>
      <c r="Y137" s="450">
        <v>347.22600000000006</v>
      </c>
      <c r="Z137" s="450">
        <v>347.22600000000006</v>
      </c>
      <c r="AA137" s="436">
        <v>315.66000000000003</v>
      </c>
      <c r="AB137" s="409">
        <v>315.66000000000003</v>
      </c>
      <c r="AC137" s="409">
        <v>315.66000000000003</v>
      </c>
      <c r="AD137" s="376">
        <v>288.01249999999999</v>
      </c>
      <c r="AE137" s="305">
        <v>230.41</v>
      </c>
      <c r="AF137" s="289">
        <v>220.39875000000001</v>
      </c>
      <c r="AG137" s="277">
        <v>176.31900000000002</v>
      </c>
      <c r="AH137" s="263">
        <v>176.31900000000002</v>
      </c>
      <c r="AI137" s="263">
        <v>176.31900000000002</v>
      </c>
      <c r="AJ137" s="208">
        <v>159.30683999999999</v>
      </c>
      <c r="AK137" s="208">
        <v>159.30683999999999</v>
      </c>
      <c r="AL137" s="208">
        <v>159.30683999999999</v>
      </c>
      <c r="AM137" s="208">
        <v>159.30683999999999</v>
      </c>
      <c r="AN137" s="208">
        <v>143.67500000000001</v>
      </c>
      <c r="AO137" s="191">
        <v>114.94</v>
      </c>
      <c r="AP137" s="312">
        <f t="shared" ca="1" si="24"/>
        <v>1</v>
      </c>
    </row>
    <row r="138" spans="1:49" ht="23.1" customHeight="1" x14ac:dyDescent="0.25">
      <c r="A138" s="449"/>
      <c r="C138" s="2" t="s">
        <v>417</v>
      </c>
      <c r="D138" s="4" t="s">
        <v>989</v>
      </c>
      <c r="E138" s="116">
        <f t="shared" si="27"/>
        <v>2000</v>
      </c>
      <c r="F138" s="117">
        <f t="shared" si="27"/>
        <v>1200</v>
      </c>
      <c r="G138" s="101"/>
      <c r="H138" s="45"/>
      <c r="K138" s="202">
        <f t="shared" si="10"/>
        <v>2000</v>
      </c>
      <c r="L138" s="202">
        <f t="shared" si="10"/>
        <v>1200</v>
      </c>
      <c r="M138" s="51"/>
      <c r="N138" s="13">
        <f t="shared" si="28"/>
        <v>1902.5</v>
      </c>
      <c r="O138" s="13">
        <f t="shared" si="29"/>
        <v>1141.5</v>
      </c>
      <c r="P138" s="51"/>
      <c r="Q138" s="587">
        <v>761</v>
      </c>
      <c r="R138" s="587">
        <v>761</v>
      </c>
      <c r="S138" s="562">
        <v>692</v>
      </c>
      <c r="T138" s="562">
        <v>692</v>
      </c>
      <c r="U138" s="554">
        <v>692</v>
      </c>
      <c r="V138" s="547">
        <v>692</v>
      </c>
      <c r="W138" s="477">
        <v>691.69</v>
      </c>
      <c r="X138" s="477">
        <v>691.69</v>
      </c>
      <c r="Y138" s="450">
        <v>640.46400000000006</v>
      </c>
      <c r="Z138" s="450">
        <v>640.46400000000006</v>
      </c>
      <c r="AA138" s="436">
        <v>582.24</v>
      </c>
      <c r="AB138" s="409">
        <v>582.24</v>
      </c>
      <c r="AC138" s="409">
        <v>582.24</v>
      </c>
      <c r="AD138" s="376">
        <v>531.23749999999995</v>
      </c>
      <c r="AE138" s="305">
        <v>424.99</v>
      </c>
      <c r="AF138" s="289">
        <v>406.51874999999995</v>
      </c>
      <c r="AG138" s="277">
        <v>325.21499999999997</v>
      </c>
      <c r="AH138" s="263">
        <v>325.21499999999997</v>
      </c>
      <c r="AI138" s="263">
        <v>325.21499999999997</v>
      </c>
      <c r="AJ138" s="208">
        <v>292.69547999999998</v>
      </c>
      <c r="AK138" s="208">
        <v>292.69547999999998</v>
      </c>
      <c r="AL138" s="208">
        <v>292.69547999999998</v>
      </c>
      <c r="AM138" s="208">
        <v>292.69547999999998</v>
      </c>
      <c r="AN138" s="208">
        <v>263.97500000000002</v>
      </c>
      <c r="AO138" s="191">
        <v>211.18</v>
      </c>
      <c r="AP138" s="312">
        <f t="shared" ca="1" si="24"/>
        <v>1</v>
      </c>
    </row>
    <row r="139" spans="1:49" ht="23.1" customHeight="1" x14ac:dyDescent="0.25">
      <c r="A139" s="449"/>
      <c r="C139" s="2" t="s">
        <v>418</v>
      </c>
      <c r="D139" s="4" t="s">
        <v>990</v>
      </c>
      <c r="E139" s="116">
        <f t="shared" si="27"/>
        <v>2500</v>
      </c>
      <c r="F139" s="117">
        <f t="shared" si="27"/>
        <v>1500</v>
      </c>
      <c r="G139" s="101"/>
      <c r="H139" s="45"/>
      <c r="K139" s="202">
        <f t="shared" si="10"/>
        <v>2500</v>
      </c>
      <c r="L139" s="202">
        <f t="shared" si="10"/>
        <v>1500</v>
      </c>
      <c r="M139" s="51"/>
      <c r="N139" s="13">
        <f t="shared" si="28"/>
        <v>2430.2750000000001</v>
      </c>
      <c r="O139" s="13">
        <f t="shared" si="29"/>
        <v>1458.165</v>
      </c>
      <c r="P139" s="51"/>
      <c r="Q139" s="587">
        <v>972.11</v>
      </c>
      <c r="R139" s="587">
        <v>972.11</v>
      </c>
      <c r="S139" s="562">
        <v>884</v>
      </c>
      <c r="T139" s="562">
        <v>884</v>
      </c>
      <c r="U139" s="554">
        <v>884</v>
      </c>
      <c r="V139" s="547">
        <v>884</v>
      </c>
      <c r="W139" s="477">
        <v>883.73</v>
      </c>
      <c r="X139" s="477">
        <v>883.73</v>
      </c>
      <c r="Y139" s="450">
        <v>818.26800000000003</v>
      </c>
      <c r="Z139" s="450">
        <v>818.26800000000003</v>
      </c>
      <c r="AA139" s="436">
        <v>743.88</v>
      </c>
      <c r="AB139" s="409">
        <v>743.88</v>
      </c>
      <c r="AC139" s="409">
        <v>743.88</v>
      </c>
      <c r="AD139" s="376">
        <v>678.72500000000002</v>
      </c>
      <c r="AE139" s="305">
        <v>542.98</v>
      </c>
      <c r="AF139" s="289">
        <v>519.36500000000012</v>
      </c>
      <c r="AG139" s="277">
        <v>415.49200000000008</v>
      </c>
      <c r="AH139" s="263">
        <v>415.49200000000008</v>
      </c>
      <c r="AI139" s="263">
        <v>415.49200000000008</v>
      </c>
      <c r="AJ139" s="208">
        <v>372.83399999999995</v>
      </c>
      <c r="AK139" s="208">
        <v>372.83399999999995</v>
      </c>
      <c r="AL139" s="208">
        <v>372.83399999999995</v>
      </c>
      <c r="AM139" s="208">
        <v>372.83399999999995</v>
      </c>
      <c r="AN139" s="208">
        <v>336.25</v>
      </c>
      <c r="AO139" s="191">
        <v>269</v>
      </c>
      <c r="AP139" s="312">
        <f t="shared" ca="1" si="24"/>
        <v>1</v>
      </c>
    </row>
    <row r="140" spans="1:49" ht="20.100000000000001" customHeight="1" x14ac:dyDescent="0.25">
      <c r="E140" s="138"/>
      <c r="F140" s="139"/>
      <c r="J140" s="34"/>
      <c r="K140" s="202">
        <f t="shared" si="10"/>
        <v>0</v>
      </c>
      <c r="L140" s="202">
        <f t="shared" si="10"/>
        <v>0</v>
      </c>
      <c r="M140" s="2"/>
      <c r="N140" s="13"/>
      <c r="O140" s="13"/>
      <c r="P140" s="2"/>
      <c r="Q140" s="398"/>
      <c r="R140" s="398"/>
      <c r="S140" s="398"/>
      <c r="T140" s="398"/>
      <c r="U140" s="398"/>
      <c r="V140" s="398"/>
      <c r="W140" s="398"/>
      <c r="X140" s="398"/>
      <c r="Y140" s="398"/>
      <c r="Z140" s="398"/>
      <c r="AA140" s="400"/>
      <c r="AB140" s="401"/>
      <c r="AC140" s="401"/>
      <c r="AD140" s="329"/>
      <c r="AE140" s="329"/>
      <c r="AF140" s="330"/>
      <c r="AG140" s="280"/>
      <c r="AH140" s="331"/>
      <c r="AI140" s="331"/>
      <c r="AJ140" s="237"/>
      <c r="AK140" s="237"/>
      <c r="AL140" s="237"/>
      <c r="AM140" s="237"/>
      <c r="AN140" s="237"/>
      <c r="AO140" s="197"/>
      <c r="AP140" s="312" t="e">
        <f t="shared" ca="1" si="24"/>
        <v>#DIV/0!</v>
      </c>
    </row>
    <row r="141" spans="1:49" ht="23.1" customHeight="1" x14ac:dyDescent="0.25">
      <c r="D141" s="616" t="s">
        <v>278</v>
      </c>
      <c r="E141" s="616"/>
      <c r="F141" s="616"/>
      <c r="G141" s="616"/>
      <c r="H141" s="616"/>
      <c r="I141" s="616"/>
      <c r="J141" s="34"/>
      <c r="K141" s="202">
        <f t="shared" si="10"/>
        <v>0</v>
      </c>
      <c r="L141" s="202">
        <f t="shared" si="10"/>
        <v>0</v>
      </c>
      <c r="M141" s="2"/>
      <c r="N141" s="13"/>
      <c r="O141" s="13"/>
      <c r="P141" s="2"/>
      <c r="Q141" s="588">
        <v>45589</v>
      </c>
      <c r="R141" s="588">
        <v>45589</v>
      </c>
      <c r="S141" s="571">
        <v>45569</v>
      </c>
      <c r="T141" s="571">
        <v>45569</v>
      </c>
      <c r="U141" s="553">
        <v>45483</v>
      </c>
      <c r="V141" s="476">
        <v>45455</v>
      </c>
      <c r="W141" s="476">
        <v>45425</v>
      </c>
      <c r="X141" s="476">
        <v>45394</v>
      </c>
      <c r="Y141" s="473">
        <v>220324</v>
      </c>
      <c r="Z141" s="398"/>
      <c r="AA141" s="400"/>
      <c r="AB141" s="401"/>
      <c r="AC141" s="401"/>
      <c r="AD141" s="329"/>
      <c r="AE141" s="329"/>
      <c r="AF141" s="330"/>
      <c r="AG141" s="280"/>
      <c r="AH141" s="331"/>
      <c r="AI141" s="331"/>
      <c r="AJ141" s="237"/>
      <c r="AK141" s="237"/>
      <c r="AL141" s="237"/>
      <c r="AM141" s="237"/>
      <c r="AN141" s="237"/>
      <c r="AO141" s="197"/>
      <c r="AP141" s="312">
        <f t="shared" ca="1" si="24"/>
        <v>1</v>
      </c>
    </row>
    <row r="142" spans="1:49" s="66" customFormat="1" ht="23.1" customHeight="1" x14ac:dyDescent="0.25">
      <c r="A142" s="449"/>
      <c r="B142" s="2">
        <v>153</v>
      </c>
      <c r="C142" s="2" t="s">
        <v>415</v>
      </c>
      <c r="D142" s="4" t="s">
        <v>122</v>
      </c>
      <c r="E142" s="116">
        <f t="shared" ref="E142:F145" si="30">K142</f>
        <v>800</v>
      </c>
      <c r="F142" s="117">
        <f t="shared" si="30"/>
        <v>500</v>
      </c>
      <c r="G142" s="101"/>
      <c r="H142" s="45"/>
      <c r="I142" s="2"/>
      <c r="J142" s="33"/>
      <c r="K142" s="202">
        <f t="shared" si="10"/>
        <v>800</v>
      </c>
      <c r="L142" s="202">
        <f t="shared" si="10"/>
        <v>500</v>
      </c>
      <c r="M142" s="51"/>
      <c r="N142" s="13">
        <f t="shared" si="14"/>
        <v>756.17500000000007</v>
      </c>
      <c r="O142" s="13">
        <f t="shared" si="15"/>
        <v>453.70500000000004</v>
      </c>
      <c r="P142" s="63"/>
      <c r="Q142" s="587">
        <v>302.47000000000003</v>
      </c>
      <c r="R142" s="587">
        <v>302.47000000000003</v>
      </c>
      <c r="S142" s="562">
        <v>275</v>
      </c>
      <c r="T142" s="562">
        <v>275</v>
      </c>
      <c r="U142" s="554">
        <v>275</v>
      </c>
      <c r="V142" s="547">
        <v>275</v>
      </c>
      <c r="W142" s="477">
        <v>274.98</v>
      </c>
      <c r="X142" s="477">
        <v>274.98</v>
      </c>
      <c r="Y142" s="450">
        <v>254.60600000000002</v>
      </c>
      <c r="Z142" s="450">
        <v>254.60600000000002</v>
      </c>
      <c r="AA142" s="436">
        <v>231.46</v>
      </c>
      <c r="AB142" s="409">
        <v>231.46</v>
      </c>
      <c r="AC142" s="409">
        <v>231.46</v>
      </c>
      <c r="AD142" s="376">
        <v>211.1875</v>
      </c>
      <c r="AE142" s="305">
        <v>168.95</v>
      </c>
      <c r="AF142" s="289">
        <v>161.60375000000002</v>
      </c>
      <c r="AG142" s="277">
        <v>129.28300000000002</v>
      </c>
      <c r="AH142" s="263">
        <v>129.28300000000002</v>
      </c>
      <c r="AI142" s="263">
        <v>129.28300000000002</v>
      </c>
      <c r="AJ142" s="208">
        <v>116.35469999999999</v>
      </c>
      <c r="AK142" s="208">
        <v>116.35469999999999</v>
      </c>
      <c r="AL142" s="208">
        <v>116.35469999999999</v>
      </c>
      <c r="AM142" s="208">
        <v>116.35469999999999</v>
      </c>
      <c r="AN142" s="208">
        <v>104.9375</v>
      </c>
      <c r="AO142" s="191">
        <v>83.95</v>
      </c>
      <c r="AP142" s="312">
        <f t="shared" ca="1" si="24"/>
        <v>1</v>
      </c>
      <c r="AQ142" s="144"/>
      <c r="AS142" s="34"/>
    </row>
    <row r="143" spans="1:49" ht="23.1" customHeight="1" x14ac:dyDescent="0.25">
      <c r="A143" s="449"/>
      <c r="C143" s="2" t="s">
        <v>416</v>
      </c>
      <c r="D143" s="4" t="s">
        <v>123</v>
      </c>
      <c r="E143" s="116">
        <f t="shared" si="30"/>
        <v>1100</v>
      </c>
      <c r="F143" s="117">
        <f t="shared" si="30"/>
        <v>700</v>
      </c>
      <c r="G143" s="101"/>
      <c r="H143" s="45"/>
      <c r="K143" s="202">
        <f t="shared" si="10"/>
        <v>1100</v>
      </c>
      <c r="L143" s="202">
        <f t="shared" si="10"/>
        <v>700</v>
      </c>
      <c r="M143" s="51"/>
      <c r="N143" s="13">
        <f t="shared" si="14"/>
        <v>1031.25</v>
      </c>
      <c r="O143" s="13">
        <f t="shared" si="15"/>
        <v>618.75</v>
      </c>
      <c r="P143" s="51"/>
      <c r="Q143" s="587">
        <v>412.5</v>
      </c>
      <c r="R143" s="587">
        <v>412.5</v>
      </c>
      <c r="S143" s="562">
        <v>375</v>
      </c>
      <c r="T143" s="562">
        <v>375</v>
      </c>
      <c r="U143" s="554">
        <v>375</v>
      </c>
      <c r="V143" s="547">
        <v>375</v>
      </c>
      <c r="W143" s="477">
        <v>375</v>
      </c>
      <c r="X143" s="477">
        <v>375</v>
      </c>
      <c r="Y143" s="450">
        <v>347.22600000000006</v>
      </c>
      <c r="Z143" s="450">
        <v>347.22600000000006</v>
      </c>
      <c r="AA143" s="436">
        <v>315.66000000000003</v>
      </c>
      <c r="AB143" s="409">
        <v>315.66000000000003</v>
      </c>
      <c r="AC143" s="409">
        <v>315.66000000000003</v>
      </c>
      <c r="AD143" s="376">
        <v>288.01249999999999</v>
      </c>
      <c r="AE143" s="305">
        <v>230.41</v>
      </c>
      <c r="AF143" s="289">
        <v>220.39875000000001</v>
      </c>
      <c r="AG143" s="277">
        <v>176.31900000000002</v>
      </c>
      <c r="AH143" s="263">
        <v>176.31900000000002</v>
      </c>
      <c r="AI143" s="263">
        <v>176.31900000000002</v>
      </c>
      <c r="AJ143" s="208">
        <v>159.30683999999999</v>
      </c>
      <c r="AK143" s="208">
        <v>159.30683999999999</v>
      </c>
      <c r="AL143" s="208">
        <v>159.30683999999999</v>
      </c>
      <c r="AM143" s="208">
        <v>159.30683999999999</v>
      </c>
      <c r="AN143" s="208">
        <v>143.67500000000001</v>
      </c>
      <c r="AO143" s="191">
        <v>114.94</v>
      </c>
      <c r="AP143" s="312">
        <f t="shared" ca="1" si="24"/>
        <v>1</v>
      </c>
    </row>
    <row r="144" spans="1:49" ht="23.1" customHeight="1" x14ac:dyDescent="0.25">
      <c r="A144" s="449"/>
      <c r="C144" s="2" t="s">
        <v>417</v>
      </c>
      <c r="D144" s="4" t="s">
        <v>124</v>
      </c>
      <c r="E144" s="116">
        <f t="shared" si="30"/>
        <v>2000</v>
      </c>
      <c r="F144" s="117">
        <f t="shared" si="30"/>
        <v>1200</v>
      </c>
      <c r="G144" s="101"/>
      <c r="H144" s="45"/>
      <c r="K144" s="202">
        <f t="shared" si="10"/>
        <v>2000</v>
      </c>
      <c r="L144" s="202">
        <f t="shared" si="10"/>
        <v>1200</v>
      </c>
      <c r="M144" s="51"/>
      <c r="N144" s="13">
        <f t="shared" si="14"/>
        <v>1902.5</v>
      </c>
      <c r="O144" s="13">
        <f t="shared" si="15"/>
        <v>1141.5</v>
      </c>
      <c r="P144" s="51"/>
      <c r="Q144" s="587">
        <v>761</v>
      </c>
      <c r="R144" s="587">
        <v>761</v>
      </c>
      <c r="S144" s="562">
        <v>692</v>
      </c>
      <c r="T144" s="562">
        <v>692</v>
      </c>
      <c r="U144" s="554">
        <v>692</v>
      </c>
      <c r="V144" s="547">
        <v>692</v>
      </c>
      <c r="W144" s="477">
        <v>691.69</v>
      </c>
      <c r="X144" s="477">
        <v>691.69</v>
      </c>
      <c r="Y144" s="450">
        <v>640.46400000000006</v>
      </c>
      <c r="Z144" s="450">
        <v>640.46400000000006</v>
      </c>
      <c r="AA144" s="436">
        <v>582.24</v>
      </c>
      <c r="AB144" s="409">
        <v>582.24</v>
      </c>
      <c r="AC144" s="409">
        <v>582.24</v>
      </c>
      <c r="AD144" s="376">
        <v>531.23749999999995</v>
      </c>
      <c r="AE144" s="305">
        <v>424.99</v>
      </c>
      <c r="AF144" s="289">
        <v>406.51874999999995</v>
      </c>
      <c r="AG144" s="277">
        <v>325.21499999999997</v>
      </c>
      <c r="AH144" s="263">
        <v>325.21499999999997</v>
      </c>
      <c r="AI144" s="263">
        <v>325.21499999999997</v>
      </c>
      <c r="AJ144" s="208">
        <v>292.69547999999998</v>
      </c>
      <c r="AK144" s="208">
        <v>292.69547999999998</v>
      </c>
      <c r="AL144" s="208">
        <v>292.69547999999998</v>
      </c>
      <c r="AM144" s="208">
        <v>292.69547999999998</v>
      </c>
      <c r="AN144" s="208">
        <v>263.97500000000002</v>
      </c>
      <c r="AO144" s="191">
        <v>211.18</v>
      </c>
      <c r="AP144" s="312">
        <f t="shared" ca="1" si="24"/>
        <v>1</v>
      </c>
    </row>
    <row r="145" spans="1:45" ht="23.1" customHeight="1" x14ac:dyDescent="0.25">
      <c r="A145" s="449"/>
      <c r="C145" s="2" t="s">
        <v>418</v>
      </c>
      <c r="D145" s="4" t="s">
        <v>125</v>
      </c>
      <c r="E145" s="116">
        <f t="shared" si="30"/>
        <v>2500</v>
      </c>
      <c r="F145" s="117">
        <f t="shared" si="30"/>
        <v>1500</v>
      </c>
      <c r="G145" s="101"/>
      <c r="H145" s="45"/>
      <c r="K145" s="202">
        <f t="shared" ref="K145:L208" si="31">MROUND(N145+48,100)</f>
        <v>2500</v>
      </c>
      <c r="L145" s="202">
        <f t="shared" si="31"/>
        <v>1500</v>
      </c>
      <c r="M145" s="51"/>
      <c r="N145" s="13">
        <f t="shared" si="14"/>
        <v>2430.2750000000001</v>
      </c>
      <c r="O145" s="13">
        <f t="shared" si="15"/>
        <v>1458.165</v>
      </c>
      <c r="P145" s="51"/>
      <c r="Q145" s="587">
        <v>972.11</v>
      </c>
      <c r="R145" s="587">
        <v>972.11</v>
      </c>
      <c r="S145" s="562">
        <v>884</v>
      </c>
      <c r="T145" s="562">
        <v>884</v>
      </c>
      <c r="U145" s="554">
        <v>884</v>
      </c>
      <c r="V145" s="547">
        <v>884</v>
      </c>
      <c r="W145" s="477">
        <v>883.73</v>
      </c>
      <c r="X145" s="477">
        <v>883.73</v>
      </c>
      <c r="Y145" s="450">
        <v>818.26800000000003</v>
      </c>
      <c r="Z145" s="450">
        <v>818.26800000000003</v>
      </c>
      <c r="AA145" s="436">
        <v>743.88</v>
      </c>
      <c r="AB145" s="409">
        <v>743.88</v>
      </c>
      <c r="AC145" s="409">
        <v>743.88</v>
      </c>
      <c r="AD145" s="376">
        <v>678.72500000000002</v>
      </c>
      <c r="AE145" s="305">
        <v>542.98</v>
      </c>
      <c r="AF145" s="289">
        <v>519.36500000000012</v>
      </c>
      <c r="AG145" s="277">
        <v>415.49200000000008</v>
      </c>
      <c r="AH145" s="263">
        <v>415.49200000000008</v>
      </c>
      <c r="AI145" s="263">
        <v>415.49200000000008</v>
      </c>
      <c r="AJ145" s="208">
        <v>372.83399999999995</v>
      </c>
      <c r="AK145" s="208">
        <v>372.83399999999995</v>
      </c>
      <c r="AL145" s="208">
        <v>372.83399999999995</v>
      </c>
      <c r="AM145" s="208">
        <v>372.83399999999995</v>
      </c>
      <c r="AN145" s="208">
        <v>336.25</v>
      </c>
      <c r="AO145" s="191">
        <v>269</v>
      </c>
      <c r="AP145" s="312">
        <f t="shared" ca="1" si="24"/>
        <v>1</v>
      </c>
    </row>
    <row r="146" spans="1:45" ht="20.100000000000001" customHeight="1" x14ac:dyDescent="0.25">
      <c r="D146" s="136"/>
      <c r="E146" s="138"/>
      <c r="F146" s="139"/>
      <c r="J146" s="34"/>
      <c r="K146" s="202">
        <f t="shared" si="31"/>
        <v>0</v>
      </c>
      <c r="L146" s="202">
        <f t="shared" si="31"/>
        <v>0</v>
      </c>
      <c r="M146" s="2"/>
      <c r="N146" s="13"/>
      <c r="O146" s="13"/>
      <c r="P146" s="2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400"/>
      <c r="AB146" s="401"/>
      <c r="AC146" s="401"/>
      <c r="AD146" s="329"/>
      <c r="AE146" s="329"/>
      <c r="AF146" s="330"/>
      <c r="AG146" s="280"/>
      <c r="AH146" s="331"/>
      <c r="AI146" s="331"/>
      <c r="AJ146" s="208"/>
      <c r="AK146" s="208"/>
      <c r="AL146" s="208"/>
      <c r="AM146" s="208"/>
      <c r="AN146" s="208"/>
      <c r="AO146" s="191"/>
      <c r="AP146" s="312" t="e">
        <f t="shared" ca="1" si="24"/>
        <v>#DIV/0!</v>
      </c>
    </row>
    <row r="147" spans="1:45" ht="23.1" customHeight="1" x14ac:dyDescent="0.25">
      <c r="D147" s="615" t="s">
        <v>285</v>
      </c>
      <c r="E147" s="615"/>
      <c r="F147" s="615"/>
      <c r="G147" s="615"/>
      <c r="H147" s="615"/>
      <c r="I147" s="615"/>
      <c r="J147" s="34"/>
      <c r="K147" s="202">
        <f t="shared" si="31"/>
        <v>0</v>
      </c>
      <c r="L147" s="202">
        <f t="shared" si="31"/>
        <v>0</v>
      </c>
      <c r="M147" s="2"/>
      <c r="N147" s="13"/>
      <c r="O147" s="13"/>
      <c r="P147" s="2"/>
      <c r="Q147" s="588">
        <v>45589</v>
      </c>
      <c r="R147" s="588">
        <v>45589</v>
      </c>
      <c r="S147" s="571">
        <v>45569</v>
      </c>
      <c r="T147" s="571">
        <v>45569</v>
      </c>
      <c r="U147" s="553">
        <v>45483</v>
      </c>
      <c r="V147" s="521">
        <v>45455</v>
      </c>
      <c r="W147" s="510">
        <v>45425</v>
      </c>
      <c r="X147" s="474">
        <v>220324</v>
      </c>
      <c r="Y147" s="474">
        <v>220324</v>
      </c>
      <c r="Z147" s="398"/>
      <c r="AA147" s="400"/>
      <c r="AB147" s="400"/>
      <c r="AC147" s="400"/>
      <c r="AD147" s="332"/>
      <c r="AE147" s="332"/>
      <c r="AF147" s="330"/>
      <c r="AG147" s="280"/>
      <c r="AH147" s="331"/>
      <c r="AI147" s="331"/>
      <c r="AJ147" s="237"/>
      <c r="AK147" s="237"/>
      <c r="AL147" s="237"/>
      <c r="AM147" s="237"/>
      <c r="AN147" s="237"/>
      <c r="AO147" s="197"/>
      <c r="AP147" s="312">
        <f t="shared" ca="1" si="24"/>
        <v>1</v>
      </c>
    </row>
    <row r="148" spans="1:45" s="66" customFormat="1" ht="23.1" customHeight="1" x14ac:dyDescent="0.25">
      <c r="A148" s="516" t="s">
        <v>290</v>
      </c>
      <c r="B148" s="2">
        <v>227</v>
      </c>
      <c r="C148" s="2" t="s">
        <v>323</v>
      </c>
      <c r="D148" s="4" t="s">
        <v>22</v>
      </c>
      <c r="E148" s="116">
        <f t="shared" ref="E148:F151" si="32">K148</f>
        <v>1300</v>
      </c>
      <c r="F148" s="117">
        <f t="shared" si="32"/>
        <v>800</v>
      </c>
      <c r="G148" s="101"/>
      <c r="H148" s="2"/>
      <c r="I148" s="2"/>
      <c r="J148" s="71"/>
      <c r="K148" s="202">
        <f t="shared" si="31"/>
        <v>1300</v>
      </c>
      <c r="L148" s="202">
        <f t="shared" si="31"/>
        <v>800</v>
      </c>
      <c r="M148" s="51"/>
      <c r="N148" s="13">
        <f t="shared" si="14"/>
        <v>1206.0250000000001</v>
      </c>
      <c r="O148" s="13">
        <f t="shared" si="15"/>
        <v>723.61500000000001</v>
      </c>
      <c r="P148" s="63"/>
      <c r="Q148" s="587">
        <v>482.41</v>
      </c>
      <c r="R148" s="587">
        <v>482.41</v>
      </c>
      <c r="S148" s="562">
        <v>482.41</v>
      </c>
      <c r="T148" s="562">
        <v>482.41</v>
      </c>
      <c r="U148" s="554">
        <v>482.41</v>
      </c>
      <c r="V148" s="522">
        <v>482.41</v>
      </c>
      <c r="W148" s="398">
        <v>482.41</v>
      </c>
      <c r="X148" s="398">
        <v>482.41</v>
      </c>
      <c r="Y148" s="398">
        <v>482.41</v>
      </c>
      <c r="Z148" s="398">
        <v>482.41</v>
      </c>
      <c r="AA148" s="436">
        <v>482.41</v>
      </c>
      <c r="AB148" s="399">
        <v>461.44945000000007</v>
      </c>
      <c r="AC148" s="399">
        <v>461.44945000000007</v>
      </c>
      <c r="AD148" s="371">
        <v>419.49950000000001</v>
      </c>
      <c r="AE148" s="303">
        <v>289.31</v>
      </c>
      <c r="AF148" s="289">
        <v>327.69982000000005</v>
      </c>
      <c r="AG148" s="277">
        <v>262.15985600000005</v>
      </c>
      <c r="AH148" s="263">
        <v>262.15985600000005</v>
      </c>
      <c r="AI148" s="263">
        <v>262.15985600000005</v>
      </c>
      <c r="AJ148" s="208">
        <v>234.07130000000001</v>
      </c>
      <c r="AK148" s="210">
        <v>234.07130000000001</v>
      </c>
      <c r="AL148" s="210">
        <v>234.07130000000001</v>
      </c>
      <c r="AM148" s="210">
        <v>234.07130000000001</v>
      </c>
      <c r="AN148" s="208">
        <v>186.36250000000001</v>
      </c>
      <c r="AO148" s="191">
        <v>149.09</v>
      </c>
      <c r="AP148" s="312">
        <f t="shared" ca="1" si="24"/>
        <v>1</v>
      </c>
      <c r="AQ148" s="144"/>
    </row>
    <row r="149" spans="1:45" ht="23.1" customHeight="1" x14ac:dyDescent="0.25">
      <c r="A149" s="516" t="s">
        <v>290</v>
      </c>
      <c r="B149" s="2">
        <v>228</v>
      </c>
      <c r="C149" s="2" t="s">
        <v>324</v>
      </c>
      <c r="D149" s="4" t="s">
        <v>23</v>
      </c>
      <c r="E149" s="116">
        <f t="shared" si="32"/>
        <v>2000</v>
      </c>
      <c r="F149" s="117">
        <f t="shared" si="32"/>
        <v>1200</v>
      </c>
      <c r="G149" s="101"/>
      <c r="J149" s="71"/>
      <c r="K149" s="202">
        <f t="shared" si="31"/>
        <v>2000</v>
      </c>
      <c r="L149" s="202">
        <f t="shared" si="31"/>
        <v>1200</v>
      </c>
      <c r="M149" s="51"/>
      <c r="N149" s="13">
        <f t="shared" si="14"/>
        <v>1930.2750000000001</v>
      </c>
      <c r="O149" s="13">
        <f t="shared" si="15"/>
        <v>1158.165</v>
      </c>
      <c r="P149" s="51"/>
      <c r="Q149" s="587">
        <v>772.11</v>
      </c>
      <c r="R149" s="587">
        <v>772.11</v>
      </c>
      <c r="S149" s="562">
        <v>772.11</v>
      </c>
      <c r="T149" s="562">
        <v>772.11</v>
      </c>
      <c r="U149" s="554">
        <v>772.11</v>
      </c>
      <c r="V149" s="522">
        <v>772.11</v>
      </c>
      <c r="W149" s="398">
        <v>772.11</v>
      </c>
      <c r="X149" s="398">
        <v>772.11</v>
      </c>
      <c r="Y149" s="398">
        <v>772.11</v>
      </c>
      <c r="Z149" s="398">
        <v>772.11</v>
      </c>
      <c r="AA149" s="436">
        <v>772.11</v>
      </c>
      <c r="AB149" s="399">
        <v>738.53284999999994</v>
      </c>
      <c r="AC149" s="399">
        <v>738.53284999999994</v>
      </c>
      <c r="AD149" s="371">
        <v>671.3934999999999</v>
      </c>
      <c r="AE149" s="303">
        <v>463.03</v>
      </c>
      <c r="AF149" s="289">
        <v>524.5087400000001</v>
      </c>
      <c r="AG149" s="277">
        <v>419.6069920000001</v>
      </c>
      <c r="AH149" s="263">
        <v>419.6069920000001</v>
      </c>
      <c r="AI149" s="263">
        <v>419.6069920000001</v>
      </c>
      <c r="AJ149" s="208">
        <v>374.64910000000003</v>
      </c>
      <c r="AK149" s="210">
        <v>374.64910000000003</v>
      </c>
      <c r="AL149" s="210">
        <v>374.64910000000003</v>
      </c>
      <c r="AM149" s="210">
        <v>374.64910000000003</v>
      </c>
      <c r="AN149" s="208">
        <v>298.28750000000002</v>
      </c>
      <c r="AO149" s="191">
        <v>238.63</v>
      </c>
      <c r="AP149" s="312">
        <f t="shared" ca="1" si="24"/>
        <v>1</v>
      </c>
    </row>
    <row r="150" spans="1:45" ht="23.1" customHeight="1" x14ac:dyDescent="0.25">
      <c r="A150" s="516" t="s">
        <v>290</v>
      </c>
      <c r="B150" s="2">
        <v>229</v>
      </c>
      <c r="C150" s="2" t="s">
        <v>325</v>
      </c>
      <c r="D150" s="4" t="s">
        <v>24</v>
      </c>
      <c r="E150" s="116">
        <f t="shared" si="32"/>
        <v>3500</v>
      </c>
      <c r="F150" s="117">
        <f t="shared" si="32"/>
        <v>2100</v>
      </c>
      <c r="G150" s="101"/>
      <c r="J150" s="71"/>
      <c r="K150" s="202">
        <f t="shared" si="31"/>
        <v>3500</v>
      </c>
      <c r="L150" s="202">
        <f t="shared" si="31"/>
        <v>2100</v>
      </c>
      <c r="M150" s="51"/>
      <c r="N150" s="13">
        <f t="shared" si="14"/>
        <v>3436.7250000000004</v>
      </c>
      <c r="O150" s="13">
        <f t="shared" si="15"/>
        <v>2062.0349999999999</v>
      </c>
      <c r="P150" s="51"/>
      <c r="Q150" s="587">
        <v>1374.69</v>
      </c>
      <c r="R150" s="587">
        <v>1374.69</v>
      </c>
      <c r="S150" s="562">
        <v>1374.69</v>
      </c>
      <c r="T150" s="562">
        <v>1374.69</v>
      </c>
      <c r="U150" s="554">
        <v>1374.69</v>
      </c>
      <c r="V150" s="522">
        <v>1374.69</v>
      </c>
      <c r="W150" s="398">
        <v>1374.69</v>
      </c>
      <c r="X150" s="398">
        <v>1374.69</v>
      </c>
      <c r="Y150" s="398">
        <v>1374.69</v>
      </c>
      <c r="Z150" s="398">
        <v>1374.69</v>
      </c>
      <c r="AA150" s="436">
        <v>1374.69</v>
      </c>
      <c r="AB150" s="399">
        <v>1314.9339499999999</v>
      </c>
      <c r="AC150" s="399">
        <v>1314.9339499999999</v>
      </c>
      <c r="AD150" s="371">
        <v>1195.3944999999999</v>
      </c>
      <c r="AE150" s="303">
        <v>824.41</v>
      </c>
      <c r="AF150" s="289">
        <v>824.46</v>
      </c>
      <c r="AG150" s="277">
        <v>659.56799999999998</v>
      </c>
      <c r="AH150" s="263">
        <v>659.56799999999998</v>
      </c>
      <c r="AI150" s="263">
        <v>659.56799999999998</v>
      </c>
      <c r="AJ150" s="208">
        <v>588.9</v>
      </c>
      <c r="AK150" s="205">
        <v>588.9</v>
      </c>
      <c r="AL150" s="205">
        <v>588.9</v>
      </c>
      <c r="AM150" s="205">
        <v>588.9</v>
      </c>
      <c r="AN150" s="208">
        <v>470.61250000000001</v>
      </c>
      <c r="AO150" s="191">
        <v>376.49</v>
      </c>
      <c r="AP150" s="312">
        <f t="shared" ca="1" si="24"/>
        <v>1</v>
      </c>
    </row>
    <row r="151" spans="1:45" ht="23.1" customHeight="1" x14ac:dyDescent="0.25">
      <c r="A151" s="516" t="s">
        <v>290</v>
      </c>
      <c r="B151" s="2">
        <v>230</v>
      </c>
      <c r="C151" s="2" t="s">
        <v>326</v>
      </c>
      <c r="D151" s="4" t="s">
        <v>25</v>
      </c>
      <c r="E151" s="116">
        <f t="shared" si="32"/>
        <v>6300</v>
      </c>
      <c r="F151" s="117">
        <f t="shared" si="32"/>
        <v>3800</v>
      </c>
      <c r="G151" s="101"/>
      <c r="J151" s="71"/>
      <c r="K151" s="202">
        <f t="shared" si="31"/>
        <v>6300</v>
      </c>
      <c r="L151" s="202">
        <f t="shared" si="31"/>
        <v>3800</v>
      </c>
      <c r="M151" s="51"/>
      <c r="N151" s="13">
        <f t="shared" ref="N151:N211" si="33">Q151*$N$7</f>
        <v>6272.6750000000002</v>
      </c>
      <c r="O151" s="13">
        <f t="shared" ref="O151:O211" si="34">Q151*$O$7</f>
        <v>3763.6050000000005</v>
      </c>
      <c r="P151" s="51"/>
      <c r="Q151" s="587">
        <v>2509.0700000000002</v>
      </c>
      <c r="R151" s="587">
        <v>2509.0700000000002</v>
      </c>
      <c r="S151" s="562">
        <v>2509.0700000000002</v>
      </c>
      <c r="T151" s="562">
        <v>2509.0700000000002</v>
      </c>
      <c r="U151" s="554">
        <v>2509.0700000000002</v>
      </c>
      <c r="V151" s="522">
        <v>2509.0700000000002</v>
      </c>
      <c r="W151" s="398">
        <v>2509.0700000000002</v>
      </c>
      <c r="X151" s="398">
        <v>2509.0700000000002</v>
      </c>
      <c r="Y151" s="398">
        <v>2509.0700000000002</v>
      </c>
      <c r="Z151" s="398">
        <v>2509.0700000000002</v>
      </c>
      <c r="AA151" s="436">
        <v>2509.0700000000002</v>
      </c>
      <c r="AB151" s="399">
        <v>2399.9805500000002</v>
      </c>
      <c r="AC151" s="399">
        <v>2399.9805500000002</v>
      </c>
      <c r="AD151" s="371">
        <v>2181.8004999999998</v>
      </c>
      <c r="AE151" s="303">
        <v>1504.69</v>
      </c>
      <c r="AF151" s="289">
        <v>1504.5800000000004</v>
      </c>
      <c r="AG151" s="277">
        <v>1203.6640000000002</v>
      </c>
      <c r="AH151" s="263">
        <v>1203.6640000000002</v>
      </c>
      <c r="AI151" s="263">
        <v>1203.6640000000002</v>
      </c>
      <c r="AJ151" s="208">
        <v>1074.7</v>
      </c>
      <c r="AK151" s="205">
        <v>1074.7</v>
      </c>
      <c r="AL151" s="205">
        <v>1074.7</v>
      </c>
      <c r="AM151" s="205">
        <v>1074.7</v>
      </c>
      <c r="AN151" s="208">
        <v>840.38749999999993</v>
      </c>
      <c r="AO151" s="191">
        <v>672.31</v>
      </c>
      <c r="AP151" s="312">
        <f t="shared" ca="1" si="24"/>
        <v>1</v>
      </c>
    </row>
    <row r="152" spans="1:45" ht="23.1" customHeight="1" x14ac:dyDescent="0.25">
      <c r="A152" s="516" t="s">
        <v>290</v>
      </c>
      <c r="D152" s="136"/>
      <c r="E152" s="138"/>
      <c r="F152" s="139"/>
      <c r="G152" s="101"/>
      <c r="K152" s="202">
        <f t="shared" si="31"/>
        <v>0</v>
      </c>
      <c r="L152" s="202">
        <f t="shared" si="31"/>
        <v>0</v>
      </c>
      <c r="M152" s="51"/>
      <c r="N152" s="13"/>
      <c r="O152" s="13"/>
      <c r="P152" s="51"/>
      <c r="Q152" s="398"/>
      <c r="R152" s="398"/>
      <c r="S152" s="398"/>
      <c r="T152" s="398"/>
      <c r="U152" s="398"/>
      <c r="V152" s="398"/>
      <c r="W152" s="398"/>
      <c r="X152" s="398"/>
      <c r="Y152" s="398"/>
      <c r="Z152" s="398"/>
      <c r="AA152" s="436"/>
      <c r="AB152" s="399"/>
      <c r="AC152" s="399"/>
      <c r="AD152" s="371"/>
      <c r="AE152" s="303"/>
      <c r="AF152" s="289"/>
      <c r="AG152" s="277"/>
      <c r="AH152" s="263"/>
      <c r="AI152" s="263"/>
      <c r="AJ152" s="208"/>
      <c r="AK152" s="205"/>
      <c r="AL152" s="205"/>
      <c r="AM152" s="205"/>
      <c r="AN152" s="208"/>
      <c r="AO152" s="191"/>
      <c r="AP152" s="312" t="e">
        <f t="shared" ca="1" si="24"/>
        <v>#DIV/0!</v>
      </c>
    </row>
    <row r="153" spans="1:45" ht="23.1" customHeight="1" x14ac:dyDescent="0.25">
      <c r="A153" s="516" t="s">
        <v>290</v>
      </c>
      <c r="D153" s="615" t="s">
        <v>538</v>
      </c>
      <c r="E153" s="615"/>
      <c r="F153" s="615"/>
      <c r="G153" s="615"/>
      <c r="H153" s="615"/>
      <c r="I153" s="615"/>
      <c r="J153" s="34"/>
      <c r="K153" s="202">
        <f t="shared" si="31"/>
        <v>0</v>
      </c>
      <c r="L153" s="202">
        <f t="shared" si="31"/>
        <v>0</v>
      </c>
      <c r="M153" s="2"/>
      <c r="N153" s="13"/>
      <c r="O153" s="13"/>
      <c r="P153" s="2"/>
      <c r="Q153" s="588">
        <v>45589</v>
      </c>
      <c r="R153" s="588">
        <v>45589</v>
      </c>
      <c r="S153" s="571">
        <v>45569</v>
      </c>
      <c r="T153" s="571">
        <v>45569</v>
      </c>
      <c r="U153" s="553">
        <v>45483</v>
      </c>
      <c r="V153" s="521">
        <v>45455</v>
      </c>
      <c r="W153" s="510">
        <v>45425</v>
      </c>
      <c r="X153" s="474">
        <v>220324</v>
      </c>
      <c r="Y153" s="474">
        <v>220324</v>
      </c>
      <c r="Z153" s="398"/>
      <c r="AA153" s="400"/>
      <c r="AB153" s="399"/>
      <c r="AC153" s="399"/>
      <c r="AD153" s="333"/>
      <c r="AE153" s="329"/>
      <c r="AF153" s="330"/>
      <c r="AG153" s="280"/>
      <c r="AH153" s="331"/>
      <c r="AI153" s="331"/>
      <c r="AJ153" s="237"/>
      <c r="AK153" s="237"/>
      <c r="AL153" s="237"/>
      <c r="AM153" s="237"/>
      <c r="AN153" s="237"/>
      <c r="AO153" s="197"/>
      <c r="AP153" s="312">
        <f t="shared" ca="1" si="24"/>
        <v>1</v>
      </c>
    </row>
    <row r="154" spans="1:45" s="66" customFormat="1" ht="23.1" customHeight="1" x14ac:dyDescent="0.25">
      <c r="A154" s="516" t="s">
        <v>290</v>
      </c>
      <c r="B154" s="2">
        <v>283</v>
      </c>
      <c r="C154" s="2" t="s">
        <v>342</v>
      </c>
      <c r="D154" s="4" t="s">
        <v>957</v>
      </c>
      <c r="E154" s="116">
        <f t="shared" ref="E154:F160" si="35">K154</f>
        <v>1300</v>
      </c>
      <c r="F154" s="117">
        <f t="shared" si="35"/>
        <v>800</v>
      </c>
      <c r="G154" s="101"/>
      <c r="H154" s="2"/>
      <c r="I154" s="2"/>
      <c r="J154" s="71"/>
      <c r="K154" s="202">
        <f t="shared" si="31"/>
        <v>1300</v>
      </c>
      <c r="L154" s="202">
        <f t="shared" si="31"/>
        <v>800</v>
      </c>
      <c r="M154" s="51"/>
      <c r="N154" s="13">
        <f t="shared" si="33"/>
        <v>1248.25</v>
      </c>
      <c r="O154" s="13">
        <f t="shared" si="34"/>
        <v>748.95</v>
      </c>
      <c r="P154" s="63"/>
      <c r="Q154" s="587">
        <v>499.3</v>
      </c>
      <c r="R154" s="587">
        <v>499.3</v>
      </c>
      <c r="S154" s="562">
        <v>499.3</v>
      </c>
      <c r="T154" s="562">
        <v>499.3</v>
      </c>
      <c r="U154" s="554">
        <v>499.3</v>
      </c>
      <c r="V154" s="522">
        <v>499.3</v>
      </c>
      <c r="W154" s="398">
        <v>499.3</v>
      </c>
      <c r="X154" s="398">
        <v>499.3</v>
      </c>
      <c r="Y154" s="398">
        <v>499.3</v>
      </c>
      <c r="Z154" s="398">
        <v>499.3</v>
      </c>
      <c r="AA154" s="436">
        <v>499.3</v>
      </c>
      <c r="AB154" s="399">
        <v>477.60281250000003</v>
      </c>
      <c r="AC154" s="399">
        <v>477.60281250000003</v>
      </c>
      <c r="AD154" s="371">
        <v>434.18437499999999</v>
      </c>
      <c r="AE154" s="303">
        <v>299.4375</v>
      </c>
      <c r="AF154" s="289">
        <v>299.4375</v>
      </c>
      <c r="AG154" s="277">
        <v>239.55</v>
      </c>
      <c r="AH154" s="263">
        <v>239.55</v>
      </c>
      <c r="AI154" s="263">
        <v>239.55</v>
      </c>
      <c r="AJ154" s="208">
        <v>213.88751999999997</v>
      </c>
      <c r="AK154" s="208">
        <v>213.88751999999997</v>
      </c>
      <c r="AL154" s="208">
        <v>213.88751999999997</v>
      </c>
      <c r="AM154" s="208">
        <v>213.88751999999997</v>
      </c>
      <c r="AN154" s="208">
        <v>192.89999999999998</v>
      </c>
      <c r="AO154" s="191">
        <v>154.32</v>
      </c>
      <c r="AP154" s="312">
        <f t="shared" ca="1" si="24"/>
        <v>1</v>
      </c>
      <c r="AQ154" s="144"/>
      <c r="AS154" s="34"/>
    </row>
    <row r="155" spans="1:45" ht="23.1" customHeight="1" x14ac:dyDescent="0.25">
      <c r="A155" s="516" t="s">
        <v>290</v>
      </c>
      <c r="C155" s="2" t="s">
        <v>343</v>
      </c>
      <c r="D155" s="4" t="s">
        <v>958</v>
      </c>
      <c r="E155" s="116">
        <f t="shared" si="35"/>
        <v>2100</v>
      </c>
      <c r="F155" s="117">
        <f t="shared" si="35"/>
        <v>1300</v>
      </c>
      <c r="G155" s="101"/>
      <c r="J155" s="71"/>
      <c r="K155" s="202">
        <f t="shared" si="31"/>
        <v>2100</v>
      </c>
      <c r="L155" s="202">
        <f t="shared" si="31"/>
        <v>1300</v>
      </c>
      <c r="M155" s="51"/>
      <c r="N155" s="13">
        <f t="shared" si="33"/>
        <v>2035</v>
      </c>
      <c r="O155" s="13">
        <f t="shared" si="34"/>
        <v>1221</v>
      </c>
      <c r="P155" s="51"/>
      <c r="Q155" s="587">
        <v>814</v>
      </c>
      <c r="R155" s="587">
        <v>814</v>
      </c>
      <c r="S155" s="562">
        <v>814</v>
      </c>
      <c r="T155" s="562">
        <v>814</v>
      </c>
      <c r="U155" s="554">
        <v>814</v>
      </c>
      <c r="V155" s="522">
        <v>814</v>
      </c>
      <c r="W155" s="398">
        <v>814</v>
      </c>
      <c r="X155" s="398">
        <v>814</v>
      </c>
      <c r="Y155" s="398">
        <v>814</v>
      </c>
      <c r="Z155" s="443">
        <v>814</v>
      </c>
      <c r="AA155" s="436">
        <v>813.94</v>
      </c>
      <c r="AB155" s="399">
        <v>778.56735000000003</v>
      </c>
      <c r="AC155" s="399">
        <v>778.56735000000003</v>
      </c>
      <c r="AD155" s="371">
        <v>707.7885</v>
      </c>
      <c r="AE155" s="303">
        <v>488.13</v>
      </c>
      <c r="AF155" s="289">
        <v>488.75</v>
      </c>
      <c r="AG155" s="269">
        <v>391</v>
      </c>
      <c r="AH155" s="263">
        <v>390.5</v>
      </c>
      <c r="AI155" s="263">
        <v>390.5</v>
      </c>
      <c r="AJ155" s="205">
        <v>348.66215999999997</v>
      </c>
      <c r="AK155" s="205">
        <v>348.66215999999997</v>
      </c>
      <c r="AL155" s="205">
        <v>348.66215999999997</v>
      </c>
      <c r="AM155" s="205">
        <v>348.66215999999997</v>
      </c>
      <c r="AN155" s="208">
        <v>314.45</v>
      </c>
      <c r="AO155" s="191">
        <v>251.56</v>
      </c>
      <c r="AP155" s="312">
        <f t="shared" ca="1" si="24"/>
        <v>1</v>
      </c>
    </row>
    <row r="156" spans="1:45" ht="23.1" customHeight="1" x14ac:dyDescent="0.25">
      <c r="A156" s="516" t="s">
        <v>290</v>
      </c>
      <c r="C156" s="2" t="s">
        <v>344</v>
      </c>
      <c r="D156" s="4" t="s">
        <v>959</v>
      </c>
      <c r="E156" s="116">
        <f t="shared" si="35"/>
        <v>3300</v>
      </c>
      <c r="F156" s="117">
        <f t="shared" si="35"/>
        <v>2000</v>
      </c>
      <c r="G156" s="101"/>
      <c r="J156" s="71"/>
      <c r="K156" s="202">
        <f t="shared" si="31"/>
        <v>3300</v>
      </c>
      <c r="L156" s="202">
        <f t="shared" si="31"/>
        <v>2000</v>
      </c>
      <c r="M156" s="51"/>
      <c r="N156" s="13">
        <f t="shared" si="33"/>
        <v>3237.5</v>
      </c>
      <c r="O156" s="13">
        <f t="shared" si="34"/>
        <v>1942.5</v>
      </c>
      <c r="P156" s="51"/>
      <c r="Q156" s="587">
        <v>1295</v>
      </c>
      <c r="R156" s="587">
        <v>1295</v>
      </c>
      <c r="S156" s="562">
        <v>1295</v>
      </c>
      <c r="T156" s="562">
        <v>1295</v>
      </c>
      <c r="U156" s="554">
        <v>1295</v>
      </c>
      <c r="V156" s="522">
        <v>1295</v>
      </c>
      <c r="W156" s="398">
        <v>1295</v>
      </c>
      <c r="X156" s="398">
        <v>1295</v>
      </c>
      <c r="Y156" s="398">
        <v>1295</v>
      </c>
      <c r="Z156" s="443">
        <v>1295</v>
      </c>
      <c r="AA156" s="436">
        <v>1294.8</v>
      </c>
      <c r="AB156" s="399">
        <v>1238.5175000000002</v>
      </c>
      <c r="AC156" s="399">
        <v>1238.5175000000002</v>
      </c>
      <c r="AD156" s="371">
        <v>1125.925</v>
      </c>
      <c r="AE156" s="303">
        <v>776.5</v>
      </c>
      <c r="AF156" s="289">
        <v>776.5</v>
      </c>
      <c r="AG156" s="277">
        <v>621.20000000000005</v>
      </c>
      <c r="AH156" s="263">
        <v>621.20000000000005</v>
      </c>
      <c r="AI156" s="263">
        <v>621.20000000000005</v>
      </c>
      <c r="AJ156" s="205">
        <v>554.63562000000002</v>
      </c>
      <c r="AK156" s="205">
        <v>554.63562000000002</v>
      </c>
      <c r="AL156" s="205">
        <v>554.63562000000002</v>
      </c>
      <c r="AM156" s="205">
        <v>554.63562000000002</v>
      </c>
      <c r="AN156" s="208">
        <v>500.21250000000003</v>
      </c>
      <c r="AO156" s="191">
        <v>400.17</v>
      </c>
      <c r="AP156" s="312">
        <f t="shared" ca="1" si="24"/>
        <v>1</v>
      </c>
    </row>
    <row r="157" spans="1:45" ht="23.1" customHeight="1" x14ac:dyDescent="0.25">
      <c r="A157" s="516" t="s">
        <v>290</v>
      </c>
      <c r="C157" s="2" t="s">
        <v>345</v>
      </c>
      <c r="D157" s="4" t="s">
        <v>960</v>
      </c>
      <c r="E157" s="116">
        <f t="shared" si="35"/>
        <v>4500</v>
      </c>
      <c r="F157" s="117">
        <f t="shared" si="35"/>
        <v>2700</v>
      </c>
      <c r="G157" s="101"/>
      <c r="J157" s="71"/>
      <c r="K157" s="202">
        <f t="shared" si="31"/>
        <v>4500</v>
      </c>
      <c r="L157" s="202">
        <f t="shared" si="31"/>
        <v>2700</v>
      </c>
      <c r="M157" s="51"/>
      <c r="N157" s="13">
        <f t="shared" si="33"/>
        <v>4440</v>
      </c>
      <c r="O157" s="13">
        <f t="shared" si="34"/>
        <v>2664</v>
      </c>
      <c r="P157" s="51"/>
      <c r="Q157" s="587">
        <v>1776</v>
      </c>
      <c r="R157" s="587">
        <v>1776</v>
      </c>
      <c r="S157" s="562">
        <v>1776</v>
      </c>
      <c r="T157" s="562">
        <v>1776</v>
      </c>
      <c r="U157" s="554">
        <v>1776</v>
      </c>
      <c r="V157" s="522">
        <v>1776</v>
      </c>
      <c r="W157" s="398">
        <v>1776</v>
      </c>
      <c r="X157" s="398">
        <v>1776</v>
      </c>
      <c r="Y157" s="398">
        <v>1776</v>
      </c>
      <c r="Z157" s="443">
        <v>1776</v>
      </c>
      <c r="AA157" s="436">
        <v>1775.86</v>
      </c>
      <c r="AB157" s="399">
        <v>1698.6431000000002</v>
      </c>
      <c r="AC157" s="399">
        <v>1698.6431000000002</v>
      </c>
      <c r="AD157" s="371">
        <v>1544.221</v>
      </c>
      <c r="AE157" s="303">
        <v>1064.98</v>
      </c>
      <c r="AF157" s="289">
        <v>1730.3999999999999</v>
      </c>
      <c r="AG157" s="277">
        <v>1384.32</v>
      </c>
      <c r="AH157" s="263">
        <v>1384.32</v>
      </c>
      <c r="AI157" s="263">
        <v>1384.32</v>
      </c>
      <c r="AJ157" s="205">
        <v>760.69223999999997</v>
      </c>
      <c r="AK157" s="205">
        <v>760.69223999999997</v>
      </c>
      <c r="AL157" s="205">
        <v>760.69223999999997</v>
      </c>
      <c r="AM157" s="205">
        <v>760.69223999999997</v>
      </c>
      <c r="AN157" s="208">
        <v>686.05000000000007</v>
      </c>
      <c r="AO157" s="191">
        <v>548.84</v>
      </c>
      <c r="AP157" s="312">
        <f t="shared" ca="1" si="24"/>
        <v>1</v>
      </c>
    </row>
    <row r="158" spans="1:45" ht="23.1" customHeight="1" x14ac:dyDescent="0.25">
      <c r="A158" s="516" t="s">
        <v>290</v>
      </c>
      <c r="C158" s="2" t="s">
        <v>346</v>
      </c>
      <c r="D158" s="4" t="s">
        <v>961</v>
      </c>
      <c r="E158" s="116">
        <f t="shared" si="35"/>
        <v>7300</v>
      </c>
      <c r="F158" s="117">
        <f t="shared" si="35"/>
        <v>4400</v>
      </c>
      <c r="G158" s="101"/>
      <c r="J158" s="71"/>
      <c r="K158" s="202">
        <f t="shared" si="31"/>
        <v>7300</v>
      </c>
      <c r="L158" s="202">
        <f t="shared" si="31"/>
        <v>4400</v>
      </c>
      <c r="M158" s="51"/>
      <c r="N158" s="13">
        <f t="shared" si="33"/>
        <v>7215</v>
      </c>
      <c r="O158" s="13">
        <f t="shared" si="34"/>
        <v>4329</v>
      </c>
      <c r="P158" s="51"/>
      <c r="Q158" s="587">
        <v>2886</v>
      </c>
      <c r="R158" s="587">
        <v>2886</v>
      </c>
      <c r="S158" s="562">
        <v>2886</v>
      </c>
      <c r="T158" s="562">
        <v>2886</v>
      </c>
      <c r="U158" s="554">
        <v>2886</v>
      </c>
      <c r="V158" s="522">
        <v>2886</v>
      </c>
      <c r="W158" s="398">
        <v>2886</v>
      </c>
      <c r="X158" s="398">
        <v>2886</v>
      </c>
      <c r="Y158" s="398">
        <v>2886</v>
      </c>
      <c r="Z158" s="443">
        <v>2886</v>
      </c>
      <c r="AA158" s="436">
        <v>2885.44</v>
      </c>
      <c r="AB158" s="399">
        <v>2759.9880000000003</v>
      </c>
      <c r="AC158" s="399">
        <v>2759.9880000000003</v>
      </c>
      <c r="AD158" s="371">
        <v>2509.08</v>
      </c>
      <c r="AE158" s="303">
        <v>1730.4</v>
      </c>
      <c r="AF158" s="289">
        <v>1743.75</v>
      </c>
      <c r="AG158" s="269">
        <v>1395</v>
      </c>
      <c r="AH158" s="263">
        <v>1384.32</v>
      </c>
      <c r="AI158" s="263">
        <v>1384.32</v>
      </c>
      <c r="AJ158" s="205">
        <v>1236.0070799999999</v>
      </c>
      <c r="AK158" s="205">
        <v>1236.0070799999999</v>
      </c>
      <c r="AL158" s="205">
        <v>1236.0070799999999</v>
      </c>
      <c r="AM158" s="205">
        <v>1236.0070799999999</v>
      </c>
      <c r="AN158" s="208">
        <v>1114.7249999999999</v>
      </c>
      <c r="AO158" s="191">
        <v>891.78</v>
      </c>
      <c r="AP158" s="312">
        <f t="shared" ca="1" si="24"/>
        <v>1</v>
      </c>
    </row>
    <row r="159" spans="1:45" ht="23.1" customHeight="1" x14ac:dyDescent="0.25">
      <c r="A159" s="516" t="s">
        <v>290</v>
      </c>
      <c r="C159" s="2" t="s">
        <v>347</v>
      </c>
      <c r="D159" s="4" t="s">
        <v>962</v>
      </c>
      <c r="E159" s="116">
        <f t="shared" si="35"/>
        <v>13200</v>
      </c>
      <c r="F159" s="117">
        <f t="shared" si="35"/>
        <v>7900</v>
      </c>
      <c r="G159" s="101"/>
      <c r="J159" s="71"/>
      <c r="K159" s="202">
        <f t="shared" si="31"/>
        <v>13200</v>
      </c>
      <c r="L159" s="202">
        <f t="shared" si="31"/>
        <v>7900</v>
      </c>
      <c r="M159" s="51"/>
      <c r="N159" s="13">
        <f t="shared" si="33"/>
        <v>13135</v>
      </c>
      <c r="O159" s="13">
        <f t="shared" si="34"/>
        <v>7881</v>
      </c>
      <c r="P159" s="51"/>
      <c r="Q159" s="587">
        <v>5254</v>
      </c>
      <c r="R159" s="587">
        <v>5254</v>
      </c>
      <c r="S159" s="562">
        <v>5254</v>
      </c>
      <c r="T159" s="562">
        <v>5254</v>
      </c>
      <c r="U159" s="554">
        <v>5254</v>
      </c>
      <c r="V159" s="522">
        <v>5254</v>
      </c>
      <c r="W159" s="398">
        <v>5254</v>
      </c>
      <c r="X159" s="398">
        <v>5254</v>
      </c>
      <c r="Y159" s="398">
        <v>5254</v>
      </c>
      <c r="Z159" s="443">
        <v>5254</v>
      </c>
      <c r="AA159" s="436">
        <v>5253.37</v>
      </c>
      <c r="AB159" s="399">
        <v>5024.9518000000007</v>
      </c>
      <c r="AC159" s="399">
        <v>5024.9518000000007</v>
      </c>
      <c r="AD159" s="371">
        <v>4568.1379999999999</v>
      </c>
      <c r="AE159" s="303">
        <v>3150.44</v>
      </c>
      <c r="AF159" s="289">
        <v>3151.25</v>
      </c>
      <c r="AG159" s="269">
        <v>2521</v>
      </c>
      <c r="AH159" s="263">
        <v>2520.35</v>
      </c>
      <c r="AI159" s="263">
        <v>2520.35</v>
      </c>
      <c r="AJ159" s="205">
        <v>2250.3095999999996</v>
      </c>
      <c r="AK159" s="205">
        <v>2250.3095999999996</v>
      </c>
      <c r="AL159" s="205">
        <v>2250.3095999999996</v>
      </c>
      <c r="AM159" s="205">
        <v>2250.3095999999996</v>
      </c>
      <c r="AN159" s="208">
        <v>2029.5</v>
      </c>
      <c r="AO159" s="191">
        <v>1623.6</v>
      </c>
      <c r="AP159" s="312">
        <f t="shared" ca="1" si="24"/>
        <v>1</v>
      </c>
    </row>
    <row r="160" spans="1:45" ht="23.1" customHeight="1" x14ac:dyDescent="0.25">
      <c r="A160" s="516" t="s">
        <v>290</v>
      </c>
      <c r="B160" s="2">
        <v>289</v>
      </c>
      <c r="C160" s="2" t="s">
        <v>348</v>
      </c>
      <c r="D160" s="4" t="s">
        <v>963</v>
      </c>
      <c r="E160" s="116">
        <f t="shared" si="35"/>
        <v>23800</v>
      </c>
      <c r="F160" s="117">
        <f t="shared" si="35"/>
        <v>14300</v>
      </c>
      <c r="G160" s="101"/>
      <c r="J160" s="71"/>
      <c r="K160" s="202">
        <f t="shared" si="31"/>
        <v>23800</v>
      </c>
      <c r="L160" s="202">
        <f t="shared" si="31"/>
        <v>14300</v>
      </c>
      <c r="M160" s="51"/>
      <c r="N160" s="13">
        <f t="shared" si="33"/>
        <v>23730.9</v>
      </c>
      <c r="O160" s="13">
        <f t="shared" si="34"/>
        <v>14238.54</v>
      </c>
      <c r="P160" s="51"/>
      <c r="Q160" s="587">
        <v>9492.36</v>
      </c>
      <c r="R160" s="587">
        <v>9492.36</v>
      </c>
      <c r="S160" s="562">
        <v>9492.36</v>
      </c>
      <c r="T160" s="562">
        <v>9492.36</v>
      </c>
      <c r="U160" s="554">
        <v>9492.36</v>
      </c>
      <c r="V160" s="522">
        <v>9492.36</v>
      </c>
      <c r="W160" s="398">
        <v>9492.36</v>
      </c>
      <c r="X160" s="398">
        <v>9492.36</v>
      </c>
      <c r="Y160" s="398">
        <v>9492.36</v>
      </c>
      <c r="Z160" s="398">
        <v>9492.36</v>
      </c>
      <c r="AA160" s="436">
        <v>9492.36</v>
      </c>
      <c r="AB160" s="399">
        <v>9079.6371875000004</v>
      </c>
      <c r="AC160" s="399">
        <v>9079.6371875000004</v>
      </c>
      <c r="AD160" s="371">
        <v>8254.2156249999989</v>
      </c>
      <c r="AE160" s="303">
        <v>5692.5625</v>
      </c>
      <c r="AF160" s="289">
        <v>5692.5625</v>
      </c>
      <c r="AG160" s="277">
        <v>4554.05</v>
      </c>
      <c r="AH160" s="263">
        <v>4554.05</v>
      </c>
      <c r="AI160" s="263">
        <v>4554.05</v>
      </c>
      <c r="AJ160" s="208">
        <v>4066.1220599999997</v>
      </c>
      <c r="AK160" s="208">
        <v>4066.1220599999997</v>
      </c>
      <c r="AL160" s="208">
        <v>4066.1220599999997</v>
      </c>
      <c r="AM160" s="208">
        <v>4066.1220599999997</v>
      </c>
      <c r="AN160" s="208">
        <v>3667.1374999999998</v>
      </c>
      <c r="AO160" s="191">
        <v>2933.71</v>
      </c>
      <c r="AP160" s="312">
        <f t="shared" ca="1" si="24"/>
        <v>1</v>
      </c>
    </row>
    <row r="161" spans="1:45" ht="15" customHeight="1" x14ac:dyDescent="0.25">
      <c r="A161" s="516" t="s">
        <v>290</v>
      </c>
      <c r="D161" s="136"/>
      <c r="E161" s="138"/>
      <c r="F161" s="139"/>
      <c r="J161" s="34"/>
      <c r="K161" s="202">
        <f t="shared" si="31"/>
        <v>0</v>
      </c>
      <c r="L161" s="202">
        <f t="shared" si="31"/>
        <v>0</v>
      </c>
      <c r="M161" s="2"/>
      <c r="N161" s="13"/>
      <c r="O161" s="13"/>
      <c r="P161" s="2"/>
      <c r="Q161" s="398"/>
      <c r="R161" s="398"/>
      <c r="S161" s="398"/>
      <c r="T161" s="398"/>
      <c r="U161" s="398"/>
      <c r="V161" s="398"/>
      <c r="W161" s="398"/>
      <c r="X161" s="398"/>
      <c r="Y161" s="398"/>
      <c r="Z161" s="398"/>
      <c r="AA161" s="400"/>
      <c r="AB161" s="399"/>
      <c r="AC161" s="399"/>
      <c r="AD161" s="332"/>
      <c r="AE161" s="332"/>
      <c r="AF161" s="330"/>
      <c r="AG161" s="280"/>
      <c r="AH161" s="331"/>
      <c r="AI161" s="331"/>
      <c r="AJ161" s="237"/>
      <c r="AK161" s="237"/>
      <c r="AL161" s="237"/>
      <c r="AM161" s="237"/>
      <c r="AN161" s="237"/>
      <c r="AO161" s="197"/>
      <c r="AP161" s="312" t="e">
        <f t="shared" ca="1" si="24"/>
        <v>#DIV/0!</v>
      </c>
    </row>
    <row r="162" spans="1:45" ht="23.1" customHeight="1" x14ac:dyDescent="0.25">
      <c r="A162" s="516" t="s">
        <v>290</v>
      </c>
      <c r="D162" s="615" t="s">
        <v>982</v>
      </c>
      <c r="E162" s="615"/>
      <c r="F162" s="615"/>
      <c r="G162" s="615"/>
      <c r="H162" s="615"/>
      <c r="I162" s="615"/>
      <c r="J162" s="34"/>
      <c r="K162" s="202">
        <f t="shared" si="31"/>
        <v>0</v>
      </c>
      <c r="L162" s="202">
        <f t="shared" si="31"/>
        <v>0</v>
      </c>
      <c r="M162" s="2"/>
      <c r="N162" s="13"/>
      <c r="O162" s="13"/>
      <c r="P162" s="2"/>
      <c r="Q162" s="588">
        <v>45589</v>
      </c>
      <c r="R162" s="588">
        <v>45589</v>
      </c>
      <c r="S162" s="571">
        <v>45569</v>
      </c>
      <c r="T162" s="571">
        <v>45569</v>
      </c>
      <c r="U162" s="511">
        <v>220324</v>
      </c>
      <c r="V162" s="511">
        <v>220324</v>
      </c>
      <c r="W162" s="511">
        <v>220324</v>
      </c>
      <c r="X162" s="474">
        <v>220324</v>
      </c>
      <c r="Y162" s="474">
        <v>220324</v>
      </c>
      <c r="Z162" s="398"/>
      <c r="AA162" s="400"/>
      <c r="AB162" s="399"/>
      <c r="AC162" s="399"/>
      <c r="AD162" s="332"/>
      <c r="AE162" s="332"/>
      <c r="AF162" s="330"/>
      <c r="AG162" s="280"/>
      <c r="AH162" s="331"/>
      <c r="AI162" s="331"/>
      <c r="AJ162" s="237"/>
      <c r="AK162" s="237"/>
      <c r="AL162" s="237"/>
      <c r="AM162" s="237"/>
      <c r="AN162" s="237"/>
      <c r="AO162" s="197"/>
      <c r="AP162" s="312">
        <f t="shared" ca="1" si="24"/>
        <v>1</v>
      </c>
    </row>
    <row r="163" spans="1:45" s="66" customFormat="1" ht="23.1" customHeight="1" x14ac:dyDescent="0.25">
      <c r="A163" s="516" t="s">
        <v>290</v>
      </c>
      <c r="B163" s="2">
        <v>231</v>
      </c>
      <c r="C163" s="2" t="s">
        <v>327</v>
      </c>
      <c r="D163" s="4" t="s">
        <v>19</v>
      </c>
      <c r="E163" s="116">
        <f t="shared" ref="E163:F168" si="36">K163</f>
        <v>2000</v>
      </c>
      <c r="F163" s="117">
        <f t="shared" si="36"/>
        <v>1200</v>
      </c>
      <c r="G163" s="101"/>
      <c r="H163" s="2"/>
      <c r="I163" s="2"/>
      <c r="J163" s="71"/>
      <c r="K163" s="202">
        <f t="shared" si="31"/>
        <v>2000</v>
      </c>
      <c r="L163" s="202">
        <f t="shared" si="31"/>
        <v>1200</v>
      </c>
      <c r="M163" s="51"/>
      <c r="N163" s="13">
        <f t="shared" si="33"/>
        <v>1957.825</v>
      </c>
      <c r="O163" s="13">
        <f t="shared" si="34"/>
        <v>1174.6949999999999</v>
      </c>
      <c r="P163" s="63"/>
      <c r="Q163" s="587">
        <v>783.13</v>
      </c>
      <c r="R163" s="587">
        <v>783.13</v>
      </c>
      <c r="S163" s="562">
        <v>783.13</v>
      </c>
      <c r="T163" s="562">
        <v>783.13</v>
      </c>
      <c r="U163" s="398">
        <v>783.13</v>
      </c>
      <c r="V163" s="398">
        <v>783.13</v>
      </c>
      <c r="W163" s="398">
        <v>783.13</v>
      </c>
      <c r="X163" s="398">
        <v>783.13</v>
      </c>
      <c r="Y163" s="398">
        <v>783.13</v>
      </c>
      <c r="Z163" s="398">
        <v>783.13</v>
      </c>
      <c r="AA163" s="436">
        <v>783.13</v>
      </c>
      <c r="AB163" s="399">
        <v>749.09175000000016</v>
      </c>
      <c r="AC163" s="399">
        <v>749.09175000000016</v>
      </c>
      <c r="AD163" s="371">
        <v>680.99250000000006</v>
      </c>
      <c r="AE163" s="303">
        <v>469.65000000000003</v>
      </c>
      <c r="AF163" s="289">
        <v>469.65000000000003</v>
      </c>
      <c r="AG163" s="277">
        <v>375.72</v>
      </c>
      <c r="AH163" s="263">
        <v>375.72</v>
      </c>
      <c r="AI163" s="263">
        <v>375.72</v>
      </c>
      <c r="AJ163" s="208">
        <v>335.45357999999999</v>
      </c>
      <c r="AK163" s="208">
        <v>335.45357999999999</v>
      </c>
      <c r="AL163" s="208">
        <v>335.45357999999999</v>
      </c>
      <c r="AM163" s="208">
        <v>335.45357999999999</v>
      </c>
      <c r="AN163" s="208">
        <v>302.53750000000002</v>
      </c>
      <c r="AO163" s="191">
        <v>242.03</v>
      </c>
      <c r="AP163" s="312">
        <f t="shared" ca="1" si="24"/>
        <v>1</v>
      </c>
      <c r="AQ163" s="144"/>
      <c r="AS163" s="34"/>
    </row>
    <row r="164" spans="1:45" ht="23.1" customHeight="1" x14ac:dyDescent="0.25">
      <c r="A164" s="516" t="s">
        <v>290</v>
      </c>
      <c r="B164" s="2">
        <v>232</v>
      </c>
      <c r="C164" s="2" t="s">
        <v>328</v>
      </c>
      <c r="D164" s="4" t="s">
        <v>20</v>
      </c>
      <c r="E164" s="116">
        <f t="shared" si="36"/>
        <v>3100</v>
      </c>
      <c r="F164" s="117">
        <f t="shared" si="36"/>
        <v>1900</v>
      </c>
      <c r="G164" s="101"/>
      <c r="J164" s="71"/>
      <c r="K164" s="202">
        <f t="shared" si="31"/>
        <v>3100</v>
      </c>
      <c r="L164" s="202">
        <f t="shared" si="31"/>
        <v>1900</v>
      </c>
      <c r="M164" s="51"/>
      <c r="N164" s="13">
        <f t="shared" si="33"/>
        <v>3045.4750000000004</v>
      </c>
      <c r="O164" s="13">
        <f t="shared" si="34"/>
        <v>1827.2850000000001</v>
      </c>
      <c r="P164" s="51"/>
      <c r="Q164" s="587">
        <v>1218.19</v>
      </c>
      <c r="R164" s="587">
        <v>1218.19</v>
      </c>
      <c r="S164" s="562">
        <v>1218.19</v>
      </c>
      <c r="T164" s="562">
        <v>1218.19</v>
      </c>
      <c r="U164" s="398">
        <v>1218.19</v>
      </c>
      <c r="V164" s="398">
        <v>1218.19</v>
      </c>
      <c r="W164" s="398">
        <v>1218.19</v>
      </c>
      <c r="X164" s="398">
        <v>1218.19</v>
      </c>
      <c r="Y164" s="398">
        <v>1218.19</v>
      </c>
      <c r="Z164" s="398">
        <v>1218.19</v>
      </c>
      <c r="AA164" s="436">
        <v>1218.19</v>
      </c>
      <c r="AB164" s="399">
        <v>1165.2272500000001</v>
      </c>
      <c r="AC164" s="399">
        <v>1165.2272500000001</v>
      </c>
      <c r="AD164" s="371">
        <v>1059.2975000000001</v>
      </c>
      <c r="AE164" s="303">
        <v>730.55000000000007</v>
      </c>
      <c r="AF164" s="289">
        <v>730.55000000000007</v>
      </c>
      <c r="AG164" s="277">
        <v>584.44000000000005</v>
      </c>
      <c r="AH164" s="263">
        <v>584.44000000000005</v>
      </c>
      <c r="AI164" s="263">
        <v>584.44000000000005</v>
      </c>
      <c r="AJ164" s="208">
        <v>521.81513999999993</v>
      </c>
      <c r="AK164" s="208">
        <v>521.81513999999993</v>
      </c>
      <c r="AL164" s="208">
        <v>521.81513999999993</v>
      </c>
      <c r="AM164" s="208">
        <v>521.81513999999993</v>
      </c>
      <c r="AN164" s="208">
        <v>470.61250000000001</v>
      </c>
      <c r="AO164" s="191">
        <v>376.49</v>
      </c>
      <c r="AP164" s="312">
        <f t="shared" ca="1" si="24"/>
        <v>1</v>
      </c>
    </row>
    <row r="165" spans="1:45" ht="23.1" customHeight="1" x14ac:dyDescent="0.25">
      <c r="A165" s="516" t="s">
        <v>290</v>
      </c>
      <c r="B165" s="2">
        <v>233</v>
      </c>
      <c r="C165" s="2" t="s">
        <v>638</v>
      </c>
      <c r="D165" s="4" t="s">
        <v>637</v>
      </c>
      <c r="E165" s="116">
        <f t="shared" si="36"/>
        <v>5100</v>
      </c>
      <c r="F165" s="117">
        <f t="shared" si="36"/>
        <v>3100</v>
      </c>
      <c r="G165" s="101"/>
      <c r="J165" s="71"/>
      <c r="K165" s="202">
        <f t="shared" si="31"/>
        <v>5100</v>
      </c>
      <c r="L165" s="202">
        <f t="shared" si="31"/>
        <v>3100</v>
      </c>
      <c r="M165" s="51"/>
      <c r="N165" s="13">
        <f t="shared" si="33"/>
        <v>5003.6750000000002</v>
      </c>
      <c r="O165" s="13">
        <f t="shared" si="34"/>
        <v>3002.2049999999999</v>
      </c>
      <c r="P165" s="51"/>
      <c r="Q165" s="587">
        <v>2001.47</v>
      </c>
      <c r="R165" s="587">
        <v>2001.47</v>
      </c>
      <c r="S165" s="562">
        <v>2001.47</v>
      </c>
      <c r="T165" s="562">
        <v>2001.47</v>
      </c>
      <c r="U165" s="398">
        <v>2001.47</v>
      </c>
      <c r="V165" s="398">
        <v>2001.47</v>
      </c>
      <c r="W165" s="398">
        <v>2001.47</v>
      </c>
      <c r="X165" s="398">
        <v>2001.47</v>
      </c>
      <c r="Y165" s="398">
        <v>2001.47</v>
      </c>
      <c r="Z165" s="398">
        <v>2001.47</v>
      </c>
      <c r="AA165" s="436">
        <v>2001.47</v>
      </c>
      <c r="AB165" s="399">
        <v>1906.1645625000003</v>
      </c>
      <c r="AC165" s="399">
        <v>1906.1645625000003</v>
      </c>
      <c r="AD165" s="371">
        <v>1732.8768750000002</v>
      </c>
      <c r="AE165" s="303">
        <v>1195.0875000000001</v>
      </c>
      <c r="AF165" s="289">
        <v>1195.0875000000001</v>
      </c>
      <c r="AG165" s="277">
        <v>956.07</v>
      </c>
      <c r="AH165" s="263">
        <v>956.07</v>
      </c>
      <c r="AI165" s="263">
        <v>956.07</v>
      </c>
      <c r="AJ165" s="208">
        <v>931.82165999999984</v>
      </c>
      <c r="AK165" s="208">
        <v>931.82165999999984</v>
      </c>
      <c r="AL165" s="208">
        <v>931.82165999999984</v>
      </c>
      <c r="AM165" s="208">
        <v>931.82165999999984</v>
      </c>
      <c r="AN165" s="208">
        <v>840.38749999999993</v>
      </c>
      <c r="AO165" s="191">
        <v>672.31</v>
      </c>
      <c r="AP165" s="312">
        <f t="shared" ca="1" si="24"/>
        <v>1</v>
      </c>
    </row>
    <row r="166" spans="1:45" ht="23.1" customHeight="1" x14ac:dyDescent="0.25">
      <c r="A166" s="516" t="s">
        <v>290</v>
      </c>
      <c r="B166" s="2">
        <v>233</v>
      </c>
      <c r="C166" s="2" t="s">
        <v>329</v>
      </c>
      <c r="D166" s="4" t="s">
        <v>21</v>
      </c>
      <c r="E166" s="116">
        <f t="shared" si="36"/>
        <v>5500</v>
      </c>
      <c r="F166" s="117">
        <f t="shared" si="36"/>
        <v>3300</v>
      </c>
      <c r="G166" s="101"/>
      <c r="J166" s="71"/>
      <c r="K166" s="202">
        <f t="shared" si="31"/>
        <v>5500</v>
      </c>
      <c r="L166" s="202">
        <f t="shared" si="31"/>
        <v>3300</v>
      </c>
      <c r="M166" s="51"/>
      <c r="N166" s="13">
        <f t="shared" si="33"/>
        <v>5438.35</v>
      </c>
      <c r="O166" s="13">
        <f t="shared" si="34"/>
        <v>3263.01</v>
      </c>
      <c r="P166" s="51"/>
      <c r="Q166" s="587">
        <v>2175.34</v>
      </c>
      <c r="R166" s="587">
        <v>2175.34</v>
      </c>
      <c r="S166" s="562">
        <v>2175.34</v>
      </c>
      <c r="T166" s="562">
        <v>2175.34</v>
      </c>
      <c r="U166" s="398">
        <v>2175.34</v>
      </c>
      <c r="V166" s="398">
        <v>2175.34</v>
      </c>
      <c r="W166" s="398">
        <v>2175.34</v>
      </c>
      <c r="X166" s="398">
        <v>2175.34</v>
      </c>
      <c r="Y166" s="398">
        <v>2175.34</v>
      </c>
      <c r="Z166" s="398">
        <v>2175.34</v>
      </c>
      <c r="AA166" s="436">
        <v>2175.34</v>
      </c>
      <c r="AB166" s="399">
        <v>2080.7572500000006</v>
      </c>
      <c r="AC166" s="399">
        <v>2080.7572500000006</v>
      </c>
      <c r="AD166" s="371">
        <v>1891.5975000000003</v>
      </c>
      <c r="AE166" s="303">
        <v>1304.5500000000002</v>
      </c>
      <c r="AF166" s="289">
        <v>1304.5500000000002</v>
      </c>
      <c r="AG166" s="277">
        <v>1043.6400000000001</v>
      </c>
      <c r="AH166" s="263">
        <v>1043.6400000000001</v>
      </c>
      <c r="AI166" s="263">
        <v>1043.6400000000001</v>
      </c>
      <c r="AJ166" s="208">
        <v>853.63739999999996</v>
      </c>
      <c r="AK166" s="208">
        <v>853.63739999999996</v>
      </c>
      <c r="AL166" s="208">
        <v>853.63739999999996</v>
      </c>
      <c r="AM166" s="208">
        <v>853.63739999999996</v>
      </c>
      <c r="AN166" s="208">
        <v>769.875</v>
      </c>
      <c r="AO166" s="191">
        <v>615.9</v>
      </c>
      <c r="AP166" s="312">
        <f t="shared" ca="1" si="24"/>
        <v>1</v>
      </c>
    </row>
    <row r="167" spans="1:45" ht="23.1" customHeight="1" x14ac:dyDescent="0.25">
      <c r="A167" s="516" t="s">
        <v>290</v>
      </c>
      <c r="B167" s="2">
        <v>234</v>
      </c>
      <c r="C167" s="2" t="s">
        <v>330</v>
      </c>
      <c r="D167" s="4" t="s">
        <v>636</v>
      </c>
      <c r="E167" s="116">
        <f t="shared" si="36"/>
        <v>6600</v>
      </c>
      <c r="F167" s="117">
        <f t="shared" si="36"/>
        <v>4000</v>
      </c>
      <c r="G167" s="101"/>
      <c r="J167" s="71"/>
      <c r="K167" s="202">
        <f t="shared" si="31"/>
        <v>6600</v>
      </c>
      <c r="L167" s="202">
        <f t="shared" si="31"/>
        <v>4000</v>
      </c>
      <c r="M167" s="51"/>
      <c r="N167" s="13">
        <f t="shared" si="33"/>
        <v>6588.4749999999995</v>
      </c>
      <c r="O167" s="13">
        <f t="shared" si="34"/>
        <v>3953.085</v>
      </c>
      <c r="P167" s="51"/>
      <c r="Q167" s="587">
        <v>2635.39</v>
      </c>
      <c r="R167" s="587">
        <v>2635.39</v>
      </c>
      <c r="S167" s="562">
        <v>2635.39</v>
      </c>
      <c r="T167" s="562">
        <v>2635.39</v>
      </c>
      <c r="U167" s="398">
        <v>2635.39</v>
      </c>
      <c r="V167" s="398">
        <v>2635.39</v>
      </c>
      <c r="W167" s="398">
        <v>2635.39</v>
      </c>
      <c r="X167" s="398">
        <v>2635.39</v>
      </c>
      <c r="Y167" s="398">
        <v>2635.39</v>
      </c>
      <c r="Z167" s="398">
        <v>2635.39</v>
      </c>
      <c r="AA167" s="436">
        <v>2635.39</v>
      </c>
      <c r="AB167" s="399">
        <v>2509.8920000000003</v>
      </c>
      <c r="AC167" s="399">
        <v>2509.8920000000003</v>
      </c>
      <c r="AD167" s="371">
        <v>2281.7200000000003</v>
      </c>
      <c r="AE167" s="303">
        <v>1573.6000000000001</v>
      </c>
      <c r="AF167" s="289">
        <v>1573.6000000000001</v>
      </c>
      <c r="AG167" s="277">
        <v>1258.8800000000001</v>
      </c>
      <c r="AH167" s="263">
        <v>1258.8800000000001</v>
      </c>
      <c r="AI167" s="263">
        <v>1258.8800000000001</v>
      </c>
      <c r="AJ167" s="208">
        <v>1124</v>
      </c>
      <c r="AK167" s="224">
        <v>1124</v>
      </c>
      <c r="AL167" s="224">
        <v>1124</v>
      </c>
      <c r="AM167" s="208">
        <v>1384.6139999999998</v>
      </c>
      <c r="AN167" s="208">
        <v>1248.75</v>
      </c>
      <c r="AO167" s="54">
        <v>999</v>
      </c>
      <c r="AP167" s="312">
        <f t="shared" ca="1" si="24"/>
        <v>1</v>
      </c>
    </row>
    <row r="168" spans="1:45" ht="23.1" customHeight="1" x14ac:dyDescent="0.25">
      <c r="A168" s="516" t="s">
        <v>290</v>
      </c>
      <c r="B168" s="2">
        <v>234</v>
      </c>
      <c r="C168" s="2" t="s">
        <v>331</v>
      </c>
      <c r="D168" s="4" t="s">
        <v>18</v>
      </c>
      <c r="E168" s="116">
        <f t="shared" si="36"/>
        <v>8300</v>
      </c>
      <c r="F168" s="117">
        <f t="shared" si="36"/>
        <v>5000</v>
      </c>
      <c r="G168" s="101"/>
      <c r="J168" s="71"/>
      <c r="K168" s="202">
        <f t="shared" si="31"/>
        <v>8300</v>
      </c>
      <c r="L168" s="202">
        <f t="shared" si="31"/>
        <v>5000</v>
      </c>
      <c r="M168" s="51"/>
      <c r="N168" s="13">
        <f t="shared" si="33"/>
        <v>8266.25</v>
      </c>
      <c r="O168" s="13">
        <f t="shared" si="34"/>
        <v>4959.75</v>
      </c>
      <c r="P168" s="51"/>
      <c r="Q168" s="587">
        <v>3306.5</v>
      </c>
      <c r="R168" s="587">
        <v>3306.5</v>
      </c>
      <c r="S168" s="562">
        <v>3306.5</v>
      </c>
      <c r="T168" s="562">
        <v>3306.5</v>
      </c>
      <c r="U168" s="398">
        <v>3306.5</v>
      </c>
      <c r="V168" s="398">
        <v>3306.5</v>
      </c>
      <c r="W168" s="398">
        <v>3306.5</v>
      </c>
      <c r="X168" s="398">
        <v>3306.5</v>
      </c>
      <c r="Y168" s="398">
        <v>3306.5</v>
      </c>
      <c r="Z168" s="398">
        <v>3306.5</v>
      </c>
      <c r="AA168" s="436">
        <v>3306.5</v>
      </c>
      <c r="AB168" s="399">
        <v>3162.7255</v>
      </c>
      <c r="AC168" s="399">
        <v>3162.7255</v>
      </c>
      <c r="AD168" s="371">
        <v>2875.2049999999999</v>
      </c>
      <c r="AE168" s="303">
        <v>1982.8999999999999</v>
      </c>
      <c r="AF168" s="289">
        <v>1982.8999999999999</v>
      </c>
      <c r="AG168" s="277">
        <v>1586.32</v>
      </c>
      <c r="AH168" s="263">
        <v>1586.32</v>
      </c>
      <c r="AI168" s="263">
        <v>1586.32</v>
      </c>
      <c r="AJ168" s="208">
        <v>1416.3534</v>
      </c>
      <c r="AK168" s="208">
        <v>1416.3534</v>
      </c>
      <c r="AL168" s="208">
        <v>1416.3534</v>
      </c>
      <c r="AM168" s="208">
        <v>1416.3534</v>
      </c>
      <c r="AN168" s="208">
        <v>1277.375</v>
      </c>
      <c r="AO168" s="191">
        <v>1021.9</v>
      </c>
      <c r="AP168" s="312">
        <f t="shared" ca="1" si="24"/>
        <v>1</v>
      </c>
    </row>
    <row r="169" spans="1:45" ht="14.1" customHeight="1" x14ac:dyDescent="0.25">
      <c r="D169" s="136"/>
      <c r="E169" s="138"/>
      <c r="F169" s="139"/>
      <c r="J169" s="34"/>
      <c r="K169" s="202">
        <f t="shared" si="31"/>
        <v>0</v>
      </c>
      <c r="L169" s="202">
        <f t="shared" si="31"/>
        <v>0</v>
      </c>
      <c r="M169" s="2"/>
      <c r="N169" s="13"/>
      <c r="O169" s="13"/>
      <c r="P169" s="2"/>
      <c r="Q169" s="398"/>
      <c r="R169" s="398"/>
      <c r="S169" s="398"/>
      <c r="T169" s="398"/>
      <c r="U169" s="398"/>
      <c r="V169" s="398"/>
      <c r="W169" s="398"/>
      <c r="X169" s="398"/>
      <c r="Y169" s="398"/>
      <c r="Z169" s="398"/>
      <c r="AA169" s="400"/>
      <c r="AB169" s="399"/>
      <c r="AC169" s="399"/>
      <c r="AD169" s="332"/>
      <c r="AE169" s="332"/>
      <c r="AF169" s="330"/>
      <c r="AG169" s="280"/>
      <c r="AH169" s="331"/>
      <c r="AI169" s="331"/>
      <c r="AJ169" s="237"/>
      <c r="AK169" s="237"/>
      <c r="AL169" s="237"/>
      <c r="AM169" s="237"/>
      <c r="AN169" s="237"/>
      <c r="AO169" s="197"/>
      <c r="AP169" s="312" t="e">
        <f t="shared" ca="1" si="24"/>
        <v>#DIV/0!</v>
      </c>
    </row>
    <row r="170" spans="1:45" ht="23.1" customHeight="1" x14ac:dyDescent="0.25">
      <c r="D170" s="615" t="s">
        <v>10</v>
      </c>
      <c r="E170" s="615"/>
      <c r="F170" s="615"/>
      <c r="G170" s="615"/>
      <c r="H170" s="615"/>
      <c r="I170" s="615"/>
      <c r="J170" s="34"/>
      <c r="K170" s="202">
        <f t="shared" si="31"/>
        <v>0</v>
      </c>
      <c r="L170" s="202">
        <f t="shared" si="31"/>
        <v>0</v>
      </c>
      <c r="M170" s="2"/>
      <c r="N170" s="13"/>
      <c r="O170" s="13"/>
      <c r="P170" s="2"/>
      <c r="Q170" s="588">
        <v>45589</v>
      </c>
      <c r="R170" s="588">
        <v>45589</v>
      </c>
      <c r="S170" s="571">
        <v>45569</v>
      </c>
      <c r="T170" s="571">
        <v>45569</v>
      </c>
      <c r="U170" s="553">
        <v>45480</v>
      </c>
      <c r="V170" s="521">
        <v>45455</v>
      </c>
      <c r="W170" s="510">
        <v>45425</v>
      </c>
      <c r="X170" s="474">
        <v>220324</v>
      </c>
      <c r="Y170" s="474">
        <v>220324</v>
      </c>
      <c r="Z170" s="398"/>
      <c r="AA170" s="400"/>
      <c r="AB170" s="399"/>
      <c r="AC170" s="399"/>
      <c r="AD170" s="332"/>
      <c r="AE170" s="332"/>
      <c r="AF170" s="330"/>
      <c r="AG170" s="280"/>
      <c r="AH170" s="331"/>
      <c r="AI170" s="331"/>
      <c r="AJ170" s="237"/>
      <c r="AK170" s="237"/>
      <c r="AL170" s="237"/>
      <c r="AM170" s="237"/>
      <c r="AN170" s="237"/>
      <c r="AO170" s="197"/>
      <c r="AP170" s="312">
        <f t="shared" ca="1" si="24"/>
        <v>1</v>
      </c>
    </row>
    <row r="171" spans="1:45" s="66" customFormat="1" ht="23.1" customHeight="1" x14ac:dyDescent="0.25">
      <c r="A171" s="516" t="s">
        <v>290</v>
      </c>
      <c r="B171" s="2">
        <v>236</v>
      </c>
      <c r="C171" s="2" t="s">
        <v>332</v>
      </c>
      <c r="D171" s="4" t="s">
        <v>84</v>
      </c>
      <c r="E171" s="116">
        <f t="shared" ref="E171:F174" si="37">K171</f>
        <v>1400</v>
      </c>
      <c r="F171" s="117">
        <f t="shared" si="37"/>
        <v>900</v>
      </c>
      <c r="G171" s="101"/>
      <c r="H171" s="2"/>
      <c r="I171" s="2"/>
      <c r="J171" s="71"/>
      <c r="K171" s="202">
        <f t="shared" si="31"/>
        <v>1400</v>
      </c>
      <c r="L171" s="202">
        <f t="shared" si="31"/>
        <v>900</v>
      </c>
      <c r="M171" s="51"/>
      <c r="N171" s="13">
        <f t="shared" si="33"/>
        <v>1387.55</v>
      </c>
      <c r="O171" s="13">
        <f t="shared" si="34"/>
        <v>832.53</v>
      </c>
      <c r="P171" s="63"/>
      <c r="Q171" s="587">
        <v>555.02</v>
      </c>
      <c r="R171" s="587">
        <v>555.02</v>
      </c>
      <c r="S171" s="562">
        <v>555.02</v>
      </c>
      <c r="T171" s="562">
        <v>555.02</v>
      </c>
      <c r="U171" s="554">
        <v>555.02</v>
      </c>
      <c r="V171" s="522">
        <v>555.02</v>
      </c>
      <c r="W171" s="398">
        <v>555.02</v>
      </c>
      <c r="X171" s="398">
        <v>555.02</v>
      </c>
      <c r="Y171" s="398">
        <v>555.02</v>
      </c>
      <c r="Z171" s="398">
        <v>555.02</v>
      </c>
      <c r="AA171" s="436">
        <v>555.02</v>
      </c>
      <c r="AB171" s="399">
        <v>530.87581249999994</v>
      </c>
      <c r="AC171" s="399">
        <v>530.87581249999994</v>
      </c>
      <c r="AD171" s="371">
        <v>482.61437499999994</v>
      </c>
      <c r="AE171" s="303">
        <v>332.83749999999998</v>
      </c>
      <c r="AF171" s="289">
        <v>332.83749999999998</v>
      </c>
      <c r="AG171" s="277">
        <v>266.27</v>
      </c>
      <c r="AH171" s="263">
        <v>266.27</v>
      </c>
      <c r="AI171" s="263">
        <v>266.27</v>
      </c>
      <c r="AJ171" s="208">
        <v>237.74057999999999</v>
      </c>
      <c r="AK171" s="208">
        <v>237.74057999999999</v>
      </c>
      <c r="AL171" s="208">
        <v>237.74057999999999</v>
      </c>
      <c r="AM171" s="208">
        <v>237.74057999999999</v>
      </c>
      <c r="AN171" s="208">
        <v>214.41249999999999</v>
      </c>
      <c r="AO171" s="191">
        <v>171.53</v>
      </c>
      <c r="AP171" s="312">
        <f t="shared" ca="1" si="24"/>
        <v>1</v>
      </c>
      <c r="AQ171" s="144"/>
      <c r="AS171" s="34"/>
    </row>
    <row r="172" spans="1:45" ht="23.1" customHeight="1" x14ac:dyDescent="0.25">
      <c r="A172" s="516" t="s">
        <v>290</v>
      </c>
      <c r="B172" s="2">
        <v>237</v>
      </c>
      <c r="C172" s="2" t="s">
        <v>333</v>
      </c>
      <c r="D172" s="4" t="s">
        <v>85</v>
      </c>
      <c r="E172" s="116">
        <f t="shared" si="37"/>
        <v>2300</v>
      </c>
      <c r="F172" s="117">
        <f t="shared" si="37"/>
        <v>1400</v>
      </c>
      <c r="G172" s="101"/>
      <c r="J172" s="71"/>
      <c r="K172" s="202">
        <f t="shared" si="31"/>
        <v>2300</v>
      </c>
      <c r="L172" s="202">
        <f t="shared" si="31"/>
        <v>1400</v>
      </c>
      <c r="M172" s="51"/>
      <c r="N172" s="13">
        <f t="shared" si="33"/>
        <v>2219.875</v>
      </c>
      <c r="O172" s="13">
        <f t="shared" si="34"/>
        <v>1331.9250000000002</v>
      </c>
      <c r="P172" s="51"/>
      <c r="Q172" s="587">
        <v>887.95</v>
      </c>
      <c r="R172" s="587">
        <v>887.95</v>
      </c>
      <c r="S172" s="562">
        <v>887.95</v>
      </c>
      <c r="T172" s="562">
        <v>887.95</v>
      </c>
      <c r="U172" s="554">
        <v>887.95</v>
      </c>
      <c r="V172" s="522">
        <v>887.95</v>
      </c>
      <c r="W172" s="398">
        <v>887.95</v>
      </c>
      <c r="X172" s="398">
        <v>887.95</v>
      </c>
      <c r="Y172" s="398">
        <v>887.95</v>
      </c>
      <c r="Z172" s="398">
        <v>887.95</v>
      </c>
      <c r="AA172" s="436">
        <v>887.95</v>
      </c>
      <c r="AB172" s="399">
        <v>849.31756250000001</v>
      </c>
      <c r="AC172" s="399">
        <v>849.31756250000001</v>
      </c>
      <c r="AD172" s="371">
        <v>772.10687499999995</v>
      </c>
      <c r="AE172" s="303">
        <v>532.48749999999995</v>
      </c>
      <c r="AF172" s="289">
        <v>532.48749999999995</v>
      </c>
      <c r="AG172" s="277">
        <v>425.99</v>
      </c>
      <c r="AH172" s="263">
        <v>425.99</v>
      </c>
      <c r="AI172" s="263">
        <v>425.99</v>
      </c>
      <c r="AJ172" s="208">
        <v>380.34611999999998</v>
      </c>
      <c r="AK172" s="208">
        <v>380.34611999999998</v>
      </c>
      <c r="AL172" s="208">
        <v>380.34611999999998</v>
      </c>
      <c r="AM172" s="208">
        <v>380.34611999999998</v>
      </c>
      <c r="AN172" s="208">
        <v>343.02500000000003</v>
      </c>
      <c r="AO172" s="191">
        <v>274.42</v>
      </c>
      <c r="AP172" s="312">
        <f t="shared" ca="1" si="24"/>
        <v>1</v>
      </c>
    </row>
    <row r="173" spans="1:45" ht="23.1" customHeight="1" x14ac:dyDescent="0.25">
      <c r="A173" s="516" t="s">
        <v>290</v>
      </c>
      <c r="B173" s="2">
        <v>238</v>
      </c>
      <c r="C173" s="2" t="s">
        <v>334</v>
      </c>
      <c r="D173" s="4" t="s">
        <v>86</v>
      </c>
      <c r="E173" s="116">
        <f t="shared" si="37"/>
        <v>3900</v>
      </c>
      <c r="F173" s="117">
        <f t="shared" si="37"/>
        <v>2400</v>
      </c>
      <c r="G173" s="101"/>
      <c r="J173" s="71"/>
      <c r="K173" s="202">
        <f t="shared" si="31"/>
        <v>3900</v>
      </c>
      <c r="L173" s="202">
        <f t="shared" si="31"/>
        <v>2400</v>
      </c>
      <c r="M173" s="51"/>
      <c r="N173" s="13">
        <f t="shared" si="33"/>
        <v>3884.0499999999997</v>
      </c>
      <c r="O173" s="13">
        <f t="shared" si="34"/>
        <v>2330.4299999999998</v>
      </c>
      <c r="P173" s="51"/>
      <c r="Q173" s="587">
        <v>1553.62</v>
      </c>
      <c r="R173" s="587">
        <v>1553.62</v>
      </c>
      <c r="S173" s="562">
        <v>1553.62</v>
      </c>
      <c r="T173" s="562">
        <v>1553.62</v>
      </c>
      <c r="U173" s="554">
        <v>1553.62</v>
      </c>
      <c r="V173" s="522">
        <v>1553.62</v>
      </c>
      <c r="W173" s="398">
        <v>1553.62</v>
      </c>
      <c r="X173" s="398">
        <v>1553.62</v>
      </c>
      <c r="Y173" s="398">
        <v>1553.62</v>
      </c>
      <c r="Z173" s="398">
        <v>1553.62</v>
      </c>
      <c r="AA173" s="436">
        <v>1553.62</v>
      </c>
      <c r="AB173" s="399">
        <v>1486.0615</v>
      </c>
      <c r="AC173" s="399">
        <v>1486.0615</v>
      </c>
      <c r="AD173" s="371">
        <v>1350.9649999999999</v>
      </c>
      <c r="AE173" s="303">
        <v>931.7</v>
      </c>
      <c r="AF173" s="289">
        <v>932.5</v>
      </c>
      <c r="AG173" s="269">
        <v>746</v>
      </c>
      <c r="AH173" s="263">
        <v>745.36</v>
      </c>
      <c r="AI173" s="263">
        <v>745.36</v>
      </c>
      <c r="AJ173" s="208">
        <v>665.50175999999999</v>
      </c>
      <c r="AK173" s="208">
        <v>665.50175999999999</v>
      </c>
      <c r="AL173" s="208">
        <v>665.50175999999999</v>
      </c>
      <c r="AM173" s="208">
        <v>665.50175999999999</v>
      </c>
      <c r="AN173" s="208">
        <v>600.20000000000005</v>
      </c>
      <c r="AO173" s="191">
        <v>480.16</v>
      </c>
      <c r="AP173" s="312">
        <f t="shared" ca="1" si="24"/>
        <v>1</v>
      </c>
    </row>
    <row r="174" spans="1:45" ht="23.1" customHeight="1" x14ac:dyDescent="0.25">
      <c r="A174" s="516" t="s">
        <v>290</v>
      </c>
      <c r="B174" s="2">
        <v>239</v>
      </c>
      <c r="C174" s="2" t="s">
        <v>335</v>
      </c>
      <c r="D174" s="4" t="s">
        <v>87</v>
      </c>
      <c r="E174" s="116">
        <f t="shared" si="37"/>
        <v>7300</v>
      </c>
      <c r="F174" s="117">
        <f t="shared" si="37"/>
        <v>4400</v>
      </c>
      <c r="G174" s="101"/>
      <c r="J174" s="71"/>
      <c r="K174" s="202">
        <f t="shared" si="31"/>
        <v>7300</v>
      </c>
      <c r="L174" s="202">
        <f t="shared" si="31"/>
        <v>4400</v>
      </c>
      <c r="M174" s="51"/>
      <c r="N174" s="13">
        <f t="shared" si="33"/>
        <v>7213.6</v>
      </c>
      <c r="O174" s="13">
        <f t="shared" si="34"/>
        <v>4328.16</v>
      </c>
      <c r="P174" s="51"/>
      <c r="Q174" s="587">
        <v>2885.44</v>
      </c>
      <c r="R174" s="587">
        <v>2885.44</v>
      </c>
      <c r="S174" s="562">
        <v>2885.44</v>
      </c>
      <c r="T174" s="562">
        <v>2885.44</v>
      </c>
      <c r="U174" s="554">
        <v>2885.44</v>
      </c>
      <c r="V174" s="522">
        <v>2885.44</v>
      </c>
      <c r="W174" s="398">
        <v>2885.44</v>
      </c>
      <c r="X174" s="398">
        <v>2885.44</v>
      </c>
      <c r="Y174" s="398">
        <v>2885.44</v>
      </c>
      <c r="Z174" s="398">
        <v>2885.44</v>
      </c>
      <c r="AA174" s="436">
        <v>2885.44</v>
      </c>
      <c r="AB174" s="399">
        <v>2759.9880000000003</v>
      </c>
      <c r="AC174" s="399">
        <v>2759.9880000000003</v>
      </c>
      <c r="AD174" s="371">
        <v>2509.08</v>
      </c>
      <c r="AE174" s="303">
        <v>1730.3999999999999</v>
      </c>
      <c r="AF174" s="289">
        <v>1730.3999999999999</v>
      </c>
      <c r="AG174" s="277">
        <v>1384.32</v>
      </c>
      <c r="AH174" s="263">
        <v>1384.32</v>
      </c>
      <c r="AI174" s="263">
        <v>1384.32</v>
      </c>
      <c r="AJ174" s="208">
        <v>1236.0070799999999</v>
      </c>
      <c r="AK174" s="208">
        <v>1236.0070799999999</v>
      </c>
      <c r="AL174" s="208">
        <v>1236.0070799999999</v>
      </c>
      <c r="AM174" s="208">
        <v>1236.0070799999999</v>
      </c>
      <c r="AN174" s="208">
        <v>1114.7249999999999</v>
      </c>
      <c r="AO174" s="191">
        <v>891.78</v>
      </c>
      <c r="AP174" s="312">
        <f t="shared" ca="1" si="24"/>
        <v>1</v>
      </c>
    </row>
    <row r="175" spans="1:45" ht="15" customHeight="1" x14ac:dyDescent="0.25">
      <c r="D175" s="136"/>
      <c r="E175" s="138"/>
      <c r="F175" s="139"/>
      <c r="J175" s="34"/>
      <c r="K175" s="202">
        <f t="shared" si="31"/>
        <v>0</v>
      </c>
      <c r="L175" s="202">
        <f t="shared" si="31"/>
        <v>0</v>
      </c>
      <c r="M175" s="2"/>
      <c r="N175" s="13"/>
      <c r="O175" s="13"/>
      <c r="P175" s="2"/>
      <c r="Q175" s="398"/>
      <c r="R175" s="398"/>
      <c r="S175" s="398"/>
      <c r="T175" s="398"/>
      <c r="U175" s="398"/>
      <c r="V175" s="398"/>
      <c r="W175" s="398"/>
      <c r="X175" s="398"/>
      <c r="Y175" s="398"/>
      <c r="Z175" s="398"/>
      <c r="AA175" s="400"/>
      <c r="AB175" s="399"/>
      <c r="AC175" s="399"/>
      <c r="AD175" s="332"/>
      <c r="AE175" s="332"/>
      <c r="AF175" s="330"/>
      <c r="AG175" s="280"/>
      <c r="AH175" s="331"/>
      <c r="AI175" s="331"/>
      <c r="AJ175" s="237"/>
      <c r="AK175" s="237"/>
      <c r="AL175" s="237"/>
      <c r="AM175" s="237"/>
      <c r="AN175" s="237"/>
      <c r="AO175" s="197"/>
      <c r="AP175" s="312" t="e">
        <f t="shared" ca="1" si="24"/>
        <v>#DIV/0!</v>
      </c>
    </row>
    <row r="176" spans="1:45" ht="23.1" customHeight="1" x14ac:dyDescent="0.25">
      <c r="D176" s="615" t="s">
        <v>274</v>
      </c>
      <c r="E176" s="615"/>
      <c r="F176" s="615"/>
      <c r="G176" s="615"/>
      <c r="H176" s="615"/>
      <c r="I176" s="615"/>
      <c r="J176" s="34"/>
      <c r="K176" s="202">
        <f t="shared" si="31"/>
        <v>0</v>
      </c>
      <c r="L176" s="202">
        <f t="shared" si="31"/>
        <v>0</v>
      </c>
      <c r="M176" s="2"/>
      <c r="N176" s="13"/>
      <c r="O176" s="13"/>
      <c r="P176" s="2"/>
      <c r="Q176" s="588">
        <v>45589</v>
      </c>
      <c r="R176" s="588">
        <v>45589</v>
      </c>
      <c r="S176" s="571">
        <v>45569</v>
      </c>
      <c r="T176" s="571">
        <v>45569</v>
      </c>
      <c r="U176" s="553">
        <v>45483</v>
      </c>
      <c r="V176" s="476">
        <v>45455</v>
      </c>
      <c r="W176" s="476">
        <v>45425</v>
      </c>
      <c r="X176" s="476">
        <v>45394</v>
      </c>
      <c r="Y176" s="473">
        <v>220324</v>
      </c>
      <c r="Z176" s="398"/>
      <c r="AA176" s="400"/>
      <c r="AB176" s="401"/>
      <c r="AC176" s="401"/>
      <c r="AD176" s="329"/>
      <c r="AE176" s="329"/>
      <c r="AF176" s="330"/>
      <c r="AG176" s="280"/>
      <c r="AH176" s="331"/>
      <c r="AI176" s="331"/>
      <c r="AJ176" s="208"/>
      <c r="AK176" s="208"/>
      <c r="AL176" s="208"/>
      <c r="AM176" s="208"/>
      <c r="AN176" s="208"/>
      <c r="AO176" s="191"/>
      <c r="AP176" s="312">
        <f t="shared" ca="1" si="24"/>
        <v>1</v>
      </c>
    </row>
    <row r="177" spans="1:49" s="144" customFormat="1" ht="23.1" customHeight="1" x14ac:dyDescent="0.25">
      <c r="A177" s="449"/>
      <c r="B177" s="2">
        <v>1995</v>
      </c>
      <c r="C177" s="2" t="s">
        <v>461</v>
      </c>
      <c r="D177" s="4" t="s">
        <v>159</v>
      </c>
      <c r="E177" s="116">
        <f t="shared" ref="E177:F180" si="38">K177</f>
        <v>4100</v>
      </c>
      <c r="F177" s="117">
        <f t="shared" si="38"/>
        <v>2500</v>
      </c>
      <c r="G177" s="101"/>
      <c r="H177" s="45"/>
      <c r="I177" s="2"/>
      <c r="J177" s="33"/>
      <c r="K177" s="202">
        <f t="shared" si="31"/>
        <v>4100</v>
      </c>
      <c r="L177" s="202">
        <f t="shared" si="31"/>
        <v>2500</v>
      </c>
      <c r="M177" s="51"/>
      <c r="N177" s="13">
        <f t="shared" si="33"/>
        <v>4018.9749999999999</v>
      </c>
      <c r="O177" s="13">
        <f t="shared" si="34"/>
        <v>2411.3849999999998</v>
      </c>
      <c r="P177" s="51"/>
      <c r="Q177" s="587">
        <v>1607.59</v>
      </c>
      <c r="R177" s="587">
        <v>1607.59</v>
      </c>
      <c r="S177" s="562">
        <v>1461.45</v>
      </c>
      <c r="T177" s="562">
        <v>1461.45</v>
      </c>
      <c r="U177" s="554">
        <v>1461.45</v>
      </c>
      <c r="V177" s="477">
        <v>1461.45</v>
      </c>
      <c r="W177" s="477">
        <v>1461.45</v>
      </c>
      <c r="X177" s="477">
        <v>1461.45</v>
      </c>
      <c r="Y177" s="450">
        <v>1353.1980000000001</v>
      </c>
      <c r="Z177" s="450">
        <v>1353.1980000000001</v>
      </c>
      <c r="AA177" s="436">
        <v>1230.18</v>
      </c>
      <c r="AB177" s="409">
        <v>1230.18</v>
      </c>
      <c r="AC177" s="409">
        <v>1230.18</v>
      </c>
      <c r="AD177" s="368">
        <v>1122.4250000000002</v>
      </c>
      <c r="AE177" s="305">
        <v>897.94</v>
      </c>
      <c r="AF177" s="289">
        <v>825.85249999999996</v>
      </c>
      <c r="AG177" s="277">
        <v>660.68200000000002</v>
      </c>
      <c r="AH177" s="263">
        <v>660.68200000000002</v>
      </c>
      <c r="AI177" s="263">
        <v>660.68200000000002</v>
      </c>
      <c r="AJ177" s="208">
        <v>594.60785999999996</v>
      </c>
      <c r="AK177" s="208">
        <v>594.60785999999996</v>
      </c>
      <c r="AL177" s="208">
        <v>594.60785999999996</v>
      </c>
      <c r="AM177" s="208">
        <v>594.60785999999996</v>
      </c>
      <c r="AN177" s="208">
        <v>536.26250000000005</v>
      </c>
      <c r="AO177" s="191">
        <v>429.01</v>
      </c>
      <c r="AP177" s="312">
        <f t="shared" ca="1" si="24"/>
        <v>1</v>
      </c>
      <c r="AR177" s="34"/>
      <c r="AS177" s="34"/>
      <c r="AT177" s="34"/>
      <c r="AU177" s="34"/>
      <c r="AV177" s="34"/>
      <c r="AW177" s="34"/>
    </row>
    <row r="178" spans="1:49" s="144" customFormat="1" ht="23.1" customHeight="1" x14ac:dyDescent="0.25">
      <c r="A178" s="449"/>
      <c r="B178" s="2">
        <v>1996</v>
      </c>
      <c r="C178" s="2" t="s">
        <v>462</v>
      </c>
      <c r="D178" s="4" t="s">
        <v>160</v>
      </c>
      <c r="E178" s="116">
        <f t="shared" si="38"/>
        <v>6300</v>
      </c>
      <c r="F178" s="117">
        <f t="shared" si="38"/>
        <v>3800</v>
      </c>
      <c r="G178" s="101"/>
      <c r="H178" s="45"/>
      <c r="I178" s="2"/>
      <c r="J178" s="33"/>
      <c r="K178" s="202">
        <f t="shared" si="31"/>
        <v>6300</v>
      </c>
      <c r="L178" s="202">
        <f t="shared" si="31"/>
        <v>3800</v>
      </c>
      <c r="M178" s="51"/>
      <c r="N178" s="13">
        <f t="shared" si="33"/>
        <v>6231.5250000000005</v>
      </c>
      <c r="O178" s="13">
        <f t="shared" si="34"/>
        <v>3738.915</v>
      </c>
      <c r="P178" s="51"/>
      <c r="Q178" s="587">
        <v>2492.61</v>
      </c>
      <c r="R178" s="587">
        <v>2492.61</v>
      </c>
      <c r="S178" s="562">
        <v>2266</v>
      </c>
      <c r="T178" s="562">
        <v>2266</v>
      </c>
      <c r="U178" s="554">
        <v>2266</v>
      </c>
      <c r="V178" s="477">
        <v>2266</v>
      </c>
      <c r="W178" s="477">
        <v>2266</v>
      </c>
      <c r="X178" s="477">
        <v>2266</v>
      </c>
      <c r="Y178" s="450">
        <v>2098.1620000000003</v>
      </c>
      <c r="Z178" s="450">
        <v>2098.1620000000003</v>
      </c>
      <c r="AA178" s="436">
        <v>1907.42</v>
      </c>
      <c r="AB178" s="409">
        <v>1907.42</v>
      </c>
      <c r="AC178" s="409">
        <v>1907.42</v>
      </c>
      <c r="AD178" s="368">
        <v>1740.35</v>
      </c>
      <c r="AE178" s="305">
        <v>1392.28</v>
      </c>
      <c r="AF178" s="289">
        <v>1280.5237500000001</v>
      </c>
      <c r="AG178" s="277">
        <v>1024.4190000000001</v>
      </c>
      <c r="AH178" s="263">
        <v>1024.4190000000001</v>
      </c>
      <c r="AI178" s="263">
        <v>1024.4190000000001</v>
      </c>
      <c r="AJ178" s="208">
        <v>921.98105999999996</v>
      </c>
      <c r="AK178" s="208">
        <v>921.98105999999996</v>
      </c>
      <c r="AL178" s="208">
        <v>921.98105999999996</v>
      </c>
      <c r="AM178" s="208">
        <v>921.98105999999996</v>
      </c>
      <c r="AN178" s="208">
        <v>831.51250000000005</v>
      </c>
      <c r="AO178" s="191">
        <v>665.21</v>
      </c>
      <c r="AP178" s="312">
        <f t="shared" ca="1" si="24"/>
        <v>1</v>
      </c>
      <c r="AR178" s="34"/>
      <c r="AS178" s="34"/>
      <c r="AT178" s="34"/>
      <c r="AU178" s="34"/>
      <c r="AV178" s="34"/>
      <c r="AW178" s="34"/>
    </row>
    <row r="179" spans="1:49" s="144" customFormat="1" ht="23.1" customHeight="1" x14ac:dyDescent="0.25">
      <c r="A179" s="449"/>
      <c r="B179" s="2">
        <v>1997</v>
      </c>
      <c r="C179" s="2" t="s">
        <v>463</v>
      </c>
      <c r="D179" s="4" t="s">
        <v>161</v>
      </c>
      <c r="E179" s="116">
        <f t="shared" si="38"/>
        <v>8600</v>
      </c>
      <c r="F179" s="117">
        <f t="shared" si="38"/>
        <v>5200</v>
      </c>
      <c r="G179" s="101"/>
      <c r="H179" s="45"/>
      <c r="I179" s="2"/>
      <c r="J179" s="33"/>
      <c r="K179" s="202">
        <f t="shared" si="31"/>
        <v>8600</v>
      </c>
      <c r="L179" s="202">
        <f t="shared" si="31"/>
        <v>5200</v>
      </c>
      <c r="M179" s="51"/>
      <c r="N179" s="13">
        <f t="shared" si="33"/>
        <v>8535</v>
      </c>
      <c r="O179" s="13">
        <f t="shared" si="34"/>
        <v>5121</v>
      </c>
      <c r="P179" s="51"/>
      <c r="Q179" s="587">
        <v>3414</v>
      </c>
      <c r="R179" s="587">
        <v>3414</v>
      </c>
      <c r="S179" s="562">
        <v>3103.58</v>
      </c>
      <c r="T179" s="562">
        <v>3103.58</v>
      </c>
      <c r="U179" s="554">
        <v>3103.58</v>
      </c>
      <c r="V179" s="477">
        <v>3103.58</v>
      </c>
      <c r="W179" s="477">
        <v>3103.58</v>
      </c>
      <c r="X179" s="477">
        <v>3103.58</v>
      </c>
      <c r="Y179" s="450">
        <v>2873.6840000000002</v>
      </c>
      <c r="Z179" s="450">
        <v>2873.6840000000002</v>
      </c>
      <c r="AA179" s="436">
        <v>2612.44</v>
      </c>
      <c r="AB179" s="409">
        <v>2612.44</v>
      </c>
      <c r="AC179" s="409">
        <v>2612.44</v>
      </c>
      <c r="AD179" s="368">
        <v>2383.6125000000002</v>
      </c>
      <c r="AE179" s="305">
        <v>1906.89</v>
      </c>
      <c r="AF179" s="289">
        <v>1753.8262500000001</v>
      </c>
      <c r="AG179" s="277">
        <v>1403.0610000000001</v>
      </c>
      <c r="AH179" s="263">
        <v>1403.0610000000001</v>
      </c>
      <c r="AI179" s="263">
        <v>1403.0610000000001</v>
      </c>
      <c r="AJ179" s="208">
        <v>1262.7568799999999</v>
      </c>
      <c r="AK179" s="208">
        <v>1262.7568799999999</v>
      </c>
      <c r="AL179" s="208">
        <v>1262.7568799999999</v>
      </c>
      <c r="AM179" s="208">
        <v>1262.7568799999999</v>
      </c>
      <c r="AN179" s="208">
        <v>1138.8500000000001</v>
      </c>
      <c r="AO179" s="191">
        <v>911.08</v>
      </c>
      <c r="AP179" s="312">
        <f t="shared" ref="AP179:AP242" ca="1" si="39">Q179/OFFSET(Q179,0,1)</f>
        <v>1</v>
      </c>
      <c r="AR179" s="34"/>
      <c r="AS179" s="34"/>
      <c r="AT179" s="34"/>
      <c r="AU179" s="34"/>
      <c r="AV179" s="34"/>
      <c r="AW179" s="34"/>
    </row>
    <row r="180" spans="1:49" s="144" customFormat="1" ht="23.1" customHeight="1" x14ac:dyDescent="0.25">
      <c r="A180" s="449"/>
      <c r="B180" s="2">
        <v>1998</v>
      </c>
      <c r="C180" s="2" t="s">
        <v>464</v>
      </c>
      <c r="D180" s="4" t="s">
        <v>162</v>
      </c>
      <c r="E180" s="116">
        <f t="shared" si="38"/>
        <v>23900</v>
      </c>
      <c r="F180" s="117">
        <f t="shared" si="38"/>
        <v>14300</v>
      </c>
      <c r="G180" s="101"/>
      <c r="H180" s="45"/>
      <c r="I180" s="2"/>
      <c r="J180" s="33"/>
      <c r="K180" s="202">
        <f t="shared" si="31"/>
        <v>23900</v>
      </c>
      <c r="L180" s="202">
        <f t="shared" si="31"/>
        <v>14300</v>
      </c>
      <c r="M180" s="51"/>
      <c r="N180" s="13">
        <f t="shared" si="33"/>
        <v>23812.5</v>
      </c>
      <c r="O180" s="13">
        <f t="shared" si="34"/>
        <v>14287.5</v>
      </c>
      <c r="P180" s="51"/>
      <c r="Q180" s="587">
        <v>9525</v>
      </c>
      <c r="R180" s="587">
        <v>9525</v>
      </c>
      <c r="S180" s="562">
        <v>8658.09</v>
      </c>
      <c r="T180" s="562">
        <v>8658.09</v>
      </c>
      <c r="U180" s="554">
        <v>8658.09</v>
      </c>
      <c r="V180" s="477">
        <v>8658.09</v>
      </c>
      <c r="W180" s="477">
        <v>8658.09</v>
      </c>
      <c r="X180" s="477">
        <v>8658.09</v>
      </c>
      <c r="Y180" s="450">
        <v>8017.4930000000004</v>
      </c>
      <c r="Z180" s="450">
        <v>8017.4930000000004</v>
      </c>
      <c r="AA180" s="436">
        <v>7288.63</v>
      </c>
      <c r="AB180" s="409">
        <v>7288.63</v>
      </c>
      <c r="AC180" s="409">
        <v>7288.63</v>
      </c>
      <c r="AD180" s="368">
        <v>6650.2124999999996</v>
      </c>
      <c r="AE180" s="305">
        <v>5320.17</v>
      </c>
      <c r="AF180" s="289">
        <v>4893.1162500000009</v>
      </c>
      <c r="AG180" s="277">
        <v>3914.4930000000004</v>
      </c>
      <c r="AH180" s="263">
        <v>3914.4930000000004</v>
      </c>
      <c r="AI180" s="263">
        <v>3914.4930000000004</v>
      </c>
      <c r="AJ180" s="208">
        <v>3523.0456799999997</v>
      </c>
      <c r="AK180" s="208">
        <v>3523.0456799999997</v>
      </c>
      <c r="AL180" s="208">
        <v>3523.0456799999997</v>
      </c>
      <c r="AM180" s="208">
        <v>3523.0456799999997</v>
      </c>
      <c r="AN180" s="208">
        <v>3177.3500000000004</v>
      </c>
      <c r="AO180" s="191">
        <v>2541.88</v>
      </c>
      <c r="AP180" s="312">
        <f t="shared" ca="1" si="39"/>
        <v>1</v>
      </c>
      <c r="AR180" s="34"/>
      <c r="AS180" s="34"/>
      <c r="AT180" s="34"/>
      <c r="AU180" s="34"/>
      <c r="AV180" s="34"/>
      <c r="AW180" s="34"/>
    </row>
    <row r="181" spans="1:49" s="144" customFormat="1" ht="15" customHeight="1" x14ac:dyDescent="0.25">
      <c r="A181" s="2"/>
      <c r="B181" s="2"/>
      <c r="C181" s="2"/>
      <c r="D181" s="136"/>
      <c r="E181" s="138"/>
      <c r="F181" s="139"/>
      <c r="G181" s="99"/>
      <c r="H181" s="2"/>
      <c r="I181" s="2"/>
      <c r="J181" s="34"/>
      <c r="K181" s="202">
        <f t="shared" si="31"/>
        <v>0</v>
      </c>
      <c r="L181" s="202">
        <f t="shared" si="31"/>
        <v>0</v>
      </c>
      <c r="M181" s="2"/>
      <c r="N181" s="13"/>
      <c r="O181" s="13"/>
      <c r="P181" s="2"/>
      <c r="Q181" s="398"/>
      <c r="R181" s="398"/>
      <c r="S181" s="398"/>
      <c r="T181" s="398"/>
      <c r="U181" s="398"/>
      <c r="V181" s="398"/>
      <c r="W181" s="398"/>
      <c r="X181" s="398"/>
      <c r="Y181" s="398"/>
      <c r="Z181" s="398"/>
      <c r="AA181" s="400"/>
      <c r="AB181" s="401"/>
      <c r="AC181" s="401"/>
      <c r="AD181" s="329"/>
      <c r="AE181" s="329"/>
      <c r="AF181" s="330"/>
      <c r="AG181" s="280"/>
      <c r="AH181" s="331"/>
      <c r="AI181" s="331"/>
      <c r="AJ181" s="237"/>
      <c r="AK181" s="237"/>
      <c r="AL181" s="237"/>
      <c r="AM181" s="237"/>
      <c r="AN181" s="237"/>
      <c r="AO181" s="197"/>
      <c r="AP181" s="312" t="e">
        <f t="shared" ca="1" si="39"/>
        <v>#DIV/0!</v>
      </c>
      <c r="AR181" s="34"/>
      <c r="AS181" s="34"/>
      <c r="AT181" s="34"/>
      <c r="AU181" s="34"/>
      <c r="AV181" s="34"/>
      <c r="AW181" s="34"/>
    </row>
    <row r="182" spans="1:49" s="144" customFormat="1" ht="23.1" hidden="1" customHeight="1" x14ac:dyDescent="0.25">
      <c r="A182" s="2"/>
      <c r="B182" s="2"/>
      <c r="C182" s="2"/>
      <c r="D182" s="136"/>
      <c r="E182" s="138"/>
      <c r="F182" s="139"/>
      <c r="G182" s="194" t="s">
        <v>780</v>
      </c>
      <c r="H182" s="182"/>
      <c r="I182" s="182"/>
      <c r="J182" s="33"/>
      <c r="K182" s="202">
        <f t="shared" si="31"/>
        <v>0</v>
      </c>
      <c r="L182" s="202">
        <f t="shared" si="31"/>
        <v>0</v>
      </c>
      <c r="M182" s="51"/>
      <c r="N182" s="13"/>
      <c r="O182" s="13"/>
      <c r="P182" s="51"/>
      <c r="Q182" s="398"/>
      <c r="R182" s="398"/>
      <c r="S182" s="398"/>
      <c r="T182" s="398"/>
      <c r="U182" s="398"/>
      <c r="V182" s="398"/>
      <c r="W182" s="398"/>
      <c r="X182" s="398"/>
      <c r="Y182" s="398"/>
      <c r="Z182" s="398"/>
      <c r="AA182" s="400"/>
      <c r="AB182" s="401"/>
      <c r="AC182" s="401"/>
      <c r="AD182" s="329"/>
      <c r="AE182" s="300"/>
      <c r="AF182" s="289"/>
      <c r="AG182" s="277"/>
      <c r="AH182" s="263"/>
      <c r="AI182" s="263"/>
      <c r="AJ182" s="208"/>
      <c r="AK182" s="208"/>
      <c r="AL182" s="208"/>
      <c r="AM182" s="208"/>
      <c r="AN182" s="208"/>
      <c r="AO182" s="191"/>
      <c r="AP182" s="312" t="e">
        <f t="shared" ca="1" si="39"/>
        <v>#DIV/0!</v>
      </c>
      <c r="AR182" s="34"/>
      <c r="AS182" s="34"/>
      <c r="AT182" s="34"/>
      <c r="AU182" s="34"/>
      <c r="AV182" s="34"/>
      <c r="AW182" s="34"/>
    </row>
    <row r="183" spans="1:49" s="144" customFormat="1" ht="23.1" hidden="1" customHeight="1" x14ac:dyDescent="0.25">
      <c r="A183" s="2"/>
      <c r="B183" s="2">
        <v>2018</v>
      </c>
      <c r="C183" s="2" t="s">
        <v>730</v>
      </c>
      <c r="D183" s="4" t="s">
        <v>727</v>
      </c>
      <c r="E183" s="116">
        <f t="shared" ref="E183:F185" si="40">MROUND(K183+4.7,10)</f>
        <v>0</v>
      </c>
      <c r="F183" s="117">
        <f t="shared" si="40"/>
        <v>0</v>
      </c>
      <c r="G183" s="99"/>
      <c r="H183" s="2"/>
      <c r="I183" s="2"/>
      <c r="J183" s="33"/>
      <c r="K183" s="202">
        <f t="shared" si="31"/>
        <v>0</v>
      </c>
      <c r="L183" s="202">
        <f t="shared" si="31"/>
        <v>0</v>
      </c>
      <c r="M183" s="51"/>
      <c r="N183" s="13"/>
      <c r="O183" s="13"/>
      <c r="P183" s="51"/>
      <c r="Q183" s="398"/>
      <c r="R183" s="398"/>
      <c r="S183" s="398"/>
      <c r="T183" s="398"/>
      <c r="U183" s="398"/>
      <c r="V183" s="398"/>
      <c r="W183" s="398"/>
      <c r="X183" s="398"/>
      <c r="Y183" s="398"/>
      <c r="Z183" s="398"/>
      <c r="AA183" s="400"/>
      <c r="AB183" s="401"/>
      <c r="AC183" s="401"/>
      <c r="AD183" s="329"/>
      <c r="AE183" s="303"/>
      <c r="AF183" s="289"/>
      <c r="AG183" s="277"/>
      <c r="AH183" s="263"/>
      <c r="AI183" s="263"/>
      <c r="AJ183" s="208"/>
      <c r="AK183" s="208"/>
      <c r="AL183" s="208"/>
      <c r="AM183" s="208"/>
      <c r="AN183" s="208"/>
      <c r="AO183" s="191"/>
      <c r="AP183" s="312" t="e">
        <f t="shared" ca="1" si="39"/>
        <v>#DIV/0!</v>
      </c>
      <c r="AR183" s="34"/>
      <c r="AS183" s="34"/>
      <c r="AT183" s="34"/>
      <c r="AU183" s="34"/>
      <c r="AV183" s="34"/>
      <c r="AW183" s="34"/>
    </row>
    <row r="184" spans="1:49" s="144" customFormat="1" ht="23.1" hidden="1" customHeight="1" x14ac:dyDescent="0.25">
      <c r="A184" s="2"/>
      <c r="B184" s="2">
        <v>2018</v>
      </c>
      <c r="C184" s="2" t="s">
        <v>730</v>
      </c>
      <c r="D184" s="4" t="s">
        <v>728</v>
      </c>
      <c r="E184" s="116">
        <f t="shared" si="40"/>
        <v>0</v>
      </c>
      <c r="F184" s="117">
        <f t="shared" si="40"/>
        <v>0</v>
      </c>
      <c r="G184" s="99"/>
      <c r="H184" s="2"/>
      <c r="I184" s="2"/>
      <c r="J184" s="33"/>
      <c r="K184" s="202">
        <f t="shared" si="31"/>
        <v>0</v>
      </c>
      <c r="L184" s="202">
        <f t="shared" si="31"/>
        <v>0</v>
      </c>
      <c r="M184" s="51"/>
      <c r="N184" s="13"/>
      <c r="O184" s="13"/>
      <c r="P184" s="51"/>
      <c r="Q184" s="398"/>
      <c r="R184" s="398"/>
      <c r="S184" s="398"/>
      <c r="T184" s="398"/>
      <c r="U184" s="398"/>
      <c r="V184" s="398"/>
      <c r="W184" s="398"/>
      <c r="X184" s="398"/>
      <c r="Y184" s="398"/>
      <c r="Z184" s="398"/>
      <c r="AA184" s="400"/>
      <c r="AB184" s="401"/>
      <c r="AC184" s="401"/>
      <c r="AD184" s="329"/>
      <c r="AE184" s="303"/>
      <c r="AF184" s="289"/>
      <c r="AG184" s="277"/>
      <c r="AH184" s="263"/>
      <c r="AI184" s="263"/>
      <c r="AJ184" s="208"/>
      <c r="AK184" s="208"/>
      <c r="AL184" s="208"/>
      <c r="AM184" s="208"/>
      <c r="AN184" s="208"/>
      <c r="AO184" s="191"/>
      <c r="AP184" s="312" t="e">
        <f t="shared" ca="1" si="39"/>
        <v>#DIV/0!</v>
      </c>
      <c r="AR184" s="34"/>
      <c r="AS184" s="34"/>
      <c r="AT184" s="34"/>
      <c r="AU184" s="34"/>
      <c r="AV184" s="34"/>
      <c r="AW184" s="34"/>
    </row>
    <row r="185" spans="1:49" s="144" customFormat="1" ht="23.1" hidden="1" customHeight="1" x14ac:dyDescent="0.25">
      <c r="A185" s="2"/>
      <c r="B185" s="2">
        <v>2018</v>
      </c>
      <c r="C185" s="2" t="s">
        <v>730</v>
      </c>
      <c r="D185" s="4" t="s">
        <v>729</v>
      </c>
      <c r="E185" s="116">
        <f t="shared" si="40"/>
        <v>0</v>
      </c>
      <c r="F185" s="117">
        <f t="shared" si="40"/>
        <v>0</v>
      </c>
      <c r="G185" s="99"/>
      <c r="H185" s="2"/>
      <c r="I185" s="2"/>
      <c r="J185" s="33"/>
      <c r="K185" s="202">
        <f t="shared" si="31"/>
        <v>0</v>
      </c>
      <c r="L185" s="202">
        <f t="shared" si="31"/>
        <v>0</v>
      </c>
      <c r="M185" s="51"/>
      <c r="N185" s="13"/>
      <c r="O185" s="13"/>
      <c r="P185" s="51"/>
      <c r="Q185" s="398"/>
      <c r="R185" s="398"/>
      <c r="S185" s="398"/>
      <c r="T185" s="398"/>
      <c r="U185" s="398"/>
      <c r="V185" s="398"/>
      <c r="W185" s="398"/>
      <c r="X185" s="398"/>
      <c r="Y185" s="398"/>
      <c r="Z185" s="398"/>
      <c r="AA185" s="400"/>
      <c r="AB185" s="401"/>
      <c r="AC185" s="401"/>
      <c r="AD185" s="329"/>
      <c r="AE185" s="303"/>
      <c r="AF185" s="289"/>
      <c r="AG185" s="277"/>
      <c r="AH185" s="263"/>
      <c r="AI185" s="263"/>
      <c r="AJ185" s="208"/>
      <c r="AK185" s="208"/>
      <c r="AL185" s="208"/>
      <c r="AM185" s="208"/>
      <c r="AN185" s="208"/>
      <c r="AO185" s="191"/>
      <c r="AP185" s="312" t="e">
        <f t="shared" ca="1" si="39"/>
        <v>#DIV/0!</v>
      </c>
      <c r="AR185" s="34"/>
      <c r="AS185" s="34"/>
      <c r="AT185" s="34"/>
      <c r="AU185" s="34"/>
      <c r="AV185" s="34"/>
      <c r="AW185" s="34"/>
    </row>
    <row r="186" spans="1:49" s="144" customFormat="1" ht="23.1" hidden="1" customHeight="1" x14ac:dyDescent="0.25">
      <c r="A186" s="2"/>
      <c r="B186" s="2"/>
      <c r="C186" s="2"/>
      <c r="D186" s="136"/>
      <c r="E186" s="138"/>
      <c r="F186" s="139"/>
      <c r="G186" s="99"/>
      <c r="H186" s="2"/>
      <c r="I186" s="2"/>
      <c r="J186" s="34"/>
      <c r="K186" s="202">
        <f t="shared" si="31"/>
        <v>0</v>
      </c>
      <c r="L186" s="202">
        <f t="shared" si="31"/>
        <v>0</v>
      </c>
      <c r="M186" s="2"/>
      <c r="N186" s="13"/>
      <c r="O186" s="13"/>
      <c r="P186" s="2"/>
      <c r="Q186" s="398"/>
      <c r="R186" s="398"/>
      <c r="S186" s="398"/>
      <c r="T186" s="398"/>
      <c r="U186" s="398"/>
      <c r="V186" s="398"/>
      <c r="W186" s="398"/>
      <c r="X186" s="398"/>
      <c r="Y186" s="398"/>
      <c r="Z186" s="398"/>
      <c r="AA186" s="400"/>
      <c r="AB186" s="401"/>
      <c r="AC186" s="401"/>
      <c r="AD186" s="329"/>
      <c r="AE186" s="332"/>
      <c r="AF186" s="330"/>
      <c r="AG186" s="280"/>
      <c r="AH186" s="331"/>
      <c r="AI186" s="331"/>
      <c r="AJ186" s="237"/>
      <c r="AK186" s="237"/>
      <c r="AL186" s="237"/>
      <c r="AM186" s="237"/>
      <c r="AN186" s="237"/>
      <c r="AO186" s="197"/>
      <c r="AP186" s="312" t="e">
        <f t="shared" ca="1" si="39"/>
        <v>#DIV/0!</v>
      </c>
      <c r="AR186" s="34"/>
      <c r="AS186" s="34"/>
      <c r="AT186" s="34"/>
      <c r="AU186" s="34"/>
      <c r="AV186" s="34"/>
      <c r="AW186" s="34"/>
    </row>
    <row r="187" spans="1:49" s="144" customFormat="1" ht="23.1" customHeight="1" x14ac:dyDescent="0.25">
      <c r="A187" s="2"/>
      <c r="B187" s="2"/>
      <c r="C187" s="2"/>
      <c r="D187" s="615" t="s">
        <v>56</v>
      </c>
      <c r="E187" s="615"/>
      <c r="F187" s="615"/>
      <c r="G187" s="615"/>
      <c r="H187" s="615"/>
      <c r="I187" s="615"/>
      <c r="J187" s="34"/>
      <c r="K187" s="202">
        <f t="shared" si="31"/>
        <v>0</v>
      </c>
      <c r="L187" s="202">
        <f t="shared" si="31"/>
        <v>0</v>
      </c>
      <c r="M187" s="2"/>
      <c r="N187" s="13"/>
      <c r="O187" s="13"/>
      <c r="P187" s="2"/>
      <c r="Q187" s="588">
        <v>45589</v>
      </c>
      <c r="R187" s="588">
        <v>45589</v>
      </c>
      <c r="S187" s="571">
        <v>45569</v>
      </c>
      <c r="T187" s="571">
        <v>45569</v>
      </c>
      <c r="U187" s="553">
        <v>45483</v>
      </c>
      <c r="V187" s="476">
        <v>45455</v>
      </c>
      <c r="W187" s="476">
        <v>45425</v>
      </c>
      <c r="X187" s="476">
        <v>45394</v>
      </c>
      <c r="Y187" s="473">
        <v>220324</v>
      </c>
      <c r="Z187" s="398"/>
      <c r="AA187" s="400"/>
      <c r="AB187" s="401"/>
      <c r="AC187" s="401"/>
      <c r="AD187" s="329"/>
      <c r="AE187" s="332"/>
      <c r="AF187" s="330"/>
      <c r="AG187" s="280"/>
      <c r="AH187" s="331"/>
      <c r="AI187" s="331"/>
      <c r="AJ187" s="237"/>
      <c r="AK187" s="237"/>
      <c r="AL187" s="237"/>
      <c r="AM187" s="237"/>
      <c r="AN187" s="237"/>
      <c r="AO187" s="197"/>
      <c r="AP187" s="312">
        <f t="shared" ca="1" si="39"/>
        <v>1</v>
      </c>
      <c r="AR187" s="34"/>
      <c r="AS187" s="34"/>
      <c r="AT187" s="34"/>
      <c r="AU187" s="34"/>
      <c r="AV187" s="34"/>
      <c r="AW187" s="34"/>
    </row>
    <row r="188" spans="1:49" s="144" customFormat="1" ht="23.1" customHeight="1" x14ac:dyDescent="0.25">
      <c r="A188" s="449"/>
      <c r="B188" s="2">
        <v>2018</v>
      </c>
      <c r="C188" s="2" t="s">
        <v>473</v>
      </c>
      <c r="D188" s="4" t="s">
        <v>171</v>
      </c>
      <c r="E188" s="116">
        <f t="shared" ref="E188:F191" si="41">K188</f>
        <v>2600</v>
      </c>
      <c r="F188" s="117">
        <f t="shared" si="41"/>
        <v>1600</v>
      </c>
      <c r="G188" s="101"/>
      <c r="H188" s="2"/>
      <c r="I188" s="2"/>
      <c r="J188" s="33"/>
      <c r="K188" s="202">
        <f t="shared" si="31"/>
        <v>2600</v>
      </c>
      <c r="L188" s="202">
        <f t="shared" si="31"/>
        <v>1600</v>
      </c>
      <c r="M188" s="51"/>
      <c r="N188" s="13">
        <f t="shared" si="33"/>
        <v>2511.2750000000001</v>
      </c>
      <c r="O188" s="13">
        <f t="shared" si="34"/>
        <v>1506.7649999999999</v>
      </c>
      <c r="P188" s="51"/>
      <c r="Q188" s="587">
        <v>1004.51</v>
      </c>
      <c r="R188" s="587">
        <v>1004.51</v>
      </c>
      <c r="S188" s="562">
        <v>913.19</v>
      </c>
      <c r="T188" s="562">
        <v>913.19</v>
      </c>
      <c r="U188" s="554">
        <v>913.19</v>
      </c>
      <c r="V188" s="477">
        <v>913.19</v>
      </c>
      <c r="W188" s="477">
        <v>913.19</v>
      </c>
      <c r="X188" s="477">
        <v>913.19</v>
      </c>
      <c r="Y188" s="450">
        <v>845.68000000000006</v>
      </c>
      <c r="Z188" s="450">
        <v>845.68000000000006</v>
      </c>
      <c r="AA188" s="436">
        <v>768.8</v>
      </c>
      <c r="AB188" s="409">
        <v>768.8</v>
      </c>
      <c r="AC188" s="409">
        <v>768.8</v>
      </c>
      <c r="AD188" s="368">
        <v>701.35</v>
      </c>
      <c r="AE188" s="305">
        <v>561.08000000000004</v>
      </c>
      <c r="AF188" s="289">
        <v>536.70000000000005</v>
      </c>
      <c r="AG188" s="277">
        <v>429.36</v>
      </c>
      <c r="AH188" s="263">
        <v>429.36</v>
      </c>
      <c r="AI188" s="263">
        <v>429.36</v>
      </c>
      <c r="AJ188" s="208">
        <v>386.41679999999997</v>
      </c>
      <c r="AK188" s="208">
        <v>386.41679999999997</v>
      </c>
      <c r="AL188" s="208">
        <v>386.41679999999997</v>
      </c>
      <c r="AM188" s="208">
        <v>386.41679999999997</v>
      </c>
      <c r="AN188" s="208">
        <v>348.5</v>
      </c>
      <c r="AO188" s="191">
        <v>278.8</v>
      </c>
      <c r="AP188" s="312">
        <f t="shared" ca="1" si="39"/>
        <v>1</v>
      </c>
      <c r="AR188" s="34"/>
      <c r="AS188" s="34"/>
      <c r="AT188" s="34"/>
      <c r="AU188" s="34"/>
      <c r="AV188" s="34"/>
      <c r="AW188" s="34"/>
    </row>
    <row r="189" spans="1:49" s="144" customFormat="1" ht="23.1" customHeight="1" x14ac:dyDescent="0.25">
      <c r="A189" s="449"/>
      <c r="B189" s="2">
        <v>2019</v>
      </c>
      <c r="C189" s="2" t="s">
        <v>474</v>
      </c>
      <c r="D189" s="4" t="s">
        <v>172</v>
      </c>
      <c r="E189" s="116">
        <f t="shared" si="41"/>
        <v>4300</v>
      </c>
      <c r="F189" s="117">
        <f t="shared" si="41"/>
        <v>2600</v>
      </c>
      <c r="G189" s="101"/>
      <c r="H189" s="2"/>
      <c r="I189" s="2"/>
      <c r="J189" s="33"/>
      <c r="K189" s="202">
        <f t="shared" si="31"/>
        <v>4300</v>
      </c>
      <c r="L189" s="202">
        <f t="shared" si="31"/>
        <v>2600</v>
      </c>
      <c r="M189" s="51"/>
      <c r="N189" s="13">
        <f t="shared" si="33"/>
        <v>4233.05</v>
      </c>
      <c r="O189" s="13">
        <f t="shared" si="34"/>
        <v>2539.83</v>
      </c>
      <c r="P189" s="51"/>
      <c r="Q189" s="587">
        <v>1693.22</v>
      </c>
      <c r="R189" s="587">
        <v>1693.22</v>
      </c>
      <c r="S189" s="562">
        <v>1539.3</v>
      </c>
      <c r="T189" s="562">
        <v>1539.3</v>
      </c>
      <c r="U189" s="554">
        <v>1539.3</v>
      </c>
      <c r="V189" s="477">
        <v>1539.3</v>
      </c>
      <c r="W189" s="477">
        <v>1539.3</v>
      </c>
      <c r="X189" s="477">
        <v>1539.3</v>
      </c>
      <c r="Y189" s="450">
        <v>1425.2700000000002</v>
      </c>
      <c r="Z189" s="450">
        <v>1425.2700000000002</v>
      </c>
      <c r="AA189" s="436">
        <v>1295.7</v>
      </c>
      <c r="AB189" s="409">
        <v>1295.7</v>
      </c>
      <c r="AC189" s="409">
        <v>1295.7</v>
      </c>
      <c r="AD189" s="368">
        <v>1182.2125000000001</v>
      </c>
      <c r="AE189" s="305">
        <v>945.77</v>
      </c>
      <c r="AF189" s="289">
        <v>869.85</v>
      </c>
      <c r="AG189" s="277">
        <v>695.88</v>
      </c>
      <c r="AH189" s="263">
        <v>695.88</v>
      </c>
      <c r="AI189" s="263">
        <v>695.88</v>
      </c>
      <c r="AJ189" s="208">
        <v>626.29181999999992</v>
      </c>
      <c r="AK189" s="208">
        <v>626.29181999999992</v>
      </c>
      <c r="AL189" s="208">
        <v>626.29181999999992</v>
      </c>
      <c r="AM189" s="208">
        <v>626.29181999999992</v>
      </c>
      <c r="AN189" s="208">
        <v>564.83749999999998</v>
      </c>
      <c r="AO189" s="191">
        <v>451.87</v>
      </c>
      <c r="AP189" s="312">
        <f t="shared" ca="1" si="39"/>
        <v>1</v>
      </c>
      <c r="AR189" s="34"/>
      <c r="AS189" s="34"/>
      <c r="AT189" s="34"/>
      <c r="AU189" s="34"/>
      <c r="AV189" s="34"/>
      <c r="AW189" s="34"/>
    </row>
    <row r="190" spans="1:49" s="144" customFormat="1" ht="23.1" customHeight="1" x14ac:dyDescent="0.25">
      <c r="A190" s="449"/>
      <c r="B190" s="2">
        <v>2020</v>
      </c>
      <c r="C190" s="2" t="s">
        <v>475</v>
      </c>
      <c r="D190" s="4" t="s">
        <v>735</v>
      </c>
      <c r="E190" s="116">
        <f t="shared" si="41"/>
        <v>11200</v>
      </c>
      <c r="F190" s="117">
        <f t="shared" si="41"/>
        <v>6700</v>
      </c>
      <c r="G190" s="101"/>
      <c r="H190" s="2"/>
      <c r="I190" s="2"/>
      <c r="J190" s="33"/>
      <c r="K190" s="202">
        <f t="shared" si="31"/>
        <v>11200</v>
      </c>
      <c r="L190" s="202">
        <f t="shared" si="31"/>
        <v>6700</v>
      </c>
      <c r="M190" s="51"/>
      <c r="N190" s="13">
        <f t="shared" si="33"/>
        <v>11163.675000000001</v>
      </c>
      <c r="O190" s="13">
        <f t="shared" si="34"/>
        <v>6698.2049999999999</v>
      </c>
      <c r="P190" s="51"/>
      <c r="Q190" s="587">
        <v>4465.47</v>
      </c>
      <c r="R190" s="587">
        <v>4465.47</v>
      </c>
      <c r="S190" s="562">
        <v>4060</v>
      </c>
      <c r="T190" s="562">
        <v>4060</v>
      </c>
      <c r="U190" s="554">
        <v>4060</v>
      </c>
      <c r="V190" s="547">
        <v>4060</v>
      </c>
      <c r="W190" s="477">
        <v>4059.52</v>
      </c>
      <c r="X190" s="477">
        <v>4059.52</v>
      </c>
      <c r="Y190" s="450">
        <v>3758.8100000000004</v>
      </c>
      <c r="Z190" s="450">
        <v>3758.8100000000004</v>
      </c>
      <c r="AA190" s="436">
        <v>3417.1</v>
      </c>
      <c r="AB190" s="409">
        <v>3417.1</v>
      </c>
      <c r="AC190" s="409">
        <v>3417.1</v>
      </c>
      <c r="AD190" s="368">
        <v>3117.7874999999999</v>
      </c>
      <c r="AE190" s="305">
        <v>2494.23</v>
      </c>
      <c r="AF190" s="289">
        <v>2294.0250000000001</v>
      </c>
      <c r="AG190" s="277">
        <v>1835.22</v>
      </c>
      <c r="AH190" s="263">
        <v>1835.22</v>
      </c>
      <c r="AI190" s="263">
        <v>1835.22</v>
      </c>
      <c r="AJ190" s="208">
        <v>1651.6961999999999</v>
      </c>
      <c r="AK190" s="208">
        <v>1651.6961999999999</v>
      </c>
      <c r="AL190" s="208">
        <v>1651.6961999999999</v>
      </c>
      <c r="AM190" s="208">
        <v>1651.6961999999999</v>
      </c>
      <c r="AN190" s="208">
        <v>1489.625</v>
      </c>
      <c r="AO190" s="191">
        <v>1191.7</v>
      </c>
      <c r="AP190" s="312">
        <f t="shared" ca="1" si="39"/>
        <v>1</v>
      </c>
      <c r="AR190" s="34"/>
      <c r="AS190" s="34"/>
      <c r="AT190" s="34"/>
      <c r="AU190" s="34"/>
      <c r="AV190" s="34"/>
      <c r="AW190" s="34"/>
    </row>
    <row r="191" spans="1:49" s="144" customFormat="1" ht="23.1" customHeight="1" x14ac:dyDescent="0.25">
      <c r="A191" s="449"/>
      <c r="B191" s="2">
        <v>2021</v>
      </c>
      <c r="C191" s="2" t="s">
        <v>476</v>
      </c>
      <c r="D191" s="4" t="s">
        <v>736</v>
      </c>
      <c r="E191" s="116">
        <f t="shared" si="41"/>
        <v>22400</v>
      </c>
      <c r="F191" s="117">
        <f t="shared" si="41"/>
        <v>13500</v>
      </c>
      <c r="G191" s="101"/>
      <c r="H191" s="2"/>
      <c r="I191" s="2"/>
      <c r="J191" s="33"/>
      <c r="K191" s="202">
        <f t="shared" si="31"/>
        <v>22400</v>
      </c>
      <c r="L191" s="202">
        <f t="shared" si="31"/>
        <v>13500</v>
      </c>
      <c r="M191" s="51"/>
      <c r="N191" s="13">
        <f t="shared" si="33"/>
        <v>22352.5</v>
      </c>
      <c r="O191" s="13">
        <f t="shared" si="34"/>
        <v>13411.5</v>
      </c>
      <c r="P191" s="51"/>
      <c r="Q191" s="587">
        <v>8941</v>
      </c>
      <c r="R191" s="587">
        <v>8941</v>
      </c>
      <c r="S191" s="562">
        <v>8128.18</v>
      </c>
      <c r="T191" s="562">
        <v>8128.18</v>
      </c>
      <c r="U191" s="554">
        <v>8128.18</v>
      </c>
      <c r="V191" s="477">
        <v>8128.18</v>
      </c>
      <c r="W191" s="477">
        <v>8128.18</v>
      </c>
      <c r="X191" s="477">
        <v>8128.18</v>
      </c>
      <c r="Y191" s="450">
        <v>7527.3</v>
      </c>
      <c r="Z191" s="450">
        <v>7527.3</v>
      </c>
      <c r="AA191" s="436">
        <v>6843</v>
      </c>
      <c r="AB191" s="409">
        <v>6843</v>
      </c>
      <c r="AC191" s="409">
        <v>6843</v>
      </c>
      <c r="AD191" s="368">
        <v>6243.6125000000002</v>
      </c>
      <c r="AE191" s="305">
        <v>4994.8900000000003</v>
      </c>
      <c r="AF191" s="289">
        <v>4593.2375000000002</v>
      </c>
      <c r="AG191" s="277">
        <v>3674.59</v>
      </c>
      <c r="AH191" s="263">
        <v>3674.59</v>
      </c>
      <c r="AI191" s="263">
        <v>3674.59</v>
      </c>
      <c r="AJ191" s="208">
        <v>3307.6751399999994</v>
      </c>
      <c r="AK191" s="208">
        <v>3307.6751399999994</v>
      </c>
      <c r="AL191" s="208">
        <v>3307.6751399999994</v>
      </c>
      <c r="AM191" s="208">
        <v>3307.6751399999994</v>
      </c>
      <c r="AN191" s="208">
        <v>2983.1124999999997</v>
      </c>
      <c r="AO191" s="191">
        <v>2386.4899999999998</v>
      </c>
      <c r="AP191" s="312">
        <f t="shared" ca="1" si="39"/>
        <v>1</v>
      </c>
      <c r="AR191" s="34"/>
      <c r="AS191" s="34"/>
      <c r="AT191" s="34"/>
      <c r="AU191" s="34"/>
      <c r="AV191" s="34"/>
      <c r="AW191" s="34"/>
    </row>
    <row r="192" spans="1:49" s="144" customFormat="1" ht="15" customHeight="1" x14ac:dyDescent="0.25">
      <c r="A192" s="2"/>
      <c r="B192" s="2"/>
      <c r="C192" s="2"/>
      <c r="D192" s="136"/>
      <c r="E192" s="138"/>
      <c r="F192" s="139"/>
      <c r="G192" s="99"/>
      <c r="H192" s="2"/>
      <c r="I192" s="2"/>
      <c r="J192" s="34"/>
      <c r="K192" s="202">
        <f t="shared" si="31"/>
        <v>0</v>
      </c>
      <c r="L192" s="202">
        <f t="shared" si="31"/>
        <v>0</v>
      </c>
      <c r="M192" s="2"/>
      <c r="N192" s="13">
        <f t="shared" si="33"/>
        <v>0</v>
      </c>
      <c r="O192" s="13">
        <f t="shared" si="34"/>
        <v>0</v>
      </c>
      <c r="P192" s="2"/>
      <c r="Q192" s="398"/>
      <c r="R192" s="398"/>
      <c r="S192" s="398"/>
      <c r="T192" s="398"/>
      <c r="U192" s="398"/>
      <c r="V192" s="398"/>
      <c r="W192" s="398">
        <v>0</v>
      </c>
      <c r="X192" s="398">
        <v>0</v>
      </c>
      <c r="Y192" s="398">
        <v>0</v>
      </c>
      <c r="Z192" s="398">
        <v>0</v>
      </c>
      <c r="AA192" s="400"/>
      <c r="AB192" s="401"/>
      <c r="AC192" s="401"/>
      <c r="AD192" s="329"/>
      <c r="AE192" s="329"/>
      <c r="AF192" s="330"/>
      <c r="AG192" s="280"/>
      <c r="AH192" s="331"/>
      <c r="AI192" s="331"/>
      <c r="AJ192" s="208"/>
      <c r="AK192" s="208"/>
      <c r="AL192" s="208"/>
      <c r="AM192" s="208"/>
      <c r="AN192" s="208"/>
      <c r="AO192" s="191"/>
      <c r="AP192" s="312" t="e">
        <f t="shared" ca="1" si="39"/>
        <v>#DIV/0!</v>
      </c>
      <c r="AR192" s="34"/>
      <c r="AS192" s="34"/>
      <c r="AT192" s="34"/>
      <c r="AU192" s="34"/>
      <c r="AV192" s="34"/>
      <c r="AW192" s="34"/>
    </row>
    <row r="193" spans="1:49" s="144" customFormat="1" ht="23.1" customHeight="1" x14ac:dyDescent="0.25">
      <c r="A193" s="2"/>
      <c r="B193" s="2"/>
      <c r="C193" s="2"/>
      <c r="D193" s="615" t="s">
        <v>284</v>
      </c>
      <c r="E193" s="615"/>
      <c r="F193" s="615"/>
      <c r="G193" s="615"/>
      <c r="H193" s="615"/>
      <c r="I193" s="615"/>
      <c r="J193" s="34"/>
      <c r="K193" s="202">
        <f t="shared" si="31"/>
        <v>114000</v>
      </c>
      <c r="L193" s="202">
        <f t="shared" si="31"/>
        <v>68400</v>
      </c>
      <c r="M193" s="2"/>
      <c r="N193" s="13">
        <f t="shared" si="33"/>
        <v>113972.5</v>
      </c>
      <c r="O193" s="13">
        <f t="shared" si="34"/>
        <v>68383.5</v>
      </c>
      <c r="P193" s="2"/>
      <c r="Q193" s="588">
        <v>45589</v>
      </c>
      <c r="R193" s="588">
        <v>45589</v>
      </c>
      <c r="S193" s="571">
        <v>45569</v>
      </c>
      <c r="T193" s="571">
        <v>45569</v>
      </c>
      <c r="U193" s="553">
        <v>45483</v>
      </c>
      <c r="V193" s="476">
        <v>45455</v>
      </c>
      <c r="W193" s="476">
        <v>45425</v>
      </c>
      <c r="X193" s="476">
        <v>45394</v>
      </c>
      <c r="Y193" s="473">
        <v>220324</v>
      </c>
      <c r="Z193" s="398"/>
      <c r="AA193" s="400"/>
      <c r="AB193" s="401"/>
      <c r="AC193" s="401"/>
      <c r="AD193" s="329"/>
      <c r="AE193" s="329"/>
      <c r="AF193" s="330"/>
      <c r="AG193" s="280"/>
      <c r="AH193" s="331"/>
      <c r="AI193" s="331"/>
      <c r="AJ193" s="208"/>
      <c r="AK193" s="208"/>
      <c r="AL193" s="208"/>
      <c r="AM193" s="208"/>
      <c r="AN193" s="208"/>
      <c r="AO193" s="191"/>
      <c r="AP193" s="312">
        <f t="shared" ca="1" si="39"/>
        <v>1</v>
      </c>
      <c r="AR193" s="34"/>
      <c r="AS193" s="34"/>
      <c r="AT193" s="34"/>
      <c r="AU193" s="34"/>
      <c r="AV193" s="34"/>
      <c r="AW193" s="34"/>
    </row>
    <row r="194" spans="1:49" s="144" customFormat="1" ht="23.1" customHeight="1" x14ac:dyDescent="0.25">
      <c r="A194" s="449" t="s">
        <v>251</v>
      </c>
      <c r="B194" s="2">
        <v>1884</v>
      </c>
      <c r="C194" s="2" t="s">
        <v>402</v>
      </c>
      <c r="D194" s="4" t="s">
        <v>109</v>
      </c>
      <c r="E194" s="116">
        <f t="shared" ref="E194:F201" si="42">K194</f>
        <v>2000</v>
      </c>
      <c r="F194" s="117">
        <f t="shared" si="42"/>
        <v>1200</v>
      </c>
      <c r="G194" s="101"/>
      <c r="H194" s="2"/>
      <c r="I194" s="2"/>
      <c r="J194" s="33"/>
      <c r="K194" s="202">
        <f t="shared" si="31"/>
        <v>2000</v>
      </c>
      <c r="L194" s="202">
        <f t="shared" si="31"/>
        <v>1200</v>
      </c>
      <c r="M194" s="51"/>
      <c r="N194" s="13">
        <f t="shared" si="33"/>
        <v>1915</v>
      </c>
      <c r="O194" s="13">
        <f t="shared" si="34"/>
        <v>1149</v>
      </c>
      <c r="P194" s="51"/>
      <c r="Q194" s="587">
        <v>766</v>
      </c>
      <c r="R194" s="587">
        <v>766</v>
      </c>
      <c r="S194" s="562">
        <v>696.37</v>
      </c>
      <c r="T194" s="562">
        <v>696.37</v>
      </c>
      <c r="U194" s="554">
        <v>696.37</v>
      </c>
      <c r="V194" s="477">
        <v>696.37</v>
      </c>
      <c r="W194" s="477">
        <v>696.37</v>
      </c>
      <c r="X194" s="477">
        <v>696.37</v>
      </c>
      <c r="Y194" s="450">
        <v>644.76499999999999</v>
      </c>
      <c r="Z194" s="450">
        <v>644.76499999999999</v>
      </c>
      <c r="AA194" s="436">
        <v>586.15</v>
      </c>
      <c r="AB194" s="409">
        <v>586.15</v>
      </c>
      <c r="AC194" s="409">
        <v>586.15</v>
      </c>
      <c r="AD194" s="368">
        <v>534.8125</v>
      </c>
      <c r="AE194" s="305">
        <v>427.85</v>
      </c>
      <c r="AF194" s="289">
        <v>409.22750000000002</v>
      </c>
      <c r="AG194" s="277">
        <v>327.38200000000001</v>
      </c>
      <c r="AH194" s="263">
        <v>327.38200000000001</v>
      </c>
      <c r="AI194" s="263">
        <v>327.38200000000001</v>
      </c>
      <c r="AJ194" s="208">
        <v>294.64974000000001</v>
      </c>
      <c r="AK194" s="208">
        <v>294.64974000000001</v>
      </c>
      <c r="AL194" s="208">
        <v>294.64974000000001</v>
      </c>
      <c r="AM194" s="208">
        <v>294.64974000000001</v>
      </c>
      <c r="AN194" s="208">
        <v>265.73750000000001</v>
      </c>
      <c r="AO194" s="190">
        <v>212.59</v>
      </c>
      <c r="AP194" s="312">
        <f t="shared" ca="1" si="39"/>
        <v>1</v>
      </c>
      <c r="AR194" s="34"/>
      <c r="AS194" s="34"/>
      <c r="AT194" s="34"/>
      <c r="AU194" s="34"/>
      <c r="AV194" s="34"/>
      <c r="AW194" s="34"/>
    </row>
    <row r="195" spans="1:49" s="144" customFormat="1" ht="23.1" customHeight="1" x14ac:dyDescent="0.25">
      <c r="A195" s="449" t="s">
        <v>251</v>
      </c>
      <c r="B195" s="2">
        <v>1885</v>
      </c>
      <c r="C195" s="2" t="s">
        <v>403</v>
      </c>
      <c r="D195" s="4" t="s">
        <v>110</v>
      </c>
      <c r="E195" s="116">
        <f t="shared" si="42"/>
        <v>2000</v>
      </c>
      <c r="F195" s="117">
        <f t="shared" si="42"/>
        <v>1200</v>
      </c>
      <c r="G195" s="101"/>
      <c r="H195" s="2"/>
      <c r="I195" s="2"/>
      <c r="J195" s="33"/>
      <c r="K195" s="202">
        <f t="shared" si="31"/>
        <v>2000</v>
      </c>
      <c r="L195" s="202">
        <f t="shared" si="31"/>
        <v>1200</v>
      </c>
      <c r="M195" s="51"/>
      <c r="N195" s="13">
        <f t="shared" si="33"/>
        <v>1928.325</v>
      </c>
      <c r="O195" s="13">
        <f t="shared" si="34"/>
        <v>1156.9950000000001</v>
      </c>
      <c r="P195" s="51"/>
      <c r="Q195" s="587">
        <v>771.33</v>
      </c>
      <c r="R195" s="587">
        <v>771.33</v>
      </c>
      <c r="S195" s="562">
        <v>701.21</v>
      </c>
      <c r="T195" s="562">
        <v>701.21</v>
      </c>
      <c r="U195" s="554">
        <v>701.21</v>
      </c>
      <c r="V195" s="477">
        <v>701.21</v>
      </c>
      <c r="W195" s="477">
        <v>701.21</v>
      </c>
      <c r="X195" s="477">
        <v>701.21</v>
      </c>
      <c r="Y195" s="450">
        <v>649.26400000000001</v>
      </c>
      <c r="Z195" s="450">
        <v>649.26400000000001</v>
      </c>
      <c r="AA195" s="436">
        <v>590.24</v>
      </c>
      <c r="AB195" s="409">
        <v>590.24</v>
      </c>
      <c r="AC195" s="409">
        <v>590.24</v>
      </c>
      <c r="AD195" s="368">
        <v>538.53750000000002</v>
      </c>
      <c r="AE195" s="305">
        <v>430.83</v>
      </c>
      <c r="AF195" s="289">
        <v>412.11500000000007</v>
      </c>
      <c r="AG195" s="277">
        <v>329.69200000000006</v>
      </c>
      <c r="AH195" s="263">
        <v>329.69200000000006</v>
      </c>
      <c r="AI195" s="263">
        <v>329.69200000000006</v>
      </c>
      <c r="AJ195" s="208">
        <v>296.70101999999997</v>
      </c>
      <c r="AK195" s="208">
        <v>296.70101999999997</v>
      </c>
      <c r="AL195" s="208">
        <v>296.70101999999997</v>
      </c>
      <c r="AM195" s="208">
        <v>296.70101999999997</v>
      </c>
      <c r="AN195" s="208">
        <v>267.58749999999998</v>
      </c>
      <c r="AO195" s="190">
        <v>214.07</v>
      </c>
      <c r="AP195" s="312">
        <f t="shared" ca="1" si="39"/>
        <v>1</v>
      </c>
      <c r="AR195" s="34"/>
      <c r="AS195" s="34"/>
      <c r="AT195" s="34"/>
      <c r="AU195" s="34"/>
      <c r="AV195" s="34"/>
      <c r="AW195" s="34"/>
    </row>
    <row r="196" spans="1:49" s="144" customFormat="1" ht="23.1" customHeight="1" x14ac:dyDescent="0.25">
      <c r="A196" s="449" t="s">
        <v>251</v>
      </c>
      <c r="B196" s="2">
        <v>1886</v>
      </c>
      <c r="C196" s="2" t="s">
        <v>404</v>
      </c>
      <c r="D196" s="4" t="s">
        <v>544</v>
      </c>
      <c r="E196" s="116">
        <f t="shared" si="42"/>
        <v>4800</v>
      </c>
      <c r="F196" s="117">
        <f t="shared" si="42"/>
        <v>2900</v>
      </c>
      <c r="G196" s="101"/>
      <c r="H196" s="2"/>
      <c r="I196" s="2"/>
      <c r="J196" s="33"/>
      <c r="K196" s="202">
        <f t="shared" si="31"/>
        <v>4800</v>
      </c>
      <c r="L196" s="202">
        <f t="shared" si="31"/>
        <v>2900</v>
      </c>
      <c r="M196" s="51"/>
      <c r="N196" s="13">
        <f t="shared" si="33"/>
        <v>4704.1750000000002</v>
      </c>
      <c r="O196" s="13">
        <f t="shared" si="34"/>
        <v>2822.5050000000001</v>
      </c>
      <c r="P196" s="51"/>
      <c r="Q196" s="587">
        <v>1881.67</v>
      </c>
      <c r="R196" s="587">
        <v>1881.67</v>
      </c>
      <c r="S196" s="562">
        <v>1710.61</v>
      </c>
      <c r="T196" s="562">
        <v>1710.61</v>
      </c>
      <c r="U196" s="554">
        <v>1710.61</v>
      </c>
      <c r="V196" s="477">
        <v>1710.61</v>
      </c>
      <c r="W196" s="477">
        <v>1710.61</v>
      </c>
      <c r="X196" s="477">
        <v>1710.61</v>
      </c>
      <c r="Y196" s="450">
        <v>1583.9010000000003</v>
      </c>
      <c r="Z196" s="450">
        <v>1583.9010000000003</v>
      </c>
      <c r="AA196" s="436">
        <v>1439.91</v>
      </c>
      <c r="AB196" s="409">
        <v>1439.91</v>
      </c>
      <c r="AC196" s="409">
        <v>1439.91</v>
      </c>
      <c r="AD196" s="368">
        <v>1313.7874999999999</v>
      </c>
      <c r="AE196" s="305">
        <v>1051.03</v>
      </c>
      <c r="AF196" s="289">
        <v>966.65250000000003</v>
      </c>
      <c r="AG196" s="277">
        <v>773.322</v>
      </c>
      <c r="AH196" s="263">
        <v>773.322</v>
      </c>
      <c r="AI196" s="263">
        <v>773.322</v>
      </c>
      <c r="AJ196" s="208">
        <v>696.00761999999997</v>
      </c>
      <c r="AK196" s="208">
        <v>696.00761999999997</v>
      </c>
      <c r="AL196" s="208">
        <v>696.00761999999997</v>
      </c>
      <c r="AM196" s="208">
        <v>696.00761999999997</v>
      </c>
      <c r="AN196" s="208">
        <v>627.71249999999998</v>
      </c>
      <c r="AO196" s="190">
        <v>502.17</v>
      </c>
      <c r="AP196" s="312">
        <f t="shared" ca="1" si="39"/>
        <v>1</v>
      </c>
      <c r="AR196" s="34"/>
      <c r="AS196" s="34"/>
      <c r="AT196" s="34"/>
      <c r="AU196" s="34"/>
      <c r="AV196" s="34"/>
      <c r="AW196" s="34"/>
    </row>
    <row r="197" spans="1:49" s="144" customFormat="1" ht="23.1" customHeight="1" x14ac:dyDescent="0.25">
      <c r="A197" s="449" t="s">
        <v>251</v>
      </c>
      <c r="B197" s="2">
        <v>1887</v>
      </c>
      <c r="C197" s="2" t="s">
        <v>407</v>
      </c>
      <c r="D197" s="4" t="s">
        <v>114</v>
      </c>
      <c r="E197" s="116">
        <f t="shared" si="42"/>
        <v>6500</v>
      </c>
      <c r="F197" s="117">
        <f t="shared" si="42"/>
        <v>3900</v>
      </c>
      <c r="G197" s="101"/>
      <c r="H197" s="2"/>
      <c r="I197" s="2"/>
      <c r="J197" s="33"/>
      <c r="K197" s="202">
        <f t="shared" si="31"/>
        <v>6500</v>
      </c>
      <c r="L197" s="202">
        <f t="shared" si="31"/>
        <v>3900</v>
      </c>
      <c r="M197" s="51"/>
      <c r="N197" s="13">
        <f t="shared" si="33"/>
        <v>6404.2250000000004</v>
      </c>
      <c r="O197" s="13">
        <f t="shared" si="34"/>
        <v>3842.5349999999999</v>
      </c>
      <c r="P197" s="51"/>
      <c r="Q197" s="587">
        <v>2561.69</v>
      </c>
      <c r="R197" s="587">
        <v>2561.69</v>
      </c>
      <c r="S197" s="562">
        <v>2329</v>
      </c>
      <c r="T197" s="562">
        <v>2329</v>
      </c>
      <c r="U197" s="554">
        <v>2328</v>
      </c>
      <c r="V197" s="477">
        <v>2328</v>
      </c>
      <c r="W197" s="477">
        <v>2328</v>
      </c>
      <c r="X197" s="477">
        <v>2328</v>
      </c>
      <c r="Y197" s="450">
        <v>2156.308</v>
      </c>
      <c r="Z197" s="450">
        <v>2156.308</v>
      </c>
      <c r="AA197" s="436">
        <v>1960.28</v>
      </c>
      <c r="AB197" s="409">
        <v>1960.28</v>
      </c>
      <c r="AC197" s="409">
        <v>1960.28</v>
      </c>
      <c r="AD197" s="368">
        <v>1788.5749999999998</v>
      </c>
      <c r="AE197" s="305">
        <v>1430.86</v>
      </c>
      <c r="AF197" s="289">
        <v>1315.9987500000002</v>
      </c>
      <c r="AG197" s="277">
        <v>1052.7990000000002</v>
      </c>
      <c r="AH197" s="263">
        <v>1052.7990000000002</v>
      </c>
      <c r="AI197" s="263">
        <v>1052.7990000000002</v>
      </c>
      <c r="AJ197" s="208">
        <v>947.52503999999988</v>
      </c>
      <c r="AK197" s="208">
        <v>947.52503999999988</v>
      </c>
      <c r="AL197" s="208">
        <v>947.52503999999988</v>
      </c>
      <c r="AM197" s="208">
        <v>947.52503999999988</v>
      </c>
      <c r="AN197" s="208">
        <v>854.55</v>
      </c>
      <c r="AO197" s="190">
        <v>683.64</v>
      </c>
      <c r="AP197" s="312">
        <f t="shared" ca="1" si="39"/>
        <v>1</v>
      </c>
      <c r="AR197" s="34"/>
      <c r="AS197" s="34"/>
      <c r="AT197" s="34"/>
      <c r="AU197" s="34"/>
      <c r="AV197" s="34"/>
      <c r="AW197" s="34"/>
    </row>
    <row r="198" spans="1:49" s="144" customFormat="1" ht="23.1" customHeight="1" x14ac:dyDescent="0.25">
      <c r="A198" s="449" t="s">
        <v>251</v>
      </c>
      <c r="B198" s="2">
        <v>1892</v>
      </c>
      <c r="C198" s="2" t="s">
        <v>410</v>
      </c>
      <c r="D198" s="4" t="s">
        <v>117</v>
      </c>
      <c r="E198" s="116">
        <f t="shared" si="42"/>
        <v>10200</v>
      </c>
      <c r="F198" s="117">
        <f t="shared" si="42"/>
        <v>6200</v>
      </c>
      <c r="G198" s="101"/>
      <c r="H198" s="2"/>
      <c r="I198" s="2"/>
      <c r="J198" s="33"/>
      <c r="K198" s="202">
        <f t="shared" si="31"/>
        <v>10200</v>
      </c>
      <c r="L198" s="202">
        <f t="shared" si="31"/>
        <v>6200</v>
      </c>
      <c r="M198" s="51"/>
      <c r="N198" s="13">
        <f t="shared" si="33"/>
        <v>10187.975</v>
      </c>
      <c r="O198" s="13">
        <f t="shared" si="34"/>
        <v>6112.7849999999999</v>
      </c>
      <c r="P198" s="51"/>
      <c r="Q198" s="587">
        <v>4075.19</v>
      </c>
      <c r="R198" s="587">
        <v>4075.19</v>
      </c>
      <c r="S198" s="562">
        <v>3704.72</v>
      </c>
      <c r="T198" s="562">
        <v>3704.72</v>
      </c>
      <c r="U198" s="554">
        <v>3704.72</v>
      </c>
      <c r="V198" s="477">
        <v>3704.72</v>
      </c>
      <c r="W198" s="477">
        <v>3704.72</v>
      </c>
      <c r="X198" s="477">
        <v>3704.72</v>
      </c>
      <c r="Y198" s="450">
        <v>3430.2950000000001</v>
      </c>
      <c r="Z198" s="450">
        <v>3430.2950000000001</v>
      </c>
      <c r="AA198" s="436">
        <v>3118.45</v>
      </c>
      <c r="AB198" s="409">
        <v>3118.45</v>
      </c>
      <c r="AC198" s="409">
        <v>3118.45</v>
      </c>
      <c r="AD198" s="368">
        <v>2845.2999999999997</v>
      </c>
      <c r="AE198" s="305">
        <v>2276.2399999999998</v>
      </c>
      <c r="AF198" s="289">
        <v>2093.52</v>
      </c>
      <c r="AG198" s="277">
        <v>1674.816</v>
      </c>
      <c r="AH198" s="263">
        <v>1674.816</v>
      </c>
      <c r="AI198" s="263">
        <v>1674.816</v>
      </c>
      <c r="AJ198" s="208">
        <v>1507.3442999999997</v>
      </c>
      <c r="AK198" s="208">
        <v>1507.3442999999997</v>
      </c>
      <c r="AL198" s="208">
        <v>1507.3442999999997</v>
      </c>
      <c r="AM198" s="208">
        <v>1507.3442999999997</v>
      </c>
      <c r="AN198" s="208">
        <v>1359.4375</v>
      </c>
      <c r="AO198" s="190">
        <v>1087.55</v>
      </c>
      <c r="AP198" s="312">
        <f t="shared" ca="1" si="39"/>
        <v>1</v>
      </c>
      <c r="AR198" s="34"/>
      <c r="AS198" s="34"/>
      <c r="AT198" s="34"/>
      <c r="AU198" s="34"/>
      <c r="AV198" s="34"/>
      <c r="AW198" s="34"/>
    </row>
    <row r="199" spans="1:49" s="144" customFormat="1" ht="23.1" customHeight="1" x14ac:dyDescent="0.25">
      <c r="A199" s="449" t="s">
        <v>251</v>
      </c>
      <c r="B199" s="2">
        <v>1893</v>
      </c>
      <c r="C199" s="2" t="s">
        <v>411</v>
      </c>
      <c r="D199" s="4" t="s">
        <v>118</v>
      </c>
      <c r="E199" s="116">
        <f t="shared" si="42"/>
        <v>17000</v>
      </c>
      <c r="F199" s="117">
        <f t="shared" si="42"/>
        <v>10200</v>
      </c>
      <c r="G199" s="101"/>
      <c r="H199" s="2"/>
      <c r="I199" s="2"/>
      <c r="J199" s="33"/>
      <c r="K199" s="202">
        <f t="shared" si="31"/>
        <v>17000</v>
      </c>
      <c r="L199" s="202">
        <f t="shared" si="31"/>
        <v>10200</v>
      </c>
      <c r="M199" s="51"/>
      <c r="N199" s="13">
        <f t="shared" si="33"/>
        <v>16992.5</v>
      </c>
      <c r="O199" s="13">
        <f t="shared" si="34"/>
        <v>10195.5</v>
      </c>
      <c r="P199" s="51"/>
      <c r="Q199" s="587">
        <v>6797</v>
      </c>
      <c r="R199" s="587">
        <v>6797</v>
      </c>
      <c r="S199" s="562">
        <v>6178.96</v>
      </c>
      <c r="T199" s="562">
        <v>6178.96</v>
      </c>
      <c r="U199" s="554">
        <v>6178.96</v>
      </c>
      <c r="V199" s="477">
        <v>6178.96</v>
      </c>
      <c r="W199" s="477">
        <v>6178.96</v>
      </c>
      <c r="X199" s="477">
        <v>6178.96</v>
      </c>
      <c r="Y199" s="450">
        <v>5721.5070000000005</v>
      </c>
      <c r="Z199" s="450">
        <v>5721.5070000000005</v>
      </c>
      <c r="AA199" s="436">
        <v>5201.37</v>
      </c>
      <c r="AB199" s="409">
        <v>5201.37</v>
      </c>
      <c r="AC199" s="409">
        <v>5201.37</v>
      </c>
      <c r="AD199" s="368">
        <v>4745.5625</v>
      </c>
      <c r="AE199" s="305">
        <v>3796.45</v>
      </c>
      <c r="AF199" s="289">
        <v>3491.7300000000005</v>
      </c>
      <c r="AG199" s="277">
        <v>2793.3840000000005</v>
      </c>
      <c r="AH199" s="263">
        <v>2793.3840000000005</v>
      </c>
      <c r="AI199" s="263">
        <v>2793.3840000000005</v>
      </c>
      <c r="AJ199" s="208">
        <v>2514.0376799999999</v>
      </c>
      <c r="AK199" s="208">
        <v>2514.0376799999999</v>
      </c>
      <c r="AL199" s="208">
        <v>2514.0376799999999</v>
      </c>
      <c r="AM199" s="208">
        <v>2514.0376799999999</v>
      </c>
      <c r="AN199" s="208">
        <v>2267.3500000000004</v>
      </c>
      <c r="AO199" s="190">
        <v>1813.88</v>
      </c>
      <c r="AP199" s="312">
        <f t="shared" ca="1" si="39"/>
        <v>1</v>
      </c>
      <c r="AR199" s="34"/>
      <c r="AS199" s="34"/>
      <c r="AT199" s="34"/>
      <c r="AU199" s="34"/>
      <c r="AV199" s="34"/>
      <c r="AW199" s="34"/>
    </row>
    <row r="200" spans="1:49" s="144" customFormat="1" ht="23.1" hidden="1" customHeight="1" x14ac:dyDescent="0.25">
      <c r="A200" s="449" t="s">
        <v>251</v>
      </c>
      <c r="B200" s="2"/>
      <c r="C200" s="2"/>
      <c r="D200" s="4" t="s">
        <v>252</v>
      </c>
      <c r="E200" s="116"/>
      <c r="F200" s="117"/>
      <c r="G200" s="101"/>
      <c r="H200" s="2"/>
      <c r="I200" s="2"/>
      <c r="J200" s="33"/>
      <c r="K200" s="202">
        <f t="shared" si="31"/>
        <v>0</v>
      </c>
      <c r="L200" s="202">
        <f t="shared" si="31"/>
        <v>0</v>
      </c>
      <c r="M200" s="51"/>
      <c r="N200" s="13">
        <f t="shared" si="33"/>
        <v>0</v>
      </c>
      <c r="O200" s="13">
        <f t="shared" si="34"/>
        <v>0</v>
      </c>
      <c r="P200" s="51"/>
      <c r="Q200" s="587"/>
      <c r="R200" s="587"/>
      <c r="S200" s="562"/>
      <c r="T200" s="562"/>
      <c r="U200" s="554"/>
      <c r="V200" s="477"/>
      <c r="W200" s="477"/>
      <c r="X200" s="477"/>
      <c r="Y200" s="450">
        <v>0</v>
      </c>
      <c r="Z200" s="450">
        <v>0</v>
      </c>
      <c r="AA200" s="436"/>
      <c r="AB200" s="409">
        <v>0</v>
      </c>
      <c r="AC200" s="409">
        <v>0</v>
      </c>
      <c r="AD200" s="368">
        <v>0</v>
      </c>
      <c r="AE200" s="300">
        <v>0</v>
      </c>
      <c r="AF200" s="289">
        <v>0</v>
      </c>
      <c r="AG200" s="277"/>
      <c r="AH200" s="263"/>
      <c r="AI200" s="263">
        <v>0</v>
      </c>
      <c r="AJ200" s="208">
        <v>0</v>
      </c>
      <c r="AK200" s="208">
        <v>0</v>
      </c>
      <c r="AL200" s="208">
        <v>0</v>
      </c>
      <c r="AM200" s="208">
        <v>0</v>
      </c>
      <c r="AN200" s="208">
        <v>0</v>
      </c>
      <c r="AO200" s="190"/>
      <c r="AP200" s="312" t="e">
        <f t="shared" ca="1" si="39"/>
        <v>#DIV/0!</v>
      </c>
      <c r="AR200" s="34"/>
      <c r="AS200" s="34"/>
      <c r="AT200" s="34"/>
      <c r="AU200" s="34"/>
      <c r="AV200" s="34"/>
      <c r="AW200" s="34"/>
    </row>
    <row r="201" spans="1:49" s="144" customFormat="1" ht="23.1" customHeight="1" x14ac:dyDescent="0.25">
      <c r="A201" s="449" t="s">
        <v>251</v>
      </c>
      <c r="B201" s="2">
        <v>1894</v>
      </c>
      <c r="C201" s="2" t="s">
        <v>412</v>
      </c>
      <c r="D201" s="4" t="s">
        <v>119</v>
      </c>
      <c r="E201" s="116">
        <f t="shared" si="42"/>
        <v>36700</v>
      </c>
      <c r="F201" s="117">
        <f t="shared" si="42"/>
        <v>22000</v>
      </c>
      <c r="G201" s="101"/>
      <c r="H201" s="2"/>
      <c r="I201" s="2"/>
      <c r="J201" s="33"/>
      <c r="K201" s="202">
        <f t="shared" si="31"/>
        <v>36700</v>
      </c>
      <c r="L201" s="202">
        <f t="shared" si="31"/>
        <v>22000</v>
      </c>
      <c r="M201" s="51"/>
      <c r="N201" s="13">
        <f t="shared" si="33"/>
        <v>36612.5</v>
      </c>
      <c r="O201" s="13">
        <f t="shared" si="34"/>
        <v>21967.5</v>
      </c>
      <c r="P201" s="51"/>
      <c r="Q201" s="589">
        <v>14645</v>
      </c>
      <c r="R201" s="589">
        <v>14645</v>
      </c>
      <c r="S201" s="579">
        <v>13313.47</v>
      </c>
      <c r="T201" s="579">
        <v>13313.47</v>
      </c>
      <c r="U201" s="556">
        <v>13313.47</v>
      </c>
      <c r="V201" s="479">
        <v>13313.47</v>
      </c>
      <c r="W201" s="479">
        <v>13313.47</v>
      </c>
      <c r="X201" s="479">
        <v>13313.47</v>
      </c>
      <c r="Y201" s="450">
        <v>12327.271000000002</v>
      </c>
      <c r="Z201" s="450">
        <v>12327.271000000002</v>
      </c>
      <c r="AA201" s="436">
        <v>11206.61</v>
      </c>
      <c r="AB201" s="409">
        <v>11206.61</v>
      </c>
      <c r="AC201" s="409">
        <v>11206.61</v>
      </c>
      <c r="AD201" s="368">
        <v>10225.012500000001</v>
      </c>
      <c r="AE201" s="305">
        <v>8180.01</v>
      </c>
      <c r="AF201" s="289">
        <v>7523.4225000000006</v>
      </c>
      <c r="AG201" s="277">
        <v>6018.7380000000003</v>
      </c>
      <c r="AH201" s="263">
        <v>6018.7380000000003</v>
      </c>
      <c r="AI201" s="263">
        <v>6018.7380000000003</v>
      </c>
      <c r="AJ201" s="208">
        <v>5416.86222</v>
      </c>
      <c r="AK201" s="208">
        <v>5416.86222</v>
      </c>
      <c r="AL201" s="208">
        <v>5416.86222</v>
      </c>
      <c r="AM201" s="208">
        <v>5416.86222</v>
      </c>
      <c r="AN201" s="208">
        <v>4885.3374999999996</v>
      </c>
      <c r="AO201" s="191">
        <v>3908.27</v>
      </c>
      <c r="AP201" s="312">
        <f t="shared" ca="1" si="39"/>
        <v>1</v>
      </c>
      <c r="AR201" s="34"/>
      <c r="AS201" s="34"/>
      <c r="AT201" s="34"/>
      <c r="AU201" s="34"/>
      <c r="AV201" s="34"/>
      <c r="AW201" s="34"/>
    </row>
    <row r="202" spans="1:49" s="144" customFormat="1" ht="23.1" hidden="1" customHeight="1" x14ac:dyDescent="0.25">
      <c r="A202" s="2"/>
      <c r="B202" s="2"/>
      <c r="C202" s="2"/>
      <c r="D202" s="136"/>
      <c r="E202" s="138"/>
      <c r="F202" s="139"/>
      <c r="G202" s="99"/>
      <c r="H202" s="2"/>
      <c r="I202" s="2"/>
      <c r="J202" s="34"/>
      <c r="K202" s="202">
        <f t="shared" si="31"/>
        <v>0</v>
      </c>
      <c r="L202" s="202">
        <f t="shared" si="31"/>
        <v>0</v>
      </c>
      <c r="M202" s="2"/>
      <c r="N202" s="13"/>
      <c r="O202" s="13"/>
      <c r="P202" s="2"/>
      <c r="Q202" s="398"/>
      <c r="R202" s="398"/>
      <c r="S202" s="398"/>
      <c r="T202" s="398"/>
      <c r="U202" s="398"/>
      <c r="V202" s="398"/>
      <c r="W202" s="398"/>
      <c r="X202" s="398"/>
      <c r="Y202" s="398"/>
      <c r="Z202" s="398"/>
      <c r="AA202" s="400"/>
      <c r="AB202" s="401"/>
      <c r="AC202" s="401"/>
      <c r="AD202" s="329"/>
      <c r="AE202" s="329"/>
      <c r="AF202" s="330"/>
      <c r="AG202" s="280"/>
      <c r="AH202" s="331"/>
      <c r="AI202" s="331"/>
      <c r="AJ202" s="237"/>
      <c r="AK202" s="237"/>
      <c r="AL202" s="237"/>
      <c r="AM202" s="237"/>
      <c r="AN202" s="237"/>
      <c r="AO202" s="197"/>
      <c r="AP202" s="312" t="e">
        <f t="shared" ca="1" si="39"/>
        <v>#DIV/0!</v>
      </c>
      <c r="AR202" s="34"/>
      <c r="AS202" s="34"/>
      <c r="AT202" s="34"/>
      <c r="AU202" s="34"/>
      <c r="AV202" s="34"/>
      <c r="AW202" s="34"/>
    </row>
    <row r="203" spans="1:49" s="144" customFormat="1" ht="23.1" customHeight="1" x14ac:dyDescent="0.25">
      <c r="A203" s="2"/>
      <c r="B203" s="2"/>
      <c r="C203" s="2"/>
      <c r="D203" s="615" t="s">
        <v>789</v>
      </c>
      <c r="E203" s="615"/>
      <c r="F203" s="615"/>
      <c r="G203" s="615"/>
      <c r="H203" s="615"/>
      <c r="I203" s="615"/>
      <c r="J203" s="47"/>
      <c r="K203" s="202">
        <f t="shared" si="31"/>
        <v>0</v>
      </c>
      <c r="L203" s="202">
        <f t="shared" si="31"/>
        <v>0</v>
      </c>
      <c r="M203" s="51"/>
      <c r="N203" s="13"/>
      <c r="O203" s="13"/>
      <c r="P203" s="51"/>
      <c r="Q203" s="588">
        <v>45589</v>
      </c>
      <c r="R203" s="588">
        <v>45589</v>
      </c>
      <c r="S203" s="571">
        <v>45569</v>
      </c>
      <c r="T203" s="571">
        <v>45569</v>
      </c>
      <c r="U203" s="553">
        <v>45483</v>
      </c>
      <c r="V203" s="521">
        <v>45455</v>
      </c>
      <c r="W203" s="510">
        <v>45425</v>
      </c>
      <c r="X203" s="474">
        <v>220324</v>
      </c>
      <c r="Y203" s="474">
        <v>220324</v>
      </c>
      <c r="Z203" s="446"/>
      <c r="AA203" s="432"/>
      <c r="AB203" s="402"/>
      <c r="AC203" s="402"/>
      <c r="AD203" s="369"/>
      <c r="AE203" s="317"/>
      <c r="AF203" s="315"/>
      <c r="AG203" s="316"/>
      <c r="AH203" s="319"/>
      <c r="AI203" s="318"/>
      <c r="AJ203" s="209"/>
      <c r="AK203" s="209"/>
      <c r="AL203" s="209"/>
      <c r="AM203" s="209"/>
      <c r="AN203" s="209"/>
      <c r="AO203" s="191"/>
      <c r="AP203" s="312">
        <f t="shared" ca="1" si="39"/>
        <v>1</v>
      </c>
      <c r="AR203" s="34"/>
      <c r="AS203" s="34"/>
      <c r="AT203" s="34"/>
      <c r="AU203" s="34"/>
      <c r="AV203" s="34"/>
      <c r="AW203" s="34"/>
    </row>
    <row r="204" spans="1:49" s="144" customFormat="1" ht="11.1" hidden="1" customHeight="1" x14ac:dyDescent="0.25">
      <c r="A204" s="2"/>
      <c r="B204" s="2"/>
      <c r="C204" s="2"/>
      <c r="D204" s="45"/>
      <c r="E204" s="45"/>
      <c r="F204" s="45"/>
      <c r="G204" s="45"/>
      <c r="H204" s="45"/>
      <c r="I204" s="45"/>
      <c r="J204" s="2"/>
      <c r="K204" s="202">
        <f t="shared" si="31"/>
        <v>0</v>
      </c>
      <c r="L204" s="202">
        <f t="shared" si="31"/>
        <v>0</v>
      </c>
      <c r="M204" s="2"/>
      <c r="N204" s="13"/>
      <c r="O204" s="13"/>
      <c r="P204" s="2"/>
      <c r="Q204" s="591"/>
      <c r="R204" s="591"/>
      <c r="S204" s="572"/>
      <c r="T204" s="572"/>
      <c r="U204" s="555"/>
      <c r="V204" s="526"/>
      <c r="W204" s="341"/>
      <c r="X204" s="341"/>
      <c r="Y204" s="341"/>
      <c r="Z204" s="341"/>
      <c r="AA204" s="321"/>
      <c r="AB204" s="342"/>
      <c r="AC204" s="342"/>
      <c r="AD204" s="342"/>
      <c r="AE204" s="342"/>
      <c r="AF204" s="322"/>
      <c r="AG204" s="279"/>
      <c r="AH204" s="343"/>
      <c r="AI204" s="323"/>
      <c r="AJ204" s="211"/>
      <c r="AK204" s="211"/>
      <c r="AL204" s="211"/>
      <c r="AM204" s="211"/>
      <c r="AN204" s="211"/>
      <c r="AO204" s="197"/>
      <c r="AP204" s="312" t="e">
        <f t="shared" ca="1" si="39"/>
        <v>#DIV/0!</v>
      </c>
      <c r="AR204" s="34"/>
      <c r="AS204" s="34"/>
      <c r="AT204" s="34"/>
      <c r="AU204" s="34"/>
      <c r="AV204" s="34"/>
      <c r="AW204" s="34"/>
    </row>
    <row r="205" spans="1:49" s="144" customFormat="1" ht="23.1" customHeight="1" x14ac:dyDescent="0.25">
      <c r="A205" s="516" t="s">
        <v>986</v>
      </c>
      <c r="B205" s="2">
        <v>266</v>
      </c>
      <c r="C205" s="2" t="s">
        <v>336</v>
      </c>
      <c r="D205" s="5" t="s">
        <v>658</v>
      </c>
      <c r="E205" s="292">
        <f t="shared" ref="E205:F219" si="43">K205</f>
        <v>1900</v>
      </c>
      <c r="F205" s="293">
        <f t="shared" si="43"/>
        <v>1200</v>
      </c>
      <c r="G205" s="101"/>
      <c r="H205" s="2"/>
      <c r="I205" s="45"/>
      <c r="J205" s="33"/>
      <c r="K205" s="202">
        <f t="shared" si="31"/>
        <v>1900</v>
      </c>
      <c r="L205" s="202">
        <f t="shared" si="31"/>
        <v>1200</v>
      </c>
      <c r="M205" s="51"/>
      <c r="N205" s="13">
        <f t="shared" si="33"/>
        <v>1846.4250000000002</v>
      </c>
      <c r="O205" s="13">
        <f t="shared" si="34"/>
        <v>1107.855</v>
      </c>
      <c r="P205" s="51"/>
      <c r="Q205" s="587">
        <v>738.57</v>
      </c>
      <c r="R205" s="587">
        <v>738.57</v>
      </c>
      <c r="S205" s="562">
        <v>738.57</v>
      </c>
      <c r="T205" s="562">
        <v>738.57</v>
      </c>
      <c r="U205" s="554">
        <v>738.57</v>
      </c>
      <c r="V205" s="522">
        <v>738.57</v>
      </c>
      <c r="W205" s="398">
        <v>738.57</v>
      </c>
      <c r="X205" s="398">
        <v>738.57</v>
      </c>
      <c r="Y205" s="398">
        <v>738.57</v>
      </c>
      <c r="Z205" s="398">
        <v>738.57</v>
      </c>
      <c r="AA205" s="436">
        <v>738.57</v>
      </c>
      <c r="AB205" s="399">
        <v>706.48531250000008</v>
      </c>
      <c r="AC205" s="399">
        <v>706.48531250000008</v>
      </c>
      <c r="AD205" s="371">
        <v>642.25937499999998</v>
      </c>
      <c r="AE205" s="303">
        <v>442.9375</v>
      </c>
      <c r="AF205" s="289">
        <v>442.9375</v>
      </c>
      <c r="AG205" s="277">
        <v>354.35</v>
      </c>
      <c r="AH205" s="263">
        <v>354.35</v>
      </c>
      <c r="AI205" s="263">
        <v>354.35</v>
      </c>
      <c r="AJ205" s="208">
        <v>316.38222000000002</v>
      </c>
      <c r="AK205" s="208">
        <v>316.38222000000002</v>
      </c>
      <c r="AL205" s="208">
        <v>316.38222000000002</v>
      </c>
      <c r="AM205" s="208">
        <v>316.38222000000002</v>
      </c>
      <c r="AN205" s="208">
        <v>285.33750000000003</v>
      </c>
      <c r="AO205" s="190">
        <v>228.27</v>
      </c>
      <c r="AP205" s="312">
        <f t="shared" ca="1" si="39"/>
        <v>1</v>
      </c>
      <c r="AR205" s="34"/>
      <c r="AS205" s="34"/>
      <c r="AT205" s="34"/>
      <c r="AU205" s="34"/>
      <c r="AV205" s="34"/>
      <c r="AW205" s="34"/>
    </row>
    <row r="206" spans="1:49" s="144" customFormat="1" ht="23.1" customHeight="1" x14ac:dyDescent="0.25">
      <c r="A206" s="516" t="s">
        <v>986</v>
      </c>
      <c r="B206" s="2">
        <v>267</v>
      </c>
      <c r="C206" s="2" t="s">
        <v>337</v>
      </c>
      <c r="D206" s="4" t="s">
        <v>692</v>
      </c>
      <c r="E206" s="116">
        <f t="shared" si="43"/>
        <v>3100</v>
      </c>
      <c r="F206" s="117">
        <f t="shared" si="43"/>
        <v>1900</v>
      </c>
      <c r="G206" s="101"/>
      <c r="H206" s="2"/>
      <c r="I206" s="45"/>
      <c r="J206" s="33"/>
      <c r="K206" s="202">
        <f t="shared" si="31"/>
        <v>3100</v>
      </c>
      <c r="L206" s="202">
        <f t="shared" si="31"/>
        <v>1900</v>
      </c>
      <c r="M206" s="51"/>
      <c r="N206" s="13">
        <f t="shared" si="33"/>
        <v>3082.5250000000001</v>
      </c>
      <c r="O206" s="13">
        <f t="shared" si="34"/>
        <v>1849.5149999999999</v>
      </c>
      <c r="P206" s="51"/>
      <c r="Q206" s="587">
        <v>1233.01</v>
      </c>
      <c r="R206" s="587">
        <v>1233.01</v>
      </c>
      <c r="S206" s="562">
        <v>1233.01</v>
      </c>
      <c r="T206" s="562">
        <v>1233.01</v>
      </c>
      <c r="U206" s="554">
        <v>1233.01</v>
      </c>
      <c r="V206" s="522">
        <v>1233.01</v>
      </c>
      <c r="W206" s="398">
        <v>1233.01</v>
      </c>
      <c r="X206" s="398">
        <v>1233.01</v>
      </c>
      <c r="Y206" s="398">
        <v>1233.01</v>
      </c>
      <c r="Z206" s="398">
        <v>1233.01</v>
      </c>
      <c r="AA206" s="436">
        <v>1233.01</v>
      </c>
      <c r="AB206" s="399">
        <v>1179.42275</v>
      </c>
      <c r="AC206" s="399">
        <v>1179.42275</v>
      </c>
      <c r="AD206" s="371">
        <v>1072.2024999999999</v>
      </c>
      <c r="AE206" s="303">
        <v>739.44999999999993</v>
      </c>
      <c r="AF206" s="289">
        <v>739.44999999999993</v>
      </c>
      <c r="AG206" s="277">
        <v>591.55999999999995</v>
      </c>
      <c r="AH206" s="263">
        <v>591.55999999999995</v>
      </c>
      <c r="AI206" s="263">
        <v>591.55999999999995</v>
      </c>
      <c r="AJ206" s="208">
        <v>528.17687999999998</v>
      </c>
      <c r="AK206" s="208">
        <v>528.17687999999998</v>
      </c>
      <c r="AL206" s="208">
        <v>528.17687999999998</v>
      </c>
      <c r="AM206" s="208">
        <v>528.17687999999998</v>
      </c>
      <c r="AN206" s="208">
        <v>476.34999999999997</v>
      </c>
      <c r="AO206" s="190">
        <v>381.08</v>
      </c>
      <c r="AP206" s="312">
        <f t="shared" ca="1" si="39"/>
        <v>1</v>
      </c>
      <c r="AR206" s="34"/>
      <c r="AS206" s="34"/>
      <c r="AT206" s="34"/>
      <c r="AU206" s="34"/>
      <c r="AV206" s="34"/>
      <c r="AW206" s="34"/>
    </row>
    <row r="207" spans="1:49" s="144" customFormat="1" ht="3.95" customHeight="1" x14ac:dyDescent="0.25">
      <c r="A207" s="516" t="s">
        <v>986</v>
      </c>
      <c r="B207" s="2"/>
      <c r="C207" s="2"/>
      <c r="D207" s="136"/>
      <c r="E207" s="138"/>
      <c r="F207" s="139"/>
      <c r="G207" s="101"/>
      <c r="H207" s="2"/>
      <c r="I207" s="45"/>
      <c r="J207" s="33"/>
      <c r="K207" s="202">
        <f t="shared" si="31"/>
        <v>0</v>
      </c>
      <c r="L207" s="202">
        <f t="shared" si="31"/>
        <v>0</v>
      </c>
      <c r="M207" s="51"/>
      <c r="N207" s="13"/>
      <c r="O207" s="13"/>
      <c r="P207" s="51"/>
      <c r="Q207" s="592"/>
      <c r="R207" s="592"/>
      <c r="S207" s="554"/>
      <c r="T207" s="554"/>
      <c r="U207" s="554"/>
      <c r="V207" s="522"/>
      <c r="W207" s="398"/>
      <c r="X207" s="398"/>
      <c r="Y207" s="398"/>
      <c r="Z207" s="398"/>
      <c r="AA207" s="400"/>
      <c r="AB207" s="399"/>
      <c r="AC207" s="399"/>
      <c r="AD207" s="371"/>
      <c r="AE207" s="303"/>
      <c r="AF207" s="289"/>
      <c r="AG207" s="277"/>
      <c r="AH207" s="263"/>
      <c r="AI207" s="263"/>
      <c r="AJ207" s="208"/>
      <c r="AK207" s="208"/>
      <c r="AL207" s="208"/>
      <c r="AM207" s="208"/>
      <c r="AN207" s="208"/>
      <c r="AO207" s="190"/>
      <c r="AP207" s="312" t="e">
        <f t="shared" ca="1" si="39"/>
        <v>#DIV/0!</v>
      </c>
      <c r="AR207" s="34"/>
      <c r="AS207" s="34"/>
      <c r="AT207" s="34"/>
      <c r="AU207" s="34"/>
      <c r="AV207" s="34"/>
      <c r="AW207" s="34"/>
    </row>
    <row r="208" spans="1:49" s="144" customFormat="1" ht="23.1" customHeight="1" x14ac:dyDescent="0.25">
      <c r="A208" s="516" t="s">
        <v>986</v>
      </c>
      <c r="B208" s="2">
        <v>4752</v>
      </c>
      <c r="C208" s="2" t="s">
        <v>501</v>
      </c>
      <c r="D208" s="4" t="s">
        <v>249</v>
      </c>
      <c r="E208" s="116">
        <f t="shared" si="43"/>
        <v>3500</v>
      </c>
      <c r="F208" s="117">
        <f t="shared" si="43"/>
        <v>2100</v>
      </c>
      <c r="G208" s="101"/>
      <c r="H208" s="2"/>
      <c r="I208" s="45"/>
      <c r="J208" s="33"/>
      <c r="K208" s="202">
        <f t="shared" si="31"/>
        <v>3500</v>
      </c>
      <c r="L208" s="202">
        <f t="shared" si="31"/>
        <v>2100</v>
      </c>
      <c r="M208" s="51"/>
      <c r="N208" s="13">
        <f t="shared" si="33"/>
        <v>3447.5</v>
      </c>
      <c r="O208" s="13">
        <f t="shared" si="34"/>
        <v>2068.5</v>
      </c>
      <c r="P208" s="51"/>
      <c r="Q208" s="587">
        <v>1379</v>
      </c>
      <c r="R208" s="587">
        <v>1379</v>
      </c>
      <c r="S208" s="562">
        <v>1379</v>
      </c>
      <c r="T208" s="562">
        <v>1379</v>
      </c>
      <c r="U208" s="554">
        <v>1379</v>
      </c>
      <c r="V208" s="522">
        <v>1379</v>
      </c>
      <c r="W208" s="398">
        <v>1379</v>
      </c>
      <c r="X208" s="398">
        <v>1149.47</v>
      </c>
      <c r="Y208" s="398">
        <v>1149.47</v>
      </c>
      <c r="Z208" s="398">
        <v>1149.47</v>
      </c>
      <c r="AA208" s="436">
        <v>1149.47</v>
      </c>
      <c r="AB208" s="399">
        <v>1099.4973</v>
      </c>
      <c r="AC208" s="399">
        <v>1099.4973</v>
      </c>
      <c r="AD208" s="371">
        <v>999.54300000000001</v>
      </c>
      <c r="AE208" s="303">
        <v>689.34</v>
      </c>
      <c r="AF208" s="289">
        <v>692.5</v>
      </c>
      <c r="AG208" s="277">
        <v>554</v>
      </c>
      <c r="AH208" s="272">
        <v>554</v>
      </c>
      <c r="AI208" s="263">
        <v>551.47</v>
      </c>
      <c r="AJ208" s="208">
        <v>492.37649999999996</v>
      </c>
      <c r="AK208" s="208">
        <v>492.37649999999996</v>
      </c>
      <c r="AL208" s="208">
        <v>492.37649999999996</v>
      </c>
      <c r="AM208" s="208">
        <v>492.37649999999996</v>
      </c>
      <c r="AN208" s="208">
        <v>444.0625</v>
      </c>
      <c r="AO208" s="190">
        <v>355.25</v>
      </c>
      <c r="AP208" s="312">
        <f t="shared" ca="1" si="39"/>
        <v>1</v>
      </c>
      <c r="AR208" s="34"/>
      <c r="AS208" s="34"/>
      <c r="AT208" s="34"/>
      <c r="AU208" s="34"/>
      <c r="AV208" s="34"/>
      <c r="AW208" s="34"/>
    </row>
    <row r="209" spans="1:49" s="144" customFormat="1" ht="23.1" customHeight="1" x14ac:dyDescent="0.25">
      <c r="A209" s="516" t="s">
        <v>986</v>
      </c>
      <c r="B209" s="2">
        <v>4753</v>
      </c>
      <c r="C209" s="2" t="s">
        <v>502</v>
      </c>
      <c r="D209" s="4" t="s">
        <v>248</v>
      </c>
      <c r="E209" s="116">
        <f t="shared" si="43"/>
        <v>5300</v>
      </c>
      <c r="F209" s="117">
        <f t="shared" si="43"/>
        <v>3200</v>
      </c>
      <c r="G209" s="101"/>
      <c r="H209" s="2"/>
      <c r="I209" s="45"/>
      <c r="J209" s="33"/>
      <c r="K209" s="202">
        <f t="shared" ref="K209:L271" si="44">MROUND(N209+48,100)</f>
        <v>5300</v>
      </c>
      <c r="L209" s="202">
        <f t="shared" si="44"/>
        <v>3200</v>
      </c>
      <c r="M209" s="51"/>
      <c r="N209" s="13">
        <f t="shared" si="33"/>
        <v>5238.625</v>
      </c>
      <c r="O209" s="13">
        <f t="shared" si="34"/>
        <v>3143.1749999999997</v>
      </c>
      <c r="P209" s="51"/>
      <c r="Q209" s="587">
        <v>2095.4499999999998</v>
      </c>
      <c r="R209" s="587">
        <v>2095.4499999999998</v>
      </c>
      <c r="S209" s="562">
        <v>2095.4499999999998</v>
      </c>
      <c r="T209" s="562">
        <v>2095.4499999999998</v>
      </c>
      <c r="U209" s="554">
        <v>2095.4499999999998</v>
      </c>
      <c r="V209" s="522">
        <v>2095.4499999999998</v>
      </c>
      <c r="W209" s="398">
        <v>2095.4499999999998</v>
      </c>
      <c r="X209" s="398">
        <v>1746.93</v>
      </c>
      <c r="Y209" s="398">
        <v>1746.93</v>
      </c>
      <c r="Z209" s="398">
        <v>1746.93</v>
      </c>
      <c r="AA209" s="436">
        <v>1746.93</v>
      </c>
      <c r="AB209" s="399">
        <v>1670.9858000000004</v>
      </c>
      <c r="AC209" s="399">
        <v>1670.9858000000004</v>
      </c>
      <c r="AD209" s="371">
        <v>1519.0780000000002</v>
      </c>
      <c r="AE209" s="303">
        <v>1047.6400000000001</v>
      </c>
      <c r="AF209" s="289">
        <v>1048.75</v>
      </c>
      <c r="AG209" s="277">
        <v>839</v>
      </c>
      <c r="AH209" s="272">
        <v>839</v>
      </c>
      <c r="AI209" s="263">
        <v>838.11</v>
      </c>
      <c r="AJ209" s="208">
        <v>748.30139999999994</v>
      </c>
      <c r="AK209" s="208">
        <v>748.30139999999994</v>
      </c>
      <c r="AL209" s="208">
        <v>748.30139999999994</v>
      </c>
      <c r="AM209" s="208">
        <v>748.30139999999994</v>
      </c>
      <c r="AN209" s="208">
        <v>674.875</v>
      </c>
      <c r="AO209" s="190">
        <v>539.9</v>
      </c>
      <c r="AP209" s="312">
        <f t="shared" ca="1" si="39"/>
        <v>1</v>
      </c>
      <c r="AR209" s="34"/>
      <c r="AS209" s="34"/>
      <c r="AT209" s="34"/>
      <c r="AU209" s="34"/>
      <c r="AV209" s="34"/>
      <c r="AW209" s="34"/>
    </row>
    <row r="210" spans="1:49" s="144" customFormat="1" ht="23.1" customHeight="1" x14ac:dyDescent="0.25">
      <c r="A210" s="516" t="s">
        <v>986</v>
      </c>
      <c r="B210" s="2">
        <v>4754</v>
      </c>
      <c r="C210" s="2" t="s">
        <v>503</v>
      </c>
      <c r="D210" s="4" t="s">
        <v>247</v>
      </c>
      <c r="E210" s="116">
        <f t="shared" si="43"/>
        <v>8300</v>
      </c>
      <c r="F210" s="117">
        <f t="shared" si="43"/>
        <v>5000</v>
      </c>
      <c r="G210" s="101"/>
      <c r="H210" s="2"/>
      <c r="I210" s="45"/>
      <c r="J210" s="33"/>
      <c r="K210" s="202">
        <f t="shared" si="44"/>
        <v>8300</v>
      </c>
      <c r="L210" s="202">
        <f t="shared" si="44"/>
        <v>5000</v>
      </c>
      <c r="M210" s="51"/>
      <c r="N210" s="13">
        <f t="shared" si="33"/>
        <v>8268.8250000000007</v>
      </c>
      <c r="O210" s="13">
        <f t="shared" si="34"/>
        <v>4961.2950000000001</v>
      </c>
      <c r="P210" s="51"/>
      <c r="Q210" s="587">
        <v>3307.53</v>
      </c>
      <c r="R210" s="587">
        <v>3307.53</v>
      </c>
      <c r="S210" s="562">
        <v>3307.53</v>
      </c>
      <c r="T210" s="562">
        <v>3307.53</v>
      </c>
      <c r="U210" s="554">
        <v>3307.53</v>
      </c>
      <c r="V210" s="522">
        <v>3307.53</v>
      </c>
      <c r="W210" s="398">
        <v>3307.53</v>
      </c>
      <c r="X210" s="398">
        <v>2758.37</v>
      </c>
      <c r="Y210" s="398">
        <v>2758.37</v>
      </c>
      <c r="Z210" s="398">
        <v>2758.37</v>
      </c>
      <c r="AA210" s="436">
        <v>2758.37</v>
      </c>
      <c r="AB210" s="399">
        <v>2638.4171000000006</v>
      </c>
      <c r="AC210" s="399">
        <v>2638.4171000000006</v>
      </c>
      <c r="AD210" s="371">
        <v>2398.5610000000001</v>
      </c>
      <c r="AE210" s="303">
        <v>1654.18</v>
      </c>
      <c r="AF210" s="289">
        <v>1655</v>
      </c>
      <c r="AG210" s="277">
        <v>1324</v>
      </c>
      <c r="AH210" s="272">
        <v>1324</v>
      </c>
      <c r="AI210" s="263">
        <v>1323.34</v>
      </c>
      <c r="AJ210" s="208">
        <v>1181.5649999999998</v>
      </c>
      <c r="AK210" s="208">
        <v>1181.5649999999998</v>
      </c>
      <c r="AL210" s="208">
        <v>1181.5649999999998</v>
      </c>
      <c r="AM210" s="208">
        <v>1181.5649999999998</v>
      </c>
      <c r="AN210" s="208">
        <v>1065.625</v>
      </c>
      <c r="AO210" s="190">
        <v>852.5</v>
      </c>
      <c r="AP210" s="312">
        <f t="shared" ca="1" si="39"/>
        <v>1</v>
      </c>
      <c r="AR210" s="34"/>
      <c r="AS210" s="34"/>
      <c r="AT210" s="34"/>
      <c r="AU210" s="34"/>
      <c r="AV210" s="34"/>
      <c r="AW210" s="34"/>
    </row>
    <row r="211" spans="1:49" s="144" customFormat="1" ht="23.1" customHeight="1" x14ac:dyDescent="0.25">
      <c r="A211" s="516" t="s">
        <v>986</v>
      </c>
      <c r="B211" s="2">
        <v>4755</v>
      </c>
      <c r="C211" s="2" t="s">
        <v>504</v>
      </c>
      <c r="D211" s="4" t="s">
        <v>250</v>
      </c>
      <c r="E211" s="116">
        <f t="shared" si="43"/>
        <v>13300</v>
      </c>
      <c r="F211" s="117">
        <f t="shared" si="43"/>
        <v>8000</v>
      </c>
      <c r="G211" s="101"/>
      <c r="H211" s="2"/>
      <c r="I211" s="45"/>
      <c r="J211" s="33"/>
      <c r="K211" s="202">
        <f t="shared" si="44"/>
        <v>13300</v>
      </c>
      <c r="L211" s="202">
        <f t="shared" si="44"/>
        <v>8000</v>
      </c>
      <c r="M211" s="51"/>
      <c r="N211" s="13">
        <f t="shared" si="33"/>
        <v>13237.725</v>
      </c>
      <c r="O211" s="13">
        <f t="shared" si="34"/>
        <v>7942.6350000000002</v>
      </c>
      <c r="P211" s="51"/>
      <c r="Q211" s="587">
        <v>5295.09</v>
      </c>
      <c r="R211" s="587">
        <v>5295.09</v>
      </c>
      <c r="S211" s="562">
        <v>5295.09</v>
      </c>
      <c r="T211" s="562">
        <v>5295.09</v>
      </c>
      <c r="U211" s="554">
        <v>5295.09</v>
      </c>
      <c r="V211" s="522">
        <v>5295.09</v>
      </c>
      <c r="W211" s="398">
        <v>5295.09</v>
      </c>
      <c r="X211" s="398">
        <v>4414.32</v>
      </c>
      <c r="Y211" s="398">
        <v>4414.32</v>
      </c>
      <c r="Z211" s="398">
        <v>4414.32</v>
      </c>
      <c r="AA211" s="436">
        <v>4414.32</v>
      </c>
      <c r="AB211" s="399">
        <v>4222.3797000000004</v>
      </c>
      <c r="AC211" s="399">
        <v>4222.3797000000004</v>
      </c>
      <c r="AD211" s="371">
        <v>3838.527</v>
      </c>
      <c r="AE211" s="303">
        <v>2647.26</v>
      </c>
      <c r="AF211" s="289">
        <v>2647.5</v>
      </c>
      <c r="AG211" s="277">
        <v>2118</v>
      </c>
      <c r="AH211" s="272">
        <v>2118</v>
      </c>
      <c r="AI211" s="263">
        <v>2117.81</v>
      </c>
      <c r="AJ211" s="208">
        <v>1890.9059399999999</v>
      </c>
      <c r="AK211" s="208">
        <v>1890.9059399999999</v>
      </c>
      <c r="AL211" s="208">
        <v>1890.9059399999999</v>
      </c>
      <c r="AM211" s="208">
        <v>1890.9059399999999</v>
      </c>
      <c r="AN211" s="208">
        <v>1705.3625</v>
      </c>
      <c r="AO211" s="190">
        <v>1364.29</v>
      </c>
      <c r="AP211" s="312">
        <f t="shared" ca="1" si="39"/>
        <v>1</v>
      </c>
      <c r="AR211" s="34"/>
      <c r="AS211" s="34"/>
      <c r="AT211" s="34"/>
      <c r="AU211" s="34"/>
      <c r="AV211" s="34"/>
      <c r="AW211" s="34"/>
    </row>
    <row r="212" spans="1:49" s="144" customFormat="1" ht="3.95" customHeight="1" x14ac:dyDescent="0.25">
      <c r="A212" s="2"/>
      <c r="B212" s="2"/>
      <c r="C212" s="2"/>
      <c r="D212" s="136"/>
      <c r="E212" s="138"/>
      <c r="F212" s="139"/>
      <c r="G212" s="101"/>
      <c r="H212" s="2"/>
      <c r="I212" s="45"/>
      <c r="J212" s="33"/>
      <c r="K212" s="202">
        <f t="shared" si="44"/>
        <v>0</v>
      </c>
      <c r="L212" s="202">
        <f t="shared" si="44"/>
        <v>0</v>
      </c>
      <c r="M212" s="2"/>
      <c r="N212" s="13"/>
      <c r="O212" s="13"/>
      <c r="P212" s="2"/>
      <c r="Q212" s="588">
        <v>45589</v>
      </c>
      <c r="R212" s="588">
        <v>45589</v>
      </c>
      <c r="S212" s="571">
        <v>45569</v>
      </c>
      <c r="T212" s="571">
        <v>45569</v>
      </c>
      <c r="U212" s="553">
        <v>45483</v>
      </c>
      <c r="V212" s="476">
        <v>45455</v>
      </c>
      <c r="W212" s="476">
        <v>45425</v>
      </c>
      <c r="X212" s="476">
        <v>45394</v>
      </c>
      <c r="Y212" s="473">
        <v>220324</v>
      </c>
      <c r="Z212" s="398"/>
      <c r="AA212" s="400"/>
      <c r="AB212" s="400"/>
      <c r="AC212" s="400"/>
      <c r="AD212" s="332"/>
      <c r="AE212" s="332"/>
      <c r="AF212" s="330"/>
      <c r="AG212" s="280"/>
      <c r="AH212" s="339"/>
      <c r="AI212" s="331"/>
      <c r="AJ212" s="237"/>
      <c r="AK212" s="237"/>
      <c r="AL212" s="237"/>
      <c r="AM212" s="237"/>
      <c r="AN212" s="237"/>
      <c r="AO212" s="240"/>
      <c r="AP212" s="312">
        <f t="shared" ca="1" si="39"/>
        <v>1</v>
      </c>
      <c r="AR212" s="34"/>
      <c r="AS212" s="34"/>
      <c r="AT212" s="34"/>
      <c r="AU212" s="34"/>
      <c r="AV212" s="34"/>
      <c r="AW212" s="34"/>
    </row>
    <row r="213" spans="1:49" s="144" customFormat="1" ht="23.1" customHeight="1" x14ac:dyDescent="0.25">
      <c r="A213" s="449" t="s">
        <v>238</v>
      </c>
      <c r="B213" s="2">
        <v>1968</v>
      </c>
      <c r="C213" s="2" t="s">
        <v>446</v>
      </c>
      <c r="D213" s="4" t="s">
        <v>782</v>
      </c>
      <c r="E213" s="116">
        <f t="shared" si="43"/>
        <v>3900</v>
      </c>
      <c r="F213" s="117">
        <f t="shared" si="43"/>
        <v>2300</v>
      </c>
      <c r="G213" s="101"/>
      <c r="H213" s="2"/>
      <c r="I213" s="45"/>
      <c r="J213" s="33"/>
      <c r="K213" s="202">
        <f t="shared" si="44"/>
        <v>3900</v>
      </c>
      <c r="L213" s="202">
        <f t="shared" si="44"/>
        <v>2300</v>
      </c>
      <c r="M213" s="51"/>
      <c r="N213" s="13">
        <f t="shared" ref="N213:N279" si="45">Q213*$N$7</f>
        <v>3828.4249999999997</v>
      </c>
      <c r="O213" s="13">
        <f t="shared" ref="O213:O279" si="46">Q213*$O$7</f>
        <v>2297.0549999999998</v>
      </c>
      <c r="P213" s="51"/>
      <c r="Q213" s="587">
        <v>1531.37</v>
      </c>
      <c r="R213" s="587">
        <v>1531.37</v>
      </c>
      <c r="S213" s="562">
        <v>1392.15</v>
      </c>
      <c r="T213" s="562">
        <v>1392.15</v>
      </c>
      <c r="U213" s="554">
        <v>1392.15</v>
      </c>
      <c r="V213" s="477">
        <v>1392.15</v>
      </c>
      <c r="W213" s="477">
        <v>1392.15</v>
      </c>
      <c r="X213" s="477">
        <v>1392.15</v>
      </c>
      <c r="Y213" s="450">
        <v>1289.0240000000001</v>
      </c>
      <c r="Z213" s="450">
        <v>1289.0240000000001</v>
      </c>
      <c r="AA213" s="436">
        <v>1171.8399999999999</v>
      </c>
      <c r="AB213" s="409">
        <v>1171.8399999999999</v>
      </c>
      <c r="AC213" s="409">
        <v>1171.8399999999999</v>
      </c>
      <c r="AD213" s="368">
        <v>1069.2</v>
      </c>
      <c r="AE213" s="305">
        <v>855.36</v>
      </c>
      <c r="AF213" s="289">
        <v>786.71249999999998</v>
      </c>
      <c r="AG213" s="277">
        <v>629.37</v>
      </c>
      <c r="AH213" s="263">
        <v>629.37</v>
      </c>
      <c r="AI213" s="263">
        <v>629.37</v>
      </c>
      <c r="AJ213" s="208">
        <v>566.41661999999997</v>
      </c>
      <c r="AK213" s="208">
        <v>566.41661999999997</v>
      </c>
      <c r="AL213" s="208">
        <v>566.41661999999997</v>
      </c>
      <c r="AM213" s="208">
        <v>566.41661999999997</v>
      </c>
      <c r="AN213" s="208">
        <v>510.83750000000003</v>
      </c>
      <c r="AO213" s="190">
        <v>408.67</v>
      </c>
      <c r="AP213" s="312">
        <f t="shared" ca="1" si="39"/>
        <v>1</v>
      </c>
      <c r="AR213" s="34"/>
      <c r="AS213" s="34"/>
      <c r="AT213" s="34"/>
      <c r="AU213" s="34"/>
      <c r="AV213" s="34"/>
      <c r="AW213" s="34"/>
    </row>
    <row r="214" spans="1:49" s="144" customFormat="1" ht="23.1" customHeight="1" x14ac:dyDescent="0.25">
      <c r="A214" s="449" t="s">
        <v>238</v>
      </c>
      <c r="B214" s="2">
        <v>1969</v>
      </c>
      <c r="C214" s="2" t="s">
        <v>447</v>
      </c>
      <c r="D214" s="4" t="s">
        <v>783</v>
      </c>
      <c r="E214" s="116">
        <f t="shared" si="43"/>
        <v>4100</v>
      </c>
      <c r="F214" s="117">
        <f t="shared" si="43"/>
        <v>2500</v>
      </c>
      <c r="G214" s="101"/>
      <c r="H214" s="2"/>
      <c r="I214" s="45"/>
      <c r="J214" s="33"/>
      <c r="K214" s="202">
        <f t="shared" si="44"/>
        <v>4100</v>
      </c>
      <c r="L214" s="202">
        <f t="shared" si="44"/>
        <v>2500</v>
      </c>
      <c r="M214" s="51"/>
      <c r="N214" s="13">
        <f t="shared" si="45"/>
        <v>4079.3</v>
      </c>
      <c r="O214" s="13">
        <f t="shared" si="46"/>
        <v>2447.58</v>
      </c>
      <c r="P214" s="51"/>
      <c r="Q214" s="587">
        <v>1631.72</v>
      </c>
      <c r="R214" s="587">
        <v>1631.72</v>
      </c>
      <c r="S214" s="562">
        <v>1483.38</v>
      </c>
      <c r="T214" s="562">
        <v>1483.38</v>
      </c>
      <c r="U214" s="554">
        <v>1483.38</v>
      </c>
      <c r="V214" s="477">
        <v>1483.38</v>
      </c>
      <c r="W214" s="477">
        <v>1483.38</v>
      </c>
      <c r="X214" s="477">
        <v>1483.38</v>
      </c>
      <c r="Y214" s="450">
        <v>1373.5</v>
      </c>
      <c r="Z214" s="450">
        <v>1302.2239999999999</v>
      </c>
      <c r="AA214" s="436">
        <v>1183.8399999999999</v>
      </c>
      <c r="AB214" s="409">
        <v>1183.8399999999999</v>
      </c>
      <c r="AC214" s="409">
        <v>1183.8399999999999</v>
      </c>
      <c r="AD214" s="368">
        <v>1139.9124999999999</v>
      </c>
      <c r="AE214" s="303">
        <v>911.93</v>
      </c>
      <c r="AF214" s="289">
        <v>838.17499999999995</v>
      </c>
      <c r="AG214" s="277">
        <v>670.54</v>
      </c>
      <c r="AH214" s="263">
        <v>670.54</v>
      </c>
      <c r="AI214" s="263">
        <v>670.54</v>
      </c>
      <c r="AJ214" s="208">
        <v>603.54755999999998</v>
      </c>
      <c r="AK214" s="208">
        <v>603.54755999999998</v>
      </c>
      <c r="AL214" s="208">
        <v>603.54755999999998</v>
      </c>
      <c r="AM214" s="208">
        <v>603.54755999999998</v>
      </c>
      <c r="AN214" s="208">
        <v>544.32499999999993</v>
      </c>
      <c r="AO214" s="190">
        <v>435.46</v>
      </c>
      <c r="AP214" s="312">
        <f t="shared" ca="1" si="39"/>
        <v>1</v>
      </c>
      <c r="AQ214" s="144">
        <f>Y214*1.08</f>
        <v>1483.38</v>
      </c>
      <c r="AR214" s="34"/>
      <c r="AS214" s="34"/>
      <c r="AT214" s="34"/>
      <c r="AU214" s="34"/>
      <c r="AV214" s="34"/>
      <c r="AW214" s="34"/>
    </row>
    <row r="215" spans="1:49" s="144" customFormat="1" ht="23.1" customHeight="1" x14ac:dyDescent="0.25">
      <c r="A215" s="449" t="s">
        <v>238</v>
      </c>
      <c r="B215" s="2">
        <v>1970</v>
      </c>
      <c r="C215" s="2" t="s">
        <v>448</v>
      </c>
      <c r="D215" s="4" t="s">
        <v>784</v>
      </c>
      <c r="E215" s="116">
        <f t="shared" si="43"/>
        <v>5700</v>
      </c>
      <c r="F215" s="117">
        <f t="shared" si="43"/>
        <v>3400</v>
      </c>
      <c r="G215" s="101"/>
      <c r="H215" s="2"/>
      <c r="I215" s="45"/>
      <c r="J215" s="33"/>
      <c r="K215" s="202">
        <f t="shared" si="44"/>
        <v>5700</v>
      </c>
      <c r="L215" s="202">
        <f t="shared" si="44"/>
        <v>3400</v>
      </c>
      <c r="M215" s="51"/>
      <c r="N215" s="13">
        <f t="shared" si="45"/>
        <v>5651.8499999999995</v>
      </c>
      <c r="O215" s="13">
        <f t="shared" si="46"/>
        <v>3391.1099999999997</v>
      </c>
      <c r="P215" s="51"/>
      <c r="Q215" s="587">
        <v>2260.7399999999998</v>
      </c>
      <c r="R215" s="587">
        <v>2260.7399999999998</v>
      </c>
      <c r="S215" s="562">
        <v>2055.2139999999999</v>
      </c>
      <c r="T215" s="562">
        <v>2055.2139999999999</v>
      </c>
      <c r="U215" s="554">
        <v>2055.2139999999999</v>
      </c>
      <c r="V215" s="477">
        <v>2055.2139999999999</v>
      </c>
      <c r="W215" s="477">
        <v>2055.2139999999999</v>
      </c>
      <c r="X215" s="477">
        <v>2055.2139999999999</v>
      </c>
      <c r="Y215" s="450">
        <v>1902.9780000000001</v>
      </c>
      <c r="Z215" s="450">
        <v>1902.9780000000001</v>
      </c>
      <c r="AA215" s="436">
        <v>1729.98</v>
      </c>
      <c r="AB215" s="409">
        <v>1729.98</v>
      </c>
      <c r="AC215" s="409">
        <v>1729.98</v>
      </c>
      <c r="AD215" s="368">
        <v>1578.45</v>
      </c>
      <c r="AE215" s="305">
        <v>1262.76</v>
      </c>
      <c r="AF215" s="289">
        <v>1161.39375</v>
      </c>
      <c r="AG215" s="277">
        <v>929.11500000000001</v>
      </c>
      <c r="AH215" s="263">
        <v>929.11500000000001</v>
      </c>
      <c r="AI215" s="263">
        <v>929.11500000000001</v>
      </c>
      <c r="AJ215" s="208">
        <v>836.21537999999998</v>
      </c>
      <c r="AK215" s="208">
        <v>836.21537999999998</v>
      </c>
      <c r="AL215" s="208">
        <v>836.21537999999998</v>
      </c>
      <c r="AM215" s="208">
        <v>836.21537999999998</v>
      </c>
      <c r="AN215" s="208">
        <v>754.16250000000002</v>
      </c>
      <c r="AO215" s="190">
        <v>603.33000000000004</v>
      </c>
      <c r="AP215" s="312">
        <f t="shared" ca="1" si="39"/>
        <v>1</v>
      </c>
      <c r="AR215" s="34"/>
      <c r="AS215" s="34"/>
      <c r="AT215" s="34"/>
      <c r="AU215" s="34"/>
      <c r="AV215" s="34"/>
      <c r="AW215" s="34"/>
    </row>
    <row r="216" spans="1:49" s="144" customFormat="1" ht="23.1" customHeight="1" x14ac:dyDescent="0.25">
      <c r="A216" s="449" t="s">
        <v>238</v>
      </c>
      <c r="B216" s="2">
        <v>1971</v>
      </c>
      <c r="C216" s="2" t="s">
        <v>449</v>
      </c>
      <c r="D216" s="4" t="s">
        <v>785</v>
      </c>
      <c r="E216" s="116">
        <f t="shared" si="43"/>
        <v>8700</v>
      </c>
      <c r="F216" s="117">
        <f t="shared" si="43"/>
        <v>5200</v>
      </c>
      <c r="G216" s="101"/>
      <c r="H216" s="2"/>
      <c r="I216" s="45"/>
      <c r="J216" s="33"/>
      <c r="K216" s="202">
        <f t="shared" si="44"/>
        <v>8700</v>
      </c>
      <c r="L216" s="202">
        <f t="shared" si="44"/>
        <v>5200</v>
      </c>
      <c r="M216" s="51"/>
      <c r="N216" s="13">
        <f t="shared" si="45"/>
        <v>8635.5</v>
      </c>
      <c r="O216" s="13">
        <f t="shared" si="46"/>
        <v>5181.2999999999993</v>
      </c>
      <c r="P216" s="51"/>
      <c r="Q216" s="587">
        <v>3454.2</v>
      </c>
      <c r="R216" s="587">
        <v>3454.2</v>
      </c>
      <c r="S216" s="562">
        <v>3140.18</v>
      </c>
      <c r="T216" s="562">
        <v>3140.18</v>
      </c>
      <c r="U216" s="554">
        <v>3140.18</v>
      </c>
      <c r="V216" s="477">
        <v>3140.18</v>
      </c>
      <c r="W216" s="477">
        <v>3140.18</v>
      </c>
      <c r="X216" s="477">
        <v>3140.18</v>
      </c>
      <c r="Y216" s="450">
        <v>2907.5750000000003</v>
      </c>
      <c r="Z216" s="450">
        <v>2907.5750000000003</v>
      </c>
      <c r="AA216" s="436">
        <v>2643.25</v>
      </c>
      <c r="AB216" s="409">
        <v>2643.25</v>
      </c>
      <c r="AC216" s="409">
        <v>2643.25</v>
      </c>
      <c r="AD216" s="368">
        <v>2411.7250000000004</v>
      </c>
      <c r="AE216" s="305">
        <v>1929.38</v>
      </c>
      <c r="AF216" s="289">
        <v>1774.52</v>
      </c>
      <c r="AG216" s="277">
        <v>1419.616</v>
      </c>
      <c r="AH216" s="263">
        <v>1419.616</v>
      </c>
      <c r="AI216" s="263">
        <v>1419.616</v>
      </c>
      <c r="AJ216" s="208">
        <v>1277.6563799999999</v>
      </c>
      <c r="AK216" s="208">
        <v>1277.6563799999999</v>
      </c>
      <c r="AL216" s="208">
        <v>1277.6563799999999</v>
      </c>
      <c r="AM216" s="208">
        <v>1277.6563799999999</v>
      </c>
      <c r="AN216" s="208">
        <v>1152.2875000000001</v>
      </c>
      <c r="AO216" s="190">
        <v>921.83</v>
      </c>
      <c r="AP216" s="312">
        <f t="shared" ca="1" si="39"/>
        <v>1</v>
      </c>
      <c r="AR216" s="34"/>
      <c r="AS216" s="34"/>
      <c r="AT216" s="34"/>
      <c r="AU216" s="34"/>
      <c r="AV216" s="34"/>
      <c r="AW216" s="34"/>
    </row>
    <row r="217" spans="1:49" s="144" customFormat="1" ht="23.1" customHeight="1" x14ac:dyDescent="0.25">
      <c r="A217" s="449" t="s">
        <v>238</v>
      </c>
      <c r="B217" s="2">
        <v>1972</v>
      </c>
      <c r="C217" s="2" t="s">
        <v>450</v>
      </c>
      <c r="D217" s="4" t="s">
        <v>786</v>
      </c>
      <c r="E217" s="116">
        <f t="shared" si="43"/>
        <v>11500</v>
      </c>
      <c r="F217" s="117">
        <f t="shared" si="43"/>
        <v>6900</v>
      </c>
      <c r="G217" s="101"/>
      <c r="H217" s="2"/>
      <c r="I217" s="45"/>
      <c r="J217" s="33"/>
      <c r="K217" s="202">
        <f t="shared" si="44"/>
        <v>11500</v>
      </c>
      <c r="L217" s="202">
        <f t="shared" si="44"/>
        <v>6900</v>
      </c>
      <c r="M217" s="51"/>
      <c r="N217" s="13">
        <f t="shared" si="45"/>
        <v>11476.975</v>
      </c>
      <c r="O217" s="13">
        <f t="shared" si="46"/>
        <v>6886.1849999999995</v>
      </c>
      <c r="P217" s="51"/>
      <c r="Q217" s="587">
        <v>4590.79</v>
      </c>
      <c r="R217" s="587">
        <v>4590.79</v>
      </c>
      <c r="S217" s="562">
        <v>4173.4399999999996</v>
      </c>
      <c r="T217" s="562">
        <v>4173.4399999999996</v>
      </c>
      <c r="U217" s="554">
        <v>4173.4399999999996</v>
      </c>
      <c r="V217" s="477">
        <v>4173.4399999999996</v>
      </c>
      <c r="W217" s="477">
        <v>4173.4399999999996</v>
      </c>
      <c r="X217" s="477">
        <v>4173.4399999999996</v>
      </c>
      <c r="Y217" s="450">
        <v>3864.3</v>
      </c>
      <c r="Z217" s="450">
        <v>3864.3</v>
      </c>
      <c r="AA217" s="436">
        <v>3513</v>
      </c>
      <c r="AB217" s="409">
        <v>3513</v>
      </c>
      <c r="AC217" s="409">
        <v>3513</v>
      </c>
      <c r="AD217" s="368">
        <v>3205.2874999999999</v>
      </c>
      <c r="AE217" s="305">
        <v>2564.23</v>
      </c>
      <c r="AF217" s="289">
        <v>2358.4137500000002</v>
      </c>
      <c r="AG217" s="277">
        <v>1886.7310000000002</v>
      </c>
      <c r="AH217" s="263">
        <v>1886.7310000000002</v>
      </c>
      <c r="AI217" s="263">
        <v>1886.7310000000002</v>
      </c>
      <c r="AJ217" s="208">
        <v>1698.0579</v>
      </c>
      <c r="AK217" s="208">
        <v>1698.0579</v>
      </c>
      <c r="AL217" s="208">
        <v>1698.0579</v>
      </c>
      <c r="AM217" s="208">
        <v>1698.0579</v>
      </c>
      <c r="AN217" s="208">
        <v>1531.4375</v>
      </c>
      <c r="AO217" s="190">
        <v>1225.1500000000001</v>
      </c>
      <c r="AP217" s="312">
        <f t="shared" ca="1" si="39"/>
        <v>1</v>
      </c>
      <c r="AR217" s="34"/>
      <c r="AS217" s="34"/>
      <c r="AT217" s="34"/>
      <c r="AU217" s="34"/>
      <c r="AV217" s="34"/>
      <c r="AW217" s="34"/>
    </row>
    <row r="218" spans="1:49" s="144" customFormat="1" ht="23.1" customHeight="1" x14ac:dyDescent="0.25">
      <c r="A218" s="449" t="s">
        <v>238</v>
      </c>
      <c r="B218" s="2">
        <v>1973</v>
      </c>
      <c r="C218" s="2" t="s">
        <v>451</v>
      </c>
      <c r="D218" s="4" t="s">
        <v>787</v>
      </c>
      <c r="E218" s="116">
        <f t="shared" si="43"/>
        <v>20900</v>
      </c>
      <c r="F218" s="117">
        <f t="shared" si="43"/>
        <v>12600</v>
      </c>
      <c r="G218" s="101"/>
      <c r="H218" s="2"/>
      <c r="I218" s="45"/>
      <c r="J218" s="33"/>
      <c r="K218" s="202">
        <f t="shared" si="44"/>
        <v>20900</v>
      </c>
      <c r="L218" s="202">
        <f t="shared" si="44"/>
        <v>12600</v>
      </c>
      <c r="M218" s="51"/>
      <c r="N218" s="13">
        <f t="shared" si="45"/>
        <v>20880.55</v>
      </c>
      <c r="O218" s="13">
        <f t="shared" si="46"/>
        <v>12528.329999999998</v>
      </c>
      <c r="P218" s="51"/>
      <c r="Q218" s="587">
        <v>8352.2199999999993</v>
      </c>
      <c r="R218" s="587">
        <v>8352.2199999999993</v>
      </c>
      <c r="S218" s="562">
        <v>7593</v>
      </c>
      <c r="T218" s="562">
        <v>7593</v>
      </c>
      <c r="U218" s="568">
        <v>7593</v>
      </c>
      <c r="V218" s="477">
        <v>7592.92</v>
      </c>
      <c r="W218" s="477">
        <v>7592.92</v>
      </c>
      <c r="X218" s="477">
        <v>7592.92</v>
      </c>
      <c r="Y218" s="450">
        <v>7030.4740000000011</v>
      </c>
      <c r="Z218" s="450">
        <v>7030.4740000000011</v>
      </c>
      <c r="AA218" s="436">
        <v>6391.34</v>
      </c>
      <c r="AB218" s="409">
        <v>6391.34</v>
      </c>
      <c r="AC218" s="409">
        <v>6391.34</v>
      </c>
      <c r="AD218" s="368">
        <v>5831.5124999999998</v>
      </c>
      <c r="AE218" s="305">
        <v>4665.21</v>
      </c>
      <c r="AF218" s="289">
        <v>4290.7425000000003</v>
      </c>
      <c r="AG218" s="277">
        <v>3432.5940000000001</v>
      </c>
      <c r="AH218" s="263">
        <v>3432.5940000000001</v>
      </c>
      <c r="AI218" s="263">
        <v>3432.5940000000001</v>
      </c>
      <c r="AJ218" s="208">
        <v>3089.3385599999997</v>
      </c>
      <c r="AK218" s="208">
        <v>3089.3385599999997</v>
      </c>
      <c r="AL218" s="208">
        <v>3089.3385599999997</v>
      </c>
      <c r="AM218" s="208">
        <v>3089.3385599999997</v>
      </c>
      <c r="AN218" s="208">
        <v>2786.2</v>
      </c>
      <c r="AO218" s="190">
        <v>2228.96</v>
      </c>
      <c r="AP218" s="312">
        <f t="shared" ca="1" si="39"/>
        <v>1</v>
      </c>
      <c r="AR218" s="34"/>
      <c r="AS218" s="34"/>
      <c r="AT218" s="34"/>
      <c r="AU218" s="34"/>
      <c r="AV218" s="34"/>
      <c r="AW218" s="34"/>
    </row>
    <row r="219" spans="1:49" s="144" customFormat="1" ht="23.1" customHeight="1" x14ac:dyDescent="0.25">
      <c r="A219" s="449" t="s">
        <v>238</v>
      </c>
      <c r="B219" s="2">
        <v>1974</v>
      </c>
      <c r="C219" s="2" t="s">
        <v>452</v>
      </c>
      <c r="D219" s="4" t="s">
        <v>788</v>
      </c>
      <c r="E219" s="116">
        <f t="shared" si="43"/>
        <v>26200</v>
      </c>
      <c r="F219" s="117">
        <f t="shared" si="43"/>
        <v>15800</v>
      </c>
      <c r="G219" s="101"/>
      <c r="H219" s="2"/>
      <c r="I219" s="45"/>
      <c r="J219" s="33"/>
      <c r="K219" s="202">
        <f t="shared" si="44"/>
        <v>26200</v>
      </c>
      <c r="L219" s="202">
        <f t="shared" si="44"/>
        <v>15800</v>
      </c>
      <c r="M219" s="51"/>
      <c r="N219" s="13">
        <f t="shared" si="45"/>
        <v>26185</v>
      </c>
      <c r="O219" s="13">
        <f t="shared" si="46"/>
        <v>15711</v>
      </c>
      <c r="P219" s="51"/>
      <c r="Q219" s="587">
        <v>10474</v>
      </c>
      <c r="R219" s="587">
        <v>10474</v>
      </c>
      <c r="S219" s="562">
        <v>9521.68</v>
      </c>
      <c r="T219" s="562">
        <v>9521.68</v>
      </c>
      <c r="U219" s="554">
        <v>9521.68</v>
      </c>
      <c r="V219" s="477">
        <v>9521.68</v>
      </c>
      <c r="W219" s="477">
        <v>9521.68</v>
      </c>
      <c r="X219" s="477">
        <v>9521.68</v>
      </c>
      <c r="Y219" s="450">
        <v>8816.2470000000012</v>
      </c>
      <c r="Z219" s="450">
        <v>8816.2470000000012</v>
      </c>
      <c r="AA219" s="436">
        <v>8014.77</v>
      </c>
      <c r="AB219" s="409">
        <v>8014.77</v>
      </c>
      <c r="AC219" s="409">
        <v>8014.77</v>
      </c>
      <c r="AD219" s="368">
        <v>7312.75</v>
      </c>
      <c r="AE219" s="305">
        <v>5850.2</v>
      </c>
      <c r="AF219" s="289">
        <v>5380.6775000000007</v>
      </c>
      <c r="AG219" s="277">
        <v>4304.5420000000004</v>
      </c>
      <c r="AH219" s="263">
        <v>4304.5420000000004</v>
      </c>
      <c r="AI219" s="263">
        <v>4304.5420000000004</v>
      </c>
      <c r="AJ219" s="208">
        <v>3874.1056199999998</v>
      </c>
      <c r="AK219" s="208">
        <v>3874.1056199999998</v>
      </c>
      <c r="AL219" s="208">
        <v>3874.1056199999998</v>
      </c>
      <c r="AM219" s="208">
        <v>3874.1056199999998</v>
      </c>
      <c r="AN219" s="208">
        <v>3493.9625000000001</v>
      </c>
      <c r="AO219" s="190">
        <v>2795.17</v>
      </c>
      <c r="AP219" s="312">
        <f t="shared" ca="1" si="39"/>
        <v>1</v>
      </c>
      <c r="AR219" s="34"/>
      <c r="AS219" s="34"/>
      <c r="AT219" s="34"/>
      <c r="AU219" s="34"/>
      <c r="AV219" s="34"/>
      <c r="AW219" s="34"/>
    </row>
    <row r="220" spans="1:49" s="144" customFormat="1" ht="3.95" customHeight="1" x14ac:dyDescent="0.25">
      <c r="A220" s="2"/>
      <c r="B220" s="2"/>
      <c r="C220" s="2"/>
      <c r="D220" s="136"/>
      <c r="E220" s="138"/>
      <c r="F220" s="139"/>
      <c r="G220" s="101"/>
      <c r="H220" s="2"/>
      <c r="I220" s="45"/>
      <c r="J220" s="33"/>
      <c r="K220" s="202">
        <f t="shared" si="44"/>
        <v>0</v>
      </c>
      <c r="L220" s="202">
        <f t="shared" si="44"/>
        <v>0</v>
      </c>
      <c r="M220" s="51"/>
      <c r="N220" s="13"/>
      <c r="O220" s="13"/>
      <c r="P220" s="51"/>
      <c r="Q220" s="398"/>
      <c r="R220" s="398"/>
      <c r="S220" s="398"/>
      <c r="T220" s="398"/>
      <c r="U220" s="398"/>
      <c r="V220" s="398"/>
      <c r="W220" s="398"/>
      <c r="X220" s="398"/>
      <c r="Y220" s="398"/>
      <c r="Z220" s="398"/>
      <c r="AA220" s="400"/>
      <c r="AB220" s="401"/>
      <c r="AC220" s="401"/>
      <c r="AD220" s="368"/>
      <c r="AE220" s="305"/>
      <c r="AF220" s="289"/>
      <c r="AG220" s="277"/>
      <c r="AH220" s="263"/>
      <c r="AI220" s="263"/>
      <c r="AJ220" s="208"/>
      <c r="AK220" s="208"/>
      <c r="AL220" s="208"/>
      <c r="AM220" s="208"/>
      <c r="AN220" s="208"/>
      <c r="AO220" s="190"/>
      <c r="AP220" s="312" t="e">
        <f t="shared" ca="1" si="39"/>
        <v>#DIV/0!</v>
      </c>
      <c r="AR220" s="34"/>
      <c r="AS220" s="34"/>
      <c r="AT220" s="34"/>
      <c r="AU220" s="34"/>
      <c r="AV220" s="34"/>
      <c r="AW220" s="34"/>
    </row>
    <row r="221" spans="1:49" s="144" customFormat="1" ht="23.1" customHeight="1" x14ac:dyDescent="0.25">
      <c r="A221" s="449" t="s">
        <v>238</v>
      </c>
      <c r="B221" s="2"/>
      <c r="C221" s="2" t="s">
        <v>673</v>
      </c>
      <c r="D221" s="4" t="s">
        <v>946</v>
      </c>
      <c r="E221" s="116">
        <f t="shared" ref="E221:F226" si="47">K221</f>
        <v>17200</v>
      </c>
      <c r="F221" s="117">
        <f t="shared" si="47"/>
        <v>10400</v>
      </c>
      <c r="G221" s="101"/>
      <c r="H221" s="2"/>
      <c r="I221" s="45"/>
      <c r="J221" s="33"/>
      <c r="K221" s="202">
        <f t="shared" si="44"/>
        <v>17200</v>
      </c>
      <c r="L221" s="202">
        <f t="shared" si="44"/>
        <v>10400</v>
      </c>
      <c r="M221" s="51"/>
      <c r="N221" s="13">
        <f t="shared" ref="N221:N222" si="48">Q221*$N$7</f>
        <v>17186.824999999997</v>
      </c>
      <c r="O221" s="13">
        <f t="shared" ref="O221:O222" si="49">Q221*$O$7</f>
        <v>10312.094999999999</v>
      </c>
      <c r="P221" s="51"/>
      <c r="Q221" s="590">
        <v>6874.73</v>
      </c>
      <c r="R221" s="590">
        <v>6874.73</v>
      </c>
      <c r="S221" s="580">
        <v>6249.76</v>
      </c>
      <c r="T221" s="580">
        <v>6249.76</v>
      </c>
      <c r="U221" s="561">
        <v>6249.76</v>
      </c>
      <c r="V221" s="479">
        <v>6249.76</v>
      </c>
      <c r="W221" s="479"/>
      <c r="X221" s="479"/>
      <c r="Y221" s="398"/>
      <c r="Z221" s="398"/>
      <c r="AA221" s="400"/>
      <c r="AB221" s="409"/>
      <c r="AC221" s="409"/>
      <c r="AD221" s="368"/>
      <c r="AE221" s="305"/>
      <c r="AF221" s="289"/>
      <c r="AG221" s="277"/>
      <c r="AH221" s="263"/>
      <c r="AI221" s="263"/>
      <c r="AJ221" s="242"/>
      <c r="AK221" s="234"/>
      <c r="AL221" s="208"/>
      <c r="AM221" s="208"/>
      <c r="AN221" s="208"/>
      <c r="AO221" s="190">
        <v>4106</v>
      </c>
      <c r="AP221" s="312">
        <f t="shared" ca="1" si="39"/>
        <v>1</v>
      </c>
      <c r="AR221" s="34"/>
      <c r="AS221" s="34"/>
      <c r="AT221" s="34"/>
      <c r="AU221" s="34"/>
      <c r="AV221" s="34"/>
      <c r="AW221" s="34"/>
    </row>
    <row r="222" spans="1:49" s="144" customFormat="1" ht="23.1" customHeight="1" x14ac:dyDescent="0.25">
      <c r="A222" s="449"/>
      <c r="B222" s="2"/>
      <c r="C222" s="2" t="s">
        <v>673</v>
      </c>
      <c r="D222" s="4" t="s">
        <v>947</v>
      </c>
      <c r="E222" s="116">
        <f t="shared" si="47"/>
        <v>19300</v>
      </c>
      <c r="F222" s="117">
        <f t="shared" si="47"/>
        <v>11600</v>
      </c>
      <c r="G222" s="101"/>
      <c r="H222" s="2"/>
      <c r="I222" s="45"/>
      <c r="J222" s="33"/>
      <c r="K222" s="202">
        <f t="shared" si="44"/>
        <v>19300</v>
      </c>
      <c r="L222" s="202">
        <f t="shared" si="44"/>
        <v>11600</v>
      </c>
      <c r="M222" s="51"/>
      <c r="N222" s="13">
        <f t="shared" si="48"/>
        <v>19227.974999999999</v>
      </c>
      <c r="O222" s="13">
        <f t="shared" si="49"/>
        <v>11536.785</v>
      </c>
      <c r="P222" s="51"/>
      <c r="Q222" s="590">
        <v>7691.19</v>
      </c>
      <c r="R222" s="590">
        <v>7691.19</v>
      </c>
      <c r="S222" s="580">
        <v>6991.98</v>
      </c>
      <c r="T222" s="580">
        <v>6991.98</v>
      </c>
      <c r="U222" s="561">
        <v>6991.98</v>
      </c>
      <c r="V222" s="479">
        <v>6991.98</v>
      </c>
      <c r="W222" s="479"/>
      <c r="X222" s="479"/>
      <c r="Y222" s="398"/>
      <c r="Z222" s="398"/>
      <c r="AA222" s="400"/>
      <c r="AB222" s="409"/>
      <c r="AC222" s="409"/>
      <c r="AD222" s="368"/>
      <c r="AE222" s="305"/>
      <c r="AF222" s="289"/>
      <c r="AG222" s="277"/>
      <c r="AH222" s="263"/>
      <c r="AI222" s="263"/>
      <c r="AJ222" s="242"/>
      <c r="AK222" s="234"/>
      <c r="AL222" s="208"/>
      <c r="AM222" s="208"/>
      <c r="AN222" s="208"/>
      <c r="AO222" s="190">
        <v>4106</v>
      </c>
      <c r="AP222" s="312">
        <f t="shared" ca="1" si="39"/>
        <v>1</v>
      </c>
      <c r="AR222" s="34"/>
      <c r="AS222" s="34"/>
      <c r="AT222" s="34"/>
      <c r="AU222" s="34"/>
      <c r="AV222" s="34"/>
      <c r="AW222" s="34"/>
    </row>
    <row r="223" spans="1:49" s="144" customFormat="1" ht="23.1" customHeight="1" x14ac:dyDescent="0.25">
      <c r="A223" s="449"/>
      <c r="B223" s="2"/>
      <c r="C223" s="2" t="s">
        <v>673</v>
      </c>
      <c r="D223" s="4" t="s">
        <v>674</v>
      </c>
      <c r="E223" s="116">
        <f t="shared" si="47"/>
        <v>38500</v>
      </c>
      <c r="F223" s="117">
        <f t="shared" si="47"/>
        <v>23100</v>
      </c>
      <c r="G223" s="101"/>
      <c r="H223" s="2"/>
      <c r="I223" s="45"/>
      <c r="J223" s="33"/>
      <c r="K223" s="202">
        <f t="shared" si="44"/>
        <v>38500</v>
      </c>
      <c r="L223" s="202">
        <f t="shared" si="44"/>
        <v>23100</v>
      </c>
      <c r="M223" s="51"/>
      <c r="N223" s="13">
        <f t="shared" si="45"/>
        <v>38461.625</v>
      </c>
      <c r="O223" s="13">
        <f t="shared" si="46"/>
        <v>23076.974999999999</v>
      </c>
      <c r="P223" s="51"/>
      <c r="Q223" s="590">
        <v>15384.65</v>
      </c>
      <c r="R223" s="590">
        <v>15384.65</v>
      </c>
      <c r="S223" s="580">
        <v>13986.04</v>
      </c>
      <c r="T223" s="580">
        <v>13986.04</v>
      </c>
      <c r="U223" s="561">
        <v>13986.04</v>
      </c>
      <c r="V223" s="479">
        <v>13986.04</v>
      </c>
      <c r="W223" s="479">
        <v>13986.04</v>
      </c>
      <c r="X223" s="479">
        <v>13986.04</v>
      </c>
      <c r="Y223" s="398">
        <v>12997.303</v>
      </c>
      <c r="Z223" s="398">
        <v>12997.303</v>
      </c>
      <c r="AA223" s="400">
        <v>11815.73</v>
      </c>
      <c r="AB223" s="409">
        <v>11815.73</v>
      </c>
      <c r="AC223" s="409">
        <v>11815.73</v>
      </c>
      <c r="AD223" s="368">
        <v>10741.575000000001</v>
      </c>
      <c r="AE223" s="305">
        <v>8593.26</v>
      </c>
      <c r="AF223" s="289">
        <v>7904.6</v>
      </c>
      <c r="AG223" s="277">
        <v>6323.68</v>
      </c>
      <c r="AH223" s="263">
        <v>6323.68</v>
      </c>
      <c r="AI223" s="263">
        <v>6323.68</v>
      </c>
      <c r="AJ223" s="242">
        <v>5690.9159999999993</v>
      </c>
      <c r="AK223" s="234"/>
      <c r="AL223" s="208"/>
      <c r="AM223" s="208"/>
      <c r="AN223" s="208"/>
      <c r="AO223" s="190">
        <v>4106</v>
      </c>
      <c r="AP223" s="312">
        <f t="shared" ca="1" si="39"/>
        <v>1</v>
      </c>
      <c r="AR223" s="34"/>
      <c r="AS223" s="34"/>
      <c r="AT223" s="34"/>
      <c r="AU223" s="34"/>
      <c r="AV223" s="34"/>
      <c r="AW223" s="34"/>
    </row>
    <row r="224" spans="1:49" s="144" customFormat="1" ht="3.95" customHeight="1" x14ac:dyDescent="0.25">
      <c r="A224" s="2"/>
      <c r="B224" s="2"/>
      <c r="C224" s="2"/>
      <c r="D224" s="136"/>
      <c r="E224" s="138"/>
      <c r="F224" s="139"/>
      <c r="G224" s="101"/>
      <c r="H224" s="2"/>
      <c r="I224" s="45"/>
      <c r="J224" s="33"/>
      <c r="K224" s="202">
        <f t="shared" si="44"/>
        <v>0</v>
      </c>
      <c r="L224" s="202">
        <f t="shared" si="44"/>
        <v>0</v>
      </c>
      <c r="M224" s="51"/>
      <c r="N224" s="13"/>
      <c r="O224" s="13"/>
      <c r="P224" s="51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400"/>
      <c r="AB224" s="399"/>
      <c r="AC224" s="399"/>
      <c r="AD224" s="367"/>
      <c r="AE224" s="303"/>
      <c r="AF224" s="289"/>
      <c r="AG224" s="277"/>
      <c r="AH224" s="272"/>
      <c r="AI224" s="263"/>
      <c r="AJ224" s="208"/>
      <c r="AK224" s="208"/>
      <c r="AL224" s="208"/>
      <c r="AM224" s="208"/>
      <c r="AN224" s="208"/>
      <c r="AO224" s="190"/>
      <c r="AP224" s="312" t="e">
        <f t="shared" ca="1" si="39"/>
        <v>#DIV/0!</v>
      </c>
      <c r="AR224" s="34"/>
      <c r="AS224" s="34"/>
      <c r="AT224" s="34"/>
      <c r="AU224" s="34"/>
      <c r="AV224" s="34"/>
      <c r="AW224" s="34"/>
    </row>
    <row r="225" spans="1:49" s="144" customFormat="1" ht="23.1" customHeight="1" x14ac:dyDescent="0.25">
      <c r="A225" s="516" t="s">
        <v>986</v>
      </c>
      <c r="B225" s="2"/>
      <c r="C225" s="2" t="s">
        <v>657</v>
      </c>
      <c r="D225" s="4" t="s">
        <v>670</v>
      </c>
      <c r="E225" s="116">
        <f t="shared" si="47"/>
        <v>4700</v>
      </c>
      <c r="F225" s="117">
        <f t="shared" si="47"/>
        <v>2800</v>
      </c>
      <c r="G225" s="101"/>
      <c r="H225" s="2"/>
      <c r="I225" s="45"/>
      <c r="J225" s="33"/>
      <c r="K225" s="202">
        <f t="shared" si="44"/>
        <v>4700</v>
      </c>
      <c r="L225" s="202">
        <f t="shared" si="44"/>
        <v>2800</v>
      </c>
      <c r="M225" s="51"/>
      <c r="N225" s="13">
        <f t="shared" si="45"/>
        <v>4660.875</v>
      </c>
      <c r="O225" s="13">
        <f t="shared" si="46"/>
        <v>2796.5249999999996</v>
      </c>
      <c r="P225" s="51"/>
      <c r="Q225" s="587">
        <v>1864.35</v>
      </c>
      <c r="R225" s="587">
        <v>1864.35</v>
      </c>
      <c r="S225" s="562">
        <v>1864.35</v>
      </c>
      <c r="T225" s="562">
        <v>1864.35</v>
      </c>
      <c r="U225" s="554">
        <v>1864.35</v>
      </c>
      <c r="V225" s="522">
        <v>1864.35</v>
      </c>
      <c r="W225" s="398">
        <v>1864.35</v>
      </c>
      <c r="X225" s="398">
        <v>1864.35</v>
      </c>
      <c r="Y225" s="398">
        <v>1864.35</v>
      </c>
      <c r="Z225" s="398">
        <v>1864.35</v>
      </c>
      <c r="AA225" s="436">
        <v>1864.35</v>
      </c>
      <c r="AB225" s="399">
        <v>1783.2698124999999</v>
      </c>
      <c r="AC225" s="399">
        <v>1783.2698124999999</v>
      </c>
      <c r="AD225" s="371">
        <v>1621.1543749999998</v>
      </c>
      <c r="AE225" s="303">
        <v>1118.0374999999999</v>
      </c>
      <c r="AF225" s="289">
        <v>1118.0374999999999</v>
      </c>
      <c r="AG225" s="277">
        <v>894.43</v>
      </c>
      <c r="AH225" s="263">
        <v>894.43</v>
      </c>
      <c r="AI225" s="263">
        <v>894.43</v>
      </c>
      <c r="AJ225" s="208">
        <v>726</v>
      </c>
      <c r="AK225" s="234">
        <v>726</v>
      </c>
      <c r="AL225" s="208">
        <v>726</v>
      </c>
      <c r="AM225" s="208"/>
      <c r="AN225" s="208"/>
      <c r="AO225" s="190"/>
      <c r="AP225" s="312">
        <f t="shared" ca="1" si="39"/>
        <v>1</v>
      </c>
      <c r="AR225" s="34"/>
      <c r="AS225" s="34"/>
      <c r="AT225" s="34"/>
      <c r="AU225" s="34"/>
      <c r="AV225" s="34"/>
      <c r="AW225" s="34"/>
    </row>
    <row r="226" spans="1:49" s="144" customFormat="1" ht="23.1" customHeight="1" x14ac:dyDescent="0.25">
      <c r="A226" s="516" t="s">
        <v>986</v>
      </c>
      <c r="B226" s="2"/>
      <c r="C226" s="2" t="s">
        <v>657</v>
      </c>
      <c r="D226" s="4" t="s">
        <v>726</v>
      </c>
      <c r="E226" s="116">
        <f t="shared" si="47"/>
        <v>7800</v>
      </c>
      <c r="F226" s="117">
        <f t="shared" si="47"/>
        <v>4700</v>
      </c>
      <c r="G226" s="101"/>
      <c r="H226" s="2"/>
      <c r="I226" s="45"/>
      <c r="J226" s="33"/>
      <c r="K226" s="202">
        <f t="shared" si="44"/>
        <v>7800</v>
      </c>
      <c r="L226" s="202">
        <f t="shared" si="44"/>
        <v>4700</v>
      </c>
      <c r="M226" s="51"/>
      <c r="N226" s="13">
        <f t="shared" si="45"/>
        <v>7703.875</v>
      </c>
      <c r="O226" s="13">
        <f t="shared" si="46"/>
        <v>4622.3250000000007</v>
      </c>
      <c r="P226" s="51"/>
      <c r="Q226" s="587">
        <v>3081.55</v>
      </c>
      <c r="R226" s="587">
        <v>3081.55</v>
      </c>
      <c r="S226" s="562">
        <v>3081.55</v>
      </c>
      <c r="T226" s="562">
        <v>3081.55</v>
      </c>
      <c r="U226" s="554">
        <v>3081.55</v>
      </c>
      <c r="V226" s="522">
        <v>3081.55</v>
      </c>
      <c r="W226" s="398">
        <v>3081.55</v>
      </c>
      <c r="X226" s="398">
        <v>3081.55</v>
      </c>
      <c r="Y226" s="398">
        <v>3081.55</v>
      </c>
      <c r="Z226" s="398">
        <v>3081.55</v>
      </c>
      <c r="AA226" s="436">
        <v>3081.55</v>
      </c>
      <c r="AB226" s="399">
        <v>2947.56</v>
      </c>
      <c r="AC226" s="399">
        <v>2947.56</v>
      </c>
      <c r="AD226" s="371">
        <v>2679.6</v>
      </c>
      <c r="AE226" s="303">
        <v>1848</v>
      </c>
      <c r="AF226" s="289">
        <v>1848</v>
      </c>
      <c r="AG226" s="277">
        <v>1478.4</v>
      </c>
      <c r="AH226" s="263">
        <v>1478.4</v>
      </c>
      <c r="AI226" s="263">
        <v>1478.4</v>
      </c>
      <c r="AJ226" s="208">
        <v>1200</v>
      </c>
      <c r="AK226" s="234">
        <v>1200</v>
      </c>
      <c r="AL226" s="208">
        <v>1200</v>
      </c>
      <c r="AM226" s="208"/>
      <c r="AN226" s="208"/>
      <c r="AO226" s="190"/>
      <c r="AP226" s="312">
        <f t="shared" ca="1" si="39"/>
        <v>1</v>
      </c>
      <c r="AR226" s="34"/>
      <c r="AS226" s="34"/>
      <c r="AT226" s="34"/>
      <c r="AU226" s="34"/>
      <c r="AV226" s="34"/>
      <c r="AW226" s="34"/>
    </row>
    <row r="227" spans="1:49" s="144" customFormat="1" ht="9.9499999999999993" customHeight="1" x14ac:dyDescent="0.25">
      <c r="A227" s="2"/>
      <c r="B227" s="2"/>
      <c r="C227" s="2"/>
      <c r="D227" s="136"/>
      <c r="E227" s="138"/>
      <c r="F227" s="139"/>
      <c r="G227" s="101"/>
      <c r="H227" s="2"/>
      <c r="I227" s="45"/>
      <c r="J227" s="33"/>
      <c r="K227" s="202">
        <f t="shared" si="44"/>
        <v>0</v>
      </c>
      <c r="L227" s="202">
        <f t="shared" si="44"/>
        <v>0</v>
      </c>
      <c r="M227" s="51"/>
      <c r="N227" s="13"/>
      <c r="O227" s="13"/>
      <c r="P227" s="51"/>
      <c r="Q227" s="398"/>
      <c r="R227" s="398"/>
      <c r="S227" s="398"/>
      <c r="T227" s="398"/>
      <c r="U227" s="398"/>
      <c r="V227" s="398"/>
      <c r="W227" s="398"/>
      <c r="X227" s="398"/>
      <c r="Y227" s="398"/>
      <c r="Z227" s="398"/>
      <c r="AA227" s="400"/>
      <c r="AB227" s="398"/>
      <c r="AC227" s="398"/>
      <c r="AD227" s="333"/>
      <c r="AE227" s="333"/>
      <c r="AF227" s="330"/>
      <c r="AG227" s="277"/>
      <c r="AH227" s="234"/>
      <c r="AI227" s="234"/>
      <c r="AJ227" s="234"/>
      <c r="AK227" s="234"/>
      <c r="AL227" s="208"/>
      <c r="AM227" s="208"/>
      <c r="AN227" s="208"/>
      <c r="AO227" s="190"/>
      <c r="AP227" s="312" t="e">
        <f t="shared" ca="1" si="39"/>
        <v>#DIV/0!</v>
      </c>
      <c r="AR227" s="34"/>
      <c r="AS227" s="34"/>
      <c r="AT227" s="34"/>
      <c r="AU227" s="34"/>
      <c r="AV227" s="34"/>
      <c r="AW227" s="34"/>
    </row>
    <row r="228" spans="1:49" s="66" customFormat="1" ht="23.1" customHeight="1" x14ac:dyDescent="0.25">
      <c r="A228" s="2"/>
      <c r="B228" s="2"/>
      <c r="C228" s="2"/>
      <c r="D228" s="615" t="s">
        <v>837</v>
      </c>
      <c r="E228" s="615"/>
      <c r="F228" s="615"/>
      <c r="G228" s="615"/>
      <c r="H228" s="615"/>
      <c r="I228" s="615"/>
      <c r="J228" s="33"/>
      <c r="K228" s="202">
        <f t="shared" si="44"/>
        <v>0</v>
      </c>
      <c r="L228" s="202">
        <f t="shared" si="44"/>
        <v>0</v>
      </c>
      <c r="M228" s="51"/>
      <c r="N228" s="13"/>
      <c r="O228" s="13"/>
      <c r="P228" s="63"/>
      <c r="Q228" s="588">
        <v>45589</v>
      </c>
      <c r="R228" s="588">
        <v>45589</v>
      </c>
      <c r="S228" s="571">
        <v>45569</v>
      </c>
      <c r="T228" s="571">
        <v>45569</v>
      </c>
      <c r="U228" s="476">
        <v>45483</v>
      </c>
      <c r="V228" s="476">
        <v>45455</v>
      </c>
      <c r="W228" s="476">
        <v>45425</v>
      </c>
      <c r="X228" s="476">
        <v>45394</v>
      </c>
      <c r="Y228" s="473">
        <v>220324</v>
      </c>
      <c r="Z228" s="398"/>
      <c r="AA228" s="400"/>
      <c r="AB228" s="401"/>
      <c r="AC228" s="401"/>
      <c r="AD228" s="368"/>
      <c r="AE228" s="305"/>
      <c r="AF228" s="289"/>
      <c r="AG228" s="277"/>
      <c r="AH228" s="263"/>
      <c r="AI228" s="263"/>
      <c r="AJ228" s="208"/>
      <c r="AK228" s="208"/>
      <c r="AL228" s="208"/>
      <c r="AM228" s="208"/>
      <c r="AN228" s="208"/>
      <c r="AO228" s="192"/>
      <c r="AP228" s="312">
        <f t="shared" ca="1" si="39"/>
        <v>1</v>
      </c>
      <c r="AQ228" s="144"/>
    </row>
    <row r="229" spans="1:49" s="66" customFormat="1" ht="23.1" customHeight="1" x14ac:dyDescent="0.25">
      <c r="A229" s="516" t="s">
        <v>986</v>
      </c>
      <c r="B229" s="2"/>
      <c r="C229" s="2" t="s">
        <v>702</v>
      </c>
      <c r="D229" s="4" t="s">
        <v>693</v>
      </c>
      <c r="E229" s="116">
        <f t="shared" ref="E229:F230" si="50">K229</f>
        <v>900</v>
      </c>
      <c r="F229" s="117">
        <f t="shared" si="50"/>
        <v>500</v>
      </c>
      <c r="G229" s="101"/>
      <c r="H229" s="2"/>
      <c r="I229" s="2"/>
      <c r="J229" s="33"/>
      <c r="K229" s="202">
        <f t="shared" si="44"/>
        <v>900</v>
      </c>
      <c r="L229" s="202">
        <f t="shared" si="44"/>
        <v>500</v>
      </c>
      <c r="M229" s="51"/>
      <c r="N229" s="13">
        <f t="shared" si="45"/>
        <v>833.75</v>
      </c>
      <c r="O229" s="13">
        <f t="shared" si="46"/>
        <v>500.25</v>
      </c>
      <c r="P229" s="63"/>
      <c r="Q229" s="587">
        <v>333.5</v>
      </c>
      <c r="R229" s="587">
        <v>333.5</v>
      </c>
      <c r="S229" s="562">
        <v>333.5</v>
      </c>
      <c r="T229" s="562">
        <v>333.5</v>
      </c>
      <c r="U229" s="477">
        <v>333.5</v>
      </c>
      <c r="V229" s="477">
        <v>333.5</v>
      </c>
      <c r="W229" s="477">
        <v>333.5</v>
      </c>
      <c r="X229" s="477">
        <v>333.5</v>
      </c>
      <c r="Y229" s="450">
        <v>301.40000000000003</v>
      </c>
      <c r="Z229" s="450">
        <v>301.40000000000003</v>
      </c>
      <c r="AA229" s="436">
        <v>274</v>
      </c>
      <c r="AB229" s="409">
        <v>274</v>
      </c>
      <c r="AC229" s="409">
        <v>274</v>
      </c>
      <c r="AD229" s="368">
        <v>250</v>
      </c>
      <c r="AE229" s="305">
        <v>200</v>
      </c>
      <c r="AF229" s="289">
        <v>196.41875000000002</v>
      </c>
      <c r="AG229" s="277">
        <v>157.13500000000002</v>
      </c>
      <c r="AH229" s="263">
        <v>157.13500000000002</v>
      </c>
      <c r="AI229" s="263">
        <v>157.13500000000002</v>
      </c>
      <c r="AJ229" s="208">
        <v>336.35447999999997</v>
      </c>
      <c r="AK229" s="208">
        <v>336.35447999999997</v>
      </c>
      <c r="AL229" s="208">
        <v>336.35447999999997</v>
      </c>
      <c r="AM229" s="208">
        <v>336.35447999999997</v>
      </c>
      <c r="AN229" s="208">
        <v>303.35000000000002</v>
      </c>
      <c r="AO229" s="192">
        <v>242.68</v>
      </c>
      <c r="AP229" s="312">
        <f t="shared" ca="1" si="39"/>
        <v>1</v>
      </c>
      <c r="AQ229" s="144"/>
    </row>
    <row r="230" spans="1:49" ht="23.1" customHeight="1" x14ac:dyDescent="0.25">
      <c r="A230" s="516" t="s">
        <v>986</v>
      </c>
      <c r="C230" s="2" t="s">
        <v>702</v>
      </c>
      <c r="D230" s="4" t="s">
        <v>694</v>
      </c>
      <c r="E230" s="116">
        <f t="shared" si="50"/>
        <v>1500</v>
      </c>
      <c r="F230" s="117">
        <f t="shared" si="50"/>
        <v>900</v>
      </c>
      <c r="G230" s="101"/>
      <c r="K230" s="202">
        <f t="shared" si="44"/>
        <v>1500</v>
      </c>
      <c r="L230" s="202">
        <f t="shared" si="44"/>
        <v>900</v>
      </c>
      <c r="M230" s="51"/>
      <c r="N230" s="13">
        <f t="shared" si="45"/>
        <v>1416.125</v>
      </c>
      <c r="O230" s="13">
        <f t="shared" si="46"/>
        <v>849.67500000000007</v>
      </c>
      <c r="P230" s="51"/>
      <c r="Q230" s="587">
        <v>566.45000000000005</v>
      </c>
      <c r="R230" s="587">
        <v>566.45000000000005</v>
      </c>
      <c r="S230" s="562">
        <v>566.45000000000005</v>
      </c>
      <c r="T230" s="562">
        <v>566.45000000000005</v>
      </c>
      <c r="U230" s="477">
        <v>566.45000000000005</v>
      </c>
      <c r="V230" s="477">
        <v>566.45000000000005</v>
      </c>
      <c r="W230" s="477">
        <v>566.45000000000005</v>
      </c>
      <c r="X230" s="477">
        <v>566.45000000000005</v>
      </c>
      <c r="Y230" s="450">
        <v>5119.2790000000005</v>
      </c>
      <c r="Z230" s="450">
        <v>5119.2790000000005</v>
      </c>
      <c r="AA230" s="436">
        <v>4653.8900000000003</v>
      </c>
      <c r="AB230" s="409">
        <v>4653.8900000000003</v>
      </c>
      <c r="AC230" s="409">
        <v>4653.8900000000003</v>
      </c>
      <c r="AD230" s="368">
        <v>424.625</v>
      </c>
      <c r="AE230" s="305">
        <v>339.7</v>
      </c>
      <c r="AF230" s="289">
        <v>333.63</v>
      </c>
      <c r="AG230" s="277">
        <v>266.904</v>
      </c>
      <c r="AH230" s="263">
        <v>266.904</v>
      </c>
      <c r="AI230" s="263">
        <v>266.904</v>
      </c>
      <c r="AJ230" s="208">
        <v>449.57682</v>
      </c>
      <c r="AK230" s="208">
        <v>449.57682</v>
      </c>
      <c r="AL230" s="208">
        <v>449.57682</v>
      </c>
      <c r="AM230" s="208">
        <v>449.57682</v>
      </c>
      <c r="AN230" s="208">
        <v>405.46249999999998</v>
      </c>
      <c r="AO230" s="190">
        <v>324.37</v>
      </c>
      <c r="AP230" s="312">
        <f t="shared" ca="1" si="39"/>
        <v>1</v>
      </c>
    </row>
    <row r="231" spans="1:49" ht="3.95" customHeight="1" x14ac:dyDescent="0.25">
      <c r="A231" s="449"/>
      <c r="D231" s="136"/>
      <c r="E231" s="138"/>
      <c r="F231" s="139"/>
      <c r="K231" s="202">
        <f t="shared" si="44"/>
        <v>0</v>
      </c>
      <c r="L231" s="202">
        <f t="shared" si="44"/>
        <v>0</v>
      </c>
      <c r="M231" s="51"/>
      <c r="N231" s="13"/>
      <c r="O231" s="13"/>
      <c r="P231" s="51"/>
      <c r="Q231" s="477"/>
      <c r="R231" s="477"/>
      <c r="S231" s="477"/>
      <c r="T231" s="477"/>
      <c r="U231" s="477"/>
      <c r="V231" s="477"/>
      <c r="W231" s="477"/>
      <c r="X231" s="477"/>
      <c r="Y231" s="450"/>
      <c r="Z231" s="450"/>
      <c r="AA231" s="436"/>
      <c r="AB231" s="401"/>
      <c r="AC231" s="401"/>
      <c r="AD231" s="368"/>
      <c r="AE231" s="305"/>
      <c r="AF231" s="289"/>
      <c r="AG231" s="277"/>
      <c r="AH231" s="263"/>
      <c r="AI231" s="263"/>
      <c r="AJ231" s="208"/>
      <c r="AK231" s="208"/>
      <c r="AL231" s="208"/>
      <c r="AM231" s="208"/>
      <c r="AN231" s="208"/>
      <c r="AO231" s="190"/>
      <c r="AP231" s="312" t="e">
        <f t="shared" ca="1" si="39"/>
        <v>#DIV/0!</v>
      </c>
    </row>
    <row r="232" spans="1:49" ht="23.1" customHeight="1" x14ac:dyDescent="0.25">
      <c r="A232" s="449"/>
      <c r="C232" s="2" t="s">
        <v>702</v>
      </c>
      <c r="D232" s="4" t="s">
        <v>695</v>
      </c>
      <c r="E232" s="116">
        <f t="shared" ref="E232:F236" si="51">K232</f>
        <v>2200</v>
      </c>
      <c r="F232" s="117">
        <f t="shared" si="51"/>
        <v>1400</v>
      </c>
      <c r="K232" s="202">
        <f t="shared" si="44"/>
        <v>2200</v>
      </c>
      <c r="L232" s="202">
        <f t="shared" si="44"/>
        <v>1400</v>
      </c>
      <c r="M232" s="51"/>
      <c r="N232" s="13">
        <f t="shared" si="45"/>
        <v>2185.9749999999999</v>
      </c>
      <c r="O232" s="13">
        <f t="shared" si="46"/>
        <v>1311.585</v>
      </c>
      <c r="P232" s="51"/>
      <c r="Q232" s="587">
        <v>874.39</v>
      </c>
      <c r="R232" s="587">
        <v>874.39</v>
      </c>
      <c r="S232" s="562">
        <v>794.9</v>
      </c>
      <c r="T232" s="562">
        <v>794.9</v>
      </c>
      <c r="U232" s="554">
        <v>794.9</v>
      </c>
      <c r="V232" s="477">
        <v>794.9</v>
      </c>
      <c r="W232" s="477">
        <v>794.9</v>
      </c>
      <c r="X232" s="477">
        <v>794.9</v>
      </c>
      <c r="Y232" s="450">
        <v>736.02100000000007</v>
      </c>
      <c r="Z232" s="450">
        <v>736.02100000000007</v>
      </c>
      <c r="AA232" s="436">
        <v>669.11</v>
      </c>
      <c r="AB232" s="409">
        <v>669.11</v>
      </c>
      <c r="AC232" s="409">
        <v>669.11</v>
      </c>
      <c r="AD232" s="368">
        <v>610.5</v>
      </c>
      <c r="AE232" s="305">
        <v>488.4</v>
      </c>
      <c r="AF232" s="289">
        <v>488.75</v>
      </c>
      <c r="AG232" s="277">
        <v>391</v>
      </c>
      <c r="AH232" s="272">
        <v>391</v>
      </c>
      <c r="AI232" s="263">
        <v>391</v>
      </c>
      <c r="AJ232" s="208">
        <v>554.70492000000002</v>
      </c>
      <c r="AK232" s="208">
        <v>554.70492000000002</v>
      </c>
      <c r="AL232" s="208">
        <v>554.70492000000002</v>
      </c>
      <c r="AM232" s="208">
        <v>554.70492000000002</v>
      </c>
      <c r="AN232" s="208">
        <v>500.27500000000003</v>
      </c>
      <c r="AO232" s="190">
        <v>400.22</v>
      </c>
      <c r="AP232" s="312">
        <f t="shared" ca="1" si="39"/>
        <v>1</v>
      </c>
    </row>
    <row r="233" spans="1:49" ht="23.1" customHeight="1" x14ac:dyDescent="0.25">
      <c r="A233" s="449"/>
      <c r="C233" s="2" t="s">
        <v>702</v>
      </c>
      <c r="D233" s="4" t="s">
        <v>696</v>
      </c>
      <c r="E233" s="116">
        <f t="shared" si="51"/>
        <v>3000</v>
      </c>
      <c r="F233" s="117">
        <f t="shared" si="51"/>
        <v>1800</v>
      </c>
      <c r="K233" s="202">
        <f t="shared" si="44"/>
        <v>3000</v>
      </c>
      <c r="L233" s="202">
        <f t="shared" si="44"/>
        <v>1800</v>
      </c>
      <c r="M233" s="51"/>
      <c r="N233" s="13">
        <f t="shared" si="45"/>
        <v>2921.7000000000003</v>
      </c>
      <c r="O233" s="13">
        <f t="shared" si="46"/>
        <v>1753.02</v>
      </c>
      <c r="P233" s="51"/>
      <c r="Q233" s="587">
        <v>1168.68</v>
      </c>
      <c r="R233" s="587">
        <v>1168.68</v>
      </c>
      <c r="S233" s="562">
        <v>1062.43</v>
      </c>
      <c r="T233" s="562">
        <v>1062.43</v>
      </c>
      <c r="U233" s="554">
        <v>1062.43</v>
      </c>
      <c r="V233" s="477">
        <v>1062.43</v>
      </c>
      <c r="W233" s="477">
        <v>1062.43</v>
      </c>
      <c r="X233" s="477">
        <v>1062.43</v>
      </c>
      <c r="Y233" s="450">
        <v>983.74099999999999</v>
      </c>
      <c r="Z233" s="450">
        <v>983.74099999999999</v>
      </c>
      <c r="AA233" s="436">
        <v>894.31</v>
      </c>
      <c r="AB233" s="409">
        <v>894.31</v>
      </c>
      <c r="AC233" s="409">
        <v>894.31</v>
      </c>
      <c r="AD233" s="368">
        <v>815.97499999999991</v>
      </c>
      <c r="AE233" s="305">
        <v>652.78</v>
      </c>
      <c r="AF233" s="289">
        <v>653.75</v>
      </c>
      <c r="AG233" s="277">
        <v>523</v>
      </c>
      <c r="AH233" s="272">
        <v>523</v>
      </c>
      <c r="AI233" s="263">
        <v>499.53200000000004</v>
      </c>
      <c r="AJ233" s="208">
        <v>738.14202</v>
      </c>
      <c r="AK233" s="208">
        <v>738.14202</v>
      </c>
      <c r="AL233" s="208">
        <v>738.14202</v>
      </c>
      <c r="AM233" s="208">
        <v>738.14202</v>
      </c>
      <c r="AN233" s="208">
        <v>665.71250000000009</v>
      </c>
      <c r="AO233" s="190">
        <v>532.57000000000005</v>
      </c>
      <c r="AP233" s="312">
        <f t="shared" ca="1" si="39"/>
        <v>1</v>
      </c>
    </row>
    <row r="234" spans="1:49" ht="23.1" customHeight="1" x14ac:dyDescent="0.25">
      <c r="A234" s="449"/>
      <c r="C234" s="2" t="s">
        <v>702</v>
      </c>
      <c r="D234" s="4" t="s">
        <v>697</v>
      </c>
      <c r="E234" s="116">
        <f t="shared" si="51"/>
        <v>3700</v>
      </c>
      <c r="F234" s="117">
        <f t="shared" si="51"/>
        <v>2200</v>
      </c>
      <c r="K234" s="202">
        <f t="shared" si="44"/>
        <v>3700</v>
      </c>
      <c r="L234" s="202">
        <f t="shared" si="44"/>
        <v>2200</v>
      </c>
      <c r="M234" s="51"/>
      <c r="N234" s="13">
        <f t="shared" si="45"/>
        <v>3605</v>
      </c>
      <c r="O234" s="13">
        <f t="shared" si="46"/>
        <v>2163</v>
      </c>
      <c r="P234" s="51"/>
      <c r="Q234" s="587">
        <v>1442</v>
      </c>
      <c r="R234" s="587">
        <v>1442</v>
      </c>
      <c r="S234" s="562">
        <v>1310.9</v>
      </c>
      <c r="T234" s="562">
        <v>1310.9</v>
      </c>
      <c r="U234" s="554">
        <v>1310.9</v>
      </c>
      <c r="V234" s="477">
        <v>1310.9</v>
      </c>
      <c r="W234" s="477">
        <v>1310.9</v>
      </c>
      <c r="X234" s="477">
        <v>1310.9</v>
      </c>
      <c r="Y234" s="450">
        <v>1214.4000000000001</v>
      </c>
      <c r="Z234" s="450">
        <v>1214.4000000000001</v>
      </c>
      <c r="AA234" s="436">
        <v>1104</v>
      </c>
      <c r="AB234" s="420">
        <v>1104</v>
      </c>
      <c r="AC234" s="409">
        <v>1103.45</v>
      </c>
      <c r="AD234" s="368">
        <v>1006.8000000000001</v>
      </c>
      <c r="AE234" s="305">
        <v>805.44</v>
      </c>
      <c r="AF234" s="289">
        <v>806.25</v>
      </c>
      <c r="AG234" s="277">
        <v>645</v>
      </c>
      <c r="AH234" s="272">
        <v>645</v>
      </c>
      <c r="AI234" s="263">
        <v>616.34100000000001</v>
      </c>
      <c r="AJ234" s="208"/>
      <c r="AK234" s="208"/>
      <c r="AL234" s="208"/>
      <c r="AM234" s="208"/>
      <c r="AN234" s="208"/>
      <c r="AO234" s="190"/>
      <c r="AP234" s="312">
        <f t="shared" ca="1" si="39"/>
        <v>1</v>
      </c>
    </row>
    <row r="235" spans="1:49" ht="23.1" customHeight="1" x14ac:dyDescent="0.25">
      <c r="A235" s="449"/>
      <c r="C235" s="2" t="s">
        <v>702</v>
      </c>
      <c r="D235" s="4" t="s">
        <v>698</v>
      </c>
      <c r="E235" s="116">
        <f t="shared" si="51"/>
        <v>4800</v>
      </c>
      <c r="F235" s="117">
        <f t="shared" si="51"/>
        <v>2900</v>
      </c>
      <c r="K235" s="202">
        <f t="shared" si="44"/>
        <v>4800</v>
      </c>
      <c r="L235" s="202">
        <f t="shared" si="44"/>
        <v>2900</v>
      </c>
      <c r="M235" s="51"/>
      <c r="N235" s="13">
        <f t="shared" si="45"/>
        <v>4797.5</v>
      </c>
      <c r="O235" s="13">
        <f t="shared" si="46"/>
        <v>2878.5</v>
      </c>
      <c r="P235" s="51"/>
      <c r="Q235" s="587">
        <v>1919</v>
      </c>
      <c r="R235" s="587">
        <v>1919</v>
      </c>
      <c r="S235" s="562">
        <v>1744.43</v>
      </c>
      <c r="T235" s="562">
        <v>1744.43</v>
      </c>
      <c r="U235" s="554">
        <v>1744.43</v>
      </c>
      <c r="V235" s="477">
        <v>1744.43</v>
      </c>
      <c r="W235" s="477">
        <v>1744.43</v>
      </c>
      <c r="X235" s="477">
        <v>1744.43</v>
      </c>
      <c r="Y235" s="451">
        <v>1615.9</v>
      </c>
      <c r="Z235" s="451">
        <v>1615.9</v>
      </c>
      <c r="AA235" s="436">
        <v>1469</v>
      </c>
      <c r="AB235" s="420">
        <v>1469</v>
      </c>
      <c r="AC235" s="409">
        <v>1468.38</v>
      </c>
      <c r="AD235" s="368">
        <v>1339.7624999999998</v>
      </c>
      <c r="AE235" s="305">
        <v>1071.81</v>
      </c>
      <c r="AF235" s="289">
        <v>1072.5</v>
      </c>
      <c r="AG235" s="277">
        <v>858</v>
      </c>
      <c r="AH235" s="272">
        <v>858</v>
      </c>
      <c r="AI235" s="263">
        <v>820.16000000000008</v>
      </c>
      <c r="AJ235" s="208"/>
      <c r="AK235" s="208"/>
      <c r="AL235" s="208"/>
      <c r="AM235" s="208"/>
      <c r="AN235" s="208"/>
      <c r="AO235" s="190"/>
      <c r="AP235" s="312">
        <f t="shared" ca="1" si="39"/>
        <v>1</v>
      </c>
    </row>
    <row r="236" spans="1:49" ht="23.1" customHeight="1" x14ac:dyDescent="0.25">
      <c r="A236" s="449"/>
      <c r="C236" s="2" t="s">
        <v>702</v>
      </c>
      <c r="D236" s="4" t="s">
        <v>699</v>
      </c>
      <c r="E236" s="116">
        <f t="shared" si="51"/>
        <v>8300</v>
      </c>
      <c r="F236" s="117">
        <f t="shared" si="51"/>
        <v>5000</v>
      </c>
      <c r="K236" s="202">
        <f t="shared" si="44"/>
        <v>8300</v>
      </c>
      <c r="L236" s="202">
        <f t="shared" si="44"/>
        <v>5000</v>
      </c>
      <c r="M236" s="51"/>
      <c r="N236" s="13">
        <f t="shared" si="45"/>
        <v>8231.4500000000007</v>
      </c>
      <c r="O236" s="13">
        <f t="shared" si="46"/>
        <v>4938.87</v>
      </c>
      <c r="P236" s="51"/>
      <c r="Q236" s="587">
        <v>3292.58</v>
      </c>
      <c r="R236" s="587">
        <v>3292.58</v>
      </c>
      <c r="S236" s="562">
        <v>2993.26</v>
      </c>
      <c r="T236" s="562">
        <v>2993.26</v>
      </c>
      <c r="U236" s="554">
        <v>2993.26</v>
      </c>
      <c r="V236" s="477">
        <v>2993.26</v>
      </c>
      <c r="W236" s="477">
        <v>2993.26</v>
      </c>
      <c r="X236" s="477">
        <v>2993.26</v>
      </c>
      <c r="Y236" s="451">
        <v>2772</v>
      </c>
      <c r="Z236" s="451">
        <v>2772</v>
      </c>
      <c r="AA236" s="436">
        <v>2520</v>
      </c>
      <c r="AB236" s="420">
        <v>2520</v>
      </c>
      <c r="AC236" s="409">
        <v>2519.58</v>
      </c>
      <c r="AD236" s="368">
        <v>2298.8874999999998</v>
      </c>
      <c r="AE236" s="305">
        <v>1839.11</v>
      </c>
      <c r="AF236" s="289">
        <v>1665.8674999999998</v>
      </c>
      <c r="AG236" s="277">
        <v>1332.694</v>
      </c>
      <c r="AH236" s="263">
        <v>1332.694</v>
      </c>
      <c r="AI236" s="263">
        <v>1332.694</v>
      </c>
      <c r="AJ236" s="208">
        <v>1199.4166799999998</v>
      </c>
      <c r="AK236" s="208">
        <v>1199.4166799999998</v>
      </c>
      <c r="AL236" s="208">
        <v>1199.4166799999998</v>
      </c>
      <c r="AM236" s="208">
        <v>1199.4166799999998</v>
      </c>
      <c r="AN236" s="208">
        <v>1081.7249999999999</v>
      </c>
      <c r="AO236" s="190">
        <v>865.38</v>
      </c>
      <c r="AP236" s="312">
        <f t="shared" ca="1" si="39"/>
        <v>1</v>
      </c>
    </row>
    <row r="237" spans="1:49" ht="3.95" customHeight="1" x14ac:dyDescent="0.25">
      <c r="A237" s="449"/>
      <c r="D237" s="136"/>
      <c r="E237" s="138"/>
      <c r="F237" s="139"/>
      <c r="K237" s="202">
        <f t="shared" si="44"/>
        <v>0</v>
      </c>
      <c r="L237" s="202">
        <f t="shared" si="44"/>
        <v>0</v>
      </c>
      <c r="M237" s="51"/>
      <c r="N237" s="13"/>
      <c r="O237" s="13"/>
      <c r="P237" s="51"/>
      <c r="Q237" s="587"/>
      <c r="R237" s="587"/>
      <c r="S237" s="562"/>
      <c r="T237" s="562"/>
      <c r="U237" s="451"/>
      <c r="V237" s="451"/>
      <c r="W237" s="451"/>
      <c r="X237" s="451"/>
      <c r="Y237" s="451"/>
      <c r="Z237" s="451"/>
      <c r="AA237" s="436"/>
      <c r="AB237" s="401"/>
      <c r="AC237" s="401"/>
      <c r="AD237" s="368"/>
      <c r="AE237" s="305"/>
      <c r="AF237" s="289"/>
      <c r="AG237" s="277"/>
      <c r="AH237" s="263"/>
      <c r="AI237" s="263"/>
      <c r="AJ237" s="208"/>
      <c r="AK237" s="208"/>
      <c r="AL237" s="208"/>
      <c r="AM237" s="208"/>
      <c r="AN237" s="208"/>
      <c r="AO237" s="191"/>
      <c r="AP237" s="312" t="e">
        <f t="shared" ca="1" si="39"/>
        <v>#DIV/0!</v>
      </c>
    </row>
    <row r="238" spans="1:49" ht="23.1" customHeight="1" x14ac:dyDescent="0.25">
      <c r="A238" s="449"/>
      <c r="C238" s="2" t="s">
        <v>702</v>
      </c>
      <c r="D238" s="4" t="s">
        <v>948</v>
      </c>
      <c r="E238" s="116">
        <f t="shared" ref="E238:F240" si="52">K238</f>
        <v>4800</v>
      </c>
      <c r="F238" s="117">
        <f t="shared" si="52"/>
        <v>2900</v>
      </c>
      <c r="K238" s="202">
        <f t="shared" si="44"/>
        <v>4800</v>
      </c>
      <c r="L238" s="202">
        <f t="shared" si="44"/>
        <v>2900</v>
      </c>
      <c r="M238" s="51"/>
      <c r="N238" s="13">
        <f t="shared" ref="N238:N240" si="53">Q238*$N$7</f>
        <v>4768.4500000000007</v>
      </c>
      <c r="O238" s="13">
        <f t="shared" ref="O238:O240" si="54">Q238*$O$7</f>
        <v>2861.07</v>
      </c>
      <c r="P238" s="51"/>
      <c r="Q238" s="587">
        <v>1907.38</v>
      </c>
      <c r="R238" s="587">
        <v>1907.38</v>
      </c>
      <c r="S238" s="562">
        <v>1733.99</v>
      </c>
      <c r="T238" s="562">
        <v>1733.99</v>
      </c>
      <c r="U238" s="554">
        <v>1733.99</v>
      </c>
      <c r="V238" s="477">
        <v>1733.99</v>
      </c>
      <c r="W238" s="477"/>
      <c r="X238" s="477"/>
      <c r="Y238" s="450"/>
      <c r="Z238" s="450"/>
      <c r="AA238" s="436"/>
      <c r="AB238" s="420"/>
      <c r="AC238" s="409"/>
      <c r="AD238" s="368"/>
      <c r="AE238" s="305"/>
      <c r="AF238" s="289"/>
      <c r="AG238" s="277"/>
      <c r="AH238" s="272"/>
      <c r="AI238" s="263"/>
      <c r="AJ238" s="208"/>
      <c r="AK238" s="208"/>
      <c r="AL238" s="208"/>
      <c r="AM238" s="208"/>
      <c r="AN238" s="208"/>
      <c r="AO238" s="190"/>
      <c r="AP238" s="312">
        <f t="shared" ca="1" si="39"/>
        <v>1</v>
      </c>
    </row>
    <row r="239" spans="1:49" ht="23.1" customHeight="1" x14ac:dyDescent="0.25">
      <c r="A239" s="449"/>
      <c r="C239" s="2" t="s">
        <v>702</v>
      </c>
      <c r="D239" s="4" t="s">
        <v>949</v>
      </c>
      <c r="E239" s="116">
        <f t="shared" si="52"/>
        <v>5600</v>
      </c>
      <c r="F239" s="117">
        <f t="shared" si="52"/>
        <v>3400</v>
      </c>
      <c r="K239" s="202">
        <f t="shared" si="44"/>
        <v>5600</v>
      </c>
      <c r="L239" s="202">
        <f t="shared" si="44"/>
        <v>3400</v>
      </c>
      <c r="M239" s="51"/>
      <c r="N239" s="13">
        <f t="shared" si="53"/>
        <v>5553.0499999999993</v>
      </c>
      <c r="O239" s="13">
        <f t="shared" si="54"/>
        <v>3331.83</v>
      </c>
      <c r="P239" s="51"/>
      <c r="Q239" s="587">
        <v>2221.2199999999998</v>
      </c>
      <c r="R239" s="587">
        <v>2221.2199999999998</v>
      </c>
      <c r="S239" s="562">
        <v>2019.29</v>
      </c>
      <c r="T239" s="562">
        <v>2019.29</v>
      </c>
      <c r="U239" s="554">
        <v>2019.29</v>
      </c>
      <c r="V239" s="477">
        <v>2019.29</v>
      </c>
      <c r="W239" s="477"/>
      <c r="X239" s="477"/>
      <c r="Y239" s="451"/>
      <c r="Z239" s="451"/>
      <c r="AA239" s="436"/>
      <c r="AB239" s="420"/>
      <c r="AC239" s="409"/>
      <c r="AD239" s="368"/>
      <c r="AE239" s="305"/>
      <c r="AF239" s="289"/>
      <c r="AG239" s="277"/>
      <c r="AH239" s="272"/>
      <c r="AI239" s="263"/>
      <c r="AJ239" s="208"/>
      <c r="AK239" s="208"/>
      <c r="AL239" s="208"/>
      <c r="AM239" s="208"/>
      <c r="AN239" s="208"/>
      <c r="AO239" s="190"/>
      <c r="AP239" s="312">
        <f t="shared" ca="1" si="39"/>
        <v>1</v>
      </c>
    </row>
    <row r="240" spans="1:49" ht="23.1" customHeight="1" x14ac:dyDescent="0.25">
      <c r="A240" s="449"/>
      <c r="C240" s="2" t="s">
        <v>702</v>
      </c>
      <c r="D240" s="4" t="s">
        <v>950</v>
      </c>
      <c r="E240" s="116">
        <f t="shared" si="52"/>
        <v>15600</v>
      </c>
      <c r="F240" s="117">
        <f t="shared" si="52"/>
        <v>9400</v>
      </c>
      <c r="K240" s="202">
        <f t="shared" si="44"/>
        <v>15600</v>
      </c>
      <c r="L240" s="202">
        <f t="shared" si="44"/>
        <v>9400</v>
      </c>
      <c r="M240" s="51"/>
      <c r="N240" s="13">
        <f t="shared" si="53"/>
        <v>15591.65</v>
      </c>
      <c r="O240" s="13">
        <f t="shared" si="54"/>
        <v>9354.99</v>
      </c>
      <c r="P240" s="51"/>
      <c r="Q240" s="587">
        <v>6236.66</v>
      </c>
      <c r="R240" s="587">
        <v>6236.66</v>
      </c>
      <c r="S240" s="562">
        <v>5669.69</v>
      </c>
      <c r="T240" s="562">
        <v>5669.69</v>
      </c>
      <c r="U240" s="554">
        <v>5669.69</v>
      </c>
      <c r="V240" s="477">
        <v>5669.69</v>
      </c>
      <c r="W240" s="477"/>
      <c r="X240" s="477"/>
      <c r="Y240" s="451"/>
      <c r="Z240" s="451"/>
      <c r="AA240" s="436"/>
      <c r="AB240" s="420"/>
      <c r="AC240" s="409"/>
      <c r="AD240" s="368"/>
      <c r="AE240" s="305"/>
      <c r="AF240" s="289"/>
      <c r="AG240" s="277"/>
      <c r="AH240" s="263"/>
      <c r="AI240" s="263"/>
      <c r="AJ240" s="208"/>
      <c r="AK240" s="208"/>
      <c r="AL240" s="208"/>
      <c r="AM240" s="208"/>
      <c r="AN240" s="208"/>
      <c r="AO240" s="190"/>
      <c r="AP240" s="312">
        <f t="shared" ca="1" si="39"/>
        <v>1</v>
      </c>
    </row>
    <row r="241" spans="1:43" ht="3.95" customHeight="1" x14ac:dyDescent="0.25">
      <c r="A241" s="449"/>
      <c r="D241" s="136"/>
      <c r="E241" s="138"/>
      <c r="F241" s="139"/>
      <c r="K241" s="202">
        <f t="shared" si="44"/>
        <v>0</v>
      </c>
      <c r="L241" s="202">
        <f t="shared" si="44"/>
        <v>0</v>
      </c>
      <c r="M241" s="51"/>
      <c r="N241" s="13"/>
      <c r="O241" s="13"/>
      <c r="P241" s="51"/>
      <c r="Q241" s="562"/>
      <c r="R241" s="562"/>
      <c r="S241" s="562"/>
      <c r="T241" s="562"/>
      <c r="U241" s="451"/>
      <c r="V241" s="451"/>
      <c r="W241" s="451"/>
      <c r="X241" s="451"/>
      <c r="Y241" s="451"/>
      <c r="Z241" s="451"/>
      <c r="AA241" s="436"/>
      <c r="AB241" s="401"/>
      <c r="AC241" s="401"/>
      <c r="AD241" s="368"/>
      <c r="AE241" s="305"/>
      <c r="AF241" s="289"/>
      <c r="AG241" s="277"/>
      <c r="AH241" s="263"/>
      <c r="AI241" s="263"/>
      <c r="AJ241" s="208"/>
      <c r="AK241" s="208"/>
      <c r="AL241" s="208"/>
      <c r="AM241" s="208"/>
      <c r="AN241" s="208"/>
      <c r="AO241" s="191"/>
      <c r="AP241" s="312" t="e">
        <f t="shared" ca="1" si="39"/>
        <v>#DIV/0!</v>
      </c>
    </row>
    <row r="242" spans="1:43" s="66" customFormat="1" ht="23.1" customHeight="1" x14ac:dyDescent="0.25">
      <c r="A242" s="449"/>
      <c r="B242" s="2">
        <v>1895</v>
      </c>
      <c r="C242" s="2" t="s">
        <v>413</v>
      </c>
      <c r="D242" s="4" t="s">
        <v>700</v>
      </c>
      <c r="E242" s="116">
        <f t="shared" ref="E242:F243" si="55">K242</f>
        <v>7500</v>
      </c>
      <c r="F242" s="117">
        <f t="shared" si="55"/>
        <v>4500</v>
      </c>
      <c r="G242" s="101"/>
      <c r="H242" s="2"/>
      <c r="I242" s="2"/>
      <c r="J242" s="33"/>
      <c r="K242" s="202">
        <f t="shared" si="44"/>
        <v>7500</v>
      </c>
      <c r="L242" s="202">
        <f t="shared" si="44"/>
        <v>4500</v>
      </c>
      <c r="M242" s="51"/>
      <c r="N242" s="13">
        <f t="shared" si="45"/>
        <v>7433.55</v>
      </c>
      <c r="O242" s="13">
        <f t="shared" si="46"/>
        <v>4460.13</v>
      </c>
      <c r="P242" s="63"/>
      <c r="Q242" s="587">
        <v>2973.42</v>
      </c>
      <c r="R242" s="587">
        <v>2973.42</v>
      </c>
      <c r="S242" s="562">
        <v>2704</v>
      </c>
      <c r="T242" s="562">
        <v>2704</v>
      </c>
      <c r="U242" s="568">
        <v>2704</v>
      </c>
      <c r="V242" s="477">
        <v>2703.1</v>
      </c>
      <c r="W242" s="477">
        <v>2703.1</v>
      </c>
      <c r="X242" s="477">
        <v>2703.1</v>
      </c>
      <c r="Y242" s="451">
        <v>4280.1000000000004</v>
      </c>
      <c r="Z242" s="451">
        <v>4280.1000000000004</v>
      </c>
      <c r="AA242" s="436">
        <v>2275.34</v>
      </c>
      <c r="AB242" s="409">
        <v>2275.34</v>
      </c>
      <c r="AC242" s="409">
        <v>2275.34</v>
      </c>
      <c r="AD242" s="368">
        <v>2076.0374999999999</v>
      </c>
      <c r="AE242" s="305">
        <v>1660.83</v>
      </c>
      <c r="AF242" s="289">
        <v>1588.62</v>
      </c>
      <c r="AG242" s="277">
        <v>1270.896</v>
      </c>
      <c r="AH242" s="263">
        <v>1270.896</v>
      </c>
      <c r="AI242" s="263">
        <v>1270.896</v>
      </c>
      <c r="AJ242" s="208">
        <v>1143.8103599999999</v>
      </c>
      <c r="AK242" s="208">
        <v>1143.8103599999999</v>
      </c>
      <c r="AL242" s="208">
        <v>1143.8103599999999</v>
      </c>
      <c r="AM242" s="208">
        <v>1143.8103599999999</v>
      </c>
      <c r="AN242" s="208">
        <v>1031.575</v>
      </c>
      <c r="AO242" s="191">
        <v>825.26</v>
      </c>
      <c r="AP242" s="312">
        <f t="shared" ca="1" si="39"/>
        <v>1</v>
      </c>
      <c r="AQ242" s="144"/>
    </row>
    <row r="243" spans="1:43" ht="23.1" customHeight="1" x14ac:dyDescent="0.25">
      <c r="A243" s="449"/>
      <c r="B243" s="2">
        <v>1896</v>
      </c>
      <c r="C243" s="2" t="s">
        <v>414</v>
      </c>
      <c r="D243" s="4" t="s">
        <v>701</v>
      </c>
      <c r="E243" s="116">
        <f t="shared" si="55"/>
        <v>12800</v>
      </c>
      <c r="F243" s="117">
        <f t="shared" si="55"/>
        <v>7700</v>
      </c>
      <c r="G243" s="101"/>
      <c r="K243" s="202">
        <f t="shared" si="44"/>
        <v>12800</v>
      </c>
      <c r="L243" s="202">
        <f t="shared" si="44"/>
        <v>7700</v>
      </c>
      <c r="M243" s="51"/>
      <c r="N243" s="13">
        <f t="shared" si="45"/>
        <v>12711.875</v>
      </c>
      <c r="O243" s="13">
        <f t="shared" si="46"/>
        <v>7627.125</v>
      </c>
      <c r="P243" s="51"/>
      <c r="Q243" s="587">
        <v>5084.75</v>
      </c>
      <c r="R243" s="587">
        <v>5084.75</v>
      </c>
      <c r="S243" s="562">
        <v>4623</v>
      </c>
      <c r="T243" s="562">
        <v>4623</v>
      </c>
      <c r="U243" s="568">
        <v>4623</v>
      </c>
      <c r="V243" s="477">
        <v>4622.5</v>
      </c>
      <c r="W243" s="477">
        <v>4622.5</v>
      </c>
      <c r="X243" s="477">
        <v>4622.5</v>
      </c>
      <c r="Y243" s="450">
        <v>3890.99</v>
      </c>
      <c r="Z243" s="450">
        <v>3890.99</v>
      </c>
      <c r="AA243" s="436">
        <v>3890.99</v>
      </c>
      <c r="AB243" s="409">
        <v>3890.99</v>
      </c>
      <c r="AC243" s="409">
        <v>3890.99</v>
      </c>
      <c r="AD243" s="368">
        <v>3550.1749999999997</v>
      </c>
      <c r="AE243" s="305">
        <v>2840.14</v>
      </c>
      <c r="AF243" s="289">
        <v>2716.67</v>
      </c>
      <c r="AG243" s="277">
        <v>2173.3360000000002</v>
      </c>
      <c r="AH243" s="263">
        <v>2173.3360000000002</v>
      </c>
      <c r="AI243" s="263">
        <v>2173.3360000000002</v>
      </c>
      <c r="AJ243" s="208">
        <v>1955.9924999999998</v>
      </c>
      <c r="AK243" s="208">
        <v>1955.9924999999998</v>
      </c>
      <c r="AL243" s="208">
        <v>1955.9924999999998</v>
      </c>
      <c r="AM243" s="208">
        <v>1955.9924999999998</v>
      </c>
      <c r="AN243" s="208">
        <v>1764.0625</v>
      </c>
      <c r="AO243" s="191">
        <v>1411.25</v>
      </c>
      <c r="AP243" s="312">
        <f t="shared" ref="AP243:AP306" ca="1" si="56">Q243/OFFSET(Q243,0,1)</f>
        <v>1</v>
      </c>
    </row>
    <row r="244" spans="1:43" ht="9.9499999999999993" customHeight="1" x14ac:dyDescent="0.25">
      <c r="D244" s="136"/>
      <c r="E244" s="138"/>
      <c r="F244" s="139"/>
      <c r="K244" s="202">
        <f t="shared" si="44"/>
        <v>0</v>
      </c>
      <c r="L244" s="202">
        <f t="shared" si="44"/>
        <v>0</v>
      </c>
      <c r="M244" s="51"/>
      <c r="N244" s="13"/>
      <c r="O244" s="13"/>
      <c r="P244" s="51"/>
      <c r="Q244" s="398"/>
      <c r="R244" s="398"/>
      <c r="S244" s="398"/>
      <c r="T244" s="398"/>
      <c r="U244" s="398"/>
      <c r="V244" s="398"/>
      <c r="W244" s="398"/>
      <c r="X244" s="398"/>
      <c r="Y244" s="398"/>
      <c r="Z244" s="398"/>
      <c r="AA244" s="400"/>
      <c r="AB244" s="401"/>
      <c r="AC244" s="401"/>
      <c r="AD244" s="368">
        <v>0</v>
      </c>
      <c r="AE244" s="300"/>
      <c r="AF244" s="289"/>
      <c r="AG244" s="277"/>
      <c r="AH244" s="208"/>
      <c r="AI244" s="208"/>
      <c r="AJ244" s="208"/>
      <c r="AK244" s="208"/>
      <c r="AL244" s="208"/>
      <c r="AM244" s="208"/>
      <c r="AN244" s="208"/>
      <c r="AO244" s="54"/>
      <c r="AP244" s="312" t="e">
        <f t="shared" ca="1" si="56"/>
        <v>#DIV/0!</v>
      </c>
    </row>
    <row r="245" spans="1:43" ht="23.1" customHeight="1" x14ac:dyDescent="0.25">
      <c r="D245" s="615" t="s">
        <v>838</v>
      </c>
      <c r="E245" s="615"/>
      <c r="F245" s="615"/>
      <c r="G245" s="615"/>
      <c r="H245" s="615"/>
      <c r="I245" s="615"/>
      <c r="J245" s="34"/>
      <c r="K245" s="202">
        <f t="shared" si="44"/>
        <v>0</v>
      </c>
      <c r="L245" s="202">
        <f t="shared" si="44"/>
        <v>0</v>
      </c>
      <c r="M245" s="2"/>
      <c r="N245" s="13"/>
      <c r="O245" s="13"/>
      <c r="P245" s="2"/>
      <c r="Q245" s="588">
        <v>45589</v>
      </c>
      <c r="R245" s="588">
        <v>45589</v>
      </c>
      <c r="S245" s="571">
        <v>45569</v>
      </c>
      <c r="T245" s="571">
        <v>45569</v>
      </c>
      <c r="U245" s="553">
        <v>45483</v>
      </c>
      <c r="V245" s="476">
        <v>45455</v>
      </c>
      <c r="W245" s="476">
        <v>45425</v>
      </c>
      <c r="X245" s="476">
        <v>45394</v>
      </c>
      <c r="Y245" s="473">
        <v>220324</v>
      </c>
      <c r="Z245" s="398"/>
      <c r="AA245" s="400"/>
      <c r="AB245" s="401"/>
      <c r="AC245" s="401"/>
      <c r="AD245" s="329"/>
      <c r="AE245" s="333"/>
      <c r="AF245" s="330"/>
      <c r="AG245" s="277"/>
      <c r="AH245" s="208"/>
      <c r="AI245" s="208"/>
      <c r="AJ245" s="208"/>
      <c r="AK245" s="208"/>
      <c r="AL245" s="208"/>
      <c r="AM245" s="208"/>
      <c r="AN245" s="208"/>
      <c r="AO245" s="54"/>
      <c r="AP245" s="312">
        <f t="shared" ca="1" si="56"/>
        <v>1</v>
      </c>
    </row>
    <row r="246" spans="1:43" s="66" customFormat="1" ht="23.1" customHeight="1" x14ac:dyDescent="0.25">
      <c r="A246" s="449"/>
      <c r="B246" s="2">
        <v>2007</v>
      </c>
      <c r="C246" s="2" t="s">
        <v>466</v>
      </c>
      <c r="D246" s="4" t="s">
        <v>546</v>
      </c>
      <c r="E246" s="116">
        <f t="shared" ref="E246:F252" si="57">K246</f>
        <v>2000</v>
      </c>
      <c r="F246" s="117">
        <f t="shared" si="57"/>
        <v>1200</v>
      </c>
      <c r="G246" s="101"/>
      <c r="H246" s="2"/>
      <c r="I246" s="2"/>
      <c r="J246" s="33"/>
      <c r="K246" s="202">
        <f t="shared" si="44"/>
        <v>2000</v>
      </c>
      <c r="L246" s="202">
        <f t="shared" si="44"/>
        <v>1200</v>
      </c>
      <c r="M246" s="51"/>
      <c r="N246" s="13">
        <f t="shared" si="45"/>
        <v>1986.825</v>
      </c>
      <c r="O246" s="13">
        <f t="shared" si="46"/>
        <v>1192.095</v>
      </c>
      <c r="P246" s="63"/>
      <c r="Q246" s="587">
        <v>794.73</v>
      </c>
      <c r="R246" s="587">
        <v>794.73</v>
      </c>
      <c r="S246" s="562">
        <v>722.48</v>
      </c>
      <c r="T246" s="562">
        <v>722.48</v>
      </c>
      <c r="U246" s="554">
        <v>722.48</v>
      </c>
      <c r="V246" s="477">
        <v>722.48</v>
      </c>
      <c r="W246" s="477">
        <v>722.48</v>
      </c>
      <c r="X246" s="477">
        <v>722.48</v>
      </c>
      <c r="Y246" s="450">
        <v>669</v>
      </c>
      <c r="Z246" s="450">
        <v>669</v>
      </c>
      <c r="AA246" s="436">
        <v>608.16</v>
      </c>
      <c r="AB246" s="409">
        <v>608.16</v>
      </c>
      <c r="AC246" s="409">
        <v>608.16</v>
      </c>
      <c r="AD246" s="368">
        <v>554.88750000000005</v>
      </c>
      <c r="AE246" s="305">
        <v>443.91</v>
      </c>
      <c r="AF246" s="289">
        <v>424.6275</v>
      </c>
      <c r="AG246" s="277">
        <v>339.702</v>
      </c>
      <c r="AH246" s="263">
        <v>339.702</v>
      </c>
      <c r="AI246" s="263">
        <v>339.702</v>
      </c>
      <c r="AJ246" s="208">
        <v>305.72388000000001</v>
      </c>
      <c r="AK246" s="208">
        <v>305.72388000000001</v>
      </c>
      <c r="AL246" s="208">
        <v>305.72388000000001</v>
      </c>
      <c r="AM246" s="208">
        <v>305.72388000000001</v>
      </c>
      <c r="AN246" s="208">
        <v>275.72500000000002</v>
      </c>
      <c r="AO246" s="191">
        <v>220.58</v>
      </c>
      <c r="AP246" s="312">
        <f t="shared" ca="1" si="56"/>
        <v>1</v>
      </c>
      <c r="AQ246" s="144"/>
    </row>
    <row r="247" spans="1:43" ht="23.1" customHeight="1" x14ac:dyDescent="0.25">
      <c r="A247" s="449"/>
      <c r="C247" s="2" t="s">
        <v>467</v>
      </c>
      <c r="D247" s="4" t="s">
        <v>547</v>
      </c>
      <c r="E247" s="116">
        <f t="shared" si="57"/>
        <v>2400</v>
      </c>
      <c r="F247" s="117">
        <f t="shared" si="57"/>
        <v>1500</v>
      </c>
      <c r="G247" s="101"/>
      <c r="K247" s="202">
        <f t="shared" si="44"/>
        <v>2400</v>
      </c>
      <c r="L247" s="202">
        <f t="shared" si="44"/>
        <v>1500</v>
      </c>
      <c r="M247" s="51"/>
      <c r="N247" s="13">
        <f t="shared" si="45"/>
        <v>2370.65</v>
      </c>
      <c r="O247" s="13">
        <f t="shared" si="46"/>
        <v>1422.3899999999999</v>
      </c>
      <c r="P247" s="51"/>
      <c r="Q247" s="587">
        <v>948.26</v>
      </c>
      <c r="R247" s="587">
        <v>948.26</v>
      </c>
      <c r="S247" s="562">
        <v>862.05</v>
      </c>
      <c r="T247" s="562">
        <v>862.05</v>
      </c>
      <c r="U247" s="554">
        <v>862.05</v>
      </c>
      <c r="V247" s="477">
        <v>862.05</v>
      </c>
      <c r="W247" s="477">
        <v>862.05</v>
      </c>
      <c r="X247" s="477">
        <v>862.05</v>
      </c>
      <c r="Y247" s="451">
        <v>799</v>
      </c>
      <c r="Z247" s="451">
        <v>799</v>
      </c>
      <c r="AA247" s="436">
        <v>725.63</v>
      </c>
      <c r="AB247" s="409">
        <v>725.63</v>
      </c>
      <c r="AC247" s="409">
        <v>725.63</v>
      </c>
      <c r="AD247" s="368">
        <v>662.07499999999993</v>
      </c>
      <c r="AE247" s="305">
        <v>529.66</v>
      </c>
      <c r="AF247" s="289">
        <v>506.64625000000007</v>
      </c>
      <c r="AG247" s="277">
        <v>405.31700000000006</v>
      </c>
      <c r="AH247" s="263">
        <v>405.31700000000006</v>
      </c>
      <c r="AI247" s="263">
        <v>405.31700000000006</v>
      </c>
      <c r="AJ247" s="208">
        <v>364.78133999999994</v>
      </c>
      <c r="AK247" s="208">
        <v>364.78133999999994</v>
      </c>
      <c r="AL247" s="208">
        <v>364.78133999999994</v>
      </c>
      <c r="AM247" s="208">
        <v>364.78133999999994</v>
      </c>
      <c r="AN247" s="208">
        <v>328.98750000000001</v>
      </c>
      <c r="AO247" s="191">
        <v>263.19</v>
      </c>
      <c r="AP247" s="312">
        <f t="shared" ca="1" si="56"/>
        <v>1</v>
      </c>
    </row>
    <row r="248" spans="1:43" ht="23.1" customHeight="1" x14ac:dyDescent="0.25">
      <c r="A248" s="449"/>
      <c r="C248" s="2" t="s">
        <v>468</v>
      </c>
      <c r="D248" s="4" t="s">
        <v>548</v>
      </c>
      <c r="E248" s="116">
        <f t="shared" si="57"/>
        <v>3300</v>
      </c>
      <c r="F248" s="117">
        <f t="shared" si="57"/>
        <v>2000</v>
      </c>
      <c r="G248" s="101"/>
      <c r="K248" s="202">
        <f t="shared" si="44"/>
        <v>3300</v>
      </c>
      <c r="L248" s="202">
        <f t="shared" si="44"/>
        <v>2000</v>
      </c>
      <c r="M248" s="51"/>
      <c r="N248" s="13">
        <f t="shared" si="45"/>
        <v>3291.9</v>
      </c>
      <c r="O248" s="13">
        <f t="shared" si="46"/>
        <v>1975.1399999999999</v>
      </c>
      <c r="P248" s="51"/>
      <c r="Q248" s="587">
        <v>1316.76</v>
      </c>
      <c r="R248" s="587">
        <v>1316.76</v>
      </c>
      <c r="S248" s="562">
        <v>1197.05</v>
      </c>
      <c r="T248" s="562">
        <v>1197.05</v>
      </c>
      <c r="U248" s="554">
        <v>1197.05</v>
      </c>
      <c r="V248" s="477">
        <v>1197.05</v>
      </c>
      <c r="W248" s="477">
        <v>1197.05</v>
      </c>
      <c r="X248" s="477">
        <v>1197.05</v>
      </c>
      <c r="Y248" s="451">
        <v>1108.4000000000001</v>
      </c>
      <c r="Z248" s="451">
        <v>1108.4000000000001</v>
      </c>
      <c r="AA248" s="436">
        <v>1007.62</v>
      </c>
      <c r="AB248" s="409">
        <v>1007.62</v>
      </c>
      <c r="AC248" s="409">
        <v>1007.62</v>
      </c>
      <c r="AD248" s="368">
        <v>919.36249999999995</v>
      </c>
      <c r="AE248" s="305">
        <v>735.49</v>
      </c>
      <c r="AF248" s="289">
        <v>703.505</v>
      </c>
      <c r="AG248" s="277">
        <v>562.80399999999997</v>
      </c>
      <c r="AH248" s="263">
        <v>562.80399999999997</v>
      </c>
      <c r="AI248" s="263">
        <v>562.80399999999997</v>
      </c>
      <c r="AJ248" s="208">
        <v>506.51369999999997</v>
      </c>
      <c r="AK248" s="208">
        <v>506.51369999999997</v>
      </c>
      <c r="AL248" s="208">
        <v>506.51369999999997</v>
      </c>
      <c r="AM248" s="208">
        <v>506.51369999999997</v>
      </c>
      <c r="AN248" s="208">
        <v>456.8125</v>
      </c>
      <c r="AO248" s="191">
        <v>365.45</v>
      </c>
      <c r="AP248" s="312">
        <f t="shared" ca="1" si="56"/>
        <v>1</v>
      </c>
    </row>
    <row r="249" spans="1:43" ht="23.1" customHeight="1" x14ac:dyDescent="0.25">
      <c r="A249" s="449"/>
      <c r="C249" s="2" t="s">
        <v>469</v>
      </c>
      <c r="D249" s="4" t="s">
        <v>167</v>
      </c>
      <c r="E249" s="116">
        <f t="shared" si="57"/>
        <v>3800</v>
      </c>
      <c r="F249" s="117">
        <f t="shared" si="57"/>
        <v>2300</v>
      </c>
      <c r="G249" s="101"/>
      <c r="K249" s="202">
        <f t="shared" si="44"/>
        <v>3800</v>
      </c>
      <c r="L249" s="202">
        <f t="shared" si="44"/>
        <v>2300</v>
      </c>
      <c r="M249" s="51"/>
      <c r="N249" s="13">
        <f t="shared" si="45"/>
        <v>3702.5749999999998</v>
      </c>
      <c r="O249" s="13">
        <f t="shared" si="46"/>
        <v>2221.5450000000001</v>
      </c>
      <c r="P249" s="51"/>
      <c r="Q249" s="587">
        <v>1481.03</v>
      </c>
      <c r="R249" s="587">
        <v>1481.03</v>
      </c>
      <c r="S249" s="562">
        <v>1346.4</v>
      </c>
      <c r="T249" s="562">
        <v>1346.4</v>
      </c>
      <c r="U249" s="554">
        <v>1346.4</v>
      </c>
      <c r="V249" s="477">
        <v>1346.4</v>
      </c>
      <c r="W249" s="477">
        <v>1346.4</v>
      </c>
      <c r="X249" s="477">
        <v>1346.4</v>
      </c>
      <c r="Y249" s="451">
        <v>1247</v>
      </c>
      <c r="Z249" s="451">
        <v>1247</v>
      </c>
      <c r="AA249" s="436">
        <v>1133.33</v>
      </c>
      <c r="AB249" s="409">
        <v>1133.33</v>
      </c>
      <c r="AC249" s="409">
        <v>1133.33</v>
      </c>
      <c r="AD249" s="368">
        <v>1034.0625</v>
      </c>
      <c r="AE249" s="305">
        <v>827.25</v>
      </c>
      <c r="AF249" s="289">
        <v>791.27125000000001</v>
      </c>
      <c r="AG249" s="277">
        <v>633.01700000000005</v>
      </c>
      <c r="AH249" s="263">
        <v>633.01700000000005</v>
      </c>
      <c r="AI249" s="263">
        <v>633.01700000000005</v>
      </c>
      <c r="AJ249" s="208">
        <v>569.71529999999996</v>
      </c>
      <c r="AK249" s="208">
        <v>569.71529999999996</v>
      </c>
      <c r="AL249" s="208">
        <v>569.71529999999996</v>
      </c>
      <c r="AM249" s="208">
        <v>569.71529999999996</v>
      </c>
      <c r="AN249" s="208">
        <v>513.8125</v>
      </c>
      <c r="AO249" s="191">
        <v>411.05</v>
      </c>
      <c r="AP249" s="312">
        <f t="shared" ca="1" si="56"/>
        <v>1</v>
      </c>
    </row>
    <row r="250" spans="1:43" ht="23.1" customHeight="1" x14ac:dyDescent="0.25">
      <c r="A250" s="449"/>
      <c r="C250" s="2" t="s">
        <v>470</v>
      </c>
      <c r="D250" s="4" t="s">
        <v>168</v>
      </c>
      <c r="E250" s="116">
        <f t="shared" si="57"/>
        <v>4500</v>
      </c>
      <c r="F250" s="117">
        <f t="shared" si="57"/>
        <v>2700</v>
      </c>
      <c r="G250" s="101"/>
      <c r="K250" s="202">
        <f t="shared" si="44"/>
        <v>4500</v>
      </c>
      <c r="L250" s="202">
        <f t="shared" si="44"/>
        <v>2700</v>
      </c>
      <c r="M250" s="51"/>
      <c r="N250" s="13">
        <f t="shared" si="45"/>
        <v>4450</v>
      </c>
      <c r="O250" s="13">
        <f t="shared" si="46"/>
        <v>2670</v>
      </c>
      <c r="P250" s="51"/>
      <c r="Q250" s="587">
        <v>1780</v>
      </c>
      <c r="R250" s="587">
        <v>1780</v>
      </c>
      <c r="S250" s="562">
        <v>1618.89</v>
      </c>
      <c r="T250" s="562">
        <v>1618.89</v>
      </c>
      <c r="U250" s="554">
        <v>1618.89</v>
      </c>
      <c r="V250" s="477">
        <v>1618.89</v>
      </c>
      <c r="W250" s="477">
        <v>1618.89</v>
      </c>
      <c r="X250" s="477">
        <v>1618.89</v>
      </c>
      <c r="Y250" s="451">
        <v>1499</v>
      </c>
      <c r="Z250" s="451">
        <v>1499</v>
      </c>
      <c r="AA250" s="436">
        <v>1362.03</v>
      </c>
      <c r="AB250" s="409">
        <v>1362.03</v>
      </c>
      <c r="AC250" s="409">
        <v>1362.03</v>
      </c>
      <c r="AD250" s="368">
        <v>1242.7249999999999</v>
      </c>
      <c r="AE250" s="305">
        <v>994.18</v>
      </c>
      <c r="AF250" s="289">
        <v>950.95000000000016</v>
      </c>
      <c r="AG250" s="277">
        <v>760.7600000000001</v>
      </c>
      <c r="AH250" s="263">
        <v>760.7600000000001</v>
      </c>
      <c r="AI250" s="263">
        <v>760.7600000000001</v>
      </c>
      <c r="AJ250" s="208">
        <v>684.68399999999997</v>
      </c>
      <c r="AK250" s="208">
        <v>684.68399999999997</v>
      </c>
      <c r="AL250" s="208">
        <v>684.68399999999997</v>
      </c>
      <c r="AM250" s="208">
        <v>684.68399999999997</v>
      </c>
      <c r="AN250" s="208">
        <v>617.5</v>
      </c>
      <c r="AO250" s="191">
        <v>494</v>
      </c>
      <c r="AP250" s="312">
        <f t="shared" ca="1" si="56"/>
        <v>1</v>
      </c>
    </row>
    <row r="251" spans="1:43" ht="23.1" customHeight="1" x14ac:dyDescent="0.25">
      <c r="A251" s="449"/>
      <c r="C251" s="2" t="s">
        <v>471</v>
      </c>
      <c r="D251" s="4" t="s">
        <v>549</v>
      </c>
      <c r="E251" s="116">
        <f t="shared" si="57"/>
        <v>6800</v>
      </c>
      <c r="F251" s="117">
        <f t="shared" si="57"/>
        <v>4100</v>
      </c>
      <c r="G251" s="101"/>
      <c r="K251" s="202">
        <f t="shared" si="44"/>
        <v>6800</v>
      </c>
      <c r="L251" s="202">
        <f t="shared" si="44"/>
        <v>4100</v>
      </c>
      <c r="M251" s="51"/>
      <c r="N251" s="13">
        <f t="shared" si="45"/>
        <v>6738.6749999999993</v>
      </c>
      <c r="O251" s="13">
        <f t="shared" si="46"/>
        <v>4043.2049999999999</v>
      </c>
      <c r="P251" s="51"/>
      <c r="Q251" s="587">
        <v>2695.47</v>
      </c>
      <c r="R251" s="587">
        <v>2695.47</v>
      </c>
      <c r="S251" s="562">
        <v>2450.4299999999998</v>
      </c>
      <c r="T251" s="562">
        <v>2450.4299999999998</v>
      </c>
      <c r="U251" s="554">
        <v>2450.4299999999998</v>
      </c>
      <c r="V251" s="477">
        <v>2450.4299999999998</v>
      </c>
      <c r="W251" s="477">
        <v>2450.4299999999998</v>
      </c>
      <c r="X251" s="477">
        <v>2450.4299999999998</v>
      </c>
      <c r="Y251" s="451">
        <v>2269</v>
      </c>
      <c r="Z251" s="451">
        <v>2269</v>
      </c>
      <c r="AA251" s="436">
        <v>2062.54</v>
      </c>
      <c r="AB251" s="409">
        <v>2062.54</v>
      </c>
      <c r="AC251" s="409">
        <v>2062.54</v>
      </c>
      <c r="AD251" s="368">
        <v>1881.875</v>
      </c>
      <c r="AE251" s="305">
        <v>1505.5</v>
      </c>
      <c r="AF251" s="289">
        <v>1440.13375</v>
      </c>
      <c r="AG251" s="277">
        <v>1152.107</v>
      </c>
      <c r="AH251" s="263">
        <v>1152.107</v>
      </c>
      <c r="AI251" s="263">
        <v>1152.107</v>
      </c>
      <c r="AJ251" s="208">
        <v>1036.8804599999999</v>
      </c>
      <c r="AK251" s="208">
        <v>1036.8804599999999</v>
      </c>
      <c r="AL251" s="208">
        <v>1036.8804599999999</v>
      </c>
      <c r="AM251" s="208">
        <v>1036.8804599999999</v>
      </c>
      <c r="AN251" s="208">
        <v>935.13750000000005</v>
      </c>
      <c r="AO251" s="191">
        <v>748.11</v>
      </c>
      <c r="AP251" s="312">
        <f t="shared" ca="1" si="56"/>
        <v>1</v>
      </c>
    </row>
    <row r="252" spans="1:43" ht="23.1" customHeight="1" x14ac:dyDescent="0.25">
      <c r="A252" s="449"/>
      <c r="C252" s="2" t="s">
        <v>472</v>
      </c>
      <c r="D252" s="4" t="s">
        <v>170</v>
      </c>
      <c r="E252" s="116">
        <f t="shared" si="57"/>
        <v>12900</v>
      </c>
      <c r="F252" s="117">
        <f t="shared" si="57"/>
        <v>7800</v>
      </c>
      <c r="G252" s="101"/>
      <c r="K252" s="202">
        <f t="shared" si="44"/>
        <v>12900</v>
      </c>
      <c r="L252" s="202">
        <f t="shared" si="44"/>
        <v>7800</v>
      </c>
      <c r="M252" s="51"/>
      <c r="N252" s="13">
        <f t="shared" si="45"/>
        <v>12875</v>
      </c>
      <c r="O252" s="13">
        <f t="shared" si="46"/>
        <v>7725</v>
      </c>
      <c r="P252" s="51"/>
      <c r="Q252" s="587">
        <v>5150</v>
      </c>
      <c r="R252" s="587">
        <v>5150</v>
      </c>
      <c r="S252" s="562">
        <v>4681.74</v>
      </c>
      <c r="T252" s="562">
        <v>4681.74</v>
      </c>
      <c r="U252" s="554">
        <v>4681.74</v>
      </c>
      <c r="V252" s="477">
        <v>4681.74</v>
      </c>
      <c r="W252" s="477">
        <v>4681.74</v>
      </c>
      <c r="X252" s="477">
        <v>4681.74</v>
      </c>
      <c r="Y252" s="451">
        <v>4413</v>
      </c>
      <c r="Z252" s="451">
        <v>4413</v>
      </c>
      <c r="AA252" s="436">
        <v>3940.86</v>
      </c>
      <c r="AB252" s="409">
        <v>3940.86</v>
      </c>
      <c r="AC252" s="409">
        <v>3940.86</v>
      </c>
      <c r="AD252" s="368">
        <v>3595.6750000000002</v>
      </c>
      <c r="AE252" s="305">
        <v>2876.54</v>
      </c>
      <c r="AF252" s="289">
        <v>2765.51</v>
      </c>
      <c r="AG252" s="277">
        <v>2212.4080000000004</v>
      </c>
      <c r="AH252" s="263">
        <v>2212.4080000000004</v>
      </c>
      <c r="AI252" s="263">
        <v>2212.4080000000004</v>
      </c>
      <c r="AJ252" s="208">
        <v>1981.0652399999997</v>
      </c>
      <c r="AK252" s="208">
        <v>1981.0652399999997</v>
      </c>
      <c r="AL252" s="208">
        <v>1981.0652399999997</v>
      </c>
      <c r="AM252" s="208">
        <v>1981.0652399999997</v>
      </c>
      <c r="AN252" s="208">
        <v>1786.675</v>
      </c>
      <c r="AO252" s="191">
        <v>1429.34</v>
      </c>
      <c r="AP252" s="312">
        <f t="shared" ca="1" si="56"/>
        <v>1</v>
      </c>
    </row>
    <row r="253" spans="1:43" ht="23.1" customHeight="1" x14ac:dyDescent="0.25">
      <c r="D253" s="136"/>
      <c r="E253" s="138"/>
      <c r="F253" s="139"/>
      <c r="K253" s="202">
        <f t="shared" si="44"/>
        <v>0</v>
      </c>
      <c r="L253" s="202">
        <f t="shared" si="44"/>
        <v>0</v>
      </c>
      <c r="M253" s="51"/>
      <c r="N253" s="13"/>
      <c r="O253" s="13"/>
      <c r="P253" s="51"/>
      <c r="Q253" s="398"/>
      <c r="R253" s="398"/>
      <c r="S253" s="398"/>
      <c r="T253" s="398"/>
      <c r="U253" s="398"/>
      <c r="V253" s="398"/>
      <c r="W253" s="398"/>
      <c r="X253" s="398"/>
      <c r="Y253" s="398"/>
      <c r="Z253" s="398"/>
      <c r="AA253" s="400"/>
      <c r="AB253" s="401"/>
      <c r="AC253" s="401"/>
      <c r="AD253" s="368"/>
      <c r="AE253" s="305"/>
      <c r="AF253" s="289"/>
      <c r="AG253" s="277"/>
      <c r="AH253" s="263"/>
      <c r="AI253" s="263"/>
      <c r="AJ253" s="208"/>
      <c r="AK253" s="208"/>
      <c r="AL253" s="208"/>
      <c r="AM253" s="208"/>
      <c r="AN253" s="208"/>
      <c r="AO253" s="191"/>
      <c r="AP253" s="312" t="e">
        <f t="shared" ca="1" si="56"/>
        <v>#DIV/0!</v>
      </c>
    </row>
    <row r="254" spans="1:43" ht="23.1" customHeight="1" x14ac:dyDescent="0.25">
      <c r="D254" s="615" t="s">
        <v>836</v>
      </c>
      <c r="E254" s="615"/>
      <c r="F254" s="615"/>
      <c r="G254" s="615"/>
      <c r="H254" s="615"/>
      <c r="I254" s="615"/>
      <c r="J254" s="34"/>
      <c r="K254" s="202">
        <f t="shared" si="44"/>
        <v>0</v>
      </c>
      <c r="L254" s="202">
        <f t="shared" si="44"/>
        <v>0</v>
      </c>
      <c r="M254" s="2"/>
      <c r="N254" s="13"/>
      <c r="O254" s="13"/>
      <c r="P254" s="2"/>
      <c r="Q254" s="588">
        <v>45589</v>
      </c>
      <c r="R254" s="588">
        <v>45589</v>
      </c>
      <c r="S254" s="571">
        <v>45569</v>
      </c>
      <c r="T254" s="571">
        <v>45569</v>
      </c>
      <c r="U254" s="553">
        <v>45483</v>
      </c>
      <c r="V254" s="476">
        <v>45455</v>
      </c>
      <c r="W254" s="476">
        <v>45425</v>
      </c>
      <c r="X254" s="476">
        <v>45394</v>
      </c>
      <c r="Y254" s="473">
        <v>220324</v>
      </c>
      <c r="Z254" s="398"/>
      <c r="AA254" s="400"/>
      <c r="AB254" s="401"/>
      <c r="AC254" s="401"/>
      <c r="AD254" s="329"/>
      <c r="AE254" s="333"/>
      <c r="AF254" s="330"/>
      <c r="AG254" s="280"/>
      <c r="AH254" s="331"/>
      <c r="AI254" s="331"/>
      <c r="AJ254" s="237"/>
      <c r="AK254" s="237"/>
      <c r="AL254" s="237"/>
      <c r="AM254" s="237"/>
      <c r="AN254" s="237"/>
      <c r="AO254" s="197"/>
      <c r="AP254" s="312">
        <f t="shared" ca="1" si="56"/>
        <v>1</v>
      </c>
    </row>
    <row r="255" spans="1:43" s="66" customFormat="1" ht="23.1" customHeight="1" x14ac:dyDescent="0.25">
      <c r="A255" s="449"/>
      <c r="B255" s="2">
        <v>2030</v>
      </c>
      <c r="C255" s="2" t="s">
        <v>477</v>
      </c>
      <c r="D255" s="4" t="s">
        <v>800</v>
      </c>
      <c r="E255" s="116">
        <f t="shared" ref="E255:F269" si="58">K255</f>
        <v>700</v>
      </c>
      <c r="F255" s="117">
        <f t="shared" si="58"/>
        <v>400</v>
      </c>
      <c r="G255" s="101"/>
      <c r="H255" s="2"/>
      <c r="I255" s="2"/>
      <c r="J255" s="33"/>
      <c r="K255" s="202">
        <f t="shared" si="44"/>
        <v>700</v>
      </c>
      <c r="L255" s="202">
        <f t="shared" si="44"/>
        <v>400</v>
      </c>
      <c r="M255" s="51"/>
      <c r="N255" s="13">
        <f t="shared" si="45"/>
        <v>620.97750000000008</v>
      </c>
      <c r="O255" s="13">
        <f t="shared" si="46"/>
        <v>372.5865</v>
      </c>
      <c r="P255" s="63"/>
      <c r="Q255" s="587">
        <v>248.39100000000002</v>
      </c>
      <c r="R255" s="587">
        <v>248.39100000000002</v>
      </c>
      <c r="S255" s="562">
        <v>225.81</v>
      </c>
      <c r="T255" s="562">
        <v>225.81</v>
      </c>
      <c r="U255" s="554">
        <v>225.81</v>
      </c>
      <c r="V255" s="477">
        <v>225.81</v>
      </c>
      <c r="W255" s="477">
        <v>424.24</v>
      </c>
      <c r="X255" s="477">
        <v>424.24</v>
      </c>
      <c r="Y255" s="450">
        <v>392.83200000000005</v>
      </c>
      <c r="Z255" s="450">
        <v>392.83200000000005</v>
      </c>
      <c r="AA255" s="436">
        <v>357.12</v>
      </c>
      <c r="AB255" s="409">
        <v>357.12</v>
      </c>
      <c r="AC255" s="409">
        <v>357.12</v>
      </c>
      <c r="AD255" s="368">
        <v>325.83750000000003</v>
      </c>
      <c r="AE255" s="305">
        <v>260.67</v>
      </c>
      <c r="AF255" s="289">
        <v>249.34250000000003</v>
      </c>
      <c r="AG255" s="277">
        <v>199.47400000000002</v>
      </c>
      <c r="AH255" s="263">
        <v>199.47400000000002</v>
      </c>
      <c r="AI255" s="263">
        <v>199.47400000000002</v>
      </c>
      <c r="AJ255" s="208">
        <v>179.52857999999998</v>
      </c>
      <c r="AK255" s="208">
        <v>179.52857999999998</v>
      </c>
      <c r="AL255" s="208">
        <v>179.52857999999998</v>
      </c>
      <c r="AM255" s="208">
        <v>179.52857999999998</v>
      </c>
      <c r="AN255" s="208">
        <v>161.91249999999999</v>
      </c>
      <c r="AO255" s="191">
        <v>129.53</v>
      </c>
      <c r="AP255" s="312">
        <f t="shared" ca="1" si="56"/>
        <v>1</v>
      </c>
      <c r="AQ255" s="144"/>
    </row>
    <row r="256" spans="1:43" ht="23.1" customHeight="1" x14ac:dyDescent="0.25">
      <c r="A256" s="449"/>
      <c r="B256" s="2">
        <v>2031</v>
      </c>
      <c r="C256" s="2" t="s">
        <v>478</v>
      </c>
      <c r="D256" s="4" t="s">
        <v>801</v>
      </c>
      <c r="E256" s="116">
        <f t="shared" si="58"/>
        <v>700</v>
      </c>
      <c r="F256" s="117">
        <f t="shared" si="58"/>
        <v>400</v>
      </c>
      <c r="G256" s="101"/>
      <c r="K256" s="202">
        <f t="shared" si="44"/>
        <v>700</v>
      </c>
      <c r="L256" s="202">
        <f t="shared" si="44"/>
        <v>400</v>
      </c>
      <c r="M256" s="51"/>
      <c r="N256" s="13">
        <f t="shared" si="45"/>
        <v>635.88250000000005</v>
      </c>
      <c r="O256" s="13">
        <f t="shared" si="46"/>
        <v>381.52949999999998</v>
      </c>
      <c r="P256" s="51"/>
      <c r="Q256" s="587">
        <v>254.35300000000001</v>
      </c>
      <c r="R256" s="587">
        <v>254.35300000000001</v>
      </c>
      <c r="S256" s="587">
        <v>249</v>
      </c>
      <c r="T256" s="562">
        <v>231.23</v>
      </c>
      <c r="U256" s="554">
        <v>231.23</v>
      </c>
      <c r="V256" s="477">
        <v>231.23</v>
      </c>
      <c r="W256" s="477">
        <v>225.81</v>
      </c>
      <c r="X256" s="477">
        <v>225.81</v>
      </c>
      <c r="Y256" s="450">
        <v>209.077</v>
      </c>
      <c r="Z256" s="450">
        <v>209.077</v>
      </c>
      <c r="AA256" s="436">
        <v>190.07</v>
      </c>
      <c r="AB256" s="409">
        <v>190.07</v>
      </c>
      <c r="AC256" s="409">
        <v>190.07</v>
      </c>
      <c r="AD256" s="368">
        <v>173.42500000000001</v>
      </c>
      <c r="AE256" s="305">
        <v>138.74</v>
      </c>
      <c r="AF256" s="289">
        <v>138.22875000000002</v>
      </c>
      <c r="AG256" s="277">
        <v>110.58300000000001</v>
      </c>
      <c r="AH256" s="263">
        <v>110.58300000000001</v>
      </c>
      <c r="AI256" s="263">
        <v>110.58300000000001</v>
      </c>
      <c r="AJ256" s="208">
        <v>90</v>
      </c>
      <c r="AK256" s="234">
        <v>90</v>
      </c>
      <c r="AL256" s="208">
        <v>99.514799999999994</v>
      </c>
      <c r="AM256" s="208">
        <v>99.514799999999994</v>
      </c>
      <c r="AN256" s="208">
        <v>89.75</v>
      </c>
      <c r="AO256" s="191">
        <v>71.8</v>
      </c>
      <c r="AP256" s="312">
        <f t="shared" ca="1" si="56"/>
        <v>1</v>
      </c>
    </row>
    <row r="257" spans="1:49" ht="23.1" customHeight="1" x14ac:dyDescent="0.25">
      <c r="A257" s="449"/>
      <c r="B257" s="2">
        <v>2032</v>
      </c>
      <c r="C257" s="2" t="s">
        <v>479</v>
      </c>
      <c r="D257" s="4" t="s">
        <v>802</v>
      </c>
      <c r="E257" s="116">
        <f t="shared" si="58"/>
        <v>700</v>
      </c>
      <c r="F257" s="117">
        <f t="shared" si="58"/>
        <v>500</v>
      </c>
      <c r="G257" s="101"/>
      <c r="K257" s="202">
        <f t="shared" si="44"/>
        <v>700</v>
      </c>
      <c r="L257" s="202">
        <f t="shared" si="44"/>
        <v>500</v>
      </c>
      <c r="M257" s="51"/>
      <c r="N257" s="13">
        <f t="shared" si="45"/>
        <v>684.75000000000011</v>
      </c>
      <c r="O257" s="13">
        <f t="shared" si="46"/>
        <v>410.85</v>
      </c>
      <c r="P257" s="51"/>
      <c r="Q257" s="587">
        <v>273.90000000000003</v>
      </c>
      <c r="R257" s="587">
        <v>273.90000000000003</v>
      </c>
      <c r="S257" s="562">
        <v>249</v>
      </c>
      <c r="T257" s="562">
        <v>249</v>
      </c>
      <c r="U257" s="568">
        <v>249</v>
      </c>
      <c r="V257" s="477">
        <v>248.33</v>
      </c>
      <c r="W257" s="477">
        <v>231.23</v>
      </c>
      <c r="X257" s="477">
        <v>231.23</v>
      </c>
      <c r="Y257" s="450">
        <v>214.10400000000001</v>
      </c>
      <c r="Z257" s="450">
        <v>214.10400000000001</v>
      </c>
      <c r="AA257" s="436">
        <v>194.64</v>
      </c>
      <c r="AB257" s="409">
        <v>194.64</v>
      </c>
      <c r="AC257" s="409">
        <v>194.64</v>
      </c>
      <c r="AD257" s="368">
        <v>177.58749999999998</v>
      </c>
      <c r="AE257" s="305">
        <v>142.07</v>
      </c>
      <c r="AF257" s="289">
        <v>141.55625000000003</v>
      </c>
      <c r="AG257" s="277">
        <v>113.24500000000002</v>
      </c>
      <c r="AH257" s="263">
        <v>113.24500000000002</v>
      </c>
      <c r="AI257" s="263">
        <v>113.24500000000002</v>
      </c>
      <c r="AJ257" s="208">
        <v>101.91257999999999</v>
      </c>
      <c r="AK257" s="208">
        <v>101.91257999999999</v>
      </c>
      <c r="AL257" s="208">
        <v>101.91257999999999</v>
      </c>
      <c r="AM257" s="208">
        <v>101.91257999999999</v>
      </c>
      <c r="AN257" s="208">
        <v>91.912499999999994</v>
      </c>
      <c r="AO257" s="191">
        <v>73.53</v>
      </c>
      <c r="AP257" s="312">
        <f t="shared" ca="1" si="56"/>
        <v>1</v>
      </c>
    </row>
    <row r="258" spans="1:49" ht="23.1" customHeight="1" x14ac:dyDescent="0.25">
      <c r="A258" s="449"/>
      <c r="B258" s="2">
        <v>2033</v>
      </c>
      <c r="C258" s="2" t="s">
        <v>480</v>
      </c>
      <c r="D258" s="4" t="s">
        <v>803</v>
      </c>
      <c r="E258" s="116">
        <f t="shared" si="58"/>
        <v>1000</v>
      </c>
      <c r="F258" s="117">
        <f t="shared" si="58"/>
        <v>600</v>
      </c>
      <c r="G258" s="101"/>
      <c r="K258" s="202">
        <f t="shared" si="44"/>
        <v>1000</v>
      </c>
      <c r="L258" s="202">
        <f t="shared" si="44"/>
        <v>600</v>
      </c>
      <c r="M258" s="51"/>
      <c r="N258" s="13">
        <f t="shared" si="45"/>
        <v>959.75000000000011</v>
      </c>
      <c r="O258" s="13">
        <f t="shared" si="46"/>
        <v>575.85</v>
      </c>
      <c r="P258" s="51"/>
      <c r="Q258" s="587">
        <v>383.90000000000003</v>
      </c>
      <c r="R258" s="587">
        <v>383.90000000000003</v>
      </c>
      <c r="S258" s="587">
        <v>274</v>
      </c>
      <c r="T258" s="562">
        <v>349</v>
      </c>
      <c r="U258" s="568">
        <v>349</v>
      </c>
      <c r="V258" s="477">
        <v>348.16</v>
      </c>
      <c r="W258" s="477">
        <v>248.33</v>
      </c>
      <c r="X258" s="477">
        <v>248.33</v>
      </c>
      <c r="Y258" s="450">
        <v>229.93300000000002</v>
      </c>
      <c r="Z258" s="450">
        <v>229.93300000000002</v>
      </c>
      <c r="AA258" s="436">
        <v>209.03</v>
      </c>
      <c r="AB258" s="409">
        <v>209.03</v>
      </c>
      <c r="AC258" s="409">
        <v>209.03</v>
      </c>
      <c r="AD258" s="368">
        <v>190.72500000000002</v>
      </c>
      <c r="AE258" s="305">
        <v>152.58000000000001</v>
      </c>
      <c r="AF258" s="289">
        <v>152.03375</v>
      </c>
      <c r="AG258" s="277">
        <v>121.627</v>
      </c>
      <c r="AH258" s="263">
        <v>121.627</v>
      </c>
      <c r="AI258" s="263">
        <v>121.627</v>
      </c>
      <c r="AJ258" s="208">
        <v>99</v>
      </c>
      <c r="AK258" s="234">
        <v>99</v>
      </c>
      <c r="AL258" s="208">
        <v>109.45241999999999</v>
      </c>
      <c r="AM258" s="208">
        <v>109.45241999999999</v>
      </c>
      <c r="AN258" s="208">
        <v>98.712500000000006</v>
      </c>
      <c r="AO258" s="191">
        <v>78.97</v>
      </c>
      <c r="AP258" s="312">
        <f t="shared" ca="1" si="56"/>
        <v>1</v>
      </c>
    </row>
    <row r="259" spans="1:49" ht="23.1" customHeight="1" x14ac:dyDescent="0.25">
      <c r="A259" s="449"/>
      <c r="B259" s="2">
        <v>2034</v>
      </c>
      <c r="C259" s="2" t="s">
        <v>481</v>
      </c>
      <c r="D259" s="4" t="s">
        <v>804</v>
      </c>
      <c r="E259" s="116">
        <f t="shared" si="58"/>
        <v>1200</v>
      </c>
      <c r="F259" s="117">
        <f t="shared" si="58"/>
        <v>700</v>
      </c>
      <c r="G259" s="101"/>
      <c r="K259" s="202">
        <f t="shared" si="44"/>
        <v>1200</v>
      </c>
      <c r="L259" s="202">
        <f t="shared" si="44"/>
        <v>700</v>
      </c>
      <c r="M259" s="51"/>
      <c r="N259" s="13">
        <f t="shared" si="45"/>
        <v>1106.2975000000001</v>
      </c>
      <c r="O259" s="13">
        <f t="shared" si="46"/>
        <v>663.77850000000012</v>
      </c>
      <c r="P259" s="51"/>
      <c r="Q259" s="587">
        <v>442.51900000000006</v>
      </c>
      <c r="R259" s="587">
        <v>442.51900000000006</v>
      </c>
      <c r="S259" s="587">
        <v>383</v>
      </c>
      <c r="T259" s="562">
        <v>402.29</v>
      </c>
      <c r="U259" s="554">
        <v>402.29</v>
      </c>
      <c r="V259" s="477">
        <v>402.29</v>
      </c>
      <c r="W259" s="477">
        <v>348.16</v>
      </c>
      <c r="X259" s="477">
        <v>348.16</v>
      </c>
      <c r="Y259" s="451">
        <v>323</v>
      </c>
      <c r="Z259" s="451">
        <v>323</v>
      </c>
      <c r="AA259" s="436">
        <v>293.07</v>
      </c>
      <c r="AB259" s="409">
        <v>293.07</v>
      </c>
      <c r="AC259" s="409">
        <v>293.07</v>
      </c>
      <c r="AD259" s="368">
        <v>267.39999999999998</v>
      </c>
      <c r="AE259" s="305">
        <v>213.92</v>
      </c>
      <c r="AF259" s="289">
        <v>213.16625000000002</v>
      </c>
      <c r="AG259" s="277">
        <v>170.53300000000002</v>
      </c>
      <c r="AH259" s="263">
        <v>170.53300000000002</v>
      </c>
      <c r="AI259" s="263">
        <v>170.53300000000002</v>
      </c>
      <c r="AJ259" s="208">
        <v>139</v>
      </c>
      <c r="AK259" s="234">
        <v>139</v>
      </c>
      <c r="AL259" s="208">
        <v>153.47178</v>
      </c>
      <c r="AM259" s="208">
        <v>153.47178</v>
      </c>
      <c r="AN259" s="208">
        <v>138.41249999999999</v>
      </c>
      <c r="AO259" s="191">
        <v>110.73</v>
      </c>
      <c r="AP259" s="312">
        <f t="shared" ca="1" si="56"/>
        <v>1</v>
      </c>
    </row>
    <row r="260" spans="1:49" ht="23.1" customHeight="1" x14ac:dyDescent="0.25">
      <c r="A260" s="449"/>
      <c r="B260" s="2">
        <v>2035</v>
      </c>
      <c r="C260" s="2" t="s">
        <v>482</v>
      </c>
      <c r="D260" s="4" t="s">
        <v>805</v>
      </c>
      <c r="E260" s="116">
        <f t="shared" si="58"/>
        <v>1200</v>
      </c>
      <c r="F260" s="117">
        <f t="shared" si="58"/>
        <v>700</v>
      </c>
      <c r="G260" s="101"/>
      <c r="K260" s="202">
        <f t="shared" si="44"/>
        <v>1200</v>
      </c>
      <c r="L260" s="202">
        <f t="shared" si="44"/>
        <v>700</v>
      </c>
      <c r="M260" s="51"/>
      <c r="N260" s="13">
        <f t="shared" si="45"/>
        <v>1166.6600000000001</v>
      </c>
      <c r="O260" s="13">
        <f t="shared" si="46"/>
        <v>699.99600000000009</v>
      </c>
      <c r="P260" s="51"/>
      <c r="Q260" s="587">
        <v>466.66400000000004</v>
      </c>
      <c r="R260" s="587">
        <v>466.66400000000004</v>
      </c>
      <c r="S260" s="587">
        <v>443</v>
      </c>
      <c r="T260" s="562">
        <v>424.24</v>
      </c>
      <c r="U260" s="554">
        <v>424.24</v>
      </c>
      <c r="V260" s="477">
        <v>424.24</v>
      </c>
      <c r="W260" s="477">
        <v>402.29</v>
      </c>
      <c r="X260" s="477">
        <v>402.29</v>
      </c>
      <c r="Y260" s="451">
        <v>373</v>
      </c>
      <c r="Z260" s="451">
        <v>373</v>
      </c>
      <c r="AA260" s="436">
        <v>338.62</v>
      </c>
      <c r="AB260" s="409">
        <v>338.62</v>
      </c>
      <c r="AC260" s="409">
        <v>338.62</v>
      </c>
      <c r="AD260" s="368">
        <v>308.96249999999998</v>
      </c>
      <c r="AE260" s="305">
        <v>247.17</v>
      </c>
      <c r="AF260" s="289">
        <v>246.29000000000002</v>
      </c>
      <c r="AG260" s="277">
        <v>197.03200000000001</v>
      </c>
      <c r="AH260" s="263">
        <v>197.03200000000001</v>
      </c>
      <c r="AI260" s="263">
        <v>197.03200000000001</v>
      </c>
      <c r="AJ260" s="208">
        <v>177.32483999999999</v>
      </c>
      <c r="AK260" s="208">
        <v>177.32483999999999</v>
      </c>
      <c r="AL260" s="208">
        <v>177.32483999999999</v>
      </c>
      <c r="AM260" s="208">
        <v>177.32483999999999</v>
      </c>
      <c r="AN260" s="208">
        <v>159.92500000000001</v>
      </c>
      <c r="AO260" s="191">
        <v>127.94</v>
      </c>
      <c r="AP260" s="312">
        <f t="shared" ca="1" si="56"/>
        <v>1</v>
      </c>
    </row>
    <row r="261" spans="1:49" ht="23.1" customHeight="1" x14ac:dyDescent="0.25">
      <c r="A261" s="449"/>
      <c r="B261" s="2">
        <v>2036</v>
      </c>
      <c r="C261" s="2" t="s">
        <v>483</v>
      </c>
      <c r="D261" s="4" t="s">
        <v>806</v>
      </c>
      <c r="E261" s="116">
        <f t="shared" si="58"/>
        <v>1700</v>
      </c>
      <c r="F261" s="117">
        <f t="shared" si="58"/>
        <v>1000</v>
      </c>
      <c r="G261" s="101"/>
      <c r="K261" s="202">
        <f t="shared" si="44"/>
        <v>1700</v>
      </c>
      <c r="L261" s="202">
        <f t="shared" si="44"/>
        <v>1000</v>
      </c>
      <c r="M261" s="51"/>
      <c r="N261" s="13">
        <f t="shared" si="45"/>
        <v>1642.52</v>
      </c>
      <c r="O261" s="13">
        <f t="shared" si="46"/>
        <v>985.51200000000006</v>
      </c>
      <c r="P261" s="51"/>
      <c r="Q261" s="587">
        <v>657.00800000000004</v>
      </c>
      <c r="R261" s="587">
        <v>657.00800000000004</v>
      </c>
      <c r="S261" s="562">
        <v>597.28</v>
      </c>
      <c r="T261" s="562">
        <v>597.28</v>
      </c>
      <c r="U261" s="554">
        <v>597.28</v>
      </c>
      <c r="V261" s="477">
        <v>597.28</v>
      </c>
      <c r="W261" s="477">
        <v>597.28</v>
      </c>
      <c r="X261" s="477">
        <v>597.28</v>
      </c>
      <c r="Y261" s="451">
        <v>553</v>
      </c>
      <c r="Z261" s="451">
        <v>553</v>
      </c>
      <c r="AA261" s="436">
        <v>502.75</v>
      </c>
      <c r="AB261" s="409">
        <v>502.75</v>
      </c>
      <c r="AC261" s="409">
        <v>502.75</v>
      </c>
      <c r="AD261" s="368">
        <v>458.71250000000003</v>
      </c>
      <c r="AE261" s="305">
        <v>366.97</v>
      </c>
      <c r="AF261" s="289">
        <v>365.65375000000006</v>
      </c>
      <c r="AG261" s="277">
        <v>292.52300000000002</v>
      </c>
      <c r="AH261" s="263">
        <v>292.52300000000002</v>
      </c>
      <c r="AI261" s="263">
        <v>292.52300000000002</v>
      </c>
      <c r="AJ261" s="208">
        <v>238</v>
      </c>
      <c r="AK261" s="234">
        <v>238</v>
      </c>
      <c r="AL261" s="208">
        <v>263.27069999999998</v>
      </c>
      <c r="AM261" s="208">
        <v>263.27069999999998</v>
      </c>
      <c r="AN261" s="208">
        <v>237.4375</v>
      </c>
      <c r="AO261" s="191">
        <v>189.95</v>
      </c>
      <c r="AP261" s="312">
        <f t="shared" ca="1" si="56"/>
        <v>1</v>
      </c>
    </row>
    <row r="262" spans="1:49" ht="23.1" customHeight="1" x14ac:dyDescent="0.25">
      <c r="A262" s="449"/>
      <c r="B262" s="2">
        <v>2037</v>
      </c>
      <c r="C262" s="2" t="s">
        <v>484</v>
      </c>
      <c r="D262" s="4" t="s">
        <v>807</v>
      </c>
      <c r="E262" s="116">
        <f t="shared" si="58"/>
        <v>1700</v>
      </c>
      <c r="F262" s="117">
        <f t="shared" si="58"/>
        <v>1100</v>
      </c>
      <c r="G262" s="101"/>
      <c r="K262" s="202">
        <f t="shared" si="44"/>
        <v>1700</v>
      </c>
      <c r="L262" s="202">
        <f t="shared" si="44"/>
        <v>1100</v>
      </c>
      <c r="M262" s="51"/>
      <c r="N262" s="13">
        <f t="shared" si="45"/>
        <v>1675.0525000000002</v>
      </c>
      <c r="O262" s="13">
        <f t="shared" si="46"/>
        <v>1005.0315000000001</v>
      </c>
      <c r="P262" s="51"/>
      <c r="Q262" s="587">
        <v>670.02100000000007</v>
      </c>
      <c r="R262" s="587">
        <v>670.02100000000007</v>
      </c>
      <c r="S262" s="562">
        <v>609.11</v>
      </c>
      <c r="T262" s="562">
        <v>609.11</v>
      </c>
      <c r="U262" s="554">
        <v>609.11</v>
      </c>
      <c r="V262" s="477">
        <v>609.11</v>
      </c>
      <c r="W262" s="477">
        <v>609.11</v>
      </c>
      <c r="X262" s="477">
        <v>609.11</v>
      </c>
      <c r="Y262" s="451">
        <v>564</v>
      </c>
      <c r="Z262" s="451">
        <v>564</v>
      </c>
      <c r="AA262" s="436">
        <v>512.72</v>
      </c>
      <c r="AB262" s="409">
        <v>512.72</v>
      </c>
      <c r="AC262" s="409">
        <v>512.72</v>
      </c>
      <c r="AD262" s="368">
        <v>467.8125</v>
      </c>
      <c r="AE262" s="305">
        <v>374.25</v>
      </c>
      <c r="AF262" s="289">
        <v>372.9</v>
      </c>
      <c r="AG262" s="277">
        <v>298.32</v>
      </c>
      <c r="AH262" s="263">
        <v>298.32</v>
      </c>
      <c r="AI262" s="263">
        <v>298.32</v>
      </c>
      <c r="AJ262" s="208">
        <v>243</v>
      </c>
      <c r="AK262" s="234">
        <v>243</v>
      </c>
      <c r="AL262" s="208">
        <v>268.48205999999999</v>
      </c>
      <c r="AM262" s="208">
        <v>268.48205999999999</v>
      </c>
      <c r="AN262" s="208">
        <v>242.13750000000002</v>
      </c>
      <c r="AO262" s="191">
        <v>193.71</v>
      </c>
      <c r="AP262" s="312">
        <f t="shared" ca="1" si="56"/>
        <v>1</v>
      </c>
    </row>
    <row r="263" spans="1:49" ht="23.1" customHeight="1" x14ac:dyDescent="0.25">
      <c r="A263" s="449"/>
      <c r="B263" s="2">
        <v>2038</v>
      </c>
      <c r="C263" s="2" t="s">
        <v>485</v>
      </c>
      <c r="D263" s="4" t="s">
        <v>808</v>
      </c>
      <c r="E263" s="116">
        <f t="shared" si="58"/>
        <v>2300</v>
      </c>
      <c r="F263" s="117">
        <f t="shared" si="58"/>
        <v>1400</v>
      </c>
      <c r="G263" s="101"/>
      <c r="K263" s="202">
        <f t="shared" si="44"/>
        <v>2300</v>
      </c>
      <c r="L263" s="202">
        <f t="shared" si="44"/>
        <v>1400</v>
      </c>
      <c r="M263" s="51"/>
      <c r="N263" s="13">
        <f t="shared" si="45"/>
        <v>2251.8100000000004</v>
      </c>
      <c r="O263" s="13">
        <f t="shared" si="46"/>
        <v>1351.0860000000002</v>
      </c>
      <c r="P263" s="51"/>
      <c r="Q263" s="587">
        <v>900.72400000000016</v>
      </c>
      <c r="R263" s="587">
        <v>900.72400000000016</v>
      </c>
      <c r="S263" s="562">
        <v>818.84</v>
      </c>
      <c r="T263" s="562">
        <v>818.84</v>
      </c>
      <c r="U263" s="554">
        <v>818.84</v>
      </c>
      <c r="V263" s="477">
        <v>818.84</v>
      </c>
      <c r="W263" s="477">
        <v>818.84</v>
      </c>
      <c r="X263" s="477">
        <v>818.84</v>
      </c>
      <c r="Y263" s="450">
        <v>758.18600000000004</v>
      </c>
      <c r="Z263" s="450">
        <v>758.18600000000004</v>
      </c>
      <c r="AA263" s="436">
        <v>689.26</v>
      </c>
      <c r="AB263" s="409">
        <v>689.26</v>
      </c>
      <c r="AC263" s="409">
        <v>689.26</v>
      </c>
      <c r="AD263" s="368">
        <v>628.88750000000005</v>
      </c>
      <c r="AE263" s="305">
        <v>503.11</v>
      </c>
      <c r="AF263" s="289">
        <v>503.75</v>
      </c>
      <c r="AG263" s="269">
        <v>403</v>
      </c>
      <c r="AH263" s="263">
        <v>384.98900000000003</v>
      </c>
      <c r="AI263" s="263">
        <v>384.98900000000003</v>
      </c>
      <c r="AJ263" s="208">
        <v>313</v>
      </c>
      <c r="AK263" s="234">
        <v>313</v>
      </c>
      <c r="AL263" s="208">
        <v>346.48613999999998</v>
      </c>
      <c r="AM263" s="208">
        <v>346.48613999999998</v>
      </c>
      <c r="AN263" s="208">
        <v>312.48750000000001</v>
      </c>
      <c r="AO263" s="191">
        <v>249.99</v>
      </c>
      <c r="AP263" s="312">
        <f t="shared" ca="1" si="56"/>
        <v>1</v>
      </c>
    </row>
    <row r="264" spans="1:49" ht="23.1" customHeight="1" x14ac:dyDescent="0.25">
      <c r="A264" s="449"/>
      <c r="B264" s="2">
        <v>2039</v>
      </c>
      <c r="C264" s="2" t="s">
        <v>486</v>
      </c>
      <c r="D264" s="4" t="s">
        <v>809</v>
      </c>
      <c r="E264" s="116">
        <f t="shared" si="58"/>
        <v>2600</v>
      </c>
      <c r="F264" s="117">
        <f t="shared" si="58"/>
        <v>1600</v>
      </c>
      <c r="G264" s="101"/>
      <c r="K264" s="202">
        <f t="shared" si="44"/>
        <v>2600</v>
      </c>
      <c r="L264" s="202">
        <f t="shared" si="44"/>
        <v>1600</v>
      </c>
      <c r="M264" s="51"/>
      <c r="N264" s="13">
        <f t="shared" si="45"/>
        <v>2576.6950000000002</v>
      </c>
      <c r="O264" s="13">
        <f t="shared" si="46"/>
        <v>1546.0170000000003</v>
      </c>
      <c r="P264" s="51"/>
      <c r="Q264" s="587">
        <v>1030.6780000000001</v>
      </c>
      <c r="R264" s="587">
        <v>1030.6780000000001</v>
      </c>
      <c r="S264" s="562">
        <v>936.98</v>
      </c>
      <c r="T264" s="562">
        <v>936.98</v>
      </c>
      <c r="U264" s="554">
        <v>936.98</v>
      </c>
      <c r="V264" s="477">
        <v>936.98</v>
      </c>
      <c r="W264" s="477">
        <v>936.98</v>
      </c>
      <c r="X264" s="477">
        <v>936.98</v>
      </c>
      <c r="Y264" s="450">
        <v>867.58100000000013</v>
      </c>
      <c r="Z264" s="450">
        <v>867.58100000000013</v>
      </c>
      <c r="AA264" s="436">
        <v>788.71</v>
      </c>
      <c r="AB264" s="409">
        <v>788.71</v>
      </c>
      <c r="AC264" s="409">
        <v>788.71</v>
      </c>
      <c r="AD264" s="368">
        <v>719.625</v>
      </c>
      <c r="AE264" s="305">
        <v>575.70000000000005</v>
      </c>
      <c r="AF264" s="289">
        <v>576.25</v>
      </c>
      <c r="AG264" s="269">
        <v>461</v>
      </c>
      <c r="AH264" s="263">
        <v>440.44</v>
      </c>
      <c r="AI264" s="263">
        <v>440.44</v>
      </c>
      <c r="AJ264" s="208">
        <v>358</v>
      </c>
      <c r="AK264" s="234">
        <v>358</v>
      </c>
      <c r="AL264" s="208">
        <v>396.47915999999998</v>
      </c>
      <c r="AM264" s="208">
        <v>396.47915999999998</v>
      </c>
      <c r="AN264" s="208">
        <v>357.57499999999999</v>
      </c>
      <c r="AO264" s="191">
        <v>286.06</v>
      </c>
      <c r="AP264" s="312">
        <f t="shared" ca="1" si="56"/>
        <v>1</v>
      </c>
    </row>
    <row r="265" spans="1:49" ht="23.1" customHeight="1" x14ac:dyDescent="0.25">
      <c r="A265" s="449"/>
      <c r="B265" s="2">
        <v>2040</v>
      </c>
      <c r="C265" s="2" t="s">
        <v>487</v>
      </c>
      <c r="D265" s="4" t="s">
        <v>810</v>
      </c>
      <c r="E265" s="116">
        <f t="shared" si="58"/>
        <v>3200</v>
      </c>
      <c r="F265" s="117">
        <f t="shared" si="58"/>
        <v>1900</v>
      </c>
      <c r="G265" s="101"/>
      <c r="K265" s="202">
        <f t="shared" si="44"/>
        <v>3200</v>
      </c>
      <c r="L265" s="202">
        <f t="shared" si="44"/>
        <v>1900</v>
      </c>
      <c r="M265" s="51"/>
      <c r="N265" s="13">
        <f t="shared" si="45"/>
        <v>3160.4650000000001</v>
      </c>
      <c r="O265" s="13">
        <f t="shared" si="46"/>
        <v>1896.2790000000002</v>
      </c>
      <c r="P265" s="51"/>
      <c r="Q265" s="587">
        <v>1264.1860000000001</v>
      </c>
      <c r="R265" s="587">
        <v>1264.1860000000001</v>
      </c>
      <c r="S265" s="562">
        <v>1149.26</v>
      </c>
      <c r="T265" s="562">
        <v>1149.26</v>
      </c>
      <c r="U265" s="554">
        <v>1149.26</v>
      </c>
      <c r="V265" s="477">
        <v>1149.26</v>
      </c>
      <c r="W265" s="477">
        <v>1149.26</v>
      </c>
      <c r="X265" s="477">
        <v>1149.26</v>
      </c>
      <c r="Y265" s="451">
        <v>1065</v>
      </c>
      <c r="Z265" s="451">
        <v>1065</v>
      </c>
      <c r="AA265" s="436">
        <v>967.4</v>
      </c>
      <c r="AB265" s="409">
        <v>967.4</v>
      </c>
      <c r="AC265" s="409">
        <v>967.4</v>
      </c>
      <c r="AD265" s="368">
        <v>882.66250000000002</v>
      </c>
      <c r="AE265" s="305">
        <v>706.13</v>
      </c>
      <c r="AF265" s="289">
        <v>706.25</v>
      </c>
      <c r="AG265" s="269">
        <v>565</v>
      </c>
      <c r="AH265" s="263">
        <v>540.3420000000001</v>
      </c>
      <c r="AI265" s="263">
        <v>540.3420000000001</v>
      </c>
      <c r="AJ265" s="208">
        <v>439</v>
      </c>
      <c r="AK265" s="234">
        <v>439</v>
      </c>
      <c r="AL265" s="208">
        <v>486.30581999999998</v>
      </c>
      <c r="AM265" s="208">
        <v>486.30581999999998</v>
      </c>
      <c r="AN265" s="208">
        <v>438.58749999999998</v>
      </c>
      <c r="AO265" s="191">
        <v>350.87</v>
      </c>
      <c r="AP265" s="312">
        <f t="shared" ca="1" si="56"/>
        <v>1</v>
      </c>
    </row>
    <row r="266" spans="1:49" ht="23.1" customHeight="1" x14ac:dyDescent="0.25">
      <c r="A266" s="449"/>
      <c r="B266" s="2">
        <v>2041</v>
      </c>
      <c r="C266" s="2" t="s">
        <v>488</v>
      </c>
      <c r="D266" s="4" t="s">
        <v>811</v>
      </c>
      <c r="E266" s="116">
        <f t="shared" si="58"/>
        <v>3800</v>
      </c>
      <c r="F266" s="117">
        <f t="shared" si="58"/>
        <v>2300</v>
      </c>
      <c r="G266" s="101"/>
      <c r="K266" s="202">
        <f t="shared" si="44"/>
        <v>3800</v>
      </c>
      <c r="L266" s="202">
        <f t="shared" si="44"/>
        <v>2300</v>
      </c>
      <c r="M266" s="51"/>
      <c r="N266" s="13">
        <f t="shared" si="45"/>
        <v>3756.5000000000005</v>
      </c>
      <c r="O266" s="13">
        <f t="shared" si="46"/>
        <v>2253.9</v>
      </c>
      <c r="P266" s="51"/>
      <c r="Q266" s="587">
        <v>1502.6000000000001</v>
      </c>
      <c r="R266" s="587">
        <v>1502.6000000000001</v>
      </c>
      <c r="S266" s="562">
        <v>1366</v>
      </c>
      <c r="T266" s="562">
        <v>1366</v>
      </c>
      <c r="U266" s="554">
        <v>1366</v>
      </c>
      <c r="V266" s="547">
        <v>1366</v>
      </c>
      <c r="W266" s="477">
        <v>1365.85</v>
      </c>
      <c r="X266" s="477">
        <v>1365.85</v>
      </c>
      <c r="Y266" s="450">
        <v>1264.67</v>
      </c>
      <c r="Z266" s="450">
        <v>1264.67</v>
      </c>
      <c r="AA266" s="436">
        <v>1149.7</v>
      </c>
      <c r="AB266" s="409">
        <v>1149.7</v>
      </c>
      <c r="AC266" s="409">
        <v>1149.7</v>
      </c>
      <c r="AD266" s="368">
        <v>1049</v>
      </c>
      <c r="AE266" s="305">
        <v>839.2</v>
      </c>
      <c r="AF266" s="289">
        <v>802.72499999999991</v>
      </c>
      <c r="AG266" s="277">
        <v>642.17999999999995</v>
      </c>
      <c r="AH266" s="263">
        <v>642.17999999999995</v>
      </c>
      <c r="AI266" s="263">
        <v>642.17999999999995</v>
      </c>
      <c r="AJ266" s="208">
        <v>522</v>
      </c>
      <c r="AK266" s="234">
        <v>522</v>
      </c>
      <c r="AL266" s="208">
        <v>577.96199999999999</v>
      </c>
      <c r="AM266" s="208">
        <v>577.96199999999999</v>
      </c>
      <c r="AN266" s="208">
        <v>521.25</v>
      </c>
      <c r="AO266" s="191">
        <v>417</v>
      </c>
      <c r="AP266" s="312">
        <f t="shared" ca="1" si="56"/>
        <v>1</v>
      </c>
    </row>
    <row r="267" spans="1:49" ht="23.1" customHeight="1" x14ac:dyDescent="0.25">
      <c r="A267" s="449"/>
      <c r="B267" s="2">
        <v>2042</v>
      </c>
      <c r="C267" s="2" t="s">
        <v>489</v>
      </c>
      <c r="D267" s="4" t="s">
        <v>812</v>
      </c>
      <c r="E267" s="116">
        <f t="shared" si="58"/>
        <v>5000</v>
      </c>
      <c r="F267" s="117">
        <f t="shared" si="58"/>
        <v>3000</v>
      </c>
      <c r="G267" s="101"/>
      <c r="K267" s="202">
        <f t="shared" si="44"/>
        <v>5000</v>
      </c>
      <c r="L267" s="202">
        <f t="shared" si="44"/>
        <v>3000</v>
      </c>
      <c r="M267" s="51"/>
      <c r="N267" s="13">
        <f t="shared" si="45"/>
        <v>4958.2225000000008</v>
      </c>
      <c r="O267" s="13">
        <f t="shared" si="46"/>
        <v>2974.9335000000001</v>
      </c>
      <c r="P267" s="51"/>
      <c r="Q267" s="587">
        <v>1983.2890000000002</v>
      </c>
      <c r="R267" s="587">
        <v>1983.2890000000002</v>
      </c>
      <c r="S267" s="562">
        <v>1802.99</v>
      </c>
      <c r="T267" s="562">
        <v>1802.99</v>
      </c>
      <c r="U267" s="554">
        <v>1802.99</v>
      </c>
      <c r="V267" s="547">
        <v>1802.99</v>
      </c>
      <c r="W267" s="477">
        <v>1802.99</v>
      </c>
      <c r="X267" s="477">
        <v>1802.99</v>
      </c>
      <c r="Y267" s="451">
        <v>1670</v>
      </c>
      <c r="Z267" s="451">
        <v>1670</v>
      </c>
      <c r="AA267" s="436">
        <v>1517.67</v>
      </c>
      <c r="AB267" s="409">
        <v>1517.67</v>
      </c>
      <c r="AC267" s="409">
        <v>1517.67</v>
      </c>
      <c r="AD267" s="368">
        <v>1384.7375</v>
      </c>
      <c r="AE267" s="305">
        <v>1107.79</v>
      </c>
      <c r="AF267" s="289">
        <v>1059.6300000000001</v>
      </c>
      <c r="AG267" s="277">
        <v>847.70400000000006</v>
      </c>
      <c r="AH267" s="263">
        <v>847.70400000000006</v>
      </c>
      <c r="AI267" s="263">
        <v>847.70400000000006</v>
      </c>
      <c r="AJ267" s="208">
        <v>689</v>
      </c>
      <c r="AK267" s="234">
        <v>689</v>
      </c>
      <c r="AL267" s="208">
        <v>762.93755999999996</v>
      </c>
      <c r="AM267" s="208">
        <v>762.93755999999996</v>
      </c>
      <c r="AN267" s="208">
        <v>688.07500000000005</v>
      </c>
      <c r="AO267" s="191">
        <v>550.46</v>
      </c>
      <c r="AP267" s="312">
        <f t="shared" ca="1" si="56"/>
        <v>1</v>
      </c>
    </row>
    <row r="268" spans="1:49" ht="23.1" customHeight="1" x14ac:dyDescent="0.35">
      <c r="A268" s="449"/>
      <c r="B268" s="2">
        <v>2042</v>
      </c>
      <c r="C268" s="2" t="s">
        <v>671</v>
      </c>
      <c r="D268" s="4" t="s">
        <v>813</v>
      </c>
      <c r="E268" s="116">
        <f t="shared" si="58"/>
        <v>6500</v>
      </c>
      <c r="F268" s="117">
        <f t="shared" si="58"/>
        <v>3900</v>
      </c>
      <c r="G268" s="101"/>
      <c r="H268" s="456" t="s">
        <v>553</v>
      </c>
      <c r="K268" s="202">
        <f t="shared" si="44"/>
        <v>6500</v>
      </c>
      <c r="L268" s="202">
        <f t="shared" si="44"/>
        <v>3900</v>
      </c>
      <c r="M268" s="51"/>
      <c r="N268" s="13">
        <f t="shared" si="45"/>
        <v>6465.3050000000003</v>
      </c>
      <c r="O268" s="13">
        <f t="shared" si="46"/>
        <v>3879.1830000000004</v>
      </c>
      <c r="P268" s="51"/>
      <c r="Q268" s="587">
        <v>2586.1220000000003</v>
      </c>
      <c r="R268" s="587">
        <v>2586.1220000000003</v>
      </c>
      <c r="S268" s="562">
        <v>2351.02</v>
      </c>
      <c r="T268" s="562">
        <v>2351.02</v>
      </c>
      <c r="U268" s="554">
        <v>2351.02</v>
      </c>
      <c r="V268" s="477">
        <v>2351.02</v>
      </c>
      <c r="W268" s="477">
        <v>2351.02</v>
      </c>
      <c r="X268" s="477">
        <v>2351.02</v>
      </c>
      <c r="Y268" s="451">
        <v>2352</v>
      </c>
      <c r="Z268" s="451">
        <v>2352</v>
      </c>
      <c r="AA268" s="436">
        <v>1903.38</v>
      </c>
      <c r="AB268" s="409">
        <v>1903.38</v>
      </c>
      <c r="AC268" s="409">
        <v>1903.38</v>
      </c>
      <c r="AD268" s="368">
        <v>1762.625</v>
      </c>
      <c r="AE268" s="305">
        <v>1410.1</v>
      </c>
      <c r="AF268" s="289">
        <v>1384.9275</v>
      </c>
      <c r="AG268" s="277">
        <v>1107.942</v>
      </c>
      <c r="AH268" s="263">
        <v>1107.942</v>
      </c>
      <c r="AI268" s="263">
        <v>1107.942</v>
      </c>
      <c r="AJ268" s="208">
        <v>916</v>
      </c>
      <c r="AK268" s="234">
        <v>916</v>
      </c>
      <c r="AL268" s="208">
        <v>762.93755999999996</v>
      </c>
      <c r="AM268" s="208">
        <v>762.93755999999996</v>
      </c>
      <c r="AN268" s="208">
        <v>688.07500000000005</v>
      </c>
      <c r="AO268" s="191">
        <v>550.46</v>
      </c>
      <c r="AP268" s="312">
        <f t="shared" ca="1" si="56"/>
        <v>1</v>
      </c>
    </row>
    <row r="269" spans="1:49" ht="23.1" customHeight="1" x14ac:dyDescent="0.25">
      <c r="A269" s="449"/>
      <c r="B269" s="2">
        <v>2043</v>
      </c>
      <c r="C269" s="2" t="s">
        <v>490</v>
      </c>
      <c r="D269" s="4" t="s">
        <v>814</v>
      </c>
      <c r="E269" s="116">
        <f t="shared" si="58"/>
        <v>10700</v>
      </c>
      <c r="F269" s="117">
        <f t="shared" si="58"/>
        <v>6500</v>
      </c>
      <c r="G269" s="101"/>
      <c r="K269" s="202">
        <f t="shared" si="44"/>
        <v>10700</v>
      </c>
      <c r="L269" s="202">
        <f t="shared" si="44"/>
        <v>6500</v>
      </c>
      <c r="M269" s="51"/>
      <c r="N269" s="13">
        <f t="shared" si="45"/>
        <v>10694.145</v>
      </c>
      <c r="O269" s="13">
        <f t="shared" si="46"/>
        <v>6416.487000000001</v>
      </c>
      <c r="P269" s="51"/>
      <c r="Q269" s="587">
        <v>4277.6580000000004</v>
      </c>
      <c r="R269" s="587">
        <v>4277.6580000000004</v>
      </c>
      <c r="S269" s="562">
        <v>3888.78</v>
      </c>
      <c r="T269" s="562">
        <v>3888.78</v>
      </c>
      <c r="U269" s="554">
        <v>3888.78</v>
      </c>
      <c r="V269" s="477">
        <v>3888.78</v>
      </c>
      <c r="W269" s="477">
        <v>3888.78</v>
      </c>
      <c r="X269" s="477">
        <v>3888.78</v>
      </c>
      <c r="Y269" s="451">
        <v>3600.9</v>
      </c>
      <c r="Z269" s="451">
        <v>3600.9</v>
      </c>
      <c r="AA269" s="436">
        <v>1931.84</v>
      </c>
      <c r="AB269" s="409">
        <v>1931.84</v>
      </c>
      <c r="AC269" s="409">
        <v>1931.84</v>
      </c>
      <c r="AD269" s="368">
        <v>1736.6624999999999</v>
      </c>
      <c r="AE269" s="305">
        <v>1389.33</v>
      </c>
      <c r="AF269" s="289">
        <v>2116.125</v>
      </c>
      <c r="AG269" s="277">
        <v>1692.9</v>
      </c>
      <c r="AH269" s="263">
        <v>1692.9</v>
      </c>
      <c r="AI269" s="263">
        <v>1692.9</v>
      </c>
      <c r="AJ269" s="208">
        <v>1524.4613999999999</v>
      </c>
      <c r="AK269" s="208">
        <v>1524.4613999999999</v>
      </c>
      <c r="AL269" s="208">
        <v>1524.4613999999999</v>
      </c>
      <c r="AM269" s="208">
        <v>1524.4613999999999</v>
      </c>
      <c r="AN269" s="208">
        <v>1374.875</v>
      </c>
      <c r="AO269" s="191">
        <v>1099.9000000000001</v>
      </c>
      <c r="AP269" s="312">
        <f t="shared" ca="1" si="56"/>
        <v>1</v>
      </c>
    </row>
    <row r="270" spans="1:49" ht="23.1" customHeight="1" x14ac:dyDescent="0.25">
      <c r="A270" s="449"/>
      <c r="D270" s="136"/>
      <c r="E270" s="138"/>
      <c r="F270" s="139"/>
      <c r="G270" s="101"/>
      <c r="K270" s="202">
        <f t="shared" si="44"/>
        <v>0</v>
      </c>
      <c r="L270" s="202">
        <f t="shared" si="44"/>
        <v>0</v>
      </c>
      <c r="M270" s="51"/>
      <c r="N270" s="13"/>
      <c r="O270" s="13"/>
      <c r="P270" s="51"/>
      <c r="Q270" s="554"/>
      <c r="R270" s="554"/>
      <c r="S270" s="554"/>
      <c r="T270" s="554"/>
      <c r="U270" s="554"/>
      <c r="V270" s="477"/>
      <c r="W270" s="477"/>
      <c r="X270" s="477"/>
      <c r="Y270" s="451"/>
      <c r="Z270" s="451"/>
      <c r="AA270" s="436"/>
      <c r="AB270" s="409"/>
      <c r="AC270" s="409"/>
      <c r="AD270" s="368"/>
      <c r="AE270" s="305"/>
      <c r="AF270" s="289"/>
      <c r="AG270" s="277"/>
      <c r="AH270" s="263"/>
      <c r="AI270" s="263"/>
      <c r="AJ270" s="208"/>
      <c r="AK270" s="208"/>
      <c r="AL270" s="208"/>
      <c r="AM270" s="208"/>
      <c r="AN270" s="208"/>
      <c r="AO270" s="191"/>
      <c r="AP270" s="312" t="e">
        <f t="shared" ca="1" si="56"/>
        <v>#DIV/0!</v>
      </c>
    </row>
    <row r="271" spans="1:49" s="144" customFormat="1" ht="23.1" customHeight="1" x14ac:dyDescent="0.25">
      <c r="A271" s="2"/>
      <c r="B271" s="2"/>
      <c r="C271" s="2"/>
      <c r="D271" s="615" t="s">
        <v>835</v>
      </c>
      <c r="E271" s="615"/>
      <c r="F271" s="615"/>
      <c r="G271" s="615"/>
      <c r="H271" s="615"/>
      <c r="I271" s="615"/>
      <c r="J271" s="34"/>
      <c r="K271" s="202">
        <f t="shared" si="44"/>
        <v>0</v>
      </c>
      <c r="L271" s="202">
        <f t="shared" si="44"/>
        <v>0</v>
      </c>
      <c r="M271" s="2"/>
      <c r="N271" s="13"/>
      <c r="O271" s="13"/>
      <c r="P271" s="2"/>
      <c r="Q271" s="588">
        <v>45614</v>
      </c>
      <c r="R271" s="588">
        <v>45589</v>
      </c>
      <c r="S271" s="571">
        <v>45569</v>
      </c>
      <c r="T271" s="571">
        <v>45569</v>
      </c>
      <c r="U271" s="553">
        <v>45483</v>
      </c>
      <c r="V271" s="535">
        <v>45455</v>
      </c>
      <c r="W271" s="510">
        <v>45425</v>
      </c>
      <c r="X271" s="474">
        <v>220324</v>
      </c>
      <c r="Y271" s="474">
        <v>220324</v>
      </c>
      <c r="Z271" s="398"/>
      <c r="AA271" s="400"/>
      <c r="AB271" s="401"/>
      <c r="AC271" s="401"/>
      <c r="AD271" s="329"/>
      <c r="AE271" s="329"/>
      <c r="AF271" s="330"/>
      <c r="AG271" s="280"/>
      <c r="AH271" s="331"/>
      <c r="AI271" s="331"/>
      <c r="AJ271" s="237"/>
      <c r="AK271" s="334"/>
      <c r="AL271" s="237"/>
      <c r="AM271" s="237"/>
      <c r="AN271" s="237"/>
      <c r="AO271" s="197"/>
      <c r="AP271" s="312">
        <f t="shared" ca="1" si="56"/>
        <v>1.0005483778981772</v>
      </c>
      <c r="AR271" s="34"/>
      <c r="AS271" s="34"/>
      <c r="AT271" s="34"/>
      <c r="AU271" s="34"/>
      <c r="AV271" s="34"/>
      <c r="AW271" s="34"/>
    </row>
    <row r="272" spans="1:49" s="66" customFormat="1" ht="23.1" customHeight="1" x14ac:dyDescent="0.25">
      <c r="A272" s="517" t="s">
        <v>256</v>
      </c>
      <c r="B272" s="2">
        <v>419</v>
      </c>
      <c r="C272" s="2" t="s">
        <v>356</v>
      </c>
      <c r="D272" s="4" t="s">
        <v>815</v>
      </c>
      <c r="E272" s="116">
        <f t="shared" ref="E272:E273" si="59">K272</f>
        <v>15200</v>
      </c>
      <c r="F272" s="117">
        <f t="shared" ref="F272:F273" si="60">L272</f>
        <v>9200</v>
      </c>
      <c r="G272" s="101"/>
      <c r="H272" s="45"/>
      <c r="I272" s="45"/>
      <c r="J272" s="71"/>
      <c r="K272" s="202">
        <f t="shared" ref="K272:K273" si="61">MROUND(N272+48,100)</f>
        <v>15200</v>
      </c>
      <c r="L272" s="202">
        <f t="shared" ref="L272:L273" si="62">MROUND(O272+48,100)</f>
        <v>9200</v>
      </c>
      <c r="M272" s="51"/>
      <c r="N272" s="13">
        <f t="shared" ref="N272:N273" si="63">Q272*$N$7</f>
        <v>15197.650000000001</v>
      </c>
      <c r="O272" s="13">
        <f t="shared" ref="O272:O273" si="64">Q272*$O$7</f>
        <v>9118.59</v>
      </c>
      <c r="P272" s="63"/>
      <c r="Q272" s="587">
        <v>6079.06</v>
      </c>
      <c r="R272" s="587">
        <v>6079.06</v>
      </c>
      <c r="S272" s="562">
        <v>6079.06</v>
      </c>
      <c r="T272" s="562">
        <v>6079.06</v>
      </c>
      <c r="U272" s="554">
        <v>6079.06</v>
      </c>
      <c r="V272" s="536">
        <v>6079.06</v>
      </c>
      <c r="W272" s="398">
        <v>5628.77</v>
      </c>
      <c r="X272" s="398">
        <v>5628.77</v>
      </c>
      <c r="Y272" s="398">
        <v>5628.77</v>
      </c>
      <c r="Z272" s="398">
        <v>4044.2660180999987</v>
      </c>
      <c r="AA272" s="400">
        <v>4044.2660180999987</v>
      </c>
      <c r="AB272" s="409">
        <v>4044.2660180999987</v>
      </c>
      <c r="AC272" s="409">
        <v>4044.2660180999987</v>
      </c>
      <c r="AD272" s="368">
        <v>3486.4362224999991</v>
      </c>
      <c r="AE272" s="300">
        <v>2789.1489779999993</v>
      </c>
      <c r="AF272" s="289">
        <v>2789.1489779999993</v>
      </c>
      <c r="AG272" s="277">
        <v>2231.3191823999996</v>
      </c>
      <c r="AH272" s="263">
        <v>2231.3191823999996</v>
      </c>
      <c r="AI272" s="263">
        <v>2231.3191823999996</v>
      </c>
      <c r="AJ272" s="208">
        <v>1859.4326519999997</v>
      </c>
      <c r="AK272" s="208">
        <v>1859.4326519999997</v>
      </c>
      <c r="AL272" s="208">
        <v>1859.4326519999997</v>
      </c>
      <c r="AM272" s="208">
        <v>1859.4326519999997</v>
      </c>
      <c r="AN272" s="208">
        <v>1676.9775</v>
      </c>
      <c r="AO272" s="192">
        <v>1341.5819999999999</v>
      </c>
      <c r="AP272" s="312">
        <f t="shared" ref="AP272:AP273" ca="1" si="65">Q272/OFFSET(Q272,0,1)</f>
        <v>1</v>
      </c>
      <c r="AQ272" s="144"/>
    </row>
    <row r="273" spans="1:43" ht="23.1" customHeight="1" x14ac:dyDescent="0.25">
      <c r="A273" s="517" t="s">
        <v>256</v>
      </c>
      <c r="B273" s="2">
        <v>420</v>
      </c>
      <c r="C273" s="2" t="s">
        <v>357</v>
      </c>
      <c r="D273" s="4" t="s">
        <v>816</v>
      </c>
      <c r="E273" s="116">
        <f t="shared" si="59"/>
        <v>24700</v>
      </c>
      <c r="F273" s="117">
        <f t="shared" si="60"/>
        <v>14900</v>
      </c>
      <c r="G273" s="101"/>
      <c r="H273" s="45"/>
      <c r="I273" s="45"/>
      <c r="J273" s="71"/>
      <c r="K273" s="202">
        <f t="shared" si="61"/>
        <v>24700</v>
      </c>
      <c r="L273" s="202">
        <f t="shared" si="62"/>
        <v>14900</v>
      </c>
      <c r="M273" s="51"/>
      <c r="N273" s="13">
        <f t="shared" si="63"/>
        <v>24700.300000000003</v>
      </c>
      <c r="O273" s="13">
        <f t="shared" si="64"/>
        <v>14820.18</v>
      </c>
      <c r="P273" s="51"/>
      <c r="Q273" s="587">
        <v>9880.1200000000008</v>
      </c>
      <c r="R273" s="587">
        <v>9880.1200000000008</v>
      </c>
      <c r="S273" s="562">
        <v>9880.1200000000008</v>
      </c>
      <c r="T273" s="562">
        <v>9880.1200000000008</v>
      </c>
      <c r="U273" s="554">
        <v>9880.1200000000008</v>
      </c>
      <c r="V273" s="536">
        <v>9880.1200000000008</v>
      </c>
      <c r="W273" s="398">
        <v>9148.26</v>
      </c>
      <c r="X273" s="398">
        <v>9148.26</v>
      </c>
      <c r="Y273" s="398">
        <v>9148.26</v>
      </c>
      <c r="Z273" s="398">
        <v>6573.7477921499994</v>
      </c>
      <c r="AA273" s="400">
        <v>6573.7477921499994</v>
      </c>
      <c r="AB273" s="409">
        <v>6573.7477921499994</v>
      </c>
      <c r="AC273" s="409">
        <v>6573.7477921499994</v>
      </c>
      <c r="AD273" s="368">
        <v>5667.02395875</v>
      </c>
      <c r="AE273" s="300">
        <v>4533.6191669999998</v>
      </c>
      <c r="AF273" s="289">
        <v>4533.6191669999998</v>
      </c>
      <c r="AG273" s="277">
        <v>3626.8953336</v>
      </c>
      <c r="AH273" s="263">
        <v>3626.8953336</v>
      </c>
      <c r="AI273" s="263">
        <v>3626.8953336</v>
      </c>
      <c r="AJ273" s="208">
        <v>3022.4127779999999</v>
      </c>
      <c r="AK273" s="208">
        <v>3022.4127779999999</v>
      </c>
      <c r="AL273" s="208">
        <v>3022.4127779999999</v>
      </c>
      <c r="AM273" s="208">
        <v>3022.4127779999999</v>
      </c>
      <c r="AN273" s="208">
        <v>2725.8412500000004</v>
      </c>
      <c r="AO273" s="190">
        <v>2180.6730000000002</v>
      </c>
      <c r="AP273" s="312">
        <f t="shared" ca="1" si="65"/>
        <v>1</v>
      </c>
    </row>
    <row r="274" spans="1:43" ht="23.1" customHeight="1" x14ac:dyDescent="0.25">
      <c r="A274" s="517" t="s">
        <v>256</v>
      </c>
      <c r="B274" s="2">
        <v>421</v>
      </c>
      <c r="C274" s="2" t="s">
        <v>358</v>
      </c>
      <c r="D274" s="4" t="s">
        <v>817</v>
      </c>
      <c r="E274" s="116">
        <f t="shared" ref="E274:F275" si="66">K274</f>
        <v>32000</v>
      </c>
      <c r="F274" s="117">
        <f t="shared" si="66"/>
        <v>19200</v>
      </c>
      <c r="G274" s="101"/>
      <c r="H274" s="45"/>
      <c r="I274" s="45"/>
      <c r="J274" s="71"/>
      <c r="K274" s="202">
        <f t="shared" ref="K274:L335" si="67">MROUND(N274+48,100)</f>
        <v>32000</v>
      </c>
      <c r="L274" s="202">
        <f t="shared" si="67"/>
        <v>19200</v>
      </c>
      <c r="M274" s="51"/>
      <c r="N274" s="13">
        <f t="shared" si="45"/>
        <v>31988.724999999999</v>
      </c>
      <c r="O274" s="13">
        <f t="shared" si="46"/>
        <v>19193.235000000001</v>
      </c>
      <c r="P274" s="51"/>
      <c r="Q274" s="589">
        <v>12795.49</v>
      </c>
      <c r="R274" s="589">
        <v>12795.49</v>
      </c>
      <c r="S274" s="579">
        <v>12795.49</v>
      </c>
      <c r="T274" s="579">
        <v>12795.49</v>
      </c>
      <c r="U274" s="556">
        <v>12795.49</v>
      </c>
      <c r="V274" s="537">
        <v>12795.49</v>
      </c>
      <c r="W274" s="398">
        <v>11847.67</v>
      </c>
      <c r="X274" s="398">
        <v>11847.67</v>
      </c>
      <c r="Y274" s="398">
        <v>11847.67</v>
      </c>
      <c r="Z274" s="398">
        <v>8512.6490756999992</v>
      </c>
      <c r="AA274" s="400">
        <v>8512.6490756999992</v>
      </c>
      <c r="AB274" s="409">
        <v>8512.6490756999992</v>
      </c>
      <c r="AC274" s="409">
        <v>8512.6490756999992</v>
      </c>
      <c r="AD274" s="368">
        <v>7338.4905825000005</v>
      </c>
      <c r="AE274" s="300">
        <v>5870.7924660000008</v>
      </c>
      <c r="AF274" s="289">
        <v>5870.7924660000008</v>
      </c>
      <c r="AG274" s="277">
        <v>4696.6339728000003</v>
      </c>
      <c r="AH274" s="263">
        <v>4696.6339728000003</v>
      </c>
      <c r="AI274" s="263">
        <v>4696.6339728000003</v>
      </c>
      <c r="AJ274" s="208">
        <v>3913.8616440000001</v>
      </c>
      <c r="AK274" s="208">
        <v>3913.8616440000001</v>
      </c>
      <c r="AL274" s="208">
        <v>3913.8616440000001</v>
      </c>
      <c r="AM274" s="208">
        <v>3913.8616440000001</v>
      </c>
      <c r="AN274" s="208">
        <v>3529.8175000000001</v>
      </c>
      <c r="AO274" s="190">
        <v>2823.8540000000003</v>
      </c>
      <c r="AP274" s="312">
        <f t="shared" ca="1" si="56"/>
        <v>1</v>
      </c>
    </row>
    <row r="275" spans="1:43" ht="23.1" customHeight="1" x14ac:dyDescent="0.25">
      <c r="A275" s="516" t="s">
        <v>891</v>
      </c>
      <c r="C275" s="2" t="s">
        <v>657</v>
      </c>
      <c r="D275" s="4" t="s">
        <v>892</v>
      </c>
      <c r="E275" s="116">
        <f t="shared" si="66"/>
        <v>14600</v>
      </c>
      <c r="F275" s="117">
        <f t="shared" si="66"/>
        <v>8800</v>
      </c>
      <c r="G275" s="101"/>
      <c r="H275" s="45"/>
      <c r="I275" s="45"/>
      <c r="J275" s="71"/>
      <c r="K275" s="202">
        <f t="shared" si="67"/>
        <v>14600</v>
      </c>
      <c r="L275" s="202">
        <f t="shared" si="67"/>
        <v>8800</v>
      </c>
      <c r="M275" s="51"/>
      <c r="N275" s="13">
        <f t="shared" si="45"/>
        <v>14559.525000000001</v>
      </c>
      <c r="O275" s="13">
        <f t="shared" si="46"/>
        <v>8735.7150000000001</v>
      </c>
      <c r="P275" s="51"/>
      <c r="Q275" s="587">
        <v>5823.81</v>
      </c>
      <c r="R275" s="587">
        <v>5823.81</v>
      </c>
      <c r="S275" s="562">
        <v>5823.81</v>
      </c>
      <c r="T275" s="562">
        <v>5823.81</v>
      </c>
      <c r="U275" s="554">
        <v>5823.81</v>
      </c>
      <c r="V275" s="522">
        <v>5823.81</v>
      </c>
      <c r="W275" s="398">
        <v>5823.81</v>
      </c>
      <c r="X275" s="398">
        <v>5823.81</v>
      </c>
      <c r="Y275" s="398">
        <v>5823.81</v>
      </c>
      <c r="Z275" s="398">
        <v>5823.81</v>
      </c>
      <c r="AA275" s="436">
        <v>5823.81</v>
      </c>
      <c r="AB275" s="399">
        <v>5570.6172500000002</v>
      </c>
      <c r="AC275" s="399">
        <v>5570.6172500000002</v>
      </c>
      <c r="AD275" s="371">
        <v>5064.1975000000002</v>
      </c>
      <c r="AE275" s="303">
        <v>3492.55</v>
      </c>
      <c r="AF275" s="289">
        <v>0</v>
      </c>
      <c r="AG275" s="277"/>
      <c r="AH275" s="208"/>
      <c r="AI275" s="208"/>
      <c r="AJ275" s="208"/>
      <c r="AK275" s="208">
        <v>0</v>
      </c>
      <c r="AL275" s="208">
        <v>0</v>
      </c>
      <c r="AM275" s="208">
        <v>0</v>
      </c>
      <c r="AN275" s="208">
        <v>0</v>
      </c>
      <c r="AO275" s="190"/>
      <c r="AP275" s="312">
        <f t="shared" ca="1" si="56"/>
        <v>1</v>
      </c>
    </row>
    <row r="276" spans="1:43" ht="9.9499999999999993" customHeight="1" x14ac:dyDescent="0.25">
      <c r="D276" s="136"/>
      <c r="E276" s="138"/>
      <c r="F276" s="139"/>
      <c r="K276" s="202">
        <f t="shared" si="67"/>
        <v>0</v>
      </c>
      <c r="L276" s="202">
        <f t="shared" si="67"/>
        <v>0</v>
      </c>
      <c r="M276" s="51"/>
      <c r="N276" s="13"/>
      <c r="O276" s="13"/>
      <c r="P276" s="51"/>
      <c r="Q276" s="398"/>
      <c r="R276" s="398"/>
      <c r="S276" s="398"/>
      <c r="T276" s="398"/>
      <c r="U276" s="398"/>
      <c r="V276" s="398"/>
      <c r="W276" s="398"/>
      <c r="X276" s="398"/>
      <c r="Y276" s="398"/>
      <c r="Z276" s="398"/>
      <c r="AA276" s="400"/>
      <c r="AB276" s="399"/>
      <c r="AC276" s="399"/>
      <c r="AD276" s="371"/>
      <c r="AE276" s="300"/>
      <c r="AF276" s="289"/>
      <c r="AG276" s="277"/>
      <c r="AH276" s="208"/>
      <c r="AI276" s="208"/>
      <c r="AJ276" s="208"/>
      <c r="AK276" s="208"/>
      <c r="AL276" s="208"/>
      <c r="AM276" s="208"/>
      <c r="AN276" s="208"/>
      <c r="AO276" s="190"/>
      <c r="AP276" s="312" t="e">
        <f t="shared" ca="1" si="56"/>
        <v>#DIV/0!</v>
      </c>
    </row>
    <row r="277" spans="1:43" ht="23.1" customHeight="1" x14ac:dyDescent="0.25">
      <c r="D277" s="615" t="s">
        <v>3</v>
      </c>
      <c r="E277" s="615"/>
      <c r="F277" s="615"/>
      <c r="G277" s="615"/>
      <c r="H277" s="615"/>
      <c r="I277" s="615"/>
      <c r="J277" s="34"/>
      <c r="K277" s="202">
        <f t="shared" si="67"/>
        <v>0</v>
      </c>
      <c r="L277" s="202">
        <f t="shared" si="67"/>
        <v>0</v>
      </c>
      <c r="M277" s="2"/>
      <c r="N277" s="13"/>
      <c r="O277" s="13"/>
      <c r="P277" s="2"/>
      <c r="Q277" s="588">
        <v>45589</v>
      </c>
      <c r="R277" s="588">
        <v>45589</v>
      </c>
      <c r="S277" s="571">
        <v>45569</v>
      </c>
      <c r="T277" s="571">
        <v>45569</v>
      </c>
      <c r="U277" s="553">
        <v>45480</v>
      </c>
      <c r="V277" s="476">
        <v>45455</v>
      </c>
      <c r="W277" s="476">
        <v>45425</v>
      </c>
      <c r="X277" s="476">
        <v>45394</v>
      </c>
      <c r="Y277" s="473">
        <v>220324</v>
      </c>
      <c r="Z277" s="398"/>
      <c r="AA277" s="400"/>
      <c r="AB277" s="399"/>
      <c r="AC277" s="399"/>
      <c r="AD277" s="333"/>
      <c r="AE277" s="333"/>
      <c r="AF277" s="330"/>
      <c r="AG277" s="280"/>
      <c r="AH277" s="331"/>
      <c r="AI277" s="331"/>
      <c r="AJ277" s="208">
        <v>1043.5332599999999</v>
      </c>
      <c r="AK277" s="208">
        <v>1043.5332599999999</v>
      </c>
      <c r="AL277" s="208">
        <v>1043.5332599999999</v>
      </c>
      <c r="AM277" s="208">
        <v>1043.5332599999999</v>
      </c>
      <c r="AN277" s="208">
        <v>941.13749999999993</v>
      </c>
      <c r="AO277" s="191">
        <v>752.91</v>
      </c>
      <c r="AP277" s="312">
        <f t="shared" ca="1" si="56"/>
        <v>1</v>
      </c>
    </row>
    <row r="278" spans="1:43" ht="23.1" customHeight="1" x14ac:dyDescent="0.25">
      <c r="A278" s="449" t="s">
        <v>251</v>
      </c>
      <c r="B278" s="2">
        <v>2003</v>
      </c>
      <c r="C278" s="2" t="s">
        <v>765</v>
      </c>
      <c r="D278" s="4" t="s">
        <v>764</v>
      </c>
      <c r="E278" s="116">
        <f t="shared" ref="E278:F279" si="68">K278</f>
        <v>5800</v>
      </c>
      <c r="F278" s="117">
        <f t="shared" si="68"/>
        <v>3500</v>
      </c>
      <c r="G278" s="101"/>
      <c r="K278" s="202">
        <f t="shared" si="67"/>
        <v>5800</v>
      </c>
      <c r="L278" s="202">
        <f t="shared" si="67"/>
        <v>3500</v>
      </c>
      <c r="M278" s="51"/>
      <c r="N278" s="13">
        <f t="shared" si="45"/>
        <v>5705.7000000000007</v>
      </c>
      <c r="O278" s="13">
        <f t="shared" si="46"/>
        <v>3423.42</v>
      </c>
      <c r="P278" s="51"/>
      <c r="Q278" s="587">
        <v>2282.2800000000002</v>
      </c>
      <c r="R278" s="587">
        <v>2282.2800000000002</v>
      </c>
      <c r="S278" s="562">
        <v>2074.8000000000002</v>
      </c>
      <c r="T278" s="562">
        <v>2074.8000000000002</v>
      </c>
      <c r="U278" s="554">
        <v>2074.8000000000002</v>
      </c>
      <c r="V278" s="477">
        <v>2074.8000000000002</v>
      </c>
      <c r="W278" s="477">
        <v>2074.8000000000002</v>
      </c>
      <c r="X278" s="477">
        <v>2074.8000000000002</v>
      </c>
      <c r="Y278" s="450">
        <v>1995</v>
      </c>
      <c r="Z278" s="450">
        <v>1995</v>
      </c>
      <c r="AA278" s="436">
        <v>1813.81</v>
      </c>
      <c r="AB278" s="399">
        <v>1734.9293500000001</v>
      </c>
      <c r="AC278" s="399">
        <v>1734.9293500000001</v>
      </c>
      <c r="AD278" s="371">
        <v>1577.2085</v>
      </c>
      <c r="AE278" s="305">
        <v>1087.73</v>
      </c>
      <c r="AF278" s="289">
        <v>1450</v>
      </c>
      <c r="AG278" s="277">
        <v>1160</v>
      </c>
      <c r="AH278" s="263">
        <v>1160</v>
      </c>
      <c r="AI278" s="263"/>
      <c r="AJ278" s="208">
        <v>1043.5332599999999</v>
      </c>
      <c r="AK278" s="208">
        <v>1043.5332599999999</v>
      </c>
      <c r="AL278" s="208">
        <v>1043.5332599999999</v>
      </c>
      <c r="AM278" s="208">
        <v>1043.5332599999999</v>
      </c>
      <c r="AN278" s="208">
        <v>941.13749999999993</v>
      </c>
      <c r="AO278" s="191">
        <v>752.91</v>
      </c>
      <c r="AP278" s="312">
        <f t="shared" ca="1" si="56"/>
        <v>1</v>
      </c>
    </row>
    <row r="279" spans="1:43" ht="23.1" customHeight="1" x14ac:dyDescent="0.25">
      <c r="A279" s="449" t="s">
        <v>251</v>
      </c>
      <c r="B279" s="2">
        <v>2003</v>
      </c>
      <c r="C279" s="2" t="s">
        <v>465</v>
      </c>
      <c r="D279" s="4" t="s">
        <v>163</v>
      </c>
      <c r="E279" s="116">
        <f t="shared" si="68"/>
        <v>7100</v>
      </c>
      <c r="F279" s="117">
        <f t="shared" si="68"/>
        <v>4300</v>
      </c>
      <c r="G279" s="101"/>
      <c r="K279" s="202">
        <f t="shared" si="67"/>
        <v>7100</v>
      </c>
      <c r="L279" s="202">
        <f t="shared" si="67"/>
        <v>4300</v>
      </c>
      <c r="M279" s="51"/>
      <c r="N279" s="13">
        <f t="shared" si="45"/>
        <v>7053.0749999999998</v>
      </c>
      <c r="O279" s="13">
        <f t="shared" si="46"/>
        <v>4231.8450000000003</v>
      </c>
      <c r="P279" s="51"/>
      <c r="Q279" s="587">
        <v>2821.23</v>
      </c>
      <c r="R279" s="587">
        <v>2821.23</v>
      </c>
      <c r="S279" s="562">
        <v>2564.75</v>
      </c>
      <c r="T279" s="562">
        <v>2564.75</v>
      </c>
      <c r="U279" s="554">
        <v>2564.75</v>
      </c>
      <c r="V279" s="477">
        <v>2564.75</v>
      </c>
      <c r="W279" s="477">
        <v>2564.75</v>
      </c>
      <c r="X279" s="477">
        <v>2564.75</v>
      </c>
      <c r="Y279" s="450">
        <v>2475</v>
      </c>
      <c r="Z279" s="450">
        <v>2475</v>
      </c>
      <c r="AA279" s="436">
        <v>2250</v>
      </c>
      <c r="AB279" s="399">
        <v>2166.7662500000001</v>
      </c>
      <c r="AC279" s="399">
        <v>2166.7662500000001</v>
      </c>
      <c r="AD279" s="368">
        <v>1969.7874999999999</v>
      </c>
      <c r="AE279" s="305">
        <v>1575.83</v>
      </c>
      <c r="AF279" s="289">
        <v>1450</v>
      </c>
      <c r="AG279" s="277">
        <v>1160</v>
      </c>
      <c r="AH279" s="263">
        <v>1160</v>
      </c>
      <c r="AI279" s="263">
        <v>1160</v>
      </c>
      <c r="AJ279" s="208">
        <v>1043.5332599999999</v>
      </c>
      <c r="AK279" s="208">
        <v>1043.5332599999999</v>
      </c>
      <c r="AL279" s="208">
        <v>1043.5332599999999</v>
      </c>
      <c r="AM279" s="208">
        <v>1043.5332599999999</v>
      </c>
      <c r="AN279" s="208">
        <v>941.13749999999993</v>
      </c>
      <c r="AO279" s="191">
        <v>752.91</v>
      </c>
      <c r="AP279" s="312">
        <f t="shared" ca="1" si="56"/>
        <v>1</v>
      </c>
    </row>
    <row r="280" spans="1:43" ht="9.9499999999999993" customHeight="1" x14ac:dyDescent="0.25">
      <c r="D280" s="136"/>
      <c r="E280" s="138"/>
      <c r="F280" s="139"/>
      <c r="G280" s="101"/>
      <c r="K280" s="202">
        <f t="shared" si="67"/>
        <v>0</v>
      </c>
      <c r="L280" s="202">
        <f t="shared" si="67"/>
        <v>0</v>
      </c>
      <c r="M280" s="51"/>
      <c r="N280" s="13"/>
      <c r="O280" s="13"/>
      <c r="P280" s="51"/>
      <c r="Q280" s="398"/>
      <c r="R280" s="398"/>
      <c r="S280" s="398"/>
      <c r="T280" s="398"/>
      <c r="U280" s="398"/>
      <c r="V280" s="398"/>
      <c r="W280" s="398"/>
      <c r="X280" s="398"/>
      <c r="Y280" s="398"/>
      <c r="Z280" s="398"/>
      <c r="AA280" s="400"/>
      <c r="AB280" s="399"/>
      <c r="AC280" s="399"/>
      <c r="AD280" s="371"/>
      <c r="AE280" s="300"/>
      <c r="AF280" s="289">
        <v>0</v>
      </c>
      <c r="AG280" s="277"/>
      <c r="AH280" s="208"/>
      <c r="AI280" s="208"/>
      <c r="AJ280" s="208">
        <v>0</v>
      </c>
      <c r="AK280" s="208">
        <v>0</v>
      </c>
      <c r="AL280" s="208">
        <v>0</v>
      </c>
      <c r="AM280" s="208">
        <v>0</v>
      </c>
      <c r="AN280" s="208">
        <v>0</v>
      </c>
      <c r="AO280" s="54"/>
      <c r="AP280" s="312" t="e">
        <f t="shared" ca="1" si="56"/>
        <v>#DIV/0!</v>
      </c>
    </row>
    <row r="281" spans="1:43" s="66" customFormat="1" ht="23.1" customHeight="1" x14ac:dyDescent="0.25">
      <c r="A281" s="2"/>
      <c r="B281" s="2"/>
      <c r="C281" s="2"/>
      <c r="D281" s="615" t="s">
        <v>27</v>
      </c>
      <c r="E281" s="615"/>
      <c r="F281" s="615"/>
      <c r="G281" s="615"/>
      <c r="H281" s="615"/>
      <c r="I281" s="615"/>
      <c r="J281" s="71"/>
      <c r="K281" s="202">
        <f t="shared" si="67"/>
        <v>0</v>
      </c>
      <c r="L281" s="202">
        <f t="shared" si="67"/>
        <v>0</v>
      </c>
      <c r="M281" s="51"/>
      <c r="N281" s="13"/>
      <c r="O281" s="13"/>
      <c r="P281" s="63"/>
      <c r="Q281" s="588">
        <v>45589</v>
      </c>
      <c r="R281" s="588">
        <v>45589</v>
      </c>
      <c r="S281" s="571">
        <v>45569</v>
      </c>
      <c r="T281" s="571">
        <v>45569</v>
      </c>
      <c r="U281" s="553">
        <v>45483</v>
      </c>
      <c r="V281" s="527">
        <v>45455</v>
      </c>
      <c r="W281" s="512">
        <v>45425</v>
      </c>
      <c r="X281" s="484">
        <v>150124</v>
      </c>
      <c r="Y281" s="474">
        <v>220324</v>
      </c>
      <c r="Z281" s="398"/>
      <c r="AA281" s="400"/>
      <c r="AB281" s="399"/>
      <c r="AC281" s="399"/>
      <c r="AD281" s="367"/>
      <c r="AE281" s="303"/>
      <c r="AF281" s="289"/>
      <c r="AG281" s="277"/>
      <c r="AH281" s="263"/>
      <c r="AI281" s="263"/>
      <c r="AJ281" s="208"/>
      <c r="AK281" s="208"/>
      <c r="AL281" s="208"/>
      <c r="AM281" s="208"/>
      <c r="AN281" s="208"/>
      <c r="AO281" s="191"/>
      <c r="AP281" s="312">
        <f t="shared" ca="1" si="56"/>
        <v>1</v>
      </c>
      <c r="AQ281" s="144"/>
    </row>
    <row r="282" spans="1:43" s="66" customFormat="1" ht="23.1" customHeight="1" x14ac:dyDescent="0.25">
      <c r="A282" s="516" t="s">
        <v>290</v>
      </c>
      <c r="B282" s="2">
        <v>202</v>
      </c>
      <c r="C282" s="2" t="s">
        <v>304</v>
      </c>
      <c r="D282" s="4" t="s">
        <v>766</v>
      </c>
      <c r="E282" s="116">
        <f t="shared" ref="E282:F289" si="69">K282</f>
        <v>800</v>
      </c>
      <c r="F282" s="117">
        <f t="shared" si="69"/>
        <v>500</v>
      </c>
      <c r="G282" s="101"/>
      <c r="H282" s="2"/>
      <c r="I282" s="2"/>
      <c r="J282" s="71"/>
      <c r="K282" s="202">
        <f t="shared" si="67"/>
        <v>800</v>
      </c>
      <c r="L282" s="202">
        <f t="shared" si="67"/>
        <v>500</v>
      </c>
      <c r="M282" s="51"/>
      <c r="N282" s="13">
        <f t="shared" ref="N282:N342" si="70">Q282*$N$7</f>
        <v>768.77499999999998</v>
      </c>
      <c r="O282" s="13">
        <f t="shared" ref="O282:O342" si="71">Q282*$O$7</f>
        <v>461.26499999999999</v>
      </c>
      <c r="P282" s="63"/>
      <c r="Q282" s="587">
        <v>307.51</v>
      </c>
      <c r="R282" s="587">
        <v>307.51</v>
      </c>
      <c r="S282" s="562">
        <v>307.51</v>
      </c>
      <c r="T282" s="562">
        <v>307.51</v>
      </c>
      <c r="U282" s="554">
        <v>307.51</v>
      </c>
      <c r="V282" s="522">
        <v>307.51</v>
      </c>
      <c r="W282" s="398">
        <v>307.51</v>
      </c>
      <c r="X282" s="398">
        <v>307.51</v>
      </c>
      <c r="Y282" s="398">
        <v>307.51</v>
      </c>
      <c r="Z282" s="398">
        <v>307.51</v>
      </c>
      <c r="AA282" s="436">
        <v>307.51</v>
      </c>
      <c r="AB282" s="399">
        <v>294.13395000000003</v>
      </c>
      <c r="AC282" s="399">
        <v>294.13395000000003</v>
      </c>
      <c r="AD282" s="371">
        <v>267.39449999999999</v>
      </c>
      <c r="AE282" s="303">
        <v>184.41</v>
      </c>
      <c r="AF282" s="289">
        <v>638.29999999999995</v>
      </c>
      <c r="AG282" s="277">
        <v>510.64</v>
      </c>
      <c r="AH282" s="263">
        <v>510.64</v>
      </c>
      <c r="AI282" s="263">
        <v>510.64</v>
      </c>
      <c r="AJ282" s="208">
        <v>455.93855999999994</v>
      </c>
      <c r="AK282" s="208">
        <v>455.93855999999994</v>
      </c>
      <c r="AL282" s="208">
        <v>455.93855999999994</v>
      </c>
      <c r="AM282" s="208">
        <v>455.93855999999994</v>
      </c>
      <c r="AN282" s="208">
        <v>411.2</v>
      </c>
      <c r="AO282" s="191">
        <v>328.96</v>
      </c>
      <c r="AP282" s="312">
        <f t="shared" ca="1" si="56"/>
        <v>1</v>
      </c>
      <c r="AQ282" s="144"/>
    </row>
    <row r="283" spans="1:43" ht="23.1" customHeight="1" x14ac:dyDescent="0.25">
      <c r="A283" s="516" t="s">
        <v>290</v>
      </c>
      <c r="B283" s="2">
        <v>203</v>
      </c>
      <c r="C283" s="2" t="s">
        <v>305</v>
      </c>
      <c r="D283" s="4" t="s">
        <v>65</v>
      </c>
      <c r="E283" s="116">
        <f>K283</f>
        <v>2700</v>
      </c>
      <c r="F283" s="117">
        <f t="shared" si="69"/>
        <v>1600</v>
      </c>
      <c r="G283" s="101"/>
      <c r="J283" s="71"/>
      <c r="K283" s="202">
        <f t="shared" si="67"/>
        <v>2700</v>
      </c>
      <c r="L283" s="202">
        <f t="shared" si="67"/>
        <v>1600</v>
      </c>
      <c r="M283" s="51"/>
      <c r="N283" s="13">
        <f t="shared" si="70"/>
        <v>2660.8999999999996</v>
      </c>
      <c r="O283" s="13">
        <f t="shared" si="71"/>
        <v>1596.54</v>
      </c>
      <c r="P283" s="51"/>
      <c r="Q283" s="587">
        <v>1064.3599999999999</v>
      </c>
      <c r="R283" s="587">
        <v>1064.3599999999999</v>
      </c>
      <c r="S283" s="562">
        <v>1064.3599999999999</v>
      </c>
      <c r="T283" s="562">
        <v>1064.3599999999999</v>
      </c>
      <c r="U283" s="554">
        <v>1064.3599999999999</v>
      </c>
      <c r="V283" s="522">
        <v>1064.3599999999999</v>
      </c>
      <c r="W283" s="398">
        <v>1064.3599999999999</v>
      </c>
      <c r="X283" s="398">
        <v>1064.3599999999999</v>
      </c>
      <c r="Y283" s="398">
        <v>1064.3599999999999</v>
      </c>
      <c r="Z283" s="398">
        <v>1064.3599999999999</v>
      </c>
      <c r="AA283" s="436">
        <v>1064.3599999999999</v>
      </c>
      <c r="AB283" s="399">
        <v>1018.0885</v>
      </c>
      <c r="AC283" s="399">
        <v>1018.0885</v>
      </c>
      <c r="AD283" s="371">
        <v>925.53499999999985</v>
      </c>
      <c r="AE283" s="303">
        <v>638.29999999999995</v>
      </c>
      <c r="AF283" s="289">
        <v>891.25</v>
      </c>
      <c r="AG283" s="277">
        <v>713</v>
      </c>
      <c r="AH283" s="263">
        <v>713</v>
      </c>
      <c r="AI283" s="263">
        <v>713</v>
      </c>
      <c r="AJ283" s="208">
        <v>636.6175199999999</v>
      </c>
      <c r="AK283" s="208">
        <v>636.6175199999999</v>
      </c>
      <c r="AL283" s="208">
        <v>636.6175199999999</v>
      </c>
      <c r="AM283" s="208">
        <v>636.6175199999999</v>
      </c>
      <c r="AN283" s="208">
        <v>574.15</v>
      </c>
      <c r="AO283" s="191">
        <v>459.32</v>
      </c>
      <c r="AP283" s="312">
        <f t="shared" ca="1" si="56"/>
        <v>1</v>
      </c>
    </row>
    <row r="284" spans="1:43" ht="23.1" customHeight="1" x14ac:dyDescent="0.25">
      <c r="A284" s="516" t="s">
        <v>290</v>
      </c>
      <c r="B284" s="2">
        <v>203</v>
      </c>
      <c r="C284" s="2" t="s">
        <v>305</v>
      </c>
      <c r="D284" s="4" t="s">
        <v>66</v>
      </c>
      <c r="E284" s="116">
        <f t="shared" si="69"/>
        <v>3800</v>
      </c>
      <c r="F284" s="117">
        <f t="shared" si="69"/>
        <v>2300</v>
      </c>
      <c r="G284" s="101"/>
      <c r="J284" s="71"/>
      <c r="K284" s="202">
        <f t="shared" si="67"/>
        <v>3800</v>
      </c>
      <c r="L284" s="202">
        <f t="shared" si="67"/>
        <v>2300</v>
      </c>
      <c r="M284" s="51"/>
      <c r="N284" s="13">
        <f t="shared" si="70"/>
        <v>3715.4250000000002</v>
      </c>
      <c r="O284" s="13">
        <f t="shared" si="71"/>
        <v>2229.2550000000001</v>
      </c>
      <c r="P284" s="51"/>
      <c r="Q284" s="587">
        <v>1486.17</v>
      </c>
      <c r="R284" s="587">
        <v>1486.17</v>
      </c>
      <c r="S284" s="562">
        <v>1486.17</v>
      </c>
      <c r="T284" s="562">
        <v>1486.17</v>
      </c>
      <c r="U284" s="554">
        <v>1486.17</v>
      </c>
      <c r="V284" s="522">
        <v>1486.17</v>
      </c>
      <c r="W284" s="398">
        <v>1486.17</v>
      </c>
      <c r="X284" s="398">
        <v>1486.17</v>
      </c>
      <c r="Y284" s="398">
        <v>1486.17</v>
      </c>
      <c r="Z284" s="398">
        <v>1486.17</v>
      </c>
      <c r="AA284" s="436">
        <v>1486.17</v>
      </c>
      <c r="AB284" s="399">
        <v>1421.54375</v>
      </c>
      <c r="AC284" s="399">
        <v>1421.54375</v>
      </c>
      <c r="AD284" s="371">
        <v>1292.3125</v>
      </c>
      <c r="AE284" s="303">
        <v>891.25</v>
      </c>
      <c r="AF284" s="289">
        <v>891.25</v>
      </c>
      <c r="AG284" s="277">
        <v>713</v>
      </c>
      <c r="AH284" s="263">
        <v>713</v>
      </c>
      <c r="AI284" s="263">
        <v>713</v>
      </c>
      <c r="AJ284" s="208">
        <v>636.6175199999999</v>
      </c>
      <c r="AK284" s="208">
        <v>636.6175199999999</v>
      </c>
      <c r="AL284" s="208">
        <v>636.6175199999999</v>
      </c>
      <c r="AM284" s="208">
        <v>636.6175199999999</v>
      </c>
      <c r="AN284" s="208">
        <v>574.15</v>
      </c>
      <c r="AO284" s="191">
        <v>459.32</v>
      </c>
      <c r="AP284" s="312">
        <f t="shared" ca="1" si="56"/>
        <v>1</v>
      </c>
    </row>
    <row r="285" spans="1:43" ht="23.1" customHeight="1" x14ac:dyDescent="0.25">
      <c r="A285" s="516" t="s">
        <v>290</v>
      </c>
      <c r="B285" s="2">
        <v>204</v>
      </c>
      <c r="C285" s="2" t="s">
        <v>306</v>
      </c>
      <c r="D285" s="4" t="s">
        <v>67</v>
      </c>
      <c r="E285" s="116">
        <f t="shared" si="69"/>
        <v>5100</v>
      </c>
      <c r="F285" s="117">
        <f t="shared" si="69"/>
        <v>3100</v>
      </c>
      <c r="G285" s="101"/>
      <c r="J285" s="71"/>
      <c r="K285" s="202">
        <f t="shared" si="67"/>
        <v>5100</v>
      </c>
      <c r="L285" s="202">
        <f t="shared" si="67"/>
        <v>3100</v>
      </c>
      <c r="M285" s="51"/>
      <c r="N285" s="13">
        <f t="shared" si="70"/>
        <v>5032.3249999999998</v>
      </c>
      <c r="O285" s="13">
        <f t="shared" si="71"/>
        <v>3019.395</v>
      </c>
      <c r="P285" s="51"/>
      <c r="Q285" s="587">
        <v>2012.93</v>
      </c>
      <c r="R285" s="587">
        <v>2012.93</v>
      </c>
      <c r="S285" s="562">
        <v>2012.93</v>
      </c>
      <c r="T285" s="562">
        <v>2012.93</v>
      </c>
      <c r="U285" s="554">
        <v>2012.93</v>
      </c>
      <c r="V285" s="522">
        <v>2012.93</v>
      </c>
      <c r="W285" s="398">
        <v>2012.93</v>
      </c>
      <c r="X285" s="398">
        <v>2012.93</v>
      </c>
      <c r="Y285" s="398">
        <v>2012.93</v>
      </c>
      <c r="Z285" s="398">
        <v>2012.93</v>
      </c>
      <c r="AA285" s="436">
        <v>2012.93</v>
      </c>
      <c r="AB285" s="399">
        <v>1923.4304374999999</v>
      </c>
      <c r="AC285" s="399">
        <v>1923.4304374999999</v>
      </c>
      <c r="AD285" s="371">
        <v>1748.5731249999999</v>
      </c>
      <c r="AE285" s="303">
        <v>1205.9124999999999</v>
      </c>
      <c r="AF285" s="289">
        <v>1205.9124999999999</v>
      </c>
      <c r="AG285" s="277">
        <v>964.73</v>
      </c>
      <c r="AH285" s="263">
        <v>964.73</v>
      </c>
      <c r="AI285" s="263">
        <v>964.73</v>
      </c>
      <c r="AJ285" s="208">
        <v>862.24446</v>
      </c>
      <c r="AK285" s="208">
        <v>862.24446</v>
      </c>
      <c r="AL285" s="208">
        <v>862.24446</v>
      </c>
      <c r="AM285" s="208">
        <v>862.24446</v>
      </c>
      <c r="AN285" s="208">
        <v>777.63750000000005</v>
      </c>
      <c r="AO285" s="191">
        <v>622.11</v>
      </c>
      <c r="AP285" s="312">
        <f t="shared" ca="1" si="56"/>
        <v>1</v>
      </c>
    </row>
    <row r="286" spans="1:43" ht="23.1" customHeight="1" x14ac:dyDescent="0.25">
      <c r="A286" s="516" t="s">
        <v>290</v>
      </c>
      <c r="B286" s="2">
        <v>204</v>
      </c>
      <c r="C286" s="2" t="s">
        <v>725</v>
      </c>
      <c r="D286" s="4" t="s">
        <v>724</v>
      </c>
      <c r="E286" s="116">
        <f t="shared" si="69"/>
        <v>6100</v>
      </c>
      <c r="F286" s="117">
        <f t="shared" si="69"/>
        <v>3700</v>
      </c>
      <c r="G286" s="101"/>
      <c r="J286" s="71"/>
      <c r="K286" s="202">
        <f t="shared" si="67"/>
        <v>6100</v>
      </c>
      <c r="L286" s="202">
        <f t="shared" si="67"/>
        <v>3700</v>
      </c>
      <c r="M286" s="51"/>
      <c r="N286" s="13">
        <f t="shared" si="70"/>
        <v>6031.1749999999993</v>
      </c>
      <c r="O286" s="13">
        <f t="shared" si="71"/>
        <v>3618.7049999999999</v>
      </c>
      <c r="P286" s="51"/>
      <c r="Q286" s="587">
        <v>2412.4699999999998</v>
      </c>
      <c r="R286" s="587">
        <v>2412.4699999999998</v>
      </c>
      <c r="S286" s="562">
        <v>2412.4699999999998</v>
      </c>
      <c r="T286" s="562">
        <v>2412.4699999999998</v>
      </c>
      <c r="U286" s="554">
        <v>2412.4699999999998</v>
      </c>
      <c r="V286" s="522">
        <v>2412.4699999999998</v>
      </c>
      <c r="W286" s="398">
        <v>2412.4699999999998</v>
      </c>
      <c r="X286" s="398">
        <v>2412.4699999999998</v>
      </c>
      <c r="Y286" s="398">
        <v>2412.4699999999998</v>
      </c>
      <c r="Z286" s="398">
        <v>2412.4699999999998</v>
      </c>
      <c r="AA286" s="436">
        <v>2412.4699999999998</v>
      </c>
      <c r="AB286" s="399">
        <v>2307.5503000000003</v>
      </c>
      <c r="AC286" s="399">
        <v>2307.5503000000003</v>
      </c>
      <c r="AD286" s="371">
        <v>2097.7730000000001</v>
      </c>
      <c r="AE286" s="303">
        <v>1446.74</v>
      </c>
      <c r="AF286" s="289">
        <v>1205.9124999999999</v>
      </c>
      <c r="AG286" s="277">
        <v>964.73</v>
      </c>
      <c r="AH286" s="263">
        <v>964.73</v>
      </c>
      <c r="AI286" s="263">
        <v>964.73</v>
      </c>
      <c r="AJ286" s="208">
        <v>862.24446</v>
      </c>
      <c r="AK286" s="208">
        <v>862.24446</v>
      </c>
      <c r="AL286" s="208">
        <v>862.24446</v>
      </c>
      <c r="AM286" s="208">
        <v>862.24446</v>
      </c>
      <c r="AN286" s="208">
        <v>777.63750000000005</v>
      </c>
      <c r="AO286" s="191">
        <v>622.11</v>
      </c>
      <c r="AP286" s="312">
        <f t="shared" ca="1" si="56"/>
        <v>1</v>
      </c>
    </row>
    <row r="287" spans="1:43" ht="23.1" customHeight="1" x14ac:dyDescent="0.25">
      <c r="A287" s="517" t="s">
        <v>256</v>
      </c>
      <c r="B287" s="2">
        <v>409</v>
      </c>
      <c r="C287" s="2" t="s">
        <v>353</v>
      </c>
      <c r="D287" s="4" t="s">
        <v>219</v>
      </c>
      <c r="E287" s="116">
        <f t="shared" si="69"/>
        <v>4900</v>
      </c>
      <c r="F287" s="117">
        <f t="shared" si="69"/>
        <v>2900</v>
      </c>
      <c r="G287" s="101"/>
      <c r="J287" s="71"/>
      <c r="K287" s="202">
        <f t="shared" si="67"/>
        <v>4900</v>
      </c>
      <c r="L287" s="202">
        <f t="shared" si="67"/>
        <v>2900</v>
      </c>
      <c r="M287" s="51"/>
      <c r="N287" s="13">
        <f t="shared" si="70"/>
        <v>4820.8</v>
      </c>
      <c r="O287" s="13">
        <f t="shared" si="71"/>
        <v>2892.48</v>
      </c>
      <c r="P287" s="51"/>
      <c r="Q287" s="587">
        <v>1928.32</v>
      </c>
      <c r="R287" s="587">
        <v>1928.32</v>
      </c>
      <c r="S287" s="562">
        <v>1928.32</v>
      </c>
      <c r="T287" s="562">
        <v>1928.32</v>
      </c>
      <c r="U287" s="554">
        <v>1928.32</v>
      </c>
      <c r="V287" s="529">
        <v>1928.32</v>
      </c>
      <c r="W287" s="467">
        <v>1785.48</v>
      </c>
      <c r="X287" s="467">
        <v>1785.48</v>
      </c>
      <c r="Y287" s="467">
        <v>1785.48</v>
      </c>
      <c r="Z287" s="398">
        <v>1233.2885795999998</v>
      </c>
      <c r="AA287" s="400">
        <v>1233.2885795999998</v>
      </c>
      <c r="AB287" s="409">
        <v>1233.2885795999998</v>
      </c>
      <c r="AC287" s="409">
        <v>1233.2885795999998</v>
      </c>
      <c r="AD287" s="370">
        <v>1063.1798099999999</v>
      </c>
      <c r="AE287" s="300">
        <v>850.54384799999991</v>
      </c>
      <c r="AF287" s="289">
        <v>850.54384799999991</v>
      </c>
      <c r="AG287" s="277">
        <v>680.43507839999995</v>
      </c>
      <c r="AH287" s="263">
        <v>680.43507839999995</v>
      </c>
      <c r="AI287" s="263">
        <v>680.43507839999995</v>
      </c>
      <c r="AJ287" s="208">
        <v>567.02923199999998</v>
      </c>
      <c r="AK287" s="208">
        <v>567.02923199999998</v>
      </c>
      <c r="AL287" s="208">
        <v>567.02923199999998</v>
      </c>
      <c r="AM287" s="208">
        <v>567.02923199999998</v>
      </c>
      <c r="AN287" s="208">
        <v>511.39000000000004</v>
      </c>
      <c r="AO287" s="190">
        <v>409.11200000000002</v>
      </c>
      <c r="AP287" s="312">
        <f t="shared" ca="1" si="56"/>
        <v>1</v>
      </c>
    </row>
    <row r="288" spans="1:43" ht="23.1" customHeight="1" x14ac:dyDescent="0.25">
      <c r="A288" s="517" t="s">
        <v>256</v>
      </c>
      <c r="B288" s="2">
        <v>410</v>
      </c>
      <c r="C288" s="2" t="s">
        <v>354</v>
      </c>
      <c r="D288" s="4" t="s">
        <v>220</v>
      </c>
      <c r="E288" s="116">
        <f t="shared" si="69"/>
        <v>7200</v>
      </c>
      <c r="F288" s="117">
        <f t="shared" si="69"/>
        <v>4300</v>
      </c>
      <c r="G288" s="101"/>
      <c r="J288" s="71"/>
      <c r="K288" s="202">
        <f t="shared" si="67"/>
        <v>7200</v>
      </c>
      <c r="L288" s="202">
        <f t="shared" si="67"/>
        <v>4300</v>
      </c>
      <c r="M288" s="51"/>
      <c r="N288" s="13">
        <f t="shared" si="70"/>
        <v>7149.4750000000004</v>
      </c>
      <c r="O288" s="13">
        <f t="shared" si="71"/>
        <v>4289.6849999999995</v>
      </c>
      <c r="P288" s="51"/>
      <c r="Q288" s="587">
        <v>2859.79</v>
      </c>
      <c r="R288" s="587">
        <v>2859.79</v>
      </c>
      <c r="S288" s="562">
        <v>2859.79</v>
      </c>
      <c r="T288" s="562">
        <v>2859.79</v>
      </c>
      <c r="U288" s="554">
        <v>2859.79</v>
      </c>
      <c r="V288" s="529">
        <v>2859.79</v>
      </c>
      <c r="W288" s="467">
        <v>2647.96</v>
      </c>
      <c r="X288" s="467">
        <v>2647.96</v>
      </c>
      <c r="Y288" s="467">
        <v>2647.96</v>
      </c>
      <c r="Z288" s="398">
        <v>1817.5023404999997</v>
      </c>
      <c r="AA288" s="400">
        <v>1817.5023404999997</v>
      </c>
      <c r="AB288" s="409">
        <v>1817.5023404999997</v>
      </c>
      <c r="AC288" s="409">
        <v>1817.5023404999997</v>
      </c>
      <c r="AD288" s="370">
        <v>1566.8123624999998</v>
      </c>
      <c r="AE288" s="300">
        <v>1253.4498899999999</v>
      </c>
      <c r="AF288" s="289">
        <v>1253.4498899999999</v>
      </c>
      <c r="AG288" s="277">
        <v>1002.759912</v>
      </c>
      <c r="AH288" s="263">
        <v>1002.759912</v>
      </c>
      <c r="AI288" s="263">
        <v>1002.759912</v>
      </c>
      <c r="AJ288" s="208">
        <v>835.63326000000006</v>
      </c>
      <c r="AK288" s="208">
        <v>835.63326000000006</v>
      </c>
      <c r="AL288" s="208">
        <v>835.63326000000006</v>
      </c>
      <c r="AM288" s="208">
        <v>835.63326000000006</v>
      </c>
      <c r="AN288" s="208">
        <v>753.63750000000005</v>
      </c>
      <c r="AO288" s="190">
        <v>602.91000000000008</v>
      </c>
      <c r="AP288" s="312">
        <f t="shared" ca="1" si="56"/>
        <v>1</v>
      </c>
    </row>
    <row r="289" spans="1:49" ht="23.1" customHeight="1" x14ac:dyDescent="0.25">
      <c r="A289" s="517" t="s">
        <v>256</v>
      </c>
      <c r="B289" s="2">
        <v>411</v>
      </c>
      <c r="C289" s="2" t="s">
        <v>355</v>
      </c>
      <c r="D289" s="4" t="s">
        <v>221</v>
      </c>
      <c r="E289" s="116">
        <f t="shared" si="69"/>
        <v>7800</v>
      </c>
      <c r="F289" s="117">
        <f t="shared" si="69"/>
        <v>4700</v>
      </c>
      <c r="G289" s="101"/>
      <c r="J289" s="71"/>
      <c r="K289" s="202">
        <f t="shared" si="67"/>
        <v>7800</v>
      </c>
      <c r="L289" s="202">
        <f t="shared" si="67"/>
        <v>4700</v>
      </c>
      <c r="M289" s="51"/>
      <c r="N289" s="13">
        <f t="shared" si="70"/>
        <v>7762.2749999999996</v>
      </c>
      <c r="O289" s="13">
        <f t="shared" si="71"/>
        <v>4657.3649999999998</v>
      </c>
      <c r="P289" s="51"/>
      <c r="Q289" s="587">
        <v>3104.91</v>
      </c>
      <c r="R289" s="587">
        <v>3104.91</v>
      </c>
      <c r="S289" s="562">
        <v>3104.91</v>
      </c>
      <c r="T289" s="562">
        <v>3104.91</v>
      </c>
      <c r="U289" s="554">
        <v>3104.91</v>
      </c>
      <c r="V289" s="529">
        <v>3104.91</v>
      </c>
      <c r="W289" s="467">
        <v>2874.92</v>
      </c>
      <c r="X289" s="467">
        <v>2874.92</v>
      </c>
      <c r="Y289" s="467">
        <v>2874.92</v>
      </c>
      <c r="Z289" s="398">
        <v>1985.0600731499999</v>
      </c>
      <c r="AA289" s="400">
        <v>1985.0600731499999</v>
      </c>
      <c r="AB289" s="409">
        <v>1985.0600731499999</v>
      </c>
      <c r="AC289" s="409">
        <v>1985.0600731499999</v>
      </c>
      <c r="AD289" s="370">
        <v>1711.25868375</v>
      </c>
      <c r="AE289" s="300">
        <v>1369.0069470000001</v>
      </c>
      <c r="AF289" s="289">
        <v>1369.0069470000001</v>
      </c>
      <c r="AG289" s="277">
        <v>1095.2055576</v>
      </c>
      <c r="AH289" s="263">
        <v>1095.2055576</v>
      </c>
      <c r="AI289" s="263">
        <v>1095.2055576</v>
      </c>
      <c r="AJ289" s="208">
        <v>912.67129799999998</v>
      </c>
      <c r="AK289" s="208">
        <v>912.67129799999998</v>
      </c>
      <c r="AL289" s="208">
        <v>912.67129799999998</v>
      </c>
      <c r="AM289" s="208">
        <v>912.67129799999998</v>
      </c>
      <c r="AN289" s="208">
        <v>823.11625000000004</v>
      </c>
      <c r="AO289" s="190">
        <v>658.49300000000005</v>
      </c>
      <c r="AP289" s="312">
        <f t="shared" ca="1" si="56"/>
        <v>1</v>
      </c>
    </row>
    <row r="290" spans="1:49" ht="9.9499999999999993" customHeight="1" x14ac:dyDescent="0.25">
      <c r="D290" s="136"/>
      <c r="E290" s="138"/>
      <c r="F290" s="139"/>
      <c r="J290" s="34"/>
      <c r="K290" s="202">
        <f t="shared" si="67"/>
        <v>0</v>
      </c>
      <c r="L290" s="202">
        <f t="shared" si="67"/>
        <v>0</v>
      </c>
      <c r="M290" s="2"/>
      <c r="N290" s="13"/>
      <c r="O290" s="13"/>
      <c r="P290" s="2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400"/>
      <c r="AB290" s="403"/>
      <c r="AC290" s="403"/>
      <c r="AD290" s="340"/>
      <c r="AE290" s="333"/>
      <c r="AF290" s="330"/>
      <c r="AG290" s="280"/>
      <c r="AH290" s="331"/>
      <c r="AI290" s="331"/>
      <c r="AJ290" s="237"/>
      <c r="AK290" s="237"/>
      <c r="AL290" s="237"/>
      <c r="AM290" s="237"/>
      <c r="AN290" s="237"/>
      <c r="AO290" s="197"/>
      <c r="AP290" s="312" t="e">
        <f t="shared" ca="1" si="56"/>
        <v>#DIV/0!</v>
      </c>
    </row>
    <row r="291" spans="1:49" s="66" customFormat="1" ht="23.1" customHeight="1" x14ac:dyDescent="0.25">
      <c r="A291" s="2"/>
      <c r="B291" s="2"/>
      <c r="C291" s="2"/>
      <c r="D291" s="615" t="s">
        <v>796</v>
      </c>
      <c r="E291" s="615"/>
      <c r="F291" s="615"/>
      <c r="G291" s="615"/>
      <c r="H291" s="615"/>
      <c r="I291" s="615"/>
      <c r="J291" s="71"/>
      <c r="K291" s="202">
        <f t="shared" si="67"/>
        <v>0</v>
      </c>
      <c r="L291" s="202">
        <f t="shared" si="67"/>
        <v>0</v>
      </c>
      <c r="M291" s="51"/>
      <c r="N291" s="13"/>
      <c r="O291" s="13"/>
      <c r="P291" s="63"/>
      <c r="Q291" s="588">
        <v>45589</v>
      </c>
      <c r="R291" s="588">
        <v>45589</v>
      </c>
      <c r="S291" s="571">
        <v>45569</v>
      </c>
      <c r="T291" s="571">
        <v>45569</v>
      </c>
      <c r="U291" s="553">
        <v>45483</v>
      </c>
      <c r="V291" s="532">
        <v>45455</v>
      </c>
      <c r="W291" s="509">
        <v>45425</v>
      </c>
      <c r="X291" s="480">
        <v>290224</v>
      </c>
      <c r="Y291" s="474">
        <v>220324</v>
      </c>
      <c r="Z291" s="398"/>
      <c r="AA291" s="400"/>
      <c r="AB291" s="403"/>
      <c r="AC291" s="403"/>
      <c r="AD291" s="370"/>
      <c r="AE291" s="305"/>
      <c r="AF291" s="289"/>
      <c r="AG291" s="277">
        <v>199</v>
      </c>
      <c r="AH291" s="263">
        <v>199</v>
      </c>
      <c r="AI291" s="263">
        <v>199</v>
      </c>
      <c r="AJ291" s="208">
        <v>187.06841999999997</v>
      </c>
      <c r="AK291" s="208">
        <v>187.06841999999997</v>
      </c>
      <c r="AL291" s="208">
        <v>187.06841999999997</v>
      </c>
      <c r="AM291" s="208">
        <v>187.06841999999997</v>
      </c>
      <c r="AN291" s="208">
        <v>168.71250000000001</v>
      </c>
      <c r="AO291" s="191">
        <v>134.97</v>
      </c>
      <c r="AP291" s="312">
        <f t="shared" ca="1" si="56"/>
        <v>1</v>
      </c>
      <c r="AQ291" s="144"/>
    </row>
    <row r="292" spans="1:49" s="66" customFormat="1" ht="23.1" customHeight="1" x14ac:dyDescent="0.25">
      <c r="A292" s="517" t="s">
        <v>254</v>
      </c>
      <c r="B292" s="2">
        <v>402</v>
      </c>
      <c r="C292" s="2" t="s">
        <v>349</v>
      </c>
      <c r="D292" s="91" t="s">
        <v>197</v>
      </c>
      <c r="E292" s="116">
        <f t="shared" ref="E292:F298" si="72">K292</f>
        <v>1500</v>
      </c>
      <c r="F292" s="117">
        <f t="shared" si="72"/>
        <v>900</v>
      </c>
      <c r="G292" s="101"/>
      <c r="H292" s="45"/>
      <c r="I292" s="2"/>
      <c r="J292" s="71"/>
      <c r="K292" s="202">
        <f t="shared" si="67"/>
        <v>1500</v>
      </c>
      <c r="L292" s="202">
        <f t="shared" si="67"/>
        <v>900</v>
      </c>
      <c r="M292" s="51"/>
      <c r="N292" s="13">
        <f t="shared" si="70"/>
        <v>1421.875</v>
      </c>
      <c r="O292" s="13">
        <f t="shared" si="71"/>
        <v>853.125</v>
      </c>
      <c r="P292" s="63"/>
      <c r="Q292" s="587">
        <v>568.75</v>
      </c>
      <c r="R292" s="587">
        <v>568.75</v>
      </c>
      <c r="S292" s="562">
        <v>568.75</v>
      </c>
      <c r="T292" s="562">
        <v>568.75</v>
      </c>
      <c r="U292" s="554">
        <v>568.75</v>
      </c>
      <c r="V292" s="531">
        <v>568.75</v>
      </c>
      <c r="W292" s="478">
        <v>526.62</v>
      </c>
      <c r="X292" s="478">
        <v>526.62</v>
      </c>
      <c r="Y292" s="398">
        <v>526.62</v>
      </c>
      <c r="Z292" s="398">
        <v>381.61</v>
      </c>
      <c r="AA292" s="436">
        <v>381.61</v>
      </c>
      <c r="AB292" s="409">
        <v>381.61</v>
      </c>
      <c r="AC292" s="409">
        <v>381.61</v>
      </c>
      <c r="AD292" s="370">
        <v>328.97500000000002</v>
      </c>
      <c r="AE292" s="305">
        <v>263.18</v>
      </c>
      <c r="AF292" s="289">
        <v>248.75</v>
      </c>
      <c r="AG292" s="277">
        <v>199</v>
      </c>
      <c r="AH292" s="263">
        <v>199</v>
      </c>
      <c r="AI292" s="263">
        <v>199</v>
      </c>
      <c r="AJ292" s="208">
        <v>187.06841999999997</v>
      </c>
      <c r="AK292" s="208">
        <v>187.06841999999997</v>
      </c>
      <c r="AL292" s="208">
        <v>187.06841999999997</v>
      </c>
      <c r="AM292" s="208">
        <v>187.06841999999997</v>
      </c>
      <c r="AN292" s="208">
        <v>168.71250000000001</v>
      </c>
      <c r="AO292" s="191">
        <v>134.97</v>
      </c>
      <c r="AP292" s="312">
        <f t="shared" ca="1" si="56"/>
        <v>1</v>
      </c>
      <c r="AQ292" s="144"/>
    </row>
    <row r="293" spans="1:49" ht="23.1" customHeight="1" x14ac:dyDescent="0.25">
      <c r="A293" s="517"/>
      <c r="B293" s="2">
        <v>403</v>
      </c>
      <c r="C293" s="2" t="s">
        <v>350</v>
      </c>
      <c r="D293" s="91" t="s">
        <v>198</v>
      </c>
      <c r="E293" s="116">
        <f t="shared" si="72"/>
        <v>2500</v>
      </c>
      <c r="F293" s="117">
        <f t="shared" si="72"/>
        <v>1500</v>
      </c>
      <c r="G293" s="101"/>
      <c r="H293" s="45"/>
      <c r="J293" s="71"/>
      <c r="K293" s="202">
        <f t="shared" si="67"/>
        <v>2500</v>
      </c>
      <c r="L293" s="202">
        <f t="shared" si="67"/>
        <v>1500</v>
      </c>
      <c r="M293" s="51"/>
      <c r="N293" s="13">
        <f t="shared" si="70"/>
        <v>2493.5499999999997</v>
      </c>
      <c r="O293" s="13">
        <f t="shared" si="71"/>
        <v>1496.1299999999999</v>
      </c>
      <c r="P293" s="51"/>
      <c r="Q293" s="587">
        <v>997.42</v>
      </c>
      <c r="R293" s="587">
        <v>997.42</v>
      </c>
      <c r="S293" s="562">
        <v>997.42</v>
      </c>
      <c r="T293" s="562">
        <v>997.42</v>
      </c>
      <c r="U293" s="554">
        <v>997.42</v>
      </c>
      <c r="V293" s="531">
        <v>997.42</v>
      </c>
      <c r="W293" s="478">
        <v>923.54</v>
      </c>
      <c r="X293" s="478">
        <v>923.54</v>
      </c>
      <c r="Y293" s="398">
        <v>923.54</v>
      </c>
      <c r="Z293" s="398">
        <v>669.23</v>
      </c>
      <c r="AA293" s="436">
        <v>669.23</v>
      </c>
      <c r="AB293" s="409">
        <v>669.23</v>
      </c>
      <c r="AC293" s="409">
        <v>669.23</v>
      </c>
      <c r="AD293" s="370">
        <v>576.92500000000007</v>
      </c>
      <c r="AE293" s="305">
        <v>461.54</v>
      </c>
      <c r="AF293" s="289">
        <v>436.25</v>
      </c>
      <c r="AG293" s="277">
        <v>349</v>
      </c>
      <c r="AH293" s="263">
        <v>349</v>
      </c>
      <c r="AI293" s="263">
        <v>349</v>
      </c>
      <c r="AJ293" s="208">
        <v>320.24915999999996</v>
      </c>
      <c r="AK293" s="208">
        <v>320.24915999999996</v>
      </c>
      <c r="AL293" s="208">
        <v>320.24915999999996</v>
      </c>
      <c r="AM293" s="208">
        <v>320.24915999999996</v>
      </c>
      <c r="AN293" s="208">
        <v>288.82499999999999</v>
      </c>
      <c r="AO293" s="191">
        <v>231.06</v>
      </c>
      <c r="AP293" s="312">
        <f t="shared" ca="1" si="56"/>
        <v>1</v>
      </c>
    </row>
    <row r="294" spans="1:49" ht="23.1" customHeight="1" x14ac:dyDescent="0.25">
      <c r="A294" s="517"/>
      <c r="B294" s="2">
        <v>404</v>
      </c>
      <c r="C294" s="2" t="s">
        <v>351</v>
      </c>
      <c r="D294" s="91" t="s">
        <v>199</v>
      </c>
      <c r="E294" s="116">
        <f t="shared" si="72"/>
        <v>3300</v>
      </c>
      <c r="F294" s="117">
        <f t="shared" si="72"/>
        <v>2000</v>
      </c>
      <c r="G294" s="101"/>
      <c r="H294" s="45"/>
      <c r="J294" s="71"/>
      <c r="K294" s="202">
        <f t="shared" si="67"/>
        <v>3300</v>
      </c>
      <c r="L294" s="202">
        <f t="shared" si="67"/>
        <v>2000</v>
      </c>
      <c r="M294" s="51"/>
      <c r="N294" s="13">
        <f t="shared" si="70"/>
        <v>3208.1</v>
      </c>
      <c r="O294" s="13">
        <f t="shared" si="71"/>
        <v>1924.8600000000001</v>
      </c>
      <c r="P294" s="51"/>
      <c r="Q294" s="587">
        <v>1283.24</v>
      </c>
      <c r="R294" s="587">
        <v>1283.24</v>
      </c>
      <c r="S294" s="562">
        <v>1283.24</v>
      </c>
      <c r="T294" s="562">
        <v>1283.24</v>
      </c>
      <c r="U294" s="554">
        <v>1283.24</v>
      </c>
      <c r="V294" s="531">
        <v>1283.24</v>
      </c>
      <c r="W294" s="478">
        <v>1188.18</v>
      </c>
      <c r="X294" s="478">
        <v>1188.18</v>
      </c>
      <c r="Y294" s="398">
        <v>1188.18</v>
      </c>
      <c r="Z294" s="398">
        <v>861.01</v>
      </c>
      <c r="AA294" s="436">
        <v>861.01</v>
      </c>
      <c r="AB294" s="409">
        <v>861.01</v>
      </c>
      <c r="AC294" s="409">
        <v>861.01</v>
      </c>
      <c r="AD294" s="370">
        <v>742.25</v>
      </c>
      <c r="AE294" s="305">
        <v>593.79999999999995</v>
      </c>
      <c r="AF294" s="289">
        <v>561.25</v>
      </c>
      <c r="AG294" s="277">
        <v>449</v>
      </c>
      <c r="AH294" s="263">
        <v>449</v>
      </c>
      <c r="AI294" s="263">
        <v>449</v>
      </c>
      <c r="AJ294" s="208">
        <v>436.47911999999997</v>
      </c>
      <c r="AK294" s="208">
        <v>436.47911999999997</v>
      </c>
      <c r="AL294" s="208">
        <v>436.47911999999997</v>
      </c>
      <c r="AM294" s="208">
        <v>436.47911999999997</v>
      </c>
      <c r="AN294" s="208">
        <v>393.65000000000003</v>
      </c>
      <c r="AO294" s="191">
        <v>314.92</v>
      </c>
      <c r="AP294" s="312">
        <f t="shared" ca="1" si="56"/>
        <v>1</v>
      </c>
    </row>
    <row r="295" spans="1:49" ht="23.1" customHeight="1" x14ac:dyDescent="0.25">
      <c r="A295" s="517"/>
      <c r="B295" s="2">
        <v>405</v>
      </c>
      <c r="C295" s="2" t="s">
        <v>352</v>
      </c>
      <c r="D295" s="91" t="s">
        <v>200</v>
      </c>
      <c r="E295" s="116">
        <f t="shared" si="72"/>
        <v>4300</v>
      </c>
      <c r="F295" s="117">
        <f t="shared" si="72"/>
        <v>2600</v>
      </c>
      <c r="G295" s="101"/>
      <c r="H295" s="45"/>
      <c r="J295" s="71"/>
      <c r="K295" s="202">
        <f t="shared" si="67"/>
        <v>4300</v>
      </c>
      <c r="L295" s="202">
        <f t="shared" si="67"/>
        <v>2600</v>
      </c>
      <c r="M295" s="51"/>
      <c r="N295" s="13">
        <f t="shared" si="70"/>
        <v>4287.0249999999996</v>
      </c>
      <c r="O295" s="13">
        <f t="shared" si="71"/>
        <v>2572.2150000000001</v>
      </c>
      <c r="P295" s="51"/>
      <c r="Q295" s="587">
        <v>1714.81</v>
      </c>
      <c r="R295" s="587">
        <v>1714.81</v>
      </c>
      <c r="S295" s="562">
        <v>1714.81</v>
      </c>
      <c r="T295" s="562">
        <v>1714.81</v>
      </c>
      <c r="U295" s="554">
        <v>1714.81</v>
      </c>
      <c r="V295" s="531">
        <v>1714.81</v>
      </c>
      <c r="W295" s="478">
        <v>1587.78</v>
      </c>
      <c r="X295" s="478">
        <v>1587.78</v>
      </c>
      <c r="Y295" s="398">
        <v>1587.78</v>
      </c>
      <c r="Z295" s="398">
        <v>1150.57</v>
      </c>
      <c r="AA295" s="436">
        <v>1150.57</v>
      </c>
      <c r="AB295" s="409">
        <v>1150.57</v>
      </c>
      <c r="AC295" s="409">
        <v>1150.57</v>
      </c>
      <c r="AD295" s="370">
        <v>991.875</v>
      </c>
      <c r="AE295" s="305">
        <v>793.5</v>
      </c>
      <c r="AF295" s="289">
        <v>750</v>
      </c>
      <c r="AG295" s="277">
        <v>600</v>
      </c>
      <c r="AH295" s="263">
        <v>600</v>
      </c>
      <c r="AI295" s="263">
        <v>600</v>
      </c>
      <c r="AJ295" s="208">
        <v>487.26215999999999</v>
      </c>
      <c r="AK295" s="208">
        <v>487.26215999999999</v>
      </c>
      <c r="AL295" s="208">
        <v>487.26215999999999</v>
      </c>
      <c r="AM295" s="208">
        <v>487.26215999999999</v>
      </c>
      <c r="AN295" s="208">
        <v>439.45</v>
      </c>
      <c r="AO295" s="191">
        <v>351.56</v>
      </c>
      <c r="AP295" s="312">
        <f t="shared" ca="1" si="56"/>
        <v>1</v>
      </c>
    </row>
    <row r="296" spans="1:49" s="144" customFormat="1" ht="23.1" customHeight="1" x14ac:dyDescent="0.25">
      <c r="A296" s="517"/>
      <c r="B296" s="2"/>
      <c r="C296" s="2"/>
      <c r="D296" s="91" t="s">
        <v>901</v>
      </c>
      <c r="E296" s="116">
        <f t="shared" si="72"/>
        <v>42200</v>
      </c>
      <c r="F296" s="117">
        <f t="shared" si="72"/>
        <v>25300</v>
      </c>
      <c r="G296" s="101"/>
      <c r="H296" s="45"/>
      <c r="I296" s="2"/>
      <c r="J296" s="71"/>
      <c r="K296" s="202">
        <f t="shared" si="67"/>
        <v>42200</v>
      </c>
      <c r="L296" s="202">
        <f t="shared" si="67"/>
        <v>25300</v>
      </c>
      <c r="M296" s="51"/>
      <c r="N296" s="13">
        <f t="shared" si="70"/>
        <v>42155.974999999999</v>
      </c>
      <c r="O296" s="13">
        <f t="shared" si="71"/>
        <v>25293.584999999999</v>
      </c>
      <c r="P296" s="51"/>
      <c r="Q296" s="589">
        <v>16862.39</v>
      </c>
      <c r="R296" s="589">
        <v>16862.39</v>
      </c>
      <c r="S296" s="579">
        <v>16862.39</v>
      </c>
      <c r="T296" s="579">
        <v>16862.39</v>
      </c>
      <c r="U296" s="556">
        <v>16862.39</v>
      </c>
      <c r="V296" s="533">
        <v>16862.39</v>
      </c>
      <c r="W296" s="478">
        <v>15612.4</v>
      </c>
      <c r="X296" s="478">
        <v>15612.4</v>
      </c>
      <c r="Y296" s="398">
        <v>15613.32</v>
      </c>
      <c r="Z296" s="398">
        <v>11314</v>
      </c>
      <c r="AA296" s="436">
        <v>11314</v>
      </c>
      <c r="AB296" s="409">
        <v>11314</v>
      </c>
      <c r="AC296" s="409">
        <v>11314</v>
      </c>
      <c r="AD296" s="370">
        <v>9753.4</v>
      </c>
      <c r="AE296" s="305">
        <v>7802.72</v>
      </c>
      <c r="AF296" s="294">
        <v>7375</v>
      </c>
      <c r="AG296" s="277">
        <v>5900</v>
      </c>
      <c r="AH296" s="263">
        <v>5900</v>
      </c>
      <c r="AI296" s="263">
        <v>5900</v>
      </c>
      <c r="AJ296" s="208"/>
      <c r="AK296" s="208"/>
      <c r="AL296" s="208"/>
      <c r="AM296" s="208"/>
      <c r="AN296" s="208"/>
      <c r="AO296" s="191"/>
      <c r="AP296" s="312">
        <f t="shared" ca="1" si="56"/>
        <v>1</v>
      </c>
      <c r="AR296" s="34"/>
      <c r="AS296" s="34"/>
      <c r="AT296" s="34"/>
      <c r="AU296" s="34"/>
      <c r="AV296" s="34"/>
      <c r="AW296" s="34"/>
    </row>
    <row r="297" spans="1:49" s="144" customFormat="1" ht="23.1" customHeight="1" x14ac:dyDescent="0.25">
      <c r="A297" s="517"/>
      <c r="B297" s="2">
        <v>405</v>
      </c>
      <c r="C297" s="2" t="s">
        <v>703</v>
      </c>
      <c r="D297" s="91" t="s">
        <v>900</v>
      </c>
      <c r="E297" s="116">
        <f t="shared" si="72"/>
        <v>65800</v>
      </c>
      <c r="F297" s="117">
        <f t="shared" si="72"/>
        <v>39500</v>
      </c>
      <c r="G297" s="101"/>
      <c r="H297" s="45"/>
      <c r="I297" s="2"/>
      <c r="J297" s="71"/>
      <c r="K297" s="202">
        <f t="shared" si="67"/>
        <v>65800</v>
      </c>
      <c r="L297" s="202">
        <f t="shared" si="67"/>
        <v>39500</v>
      </c>
      <c r="M297" s="51"/>
      <c r="N297" s="13">
        <f t="shared" si="70"/>
        <v>65734.600000000006</v>
      </c>
      <c r="O297" s="13">
        <f t="shared" si="71"/>
        <v>39440.76</v>
      </c>
      <c r="P297" s="51"/>
      <c r="Q297" s="589">
        <v>26293.84</v>
      </c>
      <c r="R297" s="589">
        <v>26293.84</v>
      </c>
      <c r="S297" s="579">
        <v>26293.84</v>
      </c>
      <c r="T297" s="579">
        <v>26293.84</v>
      </c>
      <c r="U297" s="556">
        <v>26293.84</v>
      </c>
      <c r="V297" s="533">
        <v>26293.84</v>
      </c>
      <c r="W297" s="478">
        <v>24346.16</v>
      </c>
      <c r="X297" s="478">
        <v>24346.16</v>
      </c>
      <c r="Y297" s="398">
        <v>24346.16</v>
      </c>
      <c r="Z297" s="398">
        <v>17642.14</v>
      </c>
      <c r="AA297" s="436">
        <v>17642.14</v>
      </c>
      <c r="AB297" s="409">
        <v>17642.14</v>
      </c>
      <c r="AC297" s="409">
        <v>17642.14</v>
      </c>
      <c r="AD297" s="370">
        <v>15208.75</v>
      </c>
      <c r="AE297" s="306">
        <v>12167</v>
      </c>
      <c r="AF297" s="295">
        <v>11500</v>
      </c>
      <c r="AG297" s="278">
        <v>9200</v>
      </c>
      <c r="AH297" s="268">
        <v>9200</v>
      </c>
      <c r="AI297" s="268">
        <v>9200</v>
      </c>
      <c r="AJ297" s="248">
        <v>7080</v>
      </c>
      <c r="AK297" s="249" t="s">
        <v>689</v>
      </c>
      <c r="AL297" s="208"/>
      <c r="AM297" s="208"/>
      <c r="AN297" s="208"/>
      <c r="AO297" s="191"/>
      <c r="AP297" s="312">
        <f t="shared" ca="1" si="56"/>
        <v>1</v>
      </c>
      <c r="AR297" s="34"/>
      <c r="AS297" s="34"/>
      <c r="AT297" s="34"/>
      <c r="AU297" s="34"/>
      <c r="AV297" s="34"/>
      <c r="AW297" s="34"/>
    </row>
    <row r="298" spans="1:49" s="144" customFormat="1" ht="23.1" customHeight="1" x14ac:dyDescent="0.25">
      <c r="A298" s="517"/>
      <c r="B298" s="2">
        <v>405</v>
      </c>
      <c r="C298" s="2"/>
      <c r="D298" s="91" t="s">
        <v>902</v>
      </c>
      <c r="E298" s="116">
        <f t="shared" si="72"/>
        <v>88600</v>
      </c>
      <c r="F298" s="117">
        <f t="shared" si="72"/>
        <v>53200</v>
      </c>
      <c r="G298" s="101"/>
      <c r="H298" s="45"/>
      <c r="I298" s="2"/>
      <c r="J298" s="71"/>
      <c r="K298" s="202">
        <f t="shared" si="67"/>
        <v>88600</v>
      </c>
      <c r="L298" s="202">
        <f t="shared" si="67"/>
        <v>53200</v>
      </c>
      <c r="M298" s="51"/>
      <c r="N298" s="13">
        <f t="shared" si="70"/>
        <v>88598.875</v>
      </c>
      <c r="O298" s="13">
        <f t="shared" si="71"/>
        <v>53159.325000000004</v>
      </c>
      <c r="P298" s="51"/>
      <c r="Q298" s="589">
        <v>35439.550000000003</v>
      </c>
      <c r="R298" s="589">
        <v>35439.550000000003</v>
      </c>
      <c r="S298" s="579">
        <v>35439.550000000003</v>
      </c>
      <c r="T298" s="579">
        <v>35439.550000000003</v>
      </c>
      <c r="U298" s="556">
        <v>35439.550000000003</v>
      </c>
      <c r="V298" s="533">
        <v>35439.550000000003</v>
      </c>
      <c r="W298" s="478">
        <v>32814.400000000001</v>
      </c>
      <c r="X298" s="478">
        <v>32814.400000000001</v>
      </c>
      <c r="Y298" s="398">
        <v>32814.400000000001</v>
      </c>
      <c r="Z298" s="398">
        <v>23778.55</v>
      </c>
      <c r="AA298" s="436">
        <v>23778.55</v>
      </c>
      <c r="AB298" s="409">
        <v>23778.55</v>
      </c>
      <c r="AC298" s="409">
        <v>23778.55</v>
      </c>
      <c r="AD298" s="370">
        <v>20498.75</v>
      </c>
      <c r="AE298" s="306">
        <v>16399</v>
      </c>
      <c r="AF298" s="295">
        <v>15500</v>
      </c>
      <c r="AG298" s="278">
        <v>12400</v>
      </c>
      <c r="AH298" s="268">
        <v>12400</v>
      </c>
      <c r="AI298" s="268">
        <v>12400</v>
      </c>
      <c r="AJ298" s="248">
        <v>12000</v>
      </c>
      <c r="AK298" s="249" t="s">
        <v>689</v>
      </c>
      <c r="AL298" s="208"/>
      <c r="AM298" s="208"/>
      <c r="AN298" s="208"/>
      <c r="AO298" s="191"/>
      <c r="AP298" s="312">
        <f t="shared" ca="1" si="56"/>
        <v>1</v>
      </c>
      <c r="AR298" s="34"/>
      <c r="AS298" s="34"/>
      <c r="AT298" s="34"/>
      <c r="AU298" s="34"/>
      <c r="AV298" s="34"/>
      <c r="AW298" s="34"/>
    </row>
    <row r="299" spans="1:49" s="144" customFormat="1" ht="21" hidden="1" customHeight="1" x14ac:dyDescent="0.25">
      <c r="A299" s="2"/>
      <c r="B299" s="2"/>
      <c r="C299" s="2"/>
      <c r="D299" s="2"/>
      <c r="E299" s="138"/>
      <c r="F299" s="139"/>
      <c r="G299" s="99"/>
      <c r="H299" s="2"/>
      <c r="I299" s="2"/>
      <c r="J299" s="34"/>
      <c r="K299" s="202">
        <f t="shared" si="67"/>
        <v>0</v>
      </c>
      <c r="L299" s="202">
        <f t="shared" si="67"/>
        <v>0</v>
      </c>
      <c r="M299" s="2"/>
      <c r="N299" s="13">
        <f t="shared" si="70"/>
        <v>0</v>
      </c>
      <c r="O299" s="13">
        <f t="shared" si="71"/>
        <v>0</v>
      </c>
      <c r="P299" s="2"/>
      <c r="Q299" s="398"/>
      <c r="R299" s="398"/>
      <c r="S299" s="398"/>
      <c r="T299" s="398"/>
      <c r="U299" s="398"/>
      <c r="V299" s="398"/>
      <c r="W299" s="398"/>
      <c r="X299" s="398">
        <v>0</v>
      </c>
      <c r="Y299" s="398">
        <v>0</v>
      </c>
      <c r="Z299" s="398">
        <v>0</v>
      </c>
      <c r="AA299" s="400">
        <v>0</v>
      </c>
      <c r="AB299" s="403">
        <v>0</v>
      </c>
      <c r="AC299" s="403">
        <v>0</v>
      </c>
      <c r="AD299" s="370">
        <v>0</v>
      </c>
      <c r="AE299" s="333"/>
      <c r="AF299" s="330">
        <v>0</v>
      </c>
      <c r="AG299" s="280"/>
      <c r="AH299" s="337"/>
      <c r="AI299" s="337"/>
      <c r="AJ299" s="337"/>
      <c r="AK299" s="237"/>
      <c r="AL299" s="237"/>
      <c r="AM299" s="237"/>
      <c r="AN299" s="237"/>
      <c r="AO299" s="197"/>
      <c r="AP299" s="312" t="e">
        <f t="shared" ca="1" si="56"/>
        <v>#DIV/0!</v>
      </c>
      <c r="AR299" s="34"/>
      <c r="AS299" s="34"/>
      <c r="AT299" s="34"/>
      <c r="AU299" s="34"/>
      <c r="AV299" s="34"/>
      <c r="AW299" s="34"/>
    </row>
    <row r="300" spans="1:49" s="144" customFormat="1" ht="23.1" customHeight="1" x14ac:dyDescent="0.25">
      <c r="A300" s="2"/>
      <c r="B300" s="2"/>
      <c r="C300" s="2"/>
      <c r="D300" s="615" t="s">
        <v>34</v>
      </c>
      <c r="E300" s="615"/>
      <c r="F300" s="615"/>
      <c r="G300" s="615"/>
      <c r="H300" s="615"/>
      <c r="I300" s="615"/>
      <c r="J300" s="34"/>
      <c r="K300" s="202">
        <f t="shared" si="67"/>
        <v>114000</v>
      </c>
      <c r="L300" s="202">
        <f t="shared" si="67"/>
        <v>68400</v>
      </c>
      <c r="M300" s="2"/>
      <c r="N300" s="13">
        <f t="shared" si="70"/>
        <v>113972.5</v>
      </c>
      <c r="O300" s="13">
        <f t="shared" si="71"/>
        <v>68383.5</v>
      </c>
      <c r="P300" s="2"/>
      <c r="Q300" s="593">
        <v>45589</v>
      </c>
      <c r="R300" s="593">
        <v>45589</v>
      </c>
      <c r="S300" s="581">
        <v>45569</v>
      </c>
      <c r="T300" s="581">
        <v>45569</v>
      </c>
      <c r="U300" s="564">
        <v>45483</v>
      </c>
      <c r="V300" s="542">
        <v>45281</v>
      </c>
      <c r="W300" s="515">
        <v>211223</v>
      </c>
      <c r="X300" s="483">
        <v>211223</v>
      </c>
      <c r="Y300" s="398"/>
      <c r="Z300" s="398"/>
      <c r="AA300" s="400"/>
      <c r="AB300" s="403"/>
      <c r="AC300" s="403"/>
      <c r="AD300" s="340"/>
      <c r="AE300" s="333"/>
      <c r="AF300" s="330"/>
      <c r="AG300" s="280"/>
      <c r="AH300" s="337"/>
      <c r="AI300" s="337"/>
      <c r="AJ300" s="337"/>
      <c r="AK300" s="237"/>
      <c r="AL300" s="237"/>
      <c r="AM300" s="237"/>
      <c r="AN300" s="237"/>
      <c r="AO300" s="197"/>
      <c r="AP300" s="312">
        <f t="shared" ca="1" si="56"/>
        <v>1</v>
      </c>
      <c r="AR300" s="34"/>
      <c r="AS300" s="34"/>
      <c r="AT300" s="34"/>
      <c r="AU300" s="34"/>
      <c r="AV300" s="34"/>
      <c r="AW300" s="34"/>
    </row>
    <row r="301" spans="1:49" s="144" customFormat="1" ht="23.1" customHeight="1" x14ac:dyDescent="0.25">
      <c r="A301" s="566" t="s">
        <v>968</v>
      </c>
      <c r="B301" s="2">
        <v>4756</v>
      </c>
      <c r="C301" s="2" t="s">
        <v>505</v>
      </c>
      <c r="D301" s="3" t="s">
        <v>969</v>
      </c>
      <c r="E301" s="116">
        <f t="shared" ref="E301:F310" si="73">K301</f>
        <v>300</v>
      </c>
      <c r="F301" s="117">
        <f t="shared" si="73"/>
        <v>200</v>
      </c>
      <c r="G301" s="101"/>
      <c r="H301" s="2"/>
      <c r="I301" s="2"/>
      <c r="J301" s="47"/>
      <c r="K301" s="202">
        <f t="shared" si="67"/>
        <v>300</v>
      </c>
      <c r="L301" s="202">
        <f t="shared" si="67"/>
        <v>200</v>
      </c>
      <c r="M301" s="51"/>
      <c r="N301" s="13">
        <f t="shared" si="70"/>
        <v>227.5</v>
      </c>
      <c r="O301" s="13">
        <f t="shared" si="71"/>
        <v>136.5</v>
      </c>
      <c r="P301" s="51"/>
      <c r="Q301" s="587">
        <v>91</v>
      </c>
      <c r="R301" s="587">
        <v>91</v>
      </c>
      <c r="S301" s="562">
        <v>91</v>
      </c>
      <c r="T301" s="562">
        <v>91</v>
      </c>
      <c r="U301" s="554">
        <v>91</v>
      </c>
      <c r="V301" s="530">
        <v>83.44</v>
      </c>
      <c r="W301" s="478">
        <v>83.44</v>
      </c>
      <c r="X301" s="478">
        <v>83.44</v>
      </c>
      <c r="Y301" s="399">
        <v>86.27</v>
      </c>
      <c r="Z301" s="398">
        <v>63.9</v>
      </c>
      <c r="AA301" s="400">
        <v>63.9</v>
      </c>
      <c r="AB301" s="411">
        <v>63.9</v>
      </c>
      <c r="AC301" s="411">
        <v>63.9</v>
      </c>
      <c r="AD301" s="371">
        <v>56.785624999999989</v>
      </c>
      <c r="AE301" s="303">
        <v>39.162499999999994</v>
      </c>
      <c r="AF301" s="289">
        <v>39.162499999999994</v>
      </c>
      <c r="AG301" s="277">
        <v>31.33</v>
      </c>
      <c r="AH301" s="263">
        <v>31.33</v>
      </c>
      <c r="AI301" s="263">
        <v>31.33</v>
      </c>
      <c r="AJ301" s="208">
        <v>27.983339999999998</v>
      </c>
      <c r="AK301" s="208">
        <v>27.983339999999998</v>
      </c>
      <c r="AL301" s="208">
        <v>27.983339999999998</v>
      </c>
      <c r="AM301" s="208">
        <v>27.983339999999998</v>
      </c>
      <c r="AN301" s="208">
        <v>25.237500000000001</v>
      </c>
      <c r="AO301" s="190">
        <v>20.190000000000001</v>
      </c>
      <c r="AP301" s="312">
        <f t="shared" ca="1" si="56"/>
        <v>1</v>
      </c>
      <c r="AR301" s="34"/>
      <c r="AS301" s="34"/>
      <c r="AT301" s="34"/>
      <c r="AU301" s="34"/>
      <c r="AV301" s="34"/>
      <c r="AW301" s="34"/>
    </row>
    <row r="302" spans="1:49" s="144" customFormat="1" ht="23.1" customHeight="1" x14ac:dyDescent="0.25">
      <c r="A302" s="566" t="s">
        <v>968</v>
      </c>
      <c r="B302" s="2">
        <v>4756</v>
      </c>
      <c r="C302" s="2" t="s">
        <v>505</v>
      </c>
      <c r="D302" s="3" t="s">
        <v>970</v>
      </c>
      <c r="E302" s="116">
        <f t="shared" si="73"/>
        <v>400</v>
      </c>
      <c r="F302" s="117">
        <f t="shared" si="73"/>
        <v>300</v>
      </c>
      <c r="G302" s="101"/>
      <c r="H302" s="2"/>
      <c r="I302" s="2"/>
      <c r="J302" s="47"/>
      <c r="K302" s="202">
        <f t="shared" si="67"/>
        <v>400</v>
      </c>
      <c r="L302" s="202">
        <f t="shared" si="67"/>
        <v>300</v>
      </c>
      <c r="M302" s="51"/>
      <c r="N302" s="13">
        <f>Q302*$N$7</f>
        <v>352.5</v>
      </c>
      <c r="O302" s="13">
        <f>Q302*$O$7</f>
        <v>211.5</v>
      </c>
      <c r="P302" s="51"/>
      <c r="Q302" s="587">
        <v>141</v>
      </c>
      <c r="R302" s="587">
        <v>141</v>
      </c>
      <c r="S302" s="562">
        <v>141</v>
      </c>
      <c r="T302" s="562">
        <v>141</v>
      </c>
      <c r="U302" s="554">
        <v>141</v>
      </c>
      <c r="V302" s="531">
        <v>130.35</v>
      </c>
      <c r="W302" s="478">
        <v>130.35</v>
      </c>
      <c r="X302" s="478">
        <v>130.35</v>
      </c>
      <c r="Y302" s="399"/>
      <c r="Z302" s="398"/>
      <c r="AA302" s="400"/>
      <c r="AB302" s="411">
        <v>63.9</v>
      </c>
      <c r="AC302" s="411">
        <v>63.9</v>
      </c>
      <c r="AD302" s="371">
        <v>56.785624999999989</v>
      </c>
      <c r="AE302" s="303">
        <v>39.162499999999994</v>
      </c>
      <c r="AF302" s="289">
        <v>39.162499999999994</v>
      </c>
      <c r="AG302" s="277">
        <v>31.33</v>
      </c>
      <c r="AH302" s="263">
        <v>31.33</v>
      </c>
      <c r="AI302" s="263">
        <v>31.33</v>
      </c>
      <c r="AJ302" s="208">
        <v>27.983339999999998</v>
      </c>
      <c r="AK302" s="208">
        <v>27.983339999999998</v>
      </c>
      <c r="AL302" s="208">
        <v>27.983339999999998</v>
      </c>
      <c r="AM302" s="208">
        <v>27.983339999999998</v>
      </c>
      <c r="AN302" s="208">
        <v>25.237500000000001</v>
      </c>
      <c r="AO302" s="190">
        <v>20.190000000000001</v>
      </c>
      <c r="AP302" s="312">
        <f t="shared" ca="1" si="56"/>
        <v>1</v>
      </c>
      <c r="AR302" s="34"/>
      <c r="AS302" s="34"/>
      <c r="AT302" s="34"/>
      <c r="AU302" s="34"/>
      <c r="AV302" s="34"/>
      <c r="AW302" s="34"/>
    </row>
    <row r="303" spans="1:49" s="144" customFormat="1" ht="23.1" customHeight="1" x14ac:dyDescent="0.25">
      <c r="A303" s="566" t="s">
        <v>968</v>
      </c>
      <c r="B303" s="2">
        <v>4758</v>
      </c>
      <c r="C303" s="2" t="s">
        <v>507</v>
      </c>
      <c r="D303" s="3" t="s">
        <v>971</v>
      </c>
      <c r="E303" s="116">
        <f t="shared" si="73"/>
        <v>600</v>
      </c>
      <c r="F303" s="117">
        <f t="shared" si="73"/>
        <v>400</v>
      </c>
      <c r="G303" s="101"/>
      <c r="H303" s="2"/>
      <c r="I303" s="2"/>
      <c r="J303" s="47"/>
      <c r="K303" s="202">
        <f t="shared" si="67"/>
        <v>600</v>
      </c>
      <c r="L303" s="202">
        <f t="shared" si="67"/>
        <v>400</v>
      </c>
      <c r="M303" s="51"/>
      <c r="N303" s="13">
        <f>Q303*$N$7</f>
        <v>525</v>
      </c>
      <c r="O303" s="13">
        <f>Q303*$O$7</f>
        <v>315</v>
      </c>
      <c r="P303" s="51"/>
      <c r="Q303" s="587">
        <v>210</v>
      </c>
      <c r="R303" s="587">
        <v>210</v>
      </c>
      <c r="S303" s="562">
        <v>210</v>
      </c>
      <c r="T303" s="562">
        <v>210</v>
      </c>
      <c r="U303" s="554">
        <v>244</v>
      </c>
      <c r="V303" s="546">
        <v>244</v>
      </c>
      <c r="W303" s="478">
        <v>225.79</v>
      </c>
      <c r="X303" s="478">
        <v>225.79</v>
      </c>
      <c r="Y303" s="399">
        <v>230.85</v>
      </c>
      <c r="Z303" s="398">
        <v>171</v>
      </c>
      <c r="AA303" s="400">
        <v>171</v>
      </c>
      <c r="AB303" s="411">
        <v>171</v>
      </c>
      <c r="AC303" s="411">
        <v>171</v>
      </c>
      <c r="AD303" s="371">
        <v>126.675625</v>
      </c>
      <c r="AE303" s="303">
        <v>87.362499999999997</v>
      </c>
      <c r="AF303" s="289">
        <v>87.362499999999997</v>
      </c>
      <c r="AG303" s="277">
        <v>69.89</v>
      </c>
      <c r="AH303" s="263">
        <v>69.89</v>
      </c>
      <c r="AI303" s="263">
        <v>69.89</v>
      </c>
      <c r="AJ303" s="208">
        <v>62.39772</v>
      </c>
      <c r="AK303" s="208">
        <v>62.39772</v>
      </c>
      <c r="AL303" s="208">
        <v>62.39772</v>
      </c>
      <c r="AM303" s="208">
        <v>62.39772</v>
      </c>
      <c r="AN303" s="208">
        <v>56.275000000000006</v>
      </c>
      <c r="AO303" s="190">
        <v>45.02</v>
      </c>
      <c r="AP303" s="312">
        <f t="shared" ca="1" si="56"/>
        <v>1</v>
      </c>
      <c r="AR303" s="34"/>
      <c r="AS303" s="34"/>
      <c r="AT303" s="34"/>
      <c r="AU303" s="34"/>
      <c r="AV303" s="34"/>
      <c r="AW303" s="34"/>
    </row>
    <row r="304" spans="1:49" s="144" customFormat="1" ht="23.1" customHeight="1" x14ac:dyDescent="0.25">
      <c r="A304" s="566" t="s">
        <v>968</v>
      </c>
      <c r="B304" s="2"/>
      <c r="C304" s="2" t="s">
        <v>779</v>
      </c>
      <c r="D304" s="3" t="s">
        <v>972</v>
      </c>
      <c r="E304" s="116">
        <f t="shared" si="73"/>
        <v>700</v>
      </c>
      <c r="F304" s="117">
        <f t="shared" si="73"/>
        <v>400</v>
      </c>
      <c r="G304" s="101"/>
      <c r="H304" s="2"/>
      <c r="I304" s="2"/>
      <c r="J304" s="33"/>
      <c r="K304" s="202">
        <f t="shared" si="67"/>
        <v>700</v>
      </c>
      <c r="L304" s="202">
        <f t="shared" si="67"/>
        <v>400</v>
      </c>
      <c r="M304" s="51"/>
      <c r="N304" s="13">
        <f>Q304*$N$7</f>
        <v>625</v>
      </c>
      <c r="O304" s="13">
        <f>Q304*$O$7</f>
        <v>375</v>
      </c>
      <c r="P304" s="51"/>
      <c r="Q304" s="587">
        <v>250</v>
      </c>
      <c r="R304" s="587">
        <v>250</v>
      </c>
      <c r="S304" s="562">
        <v>250</v>
      </c>
      <c r="T304" s="562">
        <v>250</v>
      </c>
      <c r="U304" s="554">
        <v>209.84</v>
      </c>
      <c r="V304" s="541">
        <v>85.15</v>
      </c>
      <c r="W304" s="399">
        <v>68.12</v>
      </c>
      <c r="X304" s="399">
        <v>68.12</v>
      </c>
      <c r="Y304" s="398">
        <v>68.12</v>
      </c>
      <c r="Z304" s="398">
        <v>68.12</v>
      </c>
      <c r="AA304" s="436">
        <v>68.12</v>
      </c>
      <c r="AB304" s="409">
        <v>68.12</v>
      </c>
      <c r="AC304" s="409">
        <v>68.12</v>
      </c>
      <c r="AD304" s="370">
        <v>42.55</v>
      </c>
      <c r="AE304" s="305">
        <v>34.04</v>
      </c>
      <c r="AF304" s="289">
        <v>39.162499999999994</v>
      </c>
      <c r="AG304" s="277">
        <f ca="1">AP304*1.43</f>
        <v>1.43</v>
      </c>
      <c r="AH304" s="263">
        <f ca="1">AP304*1.43</f>
        <v>1.43</v>
      </c>
      <c r="AI304" s="263">
        <v>35.249499999999998</v>
      </c>
      <c r="AJ304" s="205">
        <v>35.249499999999998</v>
      </c>
      <c r="AK304" s="205">
        <v>35.249499999999998</v>
      </c>
      <c r="AL304" s="205">
        <v>35.249499999999998</v>
      </c>
      <c r="AM304" s="205">
        <v>35.249499999999998</v>
      </c>
      <c r="AN304" s="208">
        <v>30.8125</v>
      </c>
      <c r="AO304" s="191">
        <v>24.65</v>
      </c>
      <c r="AP304" s="312">
        <f t="shared" ca="1" si="56"/>
        <v>1</v>
      </c>
      <c r="AR304" s="34"/>
      <c r="AS304" s="34"/>
      <c r="AT304" s="34"/>
      <c r="AU304" s="34"/>
      <c r="AV304" s="34"/>
      <c r="AW304" s="34"/>
    </row>
    <row r="305" spans="1:49" s="144" customFormat="1" ht="23.1" customHeight="1" x14ac:dyDescent="0.25">
      <c r="A305" s="566" t="s">
        <v>968</v>
      </c>
      <c r="B305" s="2"/>
      <c r="C305" s="2" t="s">
        <v>779</v>
      </c>
      <c r="D305" s="3" t="s">
        <v>973</v>
      </c>
      <c r="E305" s="116">
        <f t="shared" si="73"/>
        <v>1100</v>
      </c>
      <c r="F305" s="117">
        <f t="shared" si="73"/>
        <v>700</v>
      </c>
      <c r="G305" s="101"/>
      <c r="H305" s="2"/>
      <c r="I305" s="2"/>
      <c r="J305" s="33"/>
      <c r="K305" s="202">
        <f t="shared" si="67"/>
        <v>1100</v>
      </c>
      <c r="L305" s="202">
        <f t="shared" si="67"/>
        <v>700</v>
      </c>
      <c r="M305" s="51"/>
      <c r="N305" s="13">
        <f t="shared" si="70"/>
        <v>1051.7749999999999</v>
      </c>
      <c r="O305" s="13">
        <f t="shared" si="71"/>
        <v>631.06499999999994</v>
      </c>
      <c r="P305" s="51"/>
      <c r="Q305" s="587">
        <v>420.71</v>
      </c>
      <c r="R305" s="587">
        <v>420.71</v>
      </c>
      <c r="S305" s="562">
        <v>420.71</v>
      </c>
      <c r="T305" s="562">
        <v>420.71</v>
      </c>
      <c r="U305" s="554">
        <v>420.71</v>
      </c>
      <c r="V305" s="541">
        <v>150.05000000000001</v>
      </c>
      <c r="W305" s="399">
        <v>120.04</v>
      </c>
      <c r="X305" s="399">
        <v>120.04</v>
      </c>
      <c r="Y305" s="398">
        <v>120.04</v>
      </c>
      <c r="Z305" s="398">
        <v>120.04</v>
      </c>
      <c r="AA305" s="436">
        <v>120.04</v>
      </c>
      <c r="AB305" s="409">
        <v>120.04</v>
      </c>
      <c r="AC305" s="409">
        <v>120.04</v>
      </c>
      <c r="AD305" s="370">
        <v>75</v>
      </c>
      <c r="AE305" s="305">
        <v>60</v>
      </c>
      <c r="AF305" s="289">
        <v>39.162499999999994</v>
      </c>
      <c r="AG305" s="277">
        <f t="shared" ref="AG305:AG306" ca="1" si="74">AP305*1.43</f>
        <v>1.43</v>
      </c>
      <c r="AH305" s="263">
        <f t="shared" ref="AH305:AH310" ca="1" si="75">AP305*1.43</f>
        <v>1.43</v>
      </c>
      <c r="AI305" s="263">
        <v>61.847499999999997</v>
      </c>
      <c r="AJ305" s="205">
        <v>61.847499999999997</v>
      </c>
      <c r="AK305" s="205">
        <v>61.847499999999997</v>
      </c>
      <c r="AL305" s="205">
        <v>61.847499999999997</v>
      </c>
      <c r="AM305" s="205">
        <v>61.847499999999997</v>
      </c>
      <c r="AN305" s="208">
        <v>54.0625</v>
      </c>
      <c r="AO305" s="191">
        <v>43.25</v>
      </c>
      <c r="AP305" s="312">
        <f t="shared" ca="1" si="56"/>
        <v>1</v>
      </c>
      <c r="AR305" s="34"/>
      <c r="AS305" s="34"/>
      <c r="AT305" s="34"/>
      <c r="AU305" s="34"/>
      <c r="AV305" s="34"/>
      <c r="AW305" s="34"/>
    </row>
    <row r="306" spans="1:49" s="144" customFormat="1" ht="23.1" customHeight="1" x14ac:dyDescent="0.25">
      <c r="A306" s="566" t="s">
        <v>968</v>
      </c>
      <c r="B306" s="2"/>
      <c r="C306" s="2" t="s">
        <v>779</v>
      </c>
      <c r="D306" s="3" t="s">
        <v>974</v>
      </c>
      <c r="E306" s="116">
        <f t="shared" si="73"/>
        <v>1200</v>
      </c>
      <c r="F306" s="117">
        <f t="shared" si="73"/>
        <v>800</v>
      </c>
      <c r="G306" s="101"/>
      <c r="H306" s="2"/>
      <c r="I306" s="2"/>
      <c r="J306" s="33"/>
      <c r="K306" s="202">
        <f t="shared" si="67"/>
        <v>1200</v>
      </c>
      <c r="L306" s="202">
        <f t="shared" si="67"/>
        <v>800</v>
      </c>
      <c r="M306" s="51"/>
      <c r="N306" s="13">
        <f t="shared" si="70"/>
        <v>1197.5</v>
      </c>
      <c r="O306" s="13">
        <f t="shared" si="71"/>
        <v>718.5</v>
      </c>
      <c r="P306" s="51"/>
      <c r="Q306" s="587">
        <v>479</v>
      </c>
      <c r="R306" s="587">
        <v>479</v>
      </c>
      <c r="S306" s="562">
        <v>479</v>
      </c>
      <c r="T306" s="562">
        <v>479</v>
      </c>
      <c r="U306" s="554">
        <v>314.49</v>
      </c>
      <c r="V306" s="541">
        <v>161.91249999999999</v>
      </c>
      <c r="W306" s="399">
        <v>129.53</v>
      </c>
      <c r="X306" s="399">
        <v>129.53</v>
      </c>
      <c r="Y306" s="398">
        <v>129.53</v>
      </c>
      <c r="Z306" s="398">
        <v>129.53</v>
      </c>
      <c r="AA306" s="436">
        <v>129.53</v>
      </c>
      <c r="AB306" s="409">
        <v>129.53</v>
      </c>
      <c r="AC306" s="409">
        <v>129.53</v>
      </c>
      <c r="AD306" s="370">
        <v>80.924999999999997</v>
      </c>
      <c r="AE306" s="305">
        <v>64.739999999999995</v>
      </c>
      <c r="AF306" s="289">
        <v>39.162499999999994</v>
      </c>
      <c r="AG306" s="277">
        <f t="shared" ca="1" si="74"/>
        <v>1.43</v>
      </c>
      <c r="AH306" s="263">
        <f t="shared" ca="1" si="75"/>
        <v>1.43</v>
      </c>
      <c r="AI306" s="263">
        <v>64.492999999999995</v>
      </c>
      <c r="AJ306" s="205">
        <v>64.492999999999995</v>
      </c>
      <c r="AK306" s="205">
        <v>64.492999999999995</v>
      </c>
      <c r="AL306" s="205">
        <v>64.492999999999995</v>
      </c>
      <c r="AM306" s="205">
        <v>64.492999999999995</v>
      </c>
      <c r="AN306" s="208">
        <v>56.375</v>
      </c>
      <c r="AO306" s="191">
        <v>45.1</v>
      </c>
      <c r="AP306" s="312">
        <f t="shared" ca="1" si="56"/>
        <v>1</v>
      </c>
      <c r="AR306" s="34"/>
      <c r="AS306" s="34"/>
      <c r="AT306" s="34"/>
      <c r="AU306" s="34"/>
      <c r="AV306" s="34"/>
      <c r="AW306" s="34"/>
    </row>
    <row r="307" spans="1:49" s="144" customFormat="1" ht="23.1" customHeight="1" x14ac:dyDescent="0.25">
      <c r="A307" s="566" t="s">
        <v>968</v>
      </c>
      <c r="B307" s="2"/>
      <c r="C307" s="2" t="s">
        <v>779</v>
      </c>
      <c r="D307" s="3" t="s">
        <v>975</v>
      </c>
      <c r="E307" s="116">
        <f t="shared" si="73"/>
        <v>1300</v>
      </c>
      <c r="F307" s="117">
        <f t="shared" si="73"/>
        <v>800</v>
      </c>
      <c r="G307" s="101"/>
      <c r="H307" s="2"/>
      <c r="I307" s="2"/>
      <c r="J307" s="33"/>
      <c r="K307" s="202">
        <f t="shared" si="67"/>
        <v>1300</v>
      </c>
      <c r="L307" s="202">
        <f t="shared" si="67"/>
        <v>800</v>
      </c>
      <c r="M307" s="51"/>
      <c r="N307" s="13">
        <f t="shared" si="70"/>
        <v>1250</v>
      </c>
      <c r="O307" s="13">
        <f t="shared" si="71"/>
        <v>750</v>
      </c>
      <c r="P307" s="51"/>
      <c r="Q307" s="587">
        <v>500</v>
      </c>
      <c r="R307" s="587">
        <v>500</v>
      </c>
      <c r="S307" s="562">
        <v>500</v>
      </c>
      <c r="T307" s="562">
        <v>500</v>
      </c>
      <c r="U307" s="554">
        <v>436.01</v>
      </c>
      <c r="V307" s="541">
        <v>211.57499999999999</v>
      </c>
      <c r="W307" s="399">
        <v>169.26</v>
      </c>
      <c r="X307" s="399">
        <v>169.26</v>
      </c>
      <c r="Y307" s="398">
        <v>169.26</v>
      </c>
      <c r="Z307" s="398">
        <v>169.26</v>
      </c>
      <c r="AA307" s="436">
        <v>169.26</v>
      </c>
      <c r="AB307" s="409">
        <v>169.26</v>
      </c>
      <c r="AC307" s="409">
        <v>169.26</v>
      </c>
      <c r="AD307" s="370">
        <v>105.75</v>
      </c>
      <c r="AE307" s="305">
        <v>84.6</v>
      </c>
      <c r="AF307" s="289">
        <v>45.037500000000001</v>
      </c>
      <c r="AG307" s="277">
        <v>36.03</v>
      </c>
      <c r="AH307" s="263">
        <f t="shared" ca="1" si="75"/>
        <v>1.43</v>
      </c>
      <c r="AI307" s="263">
        <v>83.798000000000002</v>
      </c>
      <c r="AJ307" s="205">
        <v>83.798000000000002</v>
      </c>
      <c r="AK307" s="205">
        <v>83.798000000000002</v>
      </c>
      <c r="AL307" s="205">
        <v>83.798000000000002</v>
      </c>
      <c r="AM307" s="205">
        <v>83.798000000000002</v>
      </c>
      <c r="AN307" s="208">
        <v>73.25</v>
      </c>
      <c r="AO307" s="191">
        <v>58.6</v>
      </c>
      <c r="AP307" s="312">
        <f t="shared" ref="AP307:AP342" ca="1" si="76">Q307/OFFSET(Q307,0,1)</f>
        <v>1</v>
      </c>
      <c r="AR307" s="34"/>
      <c r="AS307" s="34"/>
      <c r="AT307" s="34"/>
      <c r="AU307" s="34"/>
      <c r="AV307" s="34"/>
      <c r="AW307" s="34"/>
    </row>
    <row r="308" spans="1:49" s="144" customFormat="1" ht="23.1" customHeight="1" x14ac:dyDescent="0.25">
      <c r="A308" s="566" t="s">
        <v>968</v>
      </c>
      <c r="B308" s="2"/>
      <c r="C308" s="2" t="s">
        <v>779</v>
      </c>
      <c r="D308" s="3" t="s">
        <v>976</v>
      </c>
      <c r="E308" s="116">
        <f t="shared" si="73"/>
        <v>1500</v>
      </c>
      <c r="F308" s="117">
        <f t="shared" si="73"/>
        <v>900</v>
      </c>
      <c r="G308" s="101"/>
      <c r="H308" s="2"/>
      <c r="I308" s="2"/>
      <c r="J308" s="33"/>
      <c r="K308" s="202">
        <f t="shared" si="67"/>
        <v>1500</v>
      </c>
      <c r="L308" s="202">
        <f t="shared" si="67"/>
        <v>900</v>
      </c>
      <c r="M308" s="51"/>
      <c r="N308" s="13">
        <f t="shared" si="70"/>
        <v>1500</v>
      </c>
      <c r="O308" s="13">
        <f t="shared" si="71"/>
        <v>900</v>
      </c>
      <c r="P308" s="51"/>
      <c r="Q308" s="587">
        <v>600</v>
      </c>
      <c r="R308" s="587">
        <v>600</v>
      </c>
      <c r="S308" s="562">
        <v>600</v>
      </c>
      <c r="T308" s="562">
        <v>600</v>
      </c>
      <c r="U308" s="554">
        <v>583.49</v>
      </c>
      <c r="V308" s="541">
        <v>102.65</v>
      </c>
      <c r="W308" s="399">
        <v>82.12</v>
      </c>
      <c r="X308" s="399">
        <v>82.12</v>
      </c>
      <c r="Y308" s="398">
        <v>82.12</v>
      </c>
      <c r="Z308" s="398">
        <v>82.12</v>
      </c>
      <c r="AA308" s="436">
        <v>82.12</v>
      </c>
      <c r="AB308" s="409">
        <v>82.12</v>
      </c>
      <c r="AC308" s="409">
        <v>82.12</v>
      </c>
      <c r="AD308" s="370">
        <v>51.325000000000003</v>
      </c>
      <c r="AE308" s="305">
        <v>41.06</v>
      </c>
      <c r="AF308" s="289">
        <v>22.212499999999999</v>
      </c>
      <c r="AG308" s="277">
        <v>17.77</v>
      </c>
      <c r="AH308" s="263">
        <f t="shared" ca="1" si="75"/>
        <v>1.43</v>
      </c>
      <c r="AI308" s="263">
        <v>41.326999999999998</v>
      </c>
      <c r="AJ308" s="205">
        <v>41.326999999999998</v>
      </c>
      <c r="AK308" s="205">
        <v>41.326999999999998</v>
      </c>
      <c r="AL308" s="205">
        <v>41.326999999999998</v>
      </c>
      <c r="AM308" s="205">
        <v>41.326999999999998</v>
      </c>
      <c r="AN308" s="208">
        <v>36.125</v>
      </c>
      <c r="AO308" s="191">
        <v>28.9</v>
      </c>
      <c r="AP308" s="312">
        <f t="shared" ca="1" si="76"/>
        <v>1</v>
      </c>
      <c r="AR308" s="34"/>
      <c r="AS308" s="34"/>
      <c r="AT308" s="34"/>
      <c r="AU308" s="34"/>
      <c r="AV308" s="34"/>
      <c r="AW308" s="34"/>
    </row>
    <row r="309" spans="1:49" s="144" customFormat="1" ht="23.1" customHeight="1" x14ac:dyDescent="0.25">
      <c r="A309" s="566" t="s">
        <v>968</v>
      </c>
      <c r="B309" s="2"/>
      <c r="C309" s="2" t="s">
        <v>779</v>
      </c>
      <c r="D309" s="3" t="s">
        <v>977</v>
      </c>
      <c r="E309" s="116">
        <f t="shared" si="73"/>
        <v>2000</v>
      </c>
      <c r="F309" s="117">
        <f t="shared" si="73"/>
        <v>1200</v>
      </c>
      <c r="G309" s="101"/>
      <c r="H309" s="2"/>
      <c r="I309" s="2"/>
      <c r="J309" s="33"/>
      <c r="K309" s="202">
        <f t="shared" si="67"/>
        <v>2000</v>
      </c>
      <c r="L309" s="202">
        <f t="shared" si="67"/>
        <v>1200</v>
      </c>
      <c r="M309" s="51"/>
      <c r="N309" s="13">
        <f t="shared" si="70"/>
        <v>2000</v>
      </c>
      <c r="O309" s="13">
        <f t="shared" si="71"/>
        <v>1200</v>
      </c>
      <c r="P309" s="51"/>
      <c r="Q309" s="587">
        <v>800</v>
      </c>
      <c r="R309" s="587">
        <v>800</v>
      </c>
      <c r="S309" s="562">
        <v>800</v>
      </c>
      <c r="T309" s="562">
        <v>800</v>
      </c>
      <c r="U309" s="554">
        <v>478.89</v>
      </c>
      <c r="V309" s="541">
        <v>161.70000000000002</v>
      </c>
      <c r="W309" s="399">
        <v>129.36000000000001</v>
      </c>
      <c r="X309" s="399">
        <v>129.36000000000001</v>
      </c>
      <c r="Y309" s="398">
        <v>129.36000000000001</v>
      </c>
      <c r="Z309" s="398">
        <v>129.36000000000001</v>
      </c>
      <c r="AA309" s="436">
        <v>129.36000000000001</v>
      </c>
      <c r="AB309" s="409">
        <v>129.36000000000001</v>
      </c>
      <c r="AC309" s="409">
        <v>129.36000000000001</v>
      </c>
      <c r="AD309" s="370">
        <v>80.824999999999989</v>
      </c>
      <c r="AE309" s="305">
        <v>64.66</v>
      </c>
      <c r="AF309" s="289">
        <v>35.362499999999997</v>
      </c>
      <c r="AG309" s="277">
        <v>28.29</v>
      </c>
      <c r="AH309" s="263">
        <f t="shared" ca="1" si="75"/>
        <v>1.43</v>
      </c>
      <c r="AI309" s="263">
        <v>65.78</v>
      </c>
      <c r="AJ309" s="205">
        <v>65.78</v>
      </c>
      <c r="AK309" s="205">
        <v>65.78</v>
      </c>
      <c r="AL309" s="205">
        <v>65.78</v>
      </c>
      <c r="AM309" s="205">
        <v>65.78</v>
      </c>
      <c r="AN309" s="208">
        <v>57.5</v>
      </c>
      <c r="AO309" s="191">
        <v>46</v>
      </c>
      <c r="AP309" s="312">
        <f t="shared" ca="1" si="76"/>
        <v>1</v>
      </c>
      <c r="AR309" s="34"/>
      <c r="AS309" s="34"/>
      <c r="AT309" s="34"/>
      <c r="AU309" s="34"/>
      <c r="AV309" s="34"/>
      <c r="AW309" s="34"/>
    </row>
    <row r="310" spans="1:49" s="144" customFormat="1" ht="23.1" customHeight="1" x14ac:dyDescent="0.25">
      <c r="A310" s="566" t="s">
        <v>968</v>
      </c>
      <c r="B310" s="2"/>
      <c r="C310" s="2" t="s">
        <v>779</v>
      </c>
      <c r="D310" s="3" t="s">
        <v>978</v>
      </c>
      <c r="E310" s="116">
        <f t="shared" si="73"/>
        <v>3900</v>
      </c>
      <c r="F310" s="117">
        <f t="shared" si="73"/>
        <v>2400</v>
      </c>
      <c r="G310" s="101"/>
      <c r="H310" s="2"/>
      <c r="I310" s="2"/>
      <c r="J310" s="33"/>
      <c r="K310" s="202">
        <f t="shared" si="67"/>
        <v>3900</v>
      </c>
      <c r="L310" s="202">
        <f t="shared" si="67"/>
        <v>2400</v>
      </c>
      <c r="M310" s="51"/>
      <c r="N310" s="13">
        <f t="shared" si="70"/>
        <v>3850</v>
      </c>
      <c r="O310" s="13">
        <f t="shared" si="71"/>
        <v>2310</v>
      </c>
      <c r="P310" s="51"/>
      <c r="Q310" s="587">
        <v>1540</v>
      </c>
      <c r="R310" s="587">
        <v>1540</v>
      </c>
      <c r="S310" s="562">
        <v>1540</v>
      </c>
      <c r="T310" s="562">
        <v>1540</v>
      </c>
      <c r="U310" s="554">
        <v>1446.13</v>
      </c>
      <c r="V310" s="541">
        <v>161.70000000000002</v>
      </c>
      <c r="W310" s="399">
        <v>129.36000000000001</v>
      </c>
      <c r="X310" s="399">
        <v>129.36000000000001</v>
      </c>
      <c r="Y310" s="398">
        <v>129.36000000000001</v>
      </c>
      <c r="Z310" s="398">
        <v>129.36000000000001</v>
      </c>
      <c r="AA310" s="436">
        <v>129.36000000000001</v>
      </c>
      <c r="AB310" s="409">
        <v>129.36000000000001</v>
      </c>
      <c r="AC310" s="409">
        <v>129.36000000000001</v>
      </c>
      <c r="AD310" s="370">
        <v>80.824999999999989</v>
      </c>
      <c r="AE310" s="305">
        <v>64.66</v>
      </c>
      <c r="AF310" s="289">
        <v>35.362499999999997</v>
      </c>
      <c r="AG310" s="277">
        <v>28.29</v>
      </c>
      <c r="AH310" s="263">
        <f t="shared" ca="1" si="75"/>
        <v>1.43</v>
      </c>
      <c r="AI310" s="263">
        <v>65.78</v>
      </c>
      <c r="AJ310" s="205">
        <v>65.78</v>
      </c>
      <c r="AK310" s="205">
        <v>65.78</v>
      </c>
      <c r="AL310" s="205">
        <v>65.78</v>
      </c>
      <c r="AM310" s="205">
        <v>65.78</v>
      </c>
      <c r="AN310" s="208">
        <v>57.5</v>
      </c>
      <c r="AO310" s="191">
        <v>46</v>
      </c>
      <c r="AP310" s="312">
        <f t="shared" ca="1" si="76"/>
        <v>1</v>
      </c>
      <c r="AR310" s="34"/>
      <c r="AS310" s="34"/>
      <c r="AT310" s="34"/>
      <c r="AU310" s="34"/>
      <c r="AV310" s="34"/>
      <c r="AW310" s="34"/>
    </row>
    <row r="311" spans="1:49" s="144" customFormat="1" ht="12" customHeight="1" x14ac:dyDescent="0.25">
      <c r="A311" s="2"/>
      <c r="B311" s="2"/>
      <c r="C311" s="2"/>
      <c r="D311" s="136"/>
      <c r="E311" s="138"/>
      <c r="F311" s="139"/>
      <c r="G311" s="99"/>
      <c r="H311" s="2"/>
      <c r="I311" s="2"/>
      <c r="J311" s="33"/>
      <c r="K311" s="202">
        <f t="shared" si="67"/>
        <v>0</v>
      </c>
      <c r="L311" s="202">
        <f t="shared" si="67"/>
        <v>0</v>
      </c>
      <c r="M311" s="51"/>
      <c r="N311" s="13"/>
      <c r="O311" s="13"/>
      <c r="P311" s="51"/>
      <c r="Q311" s="398"/>
      <c r="R311" s="398"/>
      <c r="S311" s="398"/>
      <c r="T311" s="398"/>
      <c r="U311" s="398"/>
      <c r="V311" s="398"/>
      <c r="W311" s="398"/>
      <c r="X311" s="398"/>
      <c r="Y311" s="398"/>
      <c r="Z311" s="398"/>
      <c r="AA311" s="400"/>
      <c r="AB311" s="403"/>
      <c r="AC311" s="403"/>
      <c r="AD311" s="370"/>
      <c r="AE311" s="317"/>
      <c r="AF311" s="315"/>
      <c r="AG311" s="316"/>
      <c r="AH311" s="318"/>
      <c r="AI311" s="318"/>
      <c r="AJ311" s="204"/>
      <c r="AK311" s="204"/>
      <c r="AL311" s="204"/>
      <c r="AM311" s="204"/>
      <c r="AN311" s="209"/>
      <c r="AO311" s="191"/>
      <c r="AP311" s="312" t="e">
        <f t="shared" ca="1" si="76"/>
        <v>#DIV/0!</v>
      </c>
      <c r="AR311" s="34"/>
      <c r="AS311" s="34"/>
      <c r="AT311" s="34"/>
      <c r="AU311" s="34"/>
      <c r="AV311" s="34"/>
      <c r="AW311" s="34"/>
    </row>
    <row r="312" spans="1:49" s="144" customFormat="1" ht="23.1" customHeight="1" x14ac:dyDescent="0.25">
      <c r="A312" s="2"/>
      <c r="B312" s="2"/>
      <c r="C312" s="2"/>
      <c r="D312" s="615" t="s">
        <v>597</v>
      </c>
      <c r="E312" s="615"/>
      <c r="F312" s="615"/>
      <c r="G312" s="615"/>
      <c r="H312" s="615"/>
      <c r="I312" s="615"/>
      <c r="J312" s="34"/>
      <c r="K312" s="202">
        <f t="shared" si="67"/>
        <v>0</v>
      </c>
      <c r="L312" s="202">
        <f t="shared" si="67"/>
        <v>0</v>
      </c>
      <c r="M312" s="2"/>
      <c r="N312" s="13"/>
      <c r="O312" s="13"/>
      <c r="P312" s="2"/>
      <c r="Q312" s="594">
        <v>45589</v>
      </c>
      <c r="R312" s="594">
        <v>45589</v>
      </c>
      <c r="S312" s="582">
        <v>45569</v>
      </c>
      <c r="T312" s="582">
        <v>45569</v>
      </c>
      <c r="U312" s="563">
        <v>45483</v>
      </c>
      <c r="V312" s="540">
        <v>45455</v>
      </c>
      <c r="W312" s="475"/>
      <c r="X312" s="475"/>
      <c r="Y312" s="475"/>
      <c r="Z312" s="398"/>
      <c r="AA312" s="400"/>
      <c r="AB312" s="403"/>
      <c r="AC312" s="403"/>
      <c r="AD312" s="340"/>
      <c r="AE312" s="342"/>
      <c r="AF312" s="322"/>
      <c r="AG312" s="316"/>
      <c r="AH312" s="318"/>
      <c r="AI312" s="318"/>
      <c r="AJ312" s="204"/>
      <c r="AK312" s="204"/>
      <c r="AL312" s="204"/>
      <c r="AM312" s="204"/>
      <c r="AN312" s="209"/>
      <c r="AO312" s="191"/>
      <c r="AP312" s="312">
        <f t="shared" ca="1" si="76"/>
        <v>1</v>
      </c>
      <c r="AR312" s="34"/>
      <c r="AS312" s="34"/>
      <c r="AT312" s="34"/>
      <c r="AU312" s="34"/>
      <c r="AV312" s="34"/>
      <c r="AW312" s="34"/>
    </row>
    <row r="313" spans="1:49" s="144" customFormat="1" ht="23.1" customHeight="1" x14ac:dyDescent="0.25">
      <c r="A313" s="2"/>
      <c r="B313" s="2"/>
      <c r="C313" s="2" t="s">
        <v>779</v>
      </c>
      <c r="D313" s="120" t="s">
        <v>874</v>
      </c>
      <c r="E313" s="116">
        <f t="shared" ref="E313:F318" si="77">K313</f>
        <v>2400</v>
      </c>
      <c r="F313" s="117">
        <f t="shared" si="77"/>
        <v>1500</v>
      </c>
      <c r="G313" s="101"/>
      <c r="H313" s="2"/>
      <c r="I313" s="2"/>
      <c r="J313" s="33"/>
      <c r="K313" s="202">
        <f t="shared" si="67"/>
        <v>2400</v>
      </c>
      <c r="L313" s="202">
        <f t="shared" si="67"/>
        <v>1500</v>
      </c>
      <c r="M313" s="51"/>
      <c r="N313" s="13">
        <f t="shared" ref="N313:N317" si="78">Q313*$N$7</f>
        <v>2385</v>
      </c>
      <c r="O313" s="13">
        <f t="shared" ref="O313:O317" si="79">Q313*$O$7</f>
        <v>1431</v>
      </c>
      <c r="P313" s="51"/>
      <c r="Q313" s="587">
        <v>954</v>
      </c>
      <c r="R313" s="587">
        <v>954</v>
      </c>
      <c r="S313" s="562">
        <v>954</v>
      </c>
      <c r="T313" s="562">
        <v>954</v>
      </c>
      <c r="U313" s="554">
        <v>954</v>
      </c>
      <c r="V313" s="467">
        <v>954</v>
      </c>
      <c r="W313" s="467">
        <v>954</v>
      </c>
      <c r="X313" s="467">
        <v>954</v>
      </c>
      <c r="Y313" s="467">
        <v>954</v>
      </c>
      <c r="Z313" s="443">
        <v>954</v>
      </c>
      <c r="AA313" s="436">
        <v>1196.25</v>
      </c>
      <c r="AB313" s="409">
        <v>1196.25</v>
      </c>
      <c r="AC313" s="409">
        <v>1196.25</v>
      </c>
      <c r="AD313" s="370">
        <v>747.65625</v>
      </c>
      <c r="AE313" s="300">
        <v>598.125</v>
      </c>
      <c r="AF313" s="289">
        <v>598.125</v>
      </c>
      <c r="AG313" s="277">
        <v>478.5</v>
      </c>
      <c r="AH313" s="263">
        <v>478.5</v>
      </c>
      <c r="AI313" s="263">
        <v>478.5</v>
      </c>
      <c r="AJ313" s="205">
        <v>478.5</v>
      </c>
      <c r="AK313" s="205">
        <v>478.5</v>
      </c>
      <c r="AL313" s="205">
        <v>478.5</v>
      </c>
      <c r="AM313" s="205">
        <v>478.5</v>
      </c>
      <c r="AN313" s="208">
        <v>745</v>
      </c>
      <c r="AO313" s="54"/>
      <c r="AP313" s="312">
        <f t="shared" ca="1" si="76"/>
        <v>1</v>
      </c>
      <c r="AR313" s="34"/>
      <c r="AS313" s="34"/>
      <c r="AT313" s="34"/>
      <c r="AU313" s="34"/>
      <c r="AV313" s="34"/>
      <c r="AW313" s="34"/>
    </row>
    <row r="314" spans="1:49" s="144" customFormat="1" ht="23.1" customHeight="1" x14ac:dyDescent="0.25">
      <c r="A314" s="2"/>
      <c r="B314" s="2"/>
      <c r="C314" s="2" t="s">
        <v>779</v>
      </c>
      <c r="D314" s="120" t="s">
        <v>943</v>
      </c>
      <c r="E314" s="116">
        <f t="shared" si="77"/>
        <v>2400</v>
      </c>
      <c r="F314" s="117">
        <f t="shared" si="77"/>
        <v>1500</v>
      </c>
      <c r="G314" s="101"/>
      <c r="H314" s="2"/>
      <c r="I314" s="2"/>
      <c r="J314" s="33"/>
      <c r="K314" s="202">
        <f t="shared" si="67"/>
        <v>2400</v>
      </c>
      <c r="L314" s="202">
        <f t="shared" si="67"/>
        <v>1500</v>
      </c>
      <c r="M314" s="51"/>
      <c r="N314" s="13">
        <f t="shared" si="78"/>
        <v>2385</v>
      </c>
      <c r="O314" s="13">
        <f t="shared" si="79"/>
        <v>1431</v>
      </c>
      <c r="P314" s="51"/>
      <c r="Q314" s="587">
        <v>954</v>
      </c>
      <c r="R314" s="587">
        <v>954</v>
      </c>
      <c r="S314" s="562">
        <v>954</v>
      </c>
      <c r="T314" s="562">
        <v>954</v>
      </c>
      <c r="U314" s="554">
        <v>954</v>
      </c>
      <c r="V314" s="467">
        <v>954</v>
      </c>
      <c r="W314" s="467">
        <v>954</v>
      </c>
      <c r="X314" s="467">
        <v>954</v>
      </c>
      <c r="Y314" s="467">
        <v>954</v>
      </c>
      <c r="Z314" s="443">
        <v>954</v>
      </c>
      <c r="AA314" s="436">
        <v>953.34</v>
      </c>
      <c r="AB314" s="409">
        <v>953.34</v>
      </c>
      <c r="AC314" s="409">
        <v>953.34</v>
      </c>
      <c r="AD314" s="370">
        <v>566.66250000000002</v>
      </c>
      <c r="AE314" s="305">
        <v>453.33</v>
      </c>
      <c r="AF314" s="289">
        <v>1396</v>
      </c>
      <c r="AG314" s="277">
        <v>1116.8</v>
      </c>
      <c r="AH314" s="263">
        <v>1116.8</v>
      </c>
      <c r="AI314" s="263"/>
      <c r="AJ314" s="205">
        <v>1116.8</v>
      </c>
      <c r="AK314" s="205">
        <v>1116.8</v>
      </c>
      <c r="AL314" s="205">
        <v>1116.8</v>
      </c>
      <c r="AM314" s="205">
        <v>1116.8</v>
      </c>
      <c r="AN314" s="208"/>
      <c r="AO314" s="54"/>
      <c r="AP314" s="312">
        <f t="shared" ca="1" si="76"/>
        <v>1</v>
      </c>
      <c r="AR314" s="34"/>
      <c r="AS314" s="34"/>
      <c r="AT314" s="34"/>
      <c r="AU314" s="34"/>
      <c r="AV314" s="34"/>
      <c r="AW314" s="34"/>
    </row>
    <row r="315" spans="1:49" ht="23.1" customHeight="1" x14ac:dyDescent="0.25">
      <c r="A315" s="539" t="s">
        <v>952</v>
      </c>
      <c r="C315" s="2" t="s">
        <v>779</v>
      </c>
      <c r="D315" s="145" t="s">
        <v>494</v>
      </c>
      <c r="E315" s="116">
        <f t="shared" si="77"/>
        <v>12400</v>
      </c>
      <c r="F315" s="117">
        <f t="shared" si="77"/>
        <v>7500</v>
      </c>
      <c r="G315" s="101"/>
      <c r="K315" s="202">
        <f t="shared" si="67"/>
        <v>12400</v>
      </c>
      <c r="L315" s="202">
        <f t="shared" si="67"/>
        <v>7500</v>
      </c>
      <c r="M315" s="51"/>
      <c r="N315" s="13">
        <f t="shared" si="78"/>
        <v>12375</v>
      </c>
      <c r="O315" s="13">
        <f t="shared" si="79"/>
        <v>7425</v>
      </c>
      <c r="P315" s="51"/>
      <c r="Q315" s="587">
        <v>4950</v>
      </c>
      <c r="R315" s="587">
        <v>4950</v>
      </c>
      <c r="S315" s="562">
        <v>4950</v>
      </c>
      <c r="T315" s="562">
        <v>4950</v>
      </c>
      <c r="U315" s="554">
        <v>4950</v>
      </c>
      <c r="V315" s="538">
        <v>4950</v>
      </c>
      <c r="W315" s="467">
        <v>4950</v>
      </c>
      <c r="X315" s="467">
        <v>4950</v>
      </c>
      <c r="Y315" s="467">
        <v>4950</v>
      </c>
      <c r="Z315" s="398">
        <v>4275</v>
      </c>
      <c r="AA315" s="436">
        <v>4275</v>
      </c>
      <c r="AB315" s="409">
        <v>4275</v>
      </c>
      <c r="AC315" s="409">
        <v>4275</v>
      </c>
      <c r="AD315" s="370">
        <v>1382.1375</v>
      </c>
      <c r="AE315" s="305">
        <v>1105.71</v>
      </c>
      <c r="AF315" s="289">
        <v>1396</v>
      </c>
      <c r="AG315" s="277">
        <v>1116.8</v>
      </c>
      <c r="AH315" s="263">
        <v>1116.8</v>
      </c>
      <c r="AI315" s="263">
        <v>1116.8</v>
      </c>
      <c r="AJ315" s="205">
        <v>1116.8</v>
      </c>
      <c r="AK315" s="205">
        <v>1116.8</v>
      </c>
      <c r="AL315" s="205">
        <v>1116.8</v>
      </c>
      <c r="AM315" s="205">
        <v>1116.8</v>
      </c>
      <c r="AN315" s="208"/>
      <c r="AO315" s="54"/>
      <c r="AP315" s="312">
        <f t="shared" ca="1" si="76"/>
        <v>1</v>
      </c>
    </row>
    <row r="316" spans="1:49" ht="23.1" customHeight="1" x14ac:dyDescent="0.25">
      <c r="A316" s="539" t="s">
        <v>952</v>
      </c>
      <c r="C316" s="2" t="s">
        <v>779</v>
      </c>
      <c r="D316" s="145" t="s">
        <v>893</v>
      </c>
      <c r="E316" s="116">
        <f t="shared" si="77"/>
        <v>5600</v>
      </c>
      <c r="F316" s="117">
        <f t="shared" si="77"/>
        <v>3400</v>
      </c>
      <c r="G316" s="101"/>
      <c r="K316" s="202">
        <f t="shared" si="67"/>
        <v>5600</v>
      </c>
      <c r="L316" s="202">
        <f t="shared" si="67"/>
        <v>3400</v>
      </c>
      <c r="M316" s="51"/>
      <c r="N316" s="13">
        <f t="shared" si="78"/>
        <v>5528.55</v>
      </c>
      <c r="O316" s="13">
        <f t="shared" si="79"/>
        <v>3317.13</v>
      </c>
      <c r="P316" s="51"/>
      <c r="Q316" s="587">
        <v>2211.42</v>
      </c>
      <c r="R316" s="587">
        <v>2211.42</v>
      </c>
      <c r="S316" s="562">
        <v>2211.42</v>
      </c>
      <c r="T316" s="562">
        <v>2211.42</v>
      </c>
      <c r="U316" s="554">
        <v>2211.42</v>
      </c>
      <c r="V316" s="538">
        <v>2211.42</v>
      </c>
      <c r="W316" s="467">
        <v>2211.42</v>
      </c>
      <c r="X316" s="467">
        <v>2211.42</v>
      </c>
      <c r="Y316" s="467">
        <v>2211.42</v>
      </c>
      <c r="Z316" s="398">
        <v>4275</v>
      </c>
      <c r="AA316" s="436">
        <v>4275</v>
      </c>
      <c r="AB316" s="409">
        <v>4275</v>
      </c>
      <c r="AC316" s="409">
        <v>4275</v>
      </c>
      <c r="AD316" s="370">
        <v>1382.1375</v>
      </c>
      <c r="AE316" s="305">
        <v>1105.71</v>
      </c>
      <c r="AF316" s="289">
        <v>1396</v>
      </c>
      <c r="AG316" s="277">
        <v>1116.8</v>
      </c>
      <c r="AH316" s="263">
        <v>1116.8</v>
      </c>
      <c r="AI316" s="263">
        <v>1116.8</v>
      </c>
      <c r="AJ316" s="205">
        <v>1116.8</v>
      </c>
      <c r="AK316" s="205">
        <v>1116.8</v>
      </c>
      <c r="AL316" s="205">
        <v>1116.8</v>
      </c>
      <c r="AM316" s="205">
        <v>1116.8</v>
      </c>
      <c r="AN316" s="208"/>
      <c r="AO316" s="54"/>
      <c r="AP316" s="312">
        <f t="shared" ca="1" si="76"/>
        <v>1</v>
      </c>
    </row>
    <row r="317" spans="1:49" ht="23.1" customHeight="1" x14ac:dyDescent="0.25">
      <c r="A317" s="539" t="s">
        <v>952</v>
      </c>
      <c r="C317" s="2" t="s">
        <v>779</v>
      </c>
      <c r="D317" s="145" t="s">
        <v>667</v>
      </c>
      <c r="E317" s="116">
        <f t="shared" si="77"/>
        <v>10700</v>
      </c>
      <c r="F317" s="117">
        <f t="shared" si="77"/>
        <v>6500</v>
      </c>
      <c r="G317" s="101"/>
      <c r="K317" s="202">
        <f t="shared" si="67"/>
        <v>10700</v>
      </c>
      <c r="L317" s="202">
        <f t="shared" si="67"/>
        <v>6500</v>
      </c>
      <c r="M317" s="51"/>
      <c r="N317" s="13">
        <f t="shared" si="78"/>
        <v>10687.5</v>
      </c>
      <c r="O317" s="13">
        <f t="shared" si="79"/>
        <v>6412.5</v>
      </c>
      <c r="P317" s="51"/>
      <c r="Q317" s="587">
        <v>4275</v>
      </c>
      <c r="R317" s="587">
        <v>4275</v>
      </c>
      <c r="S317" s="562">
        <v>4275</v>
      </c>
      <c r="T317" s="562">
        <v>4275</v>
      </c>
      <c r="U317" s="554">
        <v>4275</v>
      </c>
      <c r="V317" s="398">
        <v>4275</v>
      </c>
      <c r="W317" s="398">
        <v>4275</v>
      </c>
      <c r="X317" s="398">
        <v>4275</v>
      </c>
      <c r="Y317" s="398">
        <v>4275</v>
      </c>
      <c r="Z317" s="398">
        <v>4275</v>
      </c>
      <c r="AA317" s="436">
        <v>4275</v>
      </c>
      <c r="AB317" s="409">
        <v>4275</v>
      </c>
      <c r="AC317" s="409">
        <v>4275</v>
      </c>
      <c r="AD317" s="370">
        <v>1382.1375</v>
      </c>
      <c r="AE317" s="305">
        <v>1105.71</v>
      </c>
      <c r="AF317" s="289">
        <v>1396</v>
      </c>
      <c r="AG317" s="277">
        <v>1116.8</v>
      </c>
      <c r="AH317" s="263">
        <v>1116.8</v>
      </c>
      <c r="AI317" s="263">
        <v>1116.8</v>
      </c>
      <c r="AJ317" s="205">
        <v>1116.8</v>
      </c>
      <c r="AK317" s="205">
        <v>1116.8</v>
      </c>
      <c r="AL317" s="205">
        <v>1116.8</v>
      </c>
      <c r="AM317" s="205">
        <v>1116.8</v>
      </c>
      <c r="AN317" s="208"/>
      <c r="AO317" s="54"/>
      <c r="AP317" s="312">
        <f t="shared" ca="1" si="76"/>
        <v>1</v>
      </c>
    </row>
    <row r="318" spans="1:49" ht="23.1" customHeight="1" x14ac:dyDescent="0.25">
      <c r="A318" s="539" t="s">
        <v>952</v>
      </c>
      <c r="C318" s="2" t="s">
        <v>779</v>
      </c>
      <c r="D318" s="145" t="s">
        <v>495</v>
      </c>
      <c r="E318" s="116">
        <f t="shared" si="77"/>
        <v>4000</v>
      </c>
      <c r="F318" s="117">
        <f t="shared" si="77"/>
        <v>2400</v>
      </c>
      <c r="G318" s="101"/>
      <c r="K318" s="202">
        <f t="shared" si="67"/>
        <v>4000</v>
      </c>
      <c r="L318" s="202">
        <f t="shared" si="67"/>
        <v>2400</v>
      </c>
      <c r="M318" s="51"/>
      <c r="N318" s="13">
        <f t="shared" si="70"/>
        <v>3975.0749999999998</v>
      </c>
      <c r="O318" s="13">
        <f t="shared" si="71"/>
        <v>2385.0450000000001</v>
      </c>
      <c r="P318" s="51"/>
      <c r="Q318" s="587">
        <v>1590.03</v>
      </c>
      <c r="R318" s="587">
        <v>1590.03</v>
      </c>
      <c r="S318" s="562">
        <v>1590.03</v>
      </c>
      <c r="T318" s="562">
        <v>1590.03</v>
      </c>
      <c r="U318" s="554">
        <v>1590.03</v>
      </c>
      <c r="V318" s="538">
        <v>1590.03</v>
      </c>
      <c r="W318" s="467">
        <v>1590.03</v>
      </c>
      <c r="X318" s="467">
        <v>1590.03</v>
      </c>
      <c r="Y318" s="467">
        <v>1590.03</v>
      </c>
      <c r="Z318" s="398">
        <v>4275</v>
      </c>
      <c r="AA318" s="436">
        <v>4275</v>
      </c>
      <c r="AB318" s="409">
        <v>4275</v>
      </c>
      <c r="AC318" s="409">
        <v>4275</v>
      </c>
      <c r="AD318" s="370">
        <v>1382.1375</v>
      </c>
      <c r="AE318" s="305">
        <v>1105.71</v>
      </c>
      <c r="AF318" s="289">
        <v>1396</v>
      </c>
      <c r="AG318" s="277">
        <v>1116.8</v>
      </c>
      <c r="AH318" s="263">
        <v>1116.8</v>
      </c>
      <c r="AI318" s="263">
        <v>1116.8</v>
      </c>
      <c r="AJ318" s="205">
        <v>1116.8</v>
      </c>
      <c r="AK318" s="205">
        <v>1116.8</v>
      </c>
      <c r="AL318" s="205">
        <v>1116.8</v>
      </c>
      <c r="AM318" s="205">
        <v>1116.8</v>
      </c>
      <c r="AN318" s="208"/>
      <c r="AO318" s="54"/>
      <c r="AP318" s="312">
        <f t="shared" ca="1" si="76"/>
        <v>1</v>
      </c>
    </row>
    <row r="319" spans="1:49" ht="12" customHeight="1" x14ac:dyDescent="0.25">
      <c r="D319" s="136"/>
      <c r="E319" s="138"/>
      <c r="F319" s="139"/>
      <c r="J319" s="34"/>
      <c r="K319" s="202">
        <f t="shared" si="67"/>
        <v>0</v>
      </c>
      <c r="L319" s="202">
        <f t="shared" si="67"/>
        <v>0</v>
      </c>
      <c r="M319" s="51"/>
      <c r="N319" s="13"/>
      <c r="O319" s="13"/>
      <c r="P319" s="2"/>
      <c r="Q319" s="398"/>
      <c r="R319" s="398"/>
      <c r="S319" s="398"/>
      <c r="T319" s="398"/>
      <c r="U319" s="398"/>
      <c r="V319" s="398"/>
      <c r="W319" s="398"/>
      <c r="X319" s="398"/>
      <c r="Y319" s="398"/>
      <c r="Z319" s="398"/>
      <c r="AA319" s="400"/>
      <c r="AB319" s="398"/>
      <c r="AC319" s="398"/>
      <c r="AD319" s="333"/>
      <c r="AE319" s="333"/>
      <c r="AF319" s="330"/>
      <c r="AG319" s="279"/>
      <c r="AH319" s="211"/>
      <c r="AI319" s="211"/>
      <c r="AJ319" s="211"/>
      <c r="AK319" s="211"/>
      <c r="AL319" s="211"/>
      <c r="AM319" s="211"/>
      <c r="AN319" s="211"/>
      <c r="AO319" s="131"/>
      <c r="AP319" s="312" t="e">
        <f t="shared" ca="1" si="76"/>
        <v>#DIV/0!</v>
      </c>
    </row>
    <row r="320" spans="1:49" ht="23.1" customHeight="1" x14ac:dyDescent="0.25">
      <c r="D320" s="615" t="s">
        <v>61</v>
      </c>
      <c r="E320" s="615"/>
      <c r="F320" s="615"/>
      <c r="G320" s="615"/>
      <c r="H320" s="615"/>
      <c r="I320" s="615"/>
      <c r="J320" s="34"/>
      <c r="K320" s="202">
        <f t="shared" si="67"/>
        <v>0</v>
      </c>
      <c r="L320" s="202">
        <f t="shared" si="67"/>
        <v>0</v>
      </c>
      <c r="M320" s="2"/>
      <c r="N320" s="13"/>
      <c r="O320" s="13"/>
      <c r="P320" s="2"/>
      <c r="Q320" s="588">
        <v>45589</v>
      </c>
      <c r="R320" s="588">
        <v>45589</v>
      </c>
      <c r="S320" s="571">
        <v>45569</v>
      </c>
      <c r="T320" s="571">
        <v>45569</v>
      </c>
      <c r="U320" s="553">
        <v>45483</v>
      </c>
      <c r="V320" s="476">
        <v>45455</v>
      </c>
      <c r="W320" s="476">
        <v>45425</v>
      </c>
      <c r="X320" s="476">
        <v>45394</v>
      </c>
      <c r="Y320" s="473">
        <v>220324</v>
      </c>
      <c r="Z320" s="405"/>
      <c r="AA320" s="433"/>
      <c r="AB320" s="404"/>
      <c r="AC320" s="404"/>
      <c r="AD320" s="338"/>
      <c r="AE320" s="338"/>
      <c r="AF320" s="330"/>
      <c r="AG320" s="280"/>
      <c r="AH320" s="237"/>
      <c r="AI320" s="237"/>
      <c r="AJ320" s="237"/>
      <c r="AK320" s="237"/>
      <c r="AL320" s="237"/>
      <c r="AM320" s="237"/>
      <c r="AN320" s="237"/>
      <c r="AO320" s="131"/>
      <c r="AP320" s="312">
        <f t="shared" ca="1" si="76"/>
        <v>1</v>
      </c>
    </row>
    <row r="321" spans="1:43" s="66" customFormat="1" ht="23.1" customHeight="1" x14ac:dyDescent="0.25">
      <c r="A321" s="449" t="s">
        <v>238</v>
      </c>
      <c r="B321" s="2">
        <v>2045</v>
      </c>
      <c r="C321" s="2" t="s">
        <v>491</v>
      </c>
      <c r="D321" s="91" t="s">
        <v>194</v>
      </c>
      <c r="E321" s="116">
        <f t="shared" ref="E321:F325" si="80">K321</f>
        <v>24400</v>
      </c>
      <c r="F321" s="117">
        <f t="shared" si="80"/>
        <v>14700</v>
      </c>
      <c r="G321" s="101"/>
      <c r="H321" s="45"/>
      <c r="I321" s="45"/>
      <c r="J321" s="71"/>
      <c r="K321" s="202">
        <f t="shared" si="67"/>
        <v>24400</v>
      </c>
      <c r="L321" s="202">
        <f t="shared" si="67"/>
        <v>14700</v>
      </c>
      <c r="M321" s="51"/>
      <c r="N321" s="13">
        <f t="shared" si="70"/>
        <v>24383.4</v>
      </c>
      <c r="O321" s="13">
        <f t="shared" si="71"/>
        <v>14630.04</v>
      </c>
      <c r="P321" s="63"/>
      <c r="Q321" s="587">
        <v>9753.36</v>
      </c>
      <c r="R321" s="587">
        <v>9753.36</v>
      </c>
      <c r="S321" s="562">
        <v>8866.59</v>
      </c>
      <c r="T321" s="562">
        <v>8866.59</v>
      </c>
      <c r="U321" s="554">
        <v>8866.59</v>
      </c>
      <c r="V321" s="477">
        <v>8866.59</v>
      </c>
      <c r="W321" s="477">
        <v>8866.59</v>
      </c>
      <c r="X321" s="477">
        <v>8866.59</v>
      </c>
      <c r="Y321" s="451">
        <v>8210</v>
      </c>
      <c r="Z321" s="451">
        <v>8210</v>
      </c>
      <c r="AA321" s="436">
        <v>7463.54</v>
      </c>
      <c r="AB321" s="409">
        <v>7490.7800000000007</v>
      </c>
      <c r="AC321" s="409">
        <v>7490.7800000000007</v>
      </c>
      <c r="AD321" s="368">
        <v>6809.8</v>
      </c>
      <c r="AE321" s="305">
        <v>5447.84</v>
      </c>
      <c r="AF321" s="289">
        <v>4824.9450000674997</v>
      </c>
      <c r="AG321" s="277">
        <v>3859.9560000539996</v>
      </c>
      <c r="AH321" s="263">
        <v>3859.9560000539996</v>
      </c>
      <c r="AI321" s="263">
        <v>3859.9560000539996</v>
      </c>
      <c r="AJ321" s="208">
        <v>3473.9951399999995</v>
      </c>
      <c r="AK321" s="208">
        <v>3473.9951399999995</v>
      </c>
      <c r="AL321" s="208">
        <v>3473.9951399999995</v>
      </c>
      <c r="AM321" s="208">
        <v>3473.9951399999995</v>
      </c>
      <c r="AN321" s="208">
        <v>3133.1124999999997</v>
      </c>
      <c r="AO321" s="191">
        <v>2506.4899999999998</v>
      </c>
      <c r="AP321" s="312">
        <f t="shared" ca="1" si="76"/>
        <v>1</v>
      </c>
      <c r="AQ321" s="144"/>
    </row>
    <row r="322" spans="1:43" ht="23.1" customHeight="1" x14ac:dyDescent="0.25">
      <c r="A322" s="449"/>
      <c r="B322" s="2">
        <v>2046</v>
      </c>
      <c r="C322" s="2" t="s">
        <v>493</v>
      </c>
      <c r="D322" s="91" t="s">
        <v>196</v>
      </c>
      <c r="E322" s="116">
        <f t="shared" si="80"/>
        <v>12900</v>
      </c>
      <c r="F322" s="117">
        <f t="shared" si="80"/>
        <v>7800</v>
      </c>
      <c r="G322" s="101"/>
      <c r="H322" s="45"/>
      <c r="I322" s="45"/>
      <c r="J322" s="71"/>
      <c r="K322" s="202">
        <f t="shared" si="67"/>
        <v>12900</v>
      </c>
      <c r="L322" s="202">
        <f t="shared" si="67"/>
        <v>7800</v>
      </c>
      <c r="M322" s="51"/>
      <c r="N322" s="13">
        <f t="shared" si="70"/>
        <v>12901.424999999999</v>
      </c>
      <c r="O322" s="13">
        <f t="shared" si="71"/>
        <v>7740.8549999999996</v>
      </c>
      <c r="P322" s="51"/>
      <c r="Q322" s="587">
        <v>5160.57</v>
      </c>
      <c r="R322" s="587">
        <v>5160.57</v>
      </c>
      <c r="S322" s="562">
        <v>4691.43</v>
      </c>
      <c r="T322" s="562">
        <v>4691.43</v>
      </c>
      <c r="U322" s="554">
        <v>4691.43</v>
      </c>
      <c r="V322" s="477">
        <v>4691.43</v>
      </c>
      <c r="W322" s="477">
        <v>4691.43</v>
      </c>
      <c r="X322" s="477">
        <v>4691.43</v>
      </c>
      <c r="Y322" s="451">
        <v>4344</v>
      </c>
      <c r="Z322" s="451">
        <v>4344</v>
      </c>
      <c r="AA322" s="436">
        <v>3949.01</v>
      </c>
      <c r="AB322" s="409">
        <v>3963.4237499999999</v>
      </c>
      <c r="AC322" s="409">
        <v>3963.4237499999999</v>
      </c>
      <c r="AD322" s="368">
        <v>3603.1124999999997</v>
      </c>
      <c r="AE322" s="305">
        <v>2882.49</v>
      </c>
      <c r="AF322" s="289">
        <v>2487.4751249999999</v>
      </c>
      <c r="AG322" s="277">
        <v>1989.9801</v>
      </c>
      <c r="AH322" s="263">
        <v>1989.9801</v>
      </c>
      <c r="AI322" s="263">
        <v>1989.9801</v>
      </c>
      <c r="AJ322" s="208">
        <v>1791</v>
      </c>
      <c r="AK322" s="234">
        <v>1791</v>
      </c>
      <c r="AL322" s="208">
        <v>1985.1400799999999</v>
      </c>
      <c r="AM322" s="208">
        <v>1985.1400799999999</v>
      </c>
      <c r="AN322" s="208">
        <v>1790.35</v>
      </c>
      <c r="AO322" s="191">
        <v>1432.28</v>
      </c>
      <c r="AP322" s="312">
        <f t="shared" ca="1" si="76"/>
        <v>1</v>
      </c>
    </row>
    <row r="323" spans="1:43" ht="23.1" customHeight="1" thickBot="1" x14ac:dyDescent="0.3">
      <c r="A323" s="449"/>
      <c r="B323" s="2">
        <v>2047</v>
      </c>
      <c r="C323" s="2" t="s">
        <v>492</v>
      </c>
      <c r="D323" s="217" t="s">
        <v>195</v>
      </c>
      <c r="E323" s="116">
        <f t="shared" si="80"/>
        <v>7400</v>
      </c>
      <c r="F323" s="117">
        <f t="shared" si="80"/>
        <v>4500</v>
      </c>
      <c r="G323" s="101"/>
      <c r="H323" s="45"/>
      <c r="I323" s="45"/>
      <c r="J323" s="71"/>
      <c r="K323" s="202">
        <f t="shared" si="67"/>
        <v>7400</v>
      </c>
      <c r="L323" s="202">
        <f t="shared" si="67"/>
        <v>4500</v>
      </c>
      <c r="M323" s="51"/>
      <c r="N323" s="13">
        <f t="shared" si="70"/>
        <v>7356.1749999999993</v>
      </c>
      <c r="O323" s="13">
        <f t="shared" si="71"/>
        <v>4413.7049999999999</v>
      </c>
      <c r="P323" s="51"/>
      <c r="Q323" s="587">
        <v>2942.47</v>
      </c>
      <c r="R323" s="587">
        <v>2942.47</v>
      </c>
      <c r="S323" s="562">
        <v>2674.98</v>
      </c>
      <c r="T323" s="562">
        <v>2674.98</v>
      </c>
      <c r="U323" s="554">
        <v>2674.98</v>
      </c>
      <c r="V323" s="477">
        <v>2674.98</v>
      </c>
      <c r="W323" s="477">
        <v>2674.98</v>
      </c>
      <c r="X323" s="477">
        <v>2674.98</v>
      </c>
      <c r="Y323" s="450">
        <v>2477</v>
      </c>
      <c r="Z323" s="450">
        <v>2477</v>
      </c>
      <c r="AA323" s="436">
        <v>2251.66</v>
      </c>
      <c r="AB323" s="409">
        <v>2259.8812500000004</v>
      </c>
      <c r="AC323" s="409">
        <v>2259.8812500000004</v>
      </c>
      <c r="AD323" s="368">
        <v>2054.4375</v>
      </c>
      <c r="AE323" s="305">
        <v>1643.55</v>
      </c>
      <c r="AF323" s="289">
        <v>1418.041375</v>
      </c>
      <c r="AG323" s="277">
        <v>1134.4331</v>
      </c>
      <c r="AH323" s="263">
        <v>1134.4331</v>
      </c>
      <c r="AI323" s="263">
        <v>1134.4331</v>
      </c>
      <c r="AJ323" s="208">
        <v>1021</v>
      </c>
      <c r="AK323" s="234">
        <v>1021</v>
      </c>
      <c r="AL323" s="208">
        <v>1131.8907599999998</v>
      </c>
      <c r="AM323" s="208">
        <v>1131.8907599999998</v>
      </c>
      <c r="AN323" s="208">
        <v>1020.8249999999999</v>
      </c>
      <c r="AO323" s="191">
        <v>816.66</v>
      </c>
      <c r="AP323" s="312">
        <f t="shared" ca="1" si="76"/>
        <v>1</v>
      </c>
    </row>
    <row r="324" spans="1:43" ht="23.1" customHeight="1" x14ac:dyDescent="0.25">
      <c r="A324" s="449"/>
      <c r="D324" s="80" t="s">
        <v>552</v>
      </c>
      <c r="E324" s="116">
        <f t="shared" si="80"/>
        <v>2900</v>
      </c>
      <c r="F324" s="117">
        <f t="shared" si="80"/>
        <v>1700</v>
      </c>
      <c r="G324" s="101"/>
      <c r="H324" s="45"/>
      <c r="I324" s="45"/>
      <c r="J324" s="71"/>
      <c r="K324" s="202">
        <f t="shared" si="67"/>
        <v>2900</v>
      </c>
      <c r="L324" s="202">
        <f t="shared" si="67"/>
        <v>1700</v>
      </c>
      <c r="M324" s="51"/>
      <c r="N324" s="13">
        <f t="shared" si="70"/>
        <v>2812.1749999999997</v>
      </c>
      <c r="O324" s="13">
        <f t="shared" si="71"/>
        <v>1687.3049999999998</v>
      </c>
      <c r="P324" s="51"/>
      <c r="Q324" s="587">
        <v>1124.8699999999999</v>
      </c>
      <c r="R324" s="587">
        <v>1124.8699999999999</v>
      </c>
      <c r="S324" s="562">
        <v>1022.61</v>
      </c>
      <c r="T324" s="562">
        <v>1022.61</v>
      </c>
      <c r="U324" s="554">
        <v>1022.61</v>
      </c>
      <c r="V324" s="477">
        <v>1022.61</v>
      </c>
      <c r="W324" s="477">
        <v>1022.61</v>
      </c>
      <c r="X324" s="477">
        <v>1022.61</v>
      </c>
      <c r="Y324" s="450">
        <v>947</v>
      </c>
      <c r="Z324" s="450">
        <v>947</v>
      </c>
      <c r="AA324" s="436">
        <v>860.77</v>
      </c>
      <c r="AB324" s="409">
        <v>860.77</v>
      </c>
      <c r="AC324" s="409">
        <v>860.77</v>
      </c>
      <c r="AD324" s="368">
        <v>785.375</v>
      </c>
      <c r="AE324" s="305">
        <v>628.29999999999995</v>
      </c>
      <c r="AF324" s="289">
        <v>673.97426019</v>
      </c>
      <c r="AG324" s="277">
        <v>539.17940815199995</v>
      </c>
      <c r="AH324" s="263">
        <v>539.17940815199995</v>
      </c>
      <c r="AI324" s="263">
        <v>539.17940815199995</v>
      </c>
      <c r="AJ324" s="208">
        <v>485.26631999999995</v>
      </c>
      <c r="AK324" s="208">
        <v>485.26631999999995</v>
      </c>
      <c r="AL324" s="208">
        <v>485.26631999999995</v>
      </c>
      <c r="AM324" s="208">
        <v>485.26631999999995</v>
      </c>
      <c r="AN324" s="208">
        <v>437.65</v>
      </c>
      <c r="AO324" s="191">
        <v>350.12</v>
      </c>
      <c r="AP324" s="312">
        <f t="shared" ca="1" si="76"/>
        <v>1</v>
      </c>
    </row>
    <row r="325" spans="1:43" ht="23.1" customHeight="1" x14ac:dyDescent="0.25">
      <c r="A325" s="449"/>
      <c r="D325" s="91" t="s">
        <v>551</v>
      </c>
      <c r="E325" s="116">
        <f t="shared" si="80"/>
        <v>1100</v>
      </c>
      <c r="F325" s="117">
        <f t="shared" si="80"/>
        <v>700</v>
      </c>
      <c r="G325" s="101"/>
      <c r="H325" s="45"/>
      <c r="I325" s="45"/>
      <c r="J325" s="71"/>
      <c r="K325" s="202">
        <f t="shared" si="67"/>
        <v>1100</v>
      </c>
      <c r="L325" s="202">
        <f t="shared" si="67"/>
        <v>700</v>
      </c>
      <c r="M325" s="51"/>
      <c r="N325" s="13">
        <f t="shared" si="70"/>
        <v>1009.7</v>
      </c>
      <c r="O325" s="13">
        <f t="shared" si="71"/>
        <v>605.81999999999994</v>
      </c>
      <c r="P325" s="51"/>
      <c r="Q325" s="587">
        <v>403.88</v>
      </c>
      <c r="R325" s="587">
        <v>403.88</v>
      </c>
      <c r="S325" s="562">
        <v>367.16</v>
      </c>
      <c r="T325" s="562">
        <v>367.16</v>
      </c>
      <c r="U325" s="554">
        <v>367.16</v>
      </c>
      <c r="V325" s="477">
        <v>367.16</v>
      </c>
      <c r="W325" s="477">
        <v>367.16</v>
      </c>
      <c r="X325" s="477">
        <v>367.16</v>
      </c>
      <c r="Y325" s="450">
        <v>340</v>
      </c>
      <c r="Z325" s="450">
        <v>340</v>
      </c>
      <c r="AA325" s="436">
        <v>309.04000000000002</v>
      </c>
      <c r="AB325" s="409">
        <v>309.04000000000002</v>
      </c>
      <c r="AC325" s="409">
        <v>309.04000000000002</v>
      </c>
      <c r="AD325" s="368">
        <v>281.97500000000002</v>
      </c>
      <c r="AE325" s="305">
        <v>225.58</v>
      </c>
      <c r="AF325" s="289">
        <v>269.59355403749998</v>
      </c>
      <c r="AG325" s="277">
        <v>215.67484322999999</v>
      </c>
      <c r="AH325" s="263">
        <v>215.67484322999999</v>
      </c>
      <c r="AI325" s="263">
        <v>215.67484322999999</v>
      </c>
      <c r="AJ325" s="208">
        <v>194.10929999999999</v>
      </c>
      <c r="AK325" s="208">
        <v>194.10929999999999</v>
      </c>
      <c r="AL325" s="208">
        <v>194.10929999999999</v>
      </c>
      <c r="AM325" s="208">
        <v>194.10929999999999</v>
      </c>
      <c r="AN325" s="208">
        <v>175.0625</v>
      </c>
      <c r="AO325" s="191">
        <v>140.05000000000001</v>
      </c>
      <c r="AP325" s="312">
        <f t="shared" ca="1" si="76"/>
        <v>1</v>
      </c>
    </row>
    <row r="326" spans="1:43" ht="23.1" customHeight="1" x14ac:dyDescent="0.25">
      <c r="B326" s="2">
        <v>2046</v>
      </c>
      <c r="C326" s="2" t="s">
        <v>657</v>
      </c>
      <c r="D326" s="91" t="s">
        <v>732</v>
      </c>
      <c r="E326" s="116">
        <f t="shared" ref="E326:F327" si="81">MROUND(K326+4.7,10)</f>
        <v>7100</v>
      </c>
      <c r="F326" s="117">
        <f t="shared" si="81"/>
        <v>4300</v>
      </c>
      <c r="K326" s="202">
        <f t="shared" si="67"/>
        <v>7100</v>
      </c>
      <c r="L326" s="202">
        <f t="shared" si="67"/>
        <v>4300</v>
      </c>
      <c r="M326" s="51"/>
      <c r="N326" s="13">
        <f t="shared" si="70"/>
        <v>7094.2025000000012</v>
      </c>
      <c r="O326" s="13">
        <f t="shared" si="71"/>
        <v>4256.5215000000007</v>
      </c>
      <c r="P326" s="51"/>
      <c r="Q326" s="587">
        <v>2837.6810000000005</v>
      </c>
      <c r="R326" s="587">
        <v>2837.6810000000005</v>
      </c>
      <c r="S326" s="562">
        <v>2579.71</v>
      </c>
      <c r="T326" s="562">
        <v>2579.71</v>
      </c>
      <c r="U326" s="398">
        <v>2579.71</v>
      </c>
      <c r="V326" s="398">
        <v>2579.71</v>
      </c>
      <c r="W326" s="398">
        <v>2579.71</v>
      </c>
      <c r="X326" s="398">
        <v>2579.71</v>
      </c>
      <c r="Y326" s="398">
        <v>2579.71</v>
      </c>
      <c r="Z326" s="398">
        <v>2579.71</v>
      </c>
      <c r="AA326" s="400">
        <v>2579.71</v>
      </c>
      <c r="AB326" s="400">
        <v>2579.71</v>
      </c>
      <c r="AC326" s="400">
        <v>2579.71</v>
      </c>
      <c r="AD326" s="367">
        <v>2579.71</v>
      </c>
      <c r="AE326" s="303">
        <v>2579.71</v>
      </c>
      <c r="AF326" s="289">
        <v>2487.4751249999999</v>
      </c>
      <c r="AG326" s="277">
        <v>1989.9801</v>
      </c>
      <c r="AH326" s="263">
        <v>1989.9801</v>
      </c>
      <c r="AI326" s="263">
        <v>1989.9801</v>
      </c>
      <c r="AJ326" s="208">
        <v>1791</v>
      </c>
      <c r="AK326" s="234">
        <v>1791</v>
      </c>
      <c r="AL326" s="208">
        <v>1985.1400799999999</v>
      </c>
      <c r="AM326" s="208">
        <v>1985.1400799999999</v>
      </c>
      <c r="AN326" s="208">
        <v>1790.35</v>
      </c>
      <c r="AO326" s="191">
        <v>1432.28</v>
      </c>
      <c r="AP326" s="312">
        <f t="shared" ca="1" si="76"/>
        <v>1</v>
      </c>
    </row>
    <row r="327" spans="1:43" ht="23.1" customHeight="1" x14ac:dyDescent="0.25">
      <c r="B327" s="2">
        <v>2047</v>
      </c>
      <c r="C327" s="2" t="s">
        <v>657</v>
      </c>
      <c r="D327" s="91" t="s">
        <v>733</v>
      </c>
      <c r="E327" s="116">
        <f t="shared" si="81"/>
        <v>4000</v>
      </c>
      <c r="F327" s="117">
        <f t="shared" si="81"/>
        <v>2400</v>
      </c>
      <c r="K327" s="202">
        <f t="shared" si="67"/>
        <v>4000</v>
      </c>
      <c r="L327" s="202">
        <f t="shared" si="67"/>
        <v>2400</v>
      </c>
      <c r="M327" s="51"/>
      <c r="N327" s="13">
        <f t="shared" si="70"/>
        <v>3905.3850000000007</v>
      </c>
      <c r="O327" s="13">
        <f t="shared" si="71"/>
        <v>2343.2310000000002</v>
      </c>
      <c r="P327" s="51"/>
      <c r="Q327" s="587">
        <v>1562.1540000000002</v>
      </c>
      <c r="R327" s="587">
        <v>1562.1540000000002</v>
      </c>
      <c r="S327" s="562">
        <v>1420.14</v>
      </c>
      <c r="T327" s="562">
        <v>1420.14</v>
      </c>
      <c r="U327" s="398">
        <v>1420.14</v>
      </c>
      <c r="V327" s="398">
        <v>1420.14</v>
      </c>
      <c r="W327" s="398">
        <v>1420.14</v>
      </c>
      <c r="X327" s="398">
        <v>1420.14</v>
      </c>
      <c r="Y327" s="398">
        <v>1420.14</v>
      </c>
      <c r="Z327" s="398">
        <v>1420.14</v>
      </c>
      <c r="AA327" s="400">
        <v>1420.14</v>
      </c>
      <c r="AB327" s="400">
        <v>1420.14</v>
      </c>
      <c r="AC327" s="400">
        <v>1420.14</v>
      </c>
      <c r="AD327" s="367">
        <v>1420.14</v>
      </c>
      <c r="AE327" s="303">
        <v>1420.14</v>
      </c>
      <c r="AF327" s="289">
        <v>1418.041375</v>
      </c>
      <c r="AG327" s="277">
        <v>1134.4331</v>
      </c>
      <c r="AH327" s="263">
        <v>1134.4331</v>
      </c>
      <c r="AI327" s="263">
        <v>1134.4331</v>
      </c>
      <c r="AJ327" s="208">
        <v>1021</v>
      </c>
      <c r="AK327" s="234">
        <v>1021</v>
      </c>
      <c r="AL327" s="208">
        <v>1131.8907599999998</v>
      </c>
      <c r="AM327" s="208">
        <v>1131.8907599999998</v>
      </c>
      <c r="AN327" s="208">
        <v>1020.8249999999999</v>
      </c>
      <c r="AO327" s="191">
        <v>816.66</v>
      </c>
      <c r="AP327" s="312">
        <f t="shared" ca="1" si="76"/>
        <v>1</v>
      </c>
    </row>
    <row r="328" spans="1:43" ht="12" customHeight="1" x14ac:dyDescent="0.25">
      <c r="E328" s="138"/>
      <c r="F328" s="139"/>
      <c r="K328" s="202">
        <f t="shared" si="67"/>
        <v>0</v>
      </c>
      <c r="L328" s="202">
        <f t="shared" si="67"/>
        <v>0</v>
      </c>
      <c r="M328" s="51"/>
      <c r="N328" s="13"/>
      <c r="O328" s="13"/>
      <c r="P328" s="51"/>
      <c r="Q328" s="398"/>
      <c r="R328" s="398"/>
      <c r="S328" s="398"/>
      <c r="T328" s="398"/>
      <c r="U328" s="398"/>
      <c r="V328" s="398"/>
      <c r="W328" s="398"/>
      <c r="X328" s="398"/>
      <c r="Y328" s="398"/>
      <c r="Z328" s="398"/>
      <c r="AA328" s="400"/>
      <c r="AB328" s="400"/>
      <c r="AC328" s="400"/>
      <c r="AD328" s="367"/>
      <c r="AE328" s="303"/>
      <c r="AF328" s="289"/>
      <c r="AG328" s="277"/>
      <c r="AH328" s="263"/>
      <c r="AI328" s="263"/>
      <c r="AJ328" s="208"/>
      <c r="AK328" s="234"/>
      <c r="AL328" s="208"/>
      <c r="AM328" s="208"/>
      <c r="AN328" s="208"/>
      <c r="AO328" s="191"/>
      <c r="AP328" s="312" t="e">
        <f t="shared" ca="1" si="76"/>
        <v>#DIV/0!</v>
      </c>
    </row>
    <row r="329" spans="1:43" ht="23.1" customHeight="1" x14ac:dyDescent="0.25">
      <c r="D329" s="615" t="s">
        <v>525</v>
      </c>
      <c r="E329" s="615"/>
      <c r="F329" s="615"/>
      <c r="G329" s="615"/>
      <c r="H329" s="615"/>
      <c r="I329" s="615"/>
      <c r="J329" s="34"/>
      <c r="K329" s="202">
        <f t="shared" si="67"/>
        <v>0</v>
      </c>
      <c r="L329" s="202">
        <f t="shared" si="67"/>
        <v>0</v>
      </c>
      <c r="M329" s="2"/>
      <c r="N329" s="13"/>
      <c r="O329" s="13"/>
      <c r="P329" s="2"/>
      <c r="Q329" s="595">
        <v>45569</v>
      </c>
      <c r="R329" s="595">
        <v>45569</v>
      </c>
      <c r="S329" s="583">
        <v>45569</v>
      </c>
      <c r="T329" s="583">
        <v>45569</v>
      </c>
      <c r="U329" s="565">
        <v>45480</v>
      </c>
      <c r="V329" s="406">
        <v>45455</v>
      </c>
      <c r="W329" s="398"/>
      <c r="X329" s="398"/>
      <c r="Y329" s="398"/>
      <c r="Z329" s="398"/>
      <c r="AA329" s="400"/>
      <c r="AB329" s="398"/>
      <c r="AC329" s="398"/>
      <c r="AD329" s="333"/>
      <c r="AE329" s="333"/>
      <c r="AF329" s="330"/>
      <c r="AG329" s="277"/>
      <c r="AH329" s="208"/>
      <c r="AI329" s="208"/>
      <c r="AJ329" s="208"/>
      <c r="AK329" s="208"/>
      <c r="AL329" s="208"/>
      <c r="AM329" s="208"/>
      <c r="AN329" s="208"/>
      <c r="AO329" s="53"/>
      <c r="AP329" s="312">
        <f t="shared" ca="1" si="76"/>
        <v>1</v>
      </c>
    </row>
    <row r="330" spans="1:43" ht="23.1" customHeight="1" x14ac:dyDescent="0.25">
      <c r="A330" s="543" t="s">
        <v>951</v>
      </c>
      <c r="B330" s="2">
        <v>1859</v>
      </c>
      <c r="C330" s="2" t="s">
        <v>400</v>
      </c>
      <c r="D330" s="4" t="s">
        <v>526</v>
      </c>
      <c r="E330" s="116">
        <f t="shared" ref="E330:F333" si="82">K330</f>
        <v>700</v>
      </c>
      <c r="F330" s="117">
        <f t="shared" si="82"/>
        <v>500</v>
      </c>
      <c r="G330" s="101"/>
      <c r="K330" s="202">
        <f t="shared" si="67"/>
        <v>700</v>
      </c>
      <c r="L330" s="202">
        <f t="shared" si="67"/>
        <v>500</v>
      </c>
      <c r="M330" s="51"/>
      <c r="N330" s="13">
        <f t="shared" si="70"/>
        <v>700.55803125000011</v>
      </c>
      <c r="O330" s="13">
        <f t="shared" si="71"/>
        <v>420.33481875000007</v>
      </c>
      <c r="P330" s="51"/>
      <c r="Q330" s="587">
        <v>280.22321250000005</v>
      </c>
      <c r="R330" s="587">
        <v>280.22321250000005</v>
      </c>
      <c r="S330" s="562">
        <v>280.22321250000005</v>
      </c>
      <c r="T330" s="562">
        <v>280.22321250000005</v>
      </c>
      <c r="U330" s="554">
        <v>280.22321250000005</v>
      </c>
      <c r="V330" s="398">
        <v>280.22321250000005</v>
      </c>
      <c r="W330" s="398">
        <v>227.82375000000002</v>
      </c>
      <c r="X330" s="398">
        <v>227.82375000000002</v>
      </c>
      <c r="Y330" s="398">
        <v>227.82375000000002</v>
      </c>
      <c r="Z330" s="398">
        <v>227.82375000000002</v>
      </c>
      <c r="AA330" s="400">
        <v>227.82375000000002</v>
      </c>
      <c r="AB330" s="409">
        <v>227.82375000000002</v>
      </c>
      <c r="AC330" s="409">
        <v>227.82375000000002</v>
      </c>
      <c r="AD330" s="367">
        <v>207.11250000000001</v>
      </c>
      <c r="AE330" s="303">
        <v>165.69</v>
      </c>
      <c r="AF330" s="289">
        <v>149.51325485249998</v>
      </c>
      <c r="AG330" s="277">
        <v>119.61060388199999</v>
      </c>
      <c r="AH330" s="263">
        <v>119.61060388199999</v>
      </c>
      <c r="AI330" s="263">
        <v>119.61060388199999</v>
      </c>
      <c r="AJ330" s="208">
        <v>107.65061999999999</v>
      </c>
      <c r="AK330" s="208">
        <v>107.65061999999999</v>
      </c>
      <c r="AL330" s="208">
        <v>107.65061999999999</v>
      </c>
      <c r="AM330" s="208">
        <v>107.65061999999999</v>
      </c>
      <c r="AN330" s="208">
        <v>97.087500000000006</v>
      </c>
      <c r="AO330" s="53">
        <v>77.67</v>
      </c>
      <c r="AP330" s="312">
        <f t="shared" ca="1" si="76"/>
        <v>1</v>
      </c>
    </row>
    <row r="331" spans="1:43" ht="23.1" customHeight="1" x14ac:dyDescent="0.25">
      <c r="B331" s="2">
        <v>1860</v>
      </c>
      <c r="C331" s="2" t="s">
        <v>401</v>
      </c>
      <c r="D331" s="4" t="s">
        <v>527</v>
      </c>
      <c r="E331" s="116">
        <f t="shared" si="82"/>
        <v>400</v>
      </c>
      <c r="F331" s="117">
        <f t="shared" si="82"/>
        <v>300</v>
      </c>
      <c r="G331" s="101"/>
      <c r="K331" s="202">
        <f t="shared" si="67"/>
        <v>400</v>
      </c>
      <c r="L331" s="202">
        <f t="shared" si="67"/>
        <v>300</v>
      </c>
      <c r="M331" s="51"/>
      <c r="N331" s="13">
        <f t="shared" si="70"/>
        <v>395.41425000000004</v>
      </c>
      <c r="O331" s="13">
        <f t="shared" si="71"/>
        <v>237.24855000000002</v>
      </c>
      <c r="P331" s="51"/>
      <c r="Q331" s="587">
        <v>158.16570000000002</v>
      </c>
      <c r="R331" s="587">
        <v>158.16570000000002</v>
      </c>
      <c r="S331" s="562">
        <v>158.16570000000002</v>
      </c>
      <c r="T331" s="562">
        <v>158.16570000000002</v>
      </c>
      <c r="U331" s="554">
        <v>158.16570000000002</v>
      </c>
      <c r="V331" s="398">
        <v>158.16570000000002</v>
      </c>
      <c r="W331" s="398">
        <v>128.59</v>
      </c>
      <c r="X331" s="398">
        <v>128.59</v>
      </c>
      <c r="Y331" s="398">
        <v>128.59</v>
      </c>
      <c r="Z331" s="398">
        <v>128.59</v>
      </c>
      <c r="AA331" s="400">
        <v>128.59</v>
      </c>
      <c r="AB331" s="409">
        <v>128.59</v>
      </c>
      <c r="AC331" s="409">
        <v>128.59</v>
      </c>
      <c r="AD331" s="367">
        <v>116.89999999999999</v>
      </c>
      <c r="AE331" s="303">
        <v>93.52</v>
      </c>
      <c r="AF331" s="289">
        <v>84.391156080000002</v>
      </c>
      <c r="AG331" s="277">
        <v>67.512924863999999</v>
      </c>
      <c r="AH331" s="263">
        <v>67.512924863999999</v>
      </c>
      <c r="AI331" s="263">
        <v>67.512924863999999</v>
      </c>
      <c r="AJ331" s="208">
        <v>60.762239999999998</v>
      </c>
      <c r="AK331" s="208">
        <v>60.762239999999998</v>
      </c>
      <c r="AL331" s="208">
        <v>60.762239999999998</v>
      </c>
      <c r="AM331" s="208">
        <v>60.762239999999998</v>
      </c>
      <c r="AN331" s="208">
        <v>54.800000000000004</v>
      </c>
      <c r="AO331" s="53">
        <v>43.84</v>
      </c>
      <c r="AP331" s="312">
        <f t="shared" ca="1" si="76"/>
        <v>1</v>
      </c>
    </row>
    <row r="332" spans="1:43" ht="23.1" customHeight="1" x14ac:dyDescent="0.25">
      <c r="D332" s="4" t="s">
        <v>528</v>
      </c>
      <c r="E332" s="116">
        <f t="shared" si="82"/>
        <v>300</v>
      </c>
      <c r="F332" s="117">
        <f t="shared" si="82"/>
        <v>200</v>
      </c>
      <c r="G332" s="101"/>
      <c r="K332" s="202">
        <f t="shared" si="67"/>
        <v>300</v>
      </c>
      <c r="L332" s="202">
        <f t="shared" si="67"/>
        <v>200</v>
      </c>
      <c r="M332" s="51"/>
      <c r="N332" s="13">
        <f t="shared" si="70"/>
        <v>219.27056249999998</v>
      </c>
      <c r="O332" s="13">
        <f t="shared" si="71"/>
        <v>131.56233750000001</v>
      </c>
      <c r="P332" s="51"/>
      <c r="Q332" s="587">
        <v>87.708224999999999</v>
      </c>
      <c r="R332" s="587">
        <v>87.708224999999999</v>
      </c>
      <c r="S332" s="562">
        <v>87.708224999999999</v>
      </c>
      <c r="T332" s="562">
        <v>87.708224999999999</v>
      </c>
      <c r="U332" s="554">
        <v>87.708224999999999</v>
      </c>
      <c r="V332" s="398">
        <v>87.708224999999999</v>
      </c>
      <c r="W332" s="398">
        <v>71.307500000000005</v>
      </c>
      <c r="X332" s="398">
        <v>71.307500000000005</v>
      </c>
      <c r="Y332" s="398">
        <v>71.307500000000005</v>
      </c>
      <c r="Z332" s="398">
        <v>71.307500000000005</v>
      </c>
      <c r="AA332" s="400">
        <v>71.307500000000005</v>
      </c>
      <c r="AB332" s="409">
        <v>71.307500000000005</v>
      </c>
      <c r="AC332" s="409">
        <v>71.307500000000005</v>
      </c>
      <c r="AD332" s="367">
        <v>64.825000000000003</v>
      </c>
      <c r="AE332" s="303">
        <v>51.86</v>
      </c>
      <c r="AF332" s="289">
        <v>46.757782417499996</v>
      </c>
      <c r="AG332" s="277">
        <v>37.406225933999998</v>
      </c>
      <c r="AH332" s="263">
        <v>37.406225933999998</v>
      </c>
      <c r="AI332" s="263">
        <v>37.406225933999998</v>
      </c>
      <c r="AJ332" s="208">
        <v>33.665939999999999</v>
      </c>
      <c r="AK332" s="208">
        <v>33.665939999999999</v>
      </c>
      <c r="AL332" s="208">
        <v>33.665939999999999</v>
      </c>
      <c r="AM332" s="208">
        <v>33.665939999999999</v>
      </c>
      <c r="AN332" s="208">
        <v>30.362499999999997</v>
      </c>
      <c r="AO332" s="53">
        <v>24.29</v>
      </c>
      <c r="AP332" s="312">
        <f t="shared" ca="1" si="76"/>
        <v>1</v>
      </c>
    </row>
    <row r="333" spans="1:43" ht="23.1" customHeight="1" x14ac:dyDescent="0.25">
      <c r="D333" s="4" t="s">
        <v>781</v>
      </c>
      <c r="E333" s="116">
        <f t="shared" si="82"/>
        <v>100</v>
      </c>
      <c r="F333" s="117">
        <f t="shared" si="82"/>
        <v>100</v>
      </c>
      <c r="K333" s="202">
        <f t="shared" si="67"/>
        <v>100</v>
      </c>
      <c r="L333" s="202">
        <f t="shared" si="67"/>
        <v>100</v>
      </c>
      <c r="M333" s="51"/>
      <c r="N333" s="13">
        <f t="shared" si="70"/>
        <v>41.858437500000001</v>
      </c>
      <c r="O333" s="13">
        <f t="shared" si="71"/>
        <v>25.115062500000001</v>
      </c>
      <c r="P333" s="51"/>
      <c r="Q333" s="587">
        <v>16.743375</v>
      </c>
      <c r="R333" s="587">
        <v>16.743375</v>
      </c>
      <c r="S333" s="562">
        <v>16.743375</v>
      </c>
      <c r="T333" s="562">
        <v>16.743375</v>
      </c>
      <c r="U333" s="554">
        <v>16.743375</v>
      </c>
      <c r="V333" s="398">
        <v>16.743375</v>
      </c>
      <c r="W333" s="398">
        <v>13.612500000000001</v>
      </c>
      <c r="X333" s="398">
        <v>13.612500000000001</v>
      </c>
      <c r="Y333" s="398">
        <v>13.612500000000001</v>
      </c>
      <c r="Z333" s="398">
        <v>13.612500000000001</v>
      </c>
      <c r="AA333" s="400">
        <v>13.612500000000001</v>
      </c>
      <c r="AB333" s="409">
        <v>13.612500000000001</v>
      </c>
      <c r="AC333" s="409">
        <v>13.612500000000001</v>
      </c>
      <c r="AD333" s="367">
        <v>12.375</v>
      </c>
      <c r="AE333" s="303">
        <v>9.9</v>
      </c>
      <c r="AF333" s="289">
        <v>7.6999230000000001</v>
      </c>
      <c r="AG333" s="277">
        <v>6.1599383999999997</v>
      </c>
      <c r="AH333" s="263">
        <v>6.1599383999999997</v>
      </c>
      <c r="AI333" s="263">
        <v>6.1599383999999997</v>
      </c>
      <c r="AJ333" s="208">
        <v>5.5439999999999996</v>
      </c>
      <c r="AK333" s="208">
        <v>5.5439999999999996</v>
      </c>
      <c r="AL333" s="208">
        <v>5.5439999999999996</v>
      </c>
      <c r="AM333" s="208">
        <v>5.5439999999999996</v>
      </c>
      <c r="AN333" s="208">
        <v>5</v>
      </c>
      <c r="AO333" s="53">
        <v>4</v>
      </c>
      <c r="AP333" s="312">
        <f t="shared" ca="1" si="76"/>
        <v>1</v>
      </c>
    </row>
    <row r="334" spans="1:43" ht="23.1" customHeight="1" x14ac:dyDescent="0.25">
      <c r="D334" s="136"/>
      <c r="E334" s="138"/>
      <c r="F334" s="139"/>
      <c r="K334" s="202">
        <f t="shared" si="67"/>
        <v>0</v>
      </c>
      <c r="L334" s="202">
        <f t="shared" si="67"/>
        <v>0</v>
      </c>
      <c r="M334" s="51"/>
      <c r="N334" s="13"/>
      <c r="O334" s="13"/>
      <c r="P334" s="51"/>
      <c r="Q334" s="398"/>
      <c r="R334" s="398"/>
      <c r="S334" s="398"/>
      <c r="T334" s="398"/>
      <c r="U334" s="398"/>
      <c r="V334" s="398"/>
      <c r="W334" s="398"/>
      <c r="X334" s="398"/>
      <c r="Y334" s="398"/>
      <c r="Z334" s="398"/>
      <c r="AA334" s="400"/>
      <c r="AB334" s="400"/>
      <c r="AC334" s="400"/>
      <c r="AD334" s="367"/>
      <c r="AE334" s="303"/>
      <c r="AF334" s="289"/>
      <c r="AG334" s="277"/>
      <c r="AH334" s="263"/>
      <c r="AI334" s="263"/>
      <c r="AJ334" s="208"/>
      <c r="AK334" s="208"/>
      <c r="AL334" s="208"/>
      <c r="AM334" s="208"/>
      <c r="AN334" s="208"/>
      <c r="AO334" s="53"/>
      <c r="AP334" s="312" t="e">
        <f t="shared" ca="1" si="76"/>
        <v>#DIV/0!</v>
      </c>
    </row>
    <row r="335" spans="1:43" ht="23.1" customHeight="1" x14ac:dyDescent="0.25">
      <c r="D335" s="615" t="s">
        <v>13</v>
      </c>
      <c r="E335" s="615"/>
      <c r="F335" s="615"/>
      <c r="G335" s="615"/>
      <c r="H335" s="615"/>
      <c r="I335" s="615"/>
      <c r="J335" s="34"/>
      <c r="K335" s="202">
        <f t="shared" si="67"/>
        <v>0</v>
      </c>
      <c r="L335" s="202">
        <f t="shared" si="67"/>
        <v>0</v>
      </c>
      <c r="M335" s="2"/>
      <c r="N335" s="13"/>
      <c r="O335" s="13"/>
      <c r="P335" s="2"/>
      <c r="Q335" s="588">
        <v>45589</v>
      </c>
      <c r="R335" s="588">
        <v>45589</v>
      </c>
      <c r="S335" s="571">
        <v>45569</v>
      </c>
      <c r="T335" s="571">
        <v>45569</v>
      </c>
      <c r="U335" s="553">
        <v>45483</v>
      </c>
      <c r="V335" s="528">
        <v>45455</v>
      </c>
      <c r="W335" s="513">
        <v>45425</v>
      </c>
      <c r="X335" s="472">
        <v>280224</v>
      </c>
      <c r="Y335" s="472">
        <v>230324</v>
      </c>
      <c r="Z335" s="398"/>
      <c r="AA335" s="400"/>
      <c r="AB335" s="400"/>
      <c r="AC335" s="400"/>
      <c r="AD335" s="332"/>
      <c r="AE335" s="338"/>
      <c r="AF335" s="330"/>
      <c r="AG335" s="277"/>
      <c r="AH335" s="272"/>
      <c r="AI335" s="263"/>
      <c r="AJ335" s="208"/>
      <c r="AK335" s="208"/>
      <c r="AL335" s="208"/>
      <c r="AM335" s="208"/>
      <c r="AN335" s="208"/>
      <c r="AO335" s="190"/>
      <c r="AP335" s="312">
        <f t="shared" ca="1" si="76"/>
        <v>1</v>
      </c>
    </row>
    <row r="336" spans="1:43" ht="23.1" customHeight="1" x14ac:dyDescent="0.25">
      <c r="A336" s="2" t="s">
        <v>301</v>
      </c>
      <c r="B336" s="2">
        <v>450</v>
      </c>
      <c r="C336" s="2" t="s">
        <v>368</v>
      </c>
      <c r="D336" s="4" t="s">
        <v>739</v>
      </c>
      <c r="E336" s="116">
        <f t="shared" ref="E336:F338" si="83">K336</f>
        <v>5200</v>
      </c>
      <c r="F336" s="117">
        <f t="shared" si="83"/>
        <v>3100</v>
      </c>
      <c r="G336" s="101"/>
      <c r="K336" s="202">
        <f t="shared" ref="K336:L342" si="84">MROUND(N336+48,100)</f>
        <v>5200</v>
      </c>
      <c r="L336" s="202">
        <f t="shared" si="84"/>
        <v>3100</v>
      </c>
      <c r="M336" s="51"/>
      <c r="N336" s="13">
        <f t="shared" si="70"/>
        <v>5152.0249999999996</v>
      </c>
      <c r="O336" s="13">
        <f t="shared" si="71"/>
        <v>3091.2150000000001</v>
      </c>
      <c r="P336" s="51"/>
      <c r="Q336" s="589">
        <v>2060.81</v>
      </c>
      <c r="R336" s="589">
        <v>2060.81</v>
      </c>
      <c r="S336" s="579">
        <v>2060.81</v>
      </c>
      <c r="T336" s="579">
        <v>2060.81</v>
      </c>
      <c r="U336" s="556">
        <v>2060.81</v>
      </c>
      <c r="V336" s="534">
        <v>2455.7800000000002</v>
      </c>
      <c r="W336" s="468">
        <v>2455.7800000000002</v>
      </c>
      <c r="X336" s="468">
        <v>2455.7800000000002</v>
      </c>
      <c r="Y336" s="468">
        <v>2455.7800000000002</v>
      </c>
      <c r="Z336" s="398">
        <v>2135.46</v>
      </c>
      <c r="AA336" s="436">
        <v>2135.46</v>
      </c>
      <c r="AB336" s="409">
        <v>2126.66</v>
      </c>
      <c r="AC336" s="409">
        <v>2126.66</v>
      </c>
      <c r="AD336" s="367">
        <v>1432.2874999999999</v>
      </c>
      <c r="AE336" s="306">
        <v>1145.83</v>
      </c>
      <c r="AF336" s="289">
        <v>987.5</v>
      </c>
      <c r="AG336" s="277">
        <v>790</v>
      </c>
      <c r="AH336" s="272">
        <v>790</v>
      </c>
      <c r="AI336" s="263">
        <v>859.77737999999999</v>
      </c>
      <c r="AJ336" s="208">
        <v>859.77737999999999</v>
      </c>
      <c r="AK336" s="208">
        <v>859.77737999999999</v>
      </c>
      <c r="AL336" s="208">
        <v>859.77737999999999</v>
      </c>
      <c r="AM336" s="208">
        <v>859.77737999999999</v>
      </c>
      <c r="AN336" s="208">
        <v>775.41250000000002</v>
      </c>
      <c r="AO336" s="190">
        <v>620.33000000000004</v>
      </c>
      <c r="AP336" s="312">
        <f t="shared" ca="1" si="76"/>
        <v>1</v>
      </c>
    </row>
    <row r="337" spans="1:43" ht="23.1" customHeight="1" x14ac:dyDescent="0.25">
      <c r="B337" s="2">
        <v>451</v>
      </c>
      <c r="C337" s="2" t="s">
        <v>369</v>
      </c>
      <c r="D337" s="4" t="s">
        <v>740</v>
      </c>
      <c r="E337" s="116">
        <f t="shared" si="83"/>
        <v>41000</v>
      </c>
      <c r="F337" s="117">
        <f t="shared" si="83"/>
        <v>24600</v>
      </c>
      <c r="G337" s="101"/>
      <c r="K337" s="202">
        <f t="shared" si="84"/>
        <v>41000</v>
      </c>
      <c r="L337" s="202">
        <f t="shared" si="84"/>
        <v>24600</v>
      </c>
      <c r="M337" s="51"/>
      <c r="N337" s="13">
        <f t="shared" si="70"/>
        <v>40916.300000000003</v>
      </c>
      <c r="O337" s="13">
        <f t="shared" si="71"/>
        <v>24549.78</v>
      </c>
      <c r="P337" s="51"/>
      <c r="Q337" s="589">
        <v>16366.52</v>
      </c>
      <c r="R337" s="589">
        <v>16366.52</v>
      </c>
      <c r="S337" s="579">
        <v>16366.52</v>
      </c>
      <c r="T337" s="579">
        <v>16366.52</v>
      </c>
      <c r="U337" s="556">
        <v>16366.52</v>
      </c>
      <c r="V337" s="534">
        <v>23837.26</v>
      </c>
      <c r="W337" s="468">
        <v>23837.26</v>
      </c>
      <c r="X337" s="468">
        <v>23837.26</v>
      </c>
      <c r="Y337" s="468">
        <v>23837.26</v>
      </c>
      <c r="Z337" s="398">
        <v>20728.05</v>
      </c>
      <c r="AA337" s="436">
        <v>20728.05</v>
      </c>
      <c r="AB337" s="409">
        <v>20642.64</v>
      </c>
      <c r="AC337" s="409">
        <v>20642.64</v>
      </c>
      <c r="AD337" s="367">
        <v>13902.637500000001</v>
      </c>
      <c r="AE337" s="306">
        <v>11122.11</v>
      </c>
      <c r="AF337" s="289"/>
      <c r="AG337" s="277"/>
      <c r="AH337" s="263">
        <f t="shared" ref="AH337" ca="1" si="85">AP337*$Q$6</f>
        <v>45610</v>
      </c>
      <c r="AI337" s="263">
        <v>8265.4525799999992</v>
      </c>
      <c r="AJ337" s="208">
        <v>8265.4525799999992</v>
      </c>
      <c r="AK337" s="208">
        <v>8265.4525799999992</v>
      </c>
      <c r="AL337" s="208">
        <v>8265.4525799999992</v>
      </c>
      <c r="AM337" s="208">
        <v>8265.4525799999992</v>
      </c>
      <c r="AN337" s="208">
        <v>7454.4124999999995</v>
      </c>
      <c r="AO337" s="190">
        <v>5963.53</v>
      </c>
      <c r="AP337" s="312">
        <f t="shared" ca="1" si="76"/>
        <v>1</v>
      </c>
    </row>
    <row r="338" spans="1:43" ht="23.1" customHeight="1" x14ac:dyDescent="0.25">
      <c r="D338" s="4" t="s">
        <v>741</v>
      </c>
      <c r="E338" s="116">
        <f t="shared" si="83"/>
        <v>29800</v>
      </c>
      <c r="F338" s="117">
        <f t="shared" si="83"/>
        <v>17900</v>
      </c>
      <c r="G338" s="101"/>
      <c r="K338" s="202">
        <f t="shared" si="84"/>
        <v>29800</v>
      </c>
      <c r="L338" s="202">
        <f t="shared" si="84"/>
        <v>17900</v>
      </c>
      <c r="M338" s="51"/>
      <c r="N338" s="13">
        <f t="shared" si="70"/>
        <v>29746.525000000001</v>
      </c>
      <c r="O338" s="13">
        <f t="shared" si="71"/>
        <v>17847.915000000001</v>
      </c>
      <c r="P338" s="51"/>
      <c r="Q338" s="589">
        <v>11898.61</v>
      </c>
      <c r="R338" s="589">
        <v>11898.61</v>
      </c>
      <c r="S338" s="579">
        <v>11898.61</v>
      </c>
      <c r="T338" s="579">
        <v>11898.61</v>
      </c>
      <c r="U338" s="556">
        <v>11898.61</v>
      </c>
      <c r="V338" s="534">
        <v>15754.41</v>
      </c>
      <c r="W338" s="468">
        <v>15754.41</v>
      </c>
      <c r="X338" s="468">
        <v>15754.41</v>
      </c>
      <c r="Y338" s="468">
        <v>15754.41</v>
      </c>
      <c r="Z338" s="398">
        <v>13699.49</v>
      </c>
      <c r="AA338" s="436">
        <v>13699.49</v>
      </c>
      <c r="AB338" s="409">
        <v>13643.03</v>
      </c>
      <c r="AC338" s="409">
        <v>13643.03</v>
      </c>
      <c r="AD338" s="367">
        <v>9188.4625000000015</v>
      </c>
      <c r="AE338" s="306">
        <v>7350.77</v>
      </c>
      <c r="AF338" s="289">
        <v>0</v>
      </c>
      <c r="AG338" s="277"/>
      <c r="AH338" s="208"/>
      <c r="AI338" s="208"/>
      <c r="AJ338" s="208">
        <v>0</v>
      </c>
      <c r="AK338" s="208">
        <v>0</v>
      </c>
      <c r="AL338" s="208">
        <v>0</v>
      </c>
      <c r="AM338" s="208">
        <v>0</v>
      </c>
      <c r="AN338" s="208">
        <v>0</v>
      </c>
      <c r="AO338" s="54"/>
      <c r="AP338" s="312">
        <f t="shared" ca="1" si="76"/>
        <v>1</v>
      </c>
    </row>
    <row r="339" spans="1:43" ht="23.1" customHeight="1" x14ac:dyDescent="0.25">
      <c r="D339" s="136"/>
      <c r="E339" s="138"/>
      <c r="F339" s="139"/>
      <c r="J339" s="34"/>
      <c r="K339" s="202">
        <f t="shared" si="84"/>
        <v>0</v>
      </c>
      <c r="L339" s="202">
        <f t="shared" si="84"/>
        <v>0</v>
      </c>
      <c r="M339" s="2"/>
      <c r="N339" s="13"/>
      <c r="O339" s="13"/>
      <c r="P339" s="2"/>
      <c r="Q339" s="398"/>
      <c r="R339" s="398"/>
      <c r="S339" s="398"/>
      <c r="T339" s="398"/>
      <c r="U339" s="398"/>
      <c r="V339" s="398"/>
      <c r="W339" s="398"/>
      <c r="X339" s="398"/>
      <c r="Y339" s="398"/>
      <c r="Z339" s="398"/>
      <c r="AA339" s="400"/>
      <c r="AB339" s="400"/>
      <c r="AC339" s="400"/>
      <c r="AD339" s="332"/>
      <c r="AE339" s="338"/>
      <c r="AF339" s="330"/>
      <c r="AG339" s="280"/>
      <c r="AH339" s="237"/>
      <c r="AI339" s="237"/>
      <c r="AJ339" s="237"/>
      <c r="AK339" s="237"/>
      <c r="AL339" s="237"/>
      <c r="AM339" s="237"/>
      <c r="AN339" s="237"/>
      <c r="AO339" s="131"/>
      <c r="AP339" s="312" t="e">
        <f t="shared" ca="1" si="76"/>
        <v>#DIV/0!</v>
      </c>
    </row>
    <row r="340" spans="1:43" ht="23.1" customHeight="1" x14ac:dyDescent="0.25">
      <c r="D340" s="615" t="s">
        <v>11</v>
      </c>
      <c r="E340" s="615"/>
      <c r="F340" s="615"/>
      <c r="G340" s="615"/>
      <c r="H340" s="615"/>
      <c r="I340" s="615"/>
      <c r="K340" s="202">
        <f t="shared" si="84"/>
        <v>0</v>
      </c>
      <c r="L340" s="202">
        <f t="shared" si="84"/>
        <v>0</v>
      </c>
      <c r="M340" s="51"/>
      <c r="N340" s="13"/>
      <c r="O340" s="13"/>
      <c r="P340" s="51"/>
      <c r="Q340" s="588">
        <v>45589</v>
      </c>
      <c r="R340" s="588">
        <v>45589</v>
      </c>
      <c r="S340" s="571">
        <v>45569</v>
      </c>
      <c r="T340" s="571">
        <v>45569</v>
      </c>
      <c r="U340" s="513">
        <v>45455</v>
      </c>
      <c r="V340" s="513">
        <v>45455</v>
      </c>
      <c r="W340" s="513">
        <v>45425</v>
      </c>
      <c r="X340" s="472">
        <v>150124</v>
      </c>
      <c r="Y340" s="472">
        <v>230324</v>
      </c>
      <c r="Z340" s="398"/>
      <c r="AA340" s="400"/>
      <c r="AB340" s="400"/>
      <c r="AC340" s="400"/>
      <c r="AD340" s="367"/>
      <c r="AE340" s="305"/>
      <c r="AF340" s="289"/>
      <c r="AG340" s="277"/>
      <c r="AH340" s="263"/>
      <c r="AI340" s="263"/>
      <c r="AJ340" s="208"/>
      <c r="AK340" s="208"/>
      <c r="AL340" s="208"/>
      <c r="AM340" s="208"/>
      <c r="AN340" s="208"/>
      <c r="AO340" s="191"/>
      <c r="AP340" s="312">
        <f t="shared" ca="1" si="76"/>
        <v>1</v>
      </c>
    </row>
    <row r="341" spans="1:43" ht="23.1" customHeight="1" x14ac:dyDescent="0.25">
      <c r="A341" s="2" t="s">
        <v>895</v>
      </c>
      <c r="B341" s="2">
        <v>1946</v>
      </c>
      <c r="C341" s="2" t="s">
        <v>445</v>
      </c>
      <c r="D341" s="4" t="s">
        <v>896</v>
      </c>
      <c r="E341" s="116">
        <f t="shared" ref="E341:F342" si="86">K341</f>
        <v>1000</v>
      </c>
      <c r="F341" s="117">
        <f t="shared" si="86"/>
        <v>600</v>
      </c>
      <c r="G341" s="101"/>
      <c r="K341" s="202">
        <f t="shared" si="84"/>
        <v>1000</v>
      </c>
      <c r="L341" s="202">
        <f t="shared" si="84"/>
        <v>600</v>
      </c>
      <c r="M341" s="51"/>
      <c r="N341" s="13">
        <f t="shared" si="70"/>
        <v>950</v>
      </c>
      <c r="O341" s="13">
        <f t="shared" si="71"/>
        <v>570</v>
      </c>
      <c r="P341" s="51"/>
      <c r="Q341" s="587">
        <v>380</v>
      </c>
      <c r="R341" s="587">
        <v>450</v>
      </c>
      <c r="S341" s="562">
        <v>373</v>
      </c>
      <c r="T341" s="562">
        <v>373</v>
      </c>
      <c r="U341" s="467">
        <v>373</v>
      </c>
      <c r="V341" s="467">
        <v>373</v>
      </c>
      <c r="W341" s="467">
        <v>360</v>
      </c>
      <c r="X341" s="467">
        <v>360</v>
      </c>
      <c r="Y341" s="467">
        <v>372.88</v>
      </c>
      <c r="Z341" s="443">
        <v>344.08</v>
      </c>
      <c r="AA341" s="436">
        <v>344.08</v>
      </c>
      <c r="AB341" s="409">
        <v>344.08</v>
      </c>
      <c r="AC341" s="409">
        <v>344.08</v>
      </c>
      <c r="AD341" s="367">
        <v>332.875</v>
      </c>
      <c r="AE341" s="305">
        <v>266.3</v>
      </c>
      <c r="AF341" s="289">
        <v>218.38750000000002</v>
      </c>
      <c r="AG341" s="277">
        <v>174.71</v>
      </c>
      <c r="AH341" s="263">
        <v>174.71</v>
      </c>
      <c r="AI341" s="263">
        <v>174.71</v>
      </c>
      <c r="AJ341" s="208">
        <v>172.95893999999998</v>
      </c>
      <c r="AK341" s="208">
        <v>172.95893999999998</v>
      </c>
      <c r="AL341" s="208">
        <v>172.95893999999998</v>
      </c>
      <c r="AM341" s="208">
        <v>172.95893999999998</v>
      </c>
      <c r="AN341" s="208">
        <v>155.98750000000001</v>
      </c>
      <c r="AO341" s="191">
        <v>124.79</v>
      </c>
      <c r="AP341" s="312">
        <f t="shared" ca="1" si="76"/>
        <v>0.84444444444444444</v>
      </c>
    </row>
    <row r="342" spans="1:43" s="66" customFormat="1" ht="23.1" customHeight="1" x14ac:dyDescent="0.25">
      <c r="A342" s="2" t="s">
        <v>894</v>
      </c>
      <c r="B342" s="2">
        <v>1946</v>
      </c>
      <c r="C342" s="2" t="s">
        <v>445</v>
      </c>
      <c r="D342" s="4" t="s">
        <v>897</v>
      </c>
      <c r="E342" s="116">
        <f t="shared" si="86"/>
        <v>1000</v>
      </c>
      <c r="F342" s="117">
        <f t="shared" si="86"/>
        <v>600</v>
      </c>
      <c r="G342" s="101"/>
      <c r="H342" s="2"/>
      <c r="I342" s="2"/>
      <c r="J342" s="33"/>
      <c r="K342" s="202">
        <f t="shared" si="84"/>
        <v>1000</v>
      </c>
      <c r="L342" s="202">
        <f t="shared" si="84"/>
        <v>600</v>
      </c>
      <c r="M342" s="51"/>
      <c r="N342" s="13">
        <f t="shared" si="70"/>
        <v>950</v>
      </c>
      <c r="O342" s="13">
        <f t="shared" si="71"/>
        <v>570</v>
      </c>
      <c r="P342" s="63"/>
      <c r="Q342" s="587">
        <v>380</v>
      </c>
      <c r="R342" s="587">
        <v>380</v>
      </c>
      <c r="S342" s="562">
        <v>380</v>
      </c>
      <c r="T342" s="562">
        <v>380</v>
      </c>
      <c r="U342" s="467">
        <v>380</v>
      </c>
      <c r="V342" s="467">
        <v>380</v>
      </c>
      <c r="W342" s="467">
        <v>330</v>
      </c>
      <c r="X342" s="467">
        <v>330</v>
      </c>
      <c r="Y342" s="398">
        <v>287</v>
      </c>
      <c r="Z342" s="398">
        <v>287</v>
      </c>
      <c r="AA342" s="436">
        <v>287</v>
      </c>
      <c r="AB342" s="409">
        <v>250</v>
      </c>
      <c r="AC342" s="409">
        <v>250</v>
      </c>
      <c r="AD342" s="367">
        <v>215.625</v>
      </c>
      <c r="AE342" s="305">
        <v>172.5</v>
      </c>
      <c r="AF342" s="289">
        <v>141.16250000000002</v>
      </c>
      <c r="AG342" s="277">
        <v>112.93</v>
      </c>
      <c r="AH342" s="263">
        <v>112.93</v>
      </c>
      <c r="AI342" s="263">
        <v>112.93</v>
      </c>
      <c r="AJ342" s="208">
        <v>102.56399999999999</v>
      </c>
      <c r="AK342" s="208">
        <v>102.56399999999999</v>
      </c>
      <c r="AL342" s="208">
        <v>102.56399999999999</v>
      </c>
      <c r="AM342" s="208">
        <v>102.56399999999999</v>
      </c>
      <c r="AN342" s="208">
        <v>92.5</v>
      </c>
      <c r="AO342" s="191">
        <v>74</v>
      </c>
      <c r="AP342" s="312">
        <f t="shared" ca="1" si="76"/>
        <v>1</v>
      </c>
      <c r="AQ342" s="144"/>
    </row>
    <row r="343" spans="1:43" ht="23.1" hidden="1" customHeight="1" x14ac:dyDescent="0.25">
      <c r="D343" s="179"/>
      <c r="E343" s="452"/>
      <c r="F343" s="453"/>
      <c r="G343" s="101"/>
      <c r="K343" s="202"/>
      <c r="L343" s="202"/>
      <c r="M343" s="51"/>
      <c r="N343" s="13"/>
      <c r="O343" s="13"/>
      <c r="P343" s="2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454"/>
      <c r="AB343" s="455"/>
      <c r="AC343" s="455"/>
      <c r="AD343" s="332"/>
      <c r="AE343" s="329"/>
      <c r="AF343" s="330"/>
      <c r="AG343" s="280"/>
      <c r="AH343" s="331"/>
      <c r="AI343" s="331"/>
      <c r="AJ343" s="237"/>
      <c r="AK343" s="237"/>
      <c r="AL343" s="237"/>
      <c r="AM343" s="237"/>
      <c r="AN343" s="237"/>
      <c r="AO343" s="197"/>
      <c r="AP343" s="312"/>
    </row>
    <row r="344" spans="1:43" ht="23.1" customHeight="1" x14ac:dyDescent="0.25">
      <c r="D344" s="136"/>
      <c r="E344" s="138"/>
      <c r="F344" s="139"/>
      <c r="J344" s="34"/>
      <c r="K344" s="202"/>
      <c r="L344" s="202"/>
      <c r="M344" s="2"/>
      <c r="N344" s="13"/>
      <c r="O344" s="13"/>
      <c r="P344" s="2"/>
      <c r="Q344" s="398"/>
      <c r="R344" s="398"/>
      <c r="S344" s="398"/>
      <c r="T344" s="398"/>
      <c r="U344" s="398"/>
      <c r="V344" s="398"/>
      <c r="W344" s="398"/>
      <c r="X344" s="398"/>
      <c r="Y344" s="398"/>
      <c r="Z344" s="398"/>
      <c r="AA344" s="400"/>
      <c r="AB344" s="398"/>
      <c r="AC344" s="398"/>
      <c r="AD344" s="333"/>
      <c r="AE344" s="333"/>
      <c r="AF344" s="330"/>
      <c r="AG344" s="277"/>
      <c r="AH344" s="208"/>
      <c r="AI344" s="208"/>
      <c r="AJ344" s="208">
        <v>0</v>
      </c>
      <c r="AK344" s="208">
        <v>0</v>
      </c>
      <c r="AL344" s="208">
        <v>0</v>
      </c>
      <c r="AM344" s="208">
        <v>0</v>
      </c>
      <c r="AN344" s="208">
        <v>0</v>
      </c>
      <c r="AO344" s="197"/>
      <c r="AP344" s="312"/>
    </row>
  </sheetData>
  <mergeCells count="35">
    <mergeCell ref="D312:I312"/>
    <mergeCell ref="D320:I320"/>
    <mergeCell ref="D329:I329"/>
    <mergeCell ref="D335:I335"/>
    <mergeCell ref="D340:I340"/>
    <mergeCell ref="D300:I300"/>
    <mergeCell ref="D176:I176"/>
    <mergeCell ref="D187:I187"/>
    <mergeCell ref="D193:I193"/>
    <mergeCell ref="D203:I203"/>
    <mergeCell ref="D228:I228"/>
    <mergeCell ref="D245:I245"/>
    <mergeCell ref="D254:I254"/>
    <mergeCell ref="D271:I271"/>
    <mergeCell ref="D277:I277"/>
    <mergeCell ref="D281:I281"/>
    <mergeCell ref="D291:I291"/>
    <mergeCell ref="D170:I170"/>
    <mergeCell ref="D88:I88"/>
    <mergeCell ref="D96:I96"/>
    <mergeCell ref="D107:I107"/>
    <mergeCell ref="D113:I113"/>
    <mergeCell ref="D119:I119"/>
    <mergeCell ref="D125:I125"/>
    <mergeCell ref="D135:I135"/>
    <mergeCell ref="D141:I141"/>
    <mergeCell ref="D147:I147"/>
    <mergeCell ref="D153:I153"/>
    <mergeCell ref="D162:I162"/>
    <mergeCell ref="D83:I83"/>
    <mergeCell ref="D25:I25"/>
    <mergeCell ref="D40:I40"/>
    <mergeCell ref="D52:I52"/>
    <mergeCell ref="D63:I63"/>
    <mergeCell ref="D78:I78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FBAC7-7B94-4866-9146-E9BDBD99F336}">
  <sheetPr>
    <tabColor theme="5" tint="0.39997558519241921"/>
    <pageSetUpPr fitToPage="1"/>
  </sheetPr>
  <dimension ref="A1:AX344"/>
  <sheetViews>
    <sheetView topLeftCell="D4" zoomScaleNormal="100" workbookViewId="0">
      <selection activeCell="Q165" sqref="Q165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hidden="1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21" width="14.85546875" style="392" customWidth="1"/>
    <col min="22" max="27" width="14.85546875" style="392" hidden="1" customWidth="1"/>
    <col min="28" max="28" width="14.85546875" style="429" hidden="1" customWidth="1"/>
    <col min="29" max="30" width="14.85546875" style="392" hidden="1" customWidth="1"/>
    <col min="31" max="31" width="14.85546875" style="363" hidden="1" customWidth="1"/>
    <col min="32" max="32" width="14.85546875" style="297" hidden="1" customWidth="1"/>
    <col min="33" max="33" width="14.85546875" style="286" hidden="1" customWidth="1"/>
    <col min="34" max="34" width="14.85546875" style="273" hidden="1" customWidth="1"/>
    <col min="35" max="41" width="14.85546875" style="199" hidden="1" customWidth="1"/>
    <col min="42" max="42" width="14.85546875" style="11" hidden="1" customWidth="1"/>
    <col min="43" max="43" width="11.42578125" style="285" customWidth="1"/>
    <col min="44" max="44" width="14.7109375" style="144" customWidth="1"/>
    <col min="45" max="46" width="11.42578125" style="34" customWidth="1"/>
    <col min="47" max="16384" width="11.42578125" style="34"/>
  </cols>
  <sheetData>
    <row r="1" spans="1:50" ht="23.1" customHeight="1" x14ac:dyDescent="0.25">
      <c r="N1" s="11">
        <v>2.2000000000000002</v>
      </c>
      <c r="O1" s="11">
        <v>1.2</v>
      </c>
      <c r="Q1" s="596">
        <v>45632</v>
      </c>
      <c r="R1" s="596">
        <v>45614</v>
      </c>
      <c r="S1" s="596">
        <v>45598</v>
      </c>
      <c r="T1" s="584">
        <v>45591</v>
      </c>
      <c r="U1" s="573">
        <v>45569</v>
      </c>
      <c r="V1" s="557">
        <v>45482</v>
      </c>
      <c r="W1" s="525">
        <v>45472</v>
      </c>
      <c r="X1" s="466" t="s">
        <v>942</v>
      </c>
      <c r="Y1" s="466" t="s">
        <v>899</v>
      </c>
      <c r="Z1" s="466" t="s">
        <v>888</v>
      </c>
      <c r="AA1" s="466" t="s">
        <v>888</v>
      </c>
      <c r="AD1" s="392" t="s">
        <v>853</v>
      </c>
    </row>
    <row r="2" spans="1:50" ht="23.1" customHeight="1" x14ac:dyDescent="0.25">
      <c r="N2" s="11">
        <v>2.2999999999999998</v>
      </c>
      <c r="O2" s="11">
        <v>1.3</v>
      </c>
      <c r="Q2" s="602" t="s">
        <v>639</v>
      </c>
      <c r="R2" s="585" t="s">
        <v>639</v>
      </c>
      <c r="S2" s="585" t="s">
        <v>954</v>
      </c>
      <c r="T2" s="585" t="s">
        <v>984</v>
      </c>
      <c r="U2" s="574" t="s">
        <v>954</v>
      </c>
      <c r="V2" s="558" t="s">
        <v>954</v>
      </c>
      <c r="W2" s="544" t="s">
        <v>669</v>
      </c>
      <c r="X2" s="444"/>
      <c r="Y2" s="444"/>
      <c r="Z2" s="444"/>
      <c r="AA2" s="444" t="s">
        <v>871</v>
      </c>
      <c r="AB2" s="442" t="s">
        <v>870</v>
      </c>
      <c r="AD2" s="392" t="s">
        <v>848</v>
      </c>
    </row>
    <row r="3" spans="1:50" ht="23.1" customHeight="1" thickBot="1" x14ac:dyDescent="0.3">
      <c r="N3" s="11">
        <v>2.4</v>
      </c>
      <c r="O3" s="11">
        <v>1.4</v>
      </c>
      <c r="Q3" s="603" t="s">
        <v>992</v>
      </c>
      <c r="R3" s="586" t="s">
        <v>991</v>
      </c>
      <c r="S3" s="586" t="s">
        <v>985</v>
      </c>
      <c r="T3" s="586" t="s">
        <v>985</v>
      </c>
      <c r="U3" s="575" t="s">
        <v>983</v>
      </c>
      <c r="V3" s="559" t="s">
        <v>956</v>
      </c>
      <c r="W3" s="545">
        <v>45476</v>
      </c>
      <c r="X3" s="444"/>
      <c r="Y3" s="444"/>
      <c r="Z3" s="444"/>
      <c r="AA3" s="444">
        <v>2.5</v>
      </c>
      <c r="AB3" s="442">
        <v>2.5</v>
      </c>
      <c r="AD3" s="392" t="s">
        <v>852</v>
      </c>
    </row>
    <row r="4" spans="1:50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585"/>
      <c r="R4" s="585"/>
      <c r="S4" s="585"/>
      <c r="T4" s="574"/>
      <c r="U4" s="574"/>
      <c r="V4" s="570" t="s">
        <v>980</v>
      </c>
      <c r="W4" s="444"/>
      <c r="X4" s="444"/>
      <c r="Y4" s="444"/>
      <c r="Z4" s="444"/>
      <c r="AA4" s="444">
        <v>1.5</v>
      </c>
      <c r="AB4" s="442">
        <v>1.5</v>
      </c>
      <c r="AC4" s="392"/>
      <c r="AD4" s="392" t="s">
        <v>854</v>
      </c>
      <c r="AE4" s="363" t="s">
        <v>839</v>
      </c>
      <c r="AF4" s="297" t="s">
        <v>691</v>
      </c>
      <c r="AG4" s="286" t="s">
        <v>659</v>
      </c>
      <c r="AH4" s="273" t="s">
        <v>706</v>
      </c>
      <c r="AI4" s="270" t="s">
        <v>705</v>
      </c>
      <c r="AJ4" s="264" t="s">
        <v>691</v>
      </c>
      <c r="AK4" s="243" t="s">
        <v>669</v>
      </c>
      <c r="AL4" s="235" t="s">
        <v>669</v>
      </c>
      <c r="AM4" s="222" t="s">
        <v>669</v>
      </c>
      <c r="AN4" s="218" t="s">
        <v>668</v>
      </c>
      <c r="AO4" s="199" t="s">
        <v>659</v>
      </c>
      <c r="AP4" s="245" t="s">
        <v>675</v>
      </c>
      <c r="AQ4" s="285"/>
      <c r="AS4" s="34"/>
      <c r="AT4" s="34"/>
      <c r="AU4" s="34"/>
      <c r="AV4" s="34"/>
      <c r="AW4" s="34"/>
      <c r="AX4" s="34"/>
    </row>
    <row r="5" spans="1:50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597" t="s">
        <v>944</v>
      </c>
      <c r="R5" s="597" t="s">
        <v>944</v>
      </c>
      <c r="S5" s="597" t="s">
        <v>944</v>
      </c>
      <c r="T5" s="576" t="s">
        <v>944</v>
      </c>
      <c r="U5" s="576" t="s">
        <v>944</v>
      </c>
      <c r="V5" s="550" t="s">
        <v>944</v>
      </c>
      <c r="W5" s="445" t="s">
        <v>944</v>
      </c>
      <c r="X5" s="445" t="s">
        <v>898</v>
      </c>
      <c r="Y5" s="445" t="s">
        <v>898</v>
      </c>
      <c r="Z5" s="445" t="s">
        <v>872</v>
      </c>
      <c r="AA5" s="445" t="s">
        <v>872</v>
      </c>
      <c r="AB5" s="437" t="s">
        <v>864</v>
      </c>
      <c r="AC5" s="421" t="s">
        <v>639</v>
      </c>
      <c r="AD5" s="393"/>
      <c r="AE5" s="364">
        <v>45274</v>
      </c>
      <c r="AF5" s="298">
        <v>45253</v>
      </c>
      <c r="AG5" s="287">
        <v>45254</v>
      </c>
      <c r="AH5" s="274">
        <v>45246</v>
      </c>
      <c r="AI5" s="265">
        <v>45233</v>
      </c>
      <c r="AJ5" s="265">
        <v>45225</v>
      </c>
      <c r="AK5" s="244">
        <v>45218</v>
      </c>
      <c r="AL5" s="236">
        <v>45195</v>
      </c>
      <c r="AM5" s="223">
        <v>45183</v>
      </c>
      <c r="AN5" s="219">
        <v>45166</v>
      </c>
      <c r="AO5" s="203">
        <v>45155</v>
      </c>
      <c r="AP5" s="11"/>
      <c r="AQ5" s="285"/>
      <c r="AS5" s="34"/>
      <c r="AT5" s="34"/>
      <c r="AU5" s="34"/>
      <c r="AV5" s="34"/>
      <c r="AW5" s="34"/>
      <c r="AX5" s="34"/>
    </row>
    <row r="6" spans="1:50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598">
        <v>45632</v>
      </c>
      <c r="R6" s="598">
        <v>45610</v>
      </c>
      <c r="S6" s="598">
        <v>45589</v>
      </c>
      <c r="T6" s="577">
        <v>45591</v>
      </c>
      <c r="U6" s="577">
        <v>45565</v>
      </c>
      <c r="V6" s="551">
        <v>45480</v>
      </c>
      <c r="W6" s="394">
        <v>45455</v>
      </c>
      <c r="X6" s="394">
        <v>45401</v>
      </c>
      <c r="Y6" s="394">
        <v>45401</v>
      </c>
      <c r="Z6" s="394">
        <v>45373</v>
      </c>
      <c r="AA6" s="394">
        <v>45348</v>
      </c>
      <c r="AB6" s="438">
        <v>45326</v>
      </c>
      <c r="AC6" s="422">
        <v>45317</v>
      </c>
      <c r="AD6" s="394">
        <v>45295</v>
      </c>
      <c r="AE6" s="365">
        <v>45274</v>
      </c>
      <c r="AF6" s="304">
        <v>45267</v>
      </c>
      <c r="AG6" s="288"/>
      <c r="AH6" s="275"/>
      <c r="AI6" s="266"/>
      <c r="AJ6" s="266">
        <v>1.3859999999999999</v>
      </c>
      <c r="AK6" s="220"/>
      <c r="AL6" s="220"/>
      <c r="AM6" s="220"/>
      <c r="AN6" s="220">
        <v>1.3859999999999999</v>
      </c>
      <c r="AO6" s="206"/>
      <c r="AP6" s="36"/>
      <c r="AQ6" s="285"/>
      <c r="AS6" s="34"/>
      <c r="AT6" s="34"/>
      <c r="AU6" s="34"/>
      <c r="AV6" s="34"/>
      <c r="AW6" s="34"/>
      <c r="AX6" s="34"/>
    </row>
    <row r="7" spans="1:50" s="144" customFormat="1" ht="23.1" customHeight="1" x14ac:dyDescent="0.25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569" t="s">
        <v>979</v>
      </c>
      <c r="L7" s="201"/>
      <c r="M7" s="41"/>
      <c r="N7" s="12">
        <v>2.5</v>
      </c>
      <c r="O7" s="12">
        <v>1.5</v>
      </c>
      <c r="P7" s="41"/>
      <c r="Q7" s="599"/>
      <c r="R7" s="599"/>
      <c r="S7" s="599"/>
      <c r="T7" s="578" t="s">
        <v>235</v>
      </c>
      <c r="U7" s="578" t="s">
        <v>235</v>
      </c>
      <c r="V7" s="552" t="s">
        <v>235</v>
      </c>
      <c r="W7" s="395" t="s">
        <v>235</v>
      </c>
      <c r="X7" s="395" t="s">
        <v>235</v>
      </c>
      <c r="Y7" s="395" t="s">
        <v>235</v>
      </c>
      <c r="Z7" s="395" t="s">
        <v>235</v>
      </c>
      <c r="AA7" s="395" t="s">
        <v>235</v>
      </c>
      <c r="AB7" s="439" t="s">
        <v>235</v>
      </c>
      <c r="AC7" s="423" t="s">
        <v>235</v>
      </c>
      <c r="AD7" s="395" t="s">
        <v>235</v>
      </c>
      <c r="AE7" s="366" t="s">
        <v>235</v>
      </c>
      <c r="AF7" s="299" t="s">
        <v>235</v>
      </c>
      <c r="AG7" s="296" t="s">
        <v>235</v>
      </c>
      <c r="AH7" s="276" t="s">
        <v>235</v>
      </c>
      <c r="AI7" s="271" t="s">
        <v>235</v>
      </c>
      <c r="AJ7" s="267" t="s">
        <v>235</v>
      </c>
      <c r="AK7" s="221" t="s">
        <v>235</v>
      </c>
      <c r="AL7" s="221" t="s">
        <v>235</v>
      </c>
      <c r="AM7" s="221" t="s">
        <v>235</v>
      </c>
      <c r="AN7" s="221" t="s">
        <v>235</v>
      </c>
      <c r="AO7" s="207" t="s">
        <v>235</v>
      </c>
      <c r="AP7" s="42" t="s">
        <v>235</v>
      </c>
      <c r="AQ7" s="285"/>
      <c r="AS7" s="34"/>
      <c r="AT7" s="34"/>
      <c r="AU7" s="34"/>
      <c r="AV7" s="34"/>
      <c r="AW7" s="34"/>
      <c r="AX7" s="34"/>
    </row>
    <row r="8" spans="1:50" s="144" customFormat="1" ht="23.1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600"/>
      <c r="R8" s="600"/>
      <c r="S8" s="600"/>
      <c r="T8" s="552"/>
      <c r="U8" s="552"/>
      <c r="V8" s="552"/>
      <c r="W8" s="395"/>
      <c r="X8" s="395"/>
      <c r="Y8" s="395"/>
      <c r="Z8" s="395"/>
      <c r="AA8" s="395"/>
      <c r="AB8" s="430"/>
      <c r="AC8" s="423"/>
      <c r="AD8" s="396" t="s">
        <v>840</v>
      </c>
      <c r="AE8" s="377" t="s">
        <v>840</v>
      </c>
      <c r="AF8" s="348"/>
      <c r="AG8" s="349"/>
      <c r="AH8" s="350"/>
      <c r="AI8" s="351"/>
      <c r="AJ8" s="351"/>
      <c r="AK8" s="207"/>
      <c r="AL8" s="207"/>
      <c r="AM8" s="207"/>
      <c r="AN8" s="207"/>
      <c r="AO8" s="207"/>
      <c r="AP8" s="10"/>
      <c r="AQ8" s="285"/>
      <c r="AS8" s="34"/>
      <c r="AT8" s="34"/>
      <c r="AU8" s="34"/>
      <c r="AV8" s="34"/>
      <c r="AW8" s="34"/>
      <c r="AX8" s="34"/>
    </row>
    <row r="9" spans="1:50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588">
        <v>45589</v>
      </c>
      <c r="R9" s="588">
        <v>45589</v>
      </c>
      <c r="S9" s="588">
        <v>45589</v>
      </c>
      <c r="T9" s="571">
        <v>45589</v>
      </c>
      <c r="U9" s="571">
        <v>45569</v>
      </c>
      <c r="V9" s="553">
        <v>45483</v>
      </c>
      <c r="W9" s="528">
        <v>45455</v>
      </c>
      <c r="X9" s="513">
        <v>45425</v>
      </c>
      <c r="Y9" s="472">
        <v>290224</v>
      </c>
      <c r="Z9" s="472">
        <v>220324</v>
      </c>
      <c r="AA9" s="471"/>
      <c r="AB9" s="431"/>
      <c r="AC9" s="397"/>
      <c r="AD9" s="397">
        <v>1.1000000000000001</v>
      </c>
      <c r="AE9" s="375">
        <v>1.45</v>
      </c>
      <c r="AF9" s="321"/>
      <c r="AG9" s="322"/>
      <c r="AH9" s="279"/>
      <c r="AI9" s="323"/>
      <c r="AJ9" s="323"/>
      <c r="AK9" s="211"/>
      <c r="AL9" s="211"/>
      <c r="AM9" s="211"/>
      <c r="AN9" s="211"/>
      <c r="AO9" s="211"/>
      <c r="AP9" s="197"/>
      <c r="AQ9" s="312"/>
      <c r="AS9" s="34"/>
      <c r="AT9" s="34"/>
      <c r="AU9" s="34"/>
      <c r="AV9" s="34"/>
      <c r="AW9" s="34"/>
      <c r="AX9" s="34"/>
    </row>
    <row r="10" spans="1:50" s="144" customFormat="1" ht="23.1" customHeight="1" x14ac:dyDescent="0.25">
      <c r="A10" s="516" t="s">
        <v>986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200</v>
      </c>
      <c r="G10" s="101"/>
      <c r="H10" s="2"/>
      <c r="I10" s="2"/>
      <c r="J10" s="47"/>
      <c r="K10" s="202">
        <f>MROUND(N10+48,100)</f>
        <v>200</v>
      </c>
      <c r="L10" s="202">
        <f>MROUND(O10+48,100)</f>
        <v>200</v>
      </c>
      <c r="M10" s="51"/>
      <c r="N10" s="13">
        <f>Q10*$N$7</f>
        <v>199.02500000000001</v>
      </c>
      <c r="O10" s="13">
        <f>Q10*$O$7</f>
        <v>119.41499999999999</v>
      </c>
      <c r="P10" s="51"/>
      <c r="Q10" s="587">
        <v>79.61</v>
      </c>
      <c r="R10" s="587">
        <v>79.61</v>
      </c>
      <c r="S10" s="587">
        <v>79.61</v>
      </c>
      <c r="T10" s="562">
        <v>79.61</v>
      </c>
      <c r="U10" s="562">
        <v>79.61</v>
      </c>
      <c r="V10" s="554">
        <v>79.61</v>
      </c>
      <c r="W10" s="529">
        <v>79.61</v>
      </c>
      <c r="X10" s="467">
        <v>79.61</v>
      </c>
      <c r="Y10" s="467">
        <v>79.61</v>
      </c>
      <c r="Z10" s="467">
        <v>79.61</v>
      </c>
      <c r="AA10" s="398">
        <v>52.24</v>
      </c>
      <c r="AB10" s="436">
        <v>52.24</v>
      </c>
      <c r="AC10" s="399">
        <v>62.464187499999994</v>
      </c>
      <c r="AD10" s="399">
        <v>62.464187499999994</v>
      </c>
      <c r="AE10" s="371">
        <v>56.785624999999989</v>
      </c>
      <c r="AF10" s="303">
        <v>39.162499999999994</v>
      </c>
      <c r="AG10" s="289">
        <v>39.162499999999994</v>
      </c>
      <c r="AH10" s="277">
        <v>31.33</v>
      </c>
      <c r="AI10" s="263">
        <v>31.33</v>
      </c>
      <c r="AJ10" s="263">
        <v>31.33</v>
      </c>
      <c r="AK10" s="208">
        <v>27.983339999999998</v>
      </c>
      <c r="AL10" s="208">
        <v>27.983339999999998</v>
      </c>
      <c r="AM10" s="208">
        <v>27.983339999999998</v>
      </c>
      <c r="AN10" s="208">
        <v>27.983339999999998</v>
      </c>
      <c r="AO10" s="208">
        <v>25.237500000000001</v>
      </c>
      <c r="AP10" s="190">
        <v>20.190000000000001</v>
      </c>
      <c r="AQ10" s="312">
        <f t="shared" ref="AQ10:AQ73" ca="1" si="0">Q10/OFFSET(Q10,0,1)</f>
        <v>1</v>
      </c>
      <c r="AS10" s="34"/>
      <c r="AT10" s="34"/>
      <c r="AU10" s="34"/>
      <c r="AV10" s="34"/>
      <c r="AW10" s="34"/>
      <c r="AX10" s="34"/>
    </row>
    <row r="11" spans="1:50" s="144" customFormat="1" ht="23.1" customHeight="1" x14ac:dyDescent="0.25">
      <c r="A11" s="516" t="s">
        <v>986</v>
      </c>
      <c r="B11" s="2">
        <v>4757</v>
      </c>
      <c r="C11" s="2" t="s">
        <v>506</v>
      </c>
      <c r="D11" s="3" t="s">
        <v>96</v>
      </c>
      <c r="E11" s="116">
        <f t="shared" ref="E11:F23" si="1">K11</f>
        <v>400</v>
      </c>
      <c r="F11" s="117">
        <f t="shared" si="1"/>
        <v>200</v>
      </c>
      <c r="G11" s="101"/>
      <c r="H11" s="2"/>
      <c r="I11" s="2"/>
      <c r="J11" s="47"/>
      <c r="K11" s="202">
        <f t="shared" ref="K11:L74" si="2">MROUND(N11+48,100)</f>
        <v>400</v>
      </c>
      <c r="L11" s="202">
        <f t="shared" si="2"/>
        <v>200</v>
      </c>
      <c r="M11" s="51"/>
      <c r="N11" s="13">
        <f t="shared" ref="N11:N74" si="3">Q11*$N$7</f>
        <v>314.5</v>
      </c>
      <c r="O11" s="13">
        <f t="shared" ref="O11:O74" si="4">Q11*$O$7</f>
        <v>188.7</v>
      </c>
      <c r="P11" s="51"/>
      <c r="Q11" s="587">
        <v>125.8</v>
      </c>
      <c r="R11" s="587">
        <v>125.8</v>
      </c>
      <c r="S11" s="587">
        <v>125.8</v>
      </c>
      <c r="T11" s="562">
        <v>125.8</v>
      </c>
      <c r="U11" s="562">
        <v>125.8</v>
      </c>
      <c r="V11" s="554">
        <v>125.8</v>
      </c>
      <c r="W11" s="529">
        <v>125.8</v>
      </c>
      <c r="X11" s="467">
        <v>125.8</v>
      </c>
      <c r="Y11" s="467">
        <v>125.8</v>
      </c>
      <c r="Z11" s="467">
        <v>125.8</v>
      </c>
      <c r="AA11" s="398">
        <v>84.37</v>
      </c>
      <c r="AB11" s="436">
        <v>84.37</v>
      </c>
      <c r="AC11" s="399">
        <v>100.88374999999999</v>
      </c>
      <c r="AD11" s="399">
        <v>100.88374999999999</v>
      </c>
      <c r="AE11" s="371">
        <v>91.712499999999991</v>
      </c>
      <c r="AF11" s="303">
        <v>63.25</v>
      </c>
      <c r="AG11" s="289">
        <v>63.25</v>
      </c>
      <c r="AH11" s="277">
        <v>50.6</v>
      </c>
      <c r="AI11" s="263">
        <v>50.6</v>
      </c>
      <c r="AJ11" s="263">
        <v>50.6</v>
      </c>
      <c r="AK11" s="208">
        <v>42.397739999999999</v>
      </c>
      <c r="AL11" s="208">
        <v>42.397739999999999</v>
      </c>
      <c r="AM11" s="208">
        <v>42.397739999999999</v>
      </c>
      <c r="AN11" s="208">
        <v>42.397739999999999</v>
      </c>
      <c r="AO11" s="208">
        <v>38.237499999999997</v>
      </c>
      <c r="AP11" s="190">
        <v>30.59</v>
      </c>
      <c r="AQ11" s="312">
        <f t="shared" ca="1" si="0"/>
        <v>1</v>
      </c>
      <c r="AS11" s="34"/>
      <c r="AT11" s="34"/>
      <c r="AU11" s="34"/>
      <c r="AV11" s="34"/>
      <c r="AW11" s="34"/>
      <c r="AX11" s="34"/>
    </row>
    <row r="12" spans="1:50" s="144" customFormat="1" ht="23.1" customHeight="1" x14ac:dyDescent="0.25">
      <c r="A12" s="516" t="s">
        <v>986</v>
      </c>
      <c r="B12" s="2">
        <v>4758</v>
      </c>
      <c r="C12" s="2" t="s">
        <v>507</v>
      </c>
      <c r="D12" s="3" t="s">
        <v>97</v>
      </c>
      <c r="E12" s="116">
        <f t="shared" si="1"/>
        <v>500</v>
      </c>
      <c r="F12" s="117">
        <f t="shared" si="1"/>
        <v>300</v>
      </c>
      <c r="G12" s="101"/>
      <c r="H12" s="2"/>
      <c r="I12" s="2"/>
      <c r="J12" s="47"/>
      <c r="K12" s="202">
        <f t="shared" si="2"/>
        <v>500</v>
      </c>
      <c r="L12" s="202">
        <f t="shared" si="2"/>
        <v>300</v>
      </c>
      <c r="M12" s="51"/>
      <c r="N12" s="13">
        <f t="shared" si="3"/>
        <v>436.55</v>
      </c>
      <c r="O12" s="13">
        <f t="shared" si="4"/>
        <v>261.93</v>
      </c>
      <c r="P12" s="51"/>
      <c r="Q12" s="587">
        <v>174.62</v>
      </c>
      <c r="R12" s="587">
        <v>174.62</v>
      </c>
      <c r="S12" s="587">
        <v>174.62</v>
      </c>
      <c r="T12" s="562">
        <v>174.62</v>
      </c>
      <c r="U12" s="562">
        <v>174.62</v>
      </c>
      <c r="V12" s="554">
        <v>174.62</v>
      </c>
      <c r="W12" s="529">
        <v>174.62</v>
      </c>
      <c r="X12" s="467">
        <v>174.62</v>
      </c>
      <c r="Y12" s="467">
        <v>174.62</v>
      </c>
      <c r="Z12" s="467">
        <v>174.62</v>
      </c>
      <c r="AA12" s="398">
        <v>116.51</v>
      </c>
      <c r="AB12" s="436">
        <v>116.51</v>
      </c>
      <c r="AC12" s="399">
        <v>139.3431875</v>
      </c>
      <c r="AD12" s="399">
        <v>139.3431875</v>
      </c>
      <c r="AE12" s="371">
        <v>126.675625</v>
      </c>
      <c r="AF12" s="303">
        <v>87.362499999999997</v>
      </c>
      <c r="AG12" s="289">
        <v>87.362499999999997</v>
      </c>
      <c r="AH12" s="277">
        <v>69.89</v>
      </c>
      <c r="AI12" s="263">
        <v>69.89</v>
      </c>
      <c r="AJ12" s="263">
        <v>69.89</v>
      </c>
      <c r="AK12" s="208">
        <v>62.39772</v>
      </c>
      <c r="AL12" s="208">
        <v>62.39772</v>
      </c>
      <c r="AM12" s="208">
        <v>62.39772</v>
      </c>
      <c r="AN12" s="208">
        <v>62.39772</v>
      </c>
      <c r="AO12" s="208">
        <v>56.275000000000006</v>
      </c>
      <c r="AP12" s="190">
        <v>45.02</v>
      </c>
      <c r="AQ12" s="312">
        <f t="shared" ca="1" si="0"/>
        <v>1</v>
      </c>
      <c r="AS12" s="34"/>
      <c r="AT12" s="34"/>
      <c r="AU12" s="34"/>
      <c r="AV12" s="34"/>
      <c r="AW12" s="34"/>
      <c r="AX12" s="34"/>
    </row>
    <row r="13" spans="1:50" s="144" customFormat="1" ht="23.1" customHeight="1" x14ac:dyDescent="0.25">
      <c r="A13" s="516" t="s">
        <v>986</v>
      </c>
      <c r="B13" s="2">
        <v>4759</v>
      </c>
      <c r="C13" s="2" t="s">
        <v>508</v>
      </c>
      <c r="D13" s="3" t="s">
        <v>98</v>
      </c>
      <c r="E13" s="116">
        <f t="shared" si="1"/>
        <v>600</v>
      </c>
      <c r="F13" s="117">
        <f t="shared" si="1"/>
        <v>400</v>
      </c>
      <c r="G13" s="101"/>
      <c r="H13" s="2"/>
      <c r="I13" s="2"/>
      <c r="J13" s="47"/>
      <c r="K13" s="202">
        <f t="shared" si="2"/>
        <v>600</v>
      </c>
      <c r="L13" s="202">
        <f t="shared" si="2"/>
        <v>400</v>
      </c>
      <c r="M13" s="51"/>
      <c r="N13" s="13">
        <f t="shared" si="3"/>
        <v>590.625</v>
      </c>
      <c r="O13" s="13">
        <f t="shared" si="4"/>
        <v>354.375</v>
      </c>
      <c r="P13" s="51"/>
      <c r="Q13" s="587">
        <v>236.25</v>
      </c>
      <c r="R13" s="587">
        <v>236.25</v>
      </c>
      <c r="S13" s="587">
        <v>236.25</v>
      </c>
      <c r="T13" s="562">
        <v>236.25</v>
      </c>
      <c r="U13" s="562">
        <v>236.25</v>
      </c>
      <c r="V13" s="554">
        <v>236.25</v>
      </c>
      <c r="W13" s="531">
        <v>236.25</v>
      </c>
      <c r="X13" s="478">
        <v>236.25</v>
      </c>
      <c r="Y13" s="478">
        <v>236.25</v>
      </c>
      <c r="Z13" s="467">
        <v>236.25</v>
      </c>
      <c r="AA13" s="398">
        <v>156.51</v>
      </c>
      <c r="AB13" s="436">
        <v>156.51</v>
      </c>
      <c r="AC13" s="399">
        <v>187.09350000000003</v>
      </c>
      <c r="AD13" s="399">
        <v>187.09350000000003</v>
      </c>
      <c r="AE13" s="371">
        <v>170.08500000000001</v>
      </c>
      <c r="AF13" s="303">
        <v>117.30000000000001</v>
      </c>
      <c r="AG13" s="289">
        <v>117.30000000000001</v>
      </c>
      <c r="AH13" s="277">
        <v>93.84</v>
      </c>
      <c r="AI13" s="263">
        <v>93.84</v>
      </c>
      <c r="AJ13" s="263">
        <v>93.84</v>
      </c>
      <c r="AK13" s="208">
        <v>83.783699999999996</v>
      </c>
      <c r="AL13" s="208">
        <v>83.783699999999996</v>
      </c>
      <c r="AM13" s="208">
        <v>83.783699999999996</v>
      </c>
      <c r="AN13" s="208">
        <v>83.783699999999996</v>
      </c>
      <c r="AO13" s="208">
        <v>75.5625</v>
      </c>
      <c r="AP13" s="190">
        <v>60.45</v>
      </c>
      <c r="AQ13" s="312">
        <f t="shared" ca="1" si="0"/>
        <v>1</v>
      </c>
      <c r="AS13" s="34"/>
      <c r="AT13" s="34"/>
      <c r="AU13" s="34"/>
      <c r="AV13" s="34"/>
      <c r="AW13" s="34"/>
      <c r="AX13" s="34"/>
    </row>
    <row r="14" spans="1:50" s="144" customFormat="1" ht="23.1" customHeight="1" x14ac:dyDescent="0.25">
      <c r="A14" s="516" t="s">
        <v>986</v>
      </c>
      <c r="B14" s="2">
        <v>4760</v>
      </c>
      <c r="C14" s="2" t="s">
        <v>509</v>
      </c>
      <c r="D14" s="3" t="s">
        <v>99</v>
      </c>
      <c r="E14" s="116">
        <f t="shared" si="1"/>
        <v>700</v>
      </c>
      <c r="F14" s="117">
        <f t="shared" si="1"/>
        <v>400</v>
      </c>
      <c r="G14" s="101"/>
      <c r="H14" s="2"/>
      <c r="I14" s="2"/>
      <c r="J14" s="47"/>
      <c r="K14" s="202">
        <f t="shared" si="2"/>
        <v>700</v>
      </c>
      <c r="L14" s="202">
        <f t="shared" si="2"/>
        <v>400</v>
      </c>
      <c r="M14" s="51"/>
      <c r="N14" s="13">
        <f t="shared" si="3"/>
        <v>630</v>
      </c>
      <c r="O14" s="13">
        <f t="shared" si="4"/>
        <v>378</v>
      </c>
      <c r="P14" s="51"/>
      <c r="Q14" s="587">
        <v>252</v>
      </c>
      <c r="R14" s="587">
        <v>252</v>
      </c>
      <c r="S14" s="587">
        <v>252</v>
      </c>
      <c r="T14" s="587">
        <v>252</v>
      </c>
      <c r="U14" s="562">
        <v>252</v>
      </c>
      <c r="V14" s="568">
        <v>252</v>
      </c>
      <c r="W14" s="531">
        <v>251.7</v>
      </c>
      <c r="X14" s="478">
        <v>251.7</v>
      </c>
      <c r="Y14" s="478">
        <v>251.7</v>
      </c>
      <c r="Z14" s="409">
        <v>251.7</v>
      </c>
      <c r="AA14" s="409">
        <v>251.7</v>
      </c>
      <c r="AB14" s="436">
        <v>168.22</v>
      </c>
      <c r="AC14" s="399">
        <v>201.17735000000002</v>
      </c>
      <c r="AD14" s="399">
        <v>201.17735000000002</v>
      </c>
      <c r="AE14" s="371">
        <v>182.88849999999999</v>
      </c>
      <c r="AF14" s="303">
        <v>126.13</v>
      </c>
      <c r="AG14" s="289">
        <v>175</v>
      </c>
      <c r="AH14" s="277">
        <v>140</v>
      </c>
      <c r="AI14" s="269">
        <v>140</v>
      </c>
      <c r="AJ14" s="263">
        <v>100.9</v>
      </c>
      <c r="AK14" s="208">
        <v>90.076139999999981</v>
      </c>
      <c r="AL14" s="208">
        <v>90.076139999999981</v>
      </c>
      <c r="AM14" s="208">
        <v>90.076139999999981</v>
      </c>
      <c r="AN14" s="208">
        <v>90.076139999999981</v>
      </c>
      <c r="AO14" s="208">
        <v>81.237499999999997</v>
      </c>
      <c r="AP14" s="190">
        <v>64.989999999999995</v>
      </c>
      <c r="AQ14" s="312">
        <f t="shared" ca="1" si="0"/>
        <v>1</v>
      </c>
      <c r="AS14" s="34"/>
      <c r="AT14" s="34"/>
      <c r="AU14" s="34"/>
      <c r="AV14" s="34"/>
      <c r="AW14" s="34"/>
      <c r="AX14" s="34"/>
    </row>
    <row r="15" spans="1:50" s="144" customFormat="1" ht="23.1" customHeight="1" x14ac:dyDescent="0.25">
      <c r="A15" s="516" t="s">
        <v>986</v>
      </c>
      <c r="B15" s="2">
        <v>4761</v>
      </c>
      <c r="C15" s="2" t="s">
        <v>510</v>
      </c>
      <c r="D15" s="3" t="s">
        <v>100</v>
      </c>
      <c r="E15" s="116">
        <f t="shared" si="1"/>
        <v>900</v>
      </c>
      <c r="F15" s="117">
        <f t="shared" si="1"/>
        <v>500</v>
      </c>
      <c r="G15" s="101"/>
      <c r="H15" s="2"/>
      <c r="I15" s="2"/>
      <c r="J15" s="47"/>
      <c r="K15" s="202">
        <f t="shared" si="2"/>
        <v>900</v>
      </c>
      <c r="L15" s="202">
        <f t="shared" si="2"/>
        <v>500</v>
      </c>
      <c r="M15" s="51"/>
      <c r="N15" s="13">
        <f t="shared" si="3"/>
        <v>802.47500000000002</v>
      </c>
      <c r="O15" s="13">
        <f t="shared" si="4"/>
        <v>481.48500000000001</v>
      </c>
      <c r="P15" s="51"/>
      <c r="Q15" s="587">
        <v>320.99</v>
      </c>
      <c r="R15" s="587">
        <v>320.99</v>
      </c>
      <c r="S15" s="587">
        <v>320.99</v>
      </c>
      <c r="T15" s="562">
        <v>320.99</v>
      </c>
      <c r="U15" s="562">
        <v>320.99</v>
      </c>
      <c r="V15" s="554">
        <v>320.99</v>
      </c>
      <c r="W15" s="531">
        <v>320.99</v>
      </c>
      <c r="X15" s="478">
        <v>320.99</v>
      </c>
      <c r="Y15" s="478">
        <v>320.99</v>
      </c>
      <c r="Z15" s="467">
        <v>320.99</v>
      </c>
      <c r="AA15" s="398">
        <v>266.16000000000003</v>
      </c>
      <c r="AB15" s="436">
        <v>266.16000000000003</v>
      </c>
      <c r="AC15" s="399">
        <v>254.58193750000004</v>
      </c>
      <c r="AD15" s="399">
        <v>254.58193750000004</v>
      </c>
      <c r="AE15" s="371">
        <v>231.43812500000001</v>
      </c>
      <c r="AF15" s="303">
        <v>159.61250000000001</v>
      </c>
      <c r="AG15" s="289">
        <v>159.61250000000001</v>
      </c>
      <c r="AH15" s="277">
        <v>127.69</v>
      </c>
      <c r="AI15" s="263">
        <v>127.69</v>
      </c>
      <c r="AJ15" s="263">
        <v>127.69</v>
      </c>
      <c r="AK15" s="208">
        <v>114.01236</v>
      </c>
      <c r="AL15" s="208">
        <v>114.01236</v>
      </c>
      <c r="AM15" s="208">
        <v>114.01236</v>
      </c>
      <c r="AN15" s="208">
        <v>114.01236</v>
      </c>
      <c r="AO15" s="208">
        <v>102.825</v>
      </c>
      <c r="AP15" s="190">
        <v>82.26</v>
      </c>
      <c r="AQ15" s="312">
        <f t="shared" ca="1" si="0"/>
        <v>1</v>
      </c>
      <c r="AS15" s="34"/>
      <c r="AT15" s="34"/>
      <c r="AU15" s="34"/>
      <c r="AV15" s="34"/>
      <c r="AW15" s="34"/>
      <c r="AX15" s="34"/>
    </row>
    <row r="16" spans="1:50" s="144" customFormat="1" ht="23.1" customHeight="1" x14ac:dyDescent="0.25">
      <c r="A16" s="516" t="s">
        <v>986</v>
      </c>
      <c r="B16" s="2">
        <v>4762</v>
      </c>
      <c r="C16" s="2" t="s">
        <v>511</v>
      </c>
      <c r="D16" s="3" t="s">
        <v>101</v>
      </c>
      <c r="E16" s="116">
        <f t="shared" si="1"/>
        <v>900</v>
      </c>
      <c r="F16" s="117">
        <f t="shared" si="1"/>
        <v>600</v>
      </c>
      <c r="G16" s="101"/>
      <c r="H16" s="2"/>
      <c r="I16" s="2"/>
      <c r="J16" s="47"/>
      <c r="K16" s="202">
        <f t="shared" si="2"/>
        <v>900</v>
      </c>
      <c r="L16" s="202">
        <f t="shared" si="2"/>
        <v>600</v>
      </c>
      <c r="M16" s="51"/>
      <c r="N16" s="13">
        <f t="shared" si="3"/>
        <v>900</v>
      </c>
      <c r="O16" s="13">
        <f t="shared" si="4"/>
        <v>540</v>
      </c>
      <c r="P16" s="51"/>
      <c r="Q16" s="587">
        <v>360</v>
      </c>
      <c r="R16" s="587">
        <v>360</v>
      </c>
      <c r="S16" s="587">
        <v>360</v>
      </c>
      <c r="T16" s="562">
        <v>360</v>
      </c>
      <c r="U16" s="562">
        <v>360</v>
      </c>
      <c r="V16" s="568">
        <v>360</v>
      </c>
      <c r="W16" s="531">
        <v>359.52</v>
      </c>
      <c r="X16" s="478">
        <v>359.52</v>
      </c>
      <c r="Y16" s="478">
        <v>359.52</v>
      </c>
      <c r="Z16" s="467">
        <v>359.52</v>
      </c>
      <c r="AA16" s="398">
        <v>298.61</v>
      </c>
      <c r="AB16" s="436">
        <v>298.61</v>
      </c>
      <c r="AC16" s="399">
        <v>285.62462500000004</v>
      </c>
      <c r="AD16" s="399">
        <v>285.62462500000004</v>
      </c>
      <c r="AE16" s="371">
        <v>259.65875</v>
      </c>
      <c r="AF16" s="303">
        <v>179.07499999999999</v>
      </c>
      <c r="AG16" s="289">
        <v>179.07499999999999</v>
      </c>
      <c r="AH16" s="277">
        <v>143.26</v>
      </c>
      <c r="AI16" s="263">
        <v>143.26</v>
      </c>
      <c r="AJ16" s="263">
        <v>143.26</v>
      </c>
      <c r="AK16" s="208">
        <v>140</v>
      </c>
      <c r="AL16" s="234">
        <v>140</v>
      </c>
      <c r="AM16" s="208">
        <v>127.90007999999999</v>
      </c>
      <c r="AN16" s="208">
        <v>127.90007999999999</v>
      </c>
      <c r="AO16" s="208">
        <v>115.35</v>
      </c>
      <c r="AP16" s="190">
        <v>92.28</v>
      </c>
      <c r="AQ16" s="312">
        <f t="shared" ca="1" si="0"/>
        <v>1</v>
      </c>
      <c r="AS16" s="34"/>
      <c r="AT16" s="34"/>
      <c r="AU16" s="34"/>
      <c r="AV16" s="34"/>
      <c r="AW16" s="34"/>
      <c r="AX16" s="34"/>
    </row>
    <row r="17" spans="1:50" s="144" customFormat="1" ht="23.1" customHeight="1" x14ac:dyDescent="0.25">
      <c r="A17" s="516" t="s">
        <v>986</v>
      </c>
      <c r="B17" s="2">
        <v>4763</v>
      </c>
      <c r="C17" s="2" t="s">
        <v>512</v>
      </c>
      <c r="D17" s="3" t="s">
        <v>102</v>
      </c>
      <c r="E17" s="116">
        <f t="shared" si="1"/>
        <v>1100</v>
      </c>
      <c r="F17" s="117">
        <f t="shared" si="1"/>
        <v>700</v>
      </c>
      <c r="G17" s="101"/>
      <c r="H17" s="2"/>
      <c r="I17" s="2"/>
      <c r="J17" s="47"/>
      <c r="K17" s="202">
        <f t="shared" si="2"/>
        <v>1100</v>
      </c>
      <c r="L17" s="202">
        <f t="shared" si="2"/>
        <v>700</v>
      </c>
      <c r="M17" s="51"/>
      <c r="N17" s="13">
        <f t="shared" si="3"/>
        <v>1033.5999999999999</v>
      </c>
      <c r="O17" s="13">
        <f t="shared" si="4"/>
        <v>620.16</v>
      </c>
      <c r="P17" s="51"/>
      <c r="Q17" s="587">
        <v>413.44</v>
      </c>
      <c r="R17" s="587">
        <v>413.44</v>
      </c>
      <c r="S17" s="587">
        <v>413.44</v>
      </c>
      <c r="T17" s="562">
        <v>413.44</v>
      </c>
      <c r="U17" s="562">
        <v>413.44</v>
      </c>
      <c r="V17" s="554">
        <v>413.44</v>
      </c>
      <c r="W17" s="531">
        <v>413.44</v>
      </c>
      <c r="X17" s="478">
        <v>413.44</v>
      </c>
      <c r="Y17" s="478">
        <v>413.44</v>
      </c>
      <c r="Z17" s="467">
        <v>413.44</v>
      </c>
      <c r="AA17" s="398">
        <v>344.32</v>
      </c>
      <c r="AB17" s="436">
        <v>344.32</v>
      </c>
      <c r="AC17" s="399">
        <v>329.36750000000006</v>
      </c>
      <c r="AD17" s="399">
        <v>329.36750000000006</v>
      </c>
      <c r="AE17" s="371">
        <v>299.42500000000001</v>
      </c>
      <c r="AF17" s="303">
        <v>206.5</v>
      </c>
      <c r="AG17" s="289">
        <v>206.5</v>
      </c>
      <c r="AH17" s="277">
        <v>165.2</v>
      </c>
      <c r="AI17" s="263">
        <v>165.2</v>
      </c>
      <c r="AJ17" s="263">
        <v>165.2</v>
      </c>
      <c r="AK17" s="208">
        <v>147.49812</v>
      </c>
      <c r="AL17" s="208">
        <v>147.49812</v>
      </c>
      <c r="AM17" s="208">
        <v>147.49812</v>
      </c>
      <c r="AN17" s="208">
        <v>147.49812</v>
      </c>
      <c r="AO17" s="208">
        <v>133.02500000000001</v>
      </c>
      <c r="AP17" s="190">
        <v>106.42</v>
      </c>
      <c r="AQ17" s="312">
        <f t="shared" ca="1" si="0"/>
        <v>1</v>
      </c>
      <c r="AS17" s="34"/>
      <c r="AT17" s="34"/>
      <c r="AU17" s="34"/>
      <c r="AV17" s="34"/>
      <c r="AW17" s="34"/>
      <c r="AX17" s="34"/>
    </row>
    <row r="18" spans="1:50" s="144" customFormat="1" ht="23.1" customHeight="1" x14ac:dyDescent="0.25">
      <c r="A18" s="516" t="s">
        <v>986</v>
      </c>
      <c r="B18" s="2">
        <v>4764</v>
      </c>
      <c r="C18" s="2" t="s">
        <v>513</v>
      </c>
      <c r="D18" s="3" t="s">
        <v>103</v>
      </c>
      <c r="E18" s="116">
        <f t="shared" si="1"/>
        <v>1600</v>
      </c>
      <c r="F18" s="117">
        <f t="shared" si="1"/>
        <v>1000</v>
      </c>
      <c r="G18" s="101"/>
      <c r="H18" s="2"/>
      <c r="I18" s="2"/>
      <c r="J18" s="47"/>
      <c r="K18" s="202">
        <f t="shared" si="2"/>
        <v>1600</v>
      </c>
      <c r="L18" s="202">
        <f t="shared" si="2"/>
        <v>1000</v>
      </c>
      <c r="M18" s="51"/>
      <c r="N18" s="13">
        <f t="shared" si="3"/>
        <v>1555</v>
      </c>
      <c r="O18" s="13">
        <f t="shared" si="4"/>
        <v>933</v>
      </c>
      <c r="P18" s="51"/>
      <c r="Q18" s="587">
        <v>622</v>
      </c>
      <c r="R18" s="587">
        <v>622</v>
      </c>
      <c r="S18" s="587">
        <v>622</v>
      </c>
      <c r="T18" s="587">
        <v>622</v>
      </c>
      <c r="U18" s="562">
        <v>622</v>
      </c>
      <c r="V18" s="568">
        <v>622</v>
      </c>
      <c r="W18" s="531">
        <v>621.44000000000005</v>
      </c>
      <c r="X18" s="478">
        <v>621.44000000000005</v>
      </c>
      <c r="Y18" s="478">
        <v>621.44000000000005</v>
      </c>
      <c r="Z18" s="467">
        <v>621.44000000000005</v>
      </c>
      <c r="AA18" s="398">
        <v>518.55999999999995</v>
      </c>
      <c r="AB18" s="436">
        <v>518.55999999999995</v>
      </c>
      <c r="AC18" s="399">
        <v>495.98518750000011</v>
      </c>
      <c r="AD18" s="399">
        <v>495.98518750000011</v>
      </c>
      <c r="AE18" s="371">
        <v>450.89562500000005</v>
      </c>
      <c r="AF18" s="303">
        <v>310.96250000000003</v>
      </c>
      <c r="AG18" s="289">
        <v>310.96250000000003</v>
      </c>
      <c r="AH18" s="277">
        <v>248.77</v>
      </c>
      <c r="AI18" s="263">
        <v>248.77</v>
      </c>
      <c r="AJ18" s="263">
        <v>248.77</v>
      </c>
      <c r="AK18" s="208">
        <v>222.13422</v>
      </c>
      <c r="AL18" s="208">
        <v>222.13422</v>
      </c>
      <c r="AM18" s="208">
        <v>222.13422</v>
      </c>
      <c r="AN18" s="208">
        <v>222.13422</v>
      </c>
      <c r="AO18" s="208">
        <v>200.33750000000001</v>
      </c>
      <c r="AP18" s="190">
        <v>160.27000000000001</v>
      </c>
      <c r="AQ18" s="312">
        <f t="shared" ca="1" si="0"/>
        <v>1</v>
      </c>
      <c r="AS18" s="34"/>
      <c r="AT18" s="34"/>
      <c r="AU18" s="34"/>
      <c r="AV18" s="34"/>
      <c r="AW18" s="34"/>
      <c r="AX18" s="34"/>
    </row>
    <row r="19" spans="1:50" s="144" customFormat="1" ht="23.1" customHeight="1" x14ac:dyDescent="0.25">
      <c r="A19" s="516" t="s">
        <v>986</v>
      </c>
      <c r="B19" s="2">
        <v>4765</v>
      </c>
      <c r="C19" s="2" t="s">
        <v>514</v>
      </c>
      <c r="D19" s="3" t="s">
        <v>104</v>
      </c>
      <c r="E19" s="116">
        <f t="shared" si="1"/>
        <v>2100</v>
      </c>
      <c r="F19" s="117">
        <f t="shared" si="1"/>
        <v>1300</v>
      </c>
      <c r="G19" s="101"/>
      <c r="H19" s="2"/>
      <c r="I19" s="2"/>
      <c r="J19" s="47"/>
      <c r="K19" s="202">
        <f t="shared" si="2"/>
        <v>2100</v>
      </c>
      <c r="L19" s="202">
        <f t="shared" si="2"/>
        <v>1300</v>
      </c>
      <c r="M19" s="51"/>
      <c r="N19" s="13">
        <f t="shared" si="3"/>
        <v>2050</v>
      </c>
      <c r="O19" s="13">
        <f t="shared" si="4"/>
        <v>1230</v>
      </c>
      <c r="P19" s="51"/>
      <c r="Q19" s="587">
        <v>820</v>
      </c>
      <c r="R19" s="587">
        <v>820</v>
      </c>
      <c r="S19" s="587">
        <v>820</v>
      </c>
      <c r="T19" s="587">
        <v>820</v>
      </c>
      <c r="U19" s="562">
        <v>819.17</v>
      </c>
      <c r="V19" s="554">
        <v>819.17</v>
      </c>
      <c r="W19" s="531">
        <v>819.17</v>
      </c>
      <c r="X19" s="478">
        <v>819.17</v>
      </c>
      <c r="Y19" s="478">
        <v>819.17</v>
      </c>
      <c r="Z19" s="467">
        <v>819.17</v>
      </c>
      <c r="AA19" s="398">
        <v>682.73</v>
      </c>
      <c r="AB19" s="436">
        <v>682.73</v>
      </c>
      <c r="AC19" s="399">
        <v>653.03287499999999</v>
      </c>
      <c r="AD19" s="399">
        <v>653.03287499999999</v>
      </c>
      <c r="AE19" s="371">
        <v>593.66624999999999</v>
      </c>
      <c r="AF19" s="303">
        <v>409.42500000000001</v>
      </c>
      <c r="AG19" s="289">
        <v>409.42500000000001</v>
      </c>
      <c r="AH19" s="277">
        <v>327.54000000000002</v>
      </c>
      <c r="AI19" s="263">
        <v>327.54000000000002</v>
      </c>
      <c r="AJ19" s="263">
        <v>327.54000000000002</v>
      </c>
      <c r="AK19" s="208">
        <v>292.44599999999997</v>
      </c>
      <c r="AL19" s="208">
        <v>292.44599999999997</v>
      </c>
      <c r="AM19" s="208">
        <v>292.44599999999997</v>
      </c>
      <c r="AN19" s="208">
        <v>292.44599999999997</v>
      </c>
      <c r="AO19" s="208">
        <v>263.75</v>
      </c>
      <c r="AP19" s="190">
        <v>211</v>
      </c>
      <c r="AQ19" s="312">
        <f t="shared" ca="1" si="0"/>
        <v>1</v>
      </c>
      <c r="AS19" s="34"/>
      <c r="AT19" s="34"/>
      <c r="AU19" s="34"/>
      <c r="AV19" s="34"/>
      <c r="AW19" s="34"/>
      <c r="AX19" s="34"/>
    </row>
    <row r="20" spans="1:50" s="144" customFormat="1" ht="23.1" customHeight="1" x14ac:dyDescent="0.25">
      <c r="A20" s="516" t="s">
        <v>986</v>
      </c>
      <c r="B20" s="2">
        <v>4766</v>
      </c>
      <c r="C20" s="2" t="s">
        <v>515</v>
      </c>
      <c r="D20" s="3" t="s">
        <v>105</v>
      </c>
      <c r="E20" s="116">
        <f t="shared" si="1"/>
        <v>2400</v>
      </c>
      <c r="F20" s="117">
        <f t="shared" si="1"/>
        <v>1500</v>
      </c>
      <c r="G20" s="101"/>
      <c r="H20" s="2"/>
      <c r="I20" s="2"/>
      <c r="J20" s="47"/>
      <c r="K20" s="202">
        <f t="shared" si="2"/>
        <v>2400</v>
      </c>
      <c r="L20" s="202">
        <f t="shared" si="2"/>
        <v>1500</v>
      </c>
      <c r="M20" s="51"/>
      <c r="N20" s="13">
        <f t="shared" si="3"/>
        <v>2377.5</v>
      </c>
      <c r="O20" s="13">
        <f t="shared" si="4"/>
        <v>1426.5</v>
      </c>
      <c r="P20" s="51"/>
      <c r="Q20" s="587">
        <v>951</v>
      </c>
      <c r="R20" s="587">
        <v>951</v>
      </c>
      <c r="S20" s="587">
        <v>951</v>
      </c>
      <c r="T20" s="587">
        <v>951</v>
      </c>
      <c r="U20" s="562">
        <v>950.16</v>
      </c>
      <c r="V20" s="554">
        <v>950.16</v>
      </c>
      <c r="W20" s="531">
        <v>950.16</v>
      </c>
      <c r="X20" s="478">
        <v>950.16</v>
      </c>
      <c r="Y20" s="478">
        <v>950.16</v>
      </c>
      <c r="Z20" s="467">
        <v>950.16</v>
      </c>
      <c r="AA20" s="398">
        <v>790.73</v>
      </c>
      <c r="AB20" s="436">
        <v>790.73</v>
      </c>
      <c r="AC20" s="399">
        <v>756.34900000000005</v>
      </c>
      <c r="AD20" s="399">
        <v>756.34900000000005</v>
      </c>
      <c r="AE20" s="371">
        <v>687.59</v>
      </c>
      <c r="AF20" s="303">
        <v>474.20000000000005</v>
      </c>
      <c r="AG20" s="289">
        <v>474.20000000000005</v>
      </c>
      <c r="AH20" s="277">
        <v>379.36</v>
      </c>
      <c r="AI20" s="263">
        <v>379.36</v>
      </c>
      <c r="AJ20" s="263">
        <v>379.36</v>
      </c>
      <c r="AK20" s="208">
        <v>338.71067999999997</v>
      </c>
      <c r="AL20" s="208">
        <v>338.71067999999997</v>
      </c>
      <c r="AM20" s="208">
        <v>338.71067999999997</v>
      </c>
      <c r="AN20" s="208">
        <v>338.71067999999997</v>
      </c>
      <c r="AO20" s="208">
        <v>305.47500000000002</v>
      </c>
      <c r="AP20" s="190">
        <v>244.38</v>
      </c>
      <c r="AQ20" s="312">
        <f t="shared" ca="1" si="0"/>
        <v>1</v>
      </c>
      <c r="AS20" s="34"/>
      <c r="AT20" s="34"/>
      <c r="AU20" s="34"/>
      <c r="AV20" s="34"/>
      <c r="AW20" s="34"/>
      <c r="AX20" s="34"/>
    </row>
    <row r="21" spans="1:50" s="144" customFormat="1" ht="23.1" customHeight="1" x14ac:dyDescent="0.25">
      <c r="A21" s="516" t="s">
        <v>986</v>
      </c>
      <c r="B21" s="2">
        <v>4767</v>
      </c>
      <c r="C21" s="2" t="s">
        <v>516</v>
      </c>
      <c r="D21" s="3" t="s">
        <v>106</v>
      </c>
      <c r="E21" s="116">
        <f t="shared" si="1"/>
        <v>3200</v>
      </c>
      <c r="F21" s="117">
        <f t="shared" si="1"/>
        <v>2000</v>
      </c>
      <c r="G21" s="101"/>
      <c r="H21" s="2"/>
      <c r="I21" s="2"/>
      <c r="J21" s="47"/>
      <c r="K21" s="202">
        <f t="shared" si="2"/>
        <v>3200</v>
      </c>
      <c r="L21" s="202">
        <f t="shared" si="2"/>
        <v>2000</v>
      </c>
      <c r="M21" s="51"/>
      <c r="N21" s="13">
        <f t="shared" si="3"/>
        <v>3180</v>
      </c>
      <c r="O21" s="13">
        <f t="shared" si="4"/>
        <v>1908</v>
      </c>
      <c r="P21" s="51"/>
      <c r="Q21" s="587">
        <v>1272</v>
      </c>
      <c r="R21" s="587">
        <v>1272</v>
      </c>
      <c r="S21" s="587">
        <v>1272</v>
      </c>
      <c r="T21" s="587">
        <v>1272</v>
      </c>
      <c r="U21" s="562">
        <v>1271.1500000000001</v>
      </c>
      <c r="V21" s="554">
        <v>1271.1500000000001</v>
      </c>
      <c r="W21" s="531">
        <v>1271.1500000000001</v>
      </c>
      <c r="X21" s="478">
        <v>1271.1500000000001</v>
      </c>
      <c r="Y21" s="478">
        <v>1271.1500000000001</v>
      </c>
      <c r="Z21" s="467">
        <v>1271.1500000000001</v>
      </c>
      <c r="AA21" s="398">
        <v>1060.24</v>
      </c>
      <c r="AB21" s="436">
        <v>1060.24</v>
      </c>
      <c r="AC21" s="399">
        <v>1014.1408750000002</v>
      </c>
      <c r="AD21" s="399">
        <v>1014.1408750000002</v>
      </c>
      <c r="AE21" s="371">
        <v>921.94625000000008</v>
      </c>
      <c r="AF21" s="303">
        <v>635.82500000000005</v>
      </c>
      <c r="AG21" s="289">
        <v>635.82500000000005</v>
      </c>
      <c r="AH21" s="277">
        <v>508.66</v>
      </c>
      <c r="AI21" s="263">
        <v>508.66</v>
      </c>
      <c r="AJ21" s="263">
        <v>508.66</v>
      </c>
      <c r="AK21" s="208">
        <v>454.15062</v>
      </c>
      <c r="AL21" s="208">
        <v>454.15062</v>
      </c>
      <c r="AM21" s="208">
        <v>454.15062</v>
      </c>
      <c r="AN21" s="208">
        <v>454.15062</v>
      </c>
      <c r="AO21" s="208">
        <v>409.58750000000003</v>
      </c>
      <c r="AP21" s="190">
        <v>327.67</v>
      </c>
      <c r="AQ21" s="312">
        <f t="shared" ca="1" si="0"/>
        <v>1</v>
      </c>
      <c r="AS21" s="34"/>
      <c r="AT21" s="34"/>
      <c r="AU21" s="34"/>
      <c r="AV21" s="34"/>
      <c r="AW21" s="34"/>
      <c r="AX21" s="34"/>
    </row>
    <row r="22" spans="1:50" s="144" customFormat="1" ht="23.1" customHeight="1" x14ac:dyDescent="0.25">
      <c r="A22" s="516" t="s">
        <v>986</v>
      </c>
      <c r="B22" s="2">
        <v>4768</v>
      </c>
      <c r="C22" s="2" t="s">
        <v>517</v>
      </c>
      <c r="D22" s="3" t="s">
        <v>107</v>
      </c>
      <c r="E22" s="116">
        <f t="shared" si="1"/>
        <v>6200</v>
      </c>
      <c r="F22" s="117">
        <f t="shared" si="1"/>
        <v>3800</v>
      </c>
      <c r="G22" s="101"/>
      <c r="H22" s="2"/>
      <c r="I22" s="2"/>
      <c r="J22" s="47"/>
      <c r="K22" s="202">
        <f t="shared" si="2"/>
        <v>6200</v>
      </c>
      <c r="L22" s="202">
        <f t="shared" si="2"/>
        <v>3800</v>
      </c>
      <c r="M22" s="51"/>
      <c r="N22" s="13">
        <f t="shared" si="3"/>
        <v>6175.9000000000005</v>
      </c>
      <c r="O22" s="13">
        <f t="shared" si="4"/>
        <v>3705.54</v>
      </c>
      <c r="P22" s="51"/>
      <c r="Q22" s="587">
        <v>2470.36</v>
      </c>
      <c r="R22" s="587">
        <v>2470.36</v>
      </c>
      <c r="S22" s="587">
        <v>2470.36</v>
      </c>
      <c r="T22" s="562">
        <v>2470.36</v>
      </c>
      <c r="U22" s="562">
        <v>2470.36</v>
      </c>
      <c r="V22" s="554">
        <v>2470.36</v>
      </c>
      <c r="W22" s="531">
        <v>2470.36</v>
      </c>
      <c r="X22" s="478">
        <v>2470.36</v>
      </c>
      <c r="Y22" s="478">
        <v>2470.36</v>
      </c>
      <c r="Z22" s="467">
        <v>2470.36</v>
      </c>
      <c r="AA22" s="398">
        <v>2059.1999999999998</v>
      </c>
      <c r="AB22" s="436">
        <v>2059.1999999999998</v>
      </c>
      <c r="AC22" s="399">
        <v>1969.6854375</v>
      </c>
      <c r="AD22" s="399">
        <v>1969.6854375</v>
      </c>
      <c r="AE22" s="371">
        <v>1790.6231249999998</v>
      </c>
      <c r="AF22" s="303">
        <v>1234.9124999999999</v>
      </c>
      <c r="AG22" s="289">
        <v>1234.9124999999999</v>
      </c>
      <c r="AH22" s="277">
        <v>987.93</v>
      </c>
      <c r="AI22" s="263">
        <v>987.93</v>
      </c>
      <c r="AJ22" s="263">
        <v>987.93</v>
      </c>
      <c r="AK22" s="208">
        <v>882.0781199999999</v>
      </c>
      <c r="AL22" s="208">
        <v>882.0781199999999</v>
      </c>
      <c r="AM22" s="208">
        <v>882.0781199999999</v>
      </c>
      <c r="AN22" s="208">
        <v>882.0781199999999</v>
      </c>
      <c r="AO22" s="208">
        <v>795.52499999999998</v>
      </c>
      <c r="AP22" s="190">
        <v>636.41999999999996</v>
      </c>
      <c r="AQ22" s="312">
        <f t="shared" ca="1" si="0"/>
        <v>1</v>
      </c>
      <c r="AS22" s="34"/>
      <c r="AT22" s="34"/>
      <c r="AU22" s="34"/>
      <c r="AV22" s="34"/>
      <c r="AW22" s="34"/>
      <c r="AX22" s="34"/>
    </row>
    <row r="23" spans="1:50" s="144" customFormat="1" ht="23.1" customHeight="1" x14ac:dyDescent="0.25">
      <c r="A23" s="516" t="s">
        <v>986</v>
      </c>
      <c r="B23" s="2">
        <v>4769</v>
      </c>
      <c r="C23" s="2" t="s">
        <v>518</v>
      </c>
      <c r="D23" s="3" t="s">
        <v>108</v>
      </c>
      <c r="E23" s="116">
        <f t="shared" si="1"/>
        <v>9700</v>
      </c>
      <c r="F23" s="117">
        <f t="shared" si="1"/>
        <v>5800</v>
      </c>
      <c r="G23" s="101"/>
      <c r="H23" s="2"/>
      <c r="I23" s="2"/>
      <c r="J23" s="47"/>
      <c r="K23" s="202">
        <f t="shared" si="2"/>
        <v>9700</v>
      </c>
      <c r="L23" s="202">
        <f t="shared" si="2"/>
        <v>5800</v>
      </c>
      <c r="M23" s="51"/>
      <c r="N23" s="13">
        <f t="shared" si="3"/>
        <v>9610.5750000000007</v>
      </c>
      <c r="O23" s="13">
        <f t="shared" si="4"/>
        <v>5766.3450000000003</v>
      </c>
      <c r="P23" s="51"/>
      <c r="Q23" s="587">
        <v>3844.23</v>
      </c>
      <c r="R23" s="587">
        <v>3844.23</v>
      </c>
      <c r="S23" s="587">
        <v>3844.23</v>
      </c>
      <c r="T23" s="562">
        <v>3844.23</v>
      </c>
      <c r="U23" s="562">
        <v>3844.23</v>
      </c>
      <c r="V23" s="554">
        <v>3844.23</v>
      </c>
      <c r="W23" s="531">
        <v>3844.23</v>
      </c>
      <c r="X23" s="478">
        <v>3844.23</v>
      </c>
      <c r="Y23" s="478">
        <v>3844.23</v>
      </c>
      <c r="Z23" s="467">
        <v>3844.23</v>
      </c>
      <c r="AA23" s="398">
        <v>3203.31</v>
      </c>
      <c r="AB23" s="436">
        <v>3203.31</v>
      </c>
      <c r="AC23" s="399">
        <v>3064.0548125</v>
      </c>
      <c r="AD23" s="399">
        <v>3064.0548125</v>
      </c>
      <c r="AE23" s="371">
        <v>2785.504375</v>
      </c>
      <c r="AF23" s="303">
        <v>1921.0374999999999</v>
      </c>
      <c r="AG23" s="289">
        <v>1921.0374999999999</v>
      </c>
      <c r="AH23" s="277">
        <v>1536.83</v>
      </c>
      <c r="AI23" s="263">
        <v>1536.83</v>
      </c>
      <c r="AJ23" s="263">
        <v>1536.83</v>
      </c>
      <c r="AK23" s="208">
        <v>1372.1677199999999</v>
      </c>
      <c r="AL23" s="208">
        <v>1372.1677199999999</v>
      </c>
      <c r="AM23" s="208">
        <v>1372.1677199999999</v>
      </c>
      <c r="AN23" s="208">
        <v>1372.1677199999999</v>
      </c>
      <c r="AO23" s="208">
        <v>1237.5250000000001</v>
      </c>
      <c r="AP23" s="190">
        <v>990.02</v>
      </c>
      <c r="AQ23" s="312">
        <f t="shared" ca="1" si="0"/>
        <v>1</v>
      </c>
      <c r="AS23" s="34"/>
      <c r="AT23" s="34"/>
      <c r="AU23" s="34"/>
      <c r="AV23" s="34"/>
      <c r="AW23" s="34"/>
      <c r="AX23" s="34"/>
    </row>
    <row r="24" spans="1:50" s="144" customFormat="1" ht="23.1" customHeight="1" x14ac:dyDescent="0.25">
      <c r="A24" s="516"/>
      <c r="B24" s="2"/>
      <c r="C24" s="2"/>
      <c r="D24" s="320"/>
      <c r="E24" s="138"/>
      <c r="F24" s="139"/>
      <c r="G24" s="103"/>
      <c r="H24" s="67"/>
      <c r="I24" s="67"/>
      <c r="J24" s="2"/>
      <c r="K24" s="202">
        <f t="shared" si="2"/>
        <v>0</v>
      </c>
      <c r="L24" s="202">
        <f t="shared" si="2"/>
        <v>0</v>
      </c>
      <c r="M24" s="2"/>
      <c r="N24" s="13"/>
      <c r="O24" s="13"/>
      <c r="P24" s="2"/>
      <c r="Q24" s="398"/>
      <c r="R24" s="398"/>
      <c r="S24" s="398"/>
      <c r="T24" s="398"/>
      <c r="U24" s="398"/>
      <c r="V24" s="398"/>
      <c r="W24" s="398"/>
      <c r="X24" s="398"/>
      <c r="Y24" s="398"/>
      <c r="Z24" s="398"/>
      <c r="AA24" s="398"/>
      <c r="AB24" s="400"/>
      <c r="AC24" s="399"/>
      <c r="AD24" s="399"/>
      <c r="AE24" s="333"/>
      <c r="AF24" s="332"/>
      <c r="AG24" s="330"/>
      <c r="AH24" s="280"/>
      <c r="AI24" s="331"/>
      <c r="AJ24" s="331"/>
      <c r="AK24" s="208"/>
      <c r="AL24" s="208"/>
      <c r="AM24" s="208"/>
      <c r="AN24" s="208"/>
      <c r="AO24" s="208"/>
      <c r="AP24" s="190"/>
      <c r="AQ24" s="312" t="e">
        <f t="shared" ca="1" si="0"/>
        <v>#DIV/0!</v>
      </c>
      <c r="AS24" s="34"/>
      <c r="AT24" s="34"/>
      <c r="AU24" s="34"/>
      <c r="AV24" s="34"/>
      <c r="AW24" s="34"/>
      <c r="AX24" s="34"/>
    </row>
    <row r="25" spans="1:50" s="144" customFormat="1" ht="23.1" customHeight="1" x14ac:dyDescent="0.25">
      <c r="A25" s="2"/>
      <c r="B25" s="2"/>
      <c r="C25" s="2"/>
      <c r="D25" s="615" t="s">
        <v>293</v>
      </c>
      <c r="E25" s="615"/>
      <c r="F25" s="615"/>
      <c r="G25" s="615"/>
      <c r="H25" s="615"/>
      <c r="I25" s="615"/>
      <c r="J25" s="2"/>
      <c r="K25" s="202">
        <f t="shared" si="2"/>
        <v>0</v>
      </c>
      <c r="L25" s="202">
        <f t="shared" si="2"/>
        <v>0</v>
      </c>
      <c r="M25" s="2"/>
      <c r="N25" s="13"/>
      <c r="O25" s="13"/>
      <c r="P25" s="2"/>
      <c r="Q25" s="588">
        <v>45589</v>
      </c>
      <c r="R25" s="588">
        <v>45589</v>
      </c>
      <c r="S25" s="588">
        <v>45589</v>
      </c>
      <c r="T25" s="571">
        <v>45569</v>
      </c>
      <c r="U25" s="571">
        <v>45569</v>
      </c>
      <c r="V25" s="553">
        <v>45483</v>
      </c>
      <c r="W25" s="528">
        <v>45455</v>
      </c>
      <c r="X25" s="513">
        <v>45425</v>
      </c>
      <c r="Y25" s="484">
        <v>150124</v>
      </c>
      <c r="Z25" s="472">
        <v>220324</v>
      </c>
      <c r="AA25" s="398"/>
      <c r="AB25" s="400"/>
      <c r="AC25" s="399"/>
      <c r="AD25" s="399"/>
      <c r="AE25" s="333"/>
      <c r="AF25" s="332"/>
      <c r="AG25" s="330"/>
      <c r="AH25" s="280"/>
      <c r="AI25" s="331"/>
      <c r="AJ25" s="331"/>
      <c r="AK25" s="208"/>
      <c r="AL25" s="208"/>
      <c r="AM25" s="208"/>
      <c r="AN25" s="208"/>
      <c r="AO25" s="208"/>
      <c r="AP25" s="190"/>
      <c r="AQ25" s="312">
        <f t="shared" ca="1" si="0"/>
        <v>1</v>
      </c>
      <c r="AS25" s="34"/>
      <c r="AT25" s="34"/>
      <c r="AU25" s="34"/>
      <c r="AV25" s="34"/>
      <c r="AW25" s="34"/>
      <c r="AX25" s="34"/>
    </row>
    <row r="26" spans="1:50" s="144" customFormat="1" ht="23.1" customHeight="1" x14ac:dyDescent="0.25">
      <c r="A26" s="516" t="s">
        <v>986</v>
      </c>
      <c r="B26" s="2">
        <v>226</v>
      </c>
      <c r="C26" s="2" t="s">
        <v>310</v>
      </c>
      <c r="D26" s="3" t="s">
        <v>71</v>
      </c>
      <c r="E26" s="116">
        <f t="shared" ref="E26:F38" si="5">K26</f>
        <v>900</v>
      </c>
      <c r="F26" s="117">
        <f t="shared" si="5"/>
        <v>600</v>
      </c>
      <c r="G26" s="101"/>
      <c r="H26" s="2"/>
      <c r="I26" s="2"/>
      <c r="J26" s="47"/>
      <c r="K26" s="202">
        <f t="shared" si="2"/>
        <v>900</v>
      </c>
      <c r="L26" s="202">
        <f t="shared" si="2"/>
        <v>600</v>
      </c>
      <c r="M26" s="51"/>
      <c r="N26" s="13">
        <f t="shared" si="3"/>
        <v>866.35</v>
      </c>
      <c r="O26" s="13">
        <f t="shared" si="4"/>
        <v>519.81000000000006</v>
      </c>
      <c r="P26" s="51"/>
      <c r="Q26" s="587">
        <v>346.54</v>
      </c>
      <c r="R26" s="587">
        <v>346.54</v>
      </c>
      <c r="S26" s="587">
        <v>346.54</v>
      </c>
      <c r="T26" s="562">
        <v>346.54</v>
      </c>
      <c r="U26" s="562">
        <v>346.54</v>
      </c>
      <c r="V26" s="554">
        <v>346.54</v>
      </c>
      <c r="W26" s="529">
        <v>346.54</v>
      </c>
      <c r="X26" s="467">
        <v>346.54</v>
      </c>
      <c r="Y26" s="467">
        <v>346.54</v>
      </c>
      <c r="Z26" s="467">
        <v>346.54</v>
      </c>
      <c r="AA26" s="398">
        <v>346.54</v>
      </c>
      <c r="AB26" s="436">
        <v>346.54</v>
      </c>
      <c r="AC26" s="399">
        <v>331.44100000000003</v>
      </c>
      <c r="AD26" s="399">
        <v>331.44100000000003</v>
      </c>
      <c r="AE26" s="371">
        <v>301.31</v>
      </c>
      <c r="AF26" s="303">
        <v>207.8</v>
      </c>
      <c r="AG26" s="289">
        <v>207.8</v>
      </c>
      <c r="AH26" s="277">
        <v>166.24</v>
      </c>
      <c r="AI26" s="263">
        <v>166.24</v>
      </c>
      <c r="AJ26" s="263">
        <v>166.24</v>
      </c>
      <c r="AK26" s="208">
        <v>148.44059999999999</v>
      </c>
      <c r="AL26" s="208">
        <v>148.44059999999999</v>
      </c>
      <c r="AM26" s="208">
        <v>148.44059999999999</v>
      </c>
      <c r="AN26" s="208">
        <v>148.44059999999999</v>
      </c>
      <c r="AO26" s="208">
        <v>133.875</v>
      </c>
      <c r="AP26" s="190">
        <v>107.1</v>
      </c>
      <c r="AQ26" s="312">
        <f t="shared" ca="1" si="0"/>
        <v>1</v>
      </c>
      <c r="AS26" s="34"/>
      <c r="AT26" s="34"/>
      <c r="AU26" s="34"/>
      <c r="AV26" s="34"/>
      <c r="AW26" s="34"/>
      <c r="AX26" s="34"/>
    </row>
    <row r="27" spans="1:50" s="144" customFormat="1" ht="23.1" customHeight="1" x14ac:dyDescent="0.25">
      <c r="A27" s="516" t="s">
        <v>986</v>
      </c>
      <c r="B27" s="2">
        <v>226</v>
      </c>
      <c r="C27" s="2" t="s">
        <v>311</v>
      </c>
      <c r="D27" s="3" t="s">
        <v>72</v>
      </c>
      <c r="E27" s="116">
        <f t="shared" si="5"/>
        <v>1300</v>
      </c>
      <c r="F27" s="117">
        <f t="shared" si="5"/>
        <v>800</v>
      </c>
      <c r="G27" s="101"/>
      <c r="H27" s="2"/>
      <c r="I27" s="2"/>
      <c r="J27" s="47"/>
      <c r="K27" s="202">
        <f t="shared" si="2"/>
        <v>1300</v>
      </c>
      <c r="L27" s="202">
        <f t="shared" si="2"/>
        <v>800</v>
      </c>
      <c r="M27" s="51"/>
      <c r="N27" s="13">
        <f t="shared" si="3"/>
        <v>1230</v>
      </c>
      <c r="O27" s="13">
        <f t="shared" si="4"/>
        <v>738</v>
      </c>
      <c r="P27" s="51"/>
      <c r="Q27" s="587">
        <v>492</v>
      </c>
      <c r="R27" s="587">
        <v>492</v>
      </c>
      <c r="S27" s="587">
        <v>492</v>
      </c>
      <c r="T27" s="562">
        <v>492</v>
      </c>
      <c r="U27" s="562">
        <v>492</v>
      </c>
      <c r="V27" s="554">
        <v>492</v>
      </c>
      <c r="W27" s="529">
        <v>492</v>
      </c>
      <c r="X27" s="467">
        <v>492</v>
      </c>
      <c r="Y27" s="467">
        <v>492</v>
      </c>
      <c r="Z27" s="467">
        <v>492</v>
      </c>
      <c r="AA27" s="398">
        <v>491</v>
      </c>
      <c r="AB27" s="436">
        <v>491</v>
      </c>
      <c r="AC27" s="399">
        <v>470.40537500000005</v>
      </c>
      <c r="AD27" s="399">
        <v>470.40537500000005</v>
      </c>
      <c r="AE27" s="371">
        <v>427.64125000000001</v>
      </c>
      <c r="AF27" s="303">
        <v>294.92500000000001</v>
      </c>
      <c r="AG27" s="289">
        <v>294.92500000000001</v>
      </c>
      <c r="AH27" s="277">
        <v>235.94</v>
      </c>
      <c r="AI27" s="263">
        <v>235.94</v>
      </c>
      <c r="AJ27" s="263">
        <v>235.94</v>
      </c>
      <c r="AK27" s="208">
        <v>210.65814</v>
      </c>
      <c r="AL27" s="208">
        <v>210.65814</v>
      </c>
      <c r="AM27" s="208">
        <v>210.65814</v>
      </c>
      <c r="AN27" s="208">
        <v>210.65814</v>
      </c>
      <c r="AO27" s="208">
        <v>189.98750000000001</v>
      </c>
      <c r="AP27" s="190">
        <v>151.99</v>
      </c>
      <c r="AQ27" s="312">
        <f t="shared" ca="1" si="0"/>
        <v>1</v>
      </c>
      <c r="AS27" s="34"/>
      <c r="AT27" s="34"/>
      <c r="AU27" s="34"/>
      <c r="AV27" s="34"/>
      <c r="AW27" s="34"/>
      <c r="AX27" s="34"/>
    </row>
    <row r="28" spans="1:50" s="144" customFormat="1" ht="23.1" customHeight="1" x14ac:dyDescent="0.25">
      <c r="A28" s="516" t="s">
        <v>986</v>
      </c>
      <c r="B28" s="2">
        <v>226</v>
      </c>
      <c r="C28" s="2" t="s">
        <v>312</v>
      </c>
      <c r="D28" s="3" t="s">
        <v>73</v>
      </c>
      <c r="E28" s="116">
        <f t="shared" si="5"/>
        <v>1700</v>
      </c>
      <c r="F28" s="117">
        <f t="shared" si="5"/>
        <v>1000</v>
      </c>
      <c r="G28" s="101"/>
      <c r="H28" s="2"/>
      <c r="I28" s="2"/>
      <c r="J28" s="47"/>
      <c r="K28" s="202">
        <f t="shared" si="2"/>
        <v>1700</v>
      </c>
      <c r="L28" s="202">
        <f t="shared" si="2"/>
        <v>1000</v>
      </c>
      <c r="M28" s="51"/>
      <c r="N28" s="13">
        <f t="shared" si="3"/>
        <v>1627.5</v>
      </c>
      <c r="O28" s="13">
        <f t="shared" si="4"/>
        <v>976.5</v>
      </c>
      <c r="P28" s="51"/>
      <c r="Q28" s="587">
        <v>651</v>
      </c>
      <c r="R28" s="587">
        <v>651</v>
      </c>
      <c r="S28" s="587">
        <v>651</v>
      </c>
      <c r="T28" s="562">
        <v>651</v>
      </c>
      <c r="U28" s="562">
        <v>651</v>
      </c>
      <c r="V28" s="554">
        <v>651</v>
      </c>
      <c r="W28" s="529">
        <v>651</v>
      </c>
      <c r="X28" s="467">
        <v>651</v>
      </c>
      <c r="Y28" s="467">
        <v>651</v>
      </c>
      <c r="Z28" s="467">
        <v>651</v>
      </c>
      <c r="AA28" s="443">
        <v>651</v>
      </c>
      <c r="AB28" s="436">
        <v>650.62</v>
      </c>
      <c r="AC28" s="399">
        <v>622.32912499999998</v>
      </c>
      <c r="AD28" s="399">
        <v>622.32912499999998</v>
      </c>
      <c r="AE28" s="371">
        <v>565.75374999999997</v>
      </c>
      <c r="AF28" s="303">
        <v>390.17499999999995</v>
      </c>
      <c r="AG28" s="289">
        <v>390.17499999999995</v>
      </c>
      <c r="AH28" s="277">
        <v>312.14</v>
      </c>
      <c r="AI28" s="263">
        <v>312.14</v>
      </c>
      <c r="AJ28" s="263">
        <v>312.14</v>
      </c>
      <c r="AK28" s="208">
        <v>278.69688000000002</v>
      </c>
      <c r="AL28" s="208">
        <v>278.69688000000002</v>
      </c>
      <c r="AM28" s="208">
        <v>278.69688000000002</v>
      </c>
      <c r="AN28" s="208">
        <v>278.69688000000002</v>
      </c>
      <c r="AO28" s="208">
        <v>251.35000000000002</v>
      </c>
      <c r="AP28" s="190">
        <v>201.08</v>
      </c>
      <c r="AQ28" s="312">
        <f t="shared" ca="1" si="0"/>
        <v>1</v>
      </c>
      <c r="AS28" s="34"/>
      <c r="AT28" s="34"/>
      <c r="AU28" s="34"/>
      <c r="AV28" s="34"/>
      <c r="AW28" s="34"/>
      <c r="AX28" s="34"/>
    </row>
    <row r="29" spans="1:50" s="144" customFormat="1" ht="23.1" customHeight="1" x14ac:dyDescent="0.25">
      <c r="A29" s="516" t="s">
        <v>986</v>
      </c>
      <c r="B29" s="2">
        <v>226</v>
      </c>
      <c r="C29" s="2" t="s">
        <v>313</v>
      </c>
      <c r="D29" s="3" t="s">
        <v>74</v>
      </c>
      <c r="E29" s="116">
        <f t="shared" si="5"/>
        <v>2200</v>
      </c>
      <c r="F29" s="117">
        <f t="shared" si="5"/>
        <v>1300</v>
      </c>
      <c r="G29" s="101"/>
      <c r="H29" s="2"/>
      <c r="I29" s="2"/>
      <c r="J29" s="47"/>
      <c r="K29" s="202">
        <f t="shared" si="2"/>
        <v>2200</v>
      </c>
      <c r="L29" s="202">
        <f t="shared" si="2"/>
        <v>1300</v>
      </c>
      <c r="M29" s="51"/>
      <c r="N29" s="13">
        <f t="shared" si="3"/>
        <v>2117.5</v>
      </c>
      <c r="O29" s="13">
        <f t="shared" si="4"/>
        <v>1270.5</v>
      </c>
      <c r="P29" s="51"/>
      <c r="Q29" s="587">
        <v>847</v>
      </c>
      <c r="R29" s="587">
        <v>847</v>
      </c>
      <c r="S29" s="587">
        <v>847</v>
      </c>
      <c r="T29" s="562">
        <v>847</v>
      </c>
      <c r="U29" s="562">
        <v>847</v>
      </c>
      <c r="V29" s="554">
        <v>847</v>
      </c>
      <c r="W29" s="529">
        <v>847</v>
      </c>
      <c r="X29" s="467">
        <v>847</v>
      </c>
      <c r="Y29" s="467">
        <v>847</v>
      </c>
      <c r="Z29" s="467">
        <v>847</v>
      </c>
      <c r="AA29" s="443">
        <v>847</v>
      </c>
      <c r="AB29" s="436">
        <v>846.18</v>
      </c>
      <c r="AC29" s="399">
        <v>809.3827500000001</v>
      </c>
      <c r="AD29" s="399">
        <v>809.3827500000001</v>
      </c>
      <c r="AE29" s="371">
        <v>735.80250000000001</v>
      </c>
      <c r="AF29" s="303">
        <v>507.45</v>
      </c>
      <c r="AG29" s="289">
        <v>579.75</v>
      </c>
      <c r="AH29" s="277">
        <v>463.8</v>
      </c>
      <c r="AI29" s="263">
        <v>463.8</v>
      </c>
      <c r="AJ29" s="263">
        <v>463.8</v>
      </c>
      <c r="AK29" s="208">
        <v>362.46671999999995</v>
      </c>
      <c r="AL29" s="208">
        <v>362.46671999999995</v>
      </c>
      <c r="AM29" s="208">
        <v>362.46671999999995</v>
      </c>
      <c r="AN29" s="208">
        <v>362.46671999999995</v>
      </c>
      <c r="AO29" s="208">
        <v>326.89999999999998</v>
      </c>
      <c r="AP29" s="190">
        <v>261.52</v>
      </c>
      <c r="AQ29" s="312">
        <f t="shared" ca="1" si="0"/>
        <v>1</v>
      </c>
      <c r="AS29" s="34"/>
      <c r="AT29" s="34"/>
      <c r="AU29" s="34"/>
      <c r="AV29" s="34"/>
      <c r="AW29" s="34"/>
      <c r="AX29" s="34"/>
    </row>
    <row r="30" spans="1:50" s="144" customFormat="1" ht="23.1" customHeight="1" x14ac:dyDescent="0.25">
      <c r="A30" s="516" t="s">
        <v>986</v>
      </c>
      <c r="B30" s="2">
        <v>226</v>
      </c>
      <c r="C30" s="2" t="s">
        <v>314</v>
      </c>
      <c r="D30" s="3" t="s">
        <v>75</v>
      </c>
      <c r="E30" s="116">
        <f t="shared" si="5"/>
        <v>2500</v>
      </c>
      <c r="F30" s="117">
        <f t="shared" si="5"/>
        <v>1500</v>
      </c>
      <c r="G30" s="101"/>
      <c r="H30" s="2"/>
      <c r="I30" s="2"/>
      <c r="J30" s="47"/>
      <c r="K30" s="202">
        <f t="shared" si="2"/>
        <v>2500</v>
      </c>
      <c r="L30" s="202">
        <f t="shared" si="2"/>
        <v>1500</v>
      </c>
      <c r="M30" s="51"/>
      <c r="N30" s="13">
        <f t="shared" si="3"/>
        <v>2417.5</v>
      </c>
      <c r="O30" s="13">
        <f t="shared" si="4"/>
        <v>1450.5</v>
      </c>
      <c r="P30" s="51"/>
      <c r="Q30" s="587">
        <v>967</v>
      </c>
      <c r="R30" s="587">
        <v>967</v>
      </c>
      <c r="S30" s="587">
        <v>967</v>
      </c>
      <c r="T30" s="562">
        <v>967</v>
      </c>
      <c r="U30" s="562">
        <v>967</v>
      </c>
      <c r="V30" s="554">
        <v>967</v>
      </c>
      <c r="W30" s="529">
        <v>967</v>
      </c>
      <c r="X30" s="467">
        <v>967</v>
      </c>
      <c r="Y30" s="467">
        <v>967</v>
      </c>
      <c r="Z30" s="467">
        <v>967</v>
      </c>
      <c r="AA30" s="443">
        <v>967</v>
      </c>
      <c r="AB30" s="436">
        <v>966.72</v>
      </c>
      <c r="AC30" s="399">
        <v>924.70124999999996</v>
      </c>
      <c r="AD30" s="399">
        <v>924.70124999999996</v>
      </c>
      <c r="AE30" s="371">
        <v>840.63749999999993</v>
      </c>
      <c r="AF30" s="303">
        <v>579.75</v>
      </c>
      <c r="AG30" s="289">
        <v>579.75</v>
      </c>
      <c r="AH30" s="277">
        <v>463.8</v>
      </c>
      <c r="AI30" s="263">
        <v>463.8</v>
      </c>
      <c r="AJ30" s="263">
        <v>463.8</v>
      </c>
      <c r="AK30" s="208">
        <v>414.10907999999995</v>
      </c>
      <c r="AL30" s="208">
        <v>414.10907999999995</v>
      </c>
      <c r="AM30" s="208">
        <v>414.10907999999995</v>
      </c>
      <c r="AN30" s="208">
        <v>414.10907999999995</v>
      </c>
      <c r="AO30" s="208">
        <v>373.47499999999997</v>
      </c>
      <c r="AP30" s="190">
        <v>298.77999999999997</v>
      </c>
      <c r="AQ30" s="312">
        <f t="shared" ca="1" si="0"/>
        <v>1</v>
      </c>
      <c r="AS30" s="34"/>
      <c r="AT30" s="34"/>
      <c r="AU30" s="34"/>
      <c r="AV30" s="34"/>
      <c r="AW30" s="34"/>
      <c r="AX30" s="34"/>
    </row>
    <row r="31" spans="1:50" s="144" customFormat="1" ht="23.1" customHeight="1" x14ac:dyDescent="0.25">
      <c r="A31" s="516" t="s">
        <v>986</v>
      </c>
      <c r="B31" s="2">
        <v>226</v>
      </c>
      <c r="C31" s="2" t="s">
        <v>315</v>
      </c>
      <c r="D31" s="3" t="s">
        <v>76</v>
      </c>
      <c r="E31" s="116">
        <f t="shared" si="5"/>
        <v>2900</v>
      </c>
      <c r="F31" s="117">
        <f t="shared" si="5"/>
        <v>1800</v>
      </c>
      <c r="G31" s="101"/>
      <c r="H31" s="2"/>
      <c r="I31" s="2"/>
      <c r="J31" s="47"/>
      <c r="K31" s="202">
        <f t="shared" si="2"/>
        <v>2900</v>
      </c>
      <c r="L31" s="202">
        <f t="shared" si="2"/>
        <v>1800</v>
      </c>
      <c r="M31" s="51"/>
      <c r="N31" s="13">
        <f t="shared" si="3"/>
        <v>2845.5250000000001</v>
      </c>
      <c r="O31" s="13">
        <f t="shared" si="4"/>
        <v>1707.3150000000001</v>
      </c>
      <c r="P31" s="51"/>
      <c r="Q31" s="587">
        <v>1138.21</v>
      </c>
      <c r="R31" s="587">
        <v>1138.21</v>
      </c>
      <c r="S31" s="587">
        <v>1138.21</v>
      </c>
      <c r="T31" s="562">
        <v>1138.21</v>
      </c>
      <c r="U31" s="562">
        <v>1138.21</v>
      </c>
      <c r="V31" s="554">
        <v>1138.21</v>
      </c>
      <c r="W31" s="529">
        <v>1138.21</v>
      </c>
      <c r="X31" s="467">
        <v>1138.21</v>
      </c>
      <c r="Y31" s="467">
        <v>1138.21</v>
      </c>
      <c r="Z31" s="467">
        <v>1138.21</v>
      </c>
      <c r="AA31" s="443">
        <v>1138.21</v>
      </c>
      <c r="AB31" s="436">
        <v>1138.21</v>
      </c>
      <c r="AC31" s="399">
        <v>1088.7270625000003</v>
      </c>
      <c r="AD31" s="399">
        <v>1088.7270625000003</v>
      </c>
      <c r="AE31" s="371">
        <v>989.75187500000015</v>
      </c>
      <c r="AF31" s="303">
        <v>682.58750000000009</v>
      </c>
      <c r="AG31" s="289">
        <v>682.58750000000009</v>
      </c>
      <c r="AH31" s="277">
        <v>546.07000000000005</v>
      </c>
      <c r="AI31" s="263">
        <v>546.07000000000005</v>
      </c>
      <c r="AJ31" s="263">
        <v>546.07000000000005</v>
      </c>
      <c r="AK31" s="208">
        <v>487.56707999999992</v>
      </c>
      <c r="AL31" s="208">
        <v>487.56707999999992</v>
      </c>
      <c r="AM31" s="208">
        <v>487.56707999999992</v>
      </c>
      <c r="AN31" s="208">
        <v>487.56707999999992</v>
      </c>
      <c r="AO31" s="208">
        <v>439.72499999999997</v>
      </c>
      <c r="AP31" s="190">
        <v>351.78</v>
      </c>
      <c r="AQ31" s="312">
        <f t="shared" ca="1" si="0"/>
        <v>1</v>
      </c>
      <c r="AS31" s="34"/>
      <c r="AT31" s="34"/>
      <c r="AU31" s="34"/>
      <c r="AV31" s="34"/>
      <c r="AW31" s="34"/>
      <c r="AX31" s="34"/>
    </row>
    <row r="32" spans="1:50" s="144" customFormat="1" ht="23.1" customHeight="1" x14ac:dyDescent="0.25">
      <c r="A32" s="516" t="s">
        <v>986</v>
      </c>
      <c r="B32" s="2">
        <v>226</v>
      </c>
      <c r="C32" s="2" t="s">
        <v>316</v>
      </c>
      <c r="D32" s="3" t="s">
        <v>77</v>
      </c>
      <c r="E32" s="116">
        <f t="shared" si="5"/>
        <v>5300</v>
      </c>
      <c r="F32" s="117">
        <f t="shared" si="5"/>
        <v>3200</v>
      </c>
      <c r="G32" s="101"/>
      <c r="H32" s="2"/>
      <c r="I32" s="2"/>
      <c r="J32" s="47"/>
      <c r="K32" s="202">
        <f t="shared" si="2"/>
        <v>5300</v>
      </c>
      <c r="L32" s="202">
        <f t="shared" si="2"/>
        <v>3200</v>
      </c>
      <c r="M32" s="51"/>
      <c r="N32" s="13">
        <f t="shared" si="3"/>
        <v>5291.8499999999995</v>
      </c>
      <c r="O32" s="13">
        <f t="shared" si="4"/>
        <v>3175.1099999999997</v>
      </c>
      <c r="P32" s="51"/>
      <c r="Q32" s="587">
        <v>2116.7399999999998</v>
      </c>
      <c r="R32" s="587">
        <v>2116.7399999999998</v>
      </c>
      <c r="S32" s="587">
        <v>2116.7399999999998</v>
      </c>
      <c r="T32" s="562">
        <v>2116.7399999999998</v>
      </c>
      <c r="U32" s="562">
        <v>2116.7399999999998</v>
      </c>
      <c r="V32" s="568">
        <v>2116.7399999999998</v>
      </c>
      <c r="W32" s="529">
        <v>2116.7399999999998</v>
      </c>
      <c r="X32" s="467">
        <v>2116.7399999999998</v>
      </c>
      <c r="Y32" s="467">
        <v>2116.7399999999998</v>
      </c>
      <c r="Z32" s="467">
        <v>2116.7399999999998</v>
      </c>
      <c r="AA32" s="443">
        <v>2116.7399999999998</v>
      </c>
      <c r="AB32" s="436">
        <v>2116.7399999999998</v>
      </c>
      <c r="AC32" s="399">
        <v>2024.7328750000001</v>
      </c>
      <c r="AD32" s="399">
        <v>2024.7328750000001</v>
      </c>
      <c r="AE32" s="371">
        <v>1840.66625</v>
      </c>
      <c r="AF32" s="303">
        <v>1269.425</v>
      </c>
      <c r="AG32" s="289">
        <v>1269.425</v>
      </c>
      <c r="AH32" s="277">
        <v>1015.54</v>
      </c>
      <c r="AI32" s="263">
        <v>1015.54</v>
      </c>
      <c r="AJ32" s="263">
        <v>1015.54</v>
      </c>
      <c r="AK32" s="208">
        <v>906.73505999999998</v>
      </c>
      <c r="AL32" s="208">
        <v>906.73505999999998</v>
      </c>
      <c r="AM32" s="208">
        <v>906.73505999999998</v>
      </c>
      <c r="AN32" s="208">
        <v>906.73505999999998</v>
      </c>
      <c r="AO32" s="208">
        <v>817.76250000000005</v>
      </c>
      <c r="AP32" s="190">
        <v>654.21</v>
      </c>
      <c r="AQ32" s="312">
        <f t="shared" ca="1" si="0"/>
        <v>1</v>
      </c>
      <c r="AS32" s="34"/>
      <c r="AT32" s="34"/>
      <c r="AU32" s="34"/>
      <c r="AV32" s="34"/>
      <c r="AW32" s="34"/>
      <c r="AX32" s="34"/>
    </row>
    <row r="33" spans="1:50" s="144" customFormat="1" ht="23.1" customHeight="1" x14ac:dyDescent="0.25">
      <c r="A33" s="516" t="s">
        <v>986</v>
      </c>
      <c r="B33" s="2">
        <v>226</v>
      </c>
      <c r="C33" s="2" t="s">
        <v>317</v>
      </c>
      <c r="D33" s="3" t="s">
        <v>78</v>
      </c>
      <c r="E33" s="116">
        <f t="shared" si="5"/>
        <v>6700</v>
      </c>
      <c r="F33" s="117">
        <f t="shared" si="5"/>
        <v>4000</v>
      </c>
      <c r="G33" s="101"/>
      <c r="H33" s="2"/>
      <c r="I33" s="2"/>
      <c r="J33" s="47"/>
      <c r="K33" s="202">
        <f t="shared" si="2"/>
        <v>6700</v>
      </c>
      <c r="L33" s="202">
        <f t="shared" si="2"/>
        <v>4000</v>
      </c>
      <c r="M33" s="51"/>
      <c r="N33" s="13">
        <f t="shared" si="3"/>
        <v>6667.5</v>
      </c>
      <c r="O33" s="13">
        <f t="shared" si="4"/>
        <v>4000.5</v>
      </c>
      <c r="P33" s="51"/>
      <c r="Q33" s="587">
        <v>2667</v>
      </c>
      <c r="R33" s="587">
        <v>2667</v>
      </c>
      <c r="S33" s="587">
        <v>2667</v>
      </c>
      <c r="T33" s="562">
        <v>2667</v>
      </c>
      <c r="U33" s="562">
        <v>2667</v>
      </c>
      <c r="V33" s="568">
        <v>2667</v>
      </c>
      <c r="W33" s="529">
        <v>2667</v>
      </c>
      <c r="X33" s="467">
        <v>2667</v>
      </c>
      <c r="Y33" s="467">
        <v>2667</v>
      </c>
      <c r="Z33" s="467">
        <v>2667</v>
      </c>
      <c r="AA33" s="443">
        <v>2667</v>
      </c>
      <c r="AB33" s="436">
        <v>2666.54</v>
      </c>
      <c r="AC33" s="399">
        <v>2550.6123500000003</v>
      </c>
      <c r="AD33" s="399">
        <v>2550.6123500000003</v>
      </c>
      <c r="AE33" s="371">
        <v>2318.7384999999999</v>
      </c>
      <c r="AF33" s="303">
        <v>1599.13</v>
      </c>
      <c r="AG33" s="289">
        <v>1612.5</v>
      </c>
      <c r="AH33" s="269">
        <v>1290</v>
      </c>
      <c r="AI33" s="263">
        <v>1279.3</v>
      </c>
      <c r="AJ33" s="263">
        <v>1279.3</v>
      </c>
      <c r="AK33" s="208">
        <v>1142.2303199999999</v>
      </c>
      <c r="AL33" s="208">
        <v>1142.2303199999999</v>
      </c>
      <c r="AM33" s="208">
        <v>1142.2303199999999</v>
      </c>
      <c r="AN33" s="208">
        <v>1142.2303199999999</v>
      </c>
      <c r="AO33" s="208">
        <v>1030.1500000000001</v>
      </c>
      <c r="AP33" s="190">
        <v>824.12</v>
      </c>
      <c r="AQ33" s="312">
        <f t="shared" ca="1" si="0"/>
        <v>1</v>
      </c>
      <c r="AS33" s="34"/>
      <c r="AT33" s="34"/>
      <c r="AU33" s="34"/>
      <c r="AV33" s="34"/>
      <c r="AW33" s="34"/>
      <c r="AX33" s="34"/>
    </row>
    <row r="34" spans="1:50" s="144" customFormat="1" ht="23.1" customHeight="1" x14ac:dyDescent="0.25">
      <c r="A34" s="516" t="s">
        <v>986</v>
      </c>
      <c r="B34" s="2">
        <v>226</v>
      </c>
      <c r="C34" s="2" t="s">
        <v>318</v>
      </c>
      <c r="D34" s="3" t="s">
        <v>79</v>
      </c>
      <c r="E34" s="116">
        <f t="shared" si="5"/>
        <v>10800</v>
      </c>
      <c r="F34" s="117">
        <f t="shared" si="5"/>
        <v>6500</v>
      </c>
      <c r="G34" s="101"/>
      <c r="H34" s="2"/>
      <c r="I34" s="2"/>
      <c r="J34" s="47"/>
      <c r="K34" s="202">
        <f t="shared" si="2"/>
        <v>10800</v>
      </c>
      <c r="L34" s="202">
        <f t="shared" si="2"/>
        <v>6500</v>
      </c>
      <c r="M34" s="51"/>
      <c r="N34" s="13">
        <f t="shared" si="3"/>
        <v>10757.5</v>
      </c>
      <c r="O34" s="13">
        <f t="shared" si="4"/>
        <v>6454.5</v>
      </c>
      <c r="P34" s="51"/>
      <c r="Q34" s="587">
        <v>4303</v>
      </c>
      <c r="R34" s="587">
        <v>4303</v>
      </c>
      <c r="S34" s="587">
        <v>4303</v>
      </c>
      <c r="T34" s="562">
        <v>4303</v>
      </c>
      <c r="U34" s="562">
        <v>4303</v>
      </c>
      <c r="V34" s="554">
        <v>4303</v>
      </c>
      <c r="W34" s="529">
        <v>4303</v>
      </c>
      <c r="X34" s="467">
        <v>4303</v>
      </c>
      <c r="Y34" s="467">
        <v>4303</v>
      </c>
      <c r="Z34" s="467">
        <v>4303</v>
      </c>
      <c r="AA34" s="409">
        <v>4303</v>
      </c>
      <c r="AB34" s="436">
        <v>4302.3900000000003</v>
      </c>
      <c r="AC34" s="399">
        <v>4115.2435500000001</v>
      </c>
      <c r="AD34" s="399">
        <v>4115.2435500000001</v>
      </c>
      <c r="AE34" s="371">
        <v>3741.1305000000002</v>
      </c>
      <c r="AF34" s="303">
        <v>2580.09</v>
      </c>
      <c r="AG34" s="289">
        <v>2582.5</v>
      </c>
      <c r="AH34" s="269">
        <v>2066</v>
      </c>
      <c r="AI34" s="263">
        <v>2064.0700000000002</v>
      </c>
      <c r="AJ34" s="263">
        <v>2064.0700000000002</v>
      </c>
      <c r="AK34" s="208">
        <v>1842.9226200000001</v>
      </c>
      <c r="AL34" s="208">
        <v>1842.9226200000001</v>
      </c>
      <c r="AM34" s="208">
        <v>1842.9226200000001</v>
      </c>
      <c r="AN34" s="208">
        <v>1842.9226200000001</v>
      </c>
      <c r="AO34" s="208">
        <v>1662.0875000000001</v>
      </c>
      <c r="AP34" s="190">
        <v>1329.67</v>
      </c>
      <c r="AQ34" s="312">
        <f t="shared" ca="1" si="0"/>
        <v>1</v>
      </c>
      <c r="AS34" s="34"/>
      <c r="AT34" s="34"/>
      <c r="AU34" s="34"/>
      <c r="AV34" s="34"/>
      <c r="AW34" s="34"/>
      <c r="AX34" s="34"/>
    </row>
    <row r="35" spans="1:50" s="144" customFormat="1" ht="23.1" customHeight="1" x14ac:dyDescent="0.25">
      <c r="A35" s="516" t="s">
        <v>986</v>
      </c>
      <c r="B35" s="2">
        <v>226</v>
      </c>
      <c r="C35" s="2" t="s">
        <v>319</v>
      </c>
      <c r="D35" s="3" t="s">
        <v>80</v>
      </c>
      <c r="E35" s="116">
        <f t="shared" si="5"/>
        <v>13300</v>
      </c>
      <c r="F35" s="117">
        <f t="shared" si="5"/>
        <v>8000</v>
      </c>
      <c r="G35" s="101"/>
      <c r="H35" s="2"/>
      <c r="I35" s="2"/>
      <c r="J35" s="47"/>
      <c r="K35" s="202">
        <f t="shared" si="2"/>
        <v>13300</v>
      </c>
      <c r="L35" s="202">
        <f t="shared" si="2"/>
        <v>8000</v>
      </c>
      <c r="M35" s="51"/>
      <c r="N35" s="13">
        <f t="shared" si="3"/>
        <v>13257.5</v>
      </c>
      <c r="O35" s="13">
        <f t="shared" si="4"/>
        <v>7954.5</v>
      </c>
      <c r="P35" s="51"/>
      <c r="Q35" s="587">
        <v>5303</v>
      </c>
      <c r="R35" s="587">
        <v>5303</v>
      </c>
      <c r="S35" s="587">
        <v>5303</v>
      </c>
      <c r="T35" s="562">
        <v>5303</v>
      </c>
      <c r="U35" s="562">
        <v>5303</v>
      </c>
      <c r="V35" s="568">
        <v>5303</v>
      </c>
      <c r="W35" s="529">
        <v>5303</v>
      </c>
      <c r="X35" s="467">
        <v>5303</v>
      </c>
      <c r="Y35" s="467">
        <v>5303</v>
      </c>
      <c r="Z35" s="467">
        <v>5303</v>
      </c>
      <c r="AA35" s="443">
        <v>5303</v>
      </c>
      <c r="AB35" s="436">
        <v>5302.03</v>
      </c>
      <c r="AC35" s="399">
        <v>5071.5098500000004</v>
      </c>
      <c r="AD35" s="399">
        <v>5071.5098500000004</v>
      </c>
      <c r="AE35" s="371">
        <v>4610.4634999999998</v>
      </c>
      <c r="AF35" s="303">
        <v>3179.63</v>
      </c>
      <c r="AG35" s="289">
        <v>3187.5</v>
      </c>
      <c r="AH35" s="269">
        <v>2550</v>
      </c>
      <c r="AI35" s="263">
        <v>2543.6999999999998</v>
      </c>
      <c r="AJ35" s="263">
        <v>2543.6999999999998</v>
      </c>
      <c r="AK35" s="208">
        <v>2271.1689000000001</v>
      </c>
      <c r="AL35" s="208">
        <v>2271.1689000000001</v>
      </c>
      <c r="AM35" s="208">
        <v>2271.1689000000001</v>
      </c>
      <c r="AN35" s="208">
        <v>2271.1689000000001</v>
      </c>
      <c r="AO35" s="208">
        <v>2048.3125</v>
      </c>
      <c r="AP35" s="190">
        <v>1638.65</v>
      </c>
      <c r="AQ35" s="312">
        <f t="shared" ca="1" si="0"/>
        <v>1</v>
      </c>
      <c r="AS35" s="34"/>
      <c r="AT35" s="34"/>
      <c r="AU35" s="34"/>
      <c r="AV35" s="34"/>
      <c r="AW35" s="34"/>
      <c r="AX35" s="34"/>
    </row>
    <row r="36" spans="1:50" ht="23.1" customHeight="1" x14ac:dyDescent="0.25">
      <c r="A36" s="516" t="s">
        <v>986</v>
      </c>
      <c r="B36" s="2">
        <v>226</v>
      </c>
      <c r="C36" s="2" t="s">
        <v>320</v>
      </c>
      <c r="D36" s="3" t="s">
        <v>81</v>
      </c>
      <c r="E36" s="116">
        <f t="shared" si="5"/>
        <v>19100</v>
      </c>
      <c r="F36" s="117">
        <f t="shared" si="5"/>
        <v>11500</v>
      </c>
      <c r="G36" s="101"/>
      <c r="J36" s="47"/>
      <c r="K36" s="202">
        <f t="shared" si="2"/>
        <v>19100</v>
      </c>
      <c r="L36" s="202">
        <f t="shared" si="2"/>
        <v>11500</v>
      </c>
      <c r="M36" s="51"/>
      <c r="N36" s="13">
        <f t="shared" si="3"/>
        <v>19100.899999999998</v>
      </c>
      <c r="O36" s="13">
        <f t="shared" si="4"/>
        <v>11460.539999999999</v>
      </c>
      <c r="P36" s="51"/>
      <c r="Q36" s="587">
        <v>7640.36</v>
      </c>
      <c r="R36" s="587">
        <v>7640.36</v>
      </c>
      <c r="S36" s="587">
        <v>7640.36</v>
      </c>
      <c r="T36" s="562">
        <v>7640.36</v>
      </c>
      <c r="U36" s="562">
        <v>7640.36</v>
      </c>
      <c r="V36" s="554">
        <v>7640.36</v>
      </c>
      <c r="W36" s="529">
        <v>7640.36</v>
      </c>
      <c r="X36" s="467">
        <v>7640.36</v>
      </c>
      <c r="Y36" s="467">
        <v>7640.36</v>
      </c>
      <c r="Z36" s="467">
        <v>7640.36</v>
      </c>
      <c r="AA36" s="398">
        <v>7640.36</v>
      </c>
      <c r="AB36" s="436">
        <v>7640.36</v>
      </c>
      <c r="AC36" s="399">
        <v>7308.1783500000001</v>
      </c>
      <c r="AD36" s="399">
        <v>7308.1783500000001</v>
      </c>
      <c r="AE36" s="371">
        <v>6643.7984999999999</v>
      </c>
      <c r="AF36" s="303">
        <v>4581.93</v>
      </c>
      <c r="AG36" s="289">
        <v>4587.5</v>
      </c>
      <c r="AH36" s="269">
        <v>3670</v>
      </c>
      <c r="AI36" s="263">
        <v>3665.54</v>
      </c>
      <c r="AJ36" s="263">
        <v>3665.54</v>
      </c>
      <c r="AK36" s="208">
        <v>3272.8033799999998</v>
      </c>
      <c r="AL36" s="208">
        <v>3272.8033799999998</v>
      </c>
      <c r="AM36" s="208">
        <v>3272.8033799999998</v>
      </c>
      <c r="AN36" s="208">
        <v>3272.8033799999998</v>
      </c>
      <c r="AO36" s="208">
        <v>2951.6624999999999</v>
      </c>
      <c r="AP36" s="190">
        <v>2361.33</v>
      </c>
      <c r="AQ36" s="312">
        <f t="shared" ca="1" si="0"/>
        <v>1</v>
      </c>
    </row>
    <row r="37" spans="1:50" ht="23.1" customHeight="1" x14ac:dyDescent="0.25">
      <c r="A37" s="516" t="s">
        <v>986</v>
      </c>
      <c r="B37" s="2">
        <v>226</v>
      </c>
      <c r="C37" s="2" t="s">
        <v>321</v>
      </c>
      <c r="D37" s="3" t="s">
        <v>82</v>
      </c>
      <c r="E37" s="116">
        <f t="shared" si="5"/>
        <v>29700</v>
      </c>
      <c r="F37" s="117">
        <f t="shared" si="5"/>
        <v>17800</v>
      </c>
      <c r="G37" s="101"/>
      <c r="J37" s="47"/>
      <c r="K37" s="202">
        <f t="shared" si="2"/>
        <v>29700</v>
      </c>
      <c r="L37" s="202">
        <f t="shared" si="2"/>
        <v>17800</v>
      </c>
      <c r="M37" s="51"/>
      <c r="N37" s="13">
        <f t="shared" si="3"/>
        <v>29640.5</v>
      </c>
      <c r="O37" s="13">
        <f t="shared" si="4"/>
        <v>17784.300000000003</v>
      </c>
      <c r="P37" s="51"/>
      <c r="Q37" s="587">
        <v>11856.2</v>
      </c>
      <c r="R37" s="587">
        <v>11856.2</v>
      </c>
      <c r="S37" s="587">
        <v>11856.2</v>
      </c>
      <c r="T37" s="562">
        <v>11856.2</v>
      </c>
      <c r="U37" s="562">
        <v>11856.2</v>
      </c>
      <c r="V37" s="554">
        <v>11856.2</v>
      </c>
      <c r="W37" s="529">
        <v>11856.2</v>
      </c>
      <c r="X37" s="467">
        <v>11856.2</v>
      </c>
      <c r="Y37" s="467">
        <v>11856.2</v>
      </c>
      <c r="Z37" s="467">
        <v>11856.2</v>
      </c>
      <c r="AA37" s="398">
        <v>11856.2</v>
      </c>
      <c r="AB37" s="436">
        <v>11856.2</v>
      </c>
      <c r="AC37" s="399">
        <v>11340.729125000002</v>
      </c>
      <c r="AD37" s="399">
        <v>11340.729125000002</v>
      </c>
      <c r="AE37" s="371">
        <v>10309.75375</v>
      </c>
      <c r="AF37" s="303">
        <v>7110.1750000000002</v>
      </c>
      <c r="AG37" s="289">
        <v>7110.1750000000002</v>
      </c>
      <c r="AH37" s="277">
        <v>5688.14</v>
      </c>
      <c r="AI37" s="263">
        <v>5688.14</v>
      </c>
      <c r="AJ37" s="263">
        <v>5688.14</v>
      </c>
      <c r="AK37" s="208">
        <v>5078.6920799999998</v>
      </c>
      <c r="AL37" s="208">
        <v>5078.6920799999998</v>
      </c>
      <c r="AM37" s="208">
        <v>5078.6920799999998</v>
      </c>
      <c r="AN37" s="208">
        <v>5078.6920799999998</v>
      </c>
      <c r="AO37" s="208">
        <v>4580.3500000000004</v>
      </c>
      <c r="AP37" s="190">
        <v>3664.28</v>
      </c>
      <c r="AQ37" s="312">
        <f t="shared" ca="1" si="0"/>
        <v>1</v>
      </c>
    </row>
    <row r="38" spans="1:50" ht="23.1" customHeight="1" x14ac:dyDescent="0.25">
      <c r="A38" s="516" t="s">
        <v>986</v>
      </c>
      <c r="B38" s="2">
        <v>226</v>
      </c>
      <c r="C38" s="2" t="s">
        <v>322</v>
      </c>
      <c r="D38" s="3" t="s">
        <v>83</v>
      </c>
      <c r="E38" s="116">
        <f t="shared" si="5"/>
        <v>33500</v>
      </c>
      <c r="F38" s="117">
        <f t="shared" si="5"/>
        <v>20100</v>
      </c>
      <c r="G38" s="101"/>
      <c r="J38" s="47"/>
      <c r="K38" s="202">
        <f t="shared" si="2"/>
        <v>33500</v>
      </c>
      <c r="L38" s="202">
        <f t="shared" si="2"/>
        <v>20100</v>
      </c>
      <c r="M38" s="51"/>
      <c r="N38" s="13">
        <f t="shared" si="3"/>
        <v>33491.300000000003</v>
      </c>
      <c r="O38" s="13">
        <f t="shared" si="4"/>
        <v>20094.78</v>
      </c>
      <c r="P38" s="51"/>
      <c r="Q38" s="587">
        <v>13396.52</v>
      </c>
      <c r="R38" s="587">
        <v>13396.52</v>
      </c>
      <c r="S38" s="587">
        <v>13396.52</v>
      </c>
      <c r="T38" s="562">
        <v>13396.52</v>
      </c>
      <c r="U38" s="562">
        <v>13396.52</v>
      </c>
      <c r="V38" s="554">
        <v>13396.52</v>
      </c>
      <c r="W38" s="529">
        <v>13396.52</v>
      </c>
      <c r="X38" s="467">
        <v>13396.52</v>
      </c>
      <c r="Y38" s="467">
        <v>13396.52</v>
      </c>
      <c r="Z38" s="467">
        <v>13396.52</v>
      </c>
      <c r="AA38" s="398">
        <v>13396.52</v>
      </c>
      <c r="AB38" s="436">
        <v>13396.52</v>
      </c>
      <c r="AC38" s="399">
        <v>12814.050562500001</v>
      </c>
      <c r="AD38" s="399">
        <v>12814.050562500001</v>
      </c>
      <c r="AE38" s="371">
        <v>11649.136875</v>
      </c>
      <c r="AF38" s="303">
        <v>8033.8874999999998</v>
      </c>
      <c r="AG38" s="289">
        <v>8033.8874999999998</v>
      </c>
      <c r="AH38" s="277">
        <v>6427.11</v>
      </c>
      <c r="AI38" s="263">
        <v>6427.11</v>
      </c>
      <c r="AJ38" s="263">
        <v>6427.11</v>
      </c>
      <c r="AK38" s="208">
        <v>5738.4973799999998</v>
      </c>
      <c r="AL38" s="208">
        <v>5738.4973799999998</v>
      </c>
      <c r="AM38" s="208">
        <v>5738.4973799999998</v>
      </c>
      <c r="AN38" s="208">
        <v>5738.4973799999998</v>
      </c>
      <c r="AO38" s="208">
        <v>5175.4125000000004</v>
      </c>
      <c r="AP38" s="190">
        <v>4140.33</v>
      </c>
      <c r="AQ38" s="312">
        <f t="shared" ca="1" si="0"/>
        <v>1</v>
      </c>
    </row>
    <row r="39" spans="1:50" ht="21.95" customHeight="1" x14ac:dyDescent="0.25">
      <c r="D39" s="320"/>
      <c r="E39" s="138"/>
      <c r="F39" s="139"/>
      <c r="G39" s="103"/>
      <c r="H39" s="67"/>
      <c r="I39" s="67"/>
      <c r="J39" s="2"/>
      <c r="K39" s="202">
        <f t="shared" si="2"/>
        <v>0</v>
      </c>
      <c r="L39" s="202">
        <f t="shared" si="2"/>
        <v>0</v>
      </c>
      <c r="M39" s="2"/>
      <c r="N39" s="13"/>
      <c r="O39" s="13"/>
      <c r="P39" s="2"/>
      <c r="Q39" s="587" t="s">
        <v>851</v>
      </c>
      <c r="R39" s="587" t="s">
        <v>851</v>
      </c>
      <c r="S39" s="587" t="s">
        <v>851</v>
      </c>
      <c r="T39" s="562" t="s">
        <v>851</v>
      </c>
      <c r="U39" s="562" t="s">
        <v>851</v>
      </c>
      <c r="V39" s="398" t="s">
        <v>851</v>
      </c>
      <c r="W39" s="398" t="s">
        <v>851</v>
      </c>
      <c r="X39" s="398" t="s">
        <v>851</v>
      </c>
      <c r="Y39" s="398" t="s">
        <v>851</v>
      </c>
      <c r="Z39" s="398" t="s">
        <v>851</v>
      </c>
      <c r="AA39" s="398" t="s">
        <v>851</v>
      </c>
      <c r="AB39" s="436" t="s">
        <v>851</v>
      </c>
      <c r="AC39" s="409" t="s">
        <v>851</v>
      </c>
      <c r="AD39" s="409" t="s">
        <v>851</v>
      </c>
      <c r="AE39" s="237" t="s">
        <v>841</v>
      </c>
      <c r="AF39" s="332"/>
      <c r="AG39" s="330"/>
      <c r="AH39" s="280"/>
      <c r="AI39" s="331"/>
      <c r="AJ39" s="331"/>
      <c r="AK39" s="208"/>
      <c r="AL39" s="208"/>
      <c r="AM39" s="208"/>
      <c r="AN39" s="208"/>
      <c r="AO39" s="208"/>
      <c r="AP39" s="190"/>
      <c r="AQ39" s="312" t="e">
        <f t="shared" ca="1" si="0"/>
        <v>#VALUE!</v>
      </c>
    </row>
    <row r="40" spans="1:50" s="66" customFormat="1" ht="23.1" customHeight="1" x14ac:dyDescent="0.25">
      <c r="A40" s="60"/>
      <c r="B40" s="60"/>
      <c r="C40" s="2"/>
      <c r="D40" s="615" t="s">
        <v>54</v>
      </c>
      <c r="E40" s="615"/>
      <c r="F40" s="615"/>
      <c r="G40" s="615"/>
      <c r="H40" s="615"/>
      <c r="I40" s="615"/>
      <c r="J40" s="60"/>
      <c r="K40" s="202">
        <f t="shared" si="2"/>
        <v>0</v>
      </c>
      <c r="L40" s="202">
        <f t="shared" si="2"/>
        <v>0</v>
      </c>
      <c r="M40" s="2"/>
      <c r="N40" s="13"/>
      <c r="O40" s="13"/>
      <c r="P40" s="60"/>
      <c r="Q40" s="588">
        <v>45590</v>
      </c>
      <c r="R40" s="588">
        <v>45590</v>
      </c>
      <c r="S40" s="588">
        <v>45590</v>
      </c>
      <c r="T40" s="571">
        <v>45569</v>
      </c>
      <c r="U40" s="571">
        <v>45569</v>
      </c>
      <c r="V40" s="553">
        <v>45483</v>
      </c>
      <c r="W40" s="476">
        <v>45455</v>
      </c>
      <c r="X40" s="476">
        <v>45425</v>
      </c>
      <c r="Y40" s="476">
        <v>45394</v>
      </c>
      <c r="Z40" s="473">
        <v>220324</v>
      </c>
      <c r="AA40" s="398"/>
      <c r="AB40" s="436"/>
      <c r="AC40" s="409">
        <v>1.1000000000000001</v>
      </c>
      <c r="AD40" s="409">
        <v>1.1000000000000001</v>
      </c>
      <c r="AE40" s="237">
        <v>1.25</v>
      </c>
      <c r="AF40" s="332"/>
      <c r="AG40" s="330"/>
      <c r="AH40" s="280"/>
      <c r="AI40" s="331"/>
      <c r="AJ40" s="331"/>
      <c r="AK40" s="208">
        <v>190.21464</v>
      </c>
      <c r="AL40" s="208">
        <v>190.21464</v>
      </c>
      <c r="AM40" s="208">
        <v>190.21464</v>
      </c>
      <c r="AN40" s="208">
        <v>190.21464</v>
      </c>
      <c r="AO40" s="208">
        <v>171.55</v>
      </c>
      <c r="AP40" s="192">
        <v>137.24</v>
      </c>
      <c r="AQ40" s="312">
        <f t="shared" ca="1" si="0"/>
        <v>1</v>
      </c>
      <c r="AR40" s="144"/>
      <c r="AT40" s="34"/>
    </row>
    <row r="41" spans="1:50" s="66" customFormat="1" ht="23.1" customHeight="1" x14ac:dyDescent="0.25">
      <c r="A41" s="448" t="s">
        <v>238</v>
      </c>
      <c r="B41" s="60">
        <v>161</v>
      </c>
      <c r="C41" s="2" t="s">
        <v>422</v>
      </c>
      <c r="D41" s="3" t="s">
        <v>129</v>
      </c>
      <c r="E41" s="116">
        <f t="shared" ref="E41:F50" si="6">K41</f>
        <v>1300</v>
      </c>
      <c r="F41" s="117">
        <f t="shared" si="6"/>
        <v>800</v>
      </c>
      <c r="G41" s="101"/>
      <c r="H41" s="45"/>
      <c r="I41" s="45"/>
      <c r="J41" s="62"/>
      <c r="K41" s="202">
        <f t="shared" si="2"/>
        <v>1300</v>
      </c>
      <c r="L41" s="202">
        <f t="shared" si="2"/>
        <v>800</v>
      </c>
      <c r="M41" s="51"/>
      <c r="N41" s="13">
        <f t="shared" si="3"/>
        <v>1285.625</v>
      </c>
      <c r="O41" s="13">
        <f t="shared" si="4"/>
        <v>771.375</v>
      </c>
      <c r="P41" s="63"/>
      <c r="Q41" s="587">
        <v>514.25</v>
      </c>
      <c r="R41" s="587">
        <v>514.25</v>
      </c>
      <c r="S41" s="587">
        <v>514.25</v>
      </c>
      <c r="T41" s="562">
        <v>467.49960000000004</v>
      </c>
      <c r="U41" s="562">
        <v>467.49960000000004</v>
      </c>
      <c r="V41" s="554">
        <v>467.49960000000004</v>
      </c>
      <c r="W41" s="477">
        <v>467.49960000000004</v>
      </c>
      <c r="X41" s="477">
        <v>467.49960000000004</v>
      </c>
      <c r="Y41" s="477">
        <v>467.49960000000004</v>
      </c>
      <c r="Z41" s="450">
        <v>432.87</v>
      </c>
      <c r="AA41" s="450">
        <v>417.76203450851102</v>
      </c>
      <c r="AB41" s="436">
        <v>379.78366773501</v>
      </c>
      <c r="AC41" s="409">
        <v>379.78366773501</v>
      </c>
      <c r="AD41" s="409">
        <v>379.78366773501</v>
      </c>
      <c r="AE41" s="367">
        <v>345.25787975909998</v>
      </c>
      <c r="AF41" s="303">
        <v>276.20630380727999</v>
      </c>
      <c r="AG41" s="289">
        <v>264.16058129999999</v>
      </c>
      <c r="AH41" s="277">
        <v>211.32846504</v>
      </c>
      <c r="AI41" s="263">
        <v>211.32846504</v>
      </c>
      <c r="AJ41" s="263">
        <v>211.32846504</v>
      </c>
      <c r="AK41" s="208">
        <v>190.21464</v>
      </c>
      <c r="AL41" s="208">
        <v>190.21464</v>
      </c>
      <c r="AM41" s="208">
        <v>190.21464</v>
      </c>
      <c r="AN41" s="208">
        <v>190.21464</v>
      </c>
      <c r="AO41" s="208">
        <v>171.55</v>
      </c>
      <c r="AP41" s="192">
        <v>137.24</v>
      </c>
      <c r="AQ41" s="312">
        <f t="shared" ca="1" si="0"/>
        <v>1</v>
      </c>
      <c r="AR41" s="144"/>
      <c r="AT41" s="34"/>
    </row>
    <row r="42" spans="1:50" ht="23.1" customHeight="1" x14ac:dyDescent="0.25">
      <c r="A42" s="449" t="s">
        <v>238</v>
      </c>
      <c r="B42" s="2">
        <v>162</v>
      </c>
      <c r="C42" s="2" t="s">
        <v>423</v>
      </c>
      <c r="D42" s="3" t="s">
        <v>130</v>
      </c>
      <c r="E42" s="116">
        <f t="shared" si="6"/>
        <v>1800</v>
      </c>
      <c r="F42" s="117">
        <f t="shared" si="6"/>
        <v>1100</v>
      </c>
      <c r="G42" s="101"/>
      <c r="H42" s="45"/>
      <c r="I42" s="45"/>
      <c r="J42" s="62"/>
      <c r="K42" s="202">
        <f t="shared" si="2"/>
        <v>1800</v>
      </c>
      <c r="L42" s="202">
        <f t="shared" si="2"/>
        <v>1100</v>
      </c>
      <c r="M42" s="51"/>
      <c r="N42" s="13">
        <f t="shared" si="3"/>
        <v>1760.9749999999999</v>
      </c>
      <c r="O42" s="13">
        <f t="shared" si="4"/>
        <v>1056.585</v>
      </c>
      <c r="P42" s="51"/>
      <c r="Q42" s="587">
        <v>704.39</v>
      </c>
      <c r="R42" s="587">
        <v>704.39</v>
      </c>
      <c r="S42" s="587">
        <v>704.39</v>
      </c>
      <c r="T42" s="562">
        <v>640.36</v>
      </c>
      <c r="U42" s="562">
        <v>640.36</v>
      </c>
      <c r="V42" s="554">
        <v>640.36</v>
      </c>
      <c r="W42" s="477">
        <v>664.50239999999997</v>
      </c>
      <c r="X42" s="477">
        <v>664.50239999999997</v>
      </c>
      <c r="Y42" s="477">
        <v>664.50239999999997</v>
      </c>
      <c r="Z42" s="450">
        <v>615.28</v>
      </c>
      <c r="AA42" s="450">
        <v>593.7980185920668</v>
      </c>
      <c r="AB42" s="436">
        <v>539.81638053824247</v>
      </c>
      <c r="AC42" s="409">
        <v>539.81638053824247</v>
      </c>
      <c r="AD42" s="409">
        <v>539.81638053824247</v>
      </c>
      <c r="AE42" s="367">
        <v>490.74216412567495</v>
      </c>
      <c r="AF42" s="303">
        <v>392.59373130053996</v>
      </c>
      <c r="AG42" s="289">
        <v>375.47219902499995</v>
      </c>
      <c r="AH42" s="277">
        <v>300.37775921999997</v>
      </c>
      <c r="AI42" s="263">
        <v>300.37775921999997</v>
      </c>
      <c r="AJ42" s="263">
        <v>300.37775921999997</v>
      </c>
      <c r="AK42" s="208">
        <v>270.36701999999997</v>
      </c>
      <c r="AL42" s="208">
        <v>270.36701999999997</v>
      </c>
      <c r="AM42" s="208">
        <v>270.36701999999997</v>
      </c>
      <c r="AN42" s="208">
        <v>270.36701999999997</v>
      </c>
      <c r="AO42" s="208">
        <v>243.83749999999998</v>
      </c>
      <c r="AP42" s="190">
        <v>195.07</v>
      </c>
      <c r="AQ42" s="312">
        <f t="shared" ca="1" si="0"/>
        <v>1</v>
      </c>
    </row>
    <row r="43" spans="1:50" ht="23.1" customHeight="1" x14ac:dyDescent="0.25">
      <c r="A43" s="449" t="s">
        <v>238</v>
      </c>
      <c r="B43" s="2">
        <v>163</v>
      </c>
      <c r="C43" s="2" t="s">
        <v>424</v>
      </c>
      <c r="D43" s="3" t="s">
        <v>640</v>
      </c>
      <c r="E43" s="116">
        <f t="shared" si="6"/>
        <v>1900</v>
      </c>
      <c r="F43" s="117">
        <f t="shared" si="6"/>
        <v>1100</v>
      </c>
      <c r="G43" s="101"/>
      <c r="H43" s="45"/>
      <c r="I43" s="45"/>
      <c r="J43" s="62"/>
      <c r="K43" s="202">
        <f t="shared" si="2"/>
        <v>1900</v>
      </c>
      <c r="L43" s="202">
        <f t="shared" si="2"/>
        <v>1100</v>
      </c>
      <c r="M43" s="51"/>
      <c r="N43" s="13">
        <f t="shared" si="3"/>
        <v>1827.5</v>
      </c>
      <c r="O43" s="13">
        <f t="shared" si="4"/>
        <v>1096.5</v>
      </c>
      <c r="P43" s="51"/>
      <c r="Q43" s="587">
        <v>731</v>
      </c>
      <c r="R43" s="587">
        <v>731</v>
      </c>
      <c r="S43" s="587">
        <v>731</v>
      </c>
      <c r="T43" s="562">
        <v>664.5</v>
      </c>
      <c r="U43" s="562">
        <v>664.5</v>
      </c>
      <c r="V43" s="554">
        <v>664.5</v>
      </c>
      <c r="W43" s="477">
        <v>640.35360000000003</v>
      </c>
      <c r="X43" s="477">
        <v>640.35360000000003</v>
      </c>
      <c r="Y43" s="477">
        <v>640.35360000000003</v>
      </c>
      <c r="Z43" s="450">
        <v>592.91999999999996</v>
      </c>
      <c r="AA43" s="450">
        <v>595.10694947838749</v>
      </c>
      <c r="AB43" s="436">
        <v>541.00631770762493</v>
      </c>
      <c r="AC43" s="420">
        <v>541.00631770762493</v>
      </c>
      <c r="AD43" s="409">
        <v>541.00631770762493</v>
      </c>
      <c r="AE43" s="367">
        <v>491.82392518874991</v>
      </c>
      <c r="AF43" s="303">
        <v>393.45914015099993</v>
      </c>
      <c r="AG43" s="289">
        <v>376.29986624999992</v>
      </c>
      <c r="AH43" s="277">
        <v>301.03989299999995</v>
      </c>
      <c r="AI43" s="263">
        <v>301.03989299999995</v>
      </c>
      <c r="AJ43" s="263">
        <v>301.03989299999995</v>
      </c>
      <c r="AK43" s="208">
        <v>270.96299999999997</v>
      </c>
      <c r="AL43" s="208">
        <v>270.96299999999997</v>
      </c>
      <c r="AM43" s="208">
        <v>270.96299999999997</v>
      </c>
      <c r="AN43" s="208">
        <v>270.96299999999997</v>
      </c>
      <c r="AO43" s="208">
        <v>244.375</v>
      </c>
      <c r="AP43" s="190">
        <v>195.5</v>
      </c>
      <c r="AQ43" s="312">
        <f t="shared" ca="1" si="0"/>
        <v>1</v>
      </c>
    </row>
    <row r="44" spans="1:50" ht="23.1" customHeight="1" x14ac:dyDescent="0.25">
      <c r="A44" s="449" t="s">
        <v>238</v>
      </c>
      <c r="B44" s="2">
        <v>164</v>
      </c>
      <c r="C44" s="2" t="s">
        <v>425</v>
      </c>
      <c r="D44" s="3" t="s">
        <v>226</v>
      </c>
      <c r="E44" s="116">
        <f t="shared" si="6"/>
        <v>2500</v>
      </c>
      <c r="F44" s="117">
        <f t="shared" si="6"/>
        <v>1500</v>
      </c>
      <c r="G44" s="101"/>
      <c r="H44" s="45"/>
      <c r="I44" s="45"/>
      <c r="J44" s="62"/>
      <c r="K44" s="202">
        <f t="shared" si="2"/>
        <v>2500</v>
      </c>
      <c r="L44" s="202">
        <f t="shared" si="2"/>
        <v>1500</v>
      </c>
      <c r="M44" s="51"/>
      <c r="N44" s="13">
        <f t="shared" si="3"/>
        <v>2451.1750000000002</v>
      </c>
      <c r="O44" s="13">
        <f t="shared" si="4"/>
        <v>1470.7049999999999</v>
      </c>
      <c r="P44" s="51"/>
      <c r="Q44" s="587">
        <v>980.47</v>
      </c>
      <c r="R44" s="587">
        <v>980.47</v>
      </c>
      <c r="S44" s="587">
        <v>980.47</v>
      </c>
      <c r="T44" s="562">
        <v>891.33479999999997</v>
      </c>
      <c r="U44" s="562">
        <v>891.33479999999997</v>
      </c>
      <c r="V44" s="554">
        <v>891.33479999999997</v>
      </c>
      <c r="W44" s="477">
        <v>891.33479999999997</v>
      </c>
      <c r="X44" s="477">
        <v>891.33479999999997</v>
      </c>
      <c r="Y44" s="477">
        <v>891.33479999999997</v>
      </c>
      <c r="Z44" s="450">
        <v>825.31</v>
      </c>
      <c r="AA44" s="450">
        <v>808.94972799939387</v>
      </c>
      <c r="AB44" s="436">
        <v>735.40884363581256</v>
      </c>
      <c r="AC44" s="409">
        <v>735.40884363581256</v>
      </c>
      <c r="AD44" s="409">
        <v>735.40884363581256</v>
      </c>
      <c r="AE44" s="367">
        <v>668.55349421437495</v>
      </c>
      <c r="AF44" s="303">
        <v>534.84279537149996</v>
      </c>
      <c r="AG44" s="289">
        <v>511.51759312499996</v>
      </c>
      <c r="AH44" s="277">
        <v>409.21407449999998</v>
      </c>
      <c r="AI44" s="263">
        <v>409.21407449999998</v>
      </c>
      <c r="AJ44" s="263">
        <v>409.21407449999998</v>
      </c>
      <c r="AK44" s="208">
        <v>368.3295</v>
      </c>
      <c r="AL44" s="208">
        <v>368.3295</v>
      </c>
      <c r="AM44" s="208">
        <v>368.3295</v>
      </c>
      <c r="AN44" s="208">
        <v>368.3295</v>
      </c>
      <c r="AO44" s="208">
        <v>332.1875</v>
      </c>
      <c r="AP44" s="190">
        <v>265.75</v>
      </c>
      <c r="AQ44" s="312">
        <f t="shared" ca="1" si="0"/>
        <v>1</v>
      </c>
    </row>
    <row r="45" spans="1:50" ht="23.1" customHeight="1" x14ac:dyDescent="0.25">
      <c r="A45" s="449" t="s">
        <v>238</v>
      </c>
      <c r="B45" s="2">
        <v>165</v>
      </c>
      <c r="C45" s="2" t="s">
        <v>426</v>
      </c>
      <c r="D45" s="3" t="s">
        <v>227</v>
      </c>
      <c r="E45" s="116">
        <f t="shared" si="6"/>
        <v>2700</v>
      </c>
      <c r="F45" s="117">
        <f t="shared" si="6"/>
        <v>1600</v>
      </c>
      <c r="G45" s="101"/>
      <c r="H45" s="45"/>
      <c r="I45" s="45"/>
      <c r="J45" s="62"/>
      <c r="K45" s="202">
        <f t="shared" si="2"/>
        <v>2700</v>
      </c>
      <c r="L45" s="202">
        <f t="shared" si="2"/>
        <v>1600</v>
      </c>
      <c r="M45" s="51"/>
      <c r="N45" s="13">
        <f t="shared" si="3"/>
        <v>2622.5</v>
      </c>
      <c r="O45" s="13">
        <f t="shared" si="4"/>
        <v>1573.5</v>
      </c>
      <c r="P45" s="51"/>
      <c r="Q45" s="587">
        <v>1049</v>
      </c>
      <c r="R45" s="587">
        <v>1049</v>
      </c>
      <c r="S45" s="587">
        <v>1049</v>
      </c>
      <c r="T45" s="562">
        <v>953.39160000000004</v>
      </c>
      <c r="U45" s="562">
        <v>953.39160000000004</v>
      </c>
      <c r="V45" s="554">
        <v>953.39160000000004</v>
      </c>
      <c r="W45" s="477">
        <v>953.39160000000004</v>
      </c>
      <c r="X45" s="477">
        <v>953.39160000000004</v>
      </c>
      <c r="Y45" s="477">
        <v>953.39160000000004</v>
      </c>
      <c r="Z45" s="450">
        <v>882.77</v>
      </c>
      <c r="AA45" s="450">
        <v>886.02444902646675</v>
      </c>
      <c r="AB45" s="436">
        <v>805.47677184224244</v>
      </c>
      <c r="AC45" s="409">
        <v>805.47677184224244</v>
      </c>
      <c r="AD45" s="409">
        <v>805.47677184224244</v>
      </c>
      <c r="AE45" s="367">
        <v>732.25161076567485</v>
      </c>
      <c r="AF45" s="303">
        <v>585.80128861253991</v>
      </c>
      <c r="AG45" s="289">
        <v>560.2537190249999</v>
      </c>
      <c r="AH45" s="277">
        <v>448.20297521999993</v>
      </c>
      <c r="AI45" s="263">
        <v>448.20297521999993</v>
      </c>
      <c r="AJ45" s="263">
        <v>448.20297521999993</v>
      </c>
      <c r="AK45" s="208">
        <v>403.42301999999995</v>
      </c>
      <c r="AL45" s="208">
        <v>403.42301999999995</v>
      </c>
      <c r="AM45" s="208">
        <v>403.42301999999995</v>
      </c>
      <c r="AN45" s="208">
        <v>403.42301999999995</v>
      </c>
      <c r="AO45" s="208">
        <v>363.83749999999998</v>
      </c>
      <c r="AP45" s="190">
        <v>291.07</v>
      </c>
      <c r="AQ45" s="312">
        <f t="shared" ca="1" si="0"/>
        <v>1</v>
      </c>
    </row>
    <row r="46" spans="1:50" ht="23.1" customHeight="1" x14ac:dyDescent="0.25">
      <c r="A46" s="449" t="s">
        <v>238</v>
      </c>
      <c r="B46" s="2">
        <v>166</v>
      </c>
      <c r="C46" s="2" t="s">
        <v>427</v>
      </c>
      <c r="D46" s="3" t="s">
        <v>228</v>
      </c>
      <c r="E46" s="116">
        <f t="shared" si="6"/>
        <v>3000</v>
      </c>
      <c r="F46" s="117">
        <f t="shared" si="6"/>
        <v>1800</v>
      </c>
      <c r="G46" s="101"/>
      <c r="H46" s="45"/>
      <c r="I46" s="45"/>
      <c r="J46" s="62"/>
      <c r="K46" s="202">
        <f t="shared" si="2"/>
        <v>3000</v>
      </c>
      <c r="L46" s="202">
        <f t="shared" si="2"/>
        <v>1800</v>
      </c>
      <c r="M46" s="51"/>
      <c r="N46" s="13">
        <f t="shared" si="3"/>
        <v>2956.2</v>
      </c>
      <c r="O46" s="13">
        <f t="shared" si="4"/>
        <v>1773.72</v>
      </c>
      <c r="P46" s="51"/>
      <c r="Q46" s="587">
        <v>1182.48</v>
      </c>
      <c r="R46" s="587">
        <v>1182.48</v>
      </c>
      <c r="S46" s="587">
        <v>1182.48</v>
      </c>
      <c r="T46" s="562">
        <v>1074.9780000000001</v>
      </c>
      <c r="U46" s="562">
        <v>1074.9780000000001</v>
      </c>
      <c r="V46" s="554">
        <v>1074.9780000000001</v>
      </c>
      <c r="W46" s="477">
        <v>1074.9780000000001</v>
      </c>
      <c r="X46" s="477">
        <v>1074.9780000000001</v>
      </c>
      <c r="Y46" s="477">
        <v>1074.9780000000001</v>
      </c>
      <c r="Z46" s="450">
        <v>995.35</v>
      </c>
      <c r="AA46" s="450">
        <v>975.57967385334246</v>
      </c>
      <c r="AB46" s="436">
        <v>886.89061259394759</v>
      </c>
      <c r="AC46" s="409">
        <v>886.89061259394759</v>
      </c>
      <c r="AD46" s="409">
        <v>886.89061259394759</v>
      </c>
      <c r="AE46" s="367">
        <v>806.26419326722498</v>
      </c>
      <c r="AF46" s="303">
        <v>645.01135461377999</v>
      </c>
      <c r="AG46" s="289">
        <v>616.88155567499996</v>
      </c>
      <c r="AH46" s="277">
        <v>493.50524453999998</v>
      </c>
      <c r="AI46" s="263">
        <v>493.50524453999998</v>
      </c>
      <c r="AJ46" s="263">
        <v>493.50524453999998</v>
      </c>
      <c r="AK46" s="208">
        <v>444.19914</v>
      </c>
      <c r="AL46" s="208">
        <v>444.19914</v>
      </c>
      <c r="AM46" s="208">
        <v>444.19914</v>
      </c>
      <c r="AN46" s="208">
        <v>444.19914</v>
      </c>
      <c r="AO46" s="208">
        <v>400.61250000000001</v>
      </c>
      <c r="AP46" s="190">
        <v>320.49</v>
      </c>
      <c r="AQ46" s="312">
        <f t="shared" ca="1" si="0"/>
        <v>1</v>
      </c>
    </row>
    <row r="47" spans="1:50" ht="23.1" customHeight="1" x14ac:dyDescent="0.25">
      <c r="A47" s="449" t="s">
        <v>238</v>
      </c>
      <c r="B47" s="2">
        <v>167</v>
      </c>
      <c r="C47" s="2" t="s">
        <v>428</v>
      </c>
      <c r="D47" s="3" t="s">
        <v>131</v>
      </c>
      <c r="E47" s="116">
        <f t="shared" si="6"/>
        <v>5300</v>
      </c>
      <c r="F47" s="117">
        <f t="shared" si="6"/>
        <v>3200</v>
      </c>
      <c r="G47" s="101"/>
      <c r="H47" s="45"/>
      <c r="I47" s="45"/>
      <c r="J47" s="62"/>
      <c r="K47" s="202">
        <f t="shared" si="2"/>
        <v>5300</v>
      </c>
      <c r="L47" s="202">
        <f t="shared" si="2"/>
        <v>3200</v>
      </c>
      <c r="M47" s="51"/>
      <c r="N47" s="13">
        <f t="shared" si="3"/>
        <v>5270.3250000000007</v>
      </c>
      <c r="O47" s="13">
        <f t="shared" si="4"/>
        <v>3162.1950000000002</v>
      </c>
      <c r="P47" s="51"/>
      <c r="Q47" s="587">
        <v>2108.13</v>
      </c>
      <c r="R47" s="587">
        <v>2108.13</v>
      </c>
      <c r="S47" s="587">
        <v>2108.13</v>
      </c>
      <c r="T47" s="562">
        <v>1916.48</v>
      </c>
      <c r="U47" s="562">
        <v>1916.48</v>
      </c>
      <c r="V47" s="554">
        <v>1916.48</v>
      </c>
      <c r="W47" s="477">
        <v>1916.48</v>
      </c>
      <c r="X47" s="477">
        <v>1916.48</v>
      </c>
      <c r="Y47" s="477">
        <v>1916.48</v>
      </c>
      <c r="Z47" s="450">
        <v>1774.52</v>
      </c>
      <c r="AA47" s="450">
        <v>1774.5200000000002</v>
      </c>
      <c r="AB47" s="436">
        <v>1613.2</v>
      </c>
      <c r="AC47" s="420">
        <v>1614</v>
      </c>
      <c r="AD47" s="409">
        <v>1613.2</v>
      </c>
      <c r="AE47" s="367">
        <v>1472.1329149999999</v>
      </c>
      <c r="AF47" s="303">
        <v>1177.706332</v>
      </c>
      <c r="AG47" s="289">
        <v>1126.345</v>
      </c>
      <c r="AH47" s="277">
        <v>901.07600000000002</v>
      </c>
      <c r="AI47" s="263">
        <v>901.07600000000002</v>
      </c>
      <c r="AJ47" s="263">
        <v>901.07600000000002</v>
      </c>
      <c r="AK47" s="208">
        <v>810.96245999999996</v>
      </c>
      <c r="AL47" s="208">
        <v>810.96245999999996</v>
      </c>
      <c r="AM47" s="208">
        <v>810.96245999999996</v>
      </c>
      <c r="AN47" s="208">
        <v>810.96245999999996</v>
      </c>
      <c r="AO47" s="208">
        <v>731.38750000000005</v>
      </c>
      <c r="AP47" s="190">
        <v>585.11</v>
      </c>
      <c r="AQ47" s="312">
        <f t="shared" ca="1" si="0"/>
        <v>1</v>
      </c>
    </row>
    <row r="48" spans="1:50" ht="23.1" customHeight="1" x14ac:dyDescent="0.25">
      <c r="A48" s="449" t="s">
        <v>238</v>
      </c>
      <c r="B48" s="2">
        <v>168</v>
      </c>
      <c r="C48" s="2" t="s">
        <v>429</v>
      </c>
      <c r="D48" s="3" t="s">
        <v>132</v>
      </c>
      <c r="E48" s="116">
        <f t="shared" si="6"/>
        <v>9000</v>
      </c>
      <c r="F48" s="117">
        <f t="shared" si="6"/>
        <v>5400</v>
      </c>
      <c r="G48" s="101"/>
      <c r="H48" s="45"/>
      <c r="I48" s="45"/>
      <c r="J48" s="62"/>
      <c r="K48" s="202">
        <f t="shared" si="2"/>
        <v>9000</v>
      </c>
      <c r="L48" s="202">
        <f t="shared" si="2"/>
        <v>5400</v>
      </c>
      <c r="M48" s="51"/>
      <c r="N48" s="13">
        <f t="shared" si="3"/>
        <v>8981.7749999999996</v>
      </c>
      <c r="O48" s="13">
        <f t="shared" si="4"/>
        <v>5389.0650000000005</v>
      </c>
      <c r="P48" s="51"/>
      <c r="Q48" s="587">
        <v>3592.71</v>
      </c>
      <c r="R48" s="587">
        <v>3592.71</v>
      </c>
      <c r="S48" s="587">
        <v>3592.71</v>
      </c>
      <c r="T48" s="562">
        <v>3266.1</v>
      </c>
      <c r="U48" s="562">
        <v>3266.1</v>
      </c>
      <c r="V48" s="554">
        <v>3266.1</v>
      </c>
      <c r="W48" s="477">
        <v>3266.1</v>
      </c>
      <c r="X48" s="477">
        <v>3266.1</v>
      </c>
      <c r="Y48" s="477">
        <v>3266.1</v>
      </c>
      <c r="Z48" s="450">
        <v>3024.16</v>
      </c>
      <c r="AA48" s="450">
        <v>3024.1640000000002</v>
      </c>
      <c r="AB48" s="436">
        <v>2749.24</v>
      </c>
      <c r="AC48" s="409">
        <v>2749.24</v>
      </c>
      <c r="AD48" s="409">
        <v>2749.24</v>
      </c>
      <c r="AE48" s="367">
        <v>2508.4250000000002</v>
      </c>
      <c r="AF48" s="303">
        <v>2006.74</v>
      </c>
      <c r="AG48" s="289">
        <v>3187.5</v>
      </c>
      <c r="AH48" s="277">
        <v>2550</v>
      </c>
      <c r="AI48" s="272">
        <v>2550</v>
      </c>
      <c r="AJ48" s="263">
        <v>1535.6000000000001</v>
      </c>
      <c r="AK48" s="208">
        <v>1382.03604</v>
      </c>
      <c r="AL48" s="208">
        <v>1382.03604</v>
      </c>
      <c r="AM48" s="208">
        <v>1382.03604</v>
      </c>
      <c r="AN48" s="208">
        <v>1382.03604</v>
      </c>
      <c r="AO48" s="208">
        <v>1246.425</v>
      </c>
      <c r="AP48" s="190">
        <v>997.14</v>
      </c>
      <c r="AQ48" s="312">
        <f t="shared" ca="1" si="0"/>
        <v>1</v>
      </c>
    </row>
    <row r="49" spans="1:44" ht="23.1" customHeight="1" x14ac:dyDescent="0.25">
      <c r="A49" s="449" t="s">
        <v>238</v>
      </c>
      <c r="B49" s="2">
        <v>169</v>
      </c>
      <c r="C49" s="2" t="s">
        <v>430</v>
      </c>
      <c r="D49" s="3" t="s">
        <v>133</v>
      </c>
      <c r="E49" s="116">
        <f t="shared" si="6"/>
        <v>12300</v>
      </c>
      <c r="F49" s="117">
        <f t="shared" si="6"/>
        <v>7400</v>
      </c>
      <c r="G49" s="101"/>
      <c r="H49" s="45"/>
      <c r="I49" s="45"/>
      <c r="J49" s="62"/>
      <c r="K49" s="202">
        <f>MROUND(N49+48,100)</f>
        <v>12300</v>
      </c>
      <c r="L49" s="202">
        <f t="shared" si="2"/>
        <v>7400</v>
      </c>
      <c r="M49" s="51"/>
      <c r="N49" s="13">
        <f t="shared" si="3"/>
        <v>12203.074999999999</v>
      </c>
      <c r="O49" s="13">
        <f t="shared" si="4"/>
        <v>7321.8449999999993</v>
      </c>
      <c r="P49" s="51"/>
      <c r="Q49" s="587">
        <v>4881.2299999999996</v>
      </c>
      <c r="R49" s="587">
        <v>4881.2299999999996</v>
      </c>
      <c r="S49" s="587">
        <v>4881.2299999999996</v>
      </c>
      <c r="T49" s="562">
        <v>4437.49</v>
      </c>
      <c r="U49" s="562">
        <v>4437.49</v>
      </c>
      <c r="V49" s="554">
        <v>4437.49</v>
      </c>
      <c r="W49" s="477">
        <v>4437.49</v>
      </c>
      <c r="X49" s="477">
        <v>4437.49</v>
      </c>
      <c r="Y49" s="477">
        <v>4437.49</v>
      </c>
      <c r="Z49" s="450">
        <v>4108.78</v>
      </c>
      <c r="AA49" s="450">
        <v>4108.7750000000005</v>
      </c>
      <c r="AB49" s="436">
        <v>3735.25</v>
      </c>
      <c r="AC49" s="409">
        <v>3735.25</v>
      </c>
      <c r="AD49" s="409">
        <v>3735.25</v>
      </c>
      <c r="AE49" s="367">
        <v>3408.5890162500004</v>
      </c>
      <c r="AF49" s="303">
        <v>2726.8712130000004</v>
      </c>
      <c r="AG49" s="289">
        <v>4186.25</v>
      </c>
      <c r="AH49" s="277">
        <v>3349</v>
      </c>
      <c r="AI49" s="272">
        <v>3349</v>
      </c>
      <c r="AJ49" s="263">
        <v>2086.3590000000004</v>
      </c>
      <c r="AK49" s="208">
        <v>1877.7112199999999</v>
      </c>
      <c r="AL49" s="208">
        <v>1877.7112199999999</v>
      </c>
      <c r="AM49" s="208">
        <v>1877.7112199999999</v>
      </c>
      <c r="AN49" s="208">
        <v>1877.7112199999999</v>
      </c>
      <c r="AO49" s="208">
        <v>1693.4625000000001</v>
      </c>
      <c r="AP49" s="190">
        <v>1354.77</v>
      </c>
      <c r="AQ49" s="312">
        <f t="shared" ca="1" si="0"/>
        <v>1</v>
      </c>
    </row>
    <row r="50" spans="1:44" ht="23.1" customHeight="1" x14ac:dyDescent="0.25">
      <c r="A50" s="449" t="s">
        <v>238</v>
      </c>
      <c r="B50" s="2">
        <v>170</v>
      </c>
      <c r="C50" s="2" t="s">
        <v>431</v>
      </c>
      <c r="D50" s="3" t="s">
        <v>134</v>
      </c>
      <c r="E50" s="116">
        <f t="shared" si="6"/>
        <v>15900</v>
      </c>
      <c r="F50" s="117">
        <f t="shared" si="6"/>
        <v>9600</v>
      </c>
      <c r="G50" s="101"/>
      <c r="H50" s="45"/>
      <c r="I50" s="45"/>
      <c r="J50" s="62"/>
      <c r="K50" s="202">
        <f t="shared" si="2"/>
        <v>15900</v>
      </c>
      <c r="L50" s="202">
        <f t="shared" si="2"/>
        <v>9600</v>
      </c>
      <c r="M50" s="51"/>
      <c r="N50" s="13">
        <f t="shared" si="3"/>
        <v>15881.025</v>
      </c>
      <c r="O50" s="13">
        <f t="shared" si="4"/>
        <v>9528.6149999999998</v>
      </c>
      <c r="P50" s="51"/>
      <c r="Q50" s="587">
        <v>6352.41</v>
      </c>
      <c r="R50" s="587">
        <v>6352.41</v>
      </c>
      <c r="S50" s="587">
        <v>6352.41</v>
      </c>
      <c r="T50" s="562">
        <v>5774.92</v>
      </c>
      <c r="U50" s="562">
        <v>5774.92</v>
      </c>
      <c r="V50" s="554">
        <v>5774.92</v>
      </c>
      <c r="W50" s="477">
        <v>5774.92</v>
      </c>
      <c r="X50" s="477">
        <v>5774.92</v>
      </c>
      <c r="Y50" s="477">
        <v>5774.92</v>
      </c>
      <c r="Z50" s="450">
        <v>5347.14</v>
      </c>
      <c r="AA50" s="450">
        <v>5347.1329999999998</v>
      </c>
      <c r="AB50" s="436">
        <v>4861.03</v>
      </c>
      <c r="AC50" s="409">
        <v>4861.03</v>
      </c>
      <c r="AD50" s="409">
        <v>4861.03</v>
      </c>
      <c r="AE50" s="367">
        <v>4435.25</v>
      </c>
      <c r="AF50" s="305">
        <v>3548.2</v>
      </c>
      <c r="AG50" s="289">
        <v>6570</v>
      </c>
      <c r="AH50" s="277">
        <v>5256</v>
      </c>
      <c r="AI50" s="272">
        <v>5256</v>
      </c>
      <c r="AJ50" s="263">
        <v>2571.1620000000003</v>
      </c>
      <c r="AK50" s="208">
        <v>2313.9269999999997</v>
      </c>
      <c r="AL50" s="208">
        <v>2313.9269999999997</v>
      </c>
      <c r="AM50" s="208">
        <v>2313.9269999999997</v>
      </c>
      <c r="AN50" s="208">
        <v>2313.9269999999997</v>
      </c>
      <c r="AO50" s="208">
        <v>2086.875</v>
      </c>
      <c r="AP50" s="190">
        <v>1669.5</v>
      </c>
      <c r="AQ50" s="312">
        <f t="shared" ca="1" si="0"/>
        <v>1</v>
      </c>
    </row>
    <row r="51" spans="1:44" ht="15" customHeight="1" x14ac:dyDescent="0.25">
      <c r="D51" s="320"/>
      <c r="E51" s="138"/>
      <c r="F51" s="139"/>
      <c r="G51" s="103"/>
      <c r="H51" s="67"/>
      <c r="I51" s="67"/>
      <c r="J51" s="2"/>
      <c r="K51" s="202">
        <f t="shared" si="2"/>
        <v>0</v>
      </c>
      <c r="L51" s="202">
        <f t="shared" si="2"/>
        <v>0</v>
      </c>
      <c r="M51" s="2"/>
      <c r="N51" s="13"/>
      <c r="O51" s="13"/>
      <c r="P51" s="2"/>
      <c r="Q51" s="398"/>
      <c r="R51" s="398"/>
      <c r="S51" s="398"/>
      <c r="T51" s="398"/>
      <c r="U51" s="398"/>
      <c r="V51" s="398"/>
      <c r="W51" s="398"/>
      <c r="X51" s="398"/>
      <c r="Y51" s="398"/>
      <c r="Z51" s="398"/>
      <c r="AA51" s="398"/>
      <c r="AB51" s="400"/>
      <c r="AC51" s="400"/>
      <c r="AD51" s="400"/>
      <c r="AE51" s="332"/>
      <c r="AF51" s="342"/>
      <c r="AG51" s="322"/>
      <c r="AH51" s="279"/>
      <c r="AI51" s="343"/>
      <c r="AJ51" s="323"/>
      <c r="AK51" s="209"/>
      <c r="AL51" s="209"/>
      <c r="AM51" s="209"/>
      <c r="AN51" s="209"/>
      <c r="AO51" s="209"/>
      <c r="AP51" s="191"/>
      <c r="AQ51" s="312" t="e">
        <f t="shared" ca="1" si="0"/>
        <v>#DIV/0!</v>
      </c>
    </row>
    <row r="52" spans="1:44" ht="23.1" customHeight="1" x14ac:dyDescent="0.25">
      <c r="D52" s="615" t="s">
        <v>44</v>
      </c>
      <c r="E52" s="615"/>
      <c r="F52" s="615"/>
      <c r="G52" s="615"/>
      <c r="H52" s="615"/>
      <c r="I52" s="615"/>
      <c r="J52" s="2"/>
      <c r="K52" s="202">
        <f t="shared" si="2"/>
        <v>0</v>
      </c>
      <c r="L52" s="202">
        <f t="shared" si="2"/>
        <v>0</v>
      </c>
      <c r="M52" s="2"/>
      <c r="N52" s="13"/>
      <c r="O52" s="13"/>
      <c r="P52" s="2"/>
      <c r="Q52" s="588">
        <v>45589</v>
      </c>
      <c r="R52" s="588">
        <v>45589</v>
      </c>
      <c r="S52" s="588">
        <v>45589</v>
      </c>
      <c r="T52" s="571">
        <v>45569</v>
      </c>
      <c r="U52" s="571">
        <v>45569</v>
      </c>
      <c r="V52" s="553">
        <v>45483</v>
      </c>
      <c r="W52" s="509">
        <v>45455</v>
      </c>
      <c r="X52" s="509">
        <v>45425</v>
      </c>
      <c r="Y52" s="480">
        <v>290224</v>
      </c>
      <c r="Z52" s="474">
        <v>220324</v>
      </c>
      <c r="AA52" s="398"/>
      <c r="AB52" s="400"/>
      <c r="AC52" s="400"/>
      <c r="AD52" s="400"/>
      <c r="AE52" s="332"/>
      <c r="AF52" s="342"/>
      <c r="AG52" s="322"/>
      <c r="AH52" s="279"/>
      <c r="AI52" s="343"/>
      <c r="AJ52" s="323"/>
      <c r="AK52" s="209"/>
      <c r="AL52" s="209"/>
      <c r="AM52" s="209"/>
      <c r="AN52" s="209"/>
      <c r="AO52" s="209"/>
      <c r="AP52" s="191"/>
      <c r="AQ52" s="312">
        <f t="shared" ca="1" si="0"/>
        <v>1</v>
      </c>
    </row>
    <row r="53" spans="1:44" ht="23.1" customHeight="1" x14ac:dyDescent="0.25">
      <c r="A53" s="517" t="s">
        <v>254</v>
      </c>
      <c r="B53" s="2">
        <v>422</v>
      </c>
      <c r="C53" s="2" t="s">
        <v>359</v>
      </c>
      <c r="D53" s="4" t="s">
        <v>562</v>
      </c>
      <c r="E53" s="116">
        <f t="shared" ref="E53:F61" si="7">K53</f>
        <v>1300</v>
      </c>
      <c r="F53" s="117">
        <f t="shared" si="7"/>
        <v>800</v>
      </c>
      <c r="G53" s="101"/>
      <c r="K53" s="202">
        <f t="shared" si="2"/>
        <v>1300</v>
      </c>
      <c r="L53" s="202">
        <f t="shared" si="2"/>
        <v>800</v>
      </c>
      <c r="M53" s="51"/>
      <c r="N53" s="13">
        <f t="shared" si="3"/>
        <v>1286.1000000000001</v>
      </c>
      <c r="O53" s="13">
        <f t="shared" si="4"/>
        <v>771.66000000000008</v>
      </c>
      <c r="P53" s="51"/>
      <c r="Q53" s="587">
        <v>514.44000000000005</v>
      </c>
      <c r="R53" s="587">
        <v>514.44000000000005</v>
      </c>
      <c r="S53" s="587">
        <v>514.44000000000005</v>
      </c>
      <c r="T53" s="562">
        <v>514.44000000000005</v>
      </c>
      <c r="U53" s="562">
        <v>514.44000000000005</v>
      </c>
      <c r="V53" s="554">
        <v>514.44000000000005</v>
      </c>
      <c r="W53" s="478">
        <v>605.46</v>
      </c>
      <c r="X53" s="478">
        <v>560.63</v>
      </c>
      <c r="Y53" s="478">
        <v>560.63</v>
      </c>
      <c r="Z53" s="398">
        <v>560.63</v>
      </c>
      <c r="AA53" s="398">
        <v>345.17</v>
      </c>
      <c r="AB53" s="436">
        <v>345.17</v>
      </c>
      <c r="AC53" s="409">
        <v>345.17</v>
      </c>
      <c r="AD53" s="409">
        <v>345.17</v>
      </c>
      <c r="AE53" s="367">
        <v>297.5625</v>
      </c>
      <c r="AF53" s="311">
        <v>257.08999999999997</v>
      </c>
      <c r="AG53" s="289">
        <v>243</v>
      </c>
      <c r="AH53" s="277">
        <v>194.4</v>
      </c>
      <c r="AI53" s="263">
        <v>194.4</v>
      </c>
      <c r="AJ53" s="263">
        <v>194.4</v>
      </c>
      <c r="AK53" s="208">
        <v>186.19523999999998</v>
      </c>
      <c r="AL53" s="208">
        <v>186.19523999999998</v>
      </c>
      <c r="AM53" s="208">
        <v>186.19523999999998</v>
      </c>
      <c r="AN53" s="208">
        <v>186.19523999999998</v>
      </c>
      <c r="AO53" s="208">
        <v>167.92500000000001</v>
      </c>
      <c r="AP53" s="191">
        <v>134.34</v>
      </c>
      <c r="AQ53" s="312">
        <f t="shared" ca="1" si="0"/>
        <v>1</v>
      </c>
    </row>
    <row r="54" spans="1:44" ht="23.1" customHeight="1" x14ac:dyDescent="0.25">
      <c r="A54" s="517" t="s">
        <v>254</v>
      </c>
      <c r="B54" s="2">
        <v>423</v>
      </c>
      <c r="C54" s="2" t="s">
        <v>360</v>
      </c>
      <c r="D54" s="4" t="s">
        <v>561</v>
      </c>
      <c r="E54" s="116">
        <f t="shared" si="7"/>
        <v>1600</v>
      </c>
      <c r="F54" s="117">
        <f t="shared" si="7"/>
        <v>1000</v>
      </c>
      <c r="G54" s="101"/>
      <c r="K54" s="202">
        <f t="shared" si="2"/>
        <v>1600</v>
      </c>
      <c r="L54" s="202">
        <f t="shared" si="2"/>
        <v>1000</v>
      </c>
      <c r="M54" s="51"/>
      <c r="N54" s="13">
        <f t="shared" si="3"/>
        <v>1513.65</v>
      </c>
      <c r="O54" s="13">
        <f t="shared" si="4"/>
        <v>908.19</v>
      </c>
      <c r="P54" s="51"/>
      <c r="Q54" s="587">
        <v>605.46</v>
      </c>
      <c r="R54" s="587">
        <v>605.46</v>
      </c>
      <c r="S54" s="587">
        <v>605.46</v>
      </c>
      <c r="T54" s="562">
        <v>605.46</v>
      </c>
      <c r="U54" s="562">
        <v>605.46</v>
      </c>
      <c r="V54" s="554">
        <v>605.46</v>
      </c>
      <c r="W54" s="478">
        <v>514.44000000000005</v>
      </c>
      <c r="X54" s="478">
        <v>476.34</v>
      </c>
      <c r="Y54" s="478">
        <v>476.34</v>
      </c>
      <c r="Z54" s="398">
        <v>476.34</v>
      </c>
      <c r="AA54" s="398">
        <v>406.25</v>
      </c>
      <c r="AB54" s="436">
        <v>406.25</v>
      </c>
      <c r="AC54" s="409">
        <v>406.25</v>
      </c>
      <c r="AD54" s="409">
        <v>406.25</v>
      </c>
      <c r="AE54" s="367">
        <v>321.36249999999995</v>
      </c>
      <c r="AF54" s="311">
        <v>238.05</v>
      </c>
      <c r="AG54" s="289">
        <v>225</v>
      </c>
      <c r="AH54" s="277">
        <v>180</v>
      </c>
      <c r="AI54" s="263">
        <v>180</v>
      </c>
      <c r="AJ54" s="263">
        <v>180</v>
      </c>
      <c r="AK54" s="208">
        <v>169.27217999999999</v>
      </c>
      <c r="AL54" s="208">
        <v>169.27217999999999</v>
      </c>
      <c r="AM54" s="208">
        <v>169.27217999999999</v>
      </c>
      <c r="AN54" s="208">
        <v>169.27217999999999</v>
      </c>
      <c r="AO54" s="208">
        <v>152.66249999999999</v>
      </c>
      <c r="AP54" s="191">
        <v>122.13</v>
      </c>
      <c r="AQ54" s="312">
        <f t="shared" ca="1" si="0"/>
        <v>1</v>
      </c>
    </row>
    <row r="55" spans="1:44" ht="23.1" customHeight="1" x14ac:dyDescent="0.25">
      <c r="A55" s="517" t="s">
        <v>254</v>
      </c>
      <c r="B55" s="2">
        <v>424</v>
      </c>
      <c r="C55" s="2" t="s">
        <v>362</v>
      </c>
      <c r="D55" s="4" t="s">
        <v>560</v>
      </c>
      <c r="E55" s="116">
        <f t="shared" si="7"/>
        <v>1800</v>
      </c>
      <c r="F55" s="117">
        <f t="shared" si="7"/>
        <v>1100</v>
      </c>
      <c r="G55" s="101"/>
      <c r="K55" s="202">
        <f t="shared" si="2"/>
        <v>1800</v>
      </c>
      <c r="L55" s="202">
        <f t="shared" si="2"/>
        <v>1100</v>
      </c>
      <c r="M55" s="51"/>
      <c r="N55" s="13">
        <f t="shared" si="3"/>
        <v>1714.8</v>
      </c>
      <c r="O55" s="13">
        <f t="shared" si="4"/>
        <v>1028.8799999999999</v>
      </c>
      <c r="P55" s="51"/>
      <c r="Q55" s="587">
        <v>685.92</v>
      </c>
      <c r="R55" s="587">
        <v>685.92</v>
      </c>
      <c r="S55" s="587">
        <v>685.92</v>
      </c>
      <c r="T55" s="562">
        <v>685.92</v>
      </c>
      <c r="U55" s="562">
        <v>685.92</v>
      </c>
      <c r="V55" s="554">
        <v>685.92</v>
      </c>
      <c r="W55" s="478">
        <v>685.92</v>
      </c>
      <c r="X55" s="478">
        <v>635.12</v>
      </c>
      <c r="Y55" s="478">
        <v>635.12</v>
      </c>
      <c r="Z55" s="398">
        <v>635.12</v>
      </c>
      <c r="AA55" s="398">
        <v>460.23</v>
      </c>
      <c r="AB55" s="436">
        <v>460.23</v>
      </c>
      <c r="AC55" s="409">
        <v>460.23</v>
      </c>
      <c r="AD55" s="409">
        <v>460.23</v>
      </c>
      <c r="AE55" s="367">
        <v>396.75</v>
      </c>
      <c r="AF55" s="311">
        <v>317.39999999999998</v>
      </c>
      <c r="AG55" s="289">
        <v>300</v>
      </c>
      <c r="AH55" s="277">
        <v>240</v>
      </c>
      <c r="AI55" s="263">
        <v>240</v>
      </c>
      <c r="AJ55" s="263">
        <v>240</v>
      </c>
      <c r="AK55" s="208">
        <v>207.05453999999997</v>
      </c>
      <c r="AL55" s="208">
        <v>207.05453999999997</v>
      </c>
      <c r="AM55" s="208">
        <v>207.05453999999997</v>
      </c>
      <c r="AN55" s="208">
        <v>207.05453999999997</v>
      </c>
      <c r="AO55" s="208">
        <v>186.73749999999998</v>
      </c>
      <c r="AP55" s="191">
        <v>149.38999999999999</v>
      </c>
      <c r="AQ55" s="312">
        <f t="shared" ca="1" si="0"/>
        <v>1</v>
      </c>
    </row>
    <row r="56" spans="1:44" ht="23.1" customHeight="1" x14ac:dyDescent="0.25">
      <c r="A56" s="517" t="s">
        <v>254</v>
      </c>
      <c r="B56" s="2">
        <v>425</v>
      </c>
      <c r="C56" s="2" t="s">
        <v>364</v>
      </c>
      <c r="D56" s="4" t="s">
        <v>559</v>
      </c>
      <c r="E56" s="116">
        <f t="shared" si="7"/>
        <v>2300</v>
      </c>
      <c r="F56" s="117">
        <f t="shared" si="7"/>
        <v>1400</v>
      </c>
      <c r="G56" s="101"/>
      <c r="K56" s="202">
        <f t="shared" si="2"/>
        <v>2300</v>
      </c>
      <c r="L56" s="202">
        <f t="shared" si="2"/>
        <v>1400</v>
      </c>
      <c r="M56" s="51"/>
      <c r="N56" s="13">
        <f t="shared" si="3"/>
        <v>2286.35</v>
      </c>
      <c r="O56" s="13">
        <f t="shared" si="4"/>
        <v>1371.81</v>
      </c>
      <c r="P56" s="51"/>
      <c r="Q56" s="587">
        <v>914.54</v>
      </c>
      <c r="R56" s="587">
        <v>914.54</v>
      </c>
      <c r="S56" s="587">
        <v>914.54</v>
      </c>
      <c r="T56" s="562">
        <v>914.54</v>
      </c>
      <c r="U56" s="562">
        <v>914.54</v>
      </c>
      <c r="V56" s="554">
        <v>914.54</v>
      </c>
      <c r="W56" s="478">
        <v>914.54</v>
      </c>
      <c r="X56" s="478">
        <v>846.8</v>
      </c>
      <c r="Y56" s="478">
        <v>846.8</v>
      </c>
      <c r="Z56" s="398">
        <v>846.8</v>
      </c>
      <c r="AA56" s="398">
        <v>613.63</v>
      </c>
      <c r="AB56" s="436">
        <v>613.63</v>
      </c>
      <c r="AC56" s="409">
        <v>613.63</v>
      </c>
      <c r="AD56" s="409">
        <v>613.63</v>
      </c>
      <c r="AE56" s="367">
        <v>529</v>
      </c>
      <c r="AF56" s="311">
        <v>423.2</v>
      </c>
      <c r="AG56" s="289">
        <v>400</v>
      </c>
      <c r="AH56" s="277">
        <v>320</v>
      </c>
      <c r="AI56" s="263">
        <v>320</v>
      </c>
      <c r="AJ56" s="263">
        <v>320</v>
      </c>
      <c r="AK56" s="208">
        <v>266.07041999999996</v>
      </c>
      <c r="AL56" s="208">
        <v>266.07041999999996</v>
      </c>
      <c r="AM56" s="208">
        <v>266.07041999999996</v>
      </c>
      <c r="AN56" s="208">
        <v>266.07041999999996</v>
      </c>
      <c r="AO56" s="208">
        <v>239.96250000000001</v>
      </c>
      <c r="AP56" s="191">
        <v>191.97</v>
      </c>
      <c r="AQ56" s="312">
        <f t="shared" ca="1" si="0"/>
        <v>1</v>
      </c>
    </row>
    <row r="57" spans="1:44" ht="23.1" customHeight="1" x14ac:dyDescent="0.25">
      <c r="A57" s="517" t="s">
        <v>254</v>
      </c>
      <c r="B57" s="2">
        <v>426</v>
      </c>
      <c r="C57" s="2" t="s">
        <v>365</v>
      </c>
      <c r="D57" s="4" t="s">
        <v>558</v>
      </c>
      <c r="E57" s="116">
        <f t="shared" si="7"/>
        <v>3100</v>
      </c>
      <c r="F57" s="117">
        <f t="shared" si="7"/>
        <v>1900</v>
      </c>
      <c r="G57" s="101"/>
      <c r="K57" s="202">
        <f t="shared" si="2"/>
        <v>3100</v>
      </c>
      <c r="L57" s="202">
        <f t="shared" si="2"/>
        <v>1900</v>
      </c>
      <c r="M57" s="51"/>
      <c r="N57" s="13">
        <f t="shared" si="3"/>
        <v>3072.3500000000004</v>
      </c>
      <c r="O57" s="13">
        <f t="shared" si="4"/>
        <v>1843.41</v>
      </c>
      <c r="P57" s="51"/>
      <c r="Q57" s="587">
        <v>1228.94</v>
      </c>
      <c r="R57" s="587">
        <v>1228.94</v>
      </c>
      <c r="S57" s="587">
        <v>1228.94</v>
      </c>
      <c r="T57" s="562">
        <v>1228.94</v>
      </c>
      <c r="U57" s="562">
        <v>1228.94</v>
      </c>
      <c r="V57" s="554">
        <v>1228.94</v>
      </c>
      <c r="W57" s="478">
        <v>1228.94</v>
      </c>
      <c r="X57" s="478">
        <v>1137.9000000000001</v>
      </c>
      <c r="Y57" s="478">
        <v>1137.9000000000001</v>
      </c>
      <c r="Z57" s="398">
        <v>1137.9000000000001</v>
      </c>
      <c r="AA57" s="398">
        <v>824.57</v>
      </c>
      <c r="AB57" s="436">
        <v>824.57</v>
      </c>
      <c r="AC57" s="409">
        <v>824.57</v>
      </c>
      <c r="AD57" s="409">
        <v>824.57</v>
      </c>
      <c r="AE57" s="367">
        <v>710.84999999999991</v>
      </c>
      <c r="AF57" s="311">
        <v>568.67999999999995</v>
      </c>
      <c r="AG57" s="289">
        <v>537.5</v>
      </c>
      <c r="AH57" s="277">
        <v>430</v>
      </c>
      <c r="AI57" s="263">
        <v>430</v>
      </c>
      <c r="AJ57" s="263">
        <v>430</v>
      </c>
      <c r="AK57" s="208">
        <v>341.37180000000001</v>
      </c>
      <c r="AL57" s="208">
        <v>341.37180000000001</v>
      </c>
      <c r="AM57" s="208">
        <v>341.37180000000001</v>
      </c>
      <c r="AN57" s="208">
        <v>341.37180000000001</v>
      </c>
      <c r="AO57" s="208">
        <v>307.875</v>
      </c>
      <c r="AP57" s="191">
        <v>246.3</v>
      </c>
      <c r="AQ57" s="312">
        <f t="shared" ca="1" si="0"/>
        <v>1</v>
      </c>
    </row>
    <row r="58" spans="1:44" ht="23.1" customHeight="1" x14ac:dyDescent="0.25">
      <c r="A58" s="517" t="s">
        <v>254</v>
      </c>
      <c r="B58" s="2">
        <v>427</v>
      </c>
      <c r="C58" s="2" t="s">
        <v>366</v>
      </c>
      <c r="D58" s="4" t="s">
        <v>557</v>
      </c>
      <c r="E58" s="116">
        <f t="shared" si="7"/>
        <v>3800</v>
      </c>
      <c r="F58" s="117">
        <f t="shared" si="7"/>
        <v>2300</v>
      </c>
      <c r="G58" s="101"/>
      <c r="K58" s="202">
        <f t="shared" si="2"/>
        <v>3800</v>
      </c>
      <c r="L58" s="202">
        <f t="shared" si="2"/>
        <v>2300</v>
      </c>
      <c r="M58" s="51"/>
      <c r="N58" s="13">
        <f t="shared" si="3"/>
        <v>3715.375</v>
      </c>
      <c r="O58" s="13">
        <f t="shared" si="4"/>
        <v>2229.2250000000004</v>
      </c>
      <c r="P58" s="51"/>
      <c r="Q58" s="587">
        <v>1486.15</v>
      </c>
      <c r="R58" s="587">
        <v>1486.15</v>
      </c>
      <c r="S58" s="587">
        <v>1486.15</v>
      </c>
      <c r="T58" s="562">
        <v>1486.15</v>
      </c>
      <c r="U58" s="562">
        <v>1486.15</v>
      </c>
      <c r="V58" s="554">
        <v>1486.15</v>
      </c>
      <c r="W58" s="478">
        <v>1486.15</v>
      </c>
      <c r="X58" s="478">
        <v>1376.08</v>
      </c>
      <c r="Y58" s="478">
        <v>1376.08</v>
      </c>
      <c r="Z58" s="398">
        <v>1376.08</v>
      </c>
      <c r="AA58" s="398">
        <v>997.16</v>
      </c>
      <c r="AB58" s="436">
        <v>997.16</v>
      </c>
      <c r="AC58" s="409">
        <v>997.16</v>
      </c>
      <c r="AD58" s="409">
        <v>997.16</v>
      </c>
      <c r="AE58" s="367">
        <v>859.625</v>
      </c>
      <c r="AF58" s="311">
        <v>687.7</v>
      </c>
      <c r="AG58" s="289">
        <v>650</v>
      </c>
      <c r="AH58" s="277">
        <v>520</v>
      </c>
      <c r="AI58" s="263">
        <v>520</v>
      </c>
      <c r="AJ58" s="263">
        <v>520</v>
      </c>
      <c r="AK58" s="208">
        <v>422.72999999999996</v>
      </c>
      <c r="AL58" s="208">
        <v>422.72999999999996</v>
      </c>
      <c r="AM58" s="208">
        <v>422.72999999999996</v>
      </c>
      <c r="AN58" s="208">
        <v>422.72999999999996</v>
      </c>
      <c r="AO58" s="208">
        <v>381.25</v>
      </c>
      <c r="AP58" s="191">
        <v>305</v>
      </c>
      <c r="AQ58" s="312">
        <f t="shared" ca="1" si="0"/>
        <v>1</v>
      </c>
    </row>
    <row r="59" spans="1:44" ht="23.1" customHeight="1" x14ac:dyDescent="0.25">
      <c r="A59" s="517" t="s">
        <v>254</v>
      </c>
      <c r="B59" s="2">
        <v>428</v>
      </c>
      <c r="C59" s="2" t="s">
        <v>367</v>
      </c>
      <c r="D59" s="4" t="s">
        <v>556</v>
      </c>
      <c r="E59" s="116">
        <f t="shared" si="7"/>
        <v>4500</v>
      </c>
      <c r="F59" s="117">
        <f t="shared" si="7"/>
        <v>2700</v>
      </c>
      <c r="G59" s="101"/>
      <c r="K59" s="202">
        <f t="shared" si="2"/>
        <v>4500</v>
      </c>
      <c r="L59" s="202">
        <f t="shared" si="2"/>
        <v>2700</v>
      </c>
      <c r="M59" s="51"/>
      <c r="N59" s="13">
        <f t="shared" si="3"/>
        <v>4429.9750000000004</v>
      </c>
      <c r="O59" s="13">
        <f t="shared" si="4"/>
        <v>2657.9850000000001</v>
      </c>
      <c r="P59" s="51"/>
      <c r="Q59" s="587">
        <v>1771.99</v>
      </c>
      <c r="R59" s="587">
        <v>1771.99</v>
      </c>
      <c r="S59" s="587">
        <v>1771.99</v>
      </c>
      <c r="T59" s="562">
        <v>1771.99</v>
      </c>
      <c r="U59" s="562">
        <v>1771.99</v>
      </c>
      <c r="V59" s="554">
        <v>1771.99</v>
      </c>
      <c r="W59" s="478">
        <v>1771.99</v>
      </c>
      <c r="X59" s="478">
        <v>1640.73</v>
      </c>
      <c r="Y59" s="478">
        <v>1640.73</v>
      </c>
      <c r="Z59" s="398">
        <v>1640.73</v>
      </c>
      <c r="AA59" s="398">
        <v>1188.93</v>
      </c>
      <c r="AB59" s="436">
        <v>1188.93</v>
      </c>
      <c r="AC59" s="409">
        <v>1188.93</v>
      </c>
      <c r="AD59" s="409">
        <v>1188.93</v>
      </c>
      <c r="AE59" s="367">
        <v>1024.9375</v>
      </c>
      <c r="AF59" s="311">
        <v>819.95</v>
      </c>
      <c r="AG59" s="289">
        <v>775</v>
      </c>
      <c r="AH59" s="277">
        <v>620</v>
      </c>
      <c r="AI59" s="263">
        <v>620</v>
      </c>
      <c r="AJ59" s="263">
        <v>620</v>
      </c>
      <c r="AK59" s="208">
        <v>480.52619999999996</v>
      </c>
      <c r="AL59" s="208">
        <v>480.52619999999996</v>
      </c>
      <c r="AM59" s="208">
        <v>480.52619999999996</v>
      </c>
      <c r="AN59" s="208">
        <v>480.52619999999996</v>
      </c>
      <c r="AO59" s="208">
        <v>433.375</v>
      </c>
      <c r="AP59" s="191">
        <v>346.7</v>
      </c>
      <c r="AQ59" s="312">
        <f t="shared" ca="1" si="0"/>
        <v>1</v>
      </c>
    </row>
    <row r="60" spans="1:44" ht="23.1" customHeight="1" x14ac:dyDescent="0.25">
      <c r="A60" s="517" t="s">
        <v>254</v>
      </c>
      <c r="B60" s="2">
        <v>429</v>
      </c>
      <c r="C60" s="2" t="s">
        <v>361</v>
      </c>
      <c r="D60" s="4" t="s">
        <v>203</v>
      </c>
      <c r="E60" s="116">
        <f t="shared" si="7"/>
        <v>2000</v>
      </c>
      <c r="F60" s="117">
        <f t="shared" si="7"/>
        <v>1200</v>
      </c>
      <c r="G60" s="101"/>
      <c r="K60" s="202">
        <f t="shared" si="2"/>
        <v>2000</v>
      </c>
      <c r="L60" s="202">
        <f t="shared" si="2"/>
        <v>1200</v>
      </c>
      <c r="M60" s="51"/>
      <c r="N60" s="13">
        <f t="shared" si="3"/>
        <v>1908.5</v>
      </c>
      <c r="O60" s="13">
        <f t="shared" si="4"/>
        <v>1145.0999999999999</v>
      </c>
      <c r="P60" s="51"/>
      <c r="Q60" s="587">
        <v>763.4</v>
      </c>
      <c r="R60" s="587">
        <v>763.4</v>
      </c>
      <c r="S60" s="587">
        <v>763.4</v>
      </c>
      <c r="T60" s="562">
        <v>763.4</v>
      </c>
      <c r="U60" s="562">
        <v>763.4</v>
      </c>
      <c r="V60" s="554">
        <v>763.4</v>
      </c>
      <c r="W60" s="478">
        <v>763.4</v>
      </c>
      <c r="X60" s="478">
        <v>706.86</v>
      </c>
      <c r="Y60" s="478">
        <v>706.86</v>
      </c>
      <c r="Z60" s="398">
        <v>706.86</v>
      </c>
      <c r="AA60" s="398">
        <v>512.21</v>
      </c>
      <c r="AB60" s="436">
        <v>512.21</v>
      </c>
      <c r="AC60" s="409">
        <v>512.21</v>
      </c>
      <c r="AD60" s="409">
        <v>512.21</v>
      </c>
      <c r="AE60" s="367">
        <v>405.08749999999998</v>
      </c>
      <c r="AF60" s="311">
        <v>324.07</v>
      </c>
      <c r="AG60" s="289">
        <v>321.625</v>
      </c>
      <c r="AH60" s="277">
        <v>257.3</v>
      </c>
      <c r="AI60" s="263">
        <v>257.3</v>
      </c>
      <c r="AJ60" s="263">
        <v>257.3</v>
      </c>
      <c r="AK60" s="208">
        <v>247.49801999999997</v>
      </c>
      <c r="AL60" s="208">
        <v>247.49801999999997</v>
      </c>
      <c r="AM60" s="208">
        <v>247.49801999999997</v>
      </c>
      <c r="AN60" s="208">
        <v>247.49801999999997</v>
      </c>
      <c r="AO60" s="208">
        <v>223.21249999999998</v>
      </c>
      <c r="AP60" s="191">
        <v>178.57</v>
      </c>
      <c r="AQ60" s="312">
        <f t="shared" ca="1" si="0"/>
        <v>1</v>
      </c>
    </row>
    <row r="61" spans="1:44" ht="23.1" customHeight="1" x14ac:dyDescent="0.25">
      <c r="A61" s="517" t="s">
        <v>254</v>
      </c>
      <c r="B61" s="2">
        <v>430</v>
      </c>
      <c r="C61" s="2" t="s">
        <v>363</v>
      </c>
      <c r="D61" s="4" t="s">
        <v>205</v>
      </c>
      <c r="E61" s="116">
        <f t="shared" si="7"/>
        <v>3100</v>
      </c>
      <c r="F61" s="117">
        <f t="shared" si="7"/>
        <v>1900</v>
      </c>
      <c r="G61" s="101"/>
      <c r="K61" s="202">
        <f t="shared" si="2"/>
        <v>3100</v>
      </c>
      <c r="L61" s="202">
        <f t="shared" si="2"/>
        <v>1900</v>
      </c>
      <c r="M61" s="51"/>
      <c r="N61" s="13">
        <f t="shared" si="3"/>
        <v>3046.7250000000004</v>
      </c>
      <c r="O61" s="13">
        <f t="shared" si="4"/>
        <v>1828.0350000000001</v>
      </c>
      <c r="P61" s="51"/>
      <c r="Q61" s="587">
        <v>1218.69</v>
      </c>
      <c r="R61" s="587">
        <v>1218.69</v>
      </c>
      <c r="S61" s="587">
        <v>1218.69</v>
      </c>
      <c r="T61" s="562">
        <v>1218.69</v>
      </c>
      <c r="U61" s="562">
        <v>1218.69</v>
      </c>
      <c r="V61" s="554">
        <v>1218.69</v>
      </c>
      <c r="W61" s="478">
        <v>1218.69</v>
      </c>
      <c r="X61" s="478">
        <v>1128.4100000000001</v>
      </c>
      <c r="Y61" s="478">
        <v>1128.4100000000001</v>
      </c>
      <c r="Z61" s="398">
        <v>1128.4100000000001</v>
      </c>
      <c r="AA61" s="398">
        <v>817.69</v>
      </c>
      <c r="AB61" s="436">
        <v>817.69</v>
      </c>
      <c r="AC61" s="409">
        <v>817.69</v>
      </c>
      <c r="AD61" s="409">
        <v>817.69</v>
      </c>
      <c r="AE61" s="367">
        <v>590.45000000000005</v>
      </c>
      <c r="AF61" s="311">
        <v>472.36</v>
      </c>
      <c r="AG61" s="289">
        <v>513.4375</v>
      </c>
      <c r="AH61" s="277">
        <v>410.75</v>
      </c>
      <c r="AI61" s="263">
        <v>410.75</v>
      </c>
      <c r="AJ61" s="263">
        <v>410.75</v>
      </c>
      <c r="AK61" s="208">
        <v>395.09315999999995</v>
      </c>
      <c r="AL61" s="208">
        <v>395.09315999999995</v>
      </c>
      <c r="AM61" s="208">
        <v>395.09315999999995</v>
      </c>
      <c r="AN61" s="208">
        <v>395.09315999999995</v>
      </c>
      <c r="AO61" s="208">
        <v>356.32499999999999</v>
      </c>
      <c r="AP61" s="191">
        <v>285.06</v>
      </c>
      <c r="AQ61" s="312">
        <f t="shared" ca="1" si="0"/>
        <v>1</v>
      </c>
    </row>
    <row r="62" spans="1:44" ht="15" customHeight="1" x14ac:dyDescent="0.25">
      <c r="D62" s="136"/>
      <c r="E62" s="138"/>
      <c r="F62" s="139"/>
      <c r="J62" s="34"/>
      <c r="K62" s="202">
        <f t="shared" si="2"/>
        <v>0</v>
      </c>
      <c r="L62" s="202">
        <f t="shared" si="2"/>
        <v>0</v>
      </c>
      <c r="M62" s="2"/>
      <c r="N62" s="13"/>
      <c r="O62" s="13"/>
      <c r="P62" s="2"/>
      <c r="Q62" s="398"/>
      <c r="R62" s="398"/>
      <c r="S62" s="398"/>
      <c r="T62" s="398"/>
      <c r="U62" s="398"/>
      <c r="V62" s="398"/>
      <c r="W62" s="398"/>
      <c r="X62" s="398"/>
      <c r="Y62" s="398"/>
      <c r="Z62" s="398"/>
      <c r="AA62" s="398"/>
      <c r="AB62" s="400"/>
      <c r="AC62" s="400"/>
      <c r="AD62" s="400"/>
      <c r="AE62" s="332"/>
      <c r="AF62" s="340"/>
      <c r="AG62" s="330"/>
      <c r="AH62" s="280"/>
      <c r="AI62" s="331"/>
      <c r="AJ62" s="331"/>
      <c r="AK62" s="208"/>
      <c r="AL62" s="208"/>
      <c r="AM62" s="208"/>
      <c r="AN62" s="208"/>
      <c r="AO62" s="208"/>
      <c r="AP62" s="191"/>
      <c r="AQ62" s="312" t="e">
        <f t="shared" ca="1" si="0"/>
        <v>#DIV/0!</v>
      </c>
    </row>
    <row r="63" spans="1:44" ht="23.1" customHeight="1" x14ac:dyDescent="0.25">
      <c r="D63" s="615" t="s">
        <v>945</v>
      </c>
      <c r="E63" s="615"/>
      <c r="F63" s="615"/>
      <c r="G63" s="615"/>
      <c r="H63" s="615"/>
      <c r="I63" s="615"/>
      <c r="J63" s="34"/>
      <c r="K63" s="202">
        <f t="shared" si="2"/>
        <v>0</v>
      </c>
      <c r="L63" s="202">
        <f t="shared" si="2"/>
        <v>0</v>
      </c>
      <c r="M63" s="2"/>
      <c r="N63" s="13"/>
      <c r="O63" s="13"/>
      <c r="P63" s="2"/>
      <c r="Q63" s="588">
        <v>45589</v>
      </c>
      <c r="R63" s="588">
        <v>45589</v>
      </c>
      <c r="S63" s="588">
        <v>45589</v>
      </c>
      <c r="T63" s="571">
        <v>45569</v>
      </c>
      <c r="U63" s="571">
        <v>45569</v>
      </c>
      <c r="V63" s="553">
        <v>45483</v>
      </c>
      <c r="W63" s="528">
        <v>45455</v>
      </c>
      <c r="X63" s="523">
        <v>45426</v>
      </c>
      <c r="Y63" s="481">
        <v>220324</v>
      </c>
      <c r="Z63" s="472">
        <v>220324</v>
      </c>
      <c r="AA63" s="398"/>
      <c r="AB63" s="400"/>
      <c r="AC63" s="400"/>
      <c r="AD63" s="400"/>
      <c r="AE63" s="332"/>
      <c r="AF63" s="340"/>
      <c r="AG63" s="330"/>
      <c r="AH63" s="280"/>
      <c r="AI63" s="331"/>
      <c r="AJ63" s="331"/>
      <c r="AK63" s="208"/>
      <c r="AL63" s="208"/>
      <c r="AM63" s="208"/>
      <c r="AN63" s="208"/>
      <c r="AO63" s="208"/>
      <c r="AP63" s="191"/>
      <c r="AQ63" s="312">
        <f t="shared" ca="1" si="0"/>
        <v>1</v>
      </c>
    </row>
    <row r="64" spans="1:44" s="66" customFormat="1" ht="23.1" customHeight="1" x14ac:dyDescent="0.25">
      <c r="A64" s="519" t="s">
        <v>255</v>
      </c>
      <c r="B64" s="2">
        <v>1618</v>
      </c>
      <c r="C64" s="2" t="s">
        <v>388</v>
      </c>
      <c r="D64" s="4" t="s">
        <v>210</v>
      </c>
      <c r="E64" s="116">
        <f t="shared" ref="E64:F76" si="8">K64</f>
        <v>700</v>
      </c>
      <c r="F64" s="117">
        <f t="shared" si="8"/>
        <v>400</v>
      </c>
      <c r="G64" s="101"/>
      <c r="H64" s="2"/>
      <c r="I64" s="2"/>
      <c r="J64" s="71"/>
      <c r="K64" s="202">
        <f t="shared" si="2"/>
        <v>700</v>
      </c>
      <c r="L64" s="202">
        <f t="shared" si="2"/>
        <v>400</v>
      </c>
      <c r="M64" s="51"/>
      <c r="N64" s="13">
        <f t="shared" si="3"/>
        <v>625</v>
      </c>
      <c r="O64" s="13">
        <f t="shared" si="4"/>
        <v>375</v>
      </c>
      <c r="P64" s="63"/>
      <c r="Q64" s="587">
        <v>250</v>
      </c>
      <c r="R64" s="587">
        <v>250</v>
      </c>
      <c r="S64" s="587">
        <v>250</v>
      </c>
      <c r="T64" s="562">
        <v>227.28</v>
      </c>
      <c r="U64" s="562">
        <v>227.28</v>
      </c>
      <c r="V64" s="554">
        <v>227.28</v>
      </c>
      <c r="W64" s="529">
        <v>227.28</v>
      </c>
      <c r="X64" s="520">
        <v>210.44</v>
      </c>
      <c r="Y64" s="482">
        <v>194.86</v>
      </c>
      <c r="Z64" s="467">
        <v>194.86</v>
      </c>
      <c r="AA64" s="398">
        <v>158.50575365625002</v>
      </c>
      <c r="AB64" s="400">
        <v>158.50575365625002</v>
      </c>
      <c r="AC64" s="410">
        <v>158.50575365625002</v>
      </c>
      <c r="AD64" s="410">
        <v>158.50575365625002</v>
      </c>
      <c r="AE64" s="367">
        <v>144.0961396875</v>
      </c>
      <c r="AF64" s="300">
        <v>115.27691175000001</v>
      </c>
      <c r="AG64" s="289">
        <v>115.27691175000001</v>
      </c>
      <c r="AH64" s="277">
        <v>92.221529400000009</v>
      </c>
      <c r="AI64" s="263">
        <v>92.221529400000009</v>
      </c>
      <c r="AJ64" s="263">
        <v>92.221529400000009</v>
      </c>
      <c r="AK64" s="208">
        <v>83.837754000000004</v>
      </c>
      <c r="AL64" s="208">
        <v>83.837754000000004</v>
      </c>
      <c r="AM64" s="208">
        <v>83.837754000000004</v>
      </c>
      <c r="AN64" s="208">
        <v>83.837754000000004</v>
      </c>
      <c r="AO64" s="208">
        <v>75.611250000000013</v>
      </c>
      <c r="AP64" s="192">
        <v>60.489000000000004</v>
      </c>
      <c r="AQ64" s="312">
        <f t="shared" ca="1" si="0"/>
        <v>1</v>
      </c>
      <c r="AR64" s="144"/>
    </row>
    <row r="65" spans="1:50" ht="23.1" customHeight="1" x14ac:dyDescent="0.25">
      <c r="A65" s="519" t="s">
        <v>255</v>
      </c>
      <c r="B65" s="2">
        <v>1619</v>
      </c>
      <c r="C65" s="2" t="s">
        <v>389</v>
      </c>
      <c r="D65" s="4" t="s">
        <v>211</v>
      </c>
      <c r="E65" s="116">
        <f t="shared" si="8"/>
        <v>1100</v>
      </c>
      <c r="F65" s="117">
        <f t="shared" si="8"/>
        <v>700</v>
      </c>
      <c r="G65" s="101"/>
      <c r="J65" s="71"/>
      <c r="K65" s="202">
        <f t="shared" si="2"/>
        <v>1100</v>
      </c>
      <c r="L65" s="202">
        <f t="shared" si="2"/>
        <v>700</v>
      </c>
      <c r="M65" s="51"/>
      <c r="N65" s="13">
        <f t="shared" si="3"/>
        <v>1032.7</v>
      </c>
      <c r="O65" s="13">
        <f t="shared" si="4"/>
        <v>619.62</v>
      </c>
      <c r="P65" s="51"/>
      <c r="Q65" s="587">
        <v>413.08</v>
      </c>
      <c r="R65" s="587">
        <v>413.08</v>
      </c>
      <c r="S65" s="587">
        <v>413.08</v>
      </c>
      <c r="T65" s="562">
        <v>375.53</v>
      </c>
      <c r="U65" s="562">
        <v>375.53</v>
      </c>
      <c r="V65" s="554">
        <v>375.53</v>
      </c>
      <c r="W65" s="529">
        <v>375.53</v>
      </c>
      <c r="X65" s="520">
        <v>347.71</v>
      </c>
      <c r="Y65" s="482">
        <v>321.95</v>
      </c>
      <c r="Z65" s="467">
        <v>321.95</v>
      </c>
      <c r="AA65" s="398">
        <v>261.84147412500005</v>
      </c>
      <c r="AB65" s="400">
        <v>261.84147412500005</v>
      </c>
      <c r="AC65" s="410">
        <v>261.84147412500005</v>
      </c>
      <c r="AD65" s="410">
        <v>261.84147412500005</v>
      </c>
      <c r="AE65" s="367">
        <v>238.03770375000002</v>
      </c>
      <c r="AF65" s="300">
        <v>190.43016300000002</v>
      </c>
      <c r="AG65" s="289">
        <v>190.43016300000002</v>
      </c>
      <c r="AH65" s="277">
        <v>152.34413040000001</v>
      </c>
      <c r="AI65" s="263">
        <v>152.34413040000001</v>
      </c>
      <c r="AJ65" s="263">
        <v>152.34413040000001</v>
      </c>
      <c r="AK65" s="208">
        <v>138.494664</v>
      </c>
      <c r="AL65" s="208">
        <v>138.494664</v>
      </c>
      <c r="AM65" s="208">
        <v>138.494664</v>
      </c>
      <c r="AN65" s="208">
        <v>138.494664</v>
      </c>
      <c r="AO65" s="208">
        <v>124.905</v>
      </c>
      <c r="AP65" s="190">
        <v>99.924000000000007</v>
      </c>
      <c r="AQ65" s="312">
        <f t="shared" ca="1" si="0"/>
        <v>1</v>
      </c>
    </row>
    <row r="66" spans="1:50" ht="23.1" customHeight="1" x14ac:dyDescent="0.25">
      <c r="A66" s="519" t="s">
        <v>255</v>
      </c>
      <c r="B66" s="2">
        <v>1620</v>
      </c>
      <c r="C66" s="2" t="s">
        <v>390</v>
      </c>
      <c r="D66" s="4" t="s">
        <v>212</v>
      </c>
      <c r="E66" s="116">
        <f t="shared" si="8"/>
        <v>1400</v>
      </c>
      <c r="F66" s="117">
        <f t="shared" si="8"/>
        <v>900</v>
      </c>
      <c r="G66" s="101"/>
      <c r="J66" s="71"/>
      <c r="K66" s="202">
        <f t="shared" si="2"/>
        <v>1400</v>
      </c>
      <c r="L66" s="202">
        <f t="shared" si="2"/>
        <v>900</v>
      </c>
      <c r="M66" s="51"/>
      <c r="N66" s="13">
        <f t="shared" si="3"/>
        <v>1375.25</v>
      </c>
      <c r="O66" s="13">
        <f t="shared" si="4"/>
        <v>825.15000000000009</v>
      </c>
      <c r="P66" s="51"/>
      <c r="Q66" s="587">
        <v>550.1</v>
      </c>
      <c r="R66" s="587">
        <v>550.1</v>
      </c>
      <c r="S66" s="587">
        <v>550.1</v>
      </c>
      <c r="T66" s="562">
        <v>500.09</v>
      </c>
      <c r="U66" s="562">
        <v>500.09</v>
      </c>
      <c r="V66" s="554">
        <v>500.09</v>
      </c>
      <c r="W66" s="529">
        <v>500.09</v>
      </c>
      <c r="X66" s="520">
        <v>463.05</v>
      </c>
      <c r="Y66" s="482">
        <v>428.75</v>
      </c>
      <c r="Z66" s="467">
        <v>428.75</v>
      </c>
      <c r="AA66" s="398">
        <v>348.74724740624998</v>
      </c>
      <c r="AB66" s="400">
        <v>348.74724740624998</v>
      </c>
      <c r="AC66" s="410">
        <v>348.74724740624998</v>
      </c>
      <c r="AD66" s="410">
        <v>348.74724740624998</v>
      </c>
      <c r="AE66" s="367">
        <v>317.04295218749996</v>
      </c>
      <c r="AF66" s="300">
        <v>253.63436174999998</v>
      </c>
      <c r="AG66" s="289">
        <v>253.63436174999998</v>
      </c>
      <c r="AH66" s="277">
        <v>202.90748939999997</v>
      </c>
      <c r="AI66" s="263">
        <v>202.90748939999997</v>
      </c>
      <c r="AJ66" s="263">
        <v>202.90748939999997</v>
      </c>
      <c r="AK66" s="208">
        <v>184.46135399999997</v>
      </c>
      <c r="AL66" s="208">
        <v>184.46135399999997</v>
      </c>
      <c r="AM66" s="208">
        <v>184.46135399999997</v>
      </c>
      <c r="AN66" s="208">
        <v>184.46135399999997</v>
      </c>
      <c r="AO66" s="208">
        <v>166.36124999999998</v>
      </c>
      <c r="AP66" s="190">
        <v>133.089</v>
      </c>
      <c r="AQ66" s="312">
        <f t="shared" ca="1" si="0"/>
        <v>1</v>
      </c>
    </row>
    <row r="67" spans="1:50" ht="23.1" customHeight="1" x14ac:dyDescent="0.25">
      <c r="A67" s="519" t="s">
        <v>255</v>
      </c>
      <c r="B67" s="2">
        <v>1621</v>
      </c>
      <c r="C67" s="2" t="s">
        <v>391</v>
      </c>
      <c r="D67" s="4" t="s">
        <v>213</v>
      </c>
      <c r="E67" s="116">
        <f t="shared" si="8"/>
        <v>2000</v>
      </c>
      <c r="F67" s="117">
        <f t="shared" si="8"/>
        <v>1200</v>
      </c>
      <c r="G67" s="101"/>
      <c r="J67" s="71"/>
      <c r="K67" s="202">
        <f t="shared" si="2"/>
        <v>2000</v>
      </c>
      <c r="L67" s="202">
        <f t="shared" si="2"/>
        <v>1200</v>
      </c>
      <c r="M67" s="51"/>
      <c r="N67" s="13">
        <f t="shared" si="3"/>
        <v>1926.0749999999998</v>
      </c>
      <c r="O67" s="13">
        <f t="shared" si="4"/>
        <v>1155.645</v>
      </c>
      <c r="P67" s="51"/>
      <c r="Q67" s="587">
        <v>770.43</v>
      </c>
      <c r="R67" s="587">
        <v>770.43</v>
      </c>
      <c r="S67" s="587">
        <v>770.43</v>
      </c>
      <c r="T67" s="562">
        <v>700.39</v>
      </c>
      <c r="U67" s="562">
        <v>700.39</v>
      </c>
      <c r="V67" s="554">
        <v>700.39</v>
      </c>
      <c r="W67" s="529">
        <v>700.39</v>
      </c>
      <c r="X67" s="520">
        <v>648.51</v>
      </c>
      <c r="Y67" s="482">
        <v>600.47</v>
      </c>
      <c r="Z67" s="467">
        <v>600.47</v>
      </c>
      <c r="AA67" s="398">
        <v>488.43062296875001</v>
      </c>
      <c r="AB67" s="400">
        <v>488.43062296875001</v>
      </c>
      <c r="AC67" s="410">
        <v>488.43062296875001</v>
      </c>
      <c r="AD67" s="410">
        <v>488.43062296875001</v>
      </c>
      <c r="AE67" s="367">
        <v>444.02783906249999</v>
      </c>
      <c r="AF67" s="300">
        <v>355.22227125000001</v>
      </c>
      <c r="AG67" s="289">
        <v>355.22227125000001</v>
      </c>
      <c r="AH67" s="277">
        <v>284.177817</v>
      </c>
      <c r="AI67" s="263">
        <v>284.177817</v>
      </c>
      <c r="AJ67" s="263">
        <v>284.177817</v>
      </c>
      <c r="AK67" s="208">
        <v>258.34346999999997</v>
      </c>
      <c r="AL67" s="208">
        <v>258.34346999999997</v>
      </c>
      <c r="AM67" s="208">
        <v>258.34346999999997</v>
      </c>
      <c r="AN67" s="208">
        <v>258.34346999999997</v>
      </c>
      <c r="AO67" s="208">
        <v>232.99375000000001</v>
      </c>
      <c r="AP67" s="190">
        <v>186.39500000000001</v>
      </c>
      <c r="AQ67" s="312">
        <f t="shared" ca="1" si="0"/>
        <v>1</v>
      </c>
    </row>
    <row r="68" spans="1:50" s="144" customFormat="1" ht="23.1" customHeight="1" x14ac:dyDescent="0.25">
      <c r="A68" s="519" t="s">
        <v>255</v>
      </c>
      <c r="B68" s="2">
        <v>1622</v>
      </c>
      <c r="C68" s="2" t="s">
        <v>392</v>
      </c>
      <c r="D68" s="4" t="s">
        <v>214</v>
      </c>
      <c r="E68" s="116">
        <f t="shared" si="8"/>
        <v>2700</v>
      </c>
      <c r="F68" s="117">
        <f t="shared" si="8"/>
        <v>1700</v>
      </c>
      <c r="G68" s="101"/>
      <c r="H68" s="2"/>
      <c r="I68" s="2"/>
      <c r="J68" s="71"/>
      <c r="K68" s="202">
        <f t="shared" si="2"/>
        <v>2700</v>
      </c>
      <c r="L68" s="202">
        <f t="shared" si="2"/>
        <v>1700</v>
      </c>
      <c r="M68" s="51"/>
      <c r="N68" s="13">
        <f t="shared" si="3"/>
        <v>2682</v>
      </c>
      <c r="O68" s="13">
        <f t="shared" si="4"/>
        <v>1609.1999999999998</v>
      </c>
      <c r="P68" s="51"/>
      <c r="Q68" s="587">
        <v>1072.8</v>
      </c>
      <c r="R68" s="587">
        <v>1072.8</v>
      </c>
      <c r="S68" s="587">
        <v>1072.8</v>
      </c>
      <c r="T68" s="562">
        <v>975.27</v>
      </c>
      <c r="U68" s="562">
        <v>975.27</v>
      </c>
      <c r="V68" s="554">
        <v>975.27</v>
      </c>
      <c r="W68" s="529">
        <v>975.27</v>
      </c>
      <c r="X68" s="520">
        <v>903.02</v>
      </c>
      <c r="Y68" s="482">
        <v>836.13</v>
      </c>
      <c r="Z68" s="467">
        <v>836.13</v>
      </c>
      <c r="AA68" s="398">
        <v>680.11334015625016</v>
      </c>
      <c r="AB68" s="400">
        <v>680.11334015625016</v>
      </c>
      <c r="AC68" s="410">
        <v>680.11334015625016</v>
      </c>
      <c r="AD68" s="410">
        <v>680.11334015625016</v>
      </c>
      <c r="AE68" s="367">
        <v>618.28485468750011</v>
      </c>
      <c r="AF68" s="300">
        <v>494.62788375000008</v>
      </c>
      <c r="AG68" s="289">
        <v>494.62788375000008</v>
      </c>
      <c r="AH68" s="277">
        <v>395.70230700000008</v>
      </c>
      <c r="AI68" s="263">
        <v>395.70230700000008</v>
      </c>
      <c r="AJ68" s="263">
        <v>395.70230700000008</v>
      </c>
      <c r="AK68" s="208">
        <v>359.72937000000002</v>
      </c>
      <c r="AL68" s="208">
        <v>359.72937000000002</v>
      </c>
      <c r="AM68" s="208">
        <v>359.72937000000002</v>
      </c>
      <c r="AN68" s="208">
        <v>359.72937000000002</v>
      </c>
      <c r="AO68" s="208">
        <v>324.43125000000003</v>
      </c>
      <c r="AP68" s="190">
        <v>259.54500000000002</v>
      </c>
      <c r="AQ68" s="312">
        <f t="shared" ca="1" si="0"/>
        <v>1</v>
      </c>
      <c r="AS68" s="34"/>
      <c r="AT68" s="34"/>
      <c r="AU68" s="34"/>
      <c r="AV68" s="34"/>
      <c r="AW68" s="34"/>
      <c r="AX68" s="34"/>
    </row>
    <row r="69" spans="1:50" s="144" customFormat="1" ht="23.1" customHeight="1" x14ac:dyDescent="0.25">
      <c r="A69" s="519" t="s">
        <v>255</v>
      </c>
      <c r="B69" s="2">
        <v>1623</v>
      </c>
      <c r="C69" s="2" t="s">
        <v>393</v>
      </c>
      <c r="D69" s="4" t="s">
        <v>215</v>
      </c>
      <c r="E69" s="116">
        <f t="shared" si="8"/>
        <v>3400</v>
      </c>
      <c r="F69" s="117">
        <f t="shared" si="8"/>
        <v>2100</v>
      </c>
      <c r="G69" s="101"/>
      <c r="H69" s="2"/>
      <c r="I69" s="2"/>
      <c r="J69" s="71"/>
      <c r="K69" s="202">
        <f t="shared" si="2"/>
        <v>3400</v>
      </c>
      <c r="L69" s="202">
        <f t="shared" si="2"/>
        <v>2100</v>
      </c>
      <c r="M69" s="51"/>
      <c r="N69" s="13">
        <f t="shared" si="3"/>
        <v>3369.7250000000004</v>
      </c>
      <c r="O69" s="13">
        <f t="shared" si="4"/>
        <v>2021.835</v>
      </c>
      <c r="P69" s="51"/>
      <c r="Q69" s="587">
        <v>1347.89</v>
      </c>
      <c r="R69" s="587">
        <v>1347.89</v>
      </c>
      <c r="S69" s="587">
        <v>1347.89</v>
      </c>
      <c r="T69" s="562">
        <v>1225.3599999999999</v>
      </c>
      <c r="U69" s="562">
        <v>1225.3599999999999</v>
      </c>
      <c r="V69" s="554">
        <v>1225.3599999999999</v>
      </c>
      <c r="W69" s="529">
        <v>1225.3599999999999</v>
      </c>
      <c r="X69" s="520">
        <v>1134.5899999999999</v>
      </c>
      <c r="Y69" s="482">
        <v>1050.55</v>
      </c>
      <c r="Z69" s="467">
        <v>1050.55</v>
      </c>
      <c r="AA69" s="398">
        <v>854.50137609375008</v>
      </c>
      <c r="AB69" s="400">
        <v>854.50137609375008</v>
      </c>
      <c r="AC69" s="410">
        <v>854.50137609375008</v>
      </c>
      <c r="AD69" s="410">
        <v>854.50137609375008</v>
      </c>
      <c r="AE69" s="367">
        <v>776.81943281250005</v>
      </c>
      <c r="AF69" s="300">
        <v>621.45554625</v>
      </c>
      <c r="AG69" s="289">
        <v>621.45554625</v>
      </c>
      <c r="AH69" s="277">
        <v>497.16443700000002</v>
      </c>
      <c r="AI69" s="263">
        <v>497.16443700000002</v>
      </c>
      <c r="AJ69" s="263">
        <v>497.16443700000002</v>
      </c>
      <c r="AK69" s="208">
        <v>451.96767</v>
      </c>
      <c r="AL69" s="208">
        <v>451.96767</v>
      </c>
      <c r="AM69" s="208">
        <v>451.96767</v>
      </c>
      <c r="AN69" s="208">
        <v>451.96767</v>
      </c>
      <c r="AO69" s="208">
        <v>407.61875000000003</v>
      </c>
      <c r="AP69" s="190">
        <v>326.09500000000003</v>
      </c>
      <c r="AQ69" s="312">
        <f t="shared" ca="1" si="0"/>
        <v>1</v>
      </c>
      <c r="AS69" s="34"/>
      <c r="AT69" s="34"/>
      <c r="AU69" s="34"/>
      <c r="AV69" s="34"/>
      <c r="AW69" s="34"/>
      <c r="AX69" s="34"/>
    </row>
    <row r="70" spans="1:50" s="144" customFormat="1" ht="23.1" customHeight="1" x14ac:dyDescent="0.25">
      <c r="A70" s="519" t="s">
        <v>255</v>
      </c>
      <c r="B70" s="2">
        <v>1624</v>
      </c>
      <c r="C70" s="2" t="s">
        <v>394</v>
      </c>
      <c r="D70" s="4" t="s">
        <v>216</v>
      </c>
      <c r="E70" s="116">
        <f t="shared" si="8"/>
        <v>5800</v>
      </c>
      <c r="F70" s="117">
        <f t="shared" si="8"/>
        <v>3500</v>
      </c>
      <c r="G70" s="101"/>
      <c r="H70" s="2"/>
      <c r="I70" s="2"/>
      <c r="J70" s="71"/>
      <c r="K70" s="202">
        <f t="shared" si="2"/>
        <v>5800</v>
      </c>
      <c r="L70" s="202">
        <f t="shared" si="2"/>
        <v>3500</v>
      </c>
      <c r="M70" s="51"/>
      <c r="N70" s="13">
        <f t="shared" si="3"/>
        <v>5777.7999999999993</v>
      </c>
      <c r="O70" s="13">
        <f t="shared" si="4"/>
        <v>3466.68</v>
      </c>
      <c r="P70" s="51"/>
      <c r="Q70" s="587">
        <v>2311.12</v>
      </c>
      <c r="R70" s="587">
        <v>2311.12</v>
      </c>
      <c r="S70" s="587">
        <v>2311.12</v>
      </c>
      <c r="T70" s="562">
        <v>2101.02</v>
      </c>
      <c r="U70" s="562">
        <v>2101.02</v>
      </c>
      <c r="V70" s="554">
        <v>2101.02</v>
      </c>
      <c r="W70" s="529">
        <v>2101.02</v>
      </c>
      <c r="X70" s="520">
        <v>1945.39</v>
      </c>
      <c r="Y70" s="482">
        <v>1801.28</v>
      </c>
      <c r="Z70" s="467">
        <v>1801.28</v>
      </c>
      <c r="AA70" s="398">
        <v>1465.1189220937504</v>
      </c>
      <c r="AB70" s="400">
        <v>1465.1189220937504</v>
      </c>
      <c r="AC70" s="410">
        <v>1465.1189220937504</v>
      </c>
      <c r="AD70" s="410">
        <v>1465.1189220937504</v>
      </c>
      <c r="AE70" s="367">
        <v>1331.9262928125002</v>
      </c>
      <c r="AF70" s="300">
        <v>1065.5410342500002</v>
      </c>
      <c r="AG70" s="289">
        <v>1065.5410342500002</v>
      </c>
      <c r="AH70" s="277">
        <v>852.43282740000006</v>
      </c>
      <c r="AI70" s="263">
        <v>852.43282740000006</v>
      </c>
      <c r="AJ70" s="263">
        <v>852.43282740000006</v>
      </c>
      <c r="AK70" s="208">
        <v>774.93893400000002</v>
      </c>
      <c r="AL70" s="208">
        <v>774.93893400000002</v>
      </c>
      <c r="AM70" s="208">
        <v>774.93893400000002</v>
      </c>
      <c r="AN70" s="208">
        <v>774.93893400000002</v>
      </c>
      <c r="AO70" s="208">
        <v>698.89875000000006</v>
      </c>
      <c r="AP70" s="190">
        <v>559.11900000000003</v>
      </c>
      <c r="AQ70" s="312">
        <f t="shared" ca="1" si="0"/>
        <v>1</v>
      </c>
      <c r="AS70" s="34"/>
      <c r="AT70" s="34"/>
      <c r="AU70" s="34"/>
      <c r="AV70" s="34"/>
      <c r="AW70" s="34"/>
      <c r="AX70" s="34"/>
    </row>
    <row r="71" spans="1:50" s="144" customFormat="1" ht="23.1" customHeight="1" x14ac:dyDescent="0.25">
      <c r="A71" s="519" t="s">
        <v>255</v>
      </c>
      <c r="B71" s="2">
        <v>1625</v>
      </c>
      <c r="C71" s="2" t="s">
        <v>395</v>
      </c>
      <c r="D71" s="4" t="s">
        <v>217</v>
      </c>
      <c r="E71" s="116">
        <f t="shared" si="8"/>
        <v>9000</v>
      </c>
      <c r="F71" s="117">
        <f t="shared" si="8"/>
        <v>5400</v>
      </c>
      <c r="G71" s="101"/>
      <c r="H71" s="2"/>
      <c r="I71" s="233"/>
      <c r="J71" s="71"/>
      <c r="K71" s="202">
        <f t="shared" si="2"/>
        <v>9000</v>
      </c>
      <c r="L71" s="202">
        <f t="shared" si="2"/>
        <v>5400</v>
      </c>
      <c r="M71" s="51"/>
      <c r="N71" s="13">
        <f t="shared" si="3"/>
        <v>8941.7749999999996</v>
      </c>
      <c r="O71" s="13">
        <f t="shared" si="4"/>
        <v>5365.0650000000005</v>
      </c>
      <c r="P71" s="51"/>
      <c r="Q71" s="587">
        <v>3576.71</v>
      </c>
      <c r="R71" s="587">
        <v>3576.71</v>
      </c>
      <c r="S71" s="587">
        <v>3576.71</v>
      </c>
      <c r="T71" s="562">
        <v>3251.56</v>
      </c>
      <c r="U71" s="562">
        <v>3251.56</v>
      </c>
      <c r="V71" s="554">
        <v>3251.56</v>
      </c>
      <c r="W71" s="529">
        <v>3251.56</v>
      </c>
      <c r="X71" s="520">
        <v>3010.71</v>
      </c>
      <c r="Y71" s="482">
        <v>2787.69</v>
      </c>
      <c r="Z71" s="467">
        <v>2787.69</v>
      </c>
      <c r="AA71" s="398">
        <v>2267.44800975</v>
      </c>
      <c r="AB71" s="400">
        <v>2267.44800975</v>
      </c>
      <c r="AC71" s="410">
        <v>2267.44800975</v>
      </c>
      <c r="AD71" s="410">
        <v>2267.44800975</v>
      </c>
      <c r="AE71" s="367">
        <v>2061.3163724999999</v>
      </c>
      <c r="AF71" s="300">
        <v>1649.0530979999999</v>
      </c>
      <c r="AG71" s="289">
        <v>1649.0530979999999</v>
      </c>
      <c r="AH71" s="277">
        <v>1319.2424784</v>
      </c>
      <c r="AI71" s="263">
        <v>1319.2424784</v>
      </c>
      <c r="AJ71" s="263">
        <v>1319.2424784</v>
      </c>
      <c r="AK71" s="208">
        <v>1199.311344</v>
      </c>
      <c r="AL71" s="208">
        <v>1199.311344</v>
      </c>
      <c r="AM71" s="208">
        <v>1199.311344</v>
      </c>
      <c r="AN71" s="208">
        <v>1199.311344</v>
      </c>
      <c r="AO71" s="208">
        <v>1081.6300000000001</v>
      </c>
      <c r="AP71" s="190">
        <v>865.30400000000009</v>
      </c>
      <c r="AQ71" s="312">
        <f t="shared" ca="1" si="0"/>
        <v>1</v>
      </c>
      <c r="AS71" s="34"/>
      <c r="AT71" s="34"/>
      <c r="AU71" s="34"/>
      <c r="AV71" s="34"/>
      <c r="AW71" s="34"/>
      <c r="AX71" s="34"/>
    </row>
    <row r="72" spans="1:50" s="144" customFormat="1" ht="23.1" customHeight="1" x14ac:dyDescent="0.25">
      <c r="A72" s="519" t="s">
        <v>255</v>
      </c>
      <c r="B72" s="2">
        <v>1626</v>
      </c>
      <c r="C72" s="2" t="s">
        <v>396</v>
      </c>
      <c r="D72" s="4" t="s">
        <v>218</v>
      </c>
      <c r="E72" s="116">
        <f t="shared" si="8"/>
        <v>13100</v>
      </c>
      <c r="F72" s="117">
        <f t="shared" si="8"/>
        <v>7900</v>
      </c>
      <c r="G72" s="101"/>
      <c r="H72" s="2"/>
      <c r="I72" s="2"/>
      <c r="J72" s="71"/>
      <c r="K72" s="202">
        <f t="shared" si="2"/>
        <v>13100</v>
      </c>
      <c r="L72" s="202">
        <f t="shared" si="2"/>
        <v>7900</v>
      </c>
      <c r="M72" s="51"/>
      <c r="N72" s="13">
        <f t="shared" si="3"/>
        <v>13068.125</v>
      </c>
      <c r="O72" s="13">
        <f t="shared" si="4"/>
        <v>7840.875</v>
      </c>
      <c r="P72" s="51"/>
      <c r="Q72" s="587">
        <v>5227.25</v>
      </c>
      <c r="R72" s="587">
        <v>5227.25</v>
      </c>
      <c r="S72" s="587">
        <v>5227.25</v>
      </c>
      <c r="T72" s="562">
        <v>4752.04</v>
      </c>
      <c r="U72" s="562">
        <v>4752.04</v>
      </c>
      <c r="V72" s="554">
        <v>4752.04</v>
      </c>
      <c r="W72" s="529">
        <v>4752.04</v>
      </c>
      <c r="X72" s="520">
        <v>4400.03</v>
      </c>
      <c r="Y72" s="482">
        <v>4074.11</v>
      </c>
      <c r="Z72" s="467">
        <v>4074.11</v>
      </c>
      <c r="AA72" s="398">
        <v>3313.805049843751</v>
      </c>
      <c r="AB72" s="400">
        <v>3313.805049843751</v>
      </c>
      <c r="AC72" s="410">
        <v>3313.805049843751</v>
      </c>
      <c r="AD72" s="410">
        <v>3313.805049843751</v>
      </c>
      <c r="AE72" s="367">
        <v>3012.5500453125005</v>
      </c>
      <c r="AF72" s="300">
        <v>2410.0400362500004</v>
      </c>
      <c r="AG72" s="289">
        <v>2410.0400362500004</v>
      </c>
      <c r="AH72" s="277">
        <v>1928.0320290000004</v>
      </c>
      <c r="AI72" s="263">
        <v>1928.0320290000004</v>
      </c>
      <c r="AJ72" s="263">
        <v>1928.0320290000004</v>
      </c>
      <c r="AK72" s="208">
        <v>1752.7563900000002</v>
      </c>
      <c r="AL72" s="208">
        <v>1752.7563900000002</v>
      </c>
      <c r="AM72" s="208">
        <v>1752.7563900000002</v>
      </c>
      <c r="AN72" s="208">
        <v>1752.7563900000002</v>
      </c>
      <c r="AO72" s="208">
        <v>1580.7687500000002</v>
      </c>
      <c r="AP72" s="190">
        <v>1264.6150000000002</v>
      </c>
      <c r="AQ72" s="312">
        <f t="shared" ca="1" si="0"/>
        <v>1</v>
      </c>
      <c r="AS72" s="34"/>
      <c r="AT72" s="34"/>
      <c r="AU72" s="34"/>
      <c r="AV72" s="34"/>
      <c r="AW72" s="34"/>
      <c r="AX72" s="34"/>
    </row>
    <row r="73" spans="1:50" s="144" customFormat="1" ht="23.1" customHeight="1" x14ac:dyDescent="0.25">
      <c r="A73" s="519" t="s">
        <v>255</v>
      </c>
      <c r="B73" s="2">
        <v>1623</v>
      </c>
      <c r="C73" s="2" t="s">
        <v>393</v>
      </c>
      <c r="D73" s="4" t="s">
        <v>964</v>
      </c>
      <c r="E73" s="116">
        <f t="shared" si="8"/>
        <v>11500</v>
      </c>
      <c r="F73" s="117">
        <f t="shared" si="8"/>
        <v>6900</v>
      </c>
      <c r="G73" s="101"/>
      <c r="H73" s="2"/>
      <c r="I73" s="2"/>
      <c r="J73" s="71"/>
      <c r="K73" s="202">
        <f t="shared" si="2"/>
        <v>11500</v>
      </c>
      <c r="L73" s="202">
        <f t="shared" si="2"/>
        <v>6900</v>
      </c>
      <c r="M73" s="51"/>
      <c r="N73" s="13">
        <f t="shared" si="3"/>
        <v>11429.475</v>
      </c>
      <c r="O73" s="13">
        <f t="shared" si="4"/>
        <v>6857.6849999999995</v>
      </c>
      <c r="P73" s="51"/>
      <c r="Q73" s="587">
        <v>4571.79</v>
      </c>
      <c r="R73" s="587">
        <v>4571.79</v>
      </c>
      <c r="S73" s="587">
        <v>4571.79</v>
      </c>
      <c r="T73" s="562">
        <v>4156.17</v>
      </c>
      <c r="U73" s="562">
        <v>4156.17</v>
      </c>
      <c r="V73" s="554">
        <v>4156.17</v>
      </c>
      <c r="W73" s="529">
        <v>1225.3599999999999</v>
      </c>
      <c r="X73" s="520">
        <v>1134.5899999999999</v>
      </c>
      <c r="Y73" s="482">
        <v>1050.55</v>
      </c>
      <c r="Z73" s="467">
        <v>1050.55</v>
      </c>
      <c r="AA73" s="398">
        <v>854.50137609375008</v>
      </c>
      <c r="AB73" s="400">
        <v>854.50137609375008</v>
      </c>
      <c r="AC73" s="410">
        <v>854.50137609375008</v>
      </c>
      <c r="AD73" s="410">
        <v>854.50137609375008</v>
      </c>
      <c r="AE73" s="367">
        <v>776.81943281250005</v>
      </c>
      <c r="AF73" s="300">
        <v>621.45554625</v>
      </c>
      <c r="AG73" s="289">
        <v>621.45554625</v>
      </c>
      <c r="AH73" s="277">
        <v>497.16443700000002</v>
      </c>
      <c r="AI73" s="263">
        <v>497.16443700000002</v>
      </c>
      <c r="AJ73" s="263">
        <v>497.16443700000002</v>
      </c>
      <c r="AK73" s="208">
        <v>451.96767</v>
      </c>
      <c r="AL73" s="208">
        <v>451.96767</v>
      </c>
      <c r="AM73" s="208">
        <v>451.96767</v>
      </c>
      <c r="AN73" s="208">
        <v>451.96767</v>
      </c>
      <c r="AO73" s="208">
        <v>407.61875000000003</v>
      </c>
      <c r="AP73" s="190">
        <v>326.09500000000003</v>
      </c>
      <c r="AQ73" s="312">
        <f t="shared" ca="1" si="0"/>
        <v>1</v>
      </c>
      <c r="AS73" s="34"/>
      <c r="AT73" s="34"/>
      <c r="AU73" s="34"/>
      <c r="AV73" s="34"/>
      <c r="AW73" s="34"/>
      <c r="AX73" s="34"/>
    </row>
    <row r="74" spans="1:50" s="144" customFormat="1" ht="23.1" hidden="1" customHeight="1" x14ac:dyDescent="0.25">
      <c r="A74" s="519" t="s">
        <v>255</v>
      </c>
      <c r="B74" s="2">
        <v>1624</v>
      </c>
      <c r="C74" s="2" t="s">
        <v>394</v>
      </c>
      <c r="D74" s="4" t="s">
        <v>965</v>
      </c>
      <c r="E74" s="116">
        <f t="shared" si="8"/>
        <v>14900</v>
      </c>
      <c r="F74" s="117">
        <f t="shared" si="8"/>
        <v>9000</v>
      </c>
      <c r="G74" s="101"/>
      <c r="H74" s="2"/>
      <c r="I74" s="2"/>
      <c r="J74" s="71"/>
      <c r="K74" s="202">
        <f t="shared" si="2"/>
        <v>14900</v>
      </c>
      <c r="L74" s="202">
        <f t="shared" si="2"/>
        <v>9000</v>
      </c>
      <c r="M74" s="51"/>
      <c r="N74" s="13">
        <f t="shared" si="3"/>
        <v>14875.875</v>
      </c>
      <c r="O74" s="13">
        <f t="shared" si="4"/>
        <v>8925.5250000000015</v>
      </c>
      <c r="P74" s="51"/>
      <c r="Q74" s="554">
        <v>5950.35</v>
      </c>
      <c r="R74" s="554">
        <v>5950.35</v>
      </c>
      <c r="S74" s="554">
        <v>5950.35</v>
      </c>
      <c r="T74" s="554">
        <v>5950.35</v>
      </c>
      <c r="U74" s="554">
        <v>5950.35</v>
      </c>
      <c r="V74" s="554">
        <v>5950.35</v>
      </c>
      <c r="W74" s="529">
        <v>2101.02</v>
      </c>
      <c r="X74" s="520">
        <v>1945.39</v>
      </c>
      <c r="Y74" s="482">
        <v>1801.28</v>
      </c>
      <c r="Z74" s="467">
        <v>1801.28</v>
      </c>
      <c r="AA74" s="398">
        <v>1465.1189220937504</v>
      </c>
      <c r="AB74" s="400">
        <v>1465.1189220937504</v>
      </c>
      <c r="AC74" s="410">
        <v>1465.1189220937504</v>
      </c>
      <c r="AD74" s="410">
        <v>1465.1189220937504</v>
      </c>
      <c r="AE74" s="367">
        <v>1331.9262928125002</v>
      </c>
      <c r="AF74" s="300">
        <v>1065.5410342500002</v>
      </c>
      <c r="AG74" s="289">
        <v>1065.5410342500002</v>
      </c>
      <c r="AH74" s="277">
        <v>852.43282740000006</v>
      </c>
      <c r="AI74" s="263">
        <v>852.43282740000006</v>
      </c>
      <c r="AJ74" s="263">
        <v>852.43282740000006</v>
      </c>
      <c r="AK74" s="208">
        <v>774.93893400000002</v>
      </c>
      <c r="AL74" s="208">
        <v>774.93893400000002</v>
      </c>
      <c r="AM74" s="208">
        <v>774.93893400000002</v>
      </c>
      <c r="AN74" s="208">
        <v>774.93893400000002</v>
      </c>
      <c r="AO74" s="208">
        <v>698.89875000000006</v>
      </c>
      <c r="AP74" s="190">
        <v>559.11900000000003</v>
      </c>
      <c r="AQ74" s="312">
        <f t="shared" ref="AQ74:AQ113" ca="1" si="9">Q74/OFFSET(Q74,0,1)</f>
        <v>1</v>
      </c>
      <c r="AS74" s="34"/>
      <c r="AT74" s="34"/>
      <c r="AU74" s="34"/>
      <c r="AV74" s="34"/>
      <c r="AW74" s="34"/>
      <c r="AX74" s="34"/>
    </row>
    <row r="75" spans="1:50" s="144" customFormat="1" ht="23.1" hidden="1" customHeight="1" x14ac:dyDescent="0.25">
      <c r="A75" s="519" t="s">
        <v>255</v>
      </c>
      <c r="B75" s="2">
        <v>1625</v>
      </c>
      <c r="C75" s="2" t="s">
        <v>395</v>
      </c>
      <c r="D75" s="4" t="s">
        <v>966</v>
      </c>
      <c r="E75" s="116">
        <f t="shared" si="8"/>
        <v>20000</v>
      </c>
      <c r="F75" s="117">
        <f t="shared" si="8"/>
        <v>12000</v>
      </c>
      <c r="G75" s="101"/>
      <c r="H75" s="2"/>
      <c r="I75" s="233"/>
      <c r="J75" s="71"/>
      <c r="K75" s="202">
        <f t="shared" ref="K75:L144" si="10">MROUND(N75+48,100)</f>
        <v>20000</v>
      </c>
      <c r="L75" s="202">
        <f t="shared" si="10"/>
        <v>12000</v>
      </c>
      <c r="M75" s="51"/>
      <c r="N75" s="13">
        <f t="shared" ref="N75:N76" si="11">Q75*$N$7</f>
        <v>19909.024999999998</v>
      </c>
      <c r="O75" s="13">
        <f t="shared" ref="O75:O76" si="12">Q75*$O$7</f>
        <v>11945.414999999999</v>
      </c>
      <c r="P75" s="51"/>
      <c r="Q75" s="554">
        <v>7963.61</v>
      </c>
      <c r="R75" s="554">
        <v>7963.61</v>
      </c>
      <c r="S75" s="554">
        <v>7963.61</v>
      </c>
      <c r="T75" s="554">
        <v>7963.61</v>
      </c>
      <c r="U75" s="554">
        <v>7963.61</v>
      </c>
      <c r="V75" s="554">
        <v>7963.61</v>
      </c>
      <c r="W75" s="529">
        <v>3251.56</v>
      </c>
      <c r="X75" s="520">
        <v>3010.71</v>
      </c>
      <c r="Y75" s="482">
        <v>2787.69</v>
      </c>
      <c r="Z75" s="467">
        <v>2787.69</v>
      </c>
      <c r="AA75" s="398">
        <v>2267.44800975</v>
      </c>
      <c r="AB75" s="400">
        <v>2267.44800975</v>
      </c>
      <c r="AC75" s="410">
        <v>2267.44800975</v>
      </c>
      <c r="AD75" s="410">
        <v>2267.44800975</v>
      </c>
      <c r="AE75" s="367">
        <v>2061.3163724999999</v>
      </c>
      <c r="AF75" s="300">
        <v>1649.0530979999999</v>
      </c>
      <c r="AG75" s="289">
        <v>1649.0530979999999</v>
      </c>
      <c r="AH75" s="277">
        <v>1319.2424784</v>
      </c>
      <c r="AI75" s="263">
        <v>1319.2424784</v>
      </c>
      <c r="AJ75" s="263">
        <v>1319.2424784</v>
      </c>
      <c r="AK75" s="208">
        <v>1199.311344</v>
      </c>
      <c r="AL75" s="208">
        <v>1199.311344</v>
      </c>
      <c r="AM75" s="208">
        <v>1199.311344</v>
      </c>
      <c r="AN75" s="208">
        <v>1199.311344</v>
      </c>
      <c r="AO75" s="208">
        <v>1081.6300000000001</v>
      </c>
      <c r="AP75" s="190">
        <v>865.30400000000009</v>
      </c>
      <c r="AQ75" s="312">
        <f t="shared" ca="1" si="9"/>
        <v>1</v>
      </c>
      <c r="AS75" s="34"/>
      <c r="AT75" s="34"/>
      <c r="AU75" s="34"/>
      <c r="AV75" s="34"/>
      <c r="AW75" s="34"/>
      <c r="AX75" s="34"/>
    </row>
    <row r="76" spans="1:50" s="144" customFormat="1" ht="23.1" hidden="1" customHeight="1" x14ac:dyDescent="0.25">
      <c r="A76" s="519" t="s">
        <v>255</v>
      </c>
      <c r="B76" s="2">
        <v>1626</v>
      </c>
      <c r="C76" s="2" t="s">
        <v>396</v>
      </c>
      <c r="D76" s="4" t="s">
        <v>967</v>
      </c>
      <c r="E76" s="116">
        <f t="shared" si="8"/>
        <v>1500</v>
      </c>
      <c r="F76" s="117">
        <f t="shared" si="8"/>
        <v>900</v>
      </c>
      <c r="G76" s="101"/>
      <c r="H76" s="2"/>
      <c r="I76" s="2"/>
      <c r="J76" s="71"/>
      <c r="K76" s="202">
        <f t="shared" si="10"/>
        <v>1500</v>
      </c>
      <c r="L76" s="202">
        <f t="shared" si="10"/>
        <v>900</v>
      </c>
      <c r="M76" s="51"/>
      <c r="N76" s="13">
        <f t="shared" si="11"/>
        <v>1447.7</v>
      </c>
      <c r="O76" s="13">
        <f t="shared" si="12"/>
        <v>868.62000000000012</v>
      </c>
      <c r="P76" s="51"/>
      <c r="Q76" s="554">
        <v>579.08000000000004</v>
      </c>
      <c r="R76" s="554">
        <v>579.08000000000004</v>
      </c>
      <c r="S76" s="554">
        <v>579.08000000000004</v>
      </c>
      <c r="T76" s="554">
        <v>579.08000000000004</v>
      </c>
      <c r="U76" s="554">
        <v>579.08000000000004</v>
      </c>
      <c r="V76" s="554">
        <v>579.08000000000004</v>
      </c>
      <c r="W76" s="529">
        <v>4752.04</v>
      </c>
      <c r="X76" s="520">
        <v>4400.03</v>
      </c>
      <c r="Y76" s="482">
        <v>4074.11</v>
      </c>
      <c r="Z76" s="467">
        <v>4074.11</v>
      </c>
      <c r="AA76" s="398">
        <v>3313.805049843751</v>
      </c>
      <c r="AB76" s="400">
        <v>3313.805049843751</v>
      </c>
      <c r="AC76" s="410">
        <v>3313.805049843751</v>
      </c>
      <c r="AD76" s="410">
        <v>3313.805049843751</v>
      </c>
      <c r="AE76" s="367">
        <v>3012.5500453125005</v>
      </c>
      <c r="AF76" s="300">
        <v>2410.0400362500004</v>
      </c>
      <c r="AG76" s="289">
        <v>2410.0400362500004</v>
      </c>
      <c r="AH76" s="277">
        <v>1928.0320290000004</v>
      </c>
      <c r="AI76" s="263">
        <v>1928.0320290000004</v>
      </c>
      <c r="AJ76" s="263">
        <v>1928.0320290000004</v>
      </c>
      <c r="AK76" s="208">
        <v>1752.7563900000002</v>
      </c>
      <c r="AL76" s="208">
        <v>1752.7563900000002</v>
      </c>
      <c r="AM76" s="208">
        <v>1752.7563900000002</v>
      </c>
      <c r="AN76" s="208">
        <v>1752.7563900000002</v>
      </c>
      <c r="AO76" s="208">
        <v>1580.7687500000002</v>
      </c>
      <c r="AP76" s="190">
        <v>1264.6150000000002</v>
      </c>
      <c r="AQ76" s="312">
        <f t="shared" ca="1" si="9"/>
        <v>1</v>
      </c>
      <c r="AS76" s="34"/>
      <c r="AT76" s="34"/>
      <c r="AU76" s="34"/>
      <c r="AV76" s="34"/>
      <c r="AW76" s="34"/>
      <c r="AX76" s="34"/>
    </row>
    <row r="77" spans="1:50" s="144" customFormat="1" ht="20.100000000000001" customHeight="1" x14ac:dyDescent="0.25">
      <c r="A77" s="2"/>
      <c r="B77" s="2"/>
      <c r="C77" s="2"/>
      <c r="D77" s="136"/>
      <c r="E77" s="138"/>
      <c r="F77" s="139"/>
      <c r="G77" s="99"/>
      <c r="H77" s="2"/>
      <c r="I77" s="2"/>
      <c r="J77" s="34"/>
      <c r="K77" s="202">
        <f t="shared" si="10"/>
        <v>0</v>
      </c>
      <c r="L77" s="202">
        <f t="shared" si="10"/>
        <v>0</v>
      </c>
      <c r="M77" s="2"/>
      <c r="N77" s="13"/>
      <c r="O77" s="13"/>
      <c r="P77" s="2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  <c r="AB77" s="400"/>
      <c r="AC77" s="400"/>
      <c r="AD77" s="400"/>
      <c r="AE77" s="332"/>
      <c r="AF77" s="341"/>
      <c r="AG77" s="322">
        <v>0</v>
      </c>
      <c r="AH77" s="279"/>
      <c r="AI77" s="211"/>
      <c r="AJ77" s="211"/>
      <c r="AK77" s="209"/>
      <c r="AL77" s="209"/>
      <c r="AM77" s="209"/>
      <c r="AN77" s="209"/>
      <c r="AO77" s="209"/>
      <c r="AP77" s="191"/>
      <c r="AQ77" s="312" t="e">
        <f t="shared" ca="1" si="9"/>
        <v>#DIV/0!</v>
      </c>
      <c r="AS77" s="34"/>
      <c r="AT77" s="34"/>
      <c r="AU77" s="34"/>
      <c r="AV77" s="34"/>
      <c r="AW77" s="34"/>
      <c r="AX77" s="34"/>
    </row>
    <row r="78" spans="1:50" s="144" customFormat="1" ht="23.1" customHeight="1" x14ac:dyDescent="0.25">
      <c r="A78" s="2"/>
      <c r="B78" s="2"/>
      <c r="C78" s="2"/>
      <c r="D78" s="615" t="s">
        <v>57</v>
      </c>
      <c r="E78" s="615"/>
      <c r="F78" s="615"/>
      <c r="G78" s="615"/>
      <c r="H78" s="615"/>
      <c r="I78" s="615"/>
      <c r="J78" s="34"/>
      <c r="K78" s="202">
        <f t="shared" si="10"/>
        <v>0</v>
      </c>
      <c r="L78" s="202">
        <f t="shared" si="10"/>
        <v>0</v>
      </c>
      <c r="M78" s="2"/>
      <c r="N78" s="13"/>
      <c r="O78" s="13"/>
      <c r="P78" s="2"/>
      <c r="Q78" s="588">
        <v>45589</v>
      </c>
      <c r="R78" s="588">
        <v>45589</v>
      </c>
      <c r="S78" s="588">
        <v>45589</v>
      </c>
      <c r="T78" s="571">
        <v>45569</v>
      </c>
      <c r="U78" s="571">
        <v>45569</v>
      </c>
      <c r="V78" s="553">
        <v>45483</v>
      </c>
      <c r="W78" s="476">
        <v>45455</v>
      </c>
      <c r="X78" s="476">
        <v>45425</v>
      </c>
      <c r="Y78" s="476">
        <v>45394</v>
      </c>
      <c r="Z78" s="473">
        <v>220324</v>
      </c>
      <c r="AA78" s="398"/>
      <c r="AB78" s="400"/>
      <c r="AC78" s="400"/>
      <c r="AD78" s="400"/>
      <c r="AE78" s="332"/>
      <c r="AF78" s="341"/>
      <c r="AG78" s="322"/>
      <c r="AH78" s="279"/>
      <c r="AI78" s="211"/>
      <c r="AJ78" s="211"/>
      <c r="AK78" s="209"/>
      <c r="AL78" s="209"/>
      <c r="AM78" s="209"/>
      <c r="AN78" s="209"/>
      <c r="AO78" s="209"/>
      <c r="AP78" s="191"/>
      <c r="AQ78" s="312">
        <f t="shared" ca="1" si="9"/>
        <v>1</v>
      </c>
      <c r="AS78" s="34"/>
      <c r="AT78" s="34"/>
      <c r="AU78" s="34"/>
      <c r="AV78" s="34"/>
      <c r="AW78" s="34"/>
      <c r="AX78" s="34"/>
    </row>
    <row r="79" spans="1:50" s="144" customFormat="1" ht="23.1" customHeight="1" x14ac:dyDescent="0.25">
      <c r="A79" s="449"/>
      <c r="B79" s="2">
        <v>1903</v>
      </c>
      <c r="C79" s="2" t="s">
        <v>419</v>
      </c>
      <c r="D79" s="4" t="s">
        <v>126</v>
      </c>
      <c r="E79" s="116">
        <f t="shared" ref="E79:F81" si="13">K79</f>
        <v>4300</v>
      </c>
      <c r="F79" s="117">
        <f t="shared" si="13"/>
        <v>2600</v>
      </c>
      <c r="G79" s="101"/>
      <c r="H79" s="2"/>
      <c r="I79" s="2"/>
      <c r="J79" s="33"/>
      <c r="K79" s="202">
        <f t="shared" si="10"/>
        <v>4300</v>
      </c>
      <c r="L79" s="202">
        <f t="shared" si="10"/>
        <v>2600</v>
      </c>
      <c r="M79" s="51"/>
      <c r="N79" s="13">
        <f t="shared" ref="N79:N150" si="14">Q79*$N$7</f>
        <v>4203.2</v>
      </c>
      <c r="O79" s="13">
        <f t="shared" ref="O79:O150" si="15">Q79*$O$7</f>
        <v>2521.92</v>
      </c>
      <c r="P79" s="51"/>
      <c r="Q79" s="587">
        <v>1681.28</v>
      </c>
      <c r="R79" s="587">
        <v>1681.28</v>
      </c>
      <c r="S79" s="587">
        <v>1681.28</v>
      </c>
      <c r="T79" s="562">
        <v>1528.44</v>
      </c>
      <c r="U79" s="562">
        <v>1528.44</v>
      </c>
      <c r="V79" s="554">
        <v>1528.44</v>
      </c>
      <c r="W79" s="477">
        <v>1528.44</v>
      </c>
      <c r="X79" s="477">
        <v>1528.44</v>
      </c>
      <c r="Y79" s="477">
        <v>1528.44</v>
      </c>
      <c r="Z79" s="450">
        <v>1415.2270000000001</v>
      </c>
      <c r="AA79" s="450">
        <v>1415.2270000000001</v>
      </c>
      <c r="AB79" s="436">
        <v>1286.57</v>
      </c>
      <c r="AC79" s="409">
        <v>1286.57</v>
      </c>
      <c r="AD79" s="409">
        <v>1286.57</v>
      </c>
      <c r="AE79" s="367">
        <v>1173.875</v>
      </c>
      <c r="AF79" s="305">
        <v>939.1</v>
      </c>
      <c r="AG79" s="289">
        <v>898.27375000000006</v>
      </c>
      <c r="AH79" s="277">
        <v>718.61900000000003</v>
      </c>
      <c r="AI79" s="263">
        <v>718.61900000000003</v>
      </c>
      <c r="AJ79" s="263">
        <v>718.61900000000003</v>
      </c>
      <c r="AK79" s="208">
        <v>646.76303999999993</v>
      </c>
      <c r="AL79" s="208">
        <v>646.76303999999993</v>
      </c>
      <c r="AM79" s="208">
        <v>646.76303999999993</v>
      </c>
      <c r="AN79" s="208">
        <v>646.76303999999993</v>
      </c>
      <c r="AO79" s="208">
        <v>583.29999999999995</v>
      </c>
      <c r="AP79" s="191">
        <v>466.64</v>
      </c>
      <c r="AQ79" s="312">
        <f t="shared" ca="1" si="9"/>
        <v>1</v>
      </c>
      <c r="AS79" s="34"/>
      <c r="AT79" s="34"/>
      <c r="AU79" s="34"/>
      <c r="AV79" s="34"/>
      <c r="AW79" s="34"/>
      <c r="AX79" s="34"/>
    </row>
    <row r="80" spans="1:50" s="144" customFormat="1" ht="23.1" customHeight="1" x14ac:dyDescent="0.25">
      <c r="A80" s="449"/>
      <c r="B80" s="2">
        <v>1904</v>
      </c>
      <c r="C80" s="2" t="s">
        <v>420</v>
      </c>
      <c r="D80" s="4" t="s">
        <v>127</v>
      </c>
      <c r="E80" s="116">
        <f t="shared" si="13"/>
        <v>4400</v>
      </c>
      <c r="F80" s="117">
        <f t="shared" si="13"/>
        <v>2600</v>
      </c>
      <c r="G80" s="101"/>
      <c r="H80" s="2"/>
      <c r="I80" s="2"/>
      <c r="J80" s="33"/>
      <c r="K80" s="202">
        <f t="shared" si="10"/>
        <v>4400</v>
      </c>
      <c r="L80" s="202">
        <f t="shared" si="10"/>
        <v>2600</v>
      </c>
      <c r="M80" s="51"/>
      <c r="N80" s="13">
        <f t="shared" si="14"/>
        <v>4315.2249999999995</v>
      </c>
      <c r="O80" s="13">
        <f t="shared" si="15"/>
        <v>2589.1349999999998</v>
      </c>
      <c r="P80" s="51"/>
      <c r="Q80" s="587">
        <v>1726.09</v>
      </c>
      <c r="R80" s="587">
        <v>1726.09</v>
      </c>
      <c r="S80" s="587">
        <v>1726.09</v>
      </c>
      <c r="T80" s="562">
        <v>1569.17</v>
      </c>
      <c r="U80" s="562">
        <v>1569.17</v>
      </c>
      <c r="V80" s="554">
        <v>1569.17</v>
      </c>
      <c r="W80" s="477">
        <v>1569.17</v>
      </c>
      <c r="X80" s="477">
        <v>1569.17</v>
      </c>
      <c r="Y80" s="477">
        <v>1569.17</v>
      </c>
      <c r="Z80" s="450">
        <v>1452.9459999999999</v>
      </c>
      <c r="AA80" s="450">
        <v>1452.9459999999999</v>
      </c>
      <c r="AB80" s="436">
        <v>1320.86</v>
      </c>
      <c r="AC80" s="409">
        <v>1320.86</v>
      </c>
      <c r="AD80" s="409">
        <v>1320.86</v>
      </c>
      <c r="AE80" s="367">
        <v>1205.1624999999999</v>
      </c>
      <c r="AF80" s="305">
        <v>964.13</v>
      </c>
      <c r="AG80" s="289">
        <v>922.21250000000009</v>
      </c>
      <c r="AH80" s="277">
        <v>737.7700000000001</v>
      </c>
      <c r="AI80" s="263">
        <v>737.7700000000001</v>
      </c>
      <c r="AJ80" s="263">
        <v>737.7700000000001</v>
      </c>
      <c r="AK80" s="208">
        <v>663.99101999999993</v>
      </c>
      <c r="AL80" s="208">
        <v>663.99101999999993</v>
      </c>
      <c r="AM80" s="208">
        <v>663.99101999999993</v>
      </c>
      <c r="AN80" s="208">
        <v>663.99101999999993</v>
      </c>
      <c r="AO80" s="208">
        <v>598.83749999999998</v>
      </c>
      <c r="AP80" s="191">
        <v>479.07</v>
      </c>
      <c r="AQ80" s="312">
        <f t="shared" ca="1" si="9"/>
        <v>1</v>
      </c>
      <c r="AS80" s="34"/>
      <c r="AT80" s="34"/>
      <c r="AU80" s="34"/>
      <c r="AV80" s="34"/>
      <c r="AW80" s="34"/>
      <c r="AX80" s="34"/>
    </row>
    <row r="81" spans="1:50" s="144" customFormat="1" ht="23.1" customHeight="1" x14ac:dyDescent="0.25">
      <c r="A81" s="449"/>
      <c r="B81" s="2">
        <v>1905</v>
      </c>
      <c r="C81" s="2" t="s">
        <v>421</v>
      </c>
      <c r="D81" s="4" t="s">
        <v>128</v>
      </c>
      <c r="E81" s="116">
        <f t="shared" si="13"/>
        <v>6600</v>
      </c>
      <c r="F81" s="117">
        <f t="shared" si="13"/>
        <v>4000</v>
      </c>
      <c r="G81" s="101"/>
      <c r="H81" s="2"/>
      <c r="I81" s="2"/>
      <c r="J81" s="33"/>
      <c r="K81" s="202">
        <f t="shared" si="10"/>
        <v>6600</v>
      </c>
      <c r="L81" s="202">
        <f t="shared" si="10"/>
        <v>4000</v>
      </c>
      <c r="M81" s="51"/>
      <c r="N81" s="13">
        <f t="shared" si="14"/>
        <v>6558.85</v>
      </c>
      <c r="O81" s="13">
        <f t="shared" si="15"/>
        <v>3935.31</v>
      </c>
      <c r="P81" s="51"/>
      <c r="Q81" s="587">
        <v>2623.54</v>
      </c>
      <c r="R81" s="587">
        <v>2623.54</v>
      </c>
      <c r="S81" s="587">
        <v>2623.54</v>
      </c>
      <c r="T81" s="562">
        <v>2385.0300000000002</v>
      </c>
      <c r="U81" s="562">
        <v>2385.0300000000002</v>
      </c>
      <c r="V81" s="554">
        <v>2385.0300000000002</v>
      </c>
      <c r="W81" s="477">
        <v>2385.0300000000002</v>
      </c>
      <c r="X81" s="477">
        <v>2385.0300000000002</v>
      </c>
      <c r="Y81" s="477">
        <v>2385.0300000000002</v>
      </c>
      <c r="Z81" s="450">
        <v>2208.3490000000002</v>
      </c>
      <c r="AA81" s="450">
        <v>2208.3490000000002</v>
      </c>
      <c r="AB81" s="436">
        <v>2007.59</v>
      </c>
      <c r="AC81" s="409">
        <v>2007.59</v>
      </c>
      <c r="AD81" s="409">
        <v>2007.59</v>
      </c>
      <c r="AE81" s="367">
        <v>1831.75</v>
      </c>
      <c r="AF81" s="305">
        <v>1465.4</v>
      </c>
      <c r="AG81" s="289">
        <v>1401.7025000000001</v>
      </c>
      <c r="AH81" s="277">
        <v>1121.3620000000001</v>
      </c>
      <c r="AI81" s="263">
        <v>1121.3620000000001</v>
      </c>
      <c r="AJ81" s="263">
        <v>1121.3620000000001</v>
      </c>
      <c r="AK81" s="208">
        <v>1009.2158999999999</v>
      </c>
      <c r="AL81" s="208">
        <v>1009.2158999999999</v>
      </c>
      <c r="AM81" s="208">
        <v>1009.2158999999999</v>
      </c>
      <c r="AN81" s="208">
        <v>1009.2158999999999</v>
      </c>
      <c r="AO81" s="208">
        <v>910.1875</v>
      </c>
      <c r="AP81" s="191">
        <v>728.15</v>
      </c>
      <c r="AQ81" s="312">
        <f t="shared" ca="1" si="9"/>
        <v>1</v>
      </c>
      <c r="AS81" s="34"/>
      <c r="AT81" s="34"/>
      <c r="AU81" s="34"/>
      <c r="AV81" s="34"/>
      <c r="AW81" s="34"/>
      <c r="AX81" s="34"/>
    </row>
    <row r="82" spans="1:50" s="144" customFormat="1" ht="20.100000000000001" customHeight="1" x14ac:dyDescent="0.25">
      <c r="A82" s="2"/>
      <c r="B82" s="2"/>
      <c r="C82" s="2"/>
      <c r="D82" s="136"/>
      <c r="E82" s="138"/>
      <c r="F82" s="139"/>
      <c r="G82" s="99"/>
      <c r="H82" s="2"/>
      <c r="I82" s="2"/>
      <c r="J82" s="34"/>
      <c r="K82" s="202">
        <f t="shared" si="10"/>
        <v>0</v>
      </c>
      <c r="L82" s="202">
        <f t="shared" si="10"/>
        <v>0</v>
      </c>
      <c r="M82" s="2"/>
      <c r="N82" s="13"/>
      <c r="O82" s="13"/>
      <c r="P82" s="2"/>
      <c r="Q82" s="398"/>
      <c r="R82" s="398"/>
      <c r="S82" s="398"/>
      <c r="T82" s="398"/>
      <c r="U82" s="398"/>
      <c r="V82" s="398"/>
      <c r="W82" s="398"/>
      <c r="X82" s="398"/>
      <c r="Y82" s="398"/>
      <c r="Z82" s="398"/>
      <c r="AA82" s="398"/>
      <c r="AB82" s="400"/>
      <c r="AC82" s="401"/>
      <c r="AD82" s="401"/>
      <c r="AE82" s="329"/>
      <c r="AF82" s="329"/>
      <c r="AG82" s="330"/>
      <c r="AH82" s="280"/>
      <c r="AI82" s="331"/>
      <c r="AJ82" s="331"/>
      <c r="AK82" s="208"/>
      <c r="AL82" s="208"/>
      <c r="AM82" s="208"/>
      <c r="AN82" s="208"/>
      <c r="AO82" s="208"/>
      <c r="AP82" s="191"/>
      <c r="AQ82" s="312" t="e">
        <f t="shared" ca="1" si="9"/>
        <v>#DIV/0!</v>
      </c>
      <c r="AS82" s="34"/>
      <c r="AT82" s="34"/>
      <c r="AU82" s="34"/>
      <c r="AV82" s="34"/>
      <c r="AW82" s="34"/>
      <c r="AX82" s="34"/>
    </row>
    <row r="83" spans="1:50" s="144" customFormat="1" ht="23.1" customHeight="1" x14ac:dyDescent="0.25">
      <c r="A83" s="2"/>
      <c r="B83" s="2"/>
      <c r="C83" s="2"/>
      <c r="D83" s="615" t="s">
        <v>275</v>
      </c>
      <c r="E83" s="615"/>
      <c r="F83" s="615"/>
      <c r="G83" s="615"/>
      <c r="H83" s="615"/>
      <c r="I83" s="615"/>
      <c r="J83" s="34"/>
      <c r="K83" s="202">
        <f t="shared" si="10"/>
        <v>0</v>
      </c>
      <c r="L83" s="202">
        <f t="shared" si="10"/>
        <v>0</v>
      </c>
      <c r="M83" s="2"/>
      <c r="N83" s="13"/>
      <c r="O83" s="13"/>
      <c r="P83" s="2"/>
      <c r="Q83" s="588">
        <v>45589</v>
      </c>
      <c r="R83" s="588">
        <v>45589</v>
      </c>
      <c r="S83" s="588">
        <v>45589</v>
      </c>
      <c r="T83" s="571">
        <v>45569</v>
      </c>
      <c r="U83" s="571">
        <v>45569</v>
      </c>
      <c r="V83" s="553">
        <v>45483</v>
      </c>
      <c r="W83" s="521">
        <v>45455</v>
      </c>
      <c r="X83" s="521">
        <v>45425</v>
      </c>
      <c r="Y83" s="474">
        <v>220324</v>
      </c>
      <c r="Z83" s="474">
        <v>220324</v>
      </c>
      <c r="AA83" s="398"/>
      <c r="AB83" s="400"/>
      <c r="AC83" s="401"/>
      <c r="AD83" s="401"/>
      <c r="AE83" s="329"/>
      <c r="AF83" s="329"/>
      <c r="AG83" s="330"/>
      <c r="AH83" s="280"/>
      <c r="AI83" s="331"/>
      <c r="AJ83" s="331"/>
      <c r="AK83" s="208"/>
      <c r="AL83" s="234"/>
      <c r="AM83" s="208"/>
      <c r="AN83" s="208"/>
      <c r="AO83" s="208"/>
      <c r="AP83" s="191"/>
      <c r="AQ83" s="312">
        <f t="shared" ca="1" si="9"/>
        <v>1</v>
      </c>
      <c r="AS83" s="34"/>
      <c r="AT83" s="34"/>
      <c r="AU83" s="34"/>
      <c r="AV83" s="34"/>
      <c r="AW83" s="34"/>
      <c r="AX83" s="34"/>
    </row>
    <row r="84" spans="1:50" s="144" customFormat="1" ht="23.1" customHeight="1" x14ac:dyDescent="0.25">
      <c r="A84" s="516" t="s">
        <v>986</v>
      </c>
      <c r="B84" s="2">
        <v>211</v>
      </c>
      <c r="C84" s="2" t="s">
        <v>307</v>
      </c>
      <c r="D84" s="4" t="s">
        <v>68</v>
      </c>
      <c r="E84" s="116">
        <f t="shared" ref="E84:F86" si="16">K84</f>
        <v>5700</v>
      </c>
      <c r="F84" s="117">
        <f t="shared" si="16"/>
        <v>3500</v>
      </c>
      <c r="G84" s="101"/>
      <c r="H84" s="2"/>
      <c r="I84" s="2"/>
      <c r="J84" s="33"/>
      <c r="K84" s="202">
        <f t="shared" si="10"/>
        <v>5700</v>
      </c>
      <c r="L84" s="202">
        <f t="shared" si="10"/>
        <v>3500</v>
      </c>
      <c r="M84" s="51"/>
      <c r="N84" s="13">
        <f t="shared" si="14"/>
        <v>5674.5</v>
      </c>
      <c r="O84" s="13">
        <f t="shared" si="15"/>
        <v>3404.7000000000003</v>
      </c>
      <c r="P84" s="51"/>
      <c r="Q84" s="587">
        <v>2269.8000000000002</v>
      </c>
      <c r="R84" s="587">
        <v>2269.8000000000002</v>
      </c>
      <c r="S84" s="587">
        <v>2269.8000000000002</v>
      </c>
      <c r="T84" s="562">
        <v>2269.8000000000002</v>
      </c>
      <c r="U84" s="562">
        <v>2269.8000000000002</v>
      </c>
      <c r="V84" s="554">
        <v>2269.8000000000002</v>
      </c>
      <c r="W84" s="522">
        <v>2269.8000000000002</v>
      </c>
      <c r="X84" s="522">
        <v>2269.8000000000002</v>
      </c>
      <c r="Y84" s="398">
        <v>2269.8000000000002</v>
      </c>
      <c r="Z84" s="398">
        <v>2269.8000000000002</v>
      </c>
      <c r="AA84" s="398">
        <v>2269.8000000000002</v>
      </c>
      <c r="AB84" s="436">
        <v>2269.8000000000002</v>
      </c>
      <c r="AC84" s="399">
        <v>2171.114</v>
      </c>
      <c r="AD84" s="399">
        <v>2171.114</v>
      </c>
      <c r="AE84" s="371">
        <v>1973.74</v>
      </c>
      <c r="AF84" s="303">
        <v>1361.2</v>
      </c>
      <c r="AG84" s="289">
        <v>1361.2</v>
      </c>
      <c r="AH84" s="277">
        <v>1088.96</v>
      </c>
      <c r="AI84" s="263">
        <v>1088.96</v>
      </c>
      <c r="AJ84" s="263">
        <v>1088.96</v>
      </c>
      <c r="AK84" s="208">
        <v>972.29285999999991</v>
      </c>
      <c r="AL84" s="208">
        <v>972.29285999999991</v>
      </c>
      <c r="AM84" s="208">
        <v>972.29285999999991</v>
      </c>
      <c r="AN84" s="208">
        <v>972.29285999999991</v>
      </c>
      <c r="AO84" s="208">
        <v>876.88750000000005</v>
      </c>
      <c r="AP84" s="191">
        <v>701.51</v>
      </c>
      <c r="AQ84" s="312">
        <f t="shared" ca="1" si="9"/>
        <v>1</v>
      </c>
      <c r="AS84" s="34"/>
      <c r="AT84" s="34"/>
      <c r="AU84" s="34"/>
      <c r="AV84" s="34"/>
      <c r="AW84" s="34"/>
      <c r="AX84" s="34"/>
    </row>
    <row r="85" spans="1:50" s="144" customFormat="1" ht="23.1" customHeight="1" x14ac:dyDescent="0.25">
      <c r="A85" s="516" t="s">
        <v>986</v>
      </c>
      <c r="B85" s="2">
        <v>212</v>
      </c>
      <c r="C85" s="2" t="s">
        <v>308</v>
      </c>
      <c r="D85" s="4" t="s">
        <v>69</v>
      </c>
      <c r="E85" s="116">
        <f t="shared" si="16"/>
        <v>8600</v>
      </c>
      <c r="F85" s="117">
        <f t="shared" si="16"/>
        <v>5200</v>
      </c>
      <c r="G85" s="101"/>
      <c r="H85" s="2"/>
      <c r="I85" s="2"/>
      <c r="J85" s="33"/>
      <c r="K85" s="202">
        <f t="shared" si="10"/>
        <v>8600</v>
      </c>
      <c r="L85" s="202">
        <f t="shared" si="10"/>
        <v>5200</v>
      </c>
      <c r="M85" s="51"/>
      <c r="N85" s="13">
        <f t="shared" si="14"/>
        <v>8509.375</v>
      </c>
      <c r="O85" s="13">
        <f t="shared" si="15"/>
        <v>5105.625</v>
      </c>
      <c r="P85" s="51"/>
      <c r="Q85" s="587">
        <v>3403.75</v>
      </c>
      <c r="R85" s="587">
        <v>3403.75</v>
      </c>
      <c r="S85" s="587">
        <v>3403.75</v>
      </c>
      <c r="T85" s="562">
        <v>3403.75</v>
      </c>
      <c r="U85" s="562">
        <v>3403.75</v>
      </c>
      <c r="V85" s="554">
        <v>3403.75</v>
      </c>
      <c r="W85" s="522">
        <v>3403.75</v>
      </c>
      <c r="X85" s="522">
        <v>3403.75</v>
      </c>
      <c r="Y85" s="398">
        <v>3403.75</v>
      </c>
      <c r="Z85" s="398">
        <v>3403.75</v>
      </c>
      <c r="AA85" s="398">
        <v>3403.75</v>
      </c>
      <c r="AB85" s="436">
        <v>3403.75</v>
      </c>
      <c r="AC85" s="399">
        <v>3255.7339375000001</v>
      </c>
      <c r="AD85" s="399">
        <v>3255.7339375000001</v>
      </c>
      <c r="AE85" s="371">
        <v>2959.7581249999998</v>
      </c>
      <c r="AF85" s="303">
        <v>2041.2125000000001</v>
      </c>
      <c r="AG85" s="289">
        <v>2041.2125000000001</v>
      </c>
      <c r="AH85" s="277">
        <v>1632.97</v>
      </c>
      <c r="AI85" s="263">
        <v>1632.97</v>
      </c>
      <c r="AJ85" s="263">
        <v>1632.97</v>
      </c>
      <c r="AK85" s="208">
        <v>1458.01656</v>
      </c>
      <c r="AL85" s="208">
        <v>1458.01656</v>
      </c>
      <c r="AM85" s="208">
        <v>1458.01656</v>
      </c>
      <c r="AN85" s="208">
        <v>1458.01656</v>
      </c>
      <c r="AO85" s="208">
        <v>1314.95</v>
      </c>
      <c r="AP85" s="191">
        <v>1051.96</v>
      </c>
      <c r="AQ85" s="312">
        <f t="shared" ca="1" si="9"/>
        <v>1</v>
      </c>
      <c r="AS85" s="34"/>
      <c r="AT85" s="34"/>
      <c r="AU85" s="34"/>
      <c r="AV85" s="34"/>
      <c r="AW85" s="34"/>
      <c r="AX85" s="34"/>
    </row>
    <row r="86" spans="1:50" s="144" customFormat="1" ht="23.1" customHeight="1" x14ac:dyDescent="0.25">
      <c r="A86" s="516" t="s">
        <v>986</v>
      </c>
      <c r="B86" s="2">
        <v>213</v>
      </c>
      <c r="C86" s="2" t="s">
        <v>309</v>
      </c>
      <c r="D86" s="4" t="s">
        <v>70</v>
      </c>
      <c r="E86" s="116">
        <f t="shared" si="16"/>
        <v>10800</v>
      </c>
      <c r="F86" s="117">
        <f t="shared" si="16"/>
        <v>6500</v>
      </c>
      <c r="G86" s="101"/>
      <c r="H86" s="2"/>
      <c r="I86" s="2"/>
      <c r="J86" s="33"/>
      <c r="K86" s="202">
        <f t="shared" si="10"/>
        <v>10800</v>
      </c>
      <c r="L86" s="202">
        <f t="shared" si="10"/>
        <v>6500</v>
      </c>
      <c r="M86" s="51"/>
      <c r="N86" s="13">
        <f t="shared" si="14"/>
        <v>10723.125</v>
      </c>
      <c r="O86" s="13">
        <f t="shared" si="15"/>
        <v>6433.875</v>
      </c>
      <c r="P86" s="51"/>
      <c r="Q86" s="587">
        <v>4289.25</v>
      </c>
      <c r="R86" s="587">
        <v>4289.25</v>
      </c>
      <c r="S86" s="587">
        <v>4289.25</v>
      </c>
      <c r="T86" s="562">
        <v>4289.25</v>
      </c>
      <c r="U86" s="562">
        <v>4289.25</v>
      </c>
      <c r="V86" s="554">
        <v>4289.25</v>
      </c>
      <c r="W86" s="522">
        <v>4289.25</v>
      </c>
      <c r="X86" s="522">
        <v>4289.25</v>
      </c>
      <c r="Y86" s="398">
        <v>4289.25</v>
      </c>
      <c r="Z86" s="398">
        <v>4289.25</v>
      </c>
      <c r="AA86" s="398">
        <v>4289.25</v>
      </c>
      <c r="AB86" s="436">
        <v>4289.25</v>
      </c>
      <c r="AC86" s="399">
        <v>4102.7586874999997</v>
      </c>
      <c r="AD86" s="399">
        <v>4102.7586874999997</v>
      </c>
      <c r="AE86" s="371">
        <v>3729.7806249999994</v>
      </c>
      <c r="AF86" s="303">
        <v>2572.2624999999998</v>
      </c>
      <c r="AG86" s="289">
        <v>2572.2624999999998</v>
      </c>
      <c r="AH86" s="277">
        <v>2057.81</v>
      </c>
      <c r="AI86" s="263">
        <v>2057.81</v>
      </c>
      <c r="AJ86" s="263">
        <v>2057.81</v>
      </c>
      <c r="AK86" s="208">
        <v>1837.3231800000001</v>
      </c>
      <c r="AL86" s="208">
        <v>1837.3231800000001</v>
      </c>
      <c r="AM86" s="208">
        <v>1837.3231800000001</v>
      </c>
      <c r="AN86" s="208">
        <v>1837.3231800000001</v>
      </c>
      <c r="AO86" s="208">
        <v>1657.0375000000001</v>
      </c>
      <c r="AP86" s="191">
        <v>1325.63</v>
      </c>
      <c r="AQ86" s="312">
        <f t="shared" ca="1" si="9"/>
        <v>1</v>
      </c>
      <c r="AS86" s="34"/>
      <c r="AT86" s="34"/>
      <c r="AU86" s="34"/>
      <c r="AV86" s="34"/>
      <c r="AW86" s="34"/>
      <c r="AX86" s="34"/>
    </row>
    <row r="87" spans="1:50" s="144" customFormat="1" ht="20.10000000000000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>
        <f t="shared" si="10"/>
        <v>0</v>
      </c>
      <c r="L87" s="202">
        <f t="shared" si="10"/>
        <v>0</v>
      </c>
      <c r="M87" s="2"/>
      <c r="N87" s="13"/>
      <c r="O87" s="13"/>
      <c r="P87" s="2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  <c r="AB87" s="400"/>
      <c r="AC87" s="400"/>
      <c r="AD87" s="400"/>
      <c r="AE87" s="332"/>
      <c r="AF87" s="332"/>
      <c r="AG87" s="330"/>
      <c r="AH87" s="280"/>
      <c r="AI87" s="331"/>
      <c r="AJ87" s="331"/>
      <c r="AK87" s="208"/>
      <c r="AL87" s="208"/>
      <c r="AM87" s="208"/>
      <c r="AN87" s="208"/>
      <c r="AO87" s="208"/>
      <c r="AP87" s="191"/>
      <c r="AQ87" s="312" t="e">
        <f t="shared" ca="1" si="9"/>
        <v>#DIV/0!</v>
      </c>
      <c r="AS87" s="34"/>
      <c r="AT87" s="34"/>
      <c r="AU87" s="34"/>
      <c r="AV87" s="34"/>
      <c r="AW87" s="34"/>
      <c r="AX87" s="34"/>
    </row>
    <row r="88" spans="1:50" s="144" customFormat="1" ht="23.1" customHeight="1" x14ac:dyDescent="0.25">
      <c r="A88" s="2"/>
      <c r="B88" s="2"/>
      <c r="C88" s="2"/>
      <c r="D88" s="615" t="s">
        <v>277</v>
      </c>
      <c r="E88" s="615"/>
      <c r="F88" s="615"/>
      <c r="G88" s="615"/>
      <c r="H88" s="615"/>
      <c r="I88" s="615"/>
      <c r="J88" s="34"/>
      <c r="K88" s="202">
        <f t="shared" si="10"/>
        <v>0</v>
      </c>
      <c r="L88" s="202">
        <f t="shared" si="10"/>
        <v>0</v>
      </c>
      <c r="M88" s="2"/>
      <c r="N88" s="13"/>
      <c r="O88" s="13"/>
      <c r="P88" s="2"/>
      <c r="Q88" s="588">
        <v>45569</v>
      </c>
      <c r="R88" s="588">
        <v>45569</v>
      </c>
      <c r="S88" s="588">
        <v>45569</v>
      </c>
      <c r="T88" s="571">
        <v>45569</v>
      </c>
      <c r="U88" s="571">
        <v>45569</v>
      </c>
      <c r="V88" s="553">
        <v>45483</v>
      </c>
      <c r="W88" s="476">
        <v>45455</v>
      </c>
      <c r="X88" s="476">
        <v>45425</v>
      </c>
      <c r="Y88" s="476">
        <v>45394</v>
      </c>
      <c r="Z88" s="473">
        <v>220324</v>
      </c>
      <c r="AA88" s="398"/>
      <c r="AB88" s="400"/>
      <c r="AC88" s="400"/>
      <c r="AD88" s="400"/>
      <c r="AE88" s="332"/>
      <c r="AF88" s="332"/>
      <c r="AG88" s="330"/>
      <c r="AH88" s="280"/>
      <c r="AI88" s="331"/>
      <c r="AJ88" s="331"/>
      <c r="AK88" s="208"/>
      <c r="AL88" s="208"/>
      <c r="AM88" s="208"/>
      <c r="AN88" s="208"/>
      <c r="AO88" s="208"/>
      <c r="AP88" s="191"/>
      <c r="AQ88" s="312">
        <f t="shared" ca="1" si="9"/>
        <v>1</v>
      </c>
      <c r="AS88" s="34"/>
      <c r="AT88" s="34"/>
      <c r="AU88" s="34"/>
      <c r="AV88" s="34"/>
      <c r="AW88" s="34"/>
      <c r="AX88" s="34"/>
    </row>
    <row r="89" spans="1:50" s="144" customFormat="1" ht="23.1" customHeight="1" x14ac:dyDescent="0.25">
      <c r="A89" s="449"/>
      <c r="B89" s="2">
        <v>1921</v>
      </c>
      <c r="C89" s="2" t="s">
        <v>436</v>
      </c>
      <c r="D89" s="4" t="s">
        <v>138</v>
      </c>
      <c r="E89" s="116">
        <f t="shared" ref="E89:F94" si="17">K89</f>
        <v>3600</v>
      </c>
      <c r="F89" s="117">
        <f t="shared" si="17"/>
        <v>2200</v>
      </c>
      <c r="G89" s="101"/>
      <c r="H89" s="2"/>
      <c r="I89" s="2"/>
      <c r="J89" s="33"/>
      <c r="K89" s="202">
        <f t="shared" si="10"/>
        <v>3600</v>
      </c>
      <c r="L89" s="202">
        <f t="shared" si="10"/>
        <v>2200</v>
      </c>
      <c r="M89" s="51"/>
      <c r="N89" s="13">
        <f t="shared" si="14"/>
        <v>3531.95</v>
      </c>
      <c r="O89" s="13">
        <f t="shared" si="15"/>
        <v>2119.17</v>
      </c>
      <c r="P89" s="51"/>
      <c r="Q89" s="587">
        <v>1412.78</v>
      </c>
      <c r="R89" s="587">
        <v>1412.78</v>
      </c>
      <c r="S89" s="587">
        <v>1412.78</v>
      </c>
      <c r="T89" s="562">
        <v>1284.6400000000001</v>
      </c>
      <c r="U89" s="562">
        <v>1284.6400000000001</v>
      </c>
      <c r="V89" s="554">
        <v>1284.6400000000001</v>
      </c>
      <c r="W89" s="477">
        <v>1284.6400000000001</v>
      </c>
      <c r="X89" s="477">
        <v>1284.6400000000001</v>
      </c>
      <c r="Y89" s="477">
        <v>1284.6400000000001</v>
      </c>
      <c r="Z89" s="450">
        <v>1189.1990000000001</v>
      </c>
      <c r="AA89" s="450">
        <v>1189.1990000000001</v>
      </c>
      <c r="AB89" s="436">
        <v>1081.0899999999999</v>
      </c>
      <c r="AC89" s="409">
        <v>1081.0899999999999</v>
      </c>
      <c r="AD89" s="409">
        <v>1081.0899999999999</v>
      </c>
      <c r="AE89" s="368">
        <v>986.4</v>
      </c>
      <c r="AF89" s="305">
        <v>789.12</v>
      </c>
      <c r="AG89" s="289">
        <v>754.8062500000002</v>
      </c>
      <c r="AH89" s="277">
        <v>603.84500000000014</v>
      </c>
      <c r="AI89" s="263">
        <v>603.84500000000014</v>
      </c>
      <c r="AJ89" s="263">
        <v>603.84500000000014</v>
      </c>
      <c r="AK89" s="208">
        <v>543.46446000000003</v>
      </c>
      <c r="AL89" s="208">
        <v>543.46446000000003</v>
      </c>
      <c r="AM89" s="208">
        <v>543.46446000000003</v>
      </c>
      <c r="AN89" s="208">
        <v>543.46446000000003</v>
      </c>
      <c r="AO89" s="208">
        <v>490.13750000000005</v>
      </c>
      <c r="AP89" s="191">
        <v>392.11</v>
      </c>
      <c r="AQ89" s="312">
        <f t="shared" ca="1" si="9"/>
        <v>1</v>
      </c>
      <c r="AS89" s="34"/>
      <c r="AT89" s="34"/>
      <c r="AU89" s="34"/>
      <c r="AV89" s="34"/>
      <c r="AW89" s="34"/>
      <c r="AX89" s="34"/>
    </row>
    <row r="90" spans="1:50" s="144" customFormat="1" ht="23.1" customHeight="1" x14ac:dyDescent="0.25">
      <c r="A90" s="449"/>
      <c r="B90" s="2">
        <v>1922</v>
      </c>
      <c r="C90" s="2" t="s">
        <v>437</v>
      </c>
      <c r="D90" s="4" t="s">
        <v>139</v>
      </c>
      <c r="E90" s="116">
        <f t="shared" si="17"/>
        <v>6400</v>
      </c>
      <c r="F90" s="117">
        <f t="shared" si="17"/>
        <v>3900</v>
      </c>
      <c r="G90" s="101"/>
      <c r="H90" s="2"/>
      <c r="I90" s="2"/>
      <c r="J90" s="33"/>
      <c r="K90" s="202">
        <f t="shared" si="10"/>
        <v>6400</v>
      </c>
      <c r="L90" s="202">
        <f t="shared" si="10"/>
        <v>3900</v>
      </c>
      <c r="M90" s="51"/>
      <c r="N90" s="13">
        <f t="shared" si="14"/>
        <v>6342.625</v>
      </c>
      <c r="O90" s="13">
        <f t="shared" si="15"/>
        <v>3805.5750000000003</v>
      </c>
      <c r="P90" s="51"/>
      <c r="Q90" s="587">
        <v>2537.0500000000002</v>
      </c>
      <c r="R90" s="587">
        <v>2537.0500000000002</v>
      </c>
      <c r="S90" s="587">
        <v>2537.0500000000002</v>
      </c>
      <c r="T90" s="562">
        <v>2306.41</v>
      </c>
      <c r="U90" s="562">
        <v>2306.41</v>
      </c>
      <c r="V90" s="554">
        <v>2306.41</v>
      </c>
      <c r="W90" s="477">
        <v>2306.41</v>
      </c>
      <c r="X90" s="477">
        <v>2306.41</v>
      </c>
      <c r="Y90" s="477">
        <v>2306.41</v>
      </c>
      <c r="Z90" s="450">
        <v>2135.5730000000003</v>
      </c>
      <c r="AA90" s="450">
        <v>2135.5730000000003</v>
      </c>
      <c r="AB90" s="436">
        <v>1941.43</v>
      </c>
      <c r="AC90" s="409">
        <v>1941.43</v>
      </c>
      <c r="AD90" s="409">
        <v>1941.43</v>
      </c>
      <c r="AE90" s="368">
        <v>1771.375</v>
      </c>
      <c r="AF90" s="305">
        <v>1417.1</v>
      </c>
      <c r="AG90" s="289">
        <v>1355.48875</v>
      </c>
      <c r="AH90" s="277">
        <v>1084.3910000000001</v>
      </c>
      <c r="AI90" s="263">
        <v>1084.3910000000001</v>
      </c>
      <c r="AJ90" s="263">
        <v>1084.3910000000001</v>
      </c>
      <c r="AK90" s="208">
        <v>975.95189999999991</v>
      </c>
      <c r="AL90" s="208">
        <v>975.95189999999991</v>
      </c>
      <c r="AM90" s="208">
        <v>975.95189999999991</v>
      </c>
      <c r="AN90" s="208">
        <v>975.95189999999991</v>
      </c>
      <c r="AO90" s="208">
        <v>880.1875</v>
      </c>
      <c r="AP90" s="191">
        <v>704.15</v>
      </c>
      <c r="AQ90" s="312">
        <f t="shared" ca="1" si="9"/>
        <v>1</v>
      </c>
      <c r="AS90" s="34"/>
      <c r="AT90" s="34"/>
      <c r="AU90" s="34"/>
      <c r="AV90" s="34"/>
      <c r="AW90" s="34"/>
      <c r="AX90" s="34"/>
    </row>
    <row r="91" spans="1:50" s="144" customFormat="1" ht="23.1" customHeight="1" x14ac:dyDescent="0.25">
      <c r="A91" s="449"/>
      <c r="B91" s="2">
        <v>1923</v>
      </c>
      <c r="C91" s="2" t="s">
        <v>438</v>
      </c>
      <c r="D91" s="4" t="s">
        <v>140</v>
      </c>
      <c r="E91" s="116">
        <f t="shared" si="17"/>
        <v>13600</v>
      </c>
      <c r="F91" s="117">
        <f t="shared" si="17"/>
        <v>8200</v>
      </c>
      <c r="G91" s="101"/>
      <c r="H91" s="2"/>
      <c r="I91" s="2"/>
      <c r="J91" s="33"/>
      <c r="K91" s="202">
        <f t="shared" si="10"/>
        <v>13600</v>
      </c>
      <c r="L91" s="202">
        <f t="shared" si="10"/>
        <v>8200</v>
      </c>
      <c r="M91" s="51"/>
      <c r="N91" s="13">
        <f t="shared" si="14"/>
        <v>13503.85</v>
      </c>
      <c r="O91" s="13">
        <f t="shared" si="15"/>
        <v>8102.3099999999995</v>
      </c>
      <c r="P91" s="51"/>
      <c r="Q91" s="587">
        <v>5401.54</v>
      </c>
      <c r="R91" s="587">
        <v>5401.54</v>
      </c>
      <c r="S91" s="587">
        <v>5401.54</v>
      </c>
      <c r="T91" s="562">
        <v>4910.5</v>
      </c>
      <c r="U91" s="562">
        <v>4910.5</v>
      </c>
      <c r="V91" s="554">
        <v>4910.5</v>
      </c>
      <c r="W91" s="477">
        <v>4910.5</v>
      </c>
      <c r="X91" s="477">
        <v>4910.5</v>
      </c>
      <c r="Y91" s="477">
        <v>4910.5</v>
      </c>
      <c r="Z91" s="450">
        <v>4546.7510000000002</v>
      </c>
      <c r="AA91" s="450">
        <v>4546.7510000000002</v>
      </c>
      <c r="AB91" s="436">
        <v>4133.41</v>
      </c>
      <c r="AC91" s="409">
        <v>4133.41</v>
      </c>
      <c r="AD91" s="409">
        <v>4133.41</v>
      </c>
      <c r="AE91" s="368">
        <v>3771.3625000000002</v>
      </c>
      <c r="AF91" s="305">
        <v>3017.09</v>
      </c>
      <c r="AG91" s="289">
        <v>2774.9150000000004</v>
      </c>
      <c r="AH91" s="277">
        <v>2219.9320000000002</v>
      </c>
      <c r="AI91" s="263">
        <v>2219.9320000000002</v>
      </c>
      <c r="AJ91" s="263">
        <v>2219.9320000000002</v>
      </c>
      <c r="AK91" s="208">
        <v>1997.9328599999999</v>
      </c>
      <c r="AL91" s="208">
        <v>1997.9328599999999</v>
      </c>
      <c r="AM91" s="208">
        <v>1997.9328599999999</v>
      </c>
      <c r="AN91" s="208">
        <v>1997.9328599999999</v>
      </c>
      <c r="AO91" s="208">
        <v>1801.8875</v>
      </c>
      <c r="AP91" s="191">
        <v>1441.51</v>
      </c>
      <c r="AQ91" s="312">
        <f t="shared" ca="1" si="9"/>
        <v>1</v>
      </c>
      <c r="AS91" s="34"/>
      <c r="AT91" s="34"/>
      <c r="AU91" s="34"/>
      <c r="AV91" s="34"/>
      <c r="AW91" s="34"/>
      <c r="AX91" s="34"/>
    </row>
    <row r="92" spans="1:50" s="144" customFormat="1" ht="23.1" customHeight="1" x14ac:dyDescent="0.25">
      <c r="A92" s="449"/>
      <c r="B92" s="2">
        <v>1924</v>
      </c>
      <c r="C92" s="2" t="s">
        <v>439</v>
      </c>
      <c r="D92" s="4" t="s">
        <v>141</v>
      </c>
      <c r="E92" s="116">
        <f t="shared" si="17"/>
        <v>14300</v>
      </c>
      <c r="F92" s="117">
        <f t="shared" si="17"/>
        <v>8600</v>
      </c>
      <c r="G92" s="101"/>
      <c r="H92" s="2"/>
      <c r="I92" s="2"/>
      <c r="J92" s="33"/>
      <c r="K92" s="202">
        <f t="shared" si="10"/>
        <v>14300</v>
      </c>
      <c r="L92" s="202">
        <f t="shared" si="10"/>
        <v>8600</v>
      </c>
      <c r="M92" s="51"/>
      <c r="N92" s="13">
        <f t="shared" si="14"/>
        <v>14225</v>
      </c>
      <c r="O92" s="13">
        <f t="shared" si="15"/>
        <v>8535</v>
      </c>
      <c r="P92" s="51"/>
      <c r="Q92" s="587">
        <v>5690</v>
      </c>
      <c r="R92" s="587">
        <v>5690</v>
      </c>
      <c r="S92" s="587">
        <v>5690</v>
      </c>
      <c r="T92" s="562">
        <v>5172.6400000000003</v>
      </c>
      <c r="U92" s="562">
        <v>5172.6400000000003</v>
      </c>
      <c r="V92" s="554">
        <v>5172.6400000000003</v>
      </c>
      <c r="W92" s="477">
        <v>5172.6400000000003</v>
      </c>
      <c r="X92" s="477">
        <v>5172.6400000000003</v>
      </c>
      <c r="Y92" s="477">
        <v>5172.6400000000003</v>
      </c>
      <c r="Z92" s="450">
        <v>4789.4880000000003</v>
      </c>
      <c r="AA92" s="450">
        <v>4789.4880000000003</v>
      </c>
      <c r="AB92" s="436">
        <v>4354.08</v>
      </c>
      <c r="AC92" s="409">
        <v>4354.08</v>
      </c>
      <c r="AD92" s="409">
        <v>4354.08</v>
      </c>
      <c r="AE92" s="368">
        <v>3972.7</v>
      </c>
      <c r="AF92" s="305">
        <v>3178.16</v>
      </c>
      <c r="AG92" s="289">
        <v>2923.0575000000003</v>
      </c>
      <c r="AH92" s="277">
        <v>2338.4460000000004</v>
      </c>
      <c r="AI92" s="263">
        <v>2338.4460000000004</v>
      </c>
      <c r="AJ92" s="263">
        <v>2338.4460000000004</v>
      </c>
      <c r="AK92" s="208">
        <v>2104.59942</v>
      </c>
      <c r="AL92" s="208">
        <v>2104.59942</v>
      </c>
      <c r="AM92" s="208">
        <v>2104.59942</v>
      </c>
      <c r="AN92" s="208">
        <v>2104.59942</v>
      </c>
      <c r="AO92" s="208">
        <v>1898.0875000000001</v>
      </c>
      <c r="AP92" s="191">
        <v>1518.47</v>
      </c>
      <c r="AQ92" s="312">
        <f t="shared" ca="1" si="9"/>
        <v>1</v>
      </c>
      <c r="AS92" s="34"/>
      <c r="AT92" s="34"/>
      <c r="AU92" s="34"/>
      <c r="AV92" s="34"/>
      <c r="AW92" s="34"/>
      <c r="AX92" s="34"/>
    </row>
    <row r="93" spans="1:50" s="144" customFormat="1" ht="23.1" customHeight="1" x14ac:dyDescent="0.25">
      <c r="A93" s="449"/>
      <c r="B93" s="2">
        <v>1925</v>
      </c>
      <c r="C93" s="2" t="s">
        <v>441</v>
      </c>
      <c r="D93" s="4" t="s">
        <v>142</v>
      </c>
      <c r="E93" s="116">
        <f t="shared" si="17"/>
        <v>17200</v>
      </c>
      <c r="F93" s="117">
        <f t="shared" si="17"/>
        <v>10400</v>
      </c>
      <c r="G93" s="101"/>
      <c r="H93" s="2"/>
      <c r="I93" s="2"/>
      <c r="J93" s="33"/>
      <c r="K93" s="202">
        <f t="shared" si="10"/>
        <v>17200</v>
      </c>
      <c r="L93" s="202">
        <f t="shared" si="10"/>
        <v>10400</v>
      </c>
      <c r="M93" s="51"/>
      <c r="N93" s="13">
        <f t="shared" si="14"/>
        <v>17177.5</v>
      </c>
      <c r="O93" s="13">
        <f t="shared" si="15"/>
        <v>10306.5</v>
      </c>
      <c r="P93" s="51"/>
      <c r="Q93" s="587">
        <v>6871</v>
      </c>
      <c r="R93" s="587">
        <v>6871</v>
      </c>
      <c r="S93" s="587">
        <v>6871</v>
      </c>
      <c r="T93" s="562">
        <v>6246.19</v>
      </c>
      <c r="U93" s="562">
        <v>6246.19</v>
      </c>
      <c r="V93" s="554">
        <v>6246.19</v>
      </c>
      <c r="W93" s="477">
        <v>6246.19</v>
      </c>
      <c r="X93" s="477">
        <v>6246.19</v>
      </c>
      <c r="Y93" s="477">
        <v>6246.19</v>
      </c>
      <c r="Z93" s="450">
        <v>5783.5029999999997</v>
      </c>
      <c r="AA93" s="450">
        <v>5783.5029999999997</v>
      </c>
      <c r="AB93" s="436">
        <v>5257.73</v>
      </c>
      <c r="AC93" s="409">
        <v>5257.73</v>
      </c>
      <c r="AD93" s="409">
        <v>5257.73</v>
      </c>
      <c r="AE93" s="368">
        <v>4797.2000000000007</v>
      </c>
      <c r="AF93" s="305">
        <v>3837.76</v>
      </c>
      <c r="AG93" s="289">
        <v>3529.7075</v>
      </c>
      <c r="AH93" s="277">
        <v>2823.7660000000001</v>
      </c>
      <c r="AI93" s="263">
        <v>2823.7660000000001</v>
      </c>
      <c r="AJ93" s="263">
        <v>2823.7660000000001</v>
      </c>
      <c r="AK93" s="208">
        <v>2541.3973199999996</v>
      </c>
      <c r="AL93" s="208">
        <v>2541.3973199999996</v>
      </c>
      <c r="AM93" s="208">
        <v>2541.3973199999996</v>
      </c>
      <c r="AN93" s="208">
        <v>2541.3973199999996</v>
      </c>
      <c r="AO93" s="208">
        <v>2292.0249999999996</v>
      </c>
      <c r="AP93" s="191">
        <v>1833.62</v>
      </c>
      <c r="AQ93" s="312">
        <f t="shared" ca="1" si="9"/>
        <v>1</v>
      </c>
      <c r="AS93" s="34"/>
      <c r="AT93" s="34"/>
      <c r="AU93" s="34"/>
      <c r="AV93" s="34"/>
      <c r="AW93" s="34"/>
      <c r="AX93" s="34"/>
    </row>
    <row r="94" spans="1:50" s="144" customFormat="1" ht="23.1" customHeight="1" x14ac:dyDescent="0.25">
      <c r="A94" s="449"/>
      <c r="B94" s="2">
        <v>1926</v>
      </c>
      <c r="C94" s="2" t="s">
        <v>440</v>
      </c>
      <c r="D94" s="91" t="s">
        <v>55</v>
      </c>
      <c r="E94" s="116">
        <f t="shared" si="17"/>
        <v>29200</v>
      </c>
      <c r="F94" s="117">
        <f t="shared" si="17"/>
        <v>17500</v>
      </c>
      <c r="G94" s="101"/>
      <c r="H94" s="2"/>
      <c r="I94" s="2"/>
      <c r="J94" s="33"/>
      <c r="K94" s="202">
        <f t="shared" si="10"/>
        <v>29200</v>
      </c>
      <c r="L94" s="202">
        <f t="shared" si="10"/>
        <v>17500</v>
      </c>
      <c r="M94" s="51"/>
      <c r="N94" s="13">
        <f t="shared" si="14"/>
        <v>29142.5</v>
      </c>
      <c r="O94" s="13">
        <f t="shared" si="15"/>
        <v>17485.5</v>
      </c>
      <c r="P94" s="51"/>
      <c r="Q94" s="587">
        <v>11657</v>
      </c>
      <c r="R94" s="587">
        <v>11657</v>
      </c>
      <c r="S94" s="587">
        <v>11657</v>
      </c>
      <c r="T94" s="562">
        <v>10597.26</v>
      </c>
      <c r="U94" s="562">
        <v>10597.26</v>
      </c>
      <c r="V94" s="554">
        <v>10597.26</v>
      </c>
      <c r="W94" s="477">
        <v>10597.26</v>
      </c>
      <c r="X94" s="477">
        <v>10597.26</v>
      </c>
      <c r="Y94" s="477">
        <v>10597.26</v>
      </c>
      <c r="Z94" s="450">
        <v>9812.2750000000015</v>
      </c>
      <c r="AA94" s="450">
        <v>9812.2750000000015</v>
      </c>
      <c r="AB94" s="436">
        <v>8920.25</v>
      </c>
      <c r="AC94" s="409">
        <v>8920.25</v>
      </c>
      <c r="AD94" s="409">
        <v>8920.25</v>
      </c>
      <c r="AE94" s="368">
        <v>8138.9125000000004</v>
      </c>
      <c r="AF94" s="305">
        <v>6511.13</v>
      </c>
      <c r="AG94" s="289">
        <v>5988.4962500000001</v>
      </c>
      <c r="AH94" s="277">
        <v>4790.7970000000005</v>
      </c>
      <c r="AI94" s="263">
        <v>4790.7970000000005</v>
      </c>
      <c r="AJ94" s="263">
        <v>4790.7970000000005</v>
      </c>
      <c r="AK94" s="208">
        <v>4311.7212599999993</v>
      </c>
      <c r="AL94" s="208">
        <v>4311.7212599999993</v>
      </c>
      <c r="AM94" s="208">
        <v>4311.7212599999993</v>
      </c>
      <c r="AN94" s="208">
        <v>4311.7212599999993</v>
      </c>
      <c r="AO94" s="208">
        <v>3888.6374999999998</v>
      </c>
      <c r="AP94" s="191">
        <v>3110.91</v>
      </c>
      <c r="AQ94" s="312">
        <f t="shared" ca="1" si="9"/>
        <v>1</v>
      </c>
      <c r="AS94" s="34"/>
      <c r="AT94" s="34"/>
      <c r="AU94" s="34"/>
      <c r="AV94" s="34"/>
      <c r="AW94" s="34"/>
      <c r="AX94" s="34"/>
    </row>
    <row r="95" spans="1:50" s="144" customFormat="1" ht="20.100000000000001" customHeight="1" x14ac:dyDescent="0.25">
      <c r="A95" s="2"/>
      <c r="B95" s="2"/>
      <c r="C95" s="2"/>
      <c r="D95" s="2"/>
      <c r="E95" s="138"/>
      <c r="F95" s="139"/>
      <c r="G95" s="99"/>
      <c r="H95" s="2"/>
      <c r="I95" s="2"/>
      <c r="J95" s="34"/>
      <c r="K95" s="202">
        <f t="shared" si="10"/>
        <v>0</v>
      </c>
      <c r="L95" s="202">
        <f t="shared" si="10"/>
        <v>0</v>
      </c>
      <c r="M95" s="2"/>
      <c r="N95" s="13"/>
      <c r="O95" s="13"/>
      <c r="P95" s="2"/>
      <c r="Q95" s="398"/>
      <c r="R95" s="398"/>
      <c r="S95" s="398"/>
      <c r="T95" s="398"/>
      <c r="U95" s="398"/>
      <c r="V95" s="398"/>
      <c r="W95" s="398"/>
      <c r="X95" s="398"/>
      <c r="Y95" s="398"/>
      <c r="Z95" s="398"/>
      <c r="AA95" s="398"/>
      <c r="AB95" s="400"/>
      <c r="AC95" s="401"/>
      <c r="AD95" s="401"/>
      <c r="AE95" s="329"/>
      <c r="AF95" s="329"/>
      <c r="AG95" s="330"/>
      <c r="AH95" s="280"/>
      <c r="AI95" s="331"/>
      <c r="AJ95" s="331"/>
      <c r="AK95" s="208"/>
      <c r="AL95" s="208"/>
      <c r="AM95" s="208"/>
      <c r="AN95" s="208"/>
      <c r="AO95" s="208"/>
      <c r="AP95" s="191"/>
      <c r="AQ95" s="312" t="e">
        <f t="shared" ca="1" si="9"/>
        <v>#DIV/0!</v>
      </c>
      <c r="AS95" s="34"/>
      <c r="AT95" s="34"/>
      <c r="AU95" s="34"/>
      <c r="AV95" s="34"/>
      <c r="AW95" s="34"/>
      <c r="AX95" s="34"/>
    </row>
    <row r="96" spans="1:50" s="144" customFormat="1" ht="23.1" customHeight="1" x14ac:dyDescent="0.25">
      <c r="A96" s="2"/>
      <c r="B96" s="2"/>
      <c r="C96" s="2"/>
      <c r="D96" s="615" t="s">
        <v>272</v>
      </c>
      <c r="E96" s="615"/>
      <c r="F96" s="615"/>
      <c r="G96" s="615"/>
      <c r="H96" s="615"/>
      <c r="I96" s="615"/>
      <c r="J96" s="34"/>
      <c r="K96" s="202">
        <f t="shared" si="10"/>
        <v>0</v>
      </c>
      <c r="L96" s="202">
        <f t="shared" si="10"/>
        <v>0</v>
      </c>
      <c r="M96" s="2"/>
      <c r="N96" s="13"/>
      <c r="O96" s="13"/>
      <c r="P96" s="2"/>
      <c r="Q96" s="588">
        <v>45589</v>
      </c>
      <c r="R96" s="588">
        <v>45589</v>
      </c>
      <c r="S96" s="588">
        <v>45589</v>
      </c>
      <c r="T96" s="571">
        <v>45569</v>
      </c>
      <c r="U96" s="571">
        <v>45569</v>
      </c>
      <c r="V96" s="553">
        <v>45483</v>
      </c>
      <c r="W96" s="521">
        <v>45455</v>
      </c>
      <c r="X96" s="510">
        <v>45425</v>
      </c>
      <c r="Y96" s="480">
        <v>290224</v>
      </c>
      <c r="Z96" s="474">
        <v>220324</v>
      </c>
      <c r="AA96" s="398"/>
      <c r="AB96" s="400"/>
      <c r="AC96" s="401"/>
      <c r="AD96" s="401"/>
      <c r="AE96" s="329"/>
      <c r="AF96" s="329"/>
      <c r="AG96" s="330"/>
      <c r="AH96" s="280"/>
      <c r="AI96" s="331"/>
      <c r="AJ96" s="331"/>
      <c r="AK96" s="208"/>
      <c r="AL96" s="208"/>
      <c r="AM96" s="208"/>
      <c r="AN96" s="208"/>
      <c r="AO96" s="208"/>
      <c r="AP96" s="191"/>
      <c r="AQ96" s="312">
        <f t="shared" ca="1" si="9"/>
        <v>1</v>
      </c>
      <c r="AS96" s="34"/>
      <c r="AT96" s="34"/>
      <c r="AU96" s="34"/>
      <c r="AV96" s="34"/>
      <c r="AW96" s="34"/>
      <c r="AX96" s="34"/>
    </row>
    <row r="97" spans="1:50" s="144" customFormat="1" ht="23.1" customHeight="1" x14ac:dyDescent="0.25">
      <c r="A97" s="516" t="s">
        <v>986</v>
      </c>
      <c r="B97" s="2">
        <v>4744</v>
      </c>
      <c r="C97" s="2" t="s">
        <v>496</v>
      </c>
      <c r="D97" s="91" t="s">
        <v>90</v>
      </c>
      <c r="E97" s="116">
        <f t="shared" ref="E97:F105" si="18">K97</f>
        <v>700</v>
      </c>
      <c r="F97" s="117">
        <f t="shared" si="18"/>
        <v>500</v>
      </c>
      <c r="G97" s="101"/>
      <c r="H97" s="45"/>
      <c r="I97" s="45"/>
      <c r="J97" s="33"/>
      <c r="K97" s="202">
        <f t="shared" si="10"/>
        <v>700</v>
      </c>
      <c r="L97" s="202">
        <f t="shared" si="10"/>
        <v>500</v>
      </c>
      <c r="M97" s="51"/>
      <c r="N97" s="13">
        <f t="shared" si="14"/>
        <v>699.72499999999991</v>
      </c>
      <c r="O97" s="13">
        <f t="shared" si="15"/>
        <v>419.83499999999998</v>
      </c>
      <c r="P97" s="51"/>
      <c r="Q97" s="587">
        <v>279.89</v>
      </c>
      <c r="R97" s="587">
        <v>279.89</v>
      </c>
      <c r="S97" s="587">
        <v>279.89</v>
      </c>
      <c r="T97" s="562">
        <v>279.89</v>
      </c>
      <c r="U97" s="562">
        <v>279.89</v>
      </c>
      <c r="V97" s="554">
        <v>279.89</v>
      </c>
      <c r="W97" s="522">
        <v>279.89</v>
      </c>
      <c r="X97" s="522">
        <v>279.89</v>
      </c>
      <c r="Y97" s="398">
        <v>232.33</v>
      </c>
      <c r="Z97" s="398">
        <v>232.33</v>
      </c>
      <c r="AA97" s="398">
        <v>232.33</v>
      </c>
      <c r="AB97" s="436">
        <v>232.33</v>
      </c>
      <c r="AC97" s="399">
        <v>222.24331250000003</v>
      </c>
      <c r="AD97" s="399">
        <v>222.24331250000003</v>
      </c>
      <c r="AE97" s="371">
        <v>202.03937500000001</v>
      </c>
      <c r="AF97" s="303">
        <v>139.33750000000001</v>
      </c>
      <c r="AG97" s="289">
        <v>139.33750000000001</v>
      </c>
      <c r="AH97" s="277">
        <v>111.47</v>
      </c>
      <c r="AI97" s="263">
        <v>111.47</v>
      </c>
      <c r="AJ97" s="263">
        <v>111.47</v>
      </c>
      <c r="AK97" s="208">
        <v>99.528660000000002</v>
      </c>
      <c r="AL97" s="208">
        <v>99.528660000000002</v>
      </c>
      <c r="AM97" s="208">
        <v>99.528660000000002</v>
      </c>
      <c r="AN97" s="208">
        <v>99.528660000000002</v>
      </c>
      <c r="AO97" s="208">
        <v>89.762500000000003</v>
      </c>
      <c r="AP97" s="191">
        <v>71.81</v>
      </c>
      <c r="AQ97" s="312">
        <f t="shared" ca="1" si="9"/>
        <v>1</v>
      </c>
      <c r="AS97" s="34"/>
      <c r="AT97" s="34"/>
      <c r="AU97" s="34"/>
      <c r="AV97" s="34"/>
      <c r="AW97" s="34"/>
      <c r="AX97" s="34"/>
    </row>
    <row r="98" spans="1:50" s="144" customFormat="1" ht="23.1" customHeight="1" x14ac:dyDescent="0.25">
      <c r="A98" s="516" t="s">
        <v>986</v>
      </c>
      <c r="B98" s="2">
        <v>4744</v>
      </c>
      <c r="C98" s="2" t="s">
        <v>497</v>
      </c>
      <c r="D98" s="4" t="s">
        <v>91</v>
      </c>
      <c r="E98" s="116">
        <f t="shared" si="18"/>
        <v>900</v>
      </c>
      <c r="F98" s="117">
        <f t="shared" si="18"/>
        <v>500</v>
      </c>
      <c r="G98" s="101"/>
      <c r="H98" s="45"/>
      <c r="I98" s="45"/>
      <c r="J98" s="33"/>
      <c r="K98" s="202">
        <f t="shared" si="10"/>
        <v>900</v>
      </c>
      <c r="L98" s="202">
        <f t="shared" si="10"/>
        <v>500</v>
      </c>
      <c r="M98" s="51"/>
      <c r="N98" s="13">
        <f t="shared" si="14"/>
        <v>815.34999999999991</v>
      </c>
      <c r="O98" s="13">
        <f t="shared" si="15"/>
        <v>489.21</v>
      </c>
      <c r="P98" s="51"/>
      <c r="Q98" s="587">
        <v>326.14</v>
      </c>
      <c r="R98" s="587">
        <v>326.14</v>
      </c>
      <c r="S98" s="587">
        <v>326.14</v>
      </c>
      <c r="T98" s="562">
        <v>326.14</v>
      </c>
      <c r="U98" s="562">
        <v>326.14</v>
      </c>
      <c r="V98" s="554">
        <v>326.14</v>
      </c>
      <c r="W98" s="546">
        <v>326.14</v>
      </c>
      <c r="X98" s="522">
        <v>326.14</v>
      </c>
      <c r="Y98" s="398">
        <v>271.18</v>
      </c>
      <c r="Z98" s="398">
        <v>271.18</v>
      </c>
      <c r="AA98" s="398">
        <v>271.18</v>
      </c>
      <c r="AB98" s="436">
        <v>271.18</v>
      </c>
      <c r="AC98" s="399">
        <v>235.78812500000001</v>
      </c>
      <c r="AD98" s="399">
        <v>235.78812500000001</v>
      </c>
      <c r="AE98" s="371">
        <v>235.78812500000001</v>
      </c>
      <c r="AF98" s="303">
        <v>162.61250000000001</v>
      </c>
      <c r="AG98" s="289">
        <v>162.61250000000001</v>
      </c>
      <c r="AH98" s="277">
        <v>130.09</v>
      </c>
      <c r="AI98" s="263">
        <v>130.09</v>
      </c>
      <c r="AJ98" s="263">
        <v>130.09</v>
      </c>
      <c r="AK98" s="208">
        <v>116.16065999999999</v>
      </c>
      <c r="AL98" s="208">
        <v>116.16065999999999</v>
      </c>
      <c r="AM98" s="208">
        <v>116.16065999999999</v>
      </c>
      <c r="AN98" s="208">
        <v>116.16065999999999</v>
      </c>
      <c r="AO98" s="208">
        <v>104.7625</v>
      </c>
      <c r="AP98" s="191">
        <v>83.81</v>
      </c>
      <c r="AQ98" s="312">
        <f t="shared" ca="1" si="9"/>
        <v>1</v>
      </c>
      <c r="AS98" s="34"/>
      <c r="AT98" s="34"/>
      <c r="AU98" s="34"/>
      <c r="AV98" s="34"/>
      <c r="AW98" s="34"/>
      <c r="AX98" s="34"/>
    </row>
    <row r="99" spans="1:50" s="144" customFormat="1" ht="23.1" customHeight="1" x14ac:dyDescent="0.25">
      <c r="A99" s="516" t="s">
        <v>986</v>
      </c>
      <c r="B99" s="2">
        <v>4744</v>
      </c>
      <c r="C99" s="2" t="s">
        <v>498</v>
      </c>
      <c r="D99" s="4" t="s">
        <v>92</v>
      </c>
      <c r="E99" s="116">
        <f t="shared" si="18"/>
        <v>1000</v>
      </c>
      <c r="F99" s="117">
        <f t="shared" si="18"/>
        <v>600</v>
      </c>
      <c r="G99" s="101"/>
      <c r="H99" s="45"/>
      <c r="I99" s="45"/>
      <c r="J99" s="33"/>
      <c r="K99" s="202">
        <f t="shared" si="10"/>
        <v>1000</v>
      </c>
      <c r="L99" s="202">
        <f t="shared" si="10"/>
        <v>600</v>
      </c>
      <c r="M99" s="51"/>
      <c r="N99" s="13">
        <f t="shared" si="14"/>
        <v>945</v>
      </c>
      <c r="O99" s="13">
        <f t="shared" si="15"/>
        <v>567</v>
      </c>
      <c r="P99" s="51"/>
      <c r="Q99" s="587">
        <v>378</v>
      </c>
      <c r="R99" s="587">
        <v>378</v>
      </c>
      <c r="S99" s="587">
        <v>378</v>
      </c>
      <c r="T99" s="562">
        <v>378</v>
      </c>
      <c r="U99" s="562">
        <v>378</v>
      </c>
      <c r="V99" s="568">
        <v>378</v>
      </c>
      <c r="W99" s="548">
        <v>377.5</v>
      </c>
      <c r="X99" s="522">
        <v>377.5</v>
      </c>
      <c r="Y99" s="398">
        <v>314.93</v>
      </c>
      <c r="Z99" s="398">
        <v>314.93</v>
      </c>
      <c r="AA99" s="398">
        <v>314.93</v>
      </c>
      <c r="AB99" s="436">
        <v>314.93</v>
      </c>
      <c r="AC99" s="420">
        <v>314.93</v>
      </c>
      <c r="AD99" s="399">
        <v>273.85062500000004</v>
      </c>
      <c r="AE99" s="371">
        <v>273.85062500000004</v>
      </c>
      <c r="AF99" s="303">
        <v>188.86250000000001</v>
      </c>
      <c r="AG99" s="289">
        <v>188.86250000000001</v>
      </c>
      <c r="AH99" s="277">
        <v>151.09</v>
      </c>
      <c r="AI99" s="263">
        <v>151.09</v>
      </c>
      <c r="AJ99" s="263">
        <v>151.09</v>
      </c>
      <c r="AK99" s="208">
        <v>134.91324</v>
      </c>
      <c r="AL99" s="208">
        <v>134.91324</v>
      </c>
      <c r="AM99" s="208">
        <v>134.91324</v>
      </c>
      <c r="AN99" s="208">
        <v>134.91324</v>
      </c>
      <c r="AO99" s="208">
        <v>121.67500000000001</v>
      </c>
      <c r="AP99" s="191">
        <v>97.34</v>
      </c>
      <c r="AQ99" s="312">
        <f t="shared" ca="1" si="9"/>
        <v>1</v>
      </c>
      <c r="AS99" s="34"/>
      <c r="AT99" s="34"/>
      <c r="AU99" s="34"/>
      <c r="AV99" s="34"/>
      <c r="AW99" s="34"/>
      <c r="AX99" s="34"/>
    </row>
    <row r="100" spans="1:50" s="144" customFormat="1" ht="23.1" customHeight="1" x14ac:dyDescent="0.25">
      <c r="A100" s="516" t="s">
        <v>986</v>
      </c>
      <c r="B100" s="2">
        <v>4744</v>
      </c>
      <c r="C100" s="2" t="s">
        <v>499</v>
      </c>
      <c r="D100" s="5" t="s">
        <v>93</v>
      </c>
      <c r="E100" s="292">
        <f t="shared" si="18"/>
        <v>1700</v>
      </c>
      <c r="F100" s="293">
        <f t="shared" si="18"/>
        <v>1100</v>
      </c>
      <c r="G100" s="101"/>
      <c r="H100" s="45"/>
      <c r="I100" s="45"/>
      <c r="J100" s="33"/>
      <c r="K100" s="202">
        <f t="shared" si="10"/>
        <v>1700</v>
      </c>
      <c r="L100" s="202">
        <f t="shared" si="10"/>
        <v>1100</v>
      </c>
      <c r="M100" s="51"/>
      <c r="N100" s="13">
        <f t="shared" si="14"/>
        <v>1681.9499999999998</v>
      </c>
      <c r="O100" s="13">
        <f t="shared" si="15"/>
        <v>1009.17</v>
      </c>
      <c r="P100" s="51"/>
      <c r="Q100" s="587">
        <v>672.78</v>
      </c>
      <c r="R100" s="587">
        <v>672.78</v>
      </c>
      <c r="S100" s="587">
        <v>672.78</v>
      </c>
      <c r="T100" s="562">
        <v>672.78</v>
      </c>
      <c r="U100" s="562">
        <v>672.78</v>
      </c>
      <c r="V100" s="554">
        <v>672.78</v>
      </c>
      <c r="W100" s="522">
        <v>672.78</v>
      </c>
      <c r="X100" s="522">
        <v>672.78</v>
      </c>
      <c r="Y100" s="398">
        <v>559.97</v>
      </c>
      <c r="Z100" s="398">
        <v>559.97</v>
      </c>
      <c r="AA100" s="398">
        <v>559.97</v>
      </c>
      <c r="AB100" s="436">
        <v>559.97</v>
      </c>
      <c r="AC100" s="399">
        <v>486.96437500000002</v>
      </c>
      <c r="AD100" s="399">
        <v>486.96437500000002</v>
      </c>
      <c r="AE100" s="371">
        <v>486.96437500000002</v>
      </c>
      <c r="AF100" s="303">
        <v>335.83750000000003</v>
      </c>
      <c r="AG100" s="289">
        <v>335.83750000000003</v>
      </c>
      <c r="AH100" s="277">
        <v>268.67</v>
      </c>
      <c r="AI100" s="263">
        <v>268.67</v>
      </c>
      <c r="AJ100" s="263">
        <v>268.67</v>
      </c>
      <c r="AK100" s="208">
        <v>239.87501999999998</v>
      </c>
      <c r="AL100" s="208">
        <v>239.87501999999998</v>
      </c>
      <c r="AM100" s="208">
        <v>239.87501999999998</v>
      </c>
      <c r="AN100" s="208">
        <v>239.87501999999998</v>
      </c>
      <c r="AO100" s="208">
        <v>216.33749999999998</v>
      </c>
      <c r="AP100" s="191">
        <v>173.07</v>
      </c>
      <c r="AQ100" s="312">
        <f t="shared" ca="1" si="9"/>
        <v>1</v>
      </c>
      <c r="AS100" s="34"/>
      <c r="AT100" s="34"/>
      <c r="AU100" s="34"/>
      <c r="AV100" s="34"/>
      <c r="AW100" s="34"/>
      <c r="AX100" s="34"/>
    </row>
    <row r="101" spans="1:50" s="144" customFormat="1" ht="23.1" customHeight="1" x14ac:dyDescent="0.25">
      <c r="A101" s="516" t="s">
        <v>986</v>
      </c>
      <c r="B101" s="2">
        <v>4744</v>
      </c>
      <c r="C101" s="2" t="s">
        <v>500</v>
      </c>
      <c r="D101" s="4" t="s">
        <v>94</v>
      </c>
      <c r="E101" s="116">
        <f t="shared" si="18"/>
        <v>3200</v>
      </c>
      <c r="F101" s="117">
        <f t="shared" si="18"/>
        <v>1900</v>
      </c>
      <c r="G101" s="101"/>
      <c r="H101" s="45"/>
      <c r="I101" s="45"/>
      <c r="J101" s="33"/>
      <c r="K101" s="202">
        <f t="shared" si="10"/>
        <v>3200</v>
      </c>
      <c r="L101" s="202">
        <f t="shared" si="10"/>
        <v>1900</v>
      </c>
      <c r="M101" s="51"/>
      <c r="N101" s="13">
        <f t="shared" si="14"/>
        <v>3145.6750000000002</v>
      </c>
      <c r="O101" s="13">
        <f t="shared" si="15"/>
        <v>1887.405</v>
      </c>
      <c r="P101" s="51"/>
      <c r="Q101" s="587">
        <v>1258.27</v>
      </c>
      <c r="R101" s="587">
        <v>1258.27</v>
      </c>
      <c r="S101" s="587">
        <v>1258.27</v>
      </c>
      <c r="T101" s="562">
        <v>1258.27</v>
      </c>
      <c r="U101" s="562">
        <v>1258.27</v>
      </c>
      <c r="V101" s="554">
        <v>1258.27</v>
      </c>
      <c r="W101" s="522">
        <v>1258.27</v>
      </c>
      <c r="X101" s="522">
        <v>1258.27</v>
      </c>
      <c r="Y101" s="398">
        <v>1050.2</v>
      </c>
      <c r="Z101" s="398">
        <v>1050.2</v>
      </c>
      <c r="AA101" s="398">
        <v>1050.2</v>
      </c>
      <c r="AB101" s="436">
        <v>1050.2</v>
      </c>
      <c r="AC101" s="399">
        <v>913.19187499999998</v>
      </c>
      <c r="AD101" s="399">
        <v>913.19187499999998</v>
      </c>
      <c r="AE101" s="371">
        <v>913.19187499999998</v>
      </c>
      <c r="AF101" s="303">
        <v>629.78750000000002</v>
      </c>
      <c r="AG101" s="289">
        <v>629.78750000000002</v>
      </c>
      <c r="AH101" s="277">
        <v>503.83</v>
      </c>
      <c r="AI101" s="263">
        <v>503.83</v>
      </c>
      <c r="AJ101" s="263">
        <v>503.83</v>
      </c>
      <c r="AK101" s="208">
        <v>449.85401999999993</v>
      </c>
      <c r="AL101" s="208">
        <v>449.85401999999993</v>
      </c>
      <c r="AM101" s="208">
        <v>449.85401999999993</v>
      </c>
      <c r="AN101" s="208">
        <v>449.85401999999993</v>
      </c>
      <c r="AO101" s="208">
        <v>405.71249999999998</v>
      </c>
      <c r="AP101" s="191">
        <v>324.57</v>
      </c>
      <c r="AQ101" s="312">
        <f t="shared" ca="1" si="9"/>
        <v>1</v>
      </c>
      <c r="AS101" s="34"/>
      <c r="AT101" s="34"/>
      <c r="AU101" s="34"/>
      <c r="AV101" s="34"/>
      <c r="AW101" s="34"/>
      <c r="AX101" s="34"/>
    </row>
    <row r="102" spans="1:50" s="144" customFormat="1" ht="23.1" customHeight="1" x14ac:dyDescent="0.25">
      <c r="A102" s="2"/>
      <c r="B102" s="2"/>
      <c r="C102" s="2"/>
      <c r="D102" s="136"/>
      <c r="E102" s="138"/>
      <c r="F102" s="139"/>
      <c r="G102" s="101"/>
      <c r="H102" s="45"/>
      <c r="I102" s="45"/>
      <c r="J102" s="34"/>
      <c r="K102" s="202">
        <f t="shared" si="10"/>
        <v>0</v>
      </c>
      <c r="L102" s="202">
        <f t="shared" si="10"/>
        <v>0</v>
      </c>
      <c r="M102" s="2"/>
      <c r="N102" s="13"/>
      <c r="O102" s="13"/>
      <c r="P102" s="2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549"/>
      <c r="AC102" s="211"/>
      <c r="AD102" s="211"/>
      <c r="AE102" s="341"/>
      <c r="AF102" s="321"/>
      <c r="AG102" s="322"/>
      <c r="AH102" s="279"/>
      <c r="AI102" s="323"/>
      <c r="AJ102" s="323"/>
      <c r="AK102" s="211"/>
      <c r="AL102" s="211"/>
      <c r="AM102" s="211"/>
      <c r="AN102" s="211"/>
      <c r="AO102" s="211"/>
      <c r="AP102" s="197"/>
      <c r="AQ102" s="312" t="e">
        <f t="shared" ca="1" si="9"/>
        <v>#DIV/0!</v>
      </c>
      <c r="AS102" s="34"/>
      <c r="AT102" s="34"/>
      <c r="AU102" s="34"/>
      <c r="AV102" s="34"/>
      <c r="AW102" s="34"/>
      <c r="AX102" s="34"/>
    </row>
    <row r="103" spans="1:50" s="144" customFormat="1" ht="23.1" customHeight="1" x14ac:dyDescent="0.25">
      <c r="A103" s="517"/>
      <c r="B103" s="2">
        <v>403</v>
      </c>
      <c r="C103" s="2" t="s">
        <v>350</v>
      </c>
      <c r="D103" s="91" t="s">
        <v>955</v>
      </c>
      <c r="E103" s="116">
        <f t="shared" ref="E103:F103" si="19">K103</f>
        <v>1500</v>
      </c>
      <c r="F103" s="117">
        <f t="shared" si="19"/>
        <v>900</v>
      </c>
      <c r="G103" s="101"/>
      <c r="H103" s="45"/>
      <c r="I103" s="45"/>
      <c r="J103" s="33"/>
      <c r="K103" s="202">
        <f t="shared" si="10"/>
        <v>1500</v>
      </c>
      <c r="L103" s="202">
        <f t="shared" si="10"/>
        <v>900</v>
      </c>
      <c r="M103" s="51"/>
      <c r="N103" s="13">
        <f t="shared" ref="N103" si="20">Q103*$N$7</f>
        <v>1442.5</v>
      </c>
      <c r="O103" s="13">
        <f t="shared" ref="O103" si="21">Q103*$O$7</f>
        <v>865.5</v>
      </c>
      <c r="P103" s="51"/>
      <c r="Q103" s="587">
        <v>577</v>
      </c>
      <c r="R103" s="587">
        <v>577</v>
      </c>
      <c r="S103" s="587">
        <v>577</v>
      </c>
      <c r="T103" s="562">
        <v>577</v>
      </c>
      <c r="U103" s="562">
        <v>577</v>
      </c>
      <c r="V103" s="524">
        <v>577</v>
      </c>
      <c r="W103" s="524"/>
      <c r="X103" s="524"/>
      <c r="Y103" s="478"/>
      <c r="Z103" s="398"/>
      <c r="AA103" s="398"/>
      <c r="AB103" s="436"/>
      <c r="AC103" s="409"/>
      <c r="AD103" s="409"/>
      <c r="AE103" s="376"/>
      <c r="AF103" s="305"/>
      <c r="AG103" s="289"/>
      <c r="AH103" s="277"/>
      <c r="AI103" s="263"/>
      <c r="AJ103" s="263"/>
      <c r="AK103" s="208"/>
      <c r="AL103" s="208"/>
      <c r="AM103" s="208"/>
      <c r="AN103" s="208"/>
      <c r="AO103" s="208"/>
      <c r="AP103" s="191"/>
      <c r="AQ103" s="312">
        <f t="shared" ca="1" si="9"/>
        <v>1</v>
      </c>
      <c r="AS103" s="34"/>
      <c r="AT103" s="34"/>
      <c r="AU103" s="34"/>
      <c r="AV103" s="34"/>
      <c r="AW103" s="34"/>
      <c r="AX103" s="34"/>
    </row>
    <row r="104" spans="1:50" s="144" customFormat="1" ht="23.1" hidden="1" customHeight="1" x14ac:dyDescent="0.25">
      <c r="A104" s="517"/>
      <c r="B104" s="2">
        <v>403</v>
      </c>
      <c r="C104" s="2" t="s">
        <v>350</v>
      </c>
      <c r="D104" s="80" t="s">
        <v>790</v>
      </c>
      <c r="E104" s="149">
        <f t="shared" si="18"/>
        <v>2900</v>
      </c>
      <c r="F104" s="186">
        <f t="shared" si="18"/>
        <v>1800</v>
      </c>
      <c r="G104" s="101"/>
      <c r="H104" s="45"/>
      <c r="I104" s="45"/>
      <c r="J104" s="33"/>
      <c r="K104" s="202">
        <f t="shared" si="10"/>
        <v>2900</v>
      </c>
      <c r="L104" s="202">
        <f t="shared" si="10"/>
        <v>1800</v>
      </c>
      <c r="M104" s="51"/>
      <c r="N104" s="13">
        <f t="shared" si="14"/>
        <v>2859.4</v>
      </c>
      <c r="O104" s="13">
        <f t="shared" si="15"/>
        <v>1715.6399999999999</v>
      </c>
      <c r="P104" s="51"/>
      <c r="Q104" s="524">
        <v>1143.76</v>
      </c>
      <c r="R104" s="524">
        <v>1143.76</v>
      </c>
      <c r="S104" s="524">
        <v>1143.76</v>
      </c>
      <c r="T104" s="524">
        <v>1143.76</v>
      </c>
      <c r="U104" s="524">
        <v>1143.76</v>
      </c>
      <c r="V104" s="524">
        <v>1143.76</v>
      </c>
      <c r="W104" s="524">
        <v>1143.76</v>
      </c>
      <c r="X104" s="524">
        <v>1143.76</v>
      </c>
      <c r="Y104" s="478">
        <v>1143.76</v>
      </c>
      <c r="Z104" s="398">
        <v>864.84</v>
      </c>
      <c r="AA104" s="398">
        <v>864.84</v>
      </c>
      <c r="AB104" s="436">
        <v>864.84</v>
      </c>
      <c r="AC104" s="409">
        <v>864.84</v>
      </c>
      <c r="AD104" s="409">
        <v>864.84</v>
      </c>
      <c r="AE104" s="376">
        <v>745.55000000000007</v>
      </c>
      <c r="AF104" s="305">
        <v>596.44000000000005</v>
      </c>
      <c r="AG104" s="289">
        <v>436.25</v>
      </c>
      <c r="AH104" s="277">
        <v>349</v>
      </c>
      <c r="AI104" s="263">
        <v>349</v>
      </c>
      <c r="AJ104" s="263"/>
      <c r="AK104" s="208">
        <v>320.24915999999996</v>
      </c>
      <c r="AL104" s="208">
        <v>320.24915999999996</v>
      </c>
      <c r="AM104" s="208">
        <v>320.24915999999996</v>
      </c>
      <c r="AN104" s="208">
        <v>320.24915999999996</v>
      </c>
      <c r="AO104" s="208">
        <v>288.82499999999999</v>
      </c>
      <c r="AP104" s="191">
        <v>231.06</v>
      </c>
      <c r="AQ104" s="312">
        <f t="shared" ca="1" si="9"/>
        <v>1</v>
      </c>
      <c r="AS104" s="34"/>
      <c r="AT104" s="34"/>
      <c r="AU104" s="34"/>
      <c r="AV104" s="34"/>
      <c r="AW104" s="34"/>
      <c r="AX104" s="34"/>
    </row>
    <row r="105" spans="1:50" s="144" customFormat="1" ht="23.1" hidden="1" customHeight="1" x14ac:dyDescent="0.25">
      <c r="A105" s="517"/>
      <c r="B105" s="2">
        <v>404</v>
      </c>
      <c r="C105" s="2" t="s">
        <v>351</v>
      </c>
      <c r="D105" s="91" t="s">
        <v>791</v>
      </c>
      <c r="E105" s="116">
        <f t="shared" si="18"/>
        <v>3300</v>
      </c>
      <c r="F105" s="117">
        <f t="shared" si="18"/>
        <v>2000</v>
      </c>
      <c r="G105" s="101"/>
      <c r="H105" s="45"/>
      <c r="I105" s="45"/>
      <c r="J105" s="33"/>
      <c r="K105" s="202">
        <f t="shared" si="10"/>
        <v>3300</v>
      </c>
      <c r="L105" s="202">
        <f t="shared" si="10"/>
        <v>2000</v>
      </c>
      <c r="M105" s="51"/>
      <c r="N105" s="13">
        <f t="shared" si="14"/>
        <v>3296.875</v>
      </c>
      <c r="O105" s="13">
        <f t="shared" si="15"/>
        <v>1978.125</v>
      </c>
      <c r="P105" s="51"/>
      <c r="Q105" s="524">
        <v>1318.75</v>
      </c>
      <c r="R105" s="524">
        <v>1318.75</v>
      </c>
      <c r="S105" s="524">
        <v>1318.75</v>
      </c>
      <c r="T105" s="524">
        <v>1318.75</v>
      </c>
      <c r="U105" s="524">
        <v>1318.75</v>
      </c>
      <c r="V105" s="524">
        <v>1318.75</v>
      </c>
      <c r="W105" s="524">
        <v>1318.75</v>
      </c>
      <c r="X105" s="524">
        <v>1318.75</v>
      </c>
      <c r="Y105" s="478">
        <v>1318.75</v>
      </c>
      <c r="Z105" s="398">
        <v>997.16</v>
      </c>
      <c r="AA105" s="398">
        <v>997.16</v>
      </c>
      <c r="AB105" s="436">
        <v>997.16</v>
      </c>
      <c r="AC105" s="409">
        <v>997.16</v>
      </c>
      <c r="AD105" s="409">
        <v>997.16</v>
      </c>
      <c r="AE105" s="376">
        <v>859.625</v>
      </c>
      <c r="AF105" s="305">
        <v>687.7</v>
      </c>
      <c r="AG105" s="289">
        <v>561.25</v>
      </c>
      <c r="AH105" s="277">
        <v>449</v>
      </c>
      <c r="AI105" s="263">
        <v>449</v>
      </c>
      <c r="AJ105" s="263"/>
      <c r="AK105" s="208">
        <v>436.47911999999997</v>
      </c>
      <c r="AL105" s="208">
        <v>436.47911999999997</v>
      </c>
      <c r="AM105" s="208">
        <v>436.47911999999997</v>
      </c>
      <c r="AN105" s="208">
        <v>436.47911999999997</v>
      </c>
      <c r="AO105" s="208">
        <v>393.65000000000003</v>
      </c>
      <c r="AP105" s="191">
        <v>314.92</v>
      </c>
      <c r="AQ105" s="312">
        <f t="shared" ca="1" si="9"/>
        <v>1</v>
      </c>
      <c r="AS105" s="34"/>
      <c r="AT105" s="34"/>
      <c r="AU105" s="34"/>
      <c r="AV105" s="34"/>
      <c r="AW105" s="34"/>
      <c r="AX105" s="34"/>
    </row>
    <row r="106" spans="1:50" ht="20.100000000000001" customHeight="1" x14ac:dyDescent="0.25">
      <c r="D106" s="136"/>
      <c r="E106" s="138"/>
      <c r="F106" s="139"/>
      <c r="J106" s="34"/>
      <c r="K106" s="202">
        <f t="shared" si="10"/>
        <v>0</v>
      </c>
      <c r="L106" s="202">
        <f t="shared" si="10"/>
        <v>0</v>
      </c>
      <c r="M106" s="2"/>
      <c r="N106" s="13"/>
      <c r="O106" s="13"/>
      <c r="P106" s="2"/>
      <c r="Q106" s="398"/>
      <c r="R106" s="398"/>
      <c r="S106" s="398"/>
      <c r="T106" s="398"/>
      <c r="U106" s="398"/>
      <c r="V106" s="398"/>
      <c r="W106" s="398"/>
      <c r="X106" s="398"/>
      <c r="Y106" s="398"/>
      <c r="Z106" s="398"/>
      <c r="AA106" s="398"/>
      <c r="AB106" s="400"/>
      <c r="AC106" s="401"/>
      <c r="AD106" s="401"/>
      <c r="AE106" s="329"/>
      <c r="AF106" s="332"/>
      <c r="AG106" s="330"/>
      <c r="AH106" s="280"/>
      <c r="AI106" s="331"/>
      <c r="AJ106" s="331"/>
      <c r="AK106" s="208"/>
      <c r="AL106" s="208"/>
      <c r="AM106" s="208"/>
      <c r="AN106" s="208"/>
      <c r="AO106" s="208"/>
      <c r="AP106" s="191"/>
      <c r="AQ106" s="312" t="e">
        <f t="shared" ca="1" si="9"/>
        <v>#DIV/0!</v>
      </c>
    </row>
    <row r="107" spans="1:50" ht="23.1" customHeight="1" x14ac:dyDescent="0.25">
      <c r="D107" s="615" t="s">
        <v>734</v>
      </c>
      <c r="E107" s="615"/>
      <c r="F107" s="615"/>
      <c r="G107" s="615"/>
      <c r="H107" s="615"/>
      <c r="I107" s="615"/>
      <c r="J107" s="34"/>
      <c r="K107" s="202">
        <f t="shared" si="10"/>
        <v>0</v>
      </c>
      <c r="L107" s="202">
        <f t="shared" si="10"/>
        <v>0</v>
      </c>
      <c r="M107" s="2"/>
      <c r="N107" s="13"/>
      <c r="O107" s="13"/>
      <c r="P107" s="2"/>
      <c r="Q107" s="604">
        <v>45632</v>
      </c>
      <c r="R107" s="588">
        <v>45589</v>
      </c>
      <c r="S107" s="588">
        <v>45589</v>
      </c>
      <c r="T107" s="571">
        <v>45569</v>
      </c>
      <c r="U107" s="571">
        <v>45569</v>
      </c>
      <c r="V107" s="553">
        <v>45483</v>
      </c>
      <c r="W107" s="476">
        <v>45455</v>
      </c>
      <c r="X107" s="476">
        <v>45425</v>
      </c>
      <c r="Y107" s="476">
        <v>45394</v>
      </c>
      <c r="Z107" s="473">
        <v>220324</v>
      </c>
      <c r="AA107" s="398"/>
      <c r="AB107" s="400"/>
      <c r="AC107" s="401"/>
      <c r="AD107" s="401"/>
      <c r="AE107" s="329"/>
      <c r="AF107" s="332"/>
      <c r="AG107" s="330"/>
      <c r="AH107" s="280"/>
      <c r="AI107" s="331"/>
      <c r="AJ107" s="331"/>
      <c r="AK107" s="208"/>
      <c r="AL107" s="208"/>
      <c r="AM107" s="208"/>
      <c r="AN107" s="208"/>
      <c r="AO107" s="208"/>
      <c r="AP107" s="191"/>
      <c r="AQ107" s="312">
        <f t="shared" ca="1" si="9"/>
        <v>1.0009432099848647</v>
      </c>
    </row>
    <row r="108" spans="1:50" ht="23.1" customHeight="1" x14ac:dyDescent="0.25">
      <c r="A108" s="449" t="s">
        <v>251</v>
      </c>
      <c r="B108" s="2">
        <v>1887</v>
      </c>
      <c r="C108" s="2" t="s">
        <v>405</v>
      </c>
      <c r="D108" s="4" t="s">
        <v>792</v>
      </c>
      <c r="E108" s="116">
        <f t="shared" ref="E108:F111" si="22">K108</f>
        <v>2700</v>
      </c>
      <c r="F108" s="117">
        <f t="shared" si="22"/>
        <v>1600</v>
      </c>
      <c r="G108" s="101"/>
      <c r="I108" s="45"/>
      <c r="K108" s="202">
        <f t="shared" si="10"/>
        <v>2700</v>
      </c>
      <c r="L108" s="202">
        <f t="shared" si="10"/>
        <v>1600</v>
      </c>
      <c r="M108" s="51"/>
      <c r="N108" s="13">
        <f t="shared" si="14"/>
        <v>2657.5</v>
      </c>
      <c r="O108" s="13">
        <f t="shared" si="15"/>
        <v>1594.5</v>
      </c>
      <c r="P108" s="51"/>
      <c r="Q108" s="601">
        <v>1063</v>
      </c>
      <c r="R108" s="587">
        <v>1063</v>
      </c>
      <c r="S108" s="587">
        <v>1063</v>
      </c>
      <c r="T108" s="562">
        <v>966.32</v>
      </c>
      <c r="U108" s="562">
        <v>966.32</v>
      </c>
      <c r="V108" s="554">
        <v>966.32</v>
      </c>
      <c r="W108" s="477">
        <v>966.32</v>
      </c>
      <c r="X108" s="477">
        <v>966.32</v>
      </c>
      <c r="Y108" s="477">
        <v>966.32</v>
      </c>
      <c r="Z108" s="450">
        <v>894.73</v>
      </c>
      <c r="AA108" s="450">
        <v>858.41800000000012</v>
      </c>
      <c r="AB108" s="436">
        <v>780.38</v>
      </c>
      <c r="AC108" s="409">
        <v>780.38</v>
      </c>
      <c r="AD108" s="409">
        <v>780.38</v>
      </c>
      <c r="AE108" s="376">
        <v>711.71249999999998</v>
      </c>
      <c r="AF108" s="305">
        <v>569.37</v>
      </c>
      <c r="AG108" s="289">
        <v>567.88875000000007</v>
      </c>
      <c r="AH108" s="277">
        <v>454.31100000000004</v>
      </c>
      <c r="AI108" s="263">
        <v>454.31100000000004</v>
      </c>
      <c r="AJ108" s="263">
        <v>454.31100000000004</v>
      </c>
      <c r="AK108" s="208">
        <v>408.86999999999995</v>
      </c>
      <c r="AL108" s="208">
        <v>408.86999999999995</v>
      </c>
      <c r="AM108" s="208">
        <v>408.86999999999995</v>
      </c>
      <c r="AN108" s="208">
        <v>408.86999999999995</v>
      </c>
      <c r="AO108" s="208">
        <v>368.75</v>
      </c>
      <c r="AP108" s="191">
        <v>295</v>
      </c>
      <c r="AQ108" s="312">
        <f t="shared" ca="1" si="9"/>
        <v>1</v>
      </c>
    </row>
    <row r="109" spans="1:50" ht="23.1" customHeight="1" x14ac:dyDescent="0.25">
      <c r="A109" s="449" t="s">
        <v>251</v>
      </c>
      <c r="B109" s="2">
        <v>1888</v>
      </c>
      <c r="C109" s="2" t="s">
        <v>406</v>
      </c>
      <c r="D109" s="4" t="s">
        <v>793</v>
      </c>
      <c r="E109" s="116">
        <f t="shared" si="22"/>
        <v>3200</v>
      </c>
      <c r="F109" s="117">
        <f t="shared" si="22"/>
        <v>2000</v>
      </c>
      <c r="G109" s="101"/>
      <c r="I109" s="45"/>
      <c r="K109" s="202">
        <f t="shared" si="10"/>
        <v>3200</v>
      </c>
      <c r="L109" s="202">
        <f t="shared" si="10"/>
        <v>2000</v>
      </c>
      <c r="M109" s="51"/>
      <c r="N109" s="13">
        <f t="shared" si="14"/>
        <v>3195</v>
      </c>
      <c r="O109" s="13">
        <f t="shared" si="15"/>
        <v>1917</v>
      </c>
      <c r="P109" s="51"/>
      <c r="Q109" s="601">
        <v>1278</v>
      </c>
      <c r="R109" s="587">
        <v>1278</v>
      </c>
      <c r="S109" s="587">
        <v>1278</v>
      </c>
      <c r="T109" s="562">
        <v>1161.6400000000001</v>
      </c>
      <c r="U109" s="562">
        <v>1161.6400000000001</v>
      </c>
      <c r="V109" s="554">
        <v>1161.6400000000001</v>
      </c>
      <c r="W109" s="477">
        <v>1161.6400000000001</v>
      </c>
      <c r="X109" s="477">
        <v>1161.6400000000001</v>
      </c>
      <c r="Y109" s="477">
        <v>1161.6400000000001</v>
      </c>
      <c r="Z109" s="450">
        <v>1075.5899999999999</v>
      </c>
      <c r="AA109" s="450">
        <v>1075.58</v>
      </c>
      <c r="AB109" s="436">
        <v>977.8</v>
      </c>
      <c r="AC109" s="409">
        <v>977.8</v>
      </c>
      <c r="AD109" s="409">
        <v>977.8</v>
      </c>
      <c r="AE109" s="376">
        <v>892.15000000000009</v>
      </c>
      <c r="AF109" s="305">
        <v>713.72</v>
      </c>
      <c r="AG109" s="289">
        <v>682.68750000000011</v>
      </c>
      <c r="AH109" s="277">
        <v>546.15000000000009</v>
      </c>
      <c r="AI109" s="263">
        <v>546.15000000000009</v>
      </c>
      <c r="AJ109" s="263">
        <v>546.15000000000009</v>
      </c>
      <c r="AK109" s="208">
        <v>491.53103999999996</v>
      </c>
      <c r="AL109" s="208">
        <v>491.53103999999996</v>
      </c>
      <c r="AM109" s="208">
        <v>491.53103999999996</v>
      </c>
      <c r="AN109" s="208">
        <v>491.53103999999996</v>
      </c>
      <c r="AO109" s="208">
        <v>443.29999999999995</v>
      </c>
      <c r="AP109" s="191">
        <v>354.64</v>
      </c>
      <c r="AQ109" s="312">
        <f t="shared" ca="1" si="9"/>
        <v>1</v>
      </c>
    </row>
    <row r="110" spans="1:50" ht="23.1" customHeight="1" x14ac:dyDescent="0.25">
      <c r="A110" s="449" t="s">
        <v>251</v>
      </c>
      <c r="B110" s="2">
        <v>1890</v>
      </c>
      <c r="C110" s="2" t="s">
        <v>408</v>
      </c>
      <c r="D110" s="4" t="s">
        <v>794</v>
      </c>
      <c r="E110" s="116">
        <f t="shared" si="22"/>
        <v>4100</v>
      </c>
      <c r="F110" s="117">
        <f t="shared" si="22"/>
        <v>2500</v>
      </c>
      <c r="G110" s="101"/>
      <c r="I110" s="45"/>
      <c r="K110" s="202">
        <f t="shared" si="10"/>
        <v>4100</v>
      </c>
      <c r="L110" s="202">
        <f t="shared" si="10"/>
        <v>2500</v>
      </c>
      <c r="M110" s="51"/>
      <c r="N110" s="13">
        <f t="shared" si="14"/>
        <v>4027.5</v>
      </c>
      <c r="O110" s="13">
        <f t="shared" si="15"/>
        <v>2416.5</v>
      </c>
      <c r="P110" s="51"/>
      <c r="Q110" s="601">
        <v>1611</v>
      </c>
      <c r="R110" s="587">
        <v>1611</v>
      </c>
      <c r="S110" s="587">
        <v>1611</v>
      </c>
      <c r="T110" s="562">
        <v>1464.33</v>
      </c>
      <c r="U110" s="562">
        <v>1464.33</v>
      </c>
      <c r="V110" s="554">
        <v>1464.33</v>
      </c>
      <c r="W110" s="477">
        <v>1464.33</v>
      </c>
      <c r="X110" s="477">
        <v>1464.33</v>
      </c>
      <c r="Y110" s="477">
        <v>1464.33</v>
      </c>
      <c r="Z110" s="450">
        <v>1355.8489999999999</v>
      </c>
      <c r="AA110" s="450">
        <v>1355.8489999999999</v>
      </c>
      <c r="AB110" s="436">
        <v>1232.5899999999999</v>
      </c>
      <c r="AC110" s="409">
        <v>1232.5899999999999</v>
      </c>
      <c r="AD110" s="409">
        <v>1232.5899999999999</v>
      </c>
      <c r="AE110" s="376">
        <v>1124.625</v>
      </c>
      <c r="AF110" s="305">
        <v>899.7</v>
      </c>
      <c r="AG110" s="289">
        <v>860.58500000000004</v>
      </c>
      <c r="AH110" s="277">
        <v>688.46800000000007</v>
      </c>
      <c r="AI110" s="263">
        <v>688.46800000000007</v>
      </c>
      <c r="AJ110" s="263">
        <v>688.46800000000007</v>
      </c>
      <c r="AK110" s="208">
        <v>619.61129999999991</v>
      </c>
      <c r="AL110" s="208">
        <v>619.61129999999991</v>
      </c>
      <c r="AM110" s="208">
        <v>619.61129999999991</v>
      </c>
      <c r="AN110" s="208">
        <v>619.61129999999991</v>
      </c>
      <c r="AO110" s="208">
        <v>558.8125</v>
      </c>
      <c r="AP110" s="191">
        <v>447.05</v>
      </c>
      <c r="AQ110" s="312">
        <f t="shared" ca="1" si="9"/>
        <v>1</v>
      </c>
    </row>
    <row r="111" spans="1:50" ht="23.1" customHeight="1" x14ac:dyDescent="0.25">
      <c r="A111" s="449" t="s">
        <v>251</v>
      </c>
      <c r="B111" s="2">
        <v>1891</v>
      </c>
      <c r="C111" s="2" t="s">
        <v>409</v>
      </c>
      <c r="D111" s="4" t="s">
        <v>795</v>
      </c>
      <c r="E111" s="116">
        <f t="shared" si="22"/>
        <v>4600</v>
      </c>
      <c r="F111" s="117">
        <f t="shared" si="22"/>
        <v>2800</v>
      </c>
      <c r="G111" s="101"/>
      <c r="I111" s="45"/>
      <c r="K111" s="202">
        <f t="shared" si="10"/>
        <v>4600</v>
      </c>
      <c r="L111" s="202">
        <f t="shared" si="10"/>
        <v>2800</v>
      </c>
      <c r="M111" s="51"/>
      <c r="N111" s="13">
        <f t="shared" si="14"/>
        <v>4567.5</v>
      </c>
      <c r="O111" s="13">
        <f t="shared" si="15"/>
        <v>2740.5</v>
      </c>
      <c r="P111" s="51"/>
      <c r="Q111" s="601">
        <v>1827</v>
      </c>
      <c r="R111" s="587">
        <v>1827</v>
      </c>
      <c r="S111" s="587">
        <v>1827</v>
      </c>
      <c r="T111" s="562">
        <v>1661.12</v>
      </c>
      <c r="U111" s="562">
        <v>1661.12</v>
      </c>
      <c r="V111" s="554">
        <v>1661.12</v>
      </c>
      <c r="W111" s="477">
        <v>1661.12</v>
      </c>
      <c r="X111" s="477">
        <v>1661.12</v>
      </c>
      <c r="Y111" s="477">
        <v>1661.12</v>
      </c>
      <c r="Z111" s="450">
        <v>1538.075</v>
      </c>
      <c r="AA111" s="450">
        <v>1538.075</v>
      </c>
      <c r="AB111" s="436">
        <v>1398.25</v>
      </c>
      <c r="AC111" s="409">
        <v>1398.25</v>
      </c>
      <c r="AD111" s="409">
        <v>1398.25</v>
      </c>
      <c r="AE111" s="376">
        <v>1275.7750000000001</v>
      </c>
      <c r="AF111" s="305">
        <v>1020.62</v>
      </c>
      <c r="AG111" s="289">
        <v>976.23625000000004</v>
      </c>
      <c r="AH111" s="277">
        <v>780.98900000000003</v>
      </c>
      <c r="AI111" s="263">
        <v>780.98900000000003</v>
      </c>
      <c r="AJ111" s="263">
        <v>780.98900000000003</v>
      </c>
      <c r="AK111" s="208">
        <v>702.89603999999997</v>
      </c>
      <c r="AL111" s="208">
        <v>702.89603999999997</v>
      </c>
      <c r="AM111" s="208">
        <v>702.89603999999997</v>
      </c>
      <c r="AN111" s="208">
        <v>702.89603999999997</v>
      </c>
      <c r="AO111" s="208">
        <v>633.92499999999995</v>
      </c>
      <c r="AP111" s="191">
        <v>507.14</v>
      </c>
      <c r="AQ111" s="312">
        <f t="shared" ca="1" si="9"/>
        <v>1</v>
      </c>
    </row>
    <row r="112" spans="1:50" ht="23.1" customHeight="1" x14ac:dyDescent="0.25">
      <c r="E112" s="138"/>
      <c r="F112" s="139"/>
      <c r="J112" s="34"/>
      <c r="K112" s="202">
        <f t="shared" si="10"/>
        <v>0</v>
      </c>
      <c r="L112" s="202">
        <f t="shared" si="10"/>
        <v>0</v>
      </c>
      <c r="M112" s="2"/>
      <c r="N112" s="13"/>
      <c r="O112" s="13"/>
      <c r="P112" s="2"/>
      <c r="Q112" s="398"/>
      <c r="R112" s="398"/>
      <c r="S112" s="398"/>
      <c r="T112" s="398"/>
      <c r="U112" s="398"/>
      <c r="V112" s="398"/>
      <c r="W112" s="398"/>
      <c r="X112" s="398"/>
      <c r="Y112" s="398"/>
      <c r="Z112" s="398"/>
      <c r="AA112" s="398"/>
      <c r="AB112" s="400"/>
      <c r="AC112" s="401"/>
      <c r="AD112" s="401"/>
      <c r="AE112" s="329"/>
      <c r="AF112" s="329"/>
      <c r="AG112" s="330"/>
      <c r="AH112" s="280"/>
      <c r="AI112" s="331"/>
      <c r="AJ112" s="331"/>
      <c r="AK112" s="237"/>
      <c r="AL112" s="237"/>
      <c r="AM112" s="237"/>
      <c r="AN112" s="237"/>
      <c r="AO112" s="237"/>
      <c r="AP112" s="197"/>
      <c r="AQ112" s="312" t="e">
        <f t="shared" ca="1" si="9"/>
        <v>#DIV/0!</v>
      </c>
    </row>
    <row r="113" spans="1:50" ht="23.1" customHeight="1" x14ac:dyDescent="0.25">
      <c r="D113" s="615" t="s">
        <v>280</v>
      </c>
      <c r="E113" s="615"/>
      <c r="F113" s="615"/>
      <c r="G113" s="615"/>
      <c r="H113" s="615"/>
      <c r="I113" s="615"/>
      <c r="K113" s="202">
        <f t="shared" si="10"/>
        <v>0</v>
      </c>
      <c r="L113" s="202">
        <f t="shared" si="10"/>
        <v>0</v>
      </c>
      <c r="M113" s="51"/>
      <c r="N113" s="13"/>
      <c r="O113" s="13"/>
      <c r="P113" s="51"/>
      <c r="Q113" s="588">
        <v>45589</v>
      </c>
      <c r="R113" s="588">
        <v>45589</v>
      </c>
      <c r="S113" s="588">
        <v>45589</v>
      </c>
      <c r="T113" s="588">
        <v>45589</v>
      </c>
      <c r="U113" s="571">
        <v>45569</v>
      </c>
      <c r="V113" s="553">
        <v>45483</v>
      </c>
      <c r="W113" s="476">
        <v>45455</v>
      </c>
      <c r="X113" s="476">
        <v>45425</v>
      </c>
      <c r="Y113" s="476">
        <v>45394</v>
      </c>
      <c r="Z113" s="473">
        <v>220324</v>
      </c>
      <c r="AA113" s="398"/>
      <c r="AB113" s="400"/>
      <c r="AC113" s="401"/>
      <c r="AD113" s="401"/>
      <c r="AE113" s="329"/>
      <c r="AF113" s="300"/>
      <c r="AG113" s="289"/>
      <c r="AH113" s="277"/>
      <c r="AI113" s="208"/>
      <c r="AJ113" s="208"/>
      <c r="AK113" s="208"/>
      <c r="AL113" s="208"/>
      <c r="AM113" s="208"/>
      <c r="AN113" s="208"/>
      <c r="AO113" s="208"/>
      <c r="AP113" s="191"/>
      <c r="AQ113" s="312">
        <f t="shared" ca="1" si="9"/>
        <v>1</v>
      </c>
    </row>
    <row r="114" spans="1:50" s="66" customFormat="1" ht="23.1" customHeight="1" x14ac:dyDescent="0.25">
      <c r="A114" s="448" t="s">
        <v>238</v>
      </c>
      <c r="B114" s="60">
        <v>1938</v>
      </c>
      <c r="C114" s="2" t="s">
        <v>442</v>
      </c>
      <c r="D114" s="91" t="s">
        <v>143</v>
      </c>
      <c r="E114" s="116">
        <f t="shared" ref="E114:F117" si="23">K114</f>
        <v>2600</v>
      </c>
      <c r="F114" s="117">
        <f t="shared" si="23"/>
        <v>1600</v>
      </c>
      <c r="G114" s="101"/>
      <c r="H114" s="2"/>
      <c r="I114" s="45"/>
      <c r="J114" s="33"/>
      <c r="K114" s="202">
        <f t="shared" si="10"/>
        <v>2600</v>
      </c>
      <c r="L114" s="202">
        <f t="shared" si="10"/>
        <v>1600</v>
      </c>
      <c r="M114" s="51"/>
      <c r="N114" s="13">
        <f t="shared" si="14"/>
        <v>2585</v>
      </c>
      <c r="O114" s="13">
        <f t="shared" si="15"/>
        <v>1551</v>
      </c>
      <c r="P114" s="63"/>
      <c r="Q114" s="587">
        <v>1034</v>
      </c>
      <c r="R114" s="587">
        <v>1034</v>
      </c>
      <c r="S114" s="587">
        <v>1034</v>
      </c>
      <c r="T114" s="587">
        <v>1034</v>
      </c>
      <c r="U114" s="562">
        <v>939.25</v>
      </c>
      <c r="V114" s="554">
        <v>939.25</v>
      </c>
      <c r="W114" s="477">
        <v>939.25</v>
      </c>
      <c r="X114" s="477">
        <v>939.25</v>
      </c>
      <c r="Y114" s="477">
        <v>939.25</v>
      </c>
      <c r="Z114" s="450">
        <v>869.6930000000001</v>
      </c>
      <c r="AA114" s="450">
        <v>869.6930000000001</v>
      </c>
      <c r="AB114" s="436">
        <v>790.63</v>
      </c>
      <c r="AC114" s="409">
        <v>790.63</v>
      </c>
      <c r="AD114" s="409">
        <v>790.63</v>
      </c>
      <c r="AE114" s="376">
        <v>721.375</v>
      </c>
      <c r="AF114" s="305">
        <v>577.1</v>
      </c>
      <c r="AG114" s="289">
        <v>530.77750000000003</v>
      </c>
      <c r="AH114" s="277">
        <v>424.62200000000001</v>
      </c>
      <c r="AI114" s="263">
        <v>424.62200000000001</v>
      </c>
      <c r="AJ114" s="263">
        <v>424.62200000000001</v>
      </c>
      <c r="AK114" s="208">
        <v>382.16178000000002</v>
      </c>
      <c r="AL114" s="208">
        <v>382.16178000000002</v>
      </c>
      <c r="AM114" s="208">
        <v>382.16178000000002</v>
      </c>
      <c r="AN114" s="208">
        <v>382.16178000000002</v>
      </c>
      <c r="AO114" s="208">
        <v>344.66250000000002</v>
      </c>
      <c r="AP114" s="192">
        <v>275.73</v>
      </c>
      <c r="AQ114" s="312">
        <f ca="1">Q114/OFFSET(Q114,0,1)</f>
        <v>1</v>
      </c>
      <c r="AR114" s="144"/>
    </row>
    <row r="115" spans="1:50" s="144" customFormat="1" ht="23.1" customHeight="1" x14ac:dyDescent="0.25">
      <c r="A115" s="449"/>
      <c r="B115" s="2">
        <v>1939</v>
      </c>
      <c r="C115" s="2" t="s">
        <v>443</v>
      </c>
      <c r="D115" s="91" t="s">
        <v>43</v>
      </c>
      <c r="E115" s="116">
        <f t="shared" si="23"/>
        <v>3400</v>
      </c>
      <c r="F115" s="117">
        <f t="shared" si="23"/>
        <v>2100</v>
      </c>
      <c r="G115" s="101"/>
      <c r="H115" s="2"/>
      <c r="I115" s="45"/>
      <c r="J115" s="33"/>
      <c r="K115" s="202">
        <f t="shared" si="10"/>
        <v>3400</v>
      </c>
      <c r="L115" s="202">
        <f t="shared" si="10"/>
        <v>2100</v>
      </c>
      <c r="M115" s="51"/>
      <c r="N115" s="13">
        <f t="shared" si="14"/>
        <v>3362.5</v>
      </c>
      <c r="O115" s="13">
        <f t="shared" si="15"/>
        <v>2017.5</v>
      </c>
      <c r="P115" s="51"/>
      <c r="Q115" s="587">
        <v>1345</v>
      </c>
      <c r="R115" s="587">
        <v>1345</v>
      </c>
      <c r="S115" s="587">
        <v>1345</v>
      </c>
      <c r="T115" s="587">
        <v>1345</v>
      </c>
      <c r="U115" s="562">
        <v>1222.1300000000001</v>
      </c>
      <c r="V115" s="554">
        <v>1222.1300000000001</v>
      </c>
      <c r="W115" s="477">
        <v>1222.1300000000001</v>
      </c>
      <c r="X115" s="477">
        <v>1222.1300000000001</v>
      </c>
      <c r="Y115" s="477">
        <v>1222.1300000000001</v>
      </c>
      <c r="Z115" s="450">
        <v>1131.5920000000001</v>
      </c>
      <c r="AA115" s="450">
        <v>1131.5920000000001</v>
      </c>
      <c r="AB115" s="436">
        <v>1028.72</v>
      </c>
      <c r="AC115" s="409">
        <v>1028.72</v>
      </c>
      <c r="AD115" s="409">
        <v>1028.72</v>
      </c>
      <c r="AE115" s="376">
        <v>938.61249999999995</v>
      </c>
      <c r="AF115" s="305">
        <v>750.89</v>
      </c>
      <c r="AG115" s="289">
        <v>690.62125000000015</v>
      </c>
      <c r="AH115" s="277">
        <v>552.49700000000007</v>
      </c>
      <c r="AI115" s="263">
        <v>552.49700000000007</v>
      </c>
      <c r="AJ115" s="263">
        <v>552.49700000000007</v>
      </c>
      <c r="AK115" s="208">
        <v>497.24135999999993</v>
      </c>
      <c r="AL115" s="208">
        <v>497.24135999999993</v>
      </c>
      <c r="AM115" s="208">
        <v>497.24135999999993</v>
      </c>
      <c r="AN115" s="208">
        <v>497.24135999999993</v>
      </c>
      <c r="AO115" s="208">
        <v>448.45</v>
      </c>
      <c r="AP115" s="191">
        <v>358.76</v>
      </c>
      <c r="AQ115" s="312">
        <f t="shared" ref="AQ115:AQ178" ca="1" si="24">Q115/OFFSET(Q115,0,1)</f>
        <v>1</v>
      </c>
      <c r="AS115" s="34"/>
      <c r="AT115" s="34"/>
      <c r="AU115" s="34"/>
      <c r="AV115" s="34"/>
      <c r="AW115" s="34"/>
      <c r="AX115" s="34"/>
    </row>
    <row r="116" spans="1:50" s="144" customFormat="1" ht="23.1" customHeight="1" x14ac:dyDescent="0.25">
      <c r="A116" s="449"/>
      <c r="B116" s="2">
        <v>1940</v>
      </c>
      <c r="C116" s="2" t="s">
        <v>444</v>
      </c>
      <c r="D116" s="91" t="s">
        <v>41</v>
      </c>
      <c r="E116" s="116">
        <f t="shared" si="23"/>
        <v>5000</v>
      </c>
      <c r="F116" s="117">
        <f t="shared" si="23"/>
        <v>3000</v>
      </c>
      <c r="G116" s="101"/>
      <c r="H116" s="2"/>
      <c r="I116" s="45"/>
      <c r="J116" s="33"/>
      <c r="K116" s="202">
        <f t="shared" si="10"/>
        <v>5000</v>
      </c>
      <c r="L116" s="202">
        <f t="shared" si="10"/>
        <v>3000</v>
      </c>
      <c r="M116" s="51"/>
      <c r="N116" s="13">
        <f t="shared" si="14"/>
        <v>4950</v>
      </c>
      <c r="O116" s="13">
        <f t="shared" si="15"/>
        <v>2970</v>
      </c>
      <c r="P116" s="51"/>
      <c r="Q116" s="587">
        <v>1980</v>
      </c>
      <c r="R116" s="587">
        <v>1980</v>
      </c>
      <c r="S116" s="587">
        <v>1980</v>
      </c>
      <c r="T116" s="587">
        <v>1980</v>
      </c>
      <c r="U116" s="562">
        <v>1799.52</v>
      </c>
      <c r="V116" s="554">
        <v>1799.52</v>
      </c>
      <c r="W116" s="477">
        <v>1799.52</v>
      </c>
      <c r="X116" s="477">
        <v>1799.52</v>
      </c>
      <c r="Y116" s="477">
        <v>1799.52</v>
      </c>
      <c r="Z116" s="450">
        <v>1666.2250000000001</v>
      </c>
      <c r="AA116" s="450">
        <v>1666.2250000000001</v>
      </c>
      <c r="AB116" s="436">
        <v>1514.75</v>
      </c>
      <c r="AC116" s="409">
        <v>1514.75</v>
      </c>
      <c r="AD116" s="409">
        <v>1514.75</v>
      </c>
      <c r="AE116" s="376">
        <v>1382.075</v>
      </c>
      <c r="AF116" s="305">
        <v>1105.6600000000001</v>
      </c>
      <c r="AG116" s="289">
        <v>1016.9087500000002</v>
      </c>
      <c r="AH116" s="277">
        <v>813.52700000000016</v>
      </c>
      <c r="AI116" s="263">
        <v>813.52700000000016</v>
      </c>
      <c r="AJ116" s="263">
        <v>813.52700000000016</v>
      </c>
      <c r="AK116" s="208">
        <v>661</v>
      </c>
      <c r="AL116" s="234">
        <v>661</v>
      </c>
      <c r="AM116" s="208">
        <v>732.18221999999992</v>
      </c>
      <c r="AN116" s="208">
        <v>732.18221999999992</v>
      </c>
      <c r="AO116" s="208">
        <v>660.33749999999998</v>
      </c>
      <c r="AP116" s="191">
        <v>528.27</v>
      </c>
      <c r="AQ116" s="312">
        <f t="shared" ca="1" si="24"/>
        <v>1</v>
      </c>
      <c r="AS116" s="34"/>
      <c r="AT116" s="34"/>
      <c r="AU116" s="34"/>
      <c r="AV116" s="34"/>
      <c r="AW116" s="34"/>
      <c r="AX116" s="34"/>
    </row>
    <row r="117" spans="1:50" s="144" customFormat="1" ht="23.1" customHeight="1" x14ac:dyDescent="0.25">
      <c r="A117" s="449"/>
      <c r="B117" s="2">
        <v>1940</v>
      </c>
      <c r="C117" s="2" t="s">
        <v>849</v>
      </c>
      <c r="D117" s="91" t="s">
        <v>850</v>
      </c>
      <c r="E117" s="116">
        <f t="shared" si="23"/>
        <v>7700</v>
      </c>
      <c r="F117" s="117">
        <f t="shared" si="23"/>
        <v>4700</v>
      </c>
      <c r="G117" s="101"/>
      <c r="H117" s="2"/>
      <c r="I117" s="45"/>
      <c r="J117" s="33"/>
      <c r="K117" s="202">
        <f t="shared" si="10"/>
        <v>7700</v>
      </c>
      <c r="L117" s="202">
        <f t="shared" si="10"/>
        <v>4700</v>
      </c>
      <c r="M117" s="51"/>
      <c r="N117" s="13">
        <f t="shared" si="14"/>
        <v>7697.5</v>
      </c>
      <c r="O117" s="13">
        <f t="shared" si="15"/>
        <v>4618.5</v>
      </c>
      <c r="P117" s="51"/>
      <c r="Q117" s="587">
        <v>3079</v>
      </c>
      <c r="R117" s="587">
        <v>3079</v>
      </c>
      <c r="S117" s="587">
        <v>3079</v>
      </c>
      <c r="T117" s="562">
        <v>3079</v>
      </c>
      <c r="U117" s="562">
        <v>2798.77</v>
      </c>
      <c r="V117" s="554">
        <v>2798.77</v>
      </c>
      <c r="W117" s="477">
        <v>2798.77</v>
      </c>
      <c r="X117" s="477">
        <v>2798.77</v>
      </c>
      <c r="Y117" s="477">
        <v>2798.77</v>
      </c>
      <c r="Z117" s="450">
        <v>2591.4569999999999</v>
      </c>
      <c r="AA117" s="450">
        <v>2591.4569999999999</v>
      </c>
      <c r="AB117" s="436">
        <v>2355.87</v>
      </c>
      <c r="AC117" s="409">
        <v>2355.87</v>
      </c>
      <c r="AD117" s="409">
        <v>2355.87</v>
      </c>
      <c r="AE117" s="376">
        <v>1382.075</v>
      </c>
      <c r="AF117" s="305">
        <v>1105.6600000000001</v>
      </c>
      <c r="AG117" s="289">
        <v>1016.9087500000002</v>
      </c>
      <c r="AH117" s="277">
        <v>813.52700000000016</v>
      </c>
      <c r="AI117" s="263">
        <v>813.52700000000016</v>
      </c>
      <c r="AJ117" s="263">
        <v>813.52700000000016</v>
      </c>
      <c r="AK117" s="208">
        <v>661</v>
      </c>
      <c r="AL117" s="234">
        <v>661</v>
      </c>
      <c r="AM117" s="208">
        <v>732.18221999999992</v>
      </c>
      <c r="AN117" s="208">
        <v>732.18221999999992</v>
      </c>
      <c r="AO117" s="208">
        <v>660.33749999999998</v>
      </c>
      <c r="AP117" s="191">
        <v>528.27</v>
      </c>
      <c r="AQ117" s="312">
        <f t="shared" ca="1" si="24"/>
        <v>1</v>
      </c>
      <c r="AS117" s="34"/>
      <c r="AT117" s="34"/>
      <c r="AU117" s="34"/>
      <c r="AV117" s="34"/>
      <c r="AW117" s="34"/>
      <c r="AX117" s="34"/>
    </row>
    <row r="118" spans="1:50" s="144" customFormat="1" ht="20.100000000000001" customHeight="1" x14ac:dyDescent="0.25">
      <c r="A118" s="2"/>
      <c r="B118" s="2"/>
      <c r="C118" s="2"/>
      <c r="D118" s="2"/>
      <c r="E118" s="138"/>
      <c r="F118" s="139"/>
      <c r="G118" s="99"/>
      <c r="H118" s="2"/>
      <c r="I118" s="2"/>
      <c r="J118" s="34"/>
      <c r="K118" s="202">
        <f t="shared" si="10"/>
        <v>0</v>
      </c>
      <c r="L118" s="202">
        <f t="shared" si="10"/>
        <v>0</v>
      </c>
      <c r="M118" s="2"/>
      <c r="N118" s="13"/>
      <c r="O118" s="13"/>
      <c r="P118" s="2"/>
      <c r="Q118" s="398"/>
      <c r="R118" s="398"/>
      <c r="S118" s="398"/>
      <c r="T118" s="398"/>
      <c r="U118" s="398"/>
      <c r="V118" s="398"/>
      <c r="W118" s="398"/>
      <c r="X118" s="398"/>
      <c r="Y118" s="398"/>
      <c r="Z118" s="398"/>
      <c r="AA118" s="398"/>
      <c r="AB118" s="400"/>
      <c r="AC118" s="401"/>
      <c r="AD118" s="401"/>
      <c r="AE118" s="329"/>
      <c r="AF118" s="329"/>
      <c r="AG118" s="330"/>
      <c r="AH118" s="280"/>
      <c r="AI118" s="331"/>
      <c r="AJ118" s="331"/>
      <c r="AK118" s="237"/>
      <c r="AL118" s="334"/>
      <c r="AM118" s="237"/>
      <c r="AN118" s="237"/>
      <c r="AO118" s="237"/>
      <c r="AP118" s="197"/>
      <c r="AQ118" s="312" t="e">
        <f t="shared" ca="1" si="24"/>
        <v>#DIV/0!</v>
      </c>
      <c r="AS118" s="34"/>
      <c r="AT118" s="34"/>
      <c r="AU118" s="34"/>
      <c r="AV118" s="34"/>
      <c r="AW118" s="34"/>
      <c r="AX118" s="34"/>
    </row>
    <row r="119" spans="1:50" s="144" customFormat="1" ht="23.1" customHeight="1" x14ac:dyDescent="0.25">
      <c r="A119" s="2"/>
      <c r="B119" s="2"/>
      <c r="C119" s="2"/>
      <c r="D119" s="615" t="s">
        <v>273</v>
      </c>
      <c r="E119" s="615"/>
      <c r="F119" s="615"/>
      <c r="G119" s="615"/>
      <c r="H119" s="615"/>
      <c r="I119" s="615"/>
      <c r="J119" s="33"/>
      <c r="K119" s="202">
        <f t="shared" si="10"/>
        <v>0</v>
      </c>
      <c r="L119" s="202">
        <f t="shared" si="10"/>
        <v>0</v>
      </c>
      <c r="M119" s="51"/>
      <c r="N119" s="13"/>
      <c r="O119" s="13"/>
      <c r="P119" s="51"/>
      <c r="Q119" s="588">
        <v>45589</v>
      </c>
      <c r="R119" s="588">
        <v>45589</v>
      </c>
      <c r="S119" s="588">
        <v>45589</v>
      </c>
      <c r="T119" s="571">
        <v>45569</v>
      </c>
      <c r="U119" s="571">
        <v>45569</v>
      </c>
      <c r="V119" s="553">
        <v>45483</v>
      </c>
      <c r="W119" s="476">
        <v>45455</v>
      </c>
      <c r="X119" s="476">
        <v>45425</v>
      </c>
      <c r="Y119" s="476">
        <v>45394</v>
      </c>
      <c r="Z119" s="473">
        <v>220324</v>
      </c>
      <c r="AA119" s="398"/>
      <c r="AB119" s="400"/>
      <c r="AC119" s="401"/>
      <c r="AD119" s="401"/>
      <c r="AE119" s="376"/>
      <c r="AF119" s="305"/>
      <c r="AG119" s="289"/>
      <c r="AH119" s="277"/>
      <c r="AI119" s="263"/>
      <c r="AJ119" s="263"/>
      <c r="AK119" s="208"/>
      <c r="AL119" s="208"/>
      <c r="AM119" s="208"/>
      <c r="AN119" s="208"/>
      <c r="AO119" s="208"/>
      <c r="AP119" s="191"/>
      <c r="AQ119" s="312">
        <f t="shared" ca="1" si="24"/>
        <v>1</v>
      </c>
      <c r="AS119" s="34"/>
      <c r="AT119" s="34"/>
      <c r="AU119" s="34"/>
      <c r="AV119" s="34"/>
      <c r="AW119" s="34"/>
      <c r="AX119" s="34"/>
    </row>
    <row r="120" spans="1:50" s="144" customFormat="1" ht="23.1" customHeight="1" x14ac:dyDescent="0.25">
      <c r="A120" s="449"/>
      <c r="B120" s="2">
        <v>1917</v>
      </c>
      <c r="C120" s="2" t="s">
        <v>432</v>
      </c>
      <c r="D120" s="4" t="s">
        <v>135</v>
      </c>
      <c r="E120" s="116">
        <f t="shared" ref="E120:F123" si="25">K120</f>
        <v>3600</v>
      </c>
      <c r="F120" s="117">
        <f t="shared" si="25"/>
        <v>2200</v>
      </c>
      <c r="G120" s="101"/>
      <c r="H120" s="45"/>
      <c r="I120" s="2"/>
      <c r="J120" s="33"/>
      <c r="K120" s="202">
        <f t="shared" si="10"/>
        <v>3600</v>
      </c>
      <c r="L120" s="202">
        <f t="shared" si="10"/>
        <v>2200</v>
      </c>
      <c r="M120" s="51"/>
      <c r="N120" s="13">
        <f t="shared" si="14"/>
        <v>3528</v>
      </c>
      <c r="O120" s="13">
        <f t="shared" si="15"/>
        <v>2116.8000000000002</v>
      </c>
      <c r="P120" s="51"/>
      <c r="Q120" s="587">
        <v>1411.2</v>
      </c>
      <c r="R120" s="587">
        <v>1411.2</v>
      </c>
      <c r="S120" s="587">
        <v>1411.2</v>
      </c>
      <c r="T120" s="562">
        <v>1282.9100000000001</v>
      </c>
      <c r="U120" s="562">
        <v>1282.9100000000001</v>
      </c>
      <c r="V120" s="554">
        <v>1282.9100000000001</v>
      </c>
      <c r="W120" s="477">
        <v>1282.9100000000001</v>
      </c>
      <c r="X120" s="477">
        <v>1282.9100000000001</v>
      </c>
      <c r="Y120" s="477">
        <v>1282.9100000000001</v>
      </c>
      <c r="Z120" s="450">
        <v>1187.8790000000001</v>
      </c>
      <c r="AA120" s="450">
        <v>1187.8790000000001</v>
      </c>
      <c r="AB120" s="436">
        <v>1079.8900000000001</v>
      </c>
      <c r="AC120" s="409">
        <v>1079.8900000000001</v>
      </c>
      <c r="AD120" s="409">
        <v>1079.8900000000001</v>
      </c>
      <c r="AE120" s="376">
        <v>985.3</v>
      </c>
      <c r="AF120" s="305">
        <v>788.24</v>
      </c>
      <c r="AG120" s="289">
        <v>724.96875</v>
      </c>
      <c r="AH120" s="277">
        <v>579.97500000000002</v>
      </c>
      <c r="AI120" s="263">
        <v>579.97500000000002</v>
      </c>
      <c r="AJ120" s="263">
        <v>579.97500000000002</v>
      </c>
      <c r="AK120" s="208">
        <v>521.98145999999997</v>
      </c>
      <c r="AL120" s="208">
        <v>521.98145999999997</v>
      </c>
      <c r="AM120" s="208">
        <v>521.98145999999997</v>
      </c>
      <c r="AN120" s="208">
        <v>521.98145999999997</v>
      </c>
      <c r="AO120" s="208">
        <v>470.76250000000005</v>
      </c>
      <c r="AP120" s="191">
        <v>376.61</v>
      </c>
      <c r="AQ120" s="312">
        <f t="shared" ca="1" si="24"/>
        <v>1</v>
      </c>
      <c r="AS120" s="34"/>
      <c r="AT120" s="34"/>
      <c r="AU120" s="34"/>
      <c r="AV120" s="34"/>
      <c r="AW120" s="34"/>
      <c r="AX120" s="34"/>
    </row>
    <row r="121" spans="1:50" s="144" customFormat="1" ht="23.1" customHeight="1" x14ac:dyDescent="0.25">
      <c r="A121" s="449"/>
      <c r="B121" s="2">
        <v>1918</v>
      </c>
      <c r="C121" s="2" t="s">
        <v>433</v>
      </c>
      <c r="D121" s="4" t="s">
        <v>136</v>
      </c>
      <c r="E121" s="116">
        <f t="shared" si="25"/>
        <v>6500</v>
      </c>
      <c r="F121" s="117">
        <f t="shared" si="25"/>
        <v>3900</v>
      </c>
      <c r="G121" s="101"/>
      <c r="H121" s="45"/>
      <c r="I121" s="2"/>
      <c r="J121" s="33"/>
      <c r="K121" s="202">
        <f t="shared" si="10"/>
        <v>6500</v>
      </c>
      <c r="L121" s="202">
        <f t="shared" si="10"/>
        <v>3900</v>
      </c>
      <c r="M121" s="51"/>
      <c r="N121" s="13">
        <f t="shared" si="14"/>
        <v>6415</v>
      </c>
      <c r="O121" s="13">
        <f t="shared" si="15"/>
        <v>3849</v>
      </c>
      <c r="P121" s="51"/>
      <c r="Q121" s="587">
        <v>2566</v>
      </c>
      <c r="R121" s="587">
        <v>2566</v>
      </c>
      <c r="S121" s="587">
        <v>2566</v>
      </c>
      <c r="T121" s="562">
        <v>2332.7399999999998</v>
      </c>
      <c r="U121" s="562">
        <v>2332.7399999999998</v>
      </c>
      <c r="V121" s="554">
        <v>2332.7399999999998</v>
      </c>
      <c r="W121" s="477">
        <v>2332.7399999999998</v>
      </c>
      <c r="X121" s="477">
        <v>2332.7399999999998</v>
      </c>
      <c r="Y121" s="477">
        <v>2332.7399999999998</v>
      </c>
      <c r="Z121" s="450">
        <v>2159.9380000000001</v>
      </c>
      <c r="AA121" s="450">
        <v>2159.9380000000001</v>
      </c>
      <c r="AB121" s="436">
        <v>1963.58</v>
      </c>
      <c r="AC121" s="409">
        <v>1963.58</v>
      </c>
      <c r="AD121" s="409">
        <v>1963.58</v>
      </c>
      <c r="AE121" s="376">
        <v>1791.5875000000001</v>
      </c>
      <c r="AF121" s="305">
        <v>1433.27</v>
      </c>
      <c r="AG121" s="289">
        <v>1318.2125000000001</v>
      </c>
      <c r="AH121" s="277">
        <v>1054.5700000000002</v>
      </c>
      <c r="AI121" s="263">
        <v>1054.5700000000002</v>
      </c>
      <c r="AJ121" s="263">
        <v>1054.5700000000002</v>
      </c>
      <c r="AK121" s="208">
        <v>949.11893999999984</v>
      </c>
      <c r="AL121" s="208">
        <v>949.11893999999984</v>
      </c>
      <c r="AM121" s="208">
        <v>949.11893999999984</v>
      </c>
      <c r="AN121" s="208">
        <v>949.11893999999984</v>
      </c>
      <c r="AO121" s="208">
        <v>855.98749999999995</v>
      </c>
      <c r="AP121" s="191">
        <v>684.79</v>
      </c>
      <c r="AQ121" s="312">
        <f t="shared" ca="1" si="24"/>
        <v>1</v>
      </c>
      <c r="AS121" s="34"/>
      <c r="AT121" s="34"/>
      <c r="AU121" s="34"/>
      <c r="AV121" s="34"/>
      <c r="AW121" s="34"/>
      <c r="AX121" s="34"/>
    </row>
    <row r="122" spans="1:50" s="144" customFormat="1" ht="23.1" customHeight="1" x14ac:dyDescent="0.25">
      <c r="A122" s="449"/>
      <c r="B122" s="2">
        <v>1919</v>
      </c>
      <c r="C122" s="2" t="s">
        <v>434</v>
      </c>
      <c r="D122" s="4" t="s">
        <v>253</v>
      </c>
      <c r="E122" s="116">
        <f t="shared" si="25"/>
        <v>13500</v>
      </c>
      <c r="F122" s="117">
        <f t="shared" si="25"/>
        <v>8100</v>
      </c>
      <c r="G122" s="101"/>
      <c r="H122" s="45"/>
      <c r="I122" s="2"/>
      <c r="J122" s="33"/>
      <c r="K122" s="202">
        <f t="shared" si="10"/>
        <v>13500</v>
      </c>
      <c r="L122" s="202">
        <f t="shared" si="10"/>
        <v>8100</v>
      </c>
      <c r="M122" s="51"/>
      <c r="N122" s="13">
        <f t="shared" si="14"/>
        <v>13415</v>
      </c>
      <c r="O122" s="13">
        <f t="shared" si="15"/>
        <v>8049</v>
      </c>
      <c r="P122" s="51"/>
      <c r="Q122" s="587">
        <v>5366</v>
      </c>
      <c r="R122" s="587">
        <v>5366</v>
      </c>
      <c r="S122" s="587">
        <v>5366</v>
      </c>
      <c r="T122" s="562">
        <v>4878.18</v>
      </c>
      <c r="U122" s="562">
        <v>4878.18</v>
      </c>
      <c r="V122" s="554">
        <v>4878.18</v>
      </c>
      <c r="W122" s="477">
        <v>4878.18</v>
      </c>
      <c r="X122" s="477">
        <v>4878.18</v>
      </c>
      <c r="Y122" s="477">
        <v>4878.18</v>
      </c>
      <c r="Z122" s="450">
        <v>4516.8420000000006</v>
      </c>
      <c r="AA122" s="450">
        <v>4516.8420000000006</v>
      </c>
      <c r="AB122" s="436">
        <v>4106.22</v>
      </c>
      <c r="AC122" s="409">
        <v>4106.22</v>
      </c>
      <c r="AD122" s="409">
        <v>4106.22</v>
      </c>
      <c r="AE122" s="376">
        <v>3746.5499999999997</v>
      </c>
      <c r="AF122" s="305">
        <v>2997.24</v>
      </c>
      <c r="AG122" s="289">
        <v>2866.9162500000002</v>
      </c>
      <c r="AH122" s="277">
        <v>2293.5330000000004</v>
      </c>
      <c r="AI122" s="263">
        <v>2293.5330000000004</v>
      </c>
      <c r="AJ122" s="263">
        <v>2293.5330000000004</v>
      </c>
      <c r="AK122" s="208">
        <v>2064.1836599999997</v>
      </c>
      <c r="AL122" s="208">
        <v>2064.1836599999997</v>
      </c>
      <c r="AM122" s="208">
        <v>2064.1836599999997</v>
      </c>
      <c r="AN122" s="208">
        <v>2064.1836599999997</v>
      </c>
      <c r="AO122" s="208">
        <v>1861.6374999999998</v>
      </c>
      <c r="AP122" s="191">
        <v>1489.31</v>
      </c>
      <c r="AQ122" s="312">
        <f t="shared" ca="1" si="24"/>
        <v>1</v>
      </c>
      <c r="AS122" s="34"/>
      <c r="AT122" s="34"/>
      <c r="AU122" s="34"/>
      <c r="AV122" s="34"/>
      <c r="AW122" s="34"/>
      <c r="AX122" s="34"/>
    </row>
    <row r="123" spans="1:50" s="144" customFormat="1" ht="23.1" customHeight="1" x14ac:dyDescent="0.25">
      <c r="A123" s="449"/>
      <c r="B123" s="2">
        <v>1920</v>
      </c>
      <c r="C123" s="2" t="s">
        <v>435</v>
      </c>
      <c r="D123" s="4" t="s">
        <v>137</v>
      </c>
      <c r="E123" s="116">
        <f t="shared" si="25"/>
        <v>18000</v>
      </c>
      <c r="F123" s="117">
        <f t="shared" si="25"/>
        <v>10800</v>
      </c>
      <c r="G123" s="101"/>
      <c r="H123" s="45"/>
      <c r="I123" s="2"/>
      <c r="J123" s="33"/>
      <c r="K123" s="202">
        <f t="shared" si="10"/>
        <v>18000</v>
      </c>
      <c r="L123" s="202">
        <f t="shared" si="10"/>
        <v>10800</v>
      </c>
      <c r="M123" s="51"/>
      <c r="N123" s="13">
        <f t="shared" si="14"/>
        <v>17982.95</v>
      </c>
      <c r="O123" s="13">
        <f t="shared" si="15"/>
        <v>10789.77</v>
      </c>
      <c r="P123" s="51"/>
      <c r="Q123" s="587">
        <v>7193.18</v>
      </c>
      <c r="R123" s="587">
        <v>7193.18</v>
      </c>
      <c r="S123" s="587">
        <v>7193.18</v>
      </c>
      <c r="T123" s="562">
        <v>6539.26</v>
      </c>
      <c r="U123" s="562">
        <v>6539.26</v>
      </c>
      <c r="V123" s="554">
        <v>6539.26</v>
      </c>
      <c r="W123" s="477">
        <v>6539.26</v>
      </c>
      <c r="X123" s="477">
        <v>6539.26</v>
      </c>
      <c r="Y123" s="477">
        <v>6539.26</v>
      </c>
      <c r="Z123" s="450">
        <v>6054.8730000000005</v>
      </c>
      <c r="AA123" s="450">
        <v>6054.8730000000005</v>
      </c>
      <c r="AB123" s="436">
        <v>5504.43</v>
      </c>
      <c r="AC123" s="409">
        <v>5504.43</v>
      </c>
      <c r="AD123" s="409">
        <v>5504.43</v>
      </c>
      <c r="AE123" s="376">
        <v>5022.2875000000004</v>
      </c>
      <c r="AF123" s="305">
        <v>4017.83</v>
      </c>
      <c r="AG123" s="289">
        <v>3695.3262500000005</v>
      </c>
      <c r="AH123" s="277">
        <v>2956.2610000000004</v>
      </c>
      <c r="AI123" s="263">
        <v>2956.2610000000004</v>
      </c>
      <c r="AJ123" s="263">
        <v>2956.2610000000004</v>
      </c>
      <c r="AK123" s="208">
        <v>2361.9519</v>
      </c>
      <c r="AL123" s="208">
        <v>2361.9519</v>
      </c>
      <c r="AM123" s="208">
        <v>2361.9519</v>
      </c>
      <c r="AN123" s="208">
        <v>2361.9519</v>
      </c>
      <c r="AO123" s="208">
        <v>2130.1875</v>
      </c>
      <c r="AP123" s="191">
        <v>1704.15</v>
      </c>
      <c r="AQ123" s="312">
        <f t="shared" ca="1" si="24"/>
        <v>1</v>
      </c>
      <c r="AS123" s="34"/>
      <c r="AT123" s="34"/>
      <c r="AU123" s="34"/>
      <c r="AV123" s="34"/>
      <c r="AW123" s="34"/>
      <c r="AX123" s="34"/>
    </row>
    <row r="124" spans="1:50" s="144" customFormat="1" ht="20.100000000000001" customHeight="1" x14ac:dyDescent="0.25">
      <c r="A124" s="2"/>
      <c r="B124" s="2"/>
      <c r="C124" s="2"/>
      <c r="D124" s="136"/>
      <c r="E124" s="138"/>
      <c r="F124" s="139"/>
      <c r="G124" s="99"/>
      <c r="H124" s="2"/>
      <c r="I124" s="2"/>
      <c r="J124" s="34"/>
      <c r="K124" s="202">
        <f t="shared" si="10"/>
        <v>0</v>
      </c>
      <c r="L124" s="202">
        <f t="shared" si="10"/>
        <v>0</v>
      </c>
      <c r="M124" s="2"/>
      <c r="N124" s="13"/>
      <c r="O124" s="13"/>
      <c r="P124" s="2"/>
      <c r="Q124" s="398"/>
      <c r="R124" s="398"/>
      <c r="S124" s="398"/>
      <c r="T124" s="398"/>
      <c r="U124" s="398"/>
      <c r="V124" s="398"/>
      <c r="W124" s="398"/>
      <c r="X124" s="398"/>
      <c r="Y124" s="398"/>
      <c r="Z124" s="398"/>
      <c r="AA124" s="398"/>
      <c r="AB124" s="400"/>
      <c r="AC124" s="401"/>
      <c r="AD124" s="401"/>
      <c r="AE124" s="329"/>
      <c r="AF124" s="329"/>
      <c r="AG124" s="330"/>
      <c r="AH124" s="280"/>
      <c r="AI124" s="331"/>
      <c r="AJ124" s="331"/>
      <c r="AK124" s="237"/>
      <c r="AL124" s="237"/>
      <c r="AM124" s="237"/>
      <c r="AN124" s="237"/>
      <c r="AO124" s="237"/>
      <c r="AP124" s="197"/>
      <c r="AQ124" s="312" t="e">
        <f t="shared" ca="1" si="24"/>
        <v>#DIV/0!</v>
      </c>
      <c r="AS124" s="34"/>
      <c r="AT124" s="34"/>
      <c r="AU124" s="34"/>
      <c r="AV124" s="34"/>
      <c r="AW124" s="34"/>
      <c r="AX124" s="34"/>
    </row>
    <row r="125" spans="1:50" s="144" customFormat="1" ht="23.1" customHeight="1" x14ac:dyDescent="0.25">
      <c r="A125" s="2"/>
      <c r="B125" s="2"/>
      <c r="C125" s="2"/>
      <c r="D125" s="615" t="s">
        <v>276</v>
      </c>
      <c r="E125" s="615"/>
      <c r="F125" s="615"/>
      <c r="G125" s="615"/>
      <c r="H125" s="615"/>
      <c r="I125" s="615"/>
      <c r="J125" s="34"/>
      <c r="K125" s="202">
        <f t="shared" si="10"/>
        <v>0</v>
      </c>
      <c r="L125" s="202">
        <f t="shared" si="10"/>
        <v>0</v>
      </c>
      <c r="M125" s="2"/>
      <c r="N125" s="13"/>
      <c r="O125" s="13"/>
      <c r="P125" s="2"/>
      <c r="Q125" s="588">
        <v>45589</v>
      </c>
      <c r="R125" s="588">
        <v>45589</v>
      </c>
      <c r="S125" s="588">
        <v>45589</v>
      </c>
      <c r="T125" s="571">
        <v>45569</v>
      </c>
      <c r="U125" s="571">
        <v>45569</v>
      </c>
      <c r="V125" s="553">
        <v>45483</v>
      </c>
      <c r="W125" s="476">
        <v>45455</v>
      </c>
      <c r="X125" s="476">
        <v>45425</v>
      </c>
      <c r="Y125" s="476">
        <v>45394</v>
      </c>
      <c r="Z125" s="473">
        <v>220324</v>
      </c>
      <c r="AA125" s="398"/>
      <c r="AB125" s="400"/>
      <c r="AC125" s="401"/>
      <c r="AD125" s="401"/>
      <c r="AE125" s="329"/>
      <c r="AF125" s="329"/>
      <c r="AG125" s="330"/>
      <c r="AH125" s="280"/>
      <c r="AI125" s="331"/>
      <c r="AJ125" s="331"/>
      <c r="AK125" s="237"/>
      <c r="AL125" s="237"/>
      <c r="AM125" s="237"/>
      <c r="AN125" s="237"/>
      <c r="AO125" s="237"/>
      <c r="AP125" s="197"/>
      <c r="AQ125" s="312">
        <f t="shared" ca="1" si="24"/>
        <v>1</v>
      </c>
      <c r="AS125" s="34"/>
      <c r="AT125" s="34"/>
      <c r="AU125" s="34"/>
      <c r="AV125" s="34"/>
      <c r="AW125" s="34"/>
      <c r="AX125" s="34"/>
    </row>
    <row r="126" spans="1:50" s="144" customFormat="1" ht="23.1" customHeight="1" x14ac:dyDescent="0.25">
      <c r="A126" s="449"/>
      <c r="B126" s="2">
        <v>1980</v>
      </c>
      <c r="C126" s="2" t="s">
        <v>453</v>
      </c>
      <c r="D126" s="4" t="s">
        <v>151</v>
      </c>
      <c r="E126" s="116">
        <f t="shared" ref="E126:F133" si="26">K126</f>
        <v>800</v>
      </c>
      <c r="F126" s="117">
        <f t="shared" si="26"/>
        <v>500</v>
      </c>
      <c r="G126" s="101"/>
      <c r="H126" s="45"/>
      <c r="I126" s="2"/>
      <c r="J126" s="33"/>
      <c r="K126" s="202">
        <f t="shared" si="10"/>
        <v>800</v>
      </c>
      <c r="L126" s="202">
        <f t="shared" si="10"/>
        <v>500</v>
      </c>
      <c r="M126" s="51"/>
      <c r="N126" s="13">
        <f t="shared" si="14"/>
        <v>716.7</v>
      </c>
      <c r="O126" s="13">
        <f t="shared" si="15"/>
        <v>430.02</v>
      </c>
      <c r="P126" s="51"/>
      <c r="Q126" s="587">
        <v>286.68</v>
      </c>
      <c r="R126" s="587">
        <v>286.68</v>
      </c>
      <c r="S126" s="587">
        <v>286.68</v>
      </c>
      <c r="T126" s="562">
        <v>260.62</v>
      </c>
      <c r="U126" s="562">
        <v>260.62</v>
      </c>
      <c r="V126" s="554">
        <v>260.62</v>
      </c>
      <c r="W126" s="477">
        <v>260.62</v>
      </c>
      <c r="X126" s="477">
        <v>260.62</v>
      </c>
      <c r="Y126" s="477">
        <v>260.62</v>
      </c>
      <c r="Z126" s="450">
        <v>241.31800000000001</v>
      </c>
      <c r="AA126" s="450">
        <v>241.31800000000001</v>
      </c>
      <c r="AB126" s="436">
        <v>219.38</v>
      </c>
      <c r="AC126" s="409">
        <v>219.38</v>
      </c>
      <c r="AD126" s="409">
        <v>219.38</v>
      </c>
      <c r="AE126" s="376">
        <v>200.16249999999999</v>
      </c>
      <c r="AF126" s="305">
        <v>160.13</v>
      </c>
      <c r="AG126" s="289">
        <v>153.13768469999997</v>
      </c>
      <c r="AH126" s="277">
        <v>122.51014775999998</v>
      </c>
      <c r="AI126" s="263">
        <v>122.51014775999998</v>
      </c>
      <c r="AJ126" s="263">
        <v>122.51014775999998</v>
      </c>
      <c r="AK126" s="208">
        <v>110.27015999999999</v>
      </c>
      <c r="AL126" s="208">
        <v>110.27015999999999</v>
      </c>
      <c r="AM126" s="208">
        <v>110.27015999999999</v>
      </c>
      <c r="AN126" s="208">
        <v>110.27015999999999</v>
      </c>
      <c r="AO126" s="208">
        <v>99.45</v>
      </c>
      <c r="AP126" s="190">
        <v>79.56</v>
      </c>
      <c r="AQ126" s="312">
        <f t="shared" ca="1" si="24"/>
        <v>1</v>
      </c>
      <c r="AS126" s="34"/>
      <c r="AT126" s="34"/>
      <c r="AU126" s="34"/>
      <c r="AV126" s="34"/>
      <c r="AW126" s="34"/>
      <c r="AX126" s="34"/>
    </row>
    <row r="127" spans="1:50" s="144" customFormat="1" ht="23.1" customHeight="1" x14ac:dyDescent="0.25">
      <c r="A127" s="449"/>
      <c r="B127" s="2">
        <v>1981</v>
      </c>
      <c r="C127" s="2" t="s">
        <v>454</v>
      </c>
      <c r="D127" s="4" t="s">
        <v>152</v>
      </c>
      <c r="E127" s="116">
        <f t="shared" si="26"/>
        <v>800</v>
      </c>
      <c r="F127" s="117">
        <f t="shared" si="26"/>
        <v>500</v>
      </c>
      <c r="G127" s="101"/>
      <c r="H127" s="45"/>
      <c r="I127" s="2"/>
      <c r="J127" s="33"/>
      <c r="K127" s="202">
        <f t="shared" si="10"/>
        <v>800</v>
      </c>
      <c r="L127" s="202">
        <f t="shared" si="10"/>
        <v>500</v>
      </c>
      <c r="M127" s="51"/>
      <c r="N127" s="13">
        <f t="shared" si="14"/>
        <v>742.09999999999991</v>
      </c>
      <c r="O127" s="13">
        <f t="shared" si="15"/>
        <v>445.26</v>
      </c>
      <c r="P127" s="51"/>
      <c r="Q127" s="587">
        <v>296.83999999999997</v>
      </c>
      <c r="R127" s="587">
        <v>296.83999999999997</v>
      </c>
      <c r="S127" s="587">
        <v>296.83999999999997</v>
      </c>
      <c r="T127" s="562">
        <v>269.85000000000002</v>
      </c>
      <c r="U127" s="562">
        <v>269.85000000000002</v>
      </c>
      <c r="V127" s="554">
        <v>269.85000000000002</v>
      </c>
      <c r="W127" s="477">
        <v>269.85000000000002</v>
      </c>
      <c r="X127" s="477">
        <v>269.85000000000002</v>
      </c>
      <c r="Y127" s="477">
        <v>269.85000000000002</v>
      </c>
      <c r="Z127" s="450">
        <v>249.876</v>
      </c>
      <c r="AA127" s="450">
        <v>249.876</v>
      </c>
      <c r="AB127" s="436">
        <v>227.16</v>
      </c>
      <c r="AC127" s="409">
        <v>227.16</v>
      </c>
      <c r="AD127" s="409">
        <v>227.16</v>
      </c>
      <c r="AE127" s="376">
        <v>207.26249999999999</v>
      </c>
      <c r="AF127" s="305">
        <v>165.81</v>
      </c>
      <c r="AG127" s="289">
        <v>158.58488992499997</v>
      </c>
      <c r="AH127" s="277">
        <v>126.86791193999998</v>
      </c>
      <c r="AI127" s="263">
        <v>126.86791193999998</v>
      </c>
      <c r="AJ127" s="263">
        <v>126.86791193999998</v>
      </c>
      <c r="AK127" s="208">
        <v>114.19253999999999</v>
      </c>
      <c r="AL127" s="208">
        <v>114.19253999999999</v>
      </c>
      <c r="AM127" s="208">
        <v>114.19253999999999</v>
      </c>
      <c r="AN127" s="208">
        <v>114.19253999999999</v>
      </c>
      <c r="AO127" s="208">
        <v>102.9875</v>
      </c>
      <c r="AP127" s="190">
        <v>82.39</v>
      </c>
      <c r="AQ127" s="312">
        <f t="shared" ca="1" si="24"/>
        <v>1</v>
      </c>
      <c r="AS127" s="34"/>
      <c r="AT127" s="34"/>
      <c r="AU127" s="34"/>
      <c r="AV127" s="34"/>
      <c r="AW127" s="34"/>
      <c r="AX127" s="34"/>
    </row>
    <row r="128" spans="1:50" s="144" customFormat="1" ht="23.1" customHeight="1" x14ac:dyDescent="0.25">
      <c r="A128" s="449"/>
      <c r="B128" s="2"/>
      <c r="C128" s="2" t="s">
        <v>455</v>
      </c>
      <c r="D128" s="4" t="s">
        <v>153</v>
      </c>
      <c r="E128" s="116">
        <f t="shared" si="26"/>
        <v>1200</v>
      </c>
      <c r="F128" s="117">
        <f t="shared" si="26"/>
        <v>800</v>
      </c>
      <c r="G128" s="101"/>
      <c r="H128" s="45"/>
      <c r="I128" s="2"/>
      <c r="J128" s="33"/>
      <c r="K128" s="202">
        <f t="shared" si="10"/>
        <v>1200</v>
      </c>
      <c r="L128" s="202">
        <f t="shared" si="10"/>
        <v>800</v>
      </c>
      <c r="M128" s="51"/>
      <c r="N128" s="13">
        <f t="shared" si="14"/>
        <v>1201.25</v>
      </c>
      <c r="O128" s="13">
        <f t="shared" si="15"/>
        <v>720.75</v>
      </c>
      <c r="P128" s="51"/>
      <c r="Q128" s="587">
        <v>480.5</v>
      </c>
      <c r="R128" s="587">
        <v>480.5</v>
      </c>
      <c r="S128" s="587">
        <v>480.5</v>
      </c>
      <c r="T128" s="562">
        <v>436.83</v>
      </c>
      <c r="U128" s="562">
        <v>436.83</v>
      </c>
      <c r="V128" s="554">
        <v>436.83</v>
      </c>
      <c r="W128" s="477">
        <v>436.83</v>
      </c>
      <c r="X128" s="477">
        <v>436.83</v>
      </c>
      <c r="Y128" s="477">
        <v>436.83</v>
      </c>
      <c r="Z128" s="450">
        <v>404.459</v>
      </c>
      <c r="AA128" s="450">
        <v>404.459</v>
      </c>
      <c r="AB128" s="436">
        <v>367.69</v>
      </c>
      <c r="AC128" s="409">
        <v>367.69</v>
      </c>
      <c r="AD128" s="409">
        <v>367.69</v>
      </c>
      <c r="AE128" s="376">
        <v>335.48749999999995</v>
      </c>
      <c r="AF128" s="305">
        <v>268.39</v>
      </c>
      <c r="AG128" s="289">
        <v>256.71249999999998</v>
      </c>
      <c r="AH128" s="277">
        <v>205.37</v>
      </c>
      <c r="AI128" s="263">
        <v>205.37</v>
      </c>
      <c r="AJ128" s="263">
        <v>205.37</v>
      </c>
      <c r="AK128" s="208">
        <v>184.82309999999998</v>
      </c>
      <c r="AL128" s="208">
        <v>184.82309999999998</v>
      </c>
      <c r="AM128" s="208">
        <v>184.82309999999998</v>
      </c>
      <c r="AN128" s="208">
        <v>184.82309999999998</v>
      </c>
      <c r="AO128" s="208">
        <v>166.6875</v>
      </c>
      <c r="AP128" s="191">
        <v>133.35</v>
      </c>
      <c r="AQ128" s="312">
        <f t="shared" ca="1" si="24"/>
        <v>1</v>
      </c>
      <c r="AS128" s="34"/>
      <c r="AT128" s="34"/>
      <c r="AU128" s="34"/>
      <c r="AV128" s="34"/>
      <c r="AW128" s="34"/>
      <c r="AX128" s="34"/>
    </row>
    <row r="129" spans="1:50" s="144" customFormat="1" ht="23.1" customHeight="1" x14ac:dyDescent="0.25">
      <c r="A129" s="449"/>
      <c r="B129" s="2"/>
      <c r="C129" s="2" t="s">
        <v>456</v>
      </c>
      <c r="D129" s="4" t="s">
        <v>154</v>
      </c>
      <c r="E129" s="116">
        <f t="shared" si="26"/>
        <v>1900</v>
      </c>
      <c r="F129" s="117">
        <f t="shared" si="26"/>
        <v>1100</v>
      </c>
      <c r="G129" s="101"/>
      <c r="H129" s="45"/>
      <c r="I129" s="2"/>
      <c r="J129" s="33"/>
      <c r="K129" s="202">
        <f t="shared" si="10"/>
        <v>1900</v>
      </c>
      <c r="L129" s="202">
        <f t="shared" si="10"/>
        <v>1100</v>
      </c>
      <c r="M129" s="51"/>
      <c r="N129" s="13">
        <f t="shared" si="14"/>
        <v>1822.25</v>
      </c>
      <c r="O129" s="13">
        <f t="shared" si="15"/>
        <v>1093.3499999999999</v>
      </c>
      <c r="P129" s="51"/>
      <c r="Q129" s="587">
        <v>728.9</v>
      </c>
      <c r="R129" s="587">
        <v>728.9</v>
      </c>
      <c r="S129" s="587">
        <v>728.9</v>
      </c>
      <c r="T129" s="562">
        <v>662.63</v>
      </c>
      <c r="U129" s="562">
        <v>662.63</v>
      </c>
      <c r="V129" s="554">
        <v>662.63</v>
      </c>
      <c r="W129" s="477">
        <v>662.63</v>
      </c>
      <c r="X129" s="477">
        <v>662.63</v>
      </c>
      <c r="Y129" s="477">
        <v>662.63</v>
      </c>
      <c r="Z129" s="450">
        <v>613.54700000000003</v>
      </c>
      <c r="AA129" s="450">
        <v>613.54700000000003</v>
      </c>
      <c r="AB129" s="436">
        <v>557.77</v>
      </c>
      <c r="AC129" s="409">
        <v>557.77</v>
      </c>
      <c r="AD129" s="409">
        <v>557.77</v>
      </c>
      <c r="AE129" s="376">
        <v>508.91250000000002</v>
      </c>
      <c r="AF129" s="305">
        <v>407.13</v>
      </c>
      <c r="AG129" s="289">
        <v>389.44125000000008</v>
      </c>
      <c r="AH129" s="277">
        <v>311.55300000000005</v>
      </c>
      <c r="AI129" s="263">
        <v>311.55300000000005</v>
      </c>
      <c r="AJ129" s="263">
        <v>311.55300000000005</v>
      </c>
      <c r="AK129" s="208">
        <v>280.38779999999997</v>
      </c>
      <c r="AL129" s="208">
        <v>280.38779999999997</v>
      </c>
      <c r="AM129" s="208">
        <v>280.38779999999997</v>
      </c>
      <c r="AN129" s="208">
        <v>280.38779999999997</v>
      </c>
      <c r="AO129" s="208">
        <v>252.875</v>
      </c>
      <c r="AP129" s="191">
        <v>202.3</v>
      </c>
      <c r="AQ129" s="312">
        <f t="shared" ca="1" si="24"/>
        <v>1</v>
      </c>
      <c r="AS129" s="34"/>
      <c r="AT129" s="34"/>
      <c r="AU129" s="34"/>
      <c r="AV129" s="34"/>
      <c r="AW129" s="34"/>
      <c r="AX129" s="34"/>
    </row>
    <row r="130" spans="1:50" s="144" customFormat="1" ht="23.1" customHeight="1" x14ac:dyDescent="0.25">
      <c r="A130" s="449"/>
      <c r="B130" s="2"/>
      <c r="C130" s="2" t="s">
        <v>457</v>
      </c>
      <c r="D130" s="4" t="s">
        <v>155</v>
      </c>
      <c r="E130" s="116">
        <f t="shared" si="26"/>
        <v>3000</v>
      </c>
      <c r="F130" s="117">
        <f t="shared" si="26"/>
        <v>1800</v>
      </c>
      <c r="G130" s="101"/>
      <c r="H130" s="45"/>
      <c r="I130" s="2"/>
      <c r="J130" s="33"/>
      <c r="K130" s="202">
        <f t="shared" si="10"/>
        <v>3000</v>
      </c>
      <c r="L130" s="202">
        <f t="shared" si="10"/>
        <v>1800</v>
      </c>
      <c r="M130" s="51"/>
      <c r="N130" s="13">
        <f t="shared" si="14"/>
        <v>2910.75</v>
      </c>
      <c r="O130" s="13">
        <f t="shared" si="15"/>
        <v>1746.4499999999998</v>
      </c>
      <c r="P130" s="51"/>
      <c r="Q130" s="587">
        <v>1164.3</v>
      </c>
      <c r="R130" s="587">
        <v>1164.3</v>
      </c>
      <c r="S130" s="587">
        <v>1164.3</v>
      </c>
      <c r="T130" s="562">
        <v>1058.44</v>
      </c>
      <c r="U130" s="562">
        <v>1058.44</v>
      </c>
      <c r="V130" s="554">
        <v>1058.44</v>
      </c>
      <c r="W130" s="477">
        <v>1058.44</v>
      </c>
      <c r="X130" s="477">
        <v>1058.44</v>
      </c>
      <c r="Y130" s="477">
        <v>1058.44</v>
      </c>
      <c r="Z130" s="450">
        <v>980.03400000000011</v>
      </c>
      <c r="AA130" s="450">
        <v>980.03400000000011</v>
      </c>
      <c r="AB130" s="436">
        <v>890.94</v>
      </c>
      <c r="AC130" s="409">
        <v>890.94</v>
      </c>
      <c r="AD130" s="409">
        <v>890.94</v>
      </c>
      <c r="AE130" s="376">
        <v>812.90000000000009</v>
      </c>
      <c r="AF130" s="305">
        <v>650.32000000000005</v>
      </c>
      <c r="AG130" s="289">
        <v>598.12500000000011</v>
      </c>
      <c r="AH130" s="277">
        <v>478.50000000000006</v>
      </c>
      <c r="AI130" s="263">
        <v>478.50000000000006</v>
      </c>
      <c r="AJ130" s="263">
        <v>478.50000000000006</v>
      </c>
      <c r="AK130" s="208">
        <v>430.64405999999997</v>
      </c>
      <c r="AL130" s="208">
        <v>430.64405999999997</v>
      </c>
      <c r="AM130" s="208">
        <v>430.64405999999997</v>
      </c>
      <c r="AN130" s="208">
        <v>430.64405999999997</v>
      </c>
      <c r="AO130" s="208">
        <v>388.38749999999999</v>
      </c>
      <c r="AP130" s="191">
        <v>310.70999999999998</v>
      </c>
      <c r="AQ130" s="312">
        <f t="shared" ca="1" si="24"/>
        <v>1</v>
      </c>
      <c r="AS130" s="34"/>
      <c r="AT130" s="34"/>
      <c r="AU130" s="34"/>
      <c r="AV130" s="34"/>
      <c r="AW130" s="34"/>
      <c r="AX130" s="34"/>
    </row>
    <row r="131" spans="1:50" ht="23.1" customHeight="1" x14ac:dyDescent="0.25">
      <c r="A131" s="449"/>
      <c r="C131" s="2" t="s">
        <v>458</v>
      </c>
      <c r="D131" s="4" t="s">
        <v>156</v>
      </c>
      <c r="E131" s="116">
        <f t="shared" si="26"/>
        <v>3200</v>
      </c>
      <c r="F131" s="117">
        <f t="shared" si="26"/>
        <v>2000</v>
      </c>
      <c r="G131" s="101"/>
      <c r="H131" s="45"/>
      <c r="K131" s="202">
        <f t="shared" si="10"/>
        <v>3200</v>
      </c>
      <c r="L131" s="202">
        <f t="shared" si="10"/>
        <v>2000</v>
      </c>
      <c r="M131" s="51"/>
      <c r="N131" s="13">
        <f t="shared" si="14"/>
        <v>3178</v>
      </c>
      <c r="O131" s="13">
        <f t="shared" si="15"/>
        <v>1906.8000000000002</v>
      </c>
      <c r="P131" s="51"/>
      <c r="Q131" s="587">
        <v>1271.2</v>
      </c>
      <c r="R131" s="587">
        <v>1271.2</v>
      </c>
      <c r="S131" s="587">
        <v>1271.2</v>
      </c>
      <c r="T131" s="562">
        <v>1155.6400000000001</v>
      </c>
      <c r="U131" s="562">
        <v>1155.6400000000001</v>
      </c>
      <c r="V131" s="554">
        <v>1155.6400000000001</v>
      </c>
      <c r="W131" s="477">
        <v>1155.6400000000001</v>
      </c>
      <c r="X131" s="477">
        <v>1155.6400000000001</v>
      </c>
      <c r="Y131" s="477">
        <v>1155.6400000000001</v>
      </c>
      <c r="Z131" s="450">
        <v>1070.047</v>
      </c>
      <c r="AA131" s="450">
        <v>1070.047</v>
      </c>
      <c r="AB131" s="436">
        <v>972.77</v>
      </c>
      <c r="AC131" s="409">
        <v>972.77</v>
      </c>
      <c r="AD131" s="409">
        <v>972.77</v>
      </c>
      <c r="AE131" s="376">
        <v>887.5625</v>
      </c>
      <c r="AF131" s="305">
        <v>710.05</v>
      </c>
      <c r="AG131" s="289">
        <v>653.05625000000009</v>
      </c>
      <c r="AH131" s="277">
        <v>522.44500000000005</v>
      </c>
      <c r="AI131" s="263">
        <v>522.44500000000005</v>
      </c>
      <c r="AJ131" s="263">
        <v>522.44500000000005</v>
      </c>
      <c r="AK131" s="208">
        <v>470.20049999999998</v>
      </c>
      <c r="AL131" s="208">
        <v>470.20049999999998</v>
      </c>
      <c r="AM131" s="208">
        <v>470.20049999999998</v>
      </c>
      <c r="AN131" s="208">
        <v>470.20049999999998</v>
      </c>
      <c r="AO131" s="208">
        <v>424.0625</v>
      </c>
      <c r="AP131" s="191">
        <v>339.25</v>
      </c>
      <c r="AQ131" s="312">
        <f t="shared" ca="1" si="24"/>
        <v>1</v>
      </c>
    </row>
    <row r="132" spans="1:50" ht="23.1" customHeight="1" x14ac:dyDescent="0.25">
      <c r="A132" s="449"/>
      <c r="C132" s="2" t="s">
        <v>459</v>
      </c>
      <c r="D132" s="4" t="s">
        <v>157</v>
      </c>
      <c r="E132" s="116">
        <f t="shared" si="26"/>
        <v>4400</v>
      </c>
      <c r="F132" s="117">
        <f t="shared" si="26"/>
        <v>2600</v>
      </c>
      <c r="G132" s="101"/>
      <c r="H132" s="45"/>
      <c r="K132" s="202">
        <f t="shared" si="10"/>
        <v>4400</v>
      </c>
      <c r="L132" s="202">
        <f t="shared" si="10"/>
        <v>2600</v>
      </c>
      <c r="M132" s="51"/>
      <c r="N132" s="13">
        <f t="shared" si="14"/>
        <v>4332.5</v>
      </c>
      <c r="O132" s="13">
        <f t="shared" si="15"/>
        <v>2599.5</v>
      </c>
      <c r="P132" s="51"/>
      <c r="Q132" s="587">
        <v>1733</v>
      </c>
      <c r="R132" s="587">
        <v>1733</v>
      </c>
      <c r="S132" s="587">
        <v>1733</v>
      </c>
      <c r="T132" s="562">
        <v>1575.4</v>
      </c>
      <c r="U132" s="562">
        <v>1575.4</v>
      </c>
      <c r="V132" s="554">
        <v>1575.4</v>
      </c>
      <c r="W132" s="477">
        <v>1575.4</v>
      </c>
      <c r="X132" s="477">
        <v>1575.4</v>
      </c>
      <c r="Y132" s="477">
        <v>1575.4</v>
      </c>
      <c r="Z132" s="450">
        <v>1458.6990000000001</v>
      </c>
      <c r="AA132" s="450">
        <v>1458.6990000000001</v>
      </c>
      <c r="AB132" s="436">
        <v>1326.09</v>
      </c>
      <c r="AC132" s="409">
        <v>1326.09</v>
      </c>
      <c r="AD132" s="409">
        <v>1326.09</v>
      </c>
      <c r="AE132" s="376">
        <v>1209.9375</v>
      </c>
      <c r="AF132" s="305">
        <v>967.95</v>
      </c>
      <c r="AG132" s="289">
        <v>927.10750000000007</v>
      </c>
      <c r="AH132" s="277">
        <v>741.68600000000004</v>
      </c>
      <c r="AI132" s="263">
        <v>741.68600000000004</v>
      </c>
      <c r="AJ132" s="263">
        <v>741.68600000000004</v>
      </c>
      <c r="AK132" s="208">
        <v>640.98342000000002</v>
      </c>
      <c r="AL132" s="208">
        <v>640.98342000000002</v>
      </c>
      <c r="AM132" s="208">
        <v>640.98342000000002</v>
      </c>
      <c r="AN132" s="208">
        <v>640.98342000000002</v>
      </c>
      <c r="AO132" s="208">
        <v>578.08750000000009</v>
      </c>
      <c r="AP132" s="191">
        <v>462.47</v>
      </c>
      <c r="AQ132" s="312">
        <f t="shared" ca="1" si="24"/>
        <v>1</v>
      </c>
    </row>
    <row r="133" spans="1:50" ht="23.1" customHeight="1" x14ac:dyDescent="0.25">
      <c r="A133" s="449"/>
      <c r="C133" s="2" t="s">
        <v>460</v>
      </c>
      <c r="D133" s="91" t="s">
        <v>158</v>
      </c>
      <c r="E133" s="116">
        <f t="shared" si="26"/>
        <v>10900</v>
      </c>
      <c r="F133" s="117">
        <f t="shared" si="26"/>
        <v>6600</v>
      </c>
      <c r="G133" s="101"/>
      <c r="H133" s="45"/>
      <c r="K133" s="202">
        <f t="shared" si="10"/>
        <v>10900</v>
      </c>
      <c r="L133" s="202">
        <f t="shared" si="10"/>
        <v>6600</v>
      </c>
      <c r="M133" s="51"/>
      <c r="N133" s="13">
        <f t="shared" si="14"/>
        <v>10885.574999999999</v>
      </c>
      <c r="O133" s="13">
        <f t="shared" si="15"/>
        <v>6531.3449999999993</v>
      </c>
      <c r="P133" s="51"/>
      <c r="Q133" s="587">
        <v>4354.2299999999996</v>
      </c>
      <c r="R133" s="587">
        <v>4354.2299999999996</v>
      </c>
      <c r="S133" s="587">
        <v>4354.2299999999996</v>
      </c>
      <c r="T133" s="562">
        <v>3958.38</v>
      </c>
      <c r="U133" s="562">
        <v>3958.38</v>
      </c>
      <c r="V133" s="554">
        <v>3958.38</v>
      </c>
      <c r="W133" s="477">
        <v>3958.38</v>
      </c>
      <c r="X133" s="477">
        <v>3958.38</v>
      </c>
      <c r="Y133" s="477">
        <v>3958.38</v>
      </c>
      <c r="Z133" s="450">
        <v>3665.1560000000004</v>
      </c>
      <c r="AA133" s="450">
        <v>3665.1560000000004</v>
      </c>
      <c r="AB133" s="436">
        <v>3331.96</v>
      </c>
      <c r="AC133" s="409">
        <v>3331.96</v>
      </c>
      <c r="AD133" s="409">
        <v>3331.96</v>
      </c>
      <c r="AE133" s="376">
        <v>3040.1125000000002</v>
      </c>
      <c r="AF133" s="305">
        <v>2432.09</v>
      </c>
      <c r="AG133" s="289">
        <v>2154.02</v>
      </c>
      <c r="AH133" s="277">
        <v>1723.2160000000001</v>
      </c>
      <c r="AI133" s="263">
        <v>1723.2160000000001</v>
      </c>
      <c r="AJ133" s="263">
        <v>1723.2160000000001</v>
      </c>
      <c r="AK133" s="208">
        <v>1550.8924199999999</v>
      </c>
      <c r="AL133" s="208">
        <v>1550.8924199999999</v>
      </c>
      <c r="AM133" s="208">
        <v>1550.8924199999999</v>
      </c>
      <c r="AN133" s="208">
        <v>1550.8924199999999</v>
      </c>
      <c r="AO133" s="208">
        <v>1398.7125000000001</v>
      </c>
      <c r="AP133" s="191">
        <v>1118.97</v>
      </c>
      <c r="AQ133" s="312">
        <f t="shared" ca="1" si="24"/>
        <v>1</v>
      </c>
    </row>
    <row r="134" spans="1:50" ht="20.100000000000001" customHeight="1" x14ac:dyDescent="0.25">
      <c r="E134" s="138"/>
      <c r="F134" s="139"/>
      <c r="J134" s="34"/>
      <c r="K134" s="202">
        <f t="shared" si="10"/>
        <v>0</v>
      </c>
      <c r="L134" s="202">
        <f t="shared" si="10"/>
        <v>0</v>
      </c>
      <c r="M134" s="2"/>
      <c r="N134" s="13"/>
      <c r="O134" s="13"/>
      <c r="P134" s="2"/>
      <c r="Q134" s="398"/>
      <c r="R134" s="398"/>
      <c r="S134" s="398"/>
      <c r="T134" s="398"/>
      <c r="U134" s="398"/>
      <c r="V134" s="398"/>
      <c r="W134" s="398"/>
      <c r="X134" s="398"/>
      <c r="Y134" s="398"/>
      <c r="Z134" s="398"/>
      <c r="AA134" s="398"/>
      <c r="AB134" s="400"/>
      <c r="AC134" s="401"/>
      <c r="AD134" s="401"/>
      <c r="AE134" s="329"/>
      <c r="AF134" s="329"/>
      <c r="AG134" s="330"/>
      <c r="AH134" s="280"/>
      <c r="AI134" s="331"/>
      <c r="AJ134" s="331"/>
      <c r="AK134" s="237"/>
      <c r="AL134" s="237"/>
      <c r="AM134" s="237"/>
      <c r="AN134" s="237"/>
      <c r="AO134" s="237"/>
      <c r="AP134" s="197"/>
      <c r="AQ134" s="312" t="e">
        <f t="shared" ca="1" si="24"/>
        <v>#DIV/0!</v>
      </c>
    </row>
    <row r="135" spans="1:50" ht="23.1" customHeight="1" x14ac:dyDescent="0.25">
      <c r="D135" s="616" t="s">
        <v>981</v>
      </c>
      <c r="E135" s="616"/>
      <c r="F135" s="616"/>
      <c r="G135" s="616"/>
      <c r="H135" s="616"/>
      <c r="I135" s="616"/>
      <c r="J135" s="34"/>
      <c r="K135" s="202">
        <f t="shared" si="10"/>
        <v>0</v>
      </c>
      <c r="L135" s="202">
        <f t="shared" si="10"/>
        <v>0</v>
      </c>
      <c r="M135" s="2"/>
      <c r="N135" s="13"/>
      <c r="O135" s="13"/>
      <c r="P135" s="2"/>
      <c r="Q135" s="588">
        <v>45589</v>
      </c>
      <c r="R135" s="588">
        <v>45589</v>
      </c>
      <c r="S135" s="588">
        <v>45589</v>
      </c>
      <c r="T135" s="571">
        <v>45569</v>
      </c>
      <c r="U135" s="571">
        <v>45569</v>
      </c>
      <c r="V135" s="553">
        <v>45483</v>
      </c>
      <c r="W135" s="476">
        <v>45455</v>
      </c>
      <c r="X135" s="476">
        <v>45425</v>
      </c>
      <c r="Y135" s="476">
        <v>45394</v>
      </c>
      <c r="Z135" s="473">
        <v>220324</v>
      </c>
      <c r="AA135" s="398"/>
      <c r="AB135" s="400"/>
      <c r="AC135" s="401"/>
      <c r="AD135" s="401"/>
      <c r="AE135" s="329"/>
      <c r="AF135" s="329"/>
      <c r="AG135" s="330"/>
      <c r="AH135" s="280"/>
      <c r="AI135" s="331"/>
      <c r="AJ135" s="331"/>
      <c r="AK135" s="237"/>
      <c r="AL135" s="237"/>
      <c r="AM135" s="237"/>
      <c r="AN135" s="237"/>
      <c r="AO135" s="237"/>
      <c r="AP135" s="197"/>
      <c r="AQ135" s="312">
        <f t="shared" ca="1" si="24"/>
        <v>1</v>
      </c>
    </row>
    <row r="136" spans="1:50" s="66" customFormat="1" ht="23.1" customHeight="1" x14ac:dyDescent="0.25">
      <c r="A136" s="449"/>
      <c r="B136" s="2">
        <v>153</v>
      </c>
      <c r="C136" s="2" t="s">
        <v>415</v>
      </c>
      <c r="D136" s="4" t="s">
        <v>987</v>
      </c>
      <c r="E136" s="116">
        <f t="shared" ref="E136:F139" si="27">K136</f>
        <v>800</v>
      </c>
      <c r="F136" s="117">
        <f t="shared" si="27"/>
        <v>500</v>
      </c>
      <c r="G136" s="101"/>
      <c r="H136" s="45"/>
      <c r="I136" s="2"/>
      <c r="J136" s="33"/>
      <c r="K136" s="202">
        <f t="shared" si="10"/>
        <v>800</v>
      </c>
      <c r="L136" s="202">
        <f t="shared" si="10"/>
        <v>500</v>
      </c>
      <c r="M136" s="51"/>
      <c r="N136" s="13">
        <f t="shared" ref="N136:N139" si="28">Q136*$N$7</f>
        <v>756.17500000000007</v>
      </c>
      <c r="O136" s="13">
        <f t="shared" ref="O136:O139" si="29">Q136*$O$7</f>
        <v>453.70500000000004</v>
      </c>
      <c r="P136" s="63"/>
      <c r="Q136" s="587">
        <v>302.47000000000003</v>
      </c>
      <c r="R136" s="587">
        <v>302.47000000000003</v>
      </c>
      <c r="S136" s="587">
        <v>302.47000000000003</v>
      </c>
      <c r="T136" s="562">
        <v>275</v>
      </c>
      <c r="U136" s="562">
        <v>275</v>
      </c>
      <c r="V136" s="554">
        <v>275</v>
      </c>
      <c r="W136" s="547">
        <v>275</v>
      </c>
      <c r="X136" s="477">
        <v>274.98</v>
      </c>
      <c r="Y136" s="477">
        <v>274.98</v>
      </c>
      <c r="Z136" s="450">
        <v>254.60600000000002</v>
      </c>
      <c r="AA136" s="450">
        <v>254.60600000000002</v>
      </c>
      <c r="AB136" s="436">
        <v>231.46</v>
      </c>
      <c r="AC136" s="409">
        <v>231.46</v>
      </c>
      <c r="AD136" s="409">
        <v>231.46</v>
      </c>
      <c r="AE136" s="376">
        <v>211.1875</v>
      </c>
      <c r="AF136" s="305">
        <v>168.95</v>
      </c>
      <c r="AG136" s="289">
        <v>161.60375000000002</v>
      </c>
      <c r="AH136" s="277">
        <v>129.28300000000002</v>
      </c>
      <c r="AI136" s="263">
        <v>129.28300000000002</v>
      </c>
      <c r="AJ136" s="263">
        <v>129.28300000000002</v>
      </c>
      <c r="AK136" s="208">
        <v>116.35469999999999</v>
      </c>
      <c r="AL136" s="208">
        <v>116.35469999999999</v>
      </c>
      <c r="AM136" s="208">
        <v>116.35469999999999</v>
      </c>
      <c r="AN136" s="208">
        <v>116.35469999999999</v>
      </c>
      <c r="AO136" s="208">
        <v>104.9375</v>
      </c>
      <c r="AP136" s="191">
        <v>83.95</v>
      </c>
      <c r="AQ136" s="312">
        <f t="shared" ca="1" si="24"/>
        <v>1</v>
      </c>
      <c r="AR136" s="144"/>
      <c r="AT136" s="34"/>
    </row>
    <row r="137" spans="1:50" ht="23.1" customHeight="1" x14ac:dyDescent="0.25">
      <c r="A137" s="449"/>
      <c r="C137" s="2" t="s">
        <v>416</v>
      </c>
      <c r="D137" s="4" t="s">
        <v>988</v>
      </c>
      <c r="E137" s="116">
        <f t="shared" si="27"/>
        <v>1100</v>
      </c>
      <c r="F137" s="117">
        <f t="shared" si="27"/>
        <v>700</v>
      </c>
      <c r="G137" s="101"/>
      <c r="H137" s="45"/>
      <c r="K137" s="202">
        <f t="shared" si="10"/>
        <v>1100</v>
      </c>
      <c r="L137" s="202">
        <f t="shared" si="10"/>
        <v>700</v>
      </c>
      <c r="M137" s="51"/>
      <c r="N137" s="13">
        <f t="shared" si="28"/>
        <v>1031.25</v>
      </c>
      <c r="O137" s="13">
        <f t="shared" si="29"/>
        <v>618.75</v>
      </c>
      <c r="P137" s="51"/>
      <c r="Q137" s="587">
        <v>412.5</v>
      </c>
      <c r="R137" s="587">
        <v>412.5</v>
      </c>
      <c r="S137" s="587">
        <v>412.5</v>
      </c>
      <c r="T137" s="562">
        <v>375</v>
      </c>
      <c r="U137" s="562">
        <v>375</v>
      </c>
      <c r="V137" s="554">
        <v>375</v>
      </c>
      <c r="W137" s="547">
        <v>375</v>
      </c>
      <c r="X137" s="477">
        <v>375</v>
      </c>
      <c r="Y137" s="477">
        <v>375</v>
      </c>
      <c r="Z137" s="450">
        <v>347.22600000000006</v>
      </c>
      <c r="AA137" s="450">
        <v>347.22600000000006</v>
      </c>
      <c r="AB137" s="436">
        <v>315.66000000000003</v>
      </c>
      <c r="AC137" s="409">
        <v>315.66000000000003</v>
      </c>
      <c r="AD137" s="409">
        <v>315.66000000000003</v>
      </c>
      <c r="AE137" s="376">
        <v>288.01249999999999</v>
      </c>
      <c r="AF137" s="305">
        <v>230.41</v>
      </c>
      <c r="AG137" s="289">
        <v>220.39875000000001</v>
      </c>
      <c r="AH137" s="277">
        <v>176.31900000000002</v>
      </c>
      <c r="AI137" s="263">
        <v>176.31900000000002</v>
      </c>
      <c r="AJ137" s="263">
        <v>176.31900000000002</v>
      </c>
      <c r="AK137" s="208">
        <v>159.30683999999999</v>
      </c>
      <c r="AL137" s="208">
        <v>159.30683999999999</v>
      </c>
      <c r="AM137" s="208">
        <v>159.30683999999999</v>
      </c>
      <c r="AN137" s="208">
        <v>159.30683999999999</v>
      </c>
      <c r="AO137" s="208">
        <v>143.67500000000001</v>
      </c>
      <c r="AP137" s="191">
        <v>114.94</v>
      </c>
      <c r="AQ137" s="312">
        <f t="shared" ca="1" si="24"/>
        <v>1</v>
      </c>
    </row>
    <row r="138" spans="1:50" ht="23.1" customHeight="1" x14ac:dyDescent="0.25">
      <c r="A138" s="449"/>
      <c r="C138" s="2" t="s">
        <v>417</v>
      </c>
      <c r="D138" s="4" t="s">
        <v>989</v>
      </c>
      <c r="E138" s="116">
        <f t="shared" si="27"/>
        <v>2000</v>
      </c>
      <c r="F138" s="117">
        <f t="shared" si="27"/>
        <v>1200</v>
      </c>
      <c r="G138" s="101"/>
      <c r="H138" s="45"/>
      <c r="K138" s="202">
        <f t="shared" si="10"/>
        <v>2000</v>
      </c>
      <c r="L138" s="202">
        <f t="shared" si="10"/>
        <v>1200</v>
      </c>
      <c r="M138" s="51"/>
      <c r="N138" s="13">
        <f t="shared" si="28"/>
        <v>1902.5</v>
      </c>
      <c r="O138" s="13">
        <f t="shared" si="29"/>
        <v>1141.5</v>
      </c>
      <c r="P138" s="51"/>
      <c r="Q138" s="587">
        <v>761</v>
      </c>
      <c r="R138" s="587">
        <v>761</v>
      </c>
      <c r="S138" s="587">
        <v>761</v>
      </c>
      <c r="T138" s="562">
        <v>692</v>
      </c>
      <c r="U138" s="562">
        <v>692</v>
      </c>
      <c r="V138" s="554">
        <v>692</v>
      </c>
      <c r="W138" s="547">
        <v>692</v>
      </c>
      <c r="X138" s="477">
        <v>691.69</v>
      </c>
      <c r="Y138" s="477">
        <v>691.69</v>
      </c>
      <c r="Z138" s="450">
        <v>640.46400000000006</v>
      </c>
      <c r="AA138" s="450">
        <v>640.46400000000006</v>
      </c>
      <c r="AB138" s="436">
        <v>582.24</v>
      </c>
      <c r="AC138" s="409">
        <v>582.24</v>
      </c>
      <c r="AD138" s="409">
        <v>582.24</v>
      </c>
      <c r="AE138" s="376">
        <v>531.23749999999995</v>
      </c>
      <c r="AF138" s="305">
        <v>424.99</v>
      </c>
      <c r="AG138" s="289">
        <v>406.51874999999995</v>
      </c>
      <c r="AH138" s="277">
        <v>325.21499999999997</v>
      </c>
      <c r="AI138" s="263">
        <v>325.21499999999997</v>
      </c>
      <c r="AJ138" s="263">
        <v>325.21499999999997</v>
      </c>
      <c r="AK138" s="208">
        <v>292.69547999999998</v>
      </c>
      <c r="AL138" s="208">
        <v>292.69547999999998</v>
      </c>
      <c r="AM138" s="208">
        <v>292.69547999999998</v>
      </c>
      <c r="AN138" s="208">
        <v>292.69547999999998</v>
      </c>
      <c r="AO138" s="208">
        <v>263.97500000000002</v>
      </c>
      <c r="AP138" s="191">
        <v>211.18</v>
      </c>
      <c r="AQ138" s="312">
        <f t="shared" ca="1" si="24"/>
        <v>1</v>
      </c>
    </row>
    <row r="139" spans="1:50" ht="23.1" customHeight="1" x14ac:dyDescent="0.25">
      <c r="A139" s="449"/>
      <c r="C139" s="2" t="s">
        <v>418</v>
      </c>
      <c r="D139" s="4" t="s">
        <v>990</v>
      </c>
      <c r="E139" s="116">
        <f t="shared" si="27"/>
        <v>2500</v>
      </c>
      <c r="F139" s="117">
        <f t="shared" si="27"/>
        <v>1500</v>
      </c>
      <c r="G139" s="101"/>
      <c r="H139" s="45"/>
      <c r="K139" s="202">
        <f t="shared" si="10"/>
        <v>2500</v>
      </c>
      <c r="L139" s="202">
        <f t="shared" si="10"/>
        <v>1500</v>
      </c>
      <c r="M139" s="51"/>
      <c r="N139" s="13">
        <f t="shared" si="28"/>
        <v>2430.2750000000001</v>
      </c>
      <c r="O139" s="13">
        <f t="shared" si="29"/>
        <v>1458.165</v>
      </c>
      <c r="P139" s="51"/>
      <c r="Q139" s="587">
        <v>972.11</v>
      </c>
      <c r="R139" s="587">
        <v>972.11</v>
      </c>
      <c r="S139" s="587">
        <v>972.11</v>
      </c>
      <c r="T139" s="562">
        <v>884</v>
      </c>
      <c r="U139" s="562">
        <v>884</v>
      </c>
      <c r="V139" s="554">
        <v>884</v>
      </c>
      <c r="W139" s="547">
        <v>884</v>
      </c>
      <c r="X139" s="477">
        <v>883.73</v>
      </c>
      <c r="Y139" s="477">
        <v>883.73</v>
      </c>
      <c r="Z139" s="450">
        <v>818.26800000000003</v>
      </c>
      <c r="AA139" s="450">
        <v>818.26800000000003</v>
      </c>
      <c r="AB139" s="436">
        <v>743.88</v>
      </c>
      <c r="AC139" s="409">
        <v>743.88</v>
      </c>
      <c r="AD139" s="409">
        <v>743.88</v>
      </c>
      <c r="AE139" s="376">
        <v>678.72500000000002</v>
      </c>
      <c r="AF139" s="305">
        <v>542.98</v>
      </c>
      <c r="AG139" s="289">
        <v>519.36500000000012</v>
      </c>
      <c r="AH139" s="277">
        <v>415.49200000000008</v>
      </c>
      <c r="AI139" s="263">
        <v>415.49200000000008</v>
      </c>
      <c r="AJ139" s="263">
        <v>415.49200000000008</v>
      </c>
      <c r="AK139" s="208">
        <v>372.83399999999995</v>
      </c>
      <c r="AL139" s="208">
        <v>372.83399999999995</v>
      </c>
      <c r="AM139" s="208">
        <v>372.83399999999995</v>
      </c>
      <c r="AN139" s="208">
        <v>372.83399999999995</v>
      </c>
      <c r="AO139" s="208">
        <v>336.25</v>
      </c>
      <c r="AP139" s="191">
        <v>269</v>
      </c>
      <c r="AQ139" s="312">
        <f t="shared" ca="1" si="24"/>
        <v>1</v>
      </c>
    </row>
    <row r="140" spans="1:50" ht="20.100000000000001" customHeight="1" x14ac:dyDescent="0.25">
      <c r="E140" s="138"/>
      <c r="F140" s="139"/>
      <c r="J140" s="34"/>
      <c r="K140" s="202">
        <f t="shared" si="10"/>
        <v>0</v>
      </c>
      <c r="L140" s="202">
        <f t="shared" si="10"/>
        <v>0</v>
      </c>
      <c r="M140" s="2"/>
      <c r="N140" s="13"/>
      <c r="O140" s="13"/>
      <c r="P140" s="2"/>
      <c r="Q140" s="398"/>
      <c r="R140" s="398"/>
      <c r="S140" s="398"/>
      <c r="T140" s="398"/>
      <c r="U140" s="398"/>
      <c r="V140" s="398"/>
      <c r="W140" s="398"/>
      <c r="X140" s="398"/>
      <c r="Y140" s="398"/>
      <c r="Z140" s="398"/>
      <c r="AA140" s="398"/>
      <c r="AB140" s="400"/>
      <c r="AC140" s="401"/>
      <c r="AD140" s="401"/>
      <c r="AE140" s="329"/>
      <c r="AF140" s="329"/>
      <c r="AG140" s="330"/>
      <c r="AH140" s="280"/>
      <c r="AI140" s="331"/>
      <c r="AJ140" s="331"/>
      <c r="AK140" s="237"/>
      <c r="AL140" s="237"/>
      <c r="AM140" s="237"/>
      <c r="AN140" s="237"/>
      <c r="AO140" s="237"/>
      <c r="AP140" s="197"/>
      <c r="AQ140" s="312" t="e">
        <f t="shared" ca="1" si="24"/>
        <v>#DIV/0!</v>
      </c>
    </row>
    <row r="141" spans="1:50" ht="23.1" customHeight="1" x14ac:dyDescent="0.25">
      <c r="D141" s="616" t="s">
        <v>278</v>
      </c>
      <c r="E141" s="616"/>
      <c r="F141" s="616"/>
      <c r="G141" s="616"/>
      <c r="H141" s="616"/>
      <c r="I141" s="616"/>
      <c r="J141" s="34"/>
      <c r="K141" s="202">
        <f t="shared" si="10"/>
        <v>0</v>
      </c>
      <c r="L141" s="202">
        <f t="shared" si="10"/>
        <v>0</v>
      </c>
      <c r="M141" s="2"/>
      <c r="N141" s="13"/>
      <c r="O141" s="13"/>
      <c r="P141" s="2"/>
      <c r="Q141" s="588">
        <v>45589</v>
      </c>
      <c r="R141" s="588">
        <v>45589</v>
      </c>
      <c r="S141" s="588">
        <v>45589</v>
      </c>
      <c r="T141" s="571">
        <v>45569</v>
      </c>
      <c r="U141" s="571">
        <v>45569</v>
      </c>
      <c r="V141" s="553">
        <v>45483</v>
      </c>
      <c r="W141" s="476">
        <v>45455</v>
      </c>
      <c r="X141" s="476">
        <v>45425</v>
      </c>
      <c r="Y141" s="476">
        <v>45394</v>
      </c>
      <c r="Z141" s="473">
        <v>220324</v>
      </c>
      <c r="AA141" s="398"/>
      <c r="AB141" s="400"/>
      <c r="AC141" s="401"/>
      <c r="AD141" s="401"/>
      <c r="AE141" s="329"/>
      <c r="AF141" s="329"/>
      <c r="AG141" s="330"/>
      <c r="AH141" s="280"/>
      <c r="AI141" s="331"/>
      <c r="AJ141" s="331"/>
      <c r="AK141" s="237"/>
      <c r="AL141" s="237"/>
      <c r="AM141" s="237"/>
      <c r="AN141" s="237"/>
      <c r="AO141" s="237"/>
      <c r="AP141" s="197"/>
      <c r="AQ141" s="312">
        <f t="shared" ca="1" si="24"/>
        <v>1</v>
      </c>
    </row>
    <row r="142" spans="1:50" s="66" customFormat="1" ht="23.1" customHeight="1" x14ac:dyDescent="0.25">
      <c r="A142" s="449"/>
      <c r="B142" s="2">
        <v>153</v>
      </c>
      <c r="C142" s="2" t="s">
        <v>415</v>
      </c>
      <c r="D142" s="4" t="s">
        <v>122</v>
      </c>
      <c r="E142" s="116">
        <f t="shared" ref="E142:F145" si="30">K142</f>
        <v>800</v>
      </c>
      <c r="F142" s="117">
        <f t="shared" si="30"/>
        <v>500</v>
      </c>
      <c r="G142" s="101"/>
      <c r="H142" s="45"/>
      <c r="I142" s="2"/>
      <c r="J142" s="33"/>
      <c r="K142" s="202">
        <f t="shared" si="10"/>
        <v>800</v>
      </c>
      <c r="L142" s="202">
        <f t="shared" si="10"/>
        <v>500</v>
      </c>
      <c r="M142" s="51"/>
      <c r="N142" s="13">
        <f t="shared" si="14"/>
        <v>756.17500000000007</v>
      </c>
      <c r="O142" s="13">
        <f t="shared" si="15"/>
        <v>453.70500000000004</v>
      </c>
      <c r="P142" s="63"/>
      <c r="Q142" s="587">
        <v>302.47000000000003</v>
      </c>
      <c r="R142" s="587">
        <v>302.47000000000003</v>
      </c>
      <c r="S142" s="587">
        <v>302.47000000000003</v>
      </c>
      <c r="T142" s="562">
        <v>275</v>
      </c>
      <c r="U142" s="562">
        <v>275</v>
      </c>
      <c r="V142" s="554">
        <v>275</v>
      </c>
      <c r="W142" s="547">
        <v>275</v>
      </c>
      <c r="X142" s="477">
        <v>274.98</v>
      </c>
      <c r="Y142" s="477">
        <v>274.98</v>
      </c>
      <c r="Z142" s="450">
        <v>254.60600000000002</v>
      </c>
      <c r="AA142" s="450">
        <v>254.60600000000002</v>
      </c>
      <c r="AB142" s="436">
        <v>231.46</v>
      </c>
      <c r="AC142" s="409">
        <v>231.46</v>
      </c>
      <c r="AD142" s="409">
        <v>231.46</v>
      </c>
      <c r="AE142" s="376">
        <v>211.1875</v>
      </c>
      <c r="AF142" s="305">
        <v>168.95</v>
      </c>
      <c r="AG142" s="289">
        <v>161.60375000000002</v>
      </c>
      <c r="AH142" s="277">
        <v>129.28300000000002</v>
      </c>
      <c r="AI142" s="263">
        <v>129.28300000000002</v>
      </c>
      <c r="AJ142" s="263">
        <v>129.28300000000002</v>
      </c>
      <c r="AK142" s="208">
        <v>116.35469999999999</v>
      </c>
      <c r="AL142" s="208">
        <v>116.35469999999999</v>
      </c>
      <c r="AM142" s="208">
        <v>116.35469999999999</v>
      </c>
      <c r="AN142" s="208">
        <v>116.35469999999999</v>
      </c>
      <c r="AO142" s="208">
        <v>104.9375</v>
      </c>
      <c r="AP142" s="191">
        <v>83.95</v>
      </c>
      <c r="AQ142" s="312">
        <f t="shared" ca="1" si="24"/>
        <v>1</v>
      </c>
      <c r="AR142" s="144"/>
      <c r="AT142" s="34"/>
    </row>
    <row r="143" spans="1:50" ht="23.1" customHeight="1" x14ac:dyDescent="0.25">
      <c r="A143" s="449"/>
      <c r="C143" s="2" t="s">
        <v>416</v>
      </c>
      <c r="D143" s="4" t="s">
        <v>123</v>
      </c>
      <c r="E143" s="116">
        <f t="shared" si="30"/>
        <v>1100</v>
      </c>
      <c r="F143" s="117">
        <f t="shared" si="30"/>
        <v>700</v>
      </c>
      <c r="G143" s="101"/>
      <c r="H143" s="45"/>
      <c r="K143" s="202">
        <f t="shared" si="10"/>
        <v>1100</v>
      </c>
      <c r="L143" s="202">
        <f t="shared" si="10"/>
        <v>700</v>
      </c>
      <c r="M143" s="51"/>
      <c r="N143" s="13">
        <f t="shared" si="14"/>
        <v>1031.25</v>
      </c>
      <c r="O143" s="13">
        <f t="shared" si="15"/>
        <v>618.75</v>
      </c>
      <c r="P143" s="51"/>
      <c r="Q143" s="587">
        <v>412.5</v>
      </c>
      <c r="R143" s="587">
        <v>412.5</v>
      </c>
      <c r="S143" s="587">
        <v>412.5</v>
      </c>
      <c r="T143" s="562">
        <v>375</v>
      </c>
      <c r="U143" s="562">
        <v>375</v>
      </c>
      <c r="V143" s="554">
        <v>375</v>
      </c>
      <c r="W143" s="547">
        <v>375</v>
      </c>
      <c r="X143" s="477">
        <v>375</v>
      </c>
      <c r="Y143" s="477">
        <v>375</v>
      </c>
      <c r="Z143" s="450">
        <v>347.22600000000006</v>
      </c>
      <c r="AA143" s="450">
        <v>347.22600000000006</v>
      </c>
      <c r="AB143" s="436">
        <v>315.66000000000003</v>
      </c>
      <c r="AC143" s="409">
        <v>315.66000000000003</v>
      </c>
      <c r="AD143" s="409">
        <v>315.66000000000003</v>
      </c>
      <c r="AE143" s="376">
        <v>288.01249999999999</v>
      </c>
      <c r="AF143" s="305">
        <v>230.41</v>
      </c>
      <c r="AG143" s="289">
        <v>220.39875000000001</v>
      </c>
      <c r="AH143" s="277">
        <v>176.31900000000002</v>
      </c>
      <c r="AI143" s="263">
        <v>176.31900000000002</v>
      </c>
      <c r="AJ143" s="263">
        <v>176.31900000000002</v>
      </c>
      <c r="AK143" s="208">
        <v>159.30683999999999</v>
      </c>
      <c r="AL143" s="208">
        <v>159.30683999999999</v>
      </c>
      <c r="AM143" s="208">
        <v>159.30683999999999</v>
      </c>
      <c r="AN143" s="208">
        <v>159.30683999999999</v>
      </c>
      <c r="AO143" s="208">
        <v>143.67500000000001</v>
      </c>
      <c r="AP143" s="191">
        <v>114.94</v>
      </c>
      <c r="AQ143" s="312">
        <f t="shared" ca="1" si="24"/>
        <v>1</v>
      </c>
    </row>
    <row r="144" spans="1:50" ht="23.1" customHeight="1" x14ac:dyDescent="0.25">
      <c r="A144" s="449"/>
      <c r="C144" s="2" t="s">
        <v>417</v>
      </c>
      <c r="D144" s="4" t="s">
        <v>124</v>
      </c>
      <c r="E144" s="116">
        <f t="shared" si="30"/>
        <v>2000</v>
      </c>
      <c r="F144" s="117">
        <f t="shared" si="30"/>
        <v>1200</v>
      </c>
      <c r="G144" s="101"/>
      <c r="H144" s="45"/>
      <c r="K144" s="202">
        <f t="shared" si="10"/>
        <v>2000</v>
      </c>
      <c r="L144" s="202">
        <f t="shared" si="10"/>
        <v>1200</v>
      </c>
      <c r="M144" s="51"/>
      <c r="N144" s="13">
        <f t="shared" si="14"/>
        <v>1902.5</v>
      </c>
      <c r="O144" s="13">
        <f t="shared" si="15"/>
        <v>1141.5</v>
      </c>
      <c r="P144" s="51"/>
      <c r="Q144" s="587">
        <v>761</v>
      </c>
      <c r="R144" s="587">
        <v>761</v>
      </c>
      <c r="S144" s="587">
        <v>761</v>
      </c>
      <c r="T144" s="562">
        <v>692</v>
      </c>
      <c r="U144" s="562">
        <v>692</v>
      </c>
      <c r="V144" s="554">
        <v>692</v>
      </c>
      <c r="W144" s="547">
        <v>692</v>
      </c>
      <c r="X144" s="477">
        <v>691.69</v>
      </c>
      <c r="Y144" s="477">
        <v>691.69</v>
      </c>
      <c r="Z144" s="450">
        <v>640.46400000000006</v>
      </c>
      <c r="AA144" s="450">
        <v>640.46400000000006</v>
      </c>
      <c r="AB144" s="436">
        <v>582.24</v>
      </c>
      <c r="AC144" s="409">
        <v>582.24</v>
      </c>
      <c r="AD144" s="409">
        <v>582.24</v>
      </c>
      <c r="AE144" s="376">
        <v>531.23749999999995</v>
      </c>
      <c r="AF144" s="305">
        <v>424.99</v>
      </c>
      <c r="AG144" s="289">
        <v>406.51874999999995</v>
      </c>
      <c r="AH144" s="277">
        <v>325.21499999999997</v>
      </c>
      <c r="AI144" s="263">
        <v>325.21499999999997</v>
      </c>
      <c r="AJ144" s="263">
        <v>325.21499999999997</v>
      </c>
      <c r="AK144" s="208">
        <v>292.69547999999998</v>
      </c>
      <c r="AL144" s="208">
        <v>292.69547999999998</v>
      </c>
      <c r="AM144" s="208">
        <v>292.69547999999998</v>
      </c>
      <c r="AN144" s="208">
        <v>292.69547999999998</v>
      </c>
      <c r="AO144" s="208">
        <v>263.97500000000002</v>
      </c>
      <c r="AP144" s="191">
        <v>211.18</v>
      </c>
      <c r="AQ144" s="312">
        <f t="shared" ca="1" si="24"/>
        <v>1</v>
      </c>
    </row>
    <row r="145" spans="1:46" ht="23.1" customHeight="1" x14ac:dyDescent="0.25">
      <c r="A145" s="449"/>
      <c r="C145" s="2" t="s">
        <v>418</v>
      </c>
      <c r="D145" s="4" t="s">
        <v>125</v>
      </c>
      <c r="E145" s="116">
        <f t="shared" si="30"/>
        <v>2500</v>
      </c>
      <c r="F145" s="117">
        <f t="shared" si="30"/>
        <v>1500</v>
      </c>
      <c r="G145" s="101"/>
      <c r="H145" s="45"/>
      <c r="K145" s="202">
        <f t="shared" ref="K145:L208" si="31">MROUND(N145+48,100)</f>
        <v>2500</v>
      </c>
      <c r="L145" s="202">
        <f t="shared" si="31"/>
        <v>1500</v>
      </c>
      <c r="M145" s="51"/>
      <c r="N145" s="13">
        <f t="shared" si="14"/>
        <v>2430.2750000000001</v>
      </c>
      <c r="O145" s="13">
        <f t="shared" si="15"/>
        <v>1458.165</v>
      </c>
      <c r="P145" s="51"/>
      <c r="Q145" s="587">
        <v>972.11</v>
      </c>
      <c r="R145" s="587">
        <v>972.11</v>
      </c>
      <c r="S145" s="587">
        <v>972.11</v>
      </c>
      <c r="T145" s="562">
        <v>884</v>
      </c>
      <c r="U145" s="562">
        <v>884</v>
      </c>
      <c r="V145" s="554">
        <v>884</v>
      </c>
      <c r="W145" s="547">
        <v>884</v>
      </c>
      <c r="X145" s="477">
        <v>883.73</v>
      </c>
      <c r="Y145" s="477">
        <v>883.73</v>
      </c>
      <c r="Z145" s="450">
        <v>818.26800000000003</v>
      </c>
      <c r="AA145" s="450">
        <v>818.26800000000003</v>
      </c>
      <c r="AB145" s="436">
        <v>743.88</v>
      </c>
      <c r="AC145" s="409">
        <v>743.88</v>
      </c>
      <c r="AD145" s="409">
        <v>743.88</v>
      </c>
      <c r="AE145" s="376">
        <v>678.72500000000002</v>
      </c>
      <c r="AF145" s="305">
        <v>542.98</v>
      </c>
      <c r="AG145" s="289">
        <v>519.36500000000012</v>
      </c>
      <c r="AH145" s="277">
        <v>415.49200000000008</v>
      </c>
      <c r="AI145" s="263">
        <v>415.49200000000008</v>
      </c>
      <c r="AJ145" s="263">
        <v>415.49200000000008</v>
      </c>
      <c r="AK145" s="208">
        <v>372.83399999999995</v>
      </c>
      <c r="AL145" s="208">
        <v>372.83399999999995</v>
      </c>
      <c r="AM145" s="208">
        <v>372.83399999999995</v>
      </c>
      <c r="AN145" s="208">
        <v>372.83399999999995</v>
      </c>
      <c r="AO145" s="208">
        <v>336.25</v>
      </c>
      <c r="AP145" s="191">
        <v>269</v>
      </c>
      <c r="AQ145" s="312">
        <f t="shared" ca="1" si="24"/>
        <v>1</v>
      </c>
    </row>
    <row r="146" spans="1:46" ht="20.100000000000001" customHeight="1" x14ac:dyDescent="0.25">
      <c r="D146" s="136"/>
      <c r="E146" s="138"/>
      <c r="F146" s="139"/>
      <c r="J146" s="34"/>
      <c r="K146" s="202">
        <f t="shared" si="31"/>
        <v>0</v>
      </c>
      <c r="L146" s="202">
        <f t="shared" si="31"/>
        <v>0</v>
      </c>
      <c r="M146" s="2"/>
      <c r="N146" s="13"/>
      <c r="O146" s="13"/>
      <c r="P146" s="2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398"/>
      <c r="AB146" s="400"/>
      <c r="AC146" s="401"/>
      <c r="AD146" s="401"/>
      <c r="AE146" s="329"/>
      <c r="AF146" s="329"/>
      <c r="AG146" s="330"/>
      <c r="AH146" s="280"/>
      <c r="AI146" s="331"/>
      <c r="AJ146" s="331"/>
      <c r="AK146" s="208"/>
      <c r="AL146" s="208"/>
      <c r="AM146" s="208"/>
      <c r="AN146" s="208"/>
      <c r="AO146" s="208"/>
      <c r="AP146" s="191"/>
      <c r="AQ146" s="312" t="e">
        <f t="shared" ca="1" si="24"/>
        <v>#DIV/0!</v>
      </c>
    </row>
    <row r="147" spans="1:46" ht="23.1" customHeight="1" x14ac:dyDescent="0.25">
      <c r="D147" s="615" t="s">
        <v>285</v>
      </c>
      <c r="E147" s="615"/>
      <c r="F147" s="615"/>
      <c r="G147" s="615"/>
      <c r="H147" s="615"/>
      <c r="I147" s="615"/>
      <c r="J147" s="34"/>
      <c r="K147" s="202">
        <f t="shared" si="31"/>
        <v>0</v>
      </c>
      <c r="L147" s="202">
        <f t="shared" si="31"/>
        <v>0</v>
      </c>
      <c r="M147" s="2"/>
      <c r="N147" s="13"/>
      <c r="O147" s="13"/>
      <c r="P147" s="2"/>
      <c r="Q147" s="588">
        <v>45589</v>
      </c>
      <c r="R147" s="588">
        <v>45589</v>
      </c>
      <c r="S147" s="588">
        <v>45589</v>
      </c>
      <c r="T147" s="571">
        <v>45569</v>
      </c>
      <c r="U147" s="571">
        <v>45569</v>
      </c>
      <c r="V147" s="553">
        <v>45483</v>
      </c>
      <c r="W147" s="521">
        <v>45455</v>
      </c>
      <c r="X147" s="510">
        <v>45425</v>
      </c>
      <c r="Y147" s="474">
        <v>220324</v>
      </c>
      <c r="Z147" s="474">
        <v>220324</v>
      </c>
      <c r="AA147" s="398"/>
      <c r="AB147" s="400"/>
      <c r="AC147" s="400"/>
      <c r="AD147" s="400"/>
      <c r="AE147" s="332"/>
      <c r="AF147" s="332"/>
      <c r="AG147" s="330"/>
      <c r="AH147" s="280"/>
      <c r="AI147" s="331"/>
      <c r="AJ147" s="331"/>
      <c r="AK147" s="237"/>
      <c r="AL147" s="237"/>
      <c r="AM147" s="237"/>
      <c r="AN147" s="237"/>
      <c r="AO147" s="237"/>
      <c r="AP147" s="197"/>
      <c r="AQ147" s="312">
        <f t="shared" ca="1" si="24"/>
        <v>1</v>
      </c>
    </row>
    <row r="148" spans="1:46" s="66" customFormat="1" ht="23.1" customHeight="1" x14ac:dyDescent="0.25">
      <c r="A148" s="516" t="s">
        <v>290</v>
      </c>
      <c r="B148" s="2">
        <v>227</v>
      </c>
      <c r="C148" s="2" t="s">
        <v>323</v>
      </c>
      <c r="D148" s="4" t="s">
        <v>22</v>
      </c>
      <c r="E148" s="116">
        <f t="shared" ref="E148:F151" si="32">K148</f>
        <v>1300</v>
      </c>
      <c r="F148" s="117">
        <f t="shared" si="32"/>
        <v>800</v>
      </c>
      <c r="G148" s="101"/>
      <c r="H148" s="2"/>
      <c r="I148" s="2"/>
      <c r="J148" s="71"/>
      <c r="K148" s="202">
        <f t="shared" si="31"/>
        <v>1300</v>
      </c>
      <c r="L148" s="202">
        <f t="shared" si="31"/>
        <v>800</v>
      </c>
      <c r="M148" s="51"/>
      <c r="N148" s="13">
        <f t="shared" si="14"/>
        <v>1206.0250000000001</v>
      </c>
      <c r="O148" s="13">
        <f t="shared" si="15"/>
        <v>723.61500000000001</v>
      </c>
      <c r="P148" s="63"/>
      <c r="Q148" s="587">
        <v>482.41</v>
      </c>
      <c r="R148" s="587">
        <v>482.41</v>
      </c>
      <c r="S148" s="587">
        <v>482.41</v>
      </c>
      <c r="T148" s="562">
        <v>482.41</v>
      </c>
      <c r="U148" s="562">
        <v>482.41</v>
      </c>
      <c r="V148" s="554">
        <v>482.41</v>
      </c>
      <c r="W148" s="522">
        <v>482.41</v>
      </c>
      <c r="X148" s="398">
        <v>482.41</v>
      </c>
      <c r="Y148" s="398">
        <v>482.41</v>
      </c>
      <c r="Z148" s="398">
        <v>482.41</v>
      </c>
      <c r="AA148" s="398">
        <v>482.41</v>
      </c>
      <c r="AB148" s="436">
        <v>482.41</v>
      </c>
      <c r="AC148" s="399">
        <v>461.44945000000007</v>
      </c>
      <c r="AD148" s="399">
        <v>461.44945000000007</v>
      </c>
      <c r="AE148" s="371">
        <v>419.49950000000001</v>
      </c>
      <c r="AF148" s="303">
        <v>289.31</v>
      </c>
      <c r="AG148" s="289">
        <v>327.69982000000005</v>
      </c>
      <c r="AH148" s="277">
        <v>262.15985600000005</v>
      </c>
      <c r="AI148" s="263">
        <v>262.15985600000005</v>
      </c>
      <c r="AJ148" s="263">
        <v>262.15985600000005</v>
      </c>
      <c r="AK148" s="208">
        <v>234.07130000000001</v>
      </c>
      <c r="AL148" s="210">
        <v>234.07130000000001</v>
      </c>
      <c r="AM148" s="210">
        <v>234.07130000000001</v>
      </c>
      <c r="AN148" s="210">
        <v>234.07130000000001</v>
      </c>
      <c r="AO148" s="208">
        <v>186.36250000000001</v>
      </c>
      <c r="AP148" s="191">
        <v>149.09</v>
      </c>
      <c r="AQ148" s="312">
        <f t="shared" ca="1" si="24"/>
        <v>1</v>
      </c>
      <c r="AR148" s="144"/>
    </row>
    <row r="149" spans="1:46" ht="23.1" customHeight="1" x14ac:dyDescent="0.25">
      <c r="A149" s="516" t="s">
        <v>290</v>
      </c>
      <c r="B149" s="2">
        <v>228</v>
      </c>
      <c r="C149" s="2" t="s">
        <v>324</v>
      </c>
      <c r="D149" s="4" t="s">
        <v>23</v>
      </c>
      <c r="E149" s="116">
        <f t="shared" si="32"/>
        <v>2000</v>
      </c>
      <c r="F149" s="117">
        <f t="shared" si="32"/>
        <v>1200</v>
      </c>
      <c r="G149" s="101"/>
      <c r="J149" s="71"/>
      <c r="K149" s="202">
        <f t="shared" si="31"/>
        <v>2000</v>
      </c>
      <c r="L149" s="202">
        <f t="shared" si="31"/>
        <v>1200</v>
      </c>
      <c r="M149" s="51"/>
      <c r="N149" s="13">
        <f t="shared" si="14"/>
        <v>1930.2750000000001</v>
      </c>
      <c r="O149" s="13">
        <f t="shared" si="15"/>
        <v>1158.165</v>
      </c>
      <c r="P149" s="51"/>
      <c r="Q149" s="587">
        <v>772.11</v>
      </c>
      <c r="R149" s="587">
        <v>772.11</v>
      </c>
      <c r="S149" s="587">
        <v>772.11</v>
      </c>
      <c r="T149" s="562">
        <v>772.11</v>
      </c>
      <c r="U149" s="562">
        <v>772.11</v>
      </c>
      <c r="V149" s="554">
        <v>772.11</v>
      </c>
      <c r="W149" s="522">
        <v>772.11</v>
      </c>
      <c r="X149" s="398">
        <v>772.11</v>
      </c>
      <c r="Y149" s="398">
        <v>772.11</v>
      </c>
      <c r="Z149" s="398">
        <v>772.11</v>
      </c>
      <c r="AA149" s="398">
        <v>772.11</v>
      </c>
      <c r="AB149" s="436">
        <v>772.11</v>
      </c>
      <c r="AC149" s="399">
        <v>738.53284999999994</v>
      </c>
      <c r="AD149" s="399">
        <v>738.53284999999994</v>
      </c>
      <c r="AE149" s="371">
        <v>671.3934999999999</v>
      </c>
      <c r="AF149" s="303">
        <v>463.03</v>
      </c>
      <c r="AG149" s="289">
        <v>524.5087400000001</v>
      </c>
      <c r="AH149" s="277">
        <v>419.6069920000001</v>
      </c>
      <c r="AI149" s="263">
        <v>419.6069920000001</v>
      </c>
      <c r="AJ149" s="263">
        <v>419.6069920000001</v>
      </c>
      <c r="AK149" s="208">
        <v>374.64910000000003</v>
      </c>
      <c r="AL149" s="210">
        <v>374.64910000000003</v>
      </c>
      <c r="AM149" s="210">
        <v>374.64910000000003</v>
      </c>
      <c r="AN149" s="210">
        <v>374.64910000000003</v>
      </c>
      <c r="AO149" s="208">
        <v>298.28750000000002</v>
      </c>
      <c r="AP149" s="191">
        <v>238.63</v>
      </c>
      <c r="AQ149" s="312">
        <f t="shared" ca="1" si="24"/>
        <v>1</v>
      </c>
    </row>
    <row r="150" spans="1:46" ht="23.1" customHeight="1" x14ac:dyDescent="0.25">
      <c r="A150" s="516" t="s">
        <v>290</v>
      </c>
      <c r="B150" s="2">
        <v>229</v>
      </c>
      <c r="C150" s="2" t="s">
        <v>325</v>
      </c>
      <c r="D150" s="4" t="s">
        <v>24</v>
      </c>
      <c r="E150" s="116">
        <f t="shared" si="32"/>
        <v>3500</v>
      </c>
      <c r="F150" s="117">
        <f t="shared" si="32"/>
        <v>2100</v>
      </c>
      <c r="G150" s="101"/>
      <c r="J150" s="71"/>
      <c r="K150" s="202">
        <f t="shared" si="31"/>
        <v>3500</v>
      </c>
      <c r="L150" s="202">
        <f t="shared" si="31"/>
        <v>2100</v>
      </c>
      <c r="M150" s="51"/>
      <c r="N150" s="13">
        <f t="shared" si="14"/>
        <v>3436.7250000000004</v>
      </c>
      <c r="O150" s="13">
        <f t="shared" si="15"/>
        <v>2062.0349999999999</v>
      </c>
      <c r="P150" s="51"/>
      <c r="Q150" s="587">
        <v>1374.69</v>
      </c>
      <c r="R150" s="587">
        <v>1374.69</v>
      </c>
      <c r="S150" s="587">
        <v>1374.69</v>
      </c>
      <c r="T150" s="562">
        <v>1374.69</v>
      </c>
      <c r="U150" s="562">
        <v>1374.69</v>
      </c>
      <c r="V150" s="554">
        <v>1374.69</v>
      </c>
      <c r="W150" s="522">
        <v>1374.69</v>
      </c>
      <c r="X150" s="398">
        <v>1374.69</v>
      </c>
      <c r="Y150" s="398">
        <v>1374.69</v>
      </c>
      <c r="Z150" s="398">
        <v>1374.69</v>
      </c>
      <c r="AA150" s="398">
        <v>1374.69</v>
      </c>
      <c r="AB150" s="436">
        <v>1374.69</v>
      </c>
      <c r="AC150" s="399">
        <v>1314.9339499999999</v>
      </c>
      <c r="AD150" s="399">
        <v>1314.9339499999999</v>
      </c>
      <c r="AE150" s="371">
        <v>1195.3944999999999</v>
      </c>
      <c r="AF150" s="303">
        <v>824.41</v>
      </c>
      <c r="AG150" s="289">
        <v>824.46</v>
      </c>
      <c r="AH150" s="277">
        <v>659.56799999999998</v>
      </c>
      <c r="AI150" s="263">
        <v>659.56799999999998</v>
      </c>
      <c r="AJ150" s="263">
        <v>659.56799999999998</v>
      </c>
      <c r="AK150" s="208">
        <v>588.9</v>
      </c>
      <c r="AL150" s="205">
        <v>588.9</v>
      </c>
      <c r="AM150" s="205">
        <v>588.9</v>
      </c>
      <c r="AN150" s="205">
        <v>588.9</v>
      </c>
      <c r="AO150" s="208">
        <v>470.61250000000001</v>
      </c>
      <c r="AP150" s="191">
        <v>376.49</v>
      </c>
      <c r="AQ150" s="312">
        <f t="shared" ca="1" si="24"/>
        <v>1</v>
      </c>
    </row>
    <row r="151" spans="1:46" ht="23.1" customHeight="1" x14ac:dyDescent="0.25">
      <c r="A151" s="516" t="s">
        <v>290</v>
      </c>
      <c r="B151" s="2">
        <v>230</v>
      </c>
      <c r="C151" s="2" t="s">
        <v>326</v>
      </c>
      <c r="D151" s="4" t="s">
        <v>25</v>
      </c>
      <c r="E151" s="116">
        <f t="shared" si="32"/>
        <v>6300</v>
      </c>
      <c r="F151" s="117">
        <f t="shared" si="32"/>
        <v>3800</v>
      </c>
      <c r="G151" s="101"/>
      <c r="J151" s="71"/>
      <c r="K151" s="202">
        <f t="shared" si="31"/>
        <v>6300</v>
      </c>
      <c r="L151" s="202">
        <f t="shared" si="31"/>
        <v>3800</v>
      </c>
      <c r="M151" s="51"/>
      <c r="N151" s="13">
        <f t="shared" ref="N151:N211" si="33">Q151*$N$7</f>
        <v>6272.6750000000002</v>
      </c>
      <c r="O151" s="13">
        <f t="shared" ref="O151:O211" si="34">Q151*$O$7</f>
        <v>3763.6050000000005</v>
      </c>
      <c r="P151" s="51"/>
      <c r="Q151" s="587">
        <v>2509.0700000000002</v>
      </c>
      <c r="R151" s="587">
        <v>2509.0700000000002</v>
      </c>
      <c r="S151" s="587">
        <v>2509.0700000000002</v>
      </c>
      <c r="T151" s="562">
        <v>2509.0700000000002</v>
      </c>
      <c r="U151" s="562">
        <v>2509.0700000000002</v>
      </c>
      <c r="V151" s="554">
        <v>2509.0700000000002</v>
      </c>
      <c r="W151" s="522">
        <v>2509.0700000000002</v>
      </c>
      <c r="X151" s="398">
        <v>2509.0700000000002</v>
      </c>
      <c r="Y151" s="398">
        <v>2509.0700000000002</v>
      </c>
      <c r="Z151" s="398">
        <v>2509.0700000000002</v>
      </c>
      <c r="AA151" s="398">
        <v>2509.0700000000002</v>
      </c>
      <c r="AB151" s="436">
        <v>2509.0700000000002</v>
      </c>
      <c r="AC151" s="399">
        <v>2399.9805500000002</v>
      </c>
      <c r="AD151" s="399">
        <v>2399.9805500000002</v>
      </c>
      <c r="AE151" s="371">
        <v>2181.8004999999998</v>
      </c>
      <c r="AF151" s="303">
        <v>1504.69</v>
      </c>
      <c r="AG151" s="289">
        <v>1504.5800000000004</v>
      </c>
      <c r="AH151" s="277">
        <v>1203.6640000000002</v>
      </c>
      <c r="AI151" s="263">
        <v>1203.6640000000002</v>
      </c>
      <c r="AJ151" s="263">
        <v>1203.6640000000002</v>
      </c>
      <c r="AK151" s="208">
        <v>1074.7</v>
      </c>
      <c r="AL151" s="205">
        <v>1074.7</v>
      </c>
      <c r="AM151" s="205">
        <v>1074.7</v>
      </c>
      <c r="AN151" s="205">
        <v>1074.7</v>
      </c>
      <c r="AO151" s="208">
        <v>840.38749999999993</v>
      </c>
      <c r="AP151" s="191">
        <v>672.31</v>
      </c>
      <c r="AQ151" s="312">
        <f t="shared" ca="1" si="24"/>
        <v>1</v>
      </c>
    </row>
    <row r="152" spans="1:46" ht="23.1" customHeight="1" x14ac:dyDescent="0.25">
      <c r="A152" s="516" t="s">
        <v>290</v>
      </c>
      <c r="D152" s="136"/>
      <c r="E152" s="138"/>
      <c r="F152" s="139"/>
      <c r="G152" s="101"/>
      <c r="K152" s="202">
        <f t="shared" si="31"/>
        <v>0</v>
      </c>
      <c r="L152" s="202">
        <f t="shared" si="31"/>
        <v>0</v>
      </c>
      <c r="M152" s="51"/>
      <c r="N152" s="13"/>
      <c r="O152" s="13"/>
      <c r="P152" s="51"/>
      <c r="Q152" s="398"/>
      <c r="R152" s="398"/>
      <c r="S152" s="398"/>
      <c r="T152" s="398"/>
      <c r="U152" s="398"/>
      <c r="V152" s="398"/>
      <c r="W152" s="398"/>
      <c r="X152" s="398"/>
      <c r="Y152" s="398"/>
      <c r="Z152" s="398"/>
      <c r="AA152" s="398"/>
      <c r="AB152" s="436"/>
      <c r="AC152" s="399"/>
      <c r="AD152" s="399"/>
      <c r="AE152" s="371"/>
      <c r="AF152" s="303"/>
      <c r="AG152" s="289"/>
      <c r="AH152" s="277"/>
      <c r="AI152" s="263"/>
      <c r="AJ152" s="263"/>
      <c r="AK152" s="208"/>
      <c r="AL152" s="205"/>
      <c r="AM152" s="205"/>
      <c r="AN152" s="205"/>
      <c r="AO152" s="208"/>
      <c r="AP152" s="191"/>
      <c r="AQ152" s="312" t="e">
        <f t="shared" ca="1" si="24"/>
        <v>#DIV/0!</v>
      </c>
    </row>
    <row r="153" spans="1:46" ht="23.1" customHeight="1" x14ac:dyDescent="0.25">
      <c r="A153" s="516" t="s">
        <v>290</v>
      </c>
      <c r="D153" s="615" t="s">
        <v>538</v>
      </c>
      <c r="E153" s="615"/>
      <c r="F153" s="615"/>
      <c r="G153" s="615"/>
      <c r="H153" s="615"/>
      <c r="I153" s="615"/>
      <c r="J153" s="34"/>
      <c r="K153" s="202">
        <f t="shared" si="31"/>
        <v>0</v>
      </c>
      <c r="L153" s="202">
        <f t="shared" si="31"/>
        <v>0</v>
      </c>
      <c r="M153" s="2"/>
      <c r="N153" s="13"/>
      <c r="O153" s="13"/>
      <c r="P153" s="2"/>
      <c r="Q153" s="604">
        <v>45632</v>
      </c>
      <c r="R153" s="588">
        <v>45589</v>
      </c>
      <c r="S153" s="588">
        <v>45589</v>
      </c>
      <c r="T153" s="571">
        <v>45569</v>
      </c>
      <c r="U153" s="571">
        <v>45569</v>
      </c>
      <c r="V153" s="553">
        <v>45483</v>
      </c>
      <c r="W153" s="521">
        <v>45455</v>
      </c>
      <c r="X153" s="510">
        <v>45425</v>
      </c>
      <c r="Y153" s="474">
        <v>220324</v>
      </c>
      <c r="Z153" s="474">
        <v>220324</v>
      </c>
      <c r="AA153" s="398"/>
      <c r="AB153" s="400"/>
      <c r="AC153" s="399"/>
      <c r="AD153" s="399"/>
      <c r="AE153" s="333"/>
      <c r="AF153" s="329"/>
      <c r="AG153" s="330"/>
      <c r="AH153" s="280"/>
      <c r="AI153" s="331"/>
      <c r="AJ153" s="331"/>
      <c r="AK153" s="237"/>
      <c r="AL153" s="237"/>
      <c r="AM153" s="237"/>
      <c r="AN153" s="237"/>
      <c r="AO153" s="237"/>
      <c r="AP153" s="197"/>
      <c r="AQ153" s="312">
        <f t="shared" ca="1" si="24"/>
        <v>1.0009432099848647</v>
      </c>
    </row>
    <row r="154" spans="1:46" s="66" customFormat="1" ht="23.1" customHeight="1" x14ac:dyDescent="0.25">
      <c r="A154" s="516" t="s">
        <v>290</v>
      </c>
      <c r="B154" s="2">
        <v>283</v>
      </c>
      <c r="C154" s="2" t="s">
        <v>342</v>
      </c>
      <c r="D154" s="4" t="s">
        <v>957</v>
      </c>
      <c r="E154" s="116">
        <f t="shared" ref="E154:F160" si="35">K154</f>
        <v>1300</v>
      </c>
      <c r="F154" s="117">
        <f t="shared" si="35"/>
        <v>800</v>
      </c>
      <c r="G154" s="101"/>
      <c r="H154" s="2"/>
      <c r="I154" s="2"/>
      <c r="J154" s="71"/>
      <c r="K154" s="202">
        <f t="shared" si="31"/>
        <v>1300</v>
      </c>
      <c r="L154" s="202">
        <f t="shared" si="31"/>
        <v>800</v>
      </c>
      <c r="M154" s="51"/>
      <c r="N154" s="13">
        <f t="shared" si="33"/>
        <v>1248.25</v>
      </c>
      <c r="O154" s="13">
        <f t="shared" si="34"/>
        <v>748.95</v>
      </c>
      <c r="P154" s="63"/>
      <c r="Q154" s="587">
        <v>499.3</v>
      </c>
      <c r="R154" s="587">
        <v>499.3</v>
      </c>
      <c r="S154" s="587">
        <v>499.3</v>
      </c>
      <c r="T154" s="562">
        <v>499.3</v>
      </c>
      <c r="U154" s="562">
        <v>499.3</v>
      </c>
      <c r="V154" s="554">
        <v>499.3</v>
      </c>
      <c r="W154" s="522">
        <v>499.3</v>
      </c>
      <c r="X154" s="398">
        <v>499.3</v>
      </c>
      <c r="Y154" s="398">
        <v>499.3</v>
      </c>
      <c r="Z154" s="398">
        <v>499.3</v>
      </c>
      <c r="AA154" s="398">
        <v>499.3</v>
      </c>
      <c r="AB154" s="436">
        <v>499.3</v>
      </c>
      <c r="AC154" s="399">
        <v>477.60281250000003</v>
      </c>
      <c r="AD154" s="399">
        <v>477.60281250000003</v>
      </c>
      <c r="AE154" s="371">
        <v>434.18437499999999</v>
      </c>
      <c r="AF154" s="303">
        <v>299.4375</v>
      </c>
      <c r="AG154" s="289">
        <v>299.4375</v>
      </c>
      <c r="AH154" s="277">
        <v>239.55</v>
      </c>
      <c r="AI154" s="263">
        <v>239.55</v>
      </c>
      <c r="AJ154" s="263">
        <v>239.55</v>
      </c>
      <c r="AK154" s="208">
        <v>213.88751999999997</v>
      </c>
      <c r="AL154" s="208">
        <v>213.88751999999997</v>
      </c>
      <c r="AM154" s="208">
        <v>213.88751999999997</v>
      </c>
      <c r="AN154" s="208">
        <v>213.88751999999997</v>
      </c>
      <c r="AO154" s="208">
        <v>192.89999999999998</v>
      </c>
      <c r="AP154" s="191">
        <v>154.32</v>
      </c>
      <c r="AQ154" s="312">
        <f t="shared" ca="1" si="24"/>
        <v>1</v>
      </c>
      <c r="AR154" s="144"/>
      <c r="AT154" s="34"/>
    </row>
    <row r="155" spans="1:46" ht="23.1" customHeight="1" x14ac:dyDescent="0.25">
      <c r="A155" s="516" t="s">
        <v>290</v>
      </c>
      <c r="C155" s="2" t="s">
        <v>343</v>
      </c>
      <c r="D155" s="4" t="s">
        <v>958</v>
      </c>
      <c r="E155" s="116">
        <f t="shared" si="35"/>
        <v>2100</v>
      </c>
      <c r="F155" s="117">
        <f t="shared" si="35"/>
        <v>1300</v>
      </c>
      <c r="G155" s="101"/>
      <c r="J155" s="71"/>
      <c r="K155" s="202">
        <f t="shared" si="31"/>
        <v>2100</v>
      </c>
      <c r="L155" s="202">
        <f t="shared" si="31"/>
        <v>1300</v>
      </c>
      <c r="M155" s="51"/>
      <c r="N155" s="13">
        <f t="shared" si="33"/>
        <v>2035</v>
      </c>
      <c r="O155" s="13">
        <f t="shared" si="34"/>
        <v>1221</v>
      </c>
      <c r="P155" s="51"/>
      <c r="Q155" s="601">
        <v>814</v>
      </c>
      <c r="R155" s="587">
        <v>814</v>
      </c>
      <c r="S155" s="587">
        <v>814</v>
      </c>
      <c r="T155" s="562">
        <v>814</v>
      </c>
      <c r="U155" s="562">
        <v>814</v>
      </c>
      <c r="V155" s="554">
        <v>814</v>
      </c>
      <c r="W155" s="522">
        <v>814</v>
      </c>
      <c r="X155" s="398">
        <v>814</v>
      </c>
      <c r="Y155" s="398">
        <v>814</v>
      </c>
      <c r="Z155" s="398">
        <v>814</v>
      </c>
      <c r="AA155" s="443">
        <v>814</v>
      </c>
      <c r="AB155" s="436">
        <v>813.94</v>
      </c>
      <c r="AC155" s="399">
        <v>778.56735000000003</v>
      </c>
      <c r="AD155" s="399">
        <v>778.56735000000003</v>
      </c>
      <c r="AE155" s="371">
        <v>707.7885</v>
      </c>
      <c r="AF155" s="303">
        <v>488.13</v>
      </c>
      <c r="AG155" s="289">
        <v>488.75</v>
      </c>
      <c r="AH155" s="269">
        <v>391</v>
      </c>
      <c r="AI155" s="263">
        <v>390.5</v>
      </c>
      <c r="AJ155" s="263">
        <v>390.5</v>
      </c>
      <c r="AK155" s="205">
        <v>348.66215999999997</v>
      </c>
      <c r="AL155" s="205">
        <v>348.66215999999997</v>
      </c>
      <c r="AM155" s="205">
        <v>348.66215999999997</v>
      </c>
      <c r="AN155" s="205">
        <v>348.66215999999997</v>
      </c>
      <c r="AO155" s="208">
        <v>314.45</v>
      </c>
      <c r="AP155" s="191">
        <v>251.56</v>
      </c>
      <c r="AQ155" s="312">
        <f t="shared" ca="1" si="24"/>
        <v>1</v>
      </c>
    </row>
    <row r="156" spans="1:46" ht="23.1" customHeight="1" x14ac:dyDescent="0.25">
      <c r="A156" s="516" t="s">
        <v>290</v>
      </c>
      <c r="C156" s="2" t="s">
        <v>344</v>
      </c>
      <c r="D156" s="4" t="s">
        <v>959</v>
      </c>
      <c r="E156" s="116">
        <f t="shared" si="35"/>
        <v>3300</v>
      </c>
      <c r="F156" s="117">
        <f t="shared" si="35"/>
        <v>2000</v>
      </c>
      <c r="G156" s="101"/>
      <c r="J156" s="71"/>
      <c r="K156" s="202">
        <f t="shared" si="31"/>
        <v>3300</v>
      </c>
      <c r="L156" s="202">
        <f t="shared" si="31"/>
        <v>2000</v>
      </c>
      <c r="M156" s="51"/>
      <c r="N156" s="13">
        <f t="shared" si="33"/>
        <v>3237.5</v>
      </c>
      <c r="O156" s="13">
        <f t="shared" si="34"/>
        <v>1942.5</v>
      </c>
      <c r="P156" s="51"/>
      <c r="Q156" s="601">
        <v>1295</v>
      </c>
      <c r="R156" s="587">
        <v>1295</v>
      </c>
      <c r="S156" s="587">
        <v>1295</v>
      </c>
      <c r="T156" s="562">
        <v>1295</v>
      </c>
      <c r="U156" s="562">
        <v>1295</v>
      </c>
      <c r="V156" s="554">
        <v>1295</v>
      </c>
      <c r="W156" s="522">
        <v>1295</v>
      </c>
      <c r="X156" s="398">
        <v>1295</v>
      </c>
      <c r="Y156" s="398">
        <v>1295</v>
      </c>
      <c r="Z156" s="398">
        <v>1295</v>
      </c>
      <c r="AA156" s="443">
        <v>1295</v>
      </c>
      <c r="AB156" s="436">
        <v>1294.8</v>
      </c>
      <c r="AC156" s="399">
        <v>1238.5175000000002</v>
      </c>
      <c r="AD156" s="399">
        <v>1238.5175000000002</v>
      </c>
      <c r="AE156" s="371">
        <v>1125.925</v>
      </c>
      <c r="AF156" s="303">
        <v>776.5</v>
      </c>
      <c r="AG156" s="289">
        <v>776.5</v>
      </c>
      <c r="AH156" s="277">
        <v>621.20000000000005</v>
      </c>
      <c r="AI156" s="263">
        <v>621.20000000000005</v>
      </c>
      <c r="AJ156" s="263">
        <v>621.20000000000005</v>
      </c>
      <c r="AK156" s="205">
        <v>554.63562000000002</v>
      </c>
      <c r="AL156" s="205">
        <v>554.63562000000002</v>
      </c>
      <c r="AM156" s="205">
        <v>554.63562000000002</v>
      </c>
      <c r="AN156" s="205">
        <v>554.63562000000002</v>
      </c>
      <c r="AO156" s="208">
        <v>500.21250000000003</v>
      </c>
      <c r="AP156" s="191">
        <v>400.17</v>
      </c>
      <c r="AQ156" s="312">
        <f t="shared" ca="1" si="24"/>
        <v>1</v>
      </c>
    </row>
    <row r="157" spans="1:46" ht="23.1" customHeight="1" x14ac:dyDescent="0.25">
      <c r="A157" s="516" t="s">
        <v>290</v>
      </c>
      <c r="C157" s="2" t="s">
        <v>345</v>
      </c>
      <c r="D157" s="4" t="s">
        <v>960</v>
      </c>
      <c r="E157" s="116">
        <f t="shared" si="35"/>
        <v>4500</v>
      </c>
      <c r="F157" s="117">
        <f t="shared" si="35"/>
        <v>2700</v>
      </c>
      <c r="G157" s="101"/>
      <c r="J157" s="71"/>
      <c r="K157" s="202">
        <f t="shared" si="31"/>
        <v>4500</v>
      </c>
      <c r="L157" s="202">
        <f t="shared" si="31"/>
        <v>2700</v>
      </c>
      <c r="M157" s="51"/>
      <c r="N157" s="13">
        <f t="shared" si="33"/>
        <v>4440</v>
      </c>
      <c r="O157" s="13">
        <f t="shared" si="34"/>
        <v>2664</v>
      </c>
      <c r="P157" s="51"/>
      <c r="Q157" s="601">
        <v>1776</v>
      </c>
      <c r="R157" s="587">
        <v>1776</v>
      </c>
      <c r="S157" s="587">
        <v>1776</v>
      </c>
      <c r="T157" s="562">
        <v>1776</v>
      </c>
      <c r="U157" s="562">
        <v>1776</v>
      </c>
      <c r="V157" s="554">
        <v>1776</v>
      </c>
      <c r="W157" s="522">
        <v>1776</v>
      </c>
      <c r="X157" s="398">
        <v>1776</v>
      </c>
      <c r="Y157" s="398">
        <v>1776</v>
      </c>
      <c r="Z157" s="398">
        <v>1776</v>
      </c>
      <c r="AA157" s="443">
        <v>1776</v>
      </c>
      <c r="AB157" s="436">
        <v>1775.86</v>
      </c>
      <c r="AC157" s="399">
        <v>1698.6431000000002</v>
      </c>
      <c r="AD157" s="399">
        <v>1698.6431000000002</v>
      </c>
      <c r="AE157" s="371">
        <v>1544.221</v>
      </c>
      <c r="AF157" s="303">
        <v>1064.98</v>
      </c>
      <c r="AG157" s="289">
        <v>1730.3999999999999</v>
      </c>
      <c r="AH157" s="277">
        <v>1384.32</v>
      </c>
      <c r="AI157" s="263">
        <v>1384.32</v>
      </c>
      <c r="AJ157" s="263">
        <v>1384.32</v>
      </c>
      <c r="AK157" s="205">
        <v>760.69223999999997</v>
      </c>
      <c r="AL157" s="205">
        <v>760.69223999999997</v>
      </c>
      <c r="AM157" s="205">
        <v>760.69223999999997</v>
      </c>
      <c r="AN157" s="205">
        <v>760.69223999999997</v>
      </c>
      <c r="AO157" s="208">
        <v>686.05000000000007</v>
      </c>
      <c r="AP157" s="191">
        <v>548.84</v>
      </c>
      <c r="AQ157" s="312">
        <f t="shared" ca="1" si="24"/>
        <v>1</v>
      </c>
    </row>
    <row r="158" spans="1:46" ht="23.1" customHeight="1" x14ac:dyDescent="0.25">
      <c r="A158" s="516" t="s">
        <v>290</v>
      </c>
      <c r="C158" s="2" t="s">
        <v>346</v>
      </c>
      <c r="D158" s="4" t="s">
        <v>961</v>
      </c>
      <c r="E158" s="116">
        <f t="shared" si="35"/>
        <v>7300</v>
      </c>
      <c r="F158" s="117">
        <f t="shared" si="35"/>
        <v>4400</v>
      </c>
      <c r="G158" s="101"/>
      <c r="J158" s="71"/>
      <c r="K158" s="202">
        <f t="shared" si="31"/>
        <v>7300</v>
      </c>
      <c r="L158" s="202">
        <f t="shared" si="31"/>
        <v>4400</v>
      </c>
      <c r="M158" s="51"/>
      <c r="N158" s="13">
        <f t="shared" si="33"/>
        <v>7215</v>
      </c>
      <c r="O158" s="13">
        <f t="shared" si="34"/>
        <v>4329</v>
      </c>
      <c r="P158" s="51"/>
      <c r="Q158" s="601">
        <v>2886</v>
      </c>
      <c r="R158" s="587">
        <v>2886</v>
      </c>
      <c r="S158" s="587">
        <v>2886</v>
      </c>
      <c r="T158" s="562">
        <v>2886</v>
      </c>
      <c r="U158" s="562">
        <v>2886</v>
      </c>
      <c r="V158" s="554">
        <v>2886</v>
      </c>
      <c r="W158" s="522">
        <v>2886</v>
      </c>
      <c r="X158" s="398">
        <v>2886</v>
      </c>
      <c r="Y158" s="398">
        <v>2886</v>
      </c>
      <c r="Z158" s="398">
        <v>2886</v>
      </c>
      <c r="AA158" s="443">
        <v>2886</v>
      </c>
      <c r="AB158" s="436">
        <v>2885.44</v>
      </c>
      <c r="AC158" s="399">
        <v>2759.9880000000003</v>
      </c>
      <c r="AD158" s="399">
        <v>2759.9880000000003</v>
      </c>
      <c r="AE158" s="371">
        <v>2509.08</v>
      </c>
      <c r="AF158" s="303">
        <v>1730.4</v>
      </c>
      <c r="AG158" s="289">
        <v>1743.75</v>
      </c>
      <c r="AH158" s="269">
        <v>1395</v>
      </c>
      <c r="AI158" s="263">
        <v>1384.32</v>
      </c>
      <c r="AJ158" s="263">
        <v>1384.32</v>
      </c>
      <c r="AK158" s="205">
        <v>1236.0070799999999</v>
      </c>
      <c r="AL158" s="205">
        <v>1236.0070799999999</v>
      </c>
      <c r="AM158" s="205">
        <v>1236.0070799999999</v>
      </c>
      <c r="AN158" s="205">
        <v>1236.0070799999999</v>
      </c>
      <c r="AO158" s="208">
        <v>1114.7249999999999</v>
      </c>
      <c r="AP158" s="191">
        <v>891.78</v>
      </c>
      <c r="AQ158" s="312">
        <f t="shared" ca="1" si="24"/>
        <v>1</v>
      </c>
    </row>
    <row r="159" spans="1:46" ht="23.1" customHeight="1" x14ac:dyDescent="0.25">
      <c r="A159" s="516" t="s">
        <v>290</v>
      </c>
      <c r="C159" s="2" t="s">
        <v>347</v>
      </c>
      <c r="D159" s="4" t="s">
        <v>962</v>
      </c>
      <c r="E159" s="116">
        <f t="shared" si="35"/>
        <v>13200</v>
      </c>
      <c r="F159" s="117">
        <f t="shared" si="35"/>
        <v>7900</v>
      </c>
      <c r="G159" s="101"/>
      <c r="J159" s="71"/>
      <c r="K159" s="202">
        <f t="shared" si="31"/>
        <v>13200</v>
      </c>
      <c r="L159" s="202">
        <f t="shared" si="31"/>
        <v>7900</v>
      </c>
      <c r="M159" s="51"/>
      <c r="N159" s="13">
        <f t="shared" si="33"/>
        <v>13135</v>
      </c>
      <c r="O159" s="13">
        <f t="shared" si="34"/>
        <v>7881</v>
      </c>
      <c r="P159" s="51"/>
      <c r="Q159" s="587">
        <v>5254</v>
      </c>
      <c r="R159" s="587">
        <v>5254</v>
      </c>
      <c r="S159" s="587">
        <v>5254</v>
      </c>
      <c r="T159" s="562">
        <v>5254</v>
      </c>
      <c r="U159" s="562">
        <v>5254</v>
      </c>
      <c r="V159" s="554">
        <v>5254</v>
      </c>
      <c r="W159" s="522">
        <v>5254</v>
      </c>
      <c r="X159" s="398">
        <v>5254</v>
      </c>
      <c r="Y159" s="398">
        <v>5254</v>
      </c>
      <c r="Z159" s="398">
        <v>5254</v>
      </c>
      <c r="AA159" s="443">
        <v>5254</v>
      </c>
      <c r="AB159" s="436">
        <v>5253.37</v>
      </c>
      <c r="AC159" s="399">
        <v>5024.9518000000007</v>
      </c>
      <c r="AD159" s="399">
        <v>5024.9518000000007</v>
      </c>
      <c r="AE159" s="371">
        <v>4568.1379999999999</v>
      </c>
      <c r="AF159" s="303">
        <v>3150.44</v>
      </c>
      <c r="AG159" s="289">
        <v>3151.25</v>
      </c>
      <c r="AH159" s="269">
        <v>2521</v>
      </c>
      <c r="AI159" s="263">
        <v>2520.35</v>
      </c>
      <c r="AJ159" s="263">
        <v>2520.35</v>
      </c>
      <c r="AK159" s="205">
        <v>2250.3095999999996</v>
      </c>
      <c r="AL159" s="205">
        <v>2250.3095999999996</v>
      </c>
      <c r="AM159" s="205">
        <v>2250.3095999999996</v>
      </c>
      <c r="AN159" s="205">
        <v>2250.3095999999996</v>
      </c>
      <c r="AO159" s="208">
        <v>2029.5</v>
      </c>
      <c r="AP159" s="191">
        <v>1623.6</v>
      </c>
      <c r="AQ159" s="312">
        <f t="shared" ca="1" si="24"/>
        <v>1</v>
      </c>
    </row>
    <row r="160" spans="1:46" ht="23.1" customHeight="1" x14ac:dyDescent="0.25">
      <c r="A160" s="516" t="s">
        <v>290</v>
      </c>
      <c r="B160" s="2">
        <v>289</v>
      </c>
      <c r="C160" s="2" t="s">
        <v>348</v>
      </c>
      <c r="D160" s="4" t="s">
        <v>963</v>
      </c>
      <c r="E160" s="116">
        <f t="shared" si="35"/>
        <v>23800</v>
      </c>
      <c r="F160" s="117">
        <f t="shared" si="35"/>
        <v>14300</v>
      </c>
      <c r="G160" s="101"/>
      <c r="J160" s="71"/>
      <c r="K160" s="202">
        <f t="shared" si="31"/>
        <v>23800</v>
      </c>
      <c r="L160" s="202">
        <f t="shared" si="31"/>
        <v>14300</v>
      </c>
      <c r="M160" s="51"/>
      <c r="N160" s="13">
        <f t="shared" si="33"/>
        <v>23730.9</v>
      </c>
      <c r="O160" s="13">
        <f t="shared" si="34"/>
        <v>14238.54</v>
      </c>
      <c r="P160" s="51"/>
      <c r="Q160" s="587">
        <v>9492.36</v>
      </c>
      <c r="R160" s="587">
        <v>9492.36</v>
      </c>
      <c r="S160" s="587">
        <v>9492.36</v>
      </c>
      <c r="T160" s="562">
        <v>9492.36</v>
      </c>
      <c r="U160" s="562">
        <v>9492.36</v>
      </c>
      <c r="V160" s="554">
        <v>9492.36</v>
      </c>
      <c r="W160" s="522">
        <v>9492.36</v>
      </c>
      <c r="X160" s="398">
        <v>9492.36</v>
      </c>
      <c r="Y160" s="398">
        <v>9492.36</v>
      </c>
      <c r="Z160" s="398">
        <v>9492.36</v>
      </c>
      <c r="AA160" s="398">
        <v>9492.36</v>
      </c>
      <c r="AB160" s="436">
        <v>9492.36</v>
      </c>
      <c r="AC160" s="399">
        <v>9079.6371875000004</v>
      </c>
      <c r="AD160" s="399">
        <v>9079.6371875000004</v>
      </c>
      <c r="AE160" s="371">
        <v>8254.2156249999989</v>
      </c>
      <c r="AF160" s="303">
        <v>5692.5625</v>
      </c>
      <c r="AG160" s="289">
        <v>5692.5625</v>
      </c>
      <c r="AH160" s="277">
        <v>4554.05</v>
      </c>
      <c r="AI160" s="263">
        <v>4554.05</v>
      </c>
      <c r="AJ160" s="263">
        <v>4554.05</v>
      </c>
      <c r="AK160" s="208">
        <v>4066.1220599999997</v>
      </c>
      <c r="AL160" s="208">
        <v>4066.1220599999997</v>
      </c>
      <c r="AM160" s="208">
        <v>4066.1220599999997</v>
      </c>
      <c r="AN160" s="208">
        <v>4066.1220599999997</v>
      </c>
      <c r="AO160" s="208">
        <v>3667.1374999999998</v>
      </c>
      <c r="AP160" s="191">
        <v>2933.71</v>
      </c>
      <c r="AQ160" s="312">
        <f t="shared" ca="1" si="24"/>
        <v>1</v>
      </c>
    </row>
    <row r="161" spans="1:46" ht="15" customHeight="1" x14ac:dyDescent="0.25">
      <c r="A161" s="516" t="s">
        <v>290</v>
      </c>
      <c r="D161" s="136"/>
      <c r="E161" s="138"/>
      <c r="F161" s="139"/>
      <c r="J161" s="34"/>
      <c r="K161" s="202">
        <f t="shared" si="31"/>
        <v>0</v>
      </c>
      <c r="L161" s="202">
        <f t="shared" si="31"/>
        <v>0</v>
      </c>
      <c r="M161" s="2"/>
      <c r="N161" s="13"/>
      <c r="O161" s="13"/>
      <c r="P161" s="2"/>
      <c r="Q161" s="398"/>
      <c r="R161" s="398"/>
      <c r="S161" s="398"/>
      <c r="T161" s="398"/>
      <c r="U161" s="398"/>
      <c r="V161" s="398"/>
      <c r="W161" s="398"/>
      <c r="X161" s="398"/>
      <c r="Y161" s="398"/>
      <c r="Z161" s="398"/>
      <c r="AA161" s="398"/>
      <c r="AB161" s="400"/>
      <c r="AC161" s="399"/>
      <c r="AD161" s="399"/>
      <c r="AE161" s="332"/>
      <c r="AF161" s="332"/>
      <c r="AG161" s="330"/>
      <c r="AH161" s="280"/>
      <c r="AI161" s="331"/>
      <c r="AJ161" s="331"/>
      <c r="AK161" s="237"/>
      <c r="AL161" s="237"/>
      <c r="AM161" s="237"/>
      <c r="AN161" s="237"/>
      <c r="AO161" s="237"/>
      <c r="AP161" s="197"/>
      <c r="AQ161" s="312" t="e">
        <f t="shared" ca="1" si="24"/>
        <v>#DIV/0!</v>
      </c>
    </row>
    <row r="162" spans="1:46" ht="23.1" customHeight="1" x14ac:dyDescent="0.25">
      <c r="A162" s="516" t="s">
        <v>290</v>
      </c>
      <c r="D162" s="615" t="s">
        <v>982</v>
      </c>
      <c r="E162" s="615"/>
      <c r="F162" s="615"/>
      <c r="G162" s="615"/>
      <c r="H162" s="615"/>
      <c r="I162" s="615"/>
      <c r="J162" s="34"/>
      <c r="K162" s="202">
        <f t="shared" si="31"/>
        <v>0</v>
      </c>
      <c r="L162" s="202">
        <f t="shared" si="31"/>
        <v>0</v>
      </c>
      <c r="M162" s="2"/>
      <c r="N162" s="13"/>
      <c r="O162" s="13"/>
      <c r="P162" s="2"/>
      <c r="Q162" s="588">
        <v>45589</v>
      </c>
      <c r="R162" s="588">
        <v>45589</v>
      </c>
      <c r="S162" s="588">
        <v>45589</v>
      </c>
      <c r="T162" s="571">
        <v>45569</v>
      </c>
      <c r="U162" s="571">
        <v>45569</v>
      </c>
      <c r="V162" s="511">
        <v>220324</v>
      </c>
      <c r="W162" s="511">
        <v>220324</v>
      </c>
      <c r="X162" s="511">
        <v>220324</v>
      </c>
      <c r="Y162" s="474">
        <v>220324</v>
      </c>
      <c r="Z162" s="474">
        <v>220324</v>
      </c>
      <c r="AA162" s="398"/>
      <c r="AB162" s="400"/>
      <c r="AC162" s="399"/>
      <c r="AD162" s="399"/>
      <c r="AE162" s="332"/>
      <c r="AF162" s="332"/>
      <c r="AG162" s="330"/>
      <c r="AH162" s="280"/>
      <c r="AI162" s="331"/>
      <c r="AJ162" s="331"/>
      <c r="AK162" s="237"/>
      <c r="AL162" s="237"/>
      <c r="AM162" s="237"/>
      <c r="AN162" s="237"/>
      <c r="AO162" s="237"/>
      <c r="AP162" s="197"/>
      <c r="AQ162" s="312">
        <f t="shared" ca="1" si="24"/>
        <v>1</v>
      </c>
    </row>
    <row r="163" spans="1:46" s="66" customFormat="1" ht="23.1" customHeight="1" x14ac:dyDescent="0.25">
      <c r="A163" s="516" t="s">
        <v>290</v>
      </c>
      <c r="B163" s="2">
        <v>231</v>
      </c>
      <c r="C163" s="2" t="s">
        <v>327</v>
      </c>
      <c r="D163" s="4" t="s">
        <v>19</v>
      </c>
      <c r="E163" s="116">
        <f t="shared" ref="E163:F168" si="36">K163</f>
        <v>2000</v>
      </c>
      <c r="F163" s="117">
        <f t="shared" si="36"/>
        <v>1200</v>
      </c>
      <c r="G163" s="101"/>
      <c r="H163" s="2"/>
      <c r="I163" s="2"/>
      <c r="J163" s="71"/>
      <c r="K163" s="202">
        <f t="shared" si="31"/>
        <v>2000</v>
      </c>
      <c r="L163" s="202">
        <f t="shared" si="31"/>
        <v>1200</v>
      </c>
      <c r="M163" s="51"/>
      <c r="N163" s="13">
        <f t="shared" si="33"/>
        <v>1957.825</v>
      </c>
      <c r="O163" s="13">
        <f t="shared" si="34"/>
        <v>1174.6949999999999</v>
      </c>
      <c r="P163" s="63"/>
      <c r="Q163" s="587">
        <v>783.13</v>
      </c>
      <c r="R163" s="587">
        <v>783.13</v>
      </c>
      <c r="S163" s="587">
        <v>783.13</v>
      </c>
      <c r="T163" s="562">
        <v>783.13</v>
      </c>
      <c r="U163" s="562">
        <v>783.13</v>
      </c>
      <c r="V163" s="398">
        <v>783.13</v>
      </c>
      <c r="W163" s="398">
        <v>783.13</v>
      </c>
      <c r="X163" s="398">
        <v>783.13</v>
      </c>
      <c r="Y163" s="398">
        <v>783.13</v>
      </c>
      <c r="Z163" s="398">
        <v>783.13</v>
      </c>
      <c r="AA163" s="398">
        <v>783.13</v>
      </c>
      <c r="AB163" s="436">
        <v>783.13</v>
      </c>
      <c r="AC163" s="399">
        <v>749.09175000000016</v>
      </c>
      <c r="AD163" s="399">
        <v>749.09175000000016</v>
      </c>
      <c r="AE163" s="371">
        <v>680.99250000000006</v>
      </c>
      <c r="AF163" s="303">
        <v>469.65000000000003</v>
      </c>
      <c r="AG163" s="289">
        <v>469.65000000000003</v>
      </c>
      <c r="AH163" s="277">
        <v>375.72</v>
      </c>
      <c r="AI163" s="263">
        <v>375.72</v>
      </c>
      <c r="AJ163" s="263">
        <v>375.72</v>
      </c>
      <c r="AK163" s="208">
        <v>335.45357999999999</v>
      </c>
      <c r="AL163" s="208">
        <v>335.45357999999999</v>
      </c>
      <c r="AM163" s="208">
        <v>335.45357999999999</v>
      </c>
      <c r="AN163" s="208">
        <v>335.45357999999999</v>
      </c>
      <c r="AO163" s="208">
        <v>302.53750000000002</v>
      </c>
      <c r="AP163" s="191">
        <v>242.03</v>
      </c>
      <c r="AQ163" s="312">
        <f t="shared" ca="1" si="24"/>
        <v>1</v>
      </c>
      <c r="AR163" s="144"/>
      <c r="AT163" s="34"/>
    </row>
    <row r="164" spans="1:46" ht="23.1" customHeight="1" x14ac:dyDescent="0.25">
      <c r="A164" s="516" t="s">
        <v>290</v>
      </c>
      <c r="B164" s="2">
        <v>232</v>
      </c>
      <c r="C164" s="2" t="s">
        <v>328</v>
      </c>
      <c r="D164" s="4" t="s">
        <v>20</v>
      </c>
      <c r="E164" s="116">
        <f t="shared" si="36"/>
        <v>3100</v>
      </c>
      <c r="F164" s="117">
        <f t="shared" si="36"/>
        <v>1900</v>
      </c>
      <c r="G164" s="101"/>
      <c r="J164" s="71"/>
      <c r="K164" s="202">
        <f t="shared" si="31"/>
        <v>3100</v>
      </c>
      <c r="L164" s="202">
        <f t="shared" si="31"/>
        <v>1900</v>
      </c>
      <c r="M164" s="51"/>
      <c r="N164" s="13">
        <f t="shared" si="33"/>
        <v>3045.4750000000004</v>
      </c>
      <c r="O164" s="13">
        <f t="shared" si="34"/>
        <v>1827.2850000000001</v>
      </c>
      <c r="P164" s="51"/>
      <c r="Q164" s="587">
        <v>1218.19</v>
      </c>
      <c r="R164" s="587">
        <v>1218.19</v>
      </c>
      <c r="S164" s="587">
        <v>1218.19</v>
      </c>
      <c r="T164" s="562">
        <v>1218.19</v>
      </c>
      <c r="U164" s="562">
        <v>1218.19</v>
      </c>
      <c r="V164" s="398">
        <v>1218.19</v>
      </c>
      <c r="W164" s="398">
        <v>1218.19</v>
      </c>
      <c r="X164" s="398">
        <v>1218.19</v>
      </c>
      <c r="Y164" s="398">
        <v>1218.19</v>
      </c>
      <c r="Z164" s="398">
        <v>1218.19</v>
      </c>
      <c r="AA164" s="398">
        <v>1218.19</v>
      </c>
      <c r="AB164" s="436">
        <v>1218.19</v>
      </c>
      <c r="AC164" s="399">
        <v>1165.2272500000001</v>
      </c>
      <c r="AD164" s="399">
        <v>1165.2272500000001</v>
      </c>
      <c r="AE164" s="371">
        <v>1059.2975000000001</v>
      </c>
      <c r="AF164" s="303">
        <v>730.55000000000007</v>
      </c>
      <c r="AG164" s="289">
        <v>730.55000000000007</v>
      </c>
      <c r="AH164" s="277">
        <v>584.44000000000005</v>
      </c>
      <c r="AI164" s="263">
        <v>584.44000000000005</v>
      </c>
      <c r="AJ164" s="263">
        <v>584.44000000000005</v>
      </c>
      <c r="AK164" s="208">
        <v>521.81513999999993</v>
      </c>
      <c r="AL164" s="208">
        <v>521.81513999999993</v>
      </c>
      <c r="AM164" s="208">
        <v>521.81513999999993</v>
      </c>
      <c r="AN164" s="208">
        <v>521.81513999999993</v>
      </c>
      <c r="AO164" s="208">
        <v>470.61250000000001</v>
      </c>
      <c r="AP164" s="191">
        <v>376.49</v>
      </c>
      <c r="AQ164" s="312">
        <f t="shared" ca="1" si="24"/>
        <v>1</v>
      </c>
    </row>
    <row r="165" spans="1:46" ht="23.1" customHeight="1" x14ac:dyDescent="0.25">
      <c r="A165" s="516" t="s">
        <v>290</v>
      </c>
      <c r="B165" s="2">
        <v>233</v>
      </c>
      <c r="C165" s="2" t="s">
        <v>638</v>
      </c>
      <c r="D165" s="4" t="s">
        <v>637</v>
      </c>
      <c r="E165" s="116">
        <f t="shared" si="36"/>
        <v>5100</v>
      </c>
      <c r="F165" s="117">
        <f t="shared" si="36"/>
        <v>3100</v>
      </c>
      <c r="G165" s="101"/>
      <c r="J165" s="71"/>
      <c r="K165" s="202">
        <f t="shared" si="31"/>
        <v>5100</v>
      </c>
      <c r="L165" s="202">
        <f t="shared" si="31"/>
        <v>3100</v>
      </c>
      <c r="M165" s="51"/>
      <c r="N165" s="13">
        <f t="shared" si="33"/>
        <v>5003.6750000000002</v>
      </c>
      <c r="O165" s="13">
        <f t="shared" si="34"/>
        <v>3002.2049999999999</v>
      </c>
      <c r="P165" s="51"/>
      <c r="Q165" s="587">
        <v>2001.47</v>
      </c>
      <c r="R165" s="587">
        <v>2001.47</v>
      </c>
      <c r="S165" s="587">
        <v>2001.47</v>
      </c>
      <c r="T165" s="562">
        <v>2001.47</v>
      </c>
      <c r="U165" s="562">
        <v>2001.47</v>
      </c>
      <c r="V165" s="398">
        <v>2001.47</v>
      </c>
      <c r="W165" s="398">
        <v>2001.47</v>
      </c>
      <c r="X165" s="398">
        <v>2001.47</v>
      </c>
      <c r="Y165" s="398">
        <v>2001.47</v>
      </c>
      <c r="Z165" s="398">
        <v>2001.47</v>
      </c>
      <c r="AA165" s="398">
        <v>2001.47</v>
      </c>
      <c r="AB165" s="436">
        <v>2001.47</v>
      </c>
      <c r="AC165" s="399">
        <v>1906.1645625000003</v>
      </c>
      <c r="AD165" s="399">
        <v>1906.1645625000003</v>
      </c>
      <c r="AE165" s="371">
        <v>1732.8768750000002</v>
      </c>
      <c r="AF165" s="303">
        <v>1195.0875000000001</v>
      </c>
      <c r="AG165" s="289">
        <v>1195.0875000000001</v>
      </c>
      <c r="AH165" s="277">
        <v>956.07</v>
      </c>
      <c r="AI165" s="263">
        <v>956.07</v>
      </c>
      <c r="AJ165" s="263">
        <v>956.07</v>
      </c>
      <c r="AK165" s="208">
        <v>931.82165999999984</v>
      </c>
      <c r="AL165" s="208">
        <v>931.82165999999984</v>
      </c>
      <c r="AM165" s="208">
        <v>931.82165999999984</v>
      </c>
      <c r="AN165" s="208">
        <v>931.82165999999984</v>
      </c>
      <c r="AO165" s="208">
        <v>840.38749999999993</v>
      </c>
      <c r="AP165" s="191">
        <v>672.31</v>
      </c>
      <c r="AQ165" s="312">
        <f t="shared" ca="1" si="24"/>
        <v>1</v>
      </c>
    </row>
    <row r="166" spans="1:46" ht="23.1" customHeight="1" x14ac:dyDescent="0.25">
      <c r="A166" s="516" t="s">
        <v>290</v>
      </c>
      <c r="B166" s="2">
        <v>233</v>
      </c>
      <c r="C166" s="2" t="s">
        <v>329</v>
      </c>
      <c r="D166" s="4" t="s">
        <v>21</v>
      </c>
      <c r="E166" s="116">
        <f t="shared" si="36"/>
        <v>5500</v>
      </c>
      <c r="F166" s="117">
        <f t="shared" si="36"/>
        <v>3300</v>
      </c>
      <c r="G166" s="101"/>
      <c r="J166" s="71"/>
      <c r="K166" s="202">
        <f t="shared" si="31"/>
        <v>5500</v>
      </c>
      <c r="L166" s="202">
        <f t="shared" si="31"/>
        <v>3300</v>
      </c>
      <c r="M166" s="51"/>
      <c r="N166" s="13">
        <f t="shared" si="33"/>
        <v>5438.35</v>
      </c>
      <c r="O166" s="13">
        <f t="shared" si="34"/>
        <v>3263.01</v>
      </c>
      <c r="P166" s="51"/>
      <c r="Q166" s="587">
        <v>2175.34</v>
      </c>
      <c r="R166" s="587">
        <v>2175.34</v>
      </c>
      <c r="S166" s="587">
        <v>2175.34</v>
      </c>
      <c r="T166" s="562">
        <v>2175.34</v>
      </c>
      <c r="U166" s="562">
        <v>2175.34</v>
      </c>
      <c r="V166" s="398">
        <v>2175.34</v>
      </c>
      <c r="W166" s="398">
        <v>2175.34</v>
      </c>
      <c r="X166" s="398">
        <v>2175.34</v>
      </c>
      <c r="Y166" s="398">
        <v>2175.34</v>
      </c>
      <c r="Z166" s="398">
        <v>2175.34</v>
      </c>
      <c r="AA166" s="398">
        <v>2175.34</v>
      </c>
      <c r="AB166" s="436">
        <v>2175.34</v>
      </c>
      <c r="AC166" s="399">
        <v>2080.7572500000006</v>
      </c>
      <c r="AD166" s="399">
        <v>2080.7572500000006</v>
      </c>
      <c r="AE166" s="371">
        <v>1891.5975000000003</v>
      </c>
      <c r="AF166" s="303">
        <v>1304.5500000000002</v>
      </c>
      <c r="AG166" s="289">
        <v>1304.5500000000002</v>
      </c>
      <c r="AH166" s="277">
        <v>1043.6400000000001</v>
      </c>
      <c r="AI166" s="263">
        <v>1043.6400000000001</v>
      </c>
      <c r="AJ166" s="263">
        <v>1043.6400000000001</v>
      </c>
      <c r="AK166" s="208">
        <v>853.63739999999996</v>
      </c>
      <c r="AL166" s="208">
        <v>853.63739999999996</v>
      </c>
      <c r="AM166" s="208">
        <v>853.63739999999996</v>
      </c>
      <c r="AN166" s="208">
        <v>853.63739999999996</v>
      </c>
      <c r="AO166" s="208">
        <v>769.875</v>
      </c>
      <c r="AP166" s="191">
        <v>615.9</v>
      </c>
      <c r="AQ166" s="312">
        <f t="shared" ca="1" si="24"/>
        <v>1</v>
      </c>
    </row>
    <row r="167" spans="1:46" ht="23.1" customHeight="1" x14ac:dyDescent="0.25">
      <c r="A167" s="516" t="s">
        <v>290</v>
      </c>
      <c r="B167" s="2">
        <v>234</v>
      </c>
      <c r="C167" s="2" t="s">
        <v>330</v>
      </c>
      <c r="D167" s="4" t="s">
        <v>636</v>
      </c>
      <c r="E167" s="116">
        <f t="shared" si="36"/>
        <v>6600</v>
      </c>
      <c r="F167" s="117">
        <f t="shared" si="36"/>
        <v>4000</v>
      </c>
      <c r="G167" s="101"/>
      <c r="J167" s="71"/>
      <c r="K167" s="202">
        <f t="shared" si="31"/>
        <v>6600</v>
      </c>
      <c r="L167" s="202">
        <f t="shared" si="31"/>
        <v>4000</v>
      </c>
      <c r="M167" s="51"/>
      <c r="N167" s="13">
        <f t="shared" si="33"/>
        <v>6588.4749999999995</v>
      </c>
      <c r="O167" s="13">
        <f t="shared" si="34"/>
        <v>3953.085</v>
      </c>
      <c r="P167" s="51"/>
      <c r="Q167" s="587">
        <v>2635.39</v>
      </c>
      <c r="R167" s="587">
        <v>2635.39</v>
      </c>
      <c r="S167" s="587">
        <v>2635.39</v>
      </c>
      <c r="T167" s="562">
        <v>2635.39</v>
      </c>
      <c r="U167" s="562">
        <v>2635.39</v>
      </c>
      <c r="V167" s="398">
        <v>2635.39</v>
      </c>
      <c r="W167" s="398">
        <v>2635.39</v>
      </c>
      <c r="X167" s="398">
        <v>2635.39</v>
      </c>
      <c r="Y167" s="398">
        <v>2635.39</v>
      </c>
      <c r="Z167" s="398">
        <v>2635.39</v>
      </c>
      <c r="AA167" s="398">
        <v>2635.39</v>
      </c>
      <c r="AB167" s="436">
        <v>2635.39</v>
      </c>
      <c r="AC167" s="399">
        <v>2509.8920000000003</v>
      </c>
      <c r="AD167" s="399">
        <v>2509.8920000000003</v>
      </c>
      <c r="AE167" s="371">
        <v>2281.7200000000003</v>
      </c>
      <c r="AF167" s="303">
        <v>1573.6000000000001</v>
      </c>
      <c r="AG167" s="289">
        <v>1573.6000000000001</v>
      </c>
      <c r="AH167" s="277">
        <v>1258.8800000000001</v>
      </c>
      <c r="AI167" s="263">
        <v>1258.8800000000001</v>
      </c>
      <c r="AJ167" s="263">
        <v>1258.8800000000001</v>
      </c>
      <c r="AK167" s="208">
        <v>1124</v>
      </c>
      <c r="AL167" s="224">
        <v>1124</v>
      </c>
      <c r="AM167" s="224">
        <v>1124</v>
      </c>
      <c r="AN167" s="208">
        <v>1384.6139999999998</v>
      </c>
      <c r="AO167" s="208">
        <v>1248.75</v>
      </c>
      <c r="AP167" s="54">
        <v>999</v>
      </c>
      <c r="AQ167" s="312">
        <f t="shared" ca="1" si="24"/>
        <v>1</v>
      </c>
    </row>
    <row r="168" spans="1:46" ht="23.1" customHeight="1" x14ac:dyDescent="0.25">
      <c r="A168" s="516" t="s">
        <v>290</v>
      </c>
      <c r="B168" s="2">
        <v>234</v>
      </c>
      <c r="C168" s="2" t="s">
        <v>331</v>
      </c>
      <c r="D168" s="4" t="s">
        <v>18</v>
      </c>
      <c r="E168" s="116">
        <f t="shared" si="36"/>
        <v>8300</v>
      </c>
      <c r="F168" s="117">
        <f t="shared" si="36"/>
        <v>5000</v>
      </c>
      <c r="G168" s="101"/>
      <c r="J168" s="71"/>
      <c r="K168" s="202">
        <f t="shared" si="31"/>
        <v>8300</v>
      </c>
      <c r="L168" s="202">
        <f t="shared" si="31"/>
        <v>5000</v>
      </c>
      <c r="M168" s="51"/>
      <c r="N168" s="13">
        <f t="shared" si="33"/>
        <v>8266.25</v>
      </c>
      <c r="O168" s="13">
        <f t="shared" si="34"/>
        <v>4959.75</v>
      </c>
      <c r="P168" s="51"/>
      <c r="Q168" s="587">
        <v>3306.5</v>
      </c>
      <c r="R168" s="587">
        <v>3306.5</v>
      </c>
      <c r="S168" s="587">
        <v>3306.5</v>
      </c>
      <c r="T168" s="562">
        <v>3306.5</v>
      </c>
      <c r="U168" s="562">
        <v>3306.5</v>
      </c>
      <c r="V168" s="398">
        <v>3306.5</v>
      </c>
      <c r="W168" s="398">
        <v>3306.5</v>
      </c>
      <c r="X168" s="398">
        <v>3306.5</v>
      </c>
      <c r="Y168" s="398">
        <v>3306.5</v>
      </c>
      <c r="Z168" s="398">
        <v>3306.5</v>
      </c>
      <c r="AA168" s="398">
        <v>3306.5</v>
      </c>
      <c r="AB168" s="436">
        <v>3306.5</v>
      </c>
      <c r="AC168" s="399">
        <v>3162.7255</v>
      </c>
      <c r="AD168" s="399">
        <v>3162.7255</v>
      </c>
      <c r="AE168" s="371">
        <v>2875.2049999999999</v>
      </c>
      <c r="AF168" s="303">
        <v>1982.8999999999999</v>
      </c>
      <c r="AG168" s="289">
        <v>1982.8999999999999</v>
      </c>
      <c r="AH168" s="277">
        <v>1586.32</v>
      </c>
      <c r="AI168" s="263">
        <v>1586.32</v>
      </c>
      <c r="AJ168" s="263">
        <v>1586.32</v>
      </c>
      <c r="AK168" s="208">
        <v>1416.3534</v>
      </c>
      <c r="AL168" s="208">
        <v>1416.3534</v>
      </c>
      <c r="AM168" s="208">
        <v>1416.3534</v>
      </c>
      <c r="AN168" s="208">
        <v>1416.3534</v>
      </c>
      <c r="AO168" s="208">
        <v>1277.375</v>
      </c>
      <c r="AP168" s="191">
        <v>1021.9</v>
      </c>
      <c r="AQ168" s="312">
        <f t="shared" ca="1" si="24"/>
        <v>1</v>
      </c>
    </row>
    <row r="169" spans="1:46" ht="14.1" customHeight="1" x14ac:dyDescent="0.25">
      <c r="D169" s="136"/>
      <c r="E169" s="138"/>
      <c r="F169" s="139"/>
      <c r="J169" s="34"/>
      <c r="K169" s="202">
        <f t="shared" si="31"/>
        <v>0</v>
      </c>
      <c r="L169" s="202">
        <f t="shared" si="31"/>
        <v>0</v>
      </c>
      <c r="M169" s="2"/>
      <c r="N169" s="13"/>
      <c r="O169" s="13"/>
      <c r="P169" s="2"/>
      <c r="Q169" s="398"/>
      <c r="R169" s="398"/>
      <c r="S169" s="398"/>
      <c r="T169" s="398"/>
      <c r="U169" s="398"/>
      <c r="V169" s="398"/>
      <c r="W169" s="398"/>
      <c r="X169" s="398"/>
      <c r="Y169" s="398"/>
      <c r="Z169" s="398"/>
      <c r="AA169" s="398"/>
      <c r="AB169" s="400"/>
      <c r="AC169" s="399"/>
      <c r="AD169" s="399"/>
      <c r="AE169" s="332"/>
      <c r="AF169" s="332"/>
      <c r="AG169" s="330"/>
      <c r="AH169" s="280"/>
      <c r="AI169" s="331"/>
      <c r="AJ169" s="331"/>
      <c r="AK169" s="237"/>
      <c r="AL169" s="237"/>
      <c r="AM169" s="237"/>
      <c r="AN169" s="237"/>
      <c r="AO169" s="237"/>
      <c r="AP169" s="197"/>
      <c r="AQ169" s="312" t="e">
        <f t="shared" ca="1" si="24"/>
        <v>#DIV/0!</v>
      </c>
    </row>
    <row r="170" spans="1:46" ht="23.1" customHeight="1" x14ac:dyDescent="0.25">
      <c r="D170" s="615" t="s">
        <v>10</v>
      </c>
      <c r="E170" s="615"/>
      <c r="F170" s="615"/>
      <c r="G170" s="615"/>
      <c r="H170" s="615"/>
      <c r="I170" s="615"/>
      <c r="J170" s="34"/>
      <c r="K170" s="202">
        <f t="shared" si="31"/>
        <v>0</v>
      </c>
      <c r="L170" s="202">
        <f t="shared" si="31"/>
        <v>0</v>
      </c>
      <c r="M170" s="2"/>
      <c r="N170" s="13"/>
      <c r="O170" s="13"/>
      <c r="P170" s="2"/>
      <c r="Q170" s="604">
        <v>45632</v>
      </c>
      <c r="R170" s="588">
        <v>45589</v>
      </c>
      <c r="S170" s="588">
        <v>45589</v>
      </c>
      <c r="T170" s="571">
        <v>45569</v>
      </c>
      <c r="U170" s="571">
        <v>45569</v>
      </c>
      <c r="V170" s="553">
        <v>45480</v>
      </c>
      <c r="W170" s="521">
        <v>45455</v>
      </c>
      <c r="X170" s="510">
        <v>45425</v>
      </c>
      <c r="Y170" s="474">
        <v>220324</v>
      </c>
      <c r="Z170" s="474">
        <v>220324</v>
      </c>
      <c r="AA170" s="398"/>
      <c r="AB170" s="400"/>
      <c r="AC170" s="399"/>
      <c r="AD170" s="399"/>
      <c r="AE170" s="332"/>
      <c r="AF170" s="332"/>
      <c r="AG170" s="330"/>
      <c r="AH170" s="280"/>
      <c r="AI170" s="331"/>
      <c r="AJ170" s="331"/>
      <c r="AK170" s="237"/>
      <c r="AL170" s="237"/>
      <c r="AM170" s="237"/>
      <c r="AN170" s="237"/>
      <c r="AO170" s="237"/>
      <c r="AP170" s="197"/>
      <c r="AQ170" s="312">
        <f t="shared" ca="1" si="24"/>
        <v>1.0009432099848647</v>
      </c>
    </row>
    <row r="171" spans="1:46" s="66" customFormat="1" ht="23.1" customHeight="1" x14ac:dyDescent="0.25">
      <c r="A171" s="516" t="s">
        <v>290</v>
      </c>
      <c r="B171" s="2">
        <v>236</v>
      </c>
      <c r="C171" s="2" t="s">
        <v>332</v>
      </c>
      <c r="D171" s="4" t="s">
        <v>84</v>
      </c>
      <c r="E171" s="116">
        <f t="shared" ref="E171:F174" si="37">K171</f>
        <v>1400</v>
      </c>
      <c r="F171" s="117">
        <f t="shared" si="37"/>
        <v>900</v>
      </c>
      <c r="G171" s="101"/>
      <c r="H171" s="2"/>
      <c r="I171" s="2"/>
      <c r="J171" s="71"/>
      <c r="K171" s="202">
        <f t="shared" si="31"/>
        <v>1400</v>
      </c>
      <c r="L171" s="202">
        <f t="shared" si="31"/>
        <v>900</v>
      </c>
      <c r="M171" s="51"/>
      <c r="N171" s="13">
        <f t="shared" si="33"/>
        <v>1387.55</v>
      </c>
      <c r="O171" s="13">
        <f t="shared" si="34"/>
        <v>832.53</v>
      </c>
      <c r="P171" s="63"/>
      <c r="Q171" s="587">
        <v>555.02</v>
      </c>
      <c r="R171" s="587">
        <v>555.02</v>
      </c>
      <c r="S171" s="587">
        <v>555.02</v>
      </c>
      <c r="T171" s="562">
        <v>555.02</v>
      </c>
      <c r="U171" s="562">
        <v>555.02</v>
      </c>
      <c r="V171" s="554">
        <v>555.02</v>
      </c>
      <c r="W171" s="522">
        <v>555.02</v>
      </c>
      <c r="X171" s="398">
        <v>555.02</v>
      </c>
      <c r="Y171" s="398">
        <v>555.02</v>
      </c>
      <c r="Z171" s="398">
        <v>555.02</v>
      </c>
      <c r="AA171" s="398">
        <v>555.02</v>
      </c>
      <c r="AB171" s="436">
        <v>555.02</v>
      </c>
      <c r="AC171" s="399">
        <v>530.87581249999994</v>
      </c>
      <c r="AD171" s="399">
        <v>530.87581249999994</v>
      </c>
      <c r="AE171" s="371">
        <v>482.61437499999994</v>
      </c>
      <c r="AF171" s="303">
        <v>332.83749999999998</v>
      </c>
      <c r="AG171" s="289">
        <v>332.83749999999998</v>
      </c>
      <c r="AH171" s="277">
        <v>266.27</v>
      </c>
      <c r="AI171" s="263">
        <v>266.27</v>
      </c>
      <c r="AJ171" s="263">
        <v>266.27</v>
      </c>
      <c r="AK171" s="208">
        <v>237.74057999999999</v>
      </c>
      <c r="AL171" s="208">
        <v>237.74057999999999</v>
      </c>
      <c r="AM171" s="208">
        <v>237.74057999999999</v>
      </c>
      <c r="AN171" s="208">
        <v>237.74057999999999</v>
      </c>
      <c r="AO171" s="208">
        <v>214.41249999999999</v>
      </c>
      <c r="AP171" s="191">
        <v>171.53</v>
      </c>
      <c r="AQ171" s="312">
        <f t="shared" ca="1" si="24"/>
        <v>1</v>
      </c>
      <c r="AR171" s="144"/>
      <c r="AT171" s="34"/>
    </row>
    <row r="172" spans="1:46" ht="23.1" customHeight="1" x14ac:dyDescent="0.25">
      <c r="A172" s="516" t="s">
        <v>290</v>
      </c>
      <c r="B172" s="2">
        <v>237</v>
      </c>
      <c r="C172" s="2" t="s">
        <v>333</v>
      </c>
      <c r="D172" s="4" t="s">
        <v>85</v>
      </c>
      <c r="E172" s="116">
        <f t="shared" si="37"/>
        <v>2300</v>
      </c>
      <c r="F172" s="117">
        <f t="shared" si="37"/>
        <v>1400</v>
      </c>
      <c r="G172" s="101"/>
      <c r="J172" s="71"/>
      <c r="K172" s="202">
        <f t="shared" si="31"/>
        <v>2300</v>
      </c>
      <c r="L172" s="202">
        <f t="shared" si="31"/>
        <v>1400</v>
      </c>
      <c r="M172" s="51"/>
      <c r="N172" s="13">
        <f t="shared" si="33"/>
        <v>2219.875</v>
      </c>
      <c r="O172" s="13">
        <f t="shared" si="34"/>
        <v>1331.9250000000002</v>
      </c>
      <c r="P172" s="51"/>
      <c r="Q172" s="587">
        <v>887.95</v>
      </c>
      <c r="R172" s="587">
        <v>887.95</v>
      </c>
      <c r="S172" s="587">
        <v>887.95</v>
      </c>
      <c r="T172" s="562">
        <v>887.95</v>
      </c>
      <c r="U172" s="562">
        <v>887.95</v>
      </c>
      <c r="V172" s="554">
        <v>887.95</v>
      </c>
      <c r="W172" s="522">
        <v>887.95</v>
      </c>
      <c r="X172" s="398">
        <v>887.95</v>
      </c>
      <c r="Y172" s="398">
        <v>887.95</v>
      </c>
      <c r="Z172" s="398">
        <v>887.95</v>
      </c>
      <c r="AA172" s="398">
        <v>887.95</v>
      </c>
      <c r="AB172" s="436">
        <v>887.95</v>
      </c>
      <c r="AC172" s="399">
        <v>849.31756250000001</v>
      </c>
      <c r="AD172" s="399">
        <v>849.31756250000001</v>
      </c>
      <c r="AE172" s="371">
        <v>772.10687499999995</v>
      </c>
      <c r="AF172" s="303">
        <v>532.48749999999995</v>
      </c>
      <c r="AG172" s="289">
        <v>532.48749999999995</v>
      </c>
      <c r="AH172" s="277">
        <v>425.99</v>
      </c>
      <c r="AI172" s="263">
        <v>425.99</v>
      </c>
      <c r="AJ172" s="263">
        <v>425.99</v>
      </c>
      <c r="AK172" s="208">
        <v>380.34611999999998</v>
      </c>
      <c r="AL172" s="208">
        <v>380.34611999999998</v>
      </c>
      <c r="AM172" s="208">
        <v>380.34611999999998</v>
      </c>
      <c r="AN172" s="208">
        <v>380.34611999999998</v>
      </c>
      <c r="AO172" s="208">
        <v>343.02500000000003</v>
      </c>
      <c r="AP172" s="191">
        <v>274.42</v>
      </c>
      <c r="AQ172" s="312">
        <f t="shared" ca="1" si="24"/>
        <v>1</v>
      </c>
    </row>
    <row r="173" spans="1:46" ht="23.1" customHeight="1" x14ac:dyDescent="0.25">
      <c r="A173" s="516" t="s">
        <v>290</v>
      </c>
      <c r="B173" s="2">
        <v>238</v>
      </c>
      <c r="C173" s="2" t="s">
        <v>334</v>
      </c>
      <c r="D173" s="4" t="s">
        <v>86</v>
      </c>
      <c r="E173" s="116">
        <f t="shared" si="37"/>
        <v>3900</v>
      </c>
      <c r="F173" s="117">
        <f t="shared" si="37"/>
        <v>2400</v>
      </c>
      <c r="G173" s="101"/>
      <c r="J173" s="71"/>
      <c r="K173" s="202">
        <f t="shared" si="31"/>
        <v>3900</v>
      </c>
      <c r="L173" s="202">
        <f t="shared" si="31"/>
        <v>2400</v>
      </c>
      <c r="M173" s="51"/>
      <c r="N173" s="13">
        <f t="shared" si="33"/>
        <v>3884.0499999999997</v>
      </c>
      <c r="O173" s="13">
        <f t="shared" si="34"/>
        <v>2330.4299999999998</v>
      </c>
      <c r="P173" s="51"/>
      <c r="Q173" s="601">
        <v>1553.62</v>
      </c>
      <c r="R173" s="587">
        <v>1553.62</v>
      </c>
      <c r="S173" s="587">
        <v>1553.62</v>
      </c>
      <c r="T173" s="562">
        <v>1553.62</v>
      </c>
      <c r="U173" s="562">
        <v>1553.62</v>
      </c>
      <c r="V173" s="554">
        <v>1553.62</v>
      </c>
      <c r="W173" s="522">
        <v>1553.62</v>
      </c>
      <c r="X173" s="398">
        <v>1553.62</v>
      </c>
      <c r="Y173" s="398">
        <v>1553.62</v>
      </c>
      <c r="Z173" s="398">
        <v>1553.62</v>
      </c>
      <c r="AA173" s="398">
        <v>1553.62</v>
      </c>
      <c r="AB173" s="436">
        <v>1553.62</v>
      </c>
      <c r="AC173" s="399">
        <v>1486.0615</v>
      </c>
      <c r="AD173" s="399">
        <v>1486.0615</v>
      </c>
      <c r="AE173" s="371">
        <v>1350.9649999999999</v>
      </c>
      <c r="AF173" s="303">
        <v>931.7</v>
      </c>
      <c r="AG173" s="289">
        <v>932.5</v>
      </c>
      <c r="AH173" s="269">
        <v>746</v>
      </c>
      <c r="AI173" s="263">
        <v>745.36</v>
      </c>
      <c r="AJ173" s="263">
        <v>745.36</v>
      </c>
      <c r="AK173" s="208">
        <v>665.50175999999999</v>
      </c>
      <c r="AL173" s="208">
        <v>665.50175999999999</v>
      </c>
      <c r="AM173" s="208">
        <v>665.50175999999999</v>
      </c>
      <c r="AN173" s="208">
        <v>665.50175999999999</v>
      </c>
      <c r="AO173" s="208">
        <v>600.20000000000005</v>
      </c>
      <c r="AP173" s="191">
        <v>480.16</v>
      </c>
      <c r="AQ173" s="312">
        <f t="shared" ca="1" si="24"/>
        <v>1</v>
      </c>
    </row>
    <row r="174" spans="1:46" ht="23.1" customHeight="1" x14ac:dyDescent="0.25">
      <c r="A174" s="516" t="s">
        <v>290</v>
      </c>
      <c r="B174" s="2">
        <v>239</v>
      </c>
      <c r="C174" s="2" t="s">
        <v>335</v>
      </c>
      <c r="D174" s="4" t="s">
        <v>87</v>
      </c>
      <c r="E174" s="116">
        <f t="shared" si="37"/>
        <v>7300</v>
      </c>
      <c r="F174" s="117">
        <f t="shared" si="37"/>
        <v>4400</v>
      </c>
      <c r="G174" s="101"/>
      <c r="J174" s="71"/>
      <c r="K174" s="202">
        <f t="shared" si="31"/>
        <v>7300</v>
      </c>
      <c r="L174" s="202">
        <f t="shared" si="31"/>
        <v>4400</v>
      </c>
      <c r="M174" s="51"/>
      <c r="N174" s="13">
        <f t="shared" si="33"/>
        <v>7213.6</v>
      </c>
      <c r="O174" s="13">
        <f t="shared" si="34"/>
        <v>4328.16</v>
      </c>
      <c r="P174" s="51"/>
      <c r="Q174" s="601">
        <v>2885.44</v>
      </c>
      <c r="R174" s="587">
        <v>2885.44</v>
      </c>
      <c r="S174" s="587">
        <v>2885.44</v>
      </c>
      <c r="T174" s="562">
        <v>2885.44</v>
      </c>
      <c r="U174" s="562">
        <v>2885.44</v>
      </c>
      <c r="V174" s="554">
        <v>2885.44</v>
      </c>
      <c r="W174" s="522">
        <v>2885.44</v>
      </c>
      <c r="X174" s="398">
        <v>2885.44</v>
      </c>
      <c r="Y174" s="398">
        <v>2885.44</v>
      </c>
      <c r="Z174" s="398">
        <v>2885.44</v>
      </c>
      <c r="AA174" s="398">
        <v>2885.44</v>
      </c>
      <c r="AB174" s="436">
        <v>2885.44</v>
      </c>
      <c r="AC174" s="399">
        <v>2759.9880000000003</v>
      </c>
      <c r="AD174" s="399">
        <v>2759.9880000000003</v>
      </c>
      <c r="AE174" s="371">
        <v>2509.08</v>
      </c>
      <c r="AF174" s="303">
        <v>1730.3999999999999</v>
      </c>
      <c r="AG174" s="289">
        <v>1730.3999999999999</v>
      </c>
      <c r="AH174" s="277">
        <v>1384.32</v>
      </c>
      <c r="AI174" s="263">
        <v>1384.32</v>
      </c>
      <c r="AJ174" s="263">
        <v>1384.32</v>
      </c>
      <c r="AK174" s="208">
        <v>1236.0070799999999</v>
      </c>
      <c r="AL174" s="208">
        <v>1236.0070799999999</v>
      </c>
      <c r="AM174" s="208">
        <v>1236.0070799999999</v>
      </c>
      <c r="AN174" s="208">
        <v>1236.0070799999999</v>
      </c>
      <c r="AO174" s="208">
        <v>1114.7249999999999</v>
      </c>
      <c r="AP174" s="191">
        <v>891.78</v>
      </c>
      <c r="AQ174" s="312">
        <f t="shared" ca="1" si="24"/>
        <v>1</v>
      </c>
    </row>
    <row r="175" spans="1:46" ht="15" customHeight="1" x14ac:dyDescent="0.25">
      <c r="D175" s="136"/>
      <c r="E175" s="138"/>
      <c r="F175" s="139"/>
      <c r="J175" s="34"/>
      <c r="K175" s="202">
        <f t="shared" si="31"/>
        <v>0</v>
      </c>
      <c r="L175" s="202">
        <f t="shared" si="31"/>
        <v>0</v>
      </c>
      <c r="M175" s="2"/>
      <c r="N175" s="13"/>
      <c r="O175" s="13"/>
      <c r="P175" s="2"/>
      <c r="Q175" s="398"/>
      <c r="R175" s="398"/>
      <c r="S175" s="398"/>
      <c r="T175" s="398"/>
      <c r="U175" s="398"/>
      <c r="V175" s="398"/>
      <c r="W175" s="398"/>
      <c r="X175" s="398"/>
      <c r="Y175" s="398"/>
      <c r="Z175" s="398"/>
      <c r="AA175" s="398"/>
      <c r="AB175" s="400"/>
      <c r="AC175" s="399"/>
      <c r="AD175" s="399"/>
      <c r="AE175" s="332"/>
      <c r="AF175" s="332"/>
      <c r="AG175" s="330"/>
      <c r="AH175" s="280"/>
      <c r="AI175" s="331"/>
      <c r="AJ175" s="331"/>
      <c r="AK175" s="237"/>
      <c r="AL175" s="237"/>
      <c r="AM175" s="237"/>
      <c r="AN175" s="237"/>
      <c r="AO175" s="237"/>
      <c r="AP175" s="197"/>
      <c r="AQ175" s="312" t="e">
        <f t="shared" ca="1" si="24"/>
        <v>#DIV/0!</v>
      </c>
    </row>
    <row r="176" spans="1:46" ht="23.1" customHeight="1" x14ac:dyDescent="0.25">
      <c r="D176" s="615" t="s">
        <v>274</v>
      </c>
      <c r="E176" s="615"/>
      <c r="F176" s="615"/>
      <c r="G176" s="615"/>
      <c r="H176" s="615"/>
      <c r="I176" s="615"/>
      <c r="J176" s="34"/>
      <c r="K176" s="202">
        <f t="shared" si="31"/>
        <v>0</v>
      </c>
      <c r="L176" s="202">
        <f t="shared" si="31"/>
        <v>0</v>
      </c>
      <c r="M176" s="2"/>
      <c r="N176" s="13"/>
      <c r="O176" s="13"/>
      <c r="P176" s="2"/>
      <c r="Q176" s="604">
        <v>45632</v>
      </c>
      <c r="R176" s="588">
        <v>45589</v>
      </c>
      <c r="S176" s="588">
        <v>45589</v>
      </c>
      <c r="T176" s="571">
        <v>45569</v>
      </c>
      <c r="U176" s="571">
        <v>45569</v>
      </c>
      <c r="V176" s="553">
        <v>45483</v>
      </c>
      <c r="W176" s="476">
        <v>45455</v>
      </c>
      <c r="X176" s="476">
        <v>45425</v>
      </c>
      <c r="Y176" s="476">
        <v>45394</v>
      </c>
      <c r="Z176" s="473">
        <v>220324</v>
      </c>
      <c r="AA176" s="398"/>
      <c r="AB176" s="400"/>
      <c r="AC176" s="401"/>
      <c r="AD176" s="401"/>
      <c r="AE176" s="329"/>
      <c r="AF176" s="329"/>
      <c r="AG176" s="330"/>
      <c r="AH176" s="280"/>
      <c r="AI176" s="331"/>
      <c r="AJ176" s="331"/>
      <c r="AK176" s="208"/>
      <c r="AL176" s="208"/>
      <c r="AM176" s="208"/>
      <c r="AN176" s="208"/>
      <c r="AO176" s="208"/>
      <c r="AP176" s="191"/>
      <c r="AQ176" s="312">
        <f t="shared" ca="1" si="24"/>
        <v>1.0009432099848647</v>
      </c>
    </row>
    <row r="177" spans="1:50" s="144" customFormat="1" ht="23.1" customHeight="1" x14ac:dyDescent="0.25">
      <c r="A177" s="449"/>
      <c r="B177" s="2">
        <v>1995</v>
      </c>
      <c r="C177" s="2" t="s">
        <v>461</v>
      </c>
      <c r="D177" s="4" t="s">
        <v>159</v>
      </c>
      <c r="E177" s="116">
        <f t="shared" ref="E177:F180" si="38">K177</f>
        <v>4100</v>
      </c>
      <c r="F177" s="117">
        <f t="shared" si="38"/>
        <v>2500</v>
      </c>
      <c r="G177" s="101"/>
      <c r="H177" s="45"/>
      <c r="I177" s="2"/>
      <c r="J177" s="33"/>
      <c r="K177" s="202">
        <f t="shared" si="31"/>
        <v>4100</v>
      </c>
      <c r="L177" s="202">
        <f t="shared" si="31"/>
        <v>2500</v>
      </c>
      <c r="M177" s="51"/>
      <c r="N177" s="13">
        <f t="shared" si="33"/>
        <v>4018.9749999999999</v>
      </c>
      <c r="O177" s="13">
        <f t="shared" si="34"/>
        <v>2411.3849999999998</v>
      </c>
      <c r="P177" s="51"/>
      <c r="Q177" s="601">
        <v>1607.59</v>
      </c>
      <c r="R177" s="587">
        <v>1607.59</v>
      </c>
      <c r="S177" s="587">
        <v>1607.59</v>
      </c>
      <c r="T177" s="562">
        <v>1461.45</v>
      </c>
      <c r="U177" s="562">
        <v>1461.45</v>
      </c>
      <c r="V177" s="554">
        <v>1461.45</v>
      </c>
      <c r="W177" s="477">
        <v>1461.45</v>
      </c>
      <c r="X177" s="477">
        <v>1461.45</v>
      </c>
      <c r="Y177" s="477">
        <v>1461.45</v>
      </c>
      <c r="Z177" s="450">
        <v>1353.1980000000001</v>
      </c>
      <c r="AA177" s="450">
        <v>1353.1980000000001</v>
      </c>
      <c r="AB177" s="436">
        <v>1230.18</v>
      </c>
      <c r="AC177" s="409">
        <v>1230.18</v>
      </c>
      <c r="AD177" s="409">
        <v>1230.18</v>
      </c>
      <c r="AE177" s="368">
        <v>1122.4250000000002</v>
      </c>
      <c r="AF177" s="305">
        <v>897.94</v>
      </c>
      <c r="AG177" s="289">
        <v>825.85249999999996</v>
      </c>
      <c r="AH177" s="277">
        <v>660.68200000000002</v>
      </c>
      <c r="AI177" s="263">
        <v>660.68200000000002</v>
      </c>
      <c r="AJ177" s="263">
        <v>660.68200000000002</v>
      </c>
      <c r="AK177" s="208">
        <v>594.60785999999996</v>
      </c>
      <c r="AL177" s="208">
        <v>594.60785999999996</v>
      </c>
      <c r="AM177" s="208">
        <v>594.60785999999996</v>
      </c>
      <c r="AN177" s="208">
        <v>594.60785999999996</v>
      </c>
      <c r="AO177" s="208">
        <v>536.26250000000005</v>
      </c>
      <c r="AP177" s="191">
        <v>429.01</v>
      </c>
      <c r="AQ177" s="312">
        <f t="shared" ca="1" si="24"/>
        <v>1</v>
      </c>
      <c r="AS177" s="34"/>
      <c r="AT177" s="34"/>
      <c r="AU177" s="34"/>
      <c r="AV177" s="34"/>
      <c r="AW177" s="34"/>
      <c r="AX177" s="34"/>
    </row>
    <row r="178" spans="1:50" s="144" customFormat="1" ht="23.1" customHeight="1" x14ac:dyDescent="0.25">
      <c r="A178" s="449"/>
      <c r="B178" s="2">
        <v>1996</v>
      </c>
      <c r="C178" s="2" t="s">
        <v>462</v>
      </c>
      <c r="D178" s="4" t="s">
        <v>160</v>
      </c>
      <c r="E178" s="116">
        <f t="shared" si="38"/>
        <v>6300</v>
      </c>
      <c r="F178" s="117">
        <f t="shared" si="38"/>
        <v>3800</v>
      </c>
      <c r="G178" s="101"/>
      <c r="H178" s="45"/>
      <c r="I178" s="2"/>
      <c r="J178" s="33"/>
      <c r="K178" s="202">
        <f t="shared" si="31"/>
        <v>6300</v>
      </c>
      <c r="L178" s="202">
        <f t="shared" si="31"/>
        <v>3800</v>
      </c>
      <c r="M178" s="51"/>
      <c r="N178" s="13">
        <f t="shared" si="33"/>
        <v>6231.5250000000005</v>
      </c>
      <c r="O178" s="13">
        <f t="shared" si="34"/>
        <v>3738.915</v>
      </c>
      <c r="P178" s="51"/>
      <c r="Q178" s="601">
        <v>2492.61</v>
      </c>
      <c r="R178" s="587">
        <v>2492.61</v>
      </c>
      <c r="S178" s="587">
        <v>2492.61</v>
      </c>
      <c r="T178" s="562">
        <v>2266</v>
      </c>
      <c r="U178" s="562">
        <v>2266</v>
      </c>
      <c r="V178" s="554">
        <v>2266</v>
      </c>
      <c r="W178" s="477">
        <v>2266</v>
      </c>
      <c r="X178" s="477">
        <v>2266</v>
      </c>
      <c r="Y178" s="477">
        <v>2266</v>
      </c>
      <c r="Z178" s="450">
        <v>2098.1620000000003</v>
      </c>
      <c r="AA178" s="450">
        <v>2098.1620000000003</v>
      </c>
      <c r="AB178" s="436">
        <v>1907.42</v>
      </c>
      <c r="AC178" s="409">
        <v>1907.42</v>
      </c>
      <c r="AD178" s="409">
        <v>1907.42</v>
      </c>
      <c r="AE178" s="368">
        <v>1740.35</v>
      </c>
      <c r="AF178" s="305">
        <v>1392.28</v>
      </c>
      <c r="AG178" s="289">
        <v>1280.5237500000001</v>
      </c>
      <c r="AH178" s="277">
        <v>1024.4190000000001</v>
      </c>
      <c r="AI178" s="263">
        <v>1024.4190000000001</v>
      </c>
      <c r="AJ178" s="263">
        <v>1024.4190000000001</v>
      </c>
      <c r="AK178" s="208">
        <v>921.98105999999996</v>
      </c>
      <c r="AL178" s="208">
        <v>921.98105999999996</v>
      </c>
      <c r="AM178" s="208">
        <v>921.98105999999996</v>
      </c>
      <c r="AN178" s="208">
        <v>921.98105999999996</v>
      </c>
      <c r="AO178" s="208">
        <v>831.51250000000005</v>
      </c>
      <c r="AP178" s="191">
        <v>665.21</v>
      </c>
      <c r="AQ178" s="312">
        <f t="shared" ca="1" si="24"/>
        <v>1</v>
      </c>
      <c r="AS178" s="34"/>
      <c r="AT178" s="34"/>
      <c r="AU178" s="34"/>
      <c r="AV178" s="34"/>
      <c r="AW178" s="34"/>
      <c r="AX178" s="34"/>
    </row>
    <row r="179" spans="1:50" s="144" customFormat="1" ht="23.1" customHeight="1" x14ac:dyDescent="0.25">
      <c r="A179" s="449"/>
      <c r="B179" s="2">
        <v>1997</v>
      </c>
      <c r="C179" s="2" t="s">
        <v>463</v>
      </c>
      <c r="D179" s="4" t="s">
        <v>161</v>
      </c>
      <c r="E179" s="116">
        <f t="shared" si="38"/>
        <v>8600</v>
      </c>
      <c r="F179" s="117">
        <f t="shared" si="38"/>
        <v>5200</v>
      </c>
      <c r="G179" s="101"/>
      <c r="H179" s="45"/>
      <c r="I179" s="2"/>
      <c r="J179" s="33"/>
      <c r="K179" s="202">
        <f t="shared" si="31"/>
        <v>8600</v>
      </c>
      <c r="L179" s="202">
        <f t="shared" si="31"/>
        <v>5200</v>
      </c>
      <c r="M179" s="51"/>
      <c r="N179" s="13">
        <f t="shared" si="33"/>
        <v>8535</v>
      </c>
      <c r="O179" s="13">
        <f t="shared" si="34"/>
        <v>5121</v>
      </c>
      <c r="P179" s="51"/>
      <c r="Q179" s="587">
        <v>3414</v>
      </c>
      <c r="R179" s="587">
        <v>3414</v>
      </c>
      <c r="S179" s="587">
        <v>3414</v>
      </c>
      <c r="T179" s="562">
        <v>3103.58</v>
      </c>
      <c r="U179" s="562">
        <v>3103.58</v>
      </c>
      <c r="V179" s="554">
        <v>3103.58</v>
      </c>
      <c r="W179" s="477">
        <v>3103.58</v>
      </c>
      <c r="X179" s="477">
        <v>3103.58</v>
      </c>
      <c r="Y179" s="477">
        <v>3103.58</v>
      </c>
      <c r="Z179" s="450">
        <v>2873.6840000000002</v>
      </c>
      <c r="AA179" s="450">
        <v>2873.6840000000002</v>
      </c>
      <c r="AB179" s="436">
        <v>2612.44</v>
      </c>
      <c r="AC179" s="409">
        <v>2612.44</v>
      </c>
      <c r="AD179" s="409">
        <v>2612.44</v>
      </c>
      <c r="AE179" s="368">
        <v>2383.6125000000002</v>
      </c>
      <c r="AF179" s="305">
        <v>1906.89</v>
      </c>
      <c r="AG179" s="289">
        <v>1753.8262500000001</v>
      </c>
      <c r="AH179" s="277">
        <v>1403.0610000000001</v>
      </c>
      <c r="AI179" s="263">
        <v>1403.0610000000001</v>
      </c>
      <c r="AJ179" s="263">
        <v>1403.0610000000001</v>
      </c>
      <c r="AK179" s="208">
        <v>1262.7568799999999</v>
      </c>
      <c r="AL179" s="208">
        <v>1262.7568799999999</v>
      </c>
      <c r="AM179" s="208">
        <v>1262.7568799999999</v>
      </c>
      <c r="AN179" s="208">
        <v>1262.7568799999999</v>
      </c>
      <c r="AO179" s="208">
        <v>1138.8500000000001</v>
      </c>
      <c r="AP179" s="191">
        <v>911.08</v>
      </c>
      <c r="AQ179" s="312">
        <f t="shared" ref="AQ179:AQ242" ca="1" si="39">Q179/OFFSET(Q179,0,1)</f>
        <v>1</v>
      </c>
      <c r="AS179" s="34"/>
      <c r="AT179" s="34"/>
      <c r="AU179" s="34"/>
      <c r="AV179" s="34"/>
      <c r="AW179" s="34"/>
      <c r="AX179" s="34"/>
    </row>
    <row r="180" spans="1:50" s="144" customFormat="1" ht="23.1" customHeight="1" x14ac:dyDescent="0.25">
      <c r="A180" s="449"/>
      <c r="B180" s="2">
        <v>1998</v>
      </c>
      <c r="C180" s="2" t="s">
        <v>464</v>
      </c>
      <c r="D180" s="4" t="s">
        <v>162</v>
      </c>
      <c r="E180" s="116">
        <f t="shared" si="38"/>
        <v>23900</v>
      </c>
      <c r="F180" s="117">
        <f t="shared" si="38"/>
        <v>14300</v>
      </c>
      <c r="G180" s="101"/>
      <c r="H180" s="45"/>
      <c r="I180" s="2"/>
      <c r="J180" s="33"/>
      <c r="K180" s="202">
        <f t="shared" si="31"/>
        <v>23900</v>
      </c>
      <c r="L180" s="202">
        <f t="shared" si="31"/>
        <v>14300</v>
      </c>
      <c r="M180" s="51"/>
      <c r="N180" s="13">
        <f t="shared" si="33"/>
        <v>23812.5</v>
      </c>
      <c r="O180" s="13">
        <f t="shared" si="34"/>
        <v>14287.5</v>
      </c>
      <c r="P180" s="51"/>
      <c r="Q180" s="587">
        <v>9525</v>
      </c>
      <c r="R180" s="587">
        <v>9525</v>
      </c>
      <c r="S180" s="587">
        <v>9525</v>
      </c>
      <c r="T180" s="562">
        <v>8658.09</v>
      </c>
      <c r="U180" s="562">
        <v>8658.09</v>
      </c>
      <c r="V180" s="554">
        <v>8658.09</v>
      </c>
      <c r="W180" s="477">
        <v>8658.09</v>
      </c>
      <c r="X180" s="477">
        <v>8658.09</v>
      </c>
      <c r="Y180" s="477">
        <v>8658.09</v>
      </c>
      <c r="Z180" s="450">
        <v>8017.4930000000004</v>
      </c>
      <c r="AA180" s="450">
        <v>8017.4930000000004</v>
      </c>
      <c r="AB180" s="436">
        <v>7288.63</v>
      </c>
      <c r="AC180" s="409">
        <v>7288.63</v>
      </c>
      <c r="AD180" s="409">
        <v>7288.63</v>
      </c>
      <c r="AE180" s="368">
        <v>6650.2124999999996</v>
      </c>
      <c r="AF180" s="305">
        <v>5320.17</v>
      </c>
      <c r="AG180" s="289">
        <v>4893.1162500000009</v>
      </c>
      <c r="AH180" s="277">
        <v>3914.4930000000004</v>
      </c>
      <c r="AI180" s="263">
        <v>3914.4930000000004</v>
      </c>
      <c r="AJ180" s="263">
        <v>3914.4930000000004</v>
      </c>
      <c r="AK180" s="208">
        <v>3523.0456799999997</v>
      </c>
      <c r="AL180" s="208">
        <v>3523.0456799999997</v>
      </c>
      <c r="AM180" s="208">
        <v>3523.0456799999997</v>
      </c>
      <c r="AN180" s="208">
        <v>3523.0456799999997</v>
      </c>
      <c r="AO180" s="208">
        <v>3177.3500000000004</v>
      </c>
      <c r="AP180" s="191">
        <v>2541.88</v>
      </c>
      <c r="AQ180" s="312">
        <f t="shared" ca="1" si="39"/>
        <v>1</v>
      </c>
      <c r="AS180" s="34"/>
      <c r="AT180" s="34"/>
      <c r="AU180" s="34"/>
      <c r="AV180" s="34"/>
      <c r="AW180" s="34"/>
      <c r="AX180" s="34"/>
    </row>
    <row r="181" spans="1:50" s="144" customFormat="1" ht="15" customHeight="1" x14ac:dyDescent="0.25">
      <c r="A181" s="2"/>
      <c r="B181" s="2"/>
      <c r="C181" s="2"/>
      <c r="D181" s="136"/>
      <c r="E181" s="138"/>
      <c r="F181" s="139"/>
      <c r="G181" s="99"/>
      <c r="H181" s="2"/>
      <c r="I181" s="2"/>
      <c r="J181" s="34"/>
      <c r="K181" s="202">
        <f t="shared" si="31"/>
        <v>0</v>
      </c>
      <c r="L181" s="202">
        <f t="shared" si="31"/>
        <v>0</v>
      </c>
      <c r="M181" s="2"/>
      <c r="N181" s="13"/>
      <c r="O181" s="13"/>
      <c r="P181" s="2"/>
      <c r="Q181" s="398"/>
      <c r="R181" s="398"/>
      <c r="S181" s="398"/>
      <c r="T181" s="398"/>
      <c r="U181" s="398"/>
      <c r="V181" s="398"/>
      <c r="W181" s="398"/>
      <c r="X181" s="398"/>
      <c r="Y181" s="398"/>
      <c r="Z181" s="398"/>
      <c r="AA181" s="398"/>
      <c r="AB181" s="400"/>
      <c r="AC181" s="401"/>
      <c r="AD181" s="401"/>
      <c r="AE181" s="329"/>
      <c r="AF181" s="329"/>
      <c r="AG181" s="330"/>
      <c r="AH181" s="280"/>
      <c r="AI181" s="331"/>
      <c r="AJ181" s="331"/>
      <c r="AK181" s="237"/>
      <c r="AL181" s="237"/>
      <c r="AM181" s="237"/>
      <c r="AN181" s="237"/>
      <c r="AO181" s="237"/>
      <c r="AP181" s="197"/>
      <c r="AQ181" s="312" t="e">
        <f t="shared" ca="1" si="39"/>
        <v>#DIV/0!</v>
      </c>
      <c r="AS181" s="34"/>
      <c r="AT181" s="34"/>
      <c r="AU181" s="34"/>
      <c r="AV181" s="34"/>
      <c r="AW181" s="34"/>
      <c r="AX181" s="34"/>
    </row>
    <row r="182" spans="1:50" s="144" customFormat="1" ht="23.1" hidden="1" customHeight="1" x14ac:dyDescent="0.25">
      <c r="A182" s="2"/>
      <c r="B182" s="2"/>
      <c r="C182" s="2"/>
      <c r="D182" s="136"/>
      <c r="E182" s="138"/>
      <c r="F182" s="139"/>
      <c r="G182" s="194" t="s">
        <v>780</v>
      </c>
      <c r="H182" s="182"/>
      <c r="I182" s="182"/>
      <c r="J182" s="33"/>
      <c r="K182" s="202">
        <f t="shared" si="31"/>
        <v>0</v>
      </c>
      <c r="L182" s="202">
        <f t="shared" si="31"/>
        <v>0</v>
      </c>
      <c r="M182" s="51"/>
      <c r="N182" s="13"/>
      <c r="O182" s="13"/>
      <c r="P182" s="51"/>
      <c r="Q182" s="398"/>
      <c r="R182" s="398"/>
      <c r="S182" s="398"/>
      <c r="T182" s="398"/>
      <c r="U182" s="398"/>
      <c r="V182" s="398"/>
      <c r="W182" s="398"/>
      <c r="X182" s="398"/>
      <c r="Y182" s="398"/>
      <c r="Z182" s="398"/>
      <c r="AA182" s="398"/>
      <c r="AB182" s="400"/>
      <c r="AC182" s="401"/>
      <c r="AD182" s="401"/>
      <c r="AE182" s="329"/>
      <c r="AF182" s="300"/>
      <c r="AG182" s="289"/>
      <c r="AH182" s="277"/>
      <c r="AI182" s="263"/>
      <c r="AJ182" s="263"/>
      <c r="AK182" s="208"/>
      <c r="AL182" s="208"/>
      <c r="AM182" s="208"/>
      <c r="AN182" s="208"/>
      <c r="AO182" s="208"/>
      <c r="AP182" s="191"/>
      <c r="AQ182" s="312" t="e">
        <f t="shared" ca="1" si="39"/>
        <v>#DIV/0!</v>
      </c>
      <c r="AS182" s="34"/>
      <c r="AT182" s="34"/>
      <c r="AU182" s="34"/>
      <c r="AV182" s="34"/>
      <c r="AW182" s="34"/>
      <c r="AX182" s="34"/>
    </row>
    <row r="183" spans="1:50" s="144" customFormat="1" ht="23.1" hidden="1" customHeight="1" x14ac:dyDescent="0.25">
      <c r="A183" s="2"/>
      <c r="B183" s="2">
        <v>2018</v>
      </c>
      <c r="C183" s="2" t="s">
        <v>730</v>
      </c>
      <c r="D183" s="4" t="s">
        <v>727</v>
      </c>
      <c r="E183" s="116">
        <f t="shared" ref="E183:F185" si="40">MROUND(K183+4.7,10)</f>
        <v>0</v>
      </c>
      <c r="F183" s="117">
        <f t="shared" si="40"/>
        <v>0</v>
      </c>
      <c r="G183" s="99"/>
      <c r="H183" s="2"/>
      <c r="I183" s="2"/>
      <c r="J183" s="33"/>
      <c r="K183" s="202">
        <f t="shared" si="31"/>
        <v>0</v>
      </c>
      <c r="L183" s="202">
        <f t="shared" si="31"/>
        <v>0</v>
      </c>
      <c r="M183" s="51"/>
      <c r="N183" s="13"/>
      <c r="O183" s="13"/>
      <c r="P183" s="51"/>
      <c r="Q183" s="398"/>
      <c r="R183" s="398"/>
      <c r="S183" s="398"/>
      <c r="T183" s="398"/>
      <c r="U183" s="398"/>
      <c r="V183" s="398"/>
      <c r="W183" s="398"/>
      <c r="X183" s="398"/>
      <c r="Y183" s="398"/>
      <c r="Z183" s="398"/>
      <c r="AA183" s="398"/>
      <c r="AB183" s="400"/>
      <c r="AC183" s="401"/>
      <c r="AD183" s="401"/>
      <c r="AE183" s="329"/>
      <c r="AF183" s="303"/>
      <c r="AG183" s="289"/>
      <c r="AH183" s="277"/>
      <c r="AI183" s="263"/>
      <c r="AJ183" s="263"/>
      <c r="AK183" s="208"/>
      <c r="AL183" s="208"/>
      <c r="AM183" s="208"/>
      <c r="AN183" s="208"/>
      <c r="AO183" s="208"/>
      <c r="AP183" s="191"/>
      <c r="AQ183" s="312" t="e">
        <f t="shared" ca="1" si="39"/>
        <v>#DIV/0!</v>
      </c>
      <c r="AS183" s="34"/>
      <c r="AT183" s="34"/>
      <c r="AU183" s="34"/>
      <c r="AV183" s="34"/>
      <c r="AW183" s="34"/>
      <c r="AX183" s="34"/>
    </row>
    <row r="184" spans="1:50" s="144" customFormat="1" ht="23.1" hidden="1" customHeight="1" x14ac:dyDescent="0.25">
      <c r="A184" s="2"/>
      <c r="B184" s="2">
        <v>2018</v>
      </c>
      <c r="C184" s="2" t="s">
        <v>730</v>
      </c>
      <c r="D184" s="4" t="s">
        <v>728</v>
      </c>
      <c r="E184" s="116">
        <f t="shared" si="40"/>
        <v>0</v>
      </c>
      <c r="F184" s="117">
        <f t="shared" si="40"/>
        <v>0</v>
      </c>
      <c r="G184" s="99"/>
      <c r="H184" s="2"/>
      <c r="I184" s="2"/>
      <c r="J184" s="33"/>
      <c r="K184" s="202">
        <f t="shared" si="31"/>
        <v>0</v>
      </c>
      <c r="L184" s="202">
        <f t="shared" si="31"/>
        <v>0</v>
      </c>
      <c r="M184" s="51"/>
      <c r="N184" s="13"/>
      <c r="O184" s="13"/>
      <c r="P184" s="51"/>
      <c r="Q184" s="398"/>
      <c r="R184" s="398"/>
      <c r="S184" s="398"/>
      <c r="T184" s="398"/>
      <c r="U184" s="398"/>
      <c r="V184" s="398"/>
      <c r="W184" s="398"/>
      <c r="X184" s="398"/>
      <c r="Y184" s="398"/>
      <c r="Z184" s="398"/>
      <c r="AA184" s="398"/>
      <c r="AB184" s="400"/>
      <c r="AC184" s="401"/>
      <c r="AD184" s="401"/>
      <c r="AE184" s="329"/>
      <c r="AF184" s="303"/>
      <c r="AG184" s="289"/>
      <c r="AH184" s="277"/>
      <c r="AI184" s="263"/>
      <c r="AJ184" s="263"/>
      <c r="AK184" s="208"/>
      <c r="AL184" s="208"/>
      <c r="AM184" s="208"/>
      <c r="AN184" s="208"/>
      <c r="AO184" s="208"/>
      <c r="AP184" s="191"/>
      <c r="AQ184" s="312" t="e">
        <f t="shared" ca="1" si="39"/>
        <v>#DIV/0!</v>
      </c>
      <c r="AS184" s="34"/>
      <c r="AT184" s="34"/>
      <c r="AU184" s="34"/>
      <c r="AV184" s="34"/>
      <c r="AW184" s="34"/>
      <c r="AX184" s="34"/>
    </row>
    <row r="185" spans="1:50" s="144" customFormat="1" ht="23.1" hidden="1" customHeight="1" x14ac:dyDescent="0.25">
      <c r="A185" s="2"/>
      <c r="B185" s="2">
        <v>2018</v>
      </c>
      <c r="C185" s="2" t="s">
        <v>730</v>
      </c>
      <c r="D185" s="4" t="s">
        <v>729</v>
      </c>
      <c r="E185" s="116">
        <f t="shared" si="40"/>
        <v>0</v>
      </c>
      <c r="F185" s="117">
        <f t="shared" si="40"/>
        <v>0</v>
      </c>
      <c r="G185" s="99"/>
      <c r="H185" s="2"/>
      <c r="I185" s="2"/>
      <c r="J185" s="33"/>
      <c r="K185" s="202">
        <f t="shared" si="31"/>
        <v>0</v>
      </c>
      <c r="L185" s="202">
        <f t="shared" si="31"/>
        <v>0</v>
      </c>
      <c r="M185" s="51"/>
      <c r="N185" s="13"/>
      <c r="O185" s="13"/>
      <c r="P185" s="51"/>
      <c r="Q185" s="398"/>
      <c r="R185" s="398"/>
      <c r="S185" s="398"/>
      <c r="T185" s="398"/>
      <c r="U185" s="398"/>
      <c r="V185" s="398"/>
      <c r="W185" s="398"/>
      <c r="X185" s="398"/>
      <c r="Y185" s="398"/>
      <c r="Z185" s="398"/>
      <c r="AA185" s="398"/>
      <c r="AB185" s="400"/>
      <c r="AC185" s="401"/>
      <c r="AD185" s="401"/>
      <c r="AE185" s="329"/>
      <c r="AF185" s="303"/>
      <c r="AG185" s="289"/>
      <c r="AH185" s="277"/>
      <c r="AI185" s="263"/>
      <c r="AJ185" s="263"/>
      <c r="AK185" s="208"/>
      <c r="AL185" s="208"/>
      <c r="AM185" s="208"/>
      <c r="AN185" s="208"/>
      <c r="AO185" s="208"/>
      <c r="AP185" s="191"/>
      <c r="AQ185" s="312" t="e">
        <f t="shared" ca="1" si="39"/>
        <v>#DIV/0!</v>
      </c>
      <c r="AS185" s="34"/>
      <c r="AT185" s="34"/>
      <c r="AU185" s="34"/>
      <c r="AV185" s="34"/>
      <c r="AW185" s="34"/>
      <c r="AX185" s="34"/>
    </row>
    <row r="186" spans="1:50" s="144" customFormat="1" ht="23.1" hidden="1" customHeight="1" x14ac:dyDescent="0.25">
      <c r="A186" s="2"/>
      <c r="B186" s="2"/>
      <c r="C186" s="2"/>
      <c r="D186" s="136"/>
      <c r="E186" s="138"/>
      <c r="F186" s="139"/>
      <c r="G186" s="99"/>
      <c r="H186" s="2"/>
      <c r="I186" s="2"/>
      <c r="J186" s="34"/>
      <c r="K186" s="202">
        <f t="shared" si="31"/>
        <v>0</v>
      </c>
      <c r="L186" s="202">
        <f t="shared" si="31"/>
        <v>0</v>
      </c>
      <c r="M186" s="2"/>
      <c r="N186" s="13"/>
      <c r="O186" s="13"/>
      <c r="P186" s="2"/>
      <c r="Q186" s="398"/>
      <c r="R186" s="398"/>
      <c r="S186" s="398"/>
      <c r="T186" s="398"/>
      <c r="U186" s="398"/>
      <c r="V186" s="398"/>
      <c r="W186" s="398"/>
      <c r="X186" s="398"/>
      <c r="Y186" s="398"/>
      <c r="Z186" s="398"/>
      <c r="AA186" s="398"/>
      <c r="AB186" s="400"/>
      <c r="AC186" s="401"/>
      <c r="AD186" s="401"/>
      <c r="AE186" s="329"/>
      <c r="AF186" s="332"/>
      <c r="AG186" s="330"/>
      <c r="AH186" s="280"/>
      <c r="AI186" s="331"/>
      <c r="AJ186" s="331"/>
      <c r="AK186" s="237"/>
      <c r="AL186" s="237"/>
      <c r="AM186" s="237"/>
      <c r="AN186" s="237"/>
      <c r="AO186" s="237"/>
      <c r="AP186" s="197"/>
      <c r="AQ186" s="312" t="e">
        <f t="shared" ca="1" si="39"/>
        <v>#DIV/0!</v>
      </c>
      <c r="AS186" s="34"/>
      <c r="AT186" s="34"/>
      <c r="AU186" s="34"/>
      <c r="AV186" s="34"/>
      <c r="AW186" s="34"/>
      <c r="AX186" s="34"/>
    </row>
    <row r="187" spans="1:50" s="144" customFormat="1" ht="23.1" customHeight="1" x14ac:dyDescent="0.25">
      <c r="A187" s="2"/>
      <c r="B187" s="2"/>
      <c r="C187" s="2"/>
      <c r="D187" s="615" t="s">
        <v>56</v>
      </c>
      <c r="E187" s="615"/>
      <c r="F187" s="615"/>
      <c r="G187" s="615"/>
      <c r="H187" s="615"/>
      <c r="I187" s="615"/>
      <c r="J187" s="34"/>
      <c r="K187" s="202">
        <f t="shared" si="31"/>
        <v>0</v>
      </c>
      <c r="L187" s="202">
        <f t="shared" si="31"/>
        <v>0</v>
      </c>
      <c r="M187" s="2"/>
      <c r="N187" s="13"/>
      <c r="O187" s="13"/>
      <c r="P187" s="2"/>
      <c r="Q187" s="588">
        <v>45589</v>
      </c>
      <c r="R187" s="588">
        <v>45589</v>
      </c>
      <c r="S187" s="588">
        <v>45589</v>
      </c>
      <c r="T187" s="571">
        <v>45569</v>
      </c>
      <c r="U187" s="571">
        <v>45569</v>
      </c>
      <c r="V187" s="553">
        <v>45483</v>
      </c>
      <c r="W187" s="476">
        <v>45455</v>
      </c>
      <c r="X187" s="476">
        <v>45425</v>
      </c>
      <c r="Y187" s="476">
        <v>45394</v>
      </c>
      <c r="Z187" s="473">
        <v>220324</v>
      </c>
      <c r="AA187" s="398"/>
      <c r="AB187" s="400"/>
      <c r="AC187" s="401"/>
      <c r="AD187" s="401"/>
      <c r="AE187" s="329"/>
      <c r="AF187" s="332"/>
      <c r="AG187" s="330"/>
      <c r="AH187" s="280"/>
      <c r="AI187" s="331"/>
      <c r="AJ187" s="331"/>
      <c r="AK187" s="237"/>
      <c r="AL187" s="237"/>
      <c r="AM187" s="237"/>
      <c r="AN187" s="237"/>
      <c r="AO187" s="237"/>
      <c r="AP187" s="197"/>
      <c r="AQ187" s="312">
        <f t="shared" ca="1" si="39"/>
        <v>1</v>
      </c>
      <c r="AS187" s="34"/>
      <c r="AT187" s="34"/>
      <c r="AU187" s="34"/>
      <c r="AV187" s="34"/>
      <c r="AW187" s="34"/>
      <c r="AX187" s="34"/>
    </row>
    <row r="188" spans="1:50" s="144" customFormat="1" ht="23.1" customHeight="1" x14ac:dyDescent="0.25">
      <c r="A188" s="449"/>
      <c r="B188" s="2">
        <v>2018</v>
      </c>
      <c r="C188" s="2" t="s">
        <v>473</v>
      </c>
      <c r="D188" s="4" t="s">
        <v>171</v>
      </c>
      <c r="E188" s="116">
        <f t="shared" ref="E188:F191" si="41">K188</f>
        <v>2600</v>
      </c>
      <c r="F188" s="117">
        <f t="shared" si="41"/>
        <v>1600</v>
      </c>
      <c r="G188" s="101"/>
      <c r="H188" s="2"/>
      <c r="I188" s="2"/>
      <c r="J188" s="33"/>
      <c r="K188" s="202">
        <f t="shared" si="31"/>
        <v>2600</v>
      </c>
      <c r="L188" s="202">
        <f t="shared" si="31"/>
        <v>1600</v>
      </c>
      <c r="M188" s="51"/>
      <c r="N188" s="13">
        <f t="shared" si="33"/>
        <v>2511.2750000000001</v>
      </c>
      <c r="O188" s="13">
        <f t="shared" si="34"/>
        <v>1506.7649999999999</v>
      </c>
      <c r="P188" s="51"/>
      <c r="Q188" s="587">
        <v>1004.51</v>
      </c>
      <c r="R188" s="587">
        <v>1004.51</v>
      </c>
      <c r="S188" s="587">
        <v>1004.51</v>
      </c>
      <c r="T188" s="562">
        <v>913.19</v>
      </c>
      <c r="U188" s="562">
        <v>913.19</v>
      </c>
      <c r="V188" s="554">
        <v>913.19</v>
      </c>
      <c r="W188" s="477">
        <v>913.19</v>
      </c>
      <c r="X188" s="477">
        <v>913.19</v>
      </c>
      <c r="Y188" s="477">
        <v>913.19</v>
      </c>
      <c r="Z188" s="450">
        <v>845.68000000000006</v>
      </c>
      <c r="AA188" s="450">
        <v>845.68000000000006</v>
      </c>
      <c r="AB188" s="436">
        <v>768.8</v>
      </c>
      <c r="AC188" s="409">
        <v>768.8</v>
      </c>
      <c r="AD188" s="409">
        <v>768.8</v>
      </c>
      <c r="AE188" s="368">
        <v>701.35</v>
      </c>
      <c r="AF188" s="305">
        <v>561.08000000000004</v>
      </c>
      <c r="AG188" s="289">
        <v>536.70000000000005</v>
      </c>
      <c r="AH188" s="277">
        <v>429.36</v>
      </c>
      <c r="AI188" s="263">
        <v>429.36</v>
      </c>
      <c r="AJ188" s="263">
        <v>429.36</v>
      </c>
      <c r="AK188" s="208">
        <v>386.41679999999997</v>
      </c>
      <c r="AL188" s="208">
        <v>386.41679999999997</v>
      </c>
      <c r="AM188" s="208">
        <v>386.41679999999997</v>
      </c>
      <c r="AN188" s="208">
        <v>386.41679999999997</v>
      </c>
      <c r="AO188" s="208">
        <v>348.5</v>
      </c>
      <c r="AP188" s="191">
        <v>278.8</v>
      </c>
      <c r="AQ188" s="312">
        <f t="shared" ca="1" si="39"/>
        <v>1</v>
      </c>
      <c r="AS188" s="34"/>
      <c r="AT188" s="34"/>
      <c r="AU188" s="34"/>
      <c r="AV188" s="34"/>
      <c r="AW188" s="34"/>
      <c r="AX188" s="34"/>
    </row>
    <row r="189" spans="1:50" s="144" customFormat="1" ht="23.1" customHeight="1" x14ac:dyDescent="0.25">
      <c r="A189" s="449"/>
      <c r="B189" s="2">
        <v>2019</v>
      </c>
      <c r="C189" s="2" t="s">
        <v>474</v>
      </c>
      <c r="D189" s="4" t="s">
        <v>172</v>
      </c>
      <c r="E189" s="116">
        <f t="shared" si="41"/>
        <v>4300</v>
      </c>
      <c r="F189" s="117">
        <f t="shared" si="41"/>
        <v>2600</v>
      </c>
      <c r="G189" s="101"/>
      <c r="H189" s="2"/>
      <c r="I189" s="2"/>
      <c r="J189" s="33"/>
      <c r="K189" s="202">
        <f t="shared" si="31"/>
        <v>4300</v>
      </c>
      <c r="L189" s="202">
        <f t="shared" si="31"/>
        <v>2600</v>
      </c>
      <c r="M189" s="51"/>
      <c r="N189" s="13">
        <f t="shared" si="33"/>
        <v>4233.05</v>
      </c>
      <c r="O189" s="13">
        <f t="shared" si="34"/>
        <v>2539.83</v>
      </c>
      <c r="P189" s="51"/>
      <c r="Q189" s="587">
        <v>1693.22</v>
      </c>
      <c r="R189" s="587">
        <v>1693.22</v>
      </c>
      <c r="S189" s="587">
        <v>1693.22</v>
      </c>
      <c r="T189" s="562">
        <v>1539.3</v>
      </c>
      <c r="U189" s="562">
        <v>1539.3</v>
      </c>
      <c r="V189" s="554">
        <v>1539.3</v>
      </c>
      <c r="W189" s="477">
        <v>1539.3</v>
      </c>
      <c r="X189" s="477">
        <v>1539.3</v>
      </c>
      <c r="Y189" s="477">
        <v>1539.3</v>
      </c>
      <c r="Z189" s="450">
        <v>1425.2700000000002</v>
      </c>
      <c r="AA189" s="450">
        <v>1425.2700000000002</v>
      </c>
      <c r="AB189" s="436">
        <v>1295.7</v>
      </c>
      <c r="AC189" s="409">
        <v>1295.7</v>
      </c>
      <c r="AD189" s="409">
        <v>1295.7</v>
      </c>
      <c r="AE189" s="368">
        <v>1182.2125000000001</v>
      </c>
      <c r="AF189" s="305">
        <v>945.77</v>
      </c>
      <c r="AG189" s="289">
        <v>869.85</v>
      </c>
      <c r="AH189" s="277">
        <v>695.88</v>
      </c>
      <c r="AI189" s="263">
        <v>695.88</v>
      </c>
      <c r="AJ189" s="263">
        <v>695.88</v>
      </c>
      <c r="AK189" s="208">
        <v>626.29181999999992</v>
      </c>
      <c r="AL189" s="208">
        <v>626.29181999999992</v>
      </c>
      <c r="AM189" s="208">
        <v>626.29181999999992</v>
      </c>
      <c r="AN189" s="208">
        <v>626.29181999999992</v>
      </c>
      <c r="AO189" s="208">
        <v>564.83749999999998</v>
      </c>
      <c r="AP189" s="191">
        <v>451.87</v>
      </c>
      <c r="AQ189" s="312">
        <f t="shared" ca="1" si="39"/>
        <v>1</v>
      </c>
      <c r="AS189" s="34"/>
      <c r="AT189" s="34"/>
      <c r="AU189" s="34"/>
      <c r="AV189" s="34"/>
      <c r="AW189" s="34"/>
      <c r="AX189" s="34"/>
    </row>
    <row r="190" spans="1:50" s="144" customFormat="1" ht="23.1" customHeight="1" x14ac:dyDescent="0.25">
      <c r="A190" s="449"/>
      <c r="B190" s="2">
        <v>2020</v>
      </c>
      <c r="C190" s="2" t="s">
        <v>475</v>
      </c>
      <c r="D190" s="4" t="s">
        <v>735</v>
      </c>
      <c r="E190" s="116">
        <f t="shared" si="41"/>
        <v>11200</v>
      </c>
      <c r="F190" s="117">
        <f t="shared" si="41"/>
        <v>6700</v>
      </c>
      <c r="G190" s="101"/>
      <c r="H190" s="2"/>
      <c r="I190" s="2"/>
      <c r="J190" s="33"/>
      <c r="K190" s="202">
        <f t="shared" si="31"/>
        <v>11200</v>
      </c>
      <c r="L190" s="202">
        <f t="shared" si="31"/>
        <v>6700</v>
      </c>
      <c r="M190" s="51"/>
      <c r="N190" s="13">
        <f t="shared" si="33"/>
        <v>11163.675000000001</v>
      </c>
      <c r="O190" s="13">
        <f t="shared" si="34"/>
        <v>6698.2049999999999</v>
      </c>
      <c r="P190" s="51"/>
      <c r="Q190" s="587">
        <v>4465.47</v>
      </c>
      <c r="R190" s="587">
        <v>4465.47</v>
      </c>
      <c r="S190" s="587">
        <v>4465.47</v>
      </c>
      <c r="T190" s="562">
        <v>4060</v>
      </c>
      <c r="U190" s="562">
        <v>4060</v>
      </c>
      <c r="V190" s="554">
        <v>4060</v>
      </c>
      <c r="W190" s="547">
        <v>4060</v>
      </c>
      <c r="X190" s="477">
        <v>4059.52</v>
      </c>
      <c r="Y190" s="477">
        <v>4059.52</v>
      </c>
      <c r="Z190" s="450">
        <v>3758.8100000000004</v>
      </c>
      <c r="AA190" s="450">
        <v>3758.8100000000004</v>
      </c>
      <c r="AB190" s="436">
        <v>3417.1</v>
      </c>
      <c r="AC190" s="409">
        <v>3417.1</v>
      </c>
      <c r="AD190" s="409">
        <v>3417.1</v>
      </c>
      <c r="AE190" s="368">
        <v>3117.7874999999999</v>
      </c>
      <c r="AF190" s="305">
        <v>2494.23</v>
      </c>
      <c r="AG190" s="289">
        <v>2294.0250000000001</v>
      </c>
      <c r="AH190" s="277">
        <v>1835.22</v>
      </c>
      <c r="AI190" s="263">
        <v>1835.22</v>
      </c>
      <c r="AJ190" s="263">
        <v>1835.22</v>
      </c>
      <c r="AK190" s="208">
        <v>1651.6961999999999</v>
      </c>
      <c r="AL190" s="208">
        <v>1651.6961999999999</v>
      </c>
      <c r="AM190" s="208">
        <v>1651.6961999999999</v>
      </c>
      <c r="AN190" s="208">
        <v>1651.6961999999999</v>
      </c>
      <c r="AO190" s="208">
        <v>1489.625</v>
      </c>
      <c r="AP190" s="191">
        <v>1191.7</v>
      </c>
      <c r="AQ190" s="312">
        <f t="shared" ca="1" si="39"/>
        <v>1</v>
      </c>
      <c r="AS190" s="34"/>
      <c r="AT190" s="34"/>
      <c r="AU190" s="34"/>
      <c r="AV190" s="34"/>
      <c r="AW190" s="34"/>
      <c r="AX190" s="34"/>
    </row>
    <row r="191" spans="1:50" s="144" customFormat="1" ht="23.1" customHeight="1" x14ac:dyDescent="0.25">
      <c r="A191" s="449"/>
      <c r="B191" s="2">
        <v>2021</v>
      </c>
      <c r="C191" s="2" t="s">
        <v>476</v>
      </c>
      <c r="D191" s="4" t="s">
        <v>736</v>
      </c>
      <c r="E191" s="116">
        <f t="shared" si="41"/>
        <v>22400</v>
      </c>
      <c r="F191" s="117">
        <f t="shared" si="41"/>
        <v>13500</v>
      </c>
      <c r="G191" s="101"/>
      <c r="H191" s="2"/>
      <c r="I191" s="2"/>
      <c r="J191" s="33"/>
      <c r="K191" s="202">
        <f t="shared" si="31"/>
        <v>22400</v>
      </c>
      <c r="L191" s="202">
        <f t="shared" si="31"/>
        <v>13500</v>
      </c>
      <c r="M191" s="51"/>
      <c r="N191" s="13">
        <f t="shared" si="33"/>
        <v>22352.5</v>
      </c>
      <c r="O191" s="13">
        <f t="shared" si="34"/>
        <v>13411.5</v>
      </c>
      <c r="P191" s="51"/>
      <c r="Q191" s="587">
        <v>8941</v>
      </c>
      <c r="R191" s="587">
        <v>8941</v>
      </c>
      <c r="S191" s="587">
        <v>8941</v>
      </c>
      <c r="T191" s="562">
        <v>8128.18</v>
      </c>
      <c r="U191" s="562">
        <v>8128.18</v>
      </c>
      <c r="V191" s="554">
        <v>8128.18</v>
      </c>
      <c r="W191" s="477">
        <v>8128.18</v>
      </c>
      <c r="X191" s="477">
        <v>8128.18</v>
      </c>
      <c r="Y191" s="477">
        <v>8128.18</v>
      </c>
      <c r="Z191" s="450">
        <v>7527.3</v>
      </c>
      <c r="AA191" s="450">
        <v>7527.3</v>
      </c>
      <c r="AB191" s="436">
        <v>6843</v>
      </c>
      <c r="AC191" s="409">
        <v>6843</v>
      </c>
      <c r="AD191" s="409">
        <v>6843</v>
      </c>
      <c r="AE191" s="368">
        <v>6243.6125000000002</v>
      </c>
      <c r="AF191" s="305">
        <v>4994.8900000000003</v>
      </c>
      <c r="AG191" s="289">
        <v>4593.2375000000002</v>
      </c>
      <c r="AH191" s="277">
        <v>3674.59</v>
      </c>
      <c r="AI191" s="263">
        <v>3674.59</v>
      </c>
      <c r="AJ191" s="263">
        <v>3674.59</v>
      </c>
      <c r="AK191" s="208">
        <v>3307.6751399999994</v>
      </c>
      <c r="AL191" s="208">
        <v>3307.6751399999994</v>
      </c>
      <c r="AM191" s="208">
        <v>3307.6751399999994</v>
      </c>
      <c r="AN191" s="208">
        <v>3307.6751399999994</v>
      </c>
      <c r="AO191" s="208">
        <v>2983.1124999999997</v>
      </c>
      <c r="AP191" s="191">
        <v>2386.4899999999998</v>
      </c>
      <c r="AQ191" s="312">
        <f t="shared" ca="1" si="39"/>
        <v>1</v>
      </c>
      <c r="AS191" s="34"/>
      <c r="AT191" s="34"/>
      <c r="AU191" s="34"/>
      <c r="AV191" s="34"/>
      <c r="AW191" s="34"/>
      <c r="AX191" s="34"/>
    </row>
    <row r="192" spans="1:50" s="144" customFormat="1" ht="15" customHeight="1" x14ac:dyDescent="0.25">
      <c r="A192" s="2"/>
      <c r="B192" s="2"/>
      <c r="C192" s="2"/>
      <c r="D192" s="136"/>
      <c r="E192" s="138"/>
      <c r="F192" s="139"/>
      <c r="G192" s="99"/>
      <c r="H192" s="2"/>
      <c r="I192" s="2"/>
      <c r="J192" s="34"/>
      <c r="K192" s="202">
        <f t="shared" si="31"/>
        <v>0</v>
      </c>
      <c r="L192" s="202">
        <f t="shared" si="31"/>
        <v>0</v>
      </c>
      <c r="M192" s="2"/>
      <c r="N192" s="13">
        <f t="shared" si="33"/>
        <v>0</v>
      </c>
      <c r="O192" s="13">
        <f t="shared" si="34"/>
        <v>0</v>
      </c>
      <c r="P192" s="2"/>
      <c r="Q192" s="398"/>
      <c r="R192" s="398"/>
      <c r="S192" s="398"/>
      <c r="T192" s="398"/>
      <c r="U192" s="398"/>
      <c r="V192" s="398"/>
      <c r="W192" s="398"/>
      <c r="X192" s="398">
        <v>0</v>
      </c>
      <c r="Y192" s="398">
        <v>0</v>
      </c>
      <c r="Z192" s="398">
        <v>0</v>
      </c>
      <c r="AA192" s="398">
        <v>0</v>
      </c>
      <c r="AB192" s="400"/>
      <c r="AC192" s="401"/>
      <c r="AD192" s="401"/>
      <c r="AE192" s="329"/>
      <c r="AF192" s="329"/>
      <c r="AG192" s="330"/>
      <c r="AH192" s="280"/>
      <c r="AI192" s="331"/>
      <c r="AJ192" s="331"/>
      <c r="AK192" s="208"/>
      <c r="AL192" s="208"/>
      <c r="AM192" s="208"/>
      <c r="AN192" s="208"/>
      <c r="AO192" s="208"/>
      <c r="AP192" s="191"/>
      <c r="AQ192" s="312" t="e">
        <f t="shared" ca="1" si="39"/>
        <v>#DIV/0!</v>
      </c>
      <c r="AS192" s="34"/>
      <c r="AT192" s="34"/>
      <c r="AU192" s="34"/>
      <c r="AV192" s="34"/>
      <c r="AW192" s="34"/>
      <c r="AX192" s="34"/>
    </row>
    <row r="193" spans="1:50" s="144" customFormat="1" ht="23.1" customHeight="1" x14ac:dyDescent="0.25">
      <c r="A193" s="2"/>
      <c r="B193" s="2"/>
      <c r="C193" s="2"/>
      <c r="D193" s="615" t="s">
        <v>284</v>
      </c>
      <c r="E193" s="615"/>
      <c r="F193" s="615"/>
      <c r="G193" s="615"/>
      <c r="H193" s="615"/>
      <c r="I193" s="615"/>
      <c r="J193" s="34"/>
      <c r="K193" s="202">
        <f t="shared" si="31"/>
        <v>114000</v>
      </c>
      <c r="L193" s="202">
        <f t="shared" si="31"/>
        <v>68400</v>
      </c>
      <c r="M193" s="2"/>
      <c r="N193" s="13">
        <f t="shared" si="33"/>
        <v>113972.5</v>
      </c>
      <c r="O193" s="13">
        <f t="shared" si="34"/>
        <v>68383.5</v>
      </c>
      <c r="P193" s="2"/>
      <c r="Q193" s="588">
        <v>45589</v>
      </c>
      <c r="R193" s="588">
        <v>45589</v>
      </c>
      <c r="S193" s="588">
        <v>45589</v>
      </c>
      <c r="T193" s="571">
        <v>45569</v>
      </c>
      <c r="U193" s="571">
        <v>45569</v>
      </c>
      <c r="V193" s="553">
        <v>45483</v>
      </c>
      <c r="W193" s="476">
        <v>45455</v>
      </c>
      <c r="X193" s="476">
        <v>45425</v>
      </c>
      <c r="Y193" s="476">
        <v>45394</v>
      </c>
      <c r="Z193" s="473">
        <v>220324</v>
      </c>
      <c r="AA193" s="398"/>
      <c r="AB193" s="400"/>
      <c r="AC193" s="401"/>
      <c r="AD193" s="401"/>
      <c r="AE193" s="329"/>
      <c r="AF193" s="329"/>
      <c r="AG193" s="330"/>
      <c r="AH193" s="280"/>
      <c r="AI193" s="331"/>
      <c r="AJ193" s="331"/>
      <c r="AK193" s="208"/>
      <c r="AL193" s="208"/>
      <c r="AM193" s="208"/>
      <c r="AN193" s="208"/>
      <c r="AO193" s="208"/>
      <c r="AP193" s="191"/>
      <c r="AQ193" s="312">
        <f t="shared" ca="1" si="39"/>
        <v>1</v>
      </c>
      <c r="AS193" s="34"/>
      <c r="AT193" s="34"/>
      <c r="AU193" s="34"/>
      <c r="AV193" s="34"/>
      <c r="AW193" s="34"/>
      <c r="AX193" s="34"/>
    </row>
    <row r="194" spans="1:50" s="144" customFormat="1" ht="23.1" customHeight="1" x14ac:dyDescent="0.25">
      <c r="A194" s="449" t="s">
        <v>251</v>
      </c>
      <c r="B194" s="2">
        <v>1884</v>
      </c>
      <c r="C194" s="2" t="s">
        <v>402</v>
      </c>
      <c r="D194" s="4" t="s">
        <v>109</v>
      </c>
      <c r="E194" s="116">
        <f t="shared" ref="E194:F201" si="42">K194</f>
        <v>2000</v>
      </c>
      <c r="F194" s="117">
        <f t="shared" si="42"/>
        <v>1200</v>
      </c>
      <c r="G194" s="101"/>
      <c r="H194" s="2"/>
      <c r="I194" s="2"/>
      <c r="J194" s="33"/>
      <c r="K194" s="202">
        <f t="shared" si="31"/>
        <v>2000</v>
      </c>
      <c r="L194" s="202">
        <f t="shared" si="31"/>
        <v>1200</v>
      </c>
      <c r="M194" s="51"/>
      <c r="N194" s="13">
        <f t="shared" si="33"/>
        <v>1915</v>
      </c>
      <c r="O194" s="13">
        <f t="shared" si="34"/>
        <v>1149</v>
      </c>
      <c r="P194" s="51"/>
      <c r="Q194" s="587">
        <v>766</v>
      </c>
      <c r="R194" s="587">
        <v>766</v>
      </c>
      <c r="S194" s="587">
        <v>766</v>
      </c>
      <c r="T194" s="562">
        <v>696.37</v>
      </c>
      <c r="U194" s="562">
        <v>696.37</v>
      </c>
      <c r="V194" s="554">
        <v>696.37</v>
      </c>
      <c r="W194" s="477">
        <v>696.37</v>
      </c>
      <c r="X194" s="477">
        <v>696.37</v>
      </c>
      <c r="Y194" s="477">
        <v>696.37</v>
      </c>
      <c r="Z194" s="450">
        <v>644.76499999999999</v>
      </c>
      <c r="AA194" s="450">
        <v>644.76499999999999</v>
      </c>
      <c r="AB194" s="436">
        <v>586.15</v>
      </c>
      <c r="AC194" s="409">
        <v>586.15</v>
      </c>
      <c r="AD194" s="409">
        <v>586.15</v>
      </c>
      <c r="AE194" s="368">
        <v>534.8125</v>
      </c>
      <c r="AF194" s="305">
        <v>427.85</v>
      </c>
      <c r="AG194" s="289">
        <v>409.22750000000002</v>
      </c>
      <c r="AH194" s="277">
        <v>327.38200000000001</v>
      </c>
      <c r="AI194" s="263">
        <v>327.38200000000001</v>
      </c>
      <c r="AJ194" s="263">
        <v>327.38200000000001</v>
      </c>
      <c r="AK194" s="208">
        <v>294.64974000000001</v>
      </c>
      <c r="AL194" s="208">
        <v>294.64974000000001</v>
      </c>
      <c r="AM194" s="208">
        <v>294.64974000000001</v>
      </c>
      <c r="AN194" s="208">
        <v>294.64974000000001</v>
      </c>
      <c r="AO194" s="208">
        <v>265.73750000000001</v>
      </c>
      <c r="AP194" s="190">
        <v>212.59</v>
      </c>
      <c r="AQ194" s="312">
        <f t="shared" ca="1" si="39"/>
        <v>1</v>
      </c>
      <c r="AS194" s="34"/>
      <c r="AT194" s="34"/>
      <c r="AU194" s="34"/>
      <c r="AV194" s="34"/>
      <c r="AW194" s="34"/>
      <c r="AX194" s="34"/>
    </row>
    <row r="195" spans="1:50" s="144" customFormat="1" ht="23.1" customHeight="1" x14ac:dyDescent="0.25">
      <c r="A195" s="449" t="s">
        <v>251</v>
      </c>
      <c r="B195" s="2">
        <v>1885</v>
      </c>
      <c r="C195" s="2" t="s">
        <v>403</v>
      </c>
      <c r="D195" s="4" t="s">
        <v>110</v>
      </c>
      <c r="E195" s="116">
        <f t="shared" si="42"/>
        <v>2000</v>
      </c>
      <c r="F195" s="117">
        <f t="shared" si="42"/>
        <v>1200</v>
      </c>
      <c r="G195" s="101"/>
      <c r="H195" s="2"/>
      <c r="I195" s="2"/>
      <c r="J195" s="33"/>
      <c r="K195" s="202">
        <f t="shared" si="31"/>
        <v>2000</v>
      </c>
      <c r="L195" s="202">
        <f t="shared" si="31"/>
        <v>1200</v>
      </c>
      <c r="M195" s="51"/>
      <c r="N195" s="13">
        <f t="shared" si="33"/>
        <v>1928.325</v>
      </c>
      <c r="O195" s="13">
        <f t="shared" si="34"/>
        <v>1156.9950000000001</v>
      </c>
      <c r="P195" s="51"/>
      <c r="Q195" s="587">
        <v>771.33</v>
      </c>
      <c r="R195" s="587">
        <v>771.33</v>
      </c>
      <c r="S195" s="587">
        <v>771.33</v>
      </c>
      <c r="T195" s="562">
        <v>701.21</v>
      </c>
      <c r="U195" s="562">
        <v>701.21</v>
      </c>
      <c r="V195" s="554">
        <v>701.21</v>
      </c>
      <c r="W195" s="477">
        <v>701.21</v>
      </c>
      <c r="X195" s="477">
        <v>701.21</v>
      </c>
      <c r="Y195" s="477">
        <v>701.21</v>
      </c>
      <c r="Z195" s="450">
        <v>649.26400000000001</v>
      </c>
      <c r="AA195" s="450">
        <v>649.26400000000001</v>
      </c>
      <c r="AB195" s="436">
        <v>590.24</v>
      </c>
      <c r="AC195" s="409">
        <v>590.24</v>
      </c>
      <c r="AD195" s="409">
        <v>590.24</v>
      </c>
      <c r="AE195" s="368">
        <v>538.53750000000002</v>
      </c>
      <c r="AF195" s="305">
        <v>430.83</v>
      </c>
      <c r="AG195" s="289">
        <v>412.11500000000007</v>
      </c>
      <c r="AH195" s="277">
        <v>329.69200000000006</v>
      </c>
      <c r="AI195" s="263">
        <v>329.69200000000006</v>
      </c>
      <c r="AJ195" s="263">
        <v>329.69200000000006</v>
      </c>
      <c r="AK195" s="208">
        <v>296.70101999999997</v>
      </c>
      <c r="AL195" s="208">
        <v>296.70101999999997</v>
      </c>
      <c r="AM195" s="208">
        <v>296.70101999999997</v>
      </c>
      <c r="AN195" s="208">
        <v>296.70101999999997</v>
      </c>
      <c r="AO195" s="208">
        <v>267.58749999999998</v>
      </c>
      <c r="AP195" s="190">
        <v>214.07</v>
      </c>
      <c r="AQ195" s="312">
        <f t="shared" ca="1" si="39"/>
        <v>1</v>
      </c>
      <c r="AS195" s="34"/>
      <c r="AT195" s="34"/>
      <c r="AU195" s="34"/>
      <c r="AV195" s="34"/>
      <c r="AW195" s="34"/>
      <c r="AX195" s="34"/>
    </row>
    <row r="196" spans="1:50" s="144" customFormat="1" ht="23.1" customHeight="1" x14ac:dyDescent="0.25">
      <c r="A196" s="449" t="s">
        <v>251</v>
      </c>
      <c r="B196" s="2">
        <v>1886</v>
      </c>
      <c r="C196" s="2" t="s">
        <v>404</v>
      </c>
      <c r="D196" s="4" t="s">
        <v>544</v>
      </c>
      <c r="E196" s="116">
        <f t="shared" si="42"/>
        <v>4800</v>
      </c>
      <c r="F196" s="117">
        <f t="shared" si="42"/>
        <v>2900</v>
      </c>
      <c r="G196" s="101"/>
      <c r="H196" s="2"/>
      <c r="I196" s="2"/>
      <c r="J196" s="33"/>
      <c r="K196" s="202">
        <f t="shared" si="31"/>
        <v>4800</v>
      </c>
      <c r="L196" s="202">
        <f t="shared" si="31"/>
        <v>2900</v>
      </c>
      <c r="M196" s="51"/>
      <c r="N196" s="13">
        <f t="shared" si="33"/>
        <v>4704.1750000000002</v>
      </c>
      <c r="O196" s="13">
        <f t="shared" si="34"/>
        <v>2822.5050000000001</v>
      </c>
      <c r="P196" s="51"/>
      <c r="Q196" s="587">
        <v>1881.67</v>
      </c>
      <c r="R196" s="587">
        <v>1881.67</v>
      </c>
      <c r="S196" s="587">
        <v>1881.67</v>
      </c>
      <c r="T196" s="562">
        <v>1710.61</v>
      </c>
      <c r="U196" s="562">
        <v>1710.61</v>
      </c>
      <c r="V196" s="554">
        <v>1710.61</v>
      </c>
      <c r="W196" s="477">
        <v>1710.61</v>
      </c>
      <c r="X196" s="477">
        <v>1710.61</v>
      </c>
      <c r="Y196" s="477">
        <v>1710.61</v>
      </c>
      <c r="Z196" s="450">
        <v>1583.9010000000003</v>
      </c>
      <c r="AA196" s="450">
        <v>1583.9010000000003</v>
      </c>
      <c r="AB196" s="436">
        <v>1439.91</v>
      </c>
      <c r="AC196" s="409">
        <v>1439.91</v>
      </c>
      <c r="AD196" s="409">
        <v>1439.91</v>
      </c>
      <c r="AE196" s="368">
        <v>1313.7874999999999</v>
      </c>
      <c r="AF196" s="305">
        <v>1051.03</v>
      </c>
      <c r="AG196" s="289">
        <v>966.65250000000003</v>
      </c>
      <c r="AH196" s="277">
        <v>773.322</v>
      </c>
      <c r="AI196" s="263">
        <v>773.322</v>
      </c>
      <c r="AJ196" s="263">
        <v>773.322</v>
      </c>
      <c r="AK196" s="208">
        <v>696.00761999999997</v>
      </c>
      <c r="AL196" s="208">
        <v>696.00761999999997</v>
      </c>
      <c r="AM196" s="208">
        <v>696.00761999999997</v>
      </c>
      <c r="AN196" s="208">
        <v>696.00761999999997</v>
      </c>
      <c r="AO196" s="208">
        <v>627.71249999999998</v>
      </c>
      <c r="AP196" s="190">
        <v>502.17</v>
      </c>
      <c r="AQ196" s="312">
        <f t="shared" ca="1" si="39"/>
        <v>1</v>
      </c>
      <c r="AS196" s="34"/>
      <c r="AT196" s="34"/>
      <c r="AU196" s="34"/>
      <c r="AV196" s="34"/>
      <c r="AW196" s="34"/>
      <c r="AX196" s="34"/>
    </row>
    <row r="197" spans="1:50" s="144" customFormat="1" ht="23.1" customHeight="1" x14ac:dyDescent="0.25">
      <c r="A197" s="449" t="s">
        <v>251</v>
      </c>
      <c r="B197" s="2">
        <v>1887</v>
      </c>
      <c r="C197" s="2" t="s">
        <v>407</v>
      </c>
      <c r="D197" s="4" t="s">
        <v>114</v>
      </c>
      <c r="E197" s="116">
        <f t="shared" si="42"/>
        <v>6500</v>
      </c>
      <c r="F197" s="117">
        <f t="shared" si="42"/>
        <v>3900</v>
      </c>
      <c r="G197" s="101"/>
      <c r="H197" s="2"/>
      <c r="I197" s="2"/>
      <c r="J197" s="33"/>
      <c r="K197" s="202">
        <f t="shared" si="31"/>
        <v>6500</v>
      </c>
      <c r="L197" s="202">
        <f t="shared" si="31"/>
        <v>3900</v>
      </c>
      <c r="M197" s="51"/>
      <c r="N197" s="13">
        <f t="shared" si="33"/>
        <v>6404.2250000000004</v>
      </c>
      <c r="O197" s="13">
        <f t="shared" si="34"/>
        <v>3842.5349999999999</v>
      </c>
      <c r="P197" s="51"/>
      <c r="Q197" s="587">
        <v>2561.69</v>
      </c>
      <c r="R197" s="587">
        <v>2561.69</v>
      </c>
      <c r="S197" s="587">
        <v>2561.69</v>
      </c>
      <c r="T197" s="562">
        <v>2329</v>
      </c>
      <c r="U197" s="562">
        <v>2329</v>
      </c>
      <c r="V197" s="554">
        <v>2328</v>
      </c>
      <c r="W197" s="477">
        <v>2328</v>
      </c>
      <c r="X197" s="477">
        <v>2328</v>
      </c>
      <c r="Y197" s="477">
        <v>2328</v>
      </c>
      <c r="Z197" s="450">
        <v>2156.308</v>
      </c>
      <c r="AA197" s="450">
        <v>2156.308</v>
      </c>
      <c r="AB197" s="436">
        <v>1960.28</v>
      </c>
      <c r="AC197" s="409">
        <v>1960.28</v>
      </c>
      <c r="AD197" s="409">
        <v>1960.28</v>
      </c>
      <c r="AE197" s="368">
        <v>1788.5749999999998</v>
      </c>
      <c r="AF197" s="305">
        <v>1430.86</v>
      </c>
      <c r="AG197" s="289">
        <v>1315.9987500000002</v>
      </c>
      <c r="AH197" s="277">
        <v>1052.7990000000002</v>
      </c>
      <c r="AI197" s="263">
        <v>1052.7990000000002</v>
      </c>
      <c r="AJ197" s="263">
        <v>1052.7990000000002</v>
      </c>
      <c r="AK197" s="208">
        <v>947.52503999999988</v>
      </c>
      <c r="AL197" s="208">
        <v>947.52503999999988</v>
      </c>
      <c r="AM197" s="208">
        <v>947.52503999999988</v>
      </c>
      <c r="AN197" s="208">
        <v>947.52503999999988</v>
      </c>
      <c r="AO197" s="208">
        <v>854.55</v>
      </c>
      <c r="AP197" s="190">
        <v>683.64</v>
      </c>
      <c r="AQ197" s="312">
        <f t="shared" ca="1" si="39"/>
        <v>1</v>
      </c>
      <c r="AS197" s="34"/>
      <c r="AT197" s="34"/>
      <c r="AU197" s="34"/>
      <c r="AV197" s="34"/>
      <c r="AW197" s="34"/>
      <c r="AX197" s="34"/>
    </row>
    <row r="198" spans="1:50" s="144" customFormat="1" ht="23.1" customHeight="1" x14ac:dyDescent="0.25">
      <c r="A198" s="449" t="s">
        <v>251</v>
      </c>
      <c r="B198" s="2">
        <v>1892</v>
      </c>
      <c r="C198" s="2" t="s">
        <v>410</v>
      </c>
      <c r="D198" s="4" t="s">
        <v>117</v>
      </c>
      <c r="E198" s="116">
        <f t="shared" si="42"/>
        <v>10200</v>
      </c>
      <c r="F198" s="117">
        <f t="shared" si="42"/>
        <v>6200</v>
      </c>
      <c r="G198" s="101"/>
      <c r="H198" s="2"/>
      <c r="I198" s="2"/>
      <c r="J198" s="33"/>
      <c r="K198" s="202">
        <f t="shared" si="31"/>
        <v>10200</v>
      </c>
      <c r="L198" s="202">
        <f t="shared" si="31"/>
        <v>6200</v>
      </c>
      <c r="M198" s="51"/>
      <c r="N198" s="13">
        <f t="shared" si="33"/>
        <v>10187.975</v>
      </c>
      <c r="O198" s="13">
        <f t="shared" si="34"/>
        <v>6112.7849999999999</v>
      </c>
      <c r="P198" s="51"/>
      <c r="Q198" s="587">
        <v>4075.19</v>
      </c>
      <c r="R198" s="587">
        <v>4075.19</v>
      </c>
      <c r="S198" s="587">
        <v>4075.19</v>
      </c>
      <c r="T198" s="562">
        <v>3704.72</v>
      </c>
      <c r="U198" s="562">
        <v>3704.72</v>
      </c>
      <c r="V198" s="554">
        <v>3704.72</v>
      </c>
      <c r="W198" s="477">
        <v>3704.72</v>
      </c>
      <c r="X198" s="477">
        <v>3704.72</v>
      </c>
      <c r="Y198" s="477">
        <v>3704.72</v>
      </c>
      <c r="Z198" s="450">
        <v>3430.2950000000001</v>
      </c>
      <c r="AA198" s="450">
        <v>3430.2950000000001</v>
      </c>
      <c r="AB198" s="436">
        <v>3118.45</v>
      </c>
      <c r="AC198" s="409">
        <v>3118.45</v>
      </c>
      <c r="AD198" s="409">
        <v>3118.45</v>
      </c>
      <c r="AE198" s="368">
        <v>2845.2999999999997</v>
      </c>
      <c r="AF198" s="305">
        <v>2276.2399999999998</v>
      </c>
      <c r="AG198" s="289">
        <v>2093.52</v>
      </c>
      <c r="AH198" s="277">
        <v>1674.816</v>
      </c>
      <c r="AI198" s="263">
        <v>1674.816</v>
      </c>
      <c r="AJ198" s="263">
        <v>1674.816</v>
      </c>
      <c r="AK198" s="208">
        <v>1507.3442999999997</v>
      </c>
      <c r="AL198" s="208">
        <v>1507.3442999999997</v>
      </c>
      <c r="AM198" s="208">
        <v>1507.3442999999997</v>
      </c>
      <c r="AN198" s="208">
        <v>1507.3442999999997</v>
      </c>
      <c r="AO198" s="208">
        <v>1359.4375</v>
      </c>
      <c r="AP198" s="190">
        <v>1087.55</v>
      </c>
      <c r="AQ198" s="312">
        <f t="shared" ca="1" si="39"/>
        <v>1</v>
      </c>
      <c r="AS198" s="34"/>
      <c r="AT198" s="34"/>
      <c r="AU198" s="34"/>
      <c r="AV198" s="34"/>
      <c r="AW198" s="34"/>
      <c r="AX198" s="34"/>
    </row>
    <row r="199" spans="1:50" s="144" customFormat="1" ht="23.1" customHeight="1" x14ac:dyDescent="0.25">
      <c r="A199" s="449" t="s">
        <v>251</v>
      </c>
      <c r="B199" s="2">
        <v>1893</v>
      </c>
      <c r="C199" s="2" t="s">
        <v>411</v>
      </c>
      <c r="D199" s="4" t="s">
        <v>118</v>
      </c>
      <c r="E199" s="116">
        <f t="shared" si="42"/>
        <v>17000</v>
      </c>
      <c r="F199" s="117">
        <f t="shared" si="42"/>
        <v>10200</v>
      </c>
      <c r="G199" s="101"/>
      <c r="H199" s="2"/>
      <c r="I199" s="2"/>
      <c r="J199" s="33"/>
      <c r="K199" s="202">
        <f t="shared" si="31"/>
        <v>17000</v>
      </c>
      <c r="L199" s="202">
        <f t="shared" si="31"/>
        <v>10200</v>
      </c>
      <c r="M199" s="51"/>
      <c r="N199" s="13">
        <f t="shared" si="33"/>
        <v>16992.5</v>
      </c>
      <c r="O199" s="13">
        <f t="shared" si="34"/>
        <v>10195.5</v>
      </c>
      <c r="P199" s="51"/>
      <c r="Q199" s="587">
        <v>6797</v>
      </c>
      <c r="R199" s="587">
        <v>6797</v>
      </c>
      <c r="S199" s="587">
        <v>6797</v>
      </c>
      <c r="T199" s="562">
        <v>6178.96</v>
      </c>
      <c r="U199" s="562">
        <v>6178.96</v>
      </c>
      <c r="V199" s="554">
        <v>6178.96</v>
      </c>
      <c r="W199" s="477">
        <v>6178.96</v>
      </c>
      <c r="X199" s="477">
        <v>6178.96</v>
      </c>
      <c r="Y199" s="477">
        <v>6178.96</v>
      </c>
      <c r="Z199" s="450">
        <v>5721.5070000000005</v>
      </c>
      <c r="AA199" s="450">
        <v>5721.5070000000005</v>
      </c>
      <c r="AB199" s="436">
        <v>5201.37</v>
      </c>
      <c r="AC199" s="409">
        <v>5201.37</v>
      </c>
      <c r="AD199" s="409">
        <v>5201.37</v>
      </c>
      <c r="AE199" s="368">
        <v>4745.5625</v>
      </c>
      <c r="AF199" s="305">
        <v>3796.45</v>
      </c>
      <c r="AG199" s="289">
        <v>3491.7300000000005</v>
      </c>
      <c r="AH199" s="277">
        <v>2793.3840000000005</v>
      </c>
      <c r="AI199" s="263">
        <v>2793.3840000000005</v>
      </c>
      <c r="AJ199" s="263">
        <v>2793.3840000000005</v>
      </c>
      <c r="AK199" s="208">
        <v>2514.0376799999999</v>
      </c>
      <c r="AL199" s="208">
        <v>2514.0376799999999</v>
      </c>
      <c r="AM199" s="208">
        <v>2514.0376799999999</v>
      </c>
      <c r="AN199" s="208">
        <v>2514.0376799999999</v>
      </c>
      <c r="AO199" s="208">
        <v>2267.3500000000004</v>
      </c>
      <c r="AP199" s="190">
        <v>1813.88</v>
      </c>
      <c r="AQ199" s="312">
        <f t="shared" ca="1" si="39"/>
        <v>1</v>
      </c>
      <c r="AS199" s="34"/>
      <c r="AT199" s="34"/>
      <c r="AU199" s="34"/>
      <c r="AV199" s="34"/>
      <c r="AW199" s="34"/>
      <c r="AX199" s="34"/>
    </row>
    <row r="200" spans="1:50" s="144" customFormat="1" ht="23.1" hidden="1" customHeight="1" x14ac:dyDescent="0.25">
      <c r="A200" s="449" t="s">
        <v>251</v>
      </c>
      <c r="B200" s="2"/>
      <c r="C200" s="2"/>
      <c r="D200" s="4" t="s">
        <v>252</v>
      </c>
      <c r="E200" s="116"/>
      <c r="F200" s="117"/>
      <c r="G200" s="101"/>
      <c r="H200" s="2"/>
      <c r="I200" s="2"/>
      <c r="J200" s="33"/>
      <c r="K200" s="202">
        <f t="shared" si="31"/>
        <v>0</v>
      </c>
      <c r="L200" s="202">
        <f t="shared" si="31"/>
        <v>0</v>
      </c>
      <c r="M200" s="51"/>
      <c r="N200" s="13">
        <f t="shared" si="33"/>
        <v>0</v>
      </c>
      <c r="O200" s="13">
        <f t="shared" si="34"/>
        <v>0</v>
      </c>
      <c r="P200" s="51"/>
      <c r="Q200" s="587"/>
      <c r="R200" s="587"/>
      <c r="S200" s="587"/>
      <c r="T200" s="562"/>
      <c r="U200" s="562"/>
      <c r="V200" s="554"/>
      <c r="W200" s="477"/>
      <c r="X200" s="477"/>
      <c r="Y200" s="477"/>
      <c r="Z200" s="450">
        <v>0</v>
      </c>
      <c r="AA200" s="450">
        <v>0</v>
      </c>
      <c r="AB200" s="436"/>
      <c r="AC200" s="409">
        <v>0</v>
      </c>
      <c r="AD200" s="409">
        <v>0</v>
      </c>
      <c r="AE200" s="368">
        <v>0</v>
      </c>
      <c r="AF200" s="300">
        <v>0</v>
      </c>
      <c r="AG200" s="289">
        <v>0</v>
      </c>
      <c r="AH200" s="277"/>
      <c r="AI200" s="263"/>
      <c r="AJ200" s="263">
        <v>0</v>
      </c>
      <c r="AK200" s="208">
        <v>0</v>
      </c>
      <c r="AL200" s="208">
        <v>0</v>
      </c>
      <c r="AM200" s="208">
        <v>0</v>
      </c>
      <c r="AN200" s="208">
        <v>0</v>
      </c>
      <c r="AO200" s="208">
        <v>0</v>
      </c>
      <c r="AP200" s="190"/>
      <c r="AQ200" s="312" t="e">
        <f t="shared" ca="1" si="39"/>
        <v>#DIV/0!</v>
      </c>
      <c r="AS200" s="34"/>
      <c r="AT200" s="34"/>
      <c r="AU200" s="34"/>
      <c r="AV200" s="34"/>
      <c r="AW200" s="34"/>
      <c r="AX200" s="34"/>
    </row>
    <row r="201" spans="1:50" s="144" customFormat="1" ht="23.1" customHeight="1" x14ac:dyDescent="0.25">
      <c r="A201" s="449" t="s">
        <v>251</v>
      </c>
      <c r="B201" s="2">
        <v>1894</v>
      </c>
      <c r="C201" s="2" t="s">
        <v>412</v>
      </c>
      <c r="D201" s="4" t="s">
        <v>119</v>
      </c>
      <c r="E201" s="116">
        <f t="shared" si="42"/>
        <v>36700</v>
      </c>
      <c r="F201" s="117">
        <f t="shared" si="42"/>
        <v>22000</v>
      </c>
      <c r="G201" s="101"/>
      <c r="H201" s="2"/>
      <c r="I201" s="2"/>
      <c r="J201" s="33"/>
      <c r="K201" s="202">
        <f t="shared" si="31"/>
        <v>36700</v>
      </c>
      <c r="L201" s="202">
        <f t="shared" si="31"/>
        <v>22000</v>
      </c>
      <c r="M201" s="51"/>
      <c r="N201" s="13">
        <f t="shared" si="33"/>
        <v>36612.5</v>
      </c>
      <c r="O201" s="13">
        <f t="shared" si="34"/>
        <v>21967.5</v>
      </c>
      <c r="P201" s="51"/>
      <c r="Q201" s="589">
        <v>14645</v>
      </c>
      <c r="R201" s="589">
        <v>14645</v>
      </c>
      <c r="S201" s="589">
        <v>14645</v>
      </c>
      <c r="T201" s="579">
        <v>13313.47</v>
      </c>
      <c r="U201" s="579">
        <v>13313.47</v>
      </c>
      <c r="V201" s="556">
        <v>13313.47</v>
      </c>
      <c r="W201" s="479">
        <v>13313.47</v>
      </c>
      <c r="X201" s="479">
        <v>13313.47</v>
      </c>
      <c r="Y201" s="479">
        <v>13313.47</v>
      </c>
      <c r="Z201" s="450">
        <v>12327.271000000002</v>
      </c>
      <c r="AA201" s="450">
        <v>12327.271000000002</v>
      </c>
      <c r="AB201" s="436">
        <v>11206.61</v>
      </c>
      <c r="AC201" s="409">
        <v>11206.61</v>
      </c>
      <c r="AD201" s="409">
        <v>11206.61</v>
      </c>
      <c r="AE201" s="368">
        <v>10225.012500000001</v>
      </c>
      <c r="AF201" s="305">
        <v>8180.01</v>
      </c>
      <c r="AG201" s="289">
        <v>7523.4225000000006</v>
      </c>
      <c r="AH201" s="277">
        <v>6018.7380000000003</v>
      </c>
      <c r="AI201" s="263">
        <v>6018.7380000000003</v>
      </c>
      <c r="AJ201" s="263">
        <v>6018.7380000000003</v>
      </c>
      <c r="AK201" s="208">
        <v>5416.86222</v>
      </c>
      <c r="AL201" s="208">
        <v>5416.86222</v>
      </c>
      <c r="AM201" s="208">
        <v>5416.86222</v>
      </c>
      <c r="AN201" s="208">
        <v>5416.86222</v>
      </c>
      <c r="AO201" s="208">
        <v>4885.3374999999996</v>
      </c>
      <c r="AP201" s="191">
        <v>3908.27</v>
      </c>
      <c r="AQ201" s="312">
        <f t="shared" ca="1" si="39"/>
        <v>1</v>
      </c>
      <c r="AS201" s="34"/>
      <c r="AT201" s="34"/>
      <c r="AU201" s="34"/>
      <c r="AV201" s="34"/>
      <c r="AW201" s="34"/>
      <c r="AX201" s="34"/>
    </row>
    <row r="202" spans="1:50" s="144" customFormat="1" ht="23.1" hidden="1" customHeight="1" x14ac:dyDescent="0.25">
      <c r="A202" s="2"/>
      <c r="B202" s="2"/>
      <c r="C202" s="2"/>
      <c r="D202" s="136"/>
      <c r="E202" s="138"/>
      <c r="F202" s="139"/>
      <c r="G202" s="99"/>
      <c r="H202" s="2"/>
      <c r="I202" s="2"/>
      <c r="J202" s="34"/>
      <c r="K202" s="202">
        <f t="shared" si="31"/>
        <v>0</v>
      </c>
      <c r="L202" s="202">
        <f t="shared" si="31"/>
        <v>0</v>
      </c>
      <c r="M202" s="2"/>
      <c r="N202" s="13"/>
      <c r="O202" s="13"/>
      <c r="P202" s="2"/>
      <c r="Q202" s="398"/>
      <c r="R202" s="398"/>
      <c r="S202" s="398"/>
      <c r="T202" s="398"/>
      <c r="U202" s="398"/>
      <c r="V202" s="398"/>
      <c r="W202" s="398"/>
      <c r="X202" s="398"/>
      <c r="Y202" s="398"/>
      <c r="Z202" s="398"/>
      <c r="AA202" s="398"/>
      <c r="AB202" s="400"/>
      <c r="AC202" s="401"/>
      <c r="AD202" s="401"/>
      <c r="AE202" s="329"/>
      <c r="AF202" s="329"/>
      <c r="AG202" s="330"/>
      <c r="AH202" s="280"/>
      <c r="AI202" s="331"/>
      <c r="AJ202" s="331"/>
      <c r="AK202" s="237"/>
      <c r="AL202" s="237"/>
      <c r="AM202" s="237"/>
      <c r="AN202" s="237"/>
      <c r="AO202" s="237"/>
      <c r="AP202" s="197"/>
      <c r="AQ202" s="312" t="e">
        <f t="shared" ca="1" si="39"/>
        <v>#DIV/0!</v>
      </c>
      <c r="AS202" s="34"/>
      <c r="AT202" s="34"/>
      <c r="AU202" s="34"/>
      <c r="AV202" s="34"/>
      <c r="AW202" s="34"/>
      <c r="AX202" s="34"/>
    </row>
    <row r="203" spans="1:50" s="144" customFormat="1" ht="23.1" customHeight="1" x14ac:dyDescent="0.25">
      <c r="A203" s="2"/>
      <c r="B203" s="2"/>
      <c r="C203" s="2"/>
      <c r="D203" s="615" t="s">
        <v>789</v>
      </c>
      <c r="E203" s="615"/>
      <c r="F203" s="615"/>
      <c r="G203" s="615"/>
      <c r="H203" s="615"/>
      <c r="I203" s="615"/>
      <c r="J203" s="47"/>
      <c r="K203" s="202">
        <f t="shared" si="31"/>
        <v>0</v>
      </c>
      <c r="L203" s="202">
        <f t="shared" si="31"/>
        <v>0</v>
      </c>
      <c r="M203" s="51"/>
      <c r="N203" s="13"/>
      <c r="O203" s="13"/>
      <c r="P203" s="51"/>
      <c r="Q203" s="588">
        <v>45589</v>
      </c>
      <c r="R203" s="588">
        <v>45589</v>
      </c>
      <c r="S203" s="588">
        <v>45589</v>
      </c>
      <c r="T203" s="571">
        <v>45569</v>
      </c>
      <c r="U203" s="571">
        <v>45569</v>
      </c>
      <c r="V203" s="553">
        <v>45483</v>
      </c>
      <c r="W203" s="521">
        <v>45455</v>
      </c>
      <c r="X203" s="510">
        <v>45425</v>
      </c>
      <c r="Y203" s="474">
        <v>220324</v>
      </c>
      <c r="Z203" s="474">
        <v>220324</v>
      </c>
      <c r="AA203" s="446"/>
      <c r="AB203" s="432"/>
      <c r="AC203" s="402"/>
      <c r="AD203" s="402"/>
      <c r="AE203" s="369"/>
      <c r="AF203" s="317"/>
      <c r="AG203" s="315"/>
      <c r="AH203" s="316"/>
      <c r="AI203" s="319"/>
      <c r="AJ203" s="318"/>
      <c r="AK203" s="209"/>
      <c r="AL203" s="209"/>
      <c r="AM203" s="209"/>
      <c r="AN203" s="209"/>
      <c r="AO203" s="209"/>
      <c r="AP203" s="191"/>
      <c r="AQ203" s="312">
        <f t="shared" ca="1" si="39"/>
        <v>1</v>
      </c>
      <c r="AS203" s="34"/>
      <c r="AT203" s="34"/>
      <c r="AU203" s="34"/>
      <c r="AV203" s="34"/>
      <c r="AW203" s="34"/>
      <c r="AX203" s="34"/>
    </row>
    <row r="204" spans="1:50" s="144" customFormat="1" ht="11.1" hidden="1" customHeight="1" x14ac:dyDescent="0.25">
      <c r="A204" s="2"/>
      <c r="B204" s="2"/>
      <c r="C204" s="2"/>
      <c r="D204" s="45"/>
      <c r="E204" s="45"/>
      <c r="F204" s="45"/>
      <c r="G204" s="45"/>
      <c r="H204" s="45"/>
      <c r="I204" s="45"/>
      <c r="J204" s="2"/>
      <c r="K204" s="202">
        <f t="shared" si="31"/>
        <v>0</v>
      </c>
      <c r="L204" s="202">
        <f t="shared" si="31"/>
        <v>0</v>
      </c>
      <c r="M204" s="2"/>
      <c r="N204" s="13"/>
      <c r="O204" s="13"/>
      <c r="P204" s="2"/>
      <c r="Q204" s="591"/>
      <c r="R204" s="591"/>
      <c r="S204" s="591"/>
      <c r="T204" s="572"/>
      <c r="U204" s="572"/>
      <c r="V204" s="555"/>
      <c r="W204" s="526"/>
      <c r="X204" s="341"/>
      <c r="Y204" s="341"/>
      <c r="Z204" s="341"/>
      <c r="AA204" s="341"/>
      <c r="AB204" s="321"/>
      <c r="AC204" s="342"/>
      <c r="AD204" s="342"/>
      <c r="AE204" s="342"/>
      <c r="AF204" s="342"/>
      <c r="AG204" s="322"/>
      <c r="AH204" s="279"/>
      <c r="AI204" s="343"/>
      <c r="AJ204" s="323"/>
      <c r="AK204" s="211"/>
      <c r="AL204" s="211"/>
      <c r="AM204" s="211"/>
      <c r="AN204" s="211"/>
      <c r="AO204" s="211"/>
      <c r="AP204" s="197"/>
      <c r="AQ204" s="312" t="e">
        <f t="shared" ca="1" si="39"/>
        <v>#DIV/0!</v>
      </c>
      <c r="AS204" s="34"/>
      <c r="AT204" s="34"/>
      <c r="AU204" s="34"/>
      <c r="AV204" s="34"/>
      <c r="AW204" s="34"/>
      <c r="AX204" s="34"/>
    </row>
    <row r="205" spans="1:50" s="144" customFormat="1" ht="23.1" customHeight="1" x14ac:dyDescent="0.25">
      <c r="A205" s="516" t="s">
        <v>986</v>
      </c>
      <c r="B205" s="2">
        <v>266</v>
      </c>
      <c r="C205" s="2" t="s">
        <v>336</v>
      </c>
      <c r="D205" s="5" t="s">
        <v>658</v>
      </c>
      <c r="E205" s="292">
        <f t="shared" ref="E205:F219" si="43">K205</f>
        <v>1900</v>
      </c>
      <c r="F205" s="293">
        <f t="shared" si="43"/>
        <v>1200</v>
      </c>
      <c r="G205" s="101"/>
      <c r="H205" s="2"/>
      <c r="I205" s="45"/>
      <c r="J205" s="33"/>
      <c r="K205" s="202">
        <f t="shared" si="31"/>
        <v>1900</v>
      </c>
      <c r="L205" s="202">
        <f t="shared" si="31"/>
        <v>1200</v>
      </c>
      <c r="M205" s="51"/>
      <c r="N205" s="13">
        <f t="shared" si="33"/>
        <v>1846.4250000000002</v>
      </c>
      <c r="O205" s="13">
        <f t="shared" si="34"/>
        <v>1107.855</v>
      </c>
      <c r="P205" s="51"/>
      <c r="Q205" s="587">
        <v>738.57</v>
      </c>
      <c r="R205" s="587">
        <v>738.57</v>
      </c>
      <c r="S205" s="587">
        <v>738.57</v>
      </c>
      <c r="T205" s="562">
        <v>738.57</v>
      </c>
      <c r="U205" s="562">
        <v>738.57</v>
      </c>
      <c r="V205" s="554">
        <v>738.57</v>
      </c>
      <c r="W205" s="522">
        <v>738.57</v>
      </c>
      <c r="X205" s="398">
        <v>738.57</v>
      </c>
      <c r="Y205" s="398">
        <v>738.57</v>
      </c>
      <c r="Z205" s="398">
        <v>738.57</v>
      </c>
      <c r="AA205" s="398">
        <v>738.57</v>
      </c>
      <c r="AB205" s="436">
        <v>738.57</v>
      </c>
      <c r="AC205" s="399">
        <v>706.48531250000008</v>
      </c>
      <c r="AD205" s="399">
        <v>706.48531250000008</v>
      </c>
      <c r="AE205" s="371">
        <v>642.25937499999998</v>
      </c>
      <c r="AF205" s="303">
        <v>442.9375</v>
      </c>
      <c r="AG205" s="289">
        <v>442.9375</v>
      </c>
      <c r="AH205" s="277">
        <v>354.35</v>
      </c>
      <c r="AI205" s="263">
        <v>354.35</v>
      </c>
      <c r="AJ205" s="263">
        <v>354.35</v>
      </c>
      <c r="AK205" s="208">
        <v>316.38222000000002</v>
      </c>
      <c r="AL205" s="208">
        <v>316.38222000000002</v>
      </c>
      <c r="AM205" s="208">
        <v>316.38222000000002</v>
      </c>
      <c r="AN205" s="208">
        <v>316.38222000000002</v>
      </c>
      <c r="AO205" s="208">
        <v>285.33750000000003</v>
      </c>
      <c r="AP205" s="190">
        <v>228.27</v>
      </c>
      <c r="AQ205" s="312">
        <f t="shared" ca="1" si="39"/>
        <v>1</v>
      </c>
      <c r="AS205" s="34"/>
      <c r="AT205" s="34"/>
      <c r="AU205" s="34"/>
      <c r="AV205" s="34"/>
      <c r="AW205" s="34"/>
      <c r="AX205" s="34"/>
    </row>
    <row r="206" spans="1:50" s="144" customFormat="1" ht="23.1" customHeight="1" x14ac:dyDescent="0.25">
      <c r="A206" s="516" t="s">
        <v>986</v>
      </c>
      <c r="B206" s="2">
        <v>267</v>
      </c>
      <c r="C206" s="2" t="s">
        <v>337</v>
      </c>
      <c r="D206" s="4" t="s">
        <v>692</v>
      </c>
      <c r="E206" s="116">
        <f t="shared" si="43"/>
        <v>3100</v>
      </c>
      <c r="F206" s="117">
        <f t="shared" si="43"/>
        <v>1900</v>
      </c>
      <c r="G206" s="101"/>
      <c r="H206" s="2"/>
      <c r="I206" s="45"/>
      <c r="J206" s="33"/>
      <c r="K206" s="202">
        <f t="shared" si="31"/>
        <v>3100</v>
      </c>
      <c r="L206" s="202">
        <f t="shared" si="31"/>
        <v>1900</v>
      </c>
      <c r="M206" s="51"/>
      <c r="N206" s="13">
        <f t="shared" si="33"/>
        <v>3082.5250000000001</v>
      </c>
      <c r="O206" s="13">
        <f t="shared" si="34"/>
        <v>1849.5149999999999</v>
      </c>
      <c r="P206" s="51"/>
      <c r="Q206" s="587">
        <v>1233.01</v>
      </c>
      <c r="R206" s="587">
        <v>1233.01</v>
      </c>
      <c r="S206" s="587">
        <v>1233.01</v>
      </c>
      <c r="T206" s="562">
        <v>1233.01</v>
      </c>
      <c r="U206" s="562">
        <v>1233.01</v>
      </c>
      <c r="V206" s="554">
        <v>1233.01</v>
      </c>
      <c r="W206" s="522">
        <v>1233.01</v>
      </c>
      <c r="X206" s="398">
        <v>1233.01</v>
      </c>
      <c r="Y206" s="398">
        <v>1233.01</v>
      </c>
      <c r="Z206" s="398">
        <v>1233.01</v>
      </c>
      <c r="AA206" s="398">
        <v>1233.01</v>
      </c>
      <c r="AB206" s="436">
        <v>1233.01</v>
      </c>
      <c r="AC206" s="399">
        <v>1179.42275</v>
      </c>
      <c r="AD206" s="399">
        <v>1179.42275</v>
      </c>
      <c r="AE206" s="371">
        <v>1072.2024999999999</v>
      </c>
      <c r="AF206" s="303">
        <v>739.44999999999993</v>
      </c>
      <c r="AG206" s="289">
        <v>739.44999999999993</v>
      </c>
      <c r="AH206" s="277">
        <v>591.55999999999995</v>
      </c>
      <c r="AI206" s="263">
        <v>591.55999999999995</v>
      </c>
      <c r="AJ206" s="263">
        <v>591.55999999999995</v>
      </c>
      <c r="AK206" s="208">
        <v>528.17687999999998</v>
      </c>
      <c r="AL206" s="208">
        <v>528.17687999999998</v>
      </c>
      <c r="AM206" s="208">
        <v>528.17687999999998</v>
      </c>
      <c r="AN206" s="208">
        <v>528.17687999999998</v>
      </c>
      <c r="AO206" s="208">
        <v>476.34999999999997</v>
      </c>
      <c r="AP206" s="190">
        <v>381.08</v>
      </c>
      <c r="AQ206" s="312">
        <f t="shared" ca="1" si="39"/>
        <v>1</v>
      </c>
      <c r="AS206" s="34"/>
      <c r="AT206" s="34"/>
      <c r="AU206" s="34"/>
      <c r="AV206" s="34"/>
      <c r="AW206" s="34"/>
      <c r="AX206" s="34"/>
    </row>
    <row r="207" spans="1:50" s="144" customFormat="1" ht="3.95" customHeight="1" x14ac:dyDescent="0.25">
      <c r="A207" s="516" t="s">
        <v>986</v>
      </c>
      <c r="B207" s="2"/>
      <c r="C207" s="2"/>
      <c r="D207" s="136"/>
      <c r="E207" s="138"/>
      <c r="F207" s="139"/>
      <c r="G207" s="101"/>
      <c r="H207" s="2"/>
      <c r="I207" s="45"/>
      <c r="J207" s="33"/>
      <c r="K207" s="202">
        <f t="shared" si="31"/>
        <v>0</v>
      </c>
      <c r="L207" s="202">
        <f t="shared" si="31"/>
        <v>0</v>
      </c>
      <c r="M207" s="51"/>
      <c r="N207" s="13"/>
      <c r="O207" s="13"/>
      <c r="P207" s="51"/>
      <c r="Q207" s="592"/>
      <c r="R207" s="592"/>
      <c r="S207" s="592"/>
      <c r="T207" s="554"/>
      <c r="U207" s="554"/>
      <c r="V207" s="554"/>
      <c r="W207" s="522"/>
      <c r="X207" s="398"/>
      <c r="Y207" s="398"/>
      <c r="Z207" s="398"/>
      <c r="AA207" s="398"/>
      <c r="AB207" s="400"/>
      <c r="AC207" s="399"/>
      <c r="AD207" s="399"/>
      <c r="AE207" s="371"/>
      <c r="AF207" s="303"/>
      <c r="AG207" s="289"/>
      <c r="AH207" s="277"/>
      <c r="AI207" s="263"/>
      <c r="AJ207" s="263"/>
      <c r="AK207" s="208"/>
      <c r="AL207" s="208"/>
      <c r="AM207" s="208"/>
      <c r="AN207" s="208"/>
      <c r="AO207" s="208"/>
      <c r="AP207" s="190"/>
      <c r="AQ207" s="312" t="e">
        <f t="shared" ca="1" si="39"/>
        <v>#DIV/0!</v>
      </c>
      <c r="AS207" s="34"/>
      <c r="AT207" s="34"/>
      <c r="AU207" s="34"/>
      <c r="AV207" s="34"/>
      <c r="AW207" s="34"/>
      <c r="AX207" s="34"/>
    </row>
    <row r="208" spans="1:50" s="144" customFormat="1" ht="23.1" customHeight="1" x14ac:dyDescent="0.25">
      <c r="A208" s="516" t="s">
        <v>986</v>
      </c>
      <c r="B208" s="2">
        <v>4752</v>
      </c>
      <c r="C208" s="2" t="s">
        <v>501</v>
      </c>
      <c r="D208" s="4" t="s">
        <v>249</v>
      </c>
      <c r="E208" s="116">
        <f t="shared" si="43"/>
        <v>3500</v>
      </c>
      <c r="F208" s="117">
        <f t="shared" si="43"/>
        <v>2100</v>
      </c>
      <c r="G208" s="101"/>
      <c r="H208" s="2"/>
      <c r="I208" s="45"/>
      <c r="J208" s="33"/>
      <c r="K208" s="202">
        <f t="shared" si="31"/>
        <v>3500</v>
      </c>
      <c r="L208" s="202">
        <f t="shared" si="31"/>
        <v>2100</v>
      </c>
      <c r="M208" s="51"/>
      <c r="N208" s="13">
        <f t="shared" si="33"/>
        <v>3447.5</v>
      </c>
      <c r="O208" s="13">
        <f t="shared" si="34"/>
        <v>2068.5</v>
      </c>
      <c r="P208" s="51"/>
      <c r="Q208" s="601">
        <v>1379</v>
      </c>
      <c r="R208" s="587">
        <v>1379</v>
      </c>
      <c r="S208" s="587">
        <v>1379</v>
      </c>
      <c r="T208" s="562">
        <v>1379</v>
      </c>
      <c r="U208" s="562">
        <v>1379</v>
      </c>
      <c r="V208" s="554">
        <v>1379</v>
      </c>
      <c r="W208" s="522">
        <v>1379</v>
      </c>
      <c r="X208" s="398">
        <v>1379</v>
      </c>
      <c r="Y208" s="398">
        <v>1149.47</v>
      </c>
      <c r="Z208" s="398">
        <v>1149.47</v>
      </c>
      <c r="AA208" s="398">
        <v>1149.47</v>
      </c>
      <c r="AB208" s="436">
        <v>1149.47</v>
      </c>
      <c r="AC208" s="399">
        <v>1099.4973</v>
      </c>
      <c r="AD208" s="399">
        <v>1099.4973</v>
      </c>
      <c r="AE208" s="371">
        <v>999.54300000000001</v>
      </c>
      <c r="AF208" s="303">
        <v>689.34</v>
      </c>
      <c r="AG208" s="289">
        <v>692.5</v>
      </c>
      <c r="AH208" s="277">
        <v>554</v>
      </c>
      <c r="AI208" s="272">
        <v>554</v>
      </c>
      <c r="AJ208" s="263">
        <v>551.47</v>
      </c>
      <c r="AK208" s="208">
        <v>492.37649999999996</v>
      </c>
      <c r="AL208" s="208">
        <v>492.37649999999996</v>
      </c>
      <c r="AM208" s="208">
        <v>492.37649999999996</v>
      </c>
      <c r="AN208" s="208">
        <v>492.37649999999996</v>
      </c>
      <c r="AO208" s="208">
        <v>444.0625</v>
      </c>
      <c r="AP208" s="190">
        <v>355.25</v>
      </c>
      <c r="AQ208" s="312">
        <f t="shared" ca="1" si="39"/>
        <v>1</v>
      </c>
      <c r="AS208" s="34"/>
      <c r="AT208" s="34"/>
      <c r="AU208" s="34"/>
      <c r="AV208" s="34"/>
      <c r="AW208" s="34"/>
      <c r="AX208" s="34"/>
    </row>
    <row r="209" spans="1:50" s="144" customFormat="1" ht="23.1" customHeight="1" x14ac:dyDescent="0.25">
      <c r="A209" s="516" t="s">
        <v>986</v>
      </c>
      <c r="B209" s="2">
        <v>4753</v>
      </c>
      <c r="C209" s="2" t="s">
        <v>502</v>
      </c>
      <c r="D209" s="4" t="s">
        <v>248</v>
      </c>
      <c r="E209" s="116">
        <f t="shared" si="43"/>
        <v>5300</v>
      </c>
      <c r="F209" s="117">
        <f t="shared" si="43"/>
        <v>3200</v>
      </c>
      <c r="G209" s="101"/>
      <c r="H209" s="2"/>
      <c r="I209" s="45"/>
      <c r="J209" s="33"/>
      <c r="K209" s="202">
        <f t="shared" ref="K209:L271" si="44">MROUND(N209+48,100)</f>
        <v>5300</v>
      </c>
      <c r="L209" s="202">
        <f t="shared" si="44"/>
        <v>3200</v>
      </c>
      <c r="M209" s="51"/>
      <c r="N209" s="13">
        <f t="shared" si="33"/>
        <v>5238.625</v>
      </c>
      <c r="O209" s="13">
        <f t="shared" si="34"/>
        <v>3143.1749999999997</v>
      </c>
      <c r="P209" s="51"/>
      <c r="Q209" s="601">
        <v>2095.4499999999998</v>
      </c>
      <c r="R209" s="587">
        <v>2095.4499999999998</v>
      </c>
      <c r="S209" s="587">
        <v>2095.4499999999998</v>
      </c>
      <c r="T209" s="562">
        <v>2095.4499999999998</v>
      </c>
      <c r="U209" s="562">
        <v>2095.4499999999998</v>
      </c>
      <c r="V209" s="554">
        <v>2095.4499999999998</v>
      </c>
      <c r="W209" s="522">
        <v>2095.4499999999998</v>
      </c>
      <c r="X209" s="398">
        <v>2095.4499999999998</v>
      </c>
      <c r="Y209" s="398">
        <v>1746.93</v>
      </c>
      <c r="Z209" s="398">
        <v>1746.93</v>
      </c>
      <c r="AA209" s="398">
        <v>1746.93</v>
      </c>
      <c r="AB209" s="436">
        <v>1746.93</v>
      </c>
      <c r="AC209" s="399">
        <v>1670.9858000000004</v>
      </c>
      <c r="AD209" s="399">
        <v>1670.9858000000004</v>
      </c>
      <c r="AE209" s="371">
        <v>1519.0780000000002</v>
      </c>
      <c r="AF209" s="303">
        <v>1047.6400000000001</v>
      </c>
      <c r="AG209" s="289">
        <v>1048.75</v>
      </c>
      <c r="AH209" s="277">
        <v>839</v>
      </c>
      <c r="AI209" s="272">
        <v>839</v>
      </c>
      <c r="AJ209" s="263">
        <v>838.11</v>
      </c>
      <c r="AK209" s="208">
        <v>748.30139999999994</v>
      </c>
      <c r="AL209" s="208">
        <v>748.30139999999994</v>
      </c>
      <c r="AM209" s="208">
        <v>748.30139999999994</v>
      </c>
      <c r="AN209" s="208">
        <v>748.30139999999994</v>
      </c>
      <c r="AO209" s="208">
        <v>674.875</v>
      </c>
      <c r="AP209" s="190">
        <v>539.9</v>
      </c>
      <c r="AQ209" s="312">
        <f t="shared" ca="1" si="39"/>
        <v>1</v>
      </c>
      <c r="AS209" s="34"/>
      <c r="AT209" s="34"/>
      <c r="AU209" s="34"/>
      <c r="AV209" s="34"/>
      <c r="AW209" s="34"/>
      <c r="AX209" s="34"/>
    </row>
    <row r="210" spans="1:50" s="144" customFormat="1" ht="23.1" customHeight="1" x14ac:dyDescent="0.25">
      <c r="A210" s="516" t="s">
        <v>986</v>
      </c>
      <c r="B210" s="2">
        <v>4754</v>
      </c>
      <c r="C210" s="2" t="s">
        <v>503</v>
      </c>
      <c r="D210" s="4" t="s">
        <v>247</v>
      </c>
      <c r="E210" s="116">
        <f t="shared" si="43"/>
        <v>8300</v>
      </c>
      <c r="F210" s="117">
        <f t="shared" si="43"/>
        <v>5000</v>
      </c>
      <c r="G210" s="101"/>
      <c r="H210" s="2"/>
      <c r="I210" s="45"/>
      <c r="J210" s="33"/>
      <c r="K210" s="202">
        <f t="shared" si="44"/>
        <v>8300</v>
      </c>
      <c r="L210" s="202">
        <f t="shared" si="44"/>
        <v>5000</v>
      </c>
      <c r="M210" s="51"/>
      <c r="N210" s="13">
        <f t="shared" si="33"/>
        <v>8268.8250000000007</v>
      </c>
      <c r="O210" s="13">
        <f t="shared" si="34"/>
        <v>4961.2950000000001</v>
      </c>
      <c r="P210" s="51"/>
      <c r="Q210" s="601">
        <v>3307.53</v>
      </c>
      <c r="R210" s="587">
        <v>3307.53</v>
      </c>
      <c r="S210" s="587">
        <v>3307.53</v>
      </c>
      <c r="T210" s="562">
        <v>3307.53</v>
      </c>
      <c r="U210" s="562">
        <v>3307.53</v>
      </c>
      <c r="V210" s="554">
        <v>3307.53</v>
      </c>
      <c r="W210" s="522">
        <v>3307.53</v>
      </c>
      <c r="X210" s="398">
        <v>3307.53</v>
      </c>
      <c r="Y210" s="398">
        <v>2758.37</v>
      </c>
      <c r="Z210" s="398">
        <v>2758.37</v>
      </c>
      <c r="AA210" s="398">
        <v>2758.37</v>
      </c>
      <c r="AB210" s="436">
        <v>2758.37</v>
      </c>
      <c r="AC210" s="399">
        <v>2638.4171000000006</v>
      </c>
      <c r="AD210" s="399">
        <v>2638.4171000000006</v>
      </c>
      <c r="AE210" s="371">
        <v>2398.5610000000001</v>
      </c>
      <c r="AF210" s="303">
        <v>1654.18</v>
      </c>
      <c r="AG210" s="289">
        <v>1655</v>
      </c>
      <c r="AH210" s="277">
        <v>1324</v>
      </c>
      <c r="AI210" s="272">
        <v>1324</v>
      </c>
      <c r="AJ210" s="263">
        <v>1323.34</v>
      </c>
      <c r="AK210" s="208">
        <v>1181.5649999999998</v>
      </c>
      <c r="AL210" s="208">
        <v>1181.5649999999998</v>
      </c>
      <c r="AM210" s="208">
        <v>1181.5649999999998</v>
      </c>
      <c r="AN210" s="208">
        <v>1181.5649999999998</v>
      </c>
      <c r="AO210" s="208">
        <v>1065.625</v>
      </c>
      <c r="AP210" s="190">
        <v>852.5</v>
      </c>
      <c r="AQ210" s="312">
        <f t="shared" ca="1" si="39"/>
        <v>1</v>
      </c>
      <c r="AS210" s="34"/>
      <c r="AT210" s="34"/>
      <c r="AU210" s="34"/>
      <c r="AV210" s="34"/>
      <c r="AW210" s="34"/>
      <c r="AX210" s="34"/>
    </row>
    <row r="211" spans="1:50" s="144" customFormat="1" ht="23.1" customHeight="1" x14ac:dyDescent="0.25">
      <c r="A211" s="516" t="s">
        <v>986</v>
      </c>
      <c r="B211" s="2">
        <v>4755</v>
      </c>
      <c r="C211" s="2" t="s">
        <v>504</v>
      </c>
      <c r="D211" s="4" t="s">
        <v>250</v>
      </c>
      <c r="E211" s="116">
        <f t="shared" si="43"/>
        <v>13300</v>
      </c>
      <c r="F211" s="117">
        <f t="shared" si="43"/>
        <v>8000</v>
      </c>
      <c r="G211" s="101"/>
      <c r="H211" s="2"/>
      <c r="I211" s="45"/>
      <c r="J211" s="33"/>
      <c r="K211" s="202">
        <f t="shared" si="44"/>
        <v>13300</v>
      </c>
      <c r="L211" s="202">
        <f t="shared" si="44"/>
        <v>8000</v>
      </c>
      <c r="M211" s="51"/>
      <c r="N211" s="13">
        <f t="shared" si="33"/>
        <v>13237.725</v>
      </c>
      <c r="O211" s="13">
        <f t="shared" si="34"/>
        <v>7942.6350000000002</v>
      </c>
      <c r="P211" s="51"/>
      <c r="Q211" s="587">
        <v>5295.09</v>
      </c>
      <c r="R211" s="587">
        <v>5295.09</v>
      </c>
      <c r="S211" s="587">
        <v>5295.09</v>
      </c>
      <c r="T211" s="562">
        <v>5295.09</v>
      </c>
      <c r="U211" s="562">
        <v>5295.09</v>
      </c>
      <c r="V211" s="554">
        <v>5295.09</v>
      </c>
      <c r="W211" s="522">
        <v>5295.09</v>
      </c>
      <c r="X211" s="398">
        <v>5295.09</v>
      </c>
      <c r="Y211" s="398">
        <v>4414.32</v>
      </c>
      <c r="Z211" s="398">
        <v>4414.32</v>
      </c>
      <c r="AA211" s="398">
        <v>4414.32</v>
      </c>
      <c r="AB211" s="436">
        <v>4414.32</v>
      </c>
      <c r="AC211" s="399">
        <v>4222.3797000000004</v>
      </c>
      <c r="AD211" s="399">
        <v>4222.3797000000004</v>
      </c>
      <c r="AE211" s="371">
        <v>3838.527</v>
      </c>
      <c r="AF211" s="303">
        <v>2647.26</v>
      </c>
      <c r="AG211" s="289">
        <v>2647.5</v>
      </c>
      <c r="AH211" s="277">
        <v>2118</v>
      </c>
      <c r="AI211" s="272">
        <v>2118</v>
      </c>
      <c r="AJ211" s="263">
        <v>2117.81</v>
      </c>
      <c r="AK211" s="208">
        <v>1890.9059399999999</v>
      </c>
      <c r="AL211" s="208">
        <v>1890.9059399999999</v>
      </c>
      <c r="AM211" s="208">
        <v>1890.9059399999999</v>
      </c>
      <c r="AN211" s="208">
        <v>1890.9059399999999</v>
      </c>
      <c r="AO211" s="208">
        <v>1705.3625</v>
      </c>
      <c r="AP211" s="190">
        <v>1364.29</v>
      </c>
      <c r="AQ211" s="312">
        <f t="shared" ca="1" si="39"/>
        <v>1</v>
      </c>
      <c r="AS211" s="34"/>
      <c r="AT211" s="34"/>
      <c r="AU211" s="34"/>
      <c r="AV211" s="34"/>
      <c r="AW211" s="34"/>
      <c r="AX211" s="34"/>
    </row>
    <row r="212" spans="1:50" s="144" customFormat="1" ht="3.95" customHeight="1" x14ac:dyDescent="0.25">
      <c r="A212" s="2"/>
      <c r="B212" s="2"/>
      <c r="C212" s="2"/>
      <c r="D212" s="136"/>
      <c r="E212" s="138"/>
      <c r="F212" s="139"/>
      <c r="G212" s="101"/>
      <c r="H212" s="2"/>
      <c r="I212" s="45"/>
      <c r="J212" s="33"/>
      <c r="K212" s="202">
        <f t="shared" si="44"/>
        <v>0</v>
      </c>
      <c r="L212" s="202">
        <f t="shared" si="44"/>
        <v>0</v>
      </c>
      <c r="M212" s="2"/>
      <c r="N212" s="13"/>
      <c r="O212" s="13"/>
      <c r="P212" s="2"/>
      <c r="Q212" s="588">
        <v>45589</v>
      </c>
      <c r="R212" s="588">
        <v>45589</v>
      </c>
      <c r="S212" s="588">
        <v>45589</v>
      </c>
      <c r="T212" s="571">
        <v>45569</v>
      </c>
      <c r="U212" s="571">
        <v>45569</v>
      </c>
      <c r="V212" s="553">
        <v>45483</v>
      </c>
      <c r="W212" s="476">
        <v>45455</v>
      </c>
      <c r="X212" s="476">
        <v>45425</v>
      </c>
      <c r="Y212" s="476">
        <v>45394</v>
      </c>
      <c r="Z212" s="473">
        <v>220324</v>
      </c>
      <c r="AA212" s="398"/>
      <c r="AB212" s="400"/>
      <c r="AC212" s="400"/>
      <c r="AD212" s="400"/>
      <c r="AE212" s="332"/>
      <c r="AF212" s="332"/>
      <c r="AG212" s="330"/>
      <c r="AH212" s="280"/>
      <c r="AI212" s="339"/>
      <c r="AJ212" s="331"/>
      <c r="AK212" s="237"/>
      <c r="AL212" s="237"/>
      <c r="AM212" s="237"/>
      <c r="AN212" s="237"/>
      <c r="AO212" s="237"/>
      <c r="AP212" s="240"/>
      <c r="AQ212" s="312">
        <f t="shared" ca="1" si="39"/>
        <v>1</v>
      </c>
      <c r="AS212" s="34"/>
      <c r="AT212" s="34"/>
      <c r="AU212" s="34"/>
      <c r="AV212" s="34"/>
      <c r="AW212" s="34"/>
      <c r="AX212" s="34"/>
    </row>
    <row r="213" spans="1:50" s="144" customFormat="1" ht="23.1" customHeight="1" x14ac:dyDescent="0.25">
      <c r="A213" s="449" t="s">
        <v>238</v>
      </c>
      <c r="B213" s="2">
        <v>1968</v>
      </c>
      <c r="C213" s="2" t="s">
        <v>446</v>
      </c>
      <c r="D213" s="4" t="s">
        <v>782</v>
      </c>
      <c r="E213" s="116">
        <f t="shared" si="43"/>
        <v>3900</v>
      </c>
      <c r="F213" s="117">
        <f t="shared" si="43"/>
        <v>2300</v>
      </c>
      <c r="G213" s="101"/>
      <c r="H213" s="2"/>
      <c r="I213" s="45"/>
      <c r="J213" s="33"/>
      <c r="K213" s="202">
        <f t="shared" si="44"/>
        <v>3900</v>
      </c>
      <c r="L213" s="202">
        <f t="shared" si="44"/>
        <v>2300</v>
      </c>
      <c r="M213" s="51"/>
      <c r="N213" s="13">
        <f t="shared" ref="N213:N279" si="45">Q213*$N$7</f>
        <v>3828.4249999999997</v>
      </c>
      <c r="O213" s="13">
        <f t="shared" ref="O213:O279" si="46">Q213*$O$7</f>
        <v>2297.0549999999998</v>
      </c>
      <c r="P213" s="51"/>
      <c r="Q213" s="587">
        <v>1531.37</v>
      </c>
      <c r="R213" s="587">
        <v>1531.37</v>
      </c>
      <c r="S213" s="587">
        <v>1531.37</v>
      </c>
      <c r="T213" s="562">
        <v>1392.15</v>
      </c>
      <c r="U213" s="562">
        <v>1392.15</v>
      </c>
      <c r="V213" s="554">
        <v>1392.15</v>
      </c>
      <c r="W213" s="477">
        <v>1392.15</v>
      </c>
      <c r="X213" s="477">
        <v>1392.15</v>
      </c>
      <c r="Y213" s="477">
        <v>1392.15</v>
      </c>
      <c r="Z213" s="450">
        <v>1289.0240000000001</v>
      </c>
      <c r="AA213" s="450">
        <v>1289.0240000000001</v>
      </c>
      <c r="AB213" s="436">
        <v>1171.8399999999999</v>
      </c>
      <c r="AC213" s="409">
        <v>1171.8399999999999</v>
      </c>
      <c r="AD213" s="409">
        <v>1171.8399999999999</v>
      </c>
      <c r="AE213" s="368">
        <v>1069.2</v>
      </c>
      <c r="AF213" s="305">
        <v>855.36</v>
      </c>
      <c r="AG213" s="289">
        <v>786.71249999999998</v>
      </c>
      <c r="AH213" s="277">
        <v>629.37</v>
      </c>
      <c r="AI213" s="263">
        <v>629.37</v>
      </c>
      <c r="AJ213" s="263">
        <v>629.37</v>
      </c>
      <c r="AK213" s="208">
        <v>566.41661999999997</v>
      </c>
      <c r="AL213" s="208">
        <v>566.41661999999997</v>
      </c>
      <c r="AM213" s="208">
        <v>566.41661999999997</v>
      </c>
      <c r="AN213" s="208">
        <v>566.41661999999997</v>
      </c>
      <c r="AO213" s="208">
        <v>510.83750000000003</v>
      </c>
      <c r="AP213" s="190">
        <v>408.67</v>
      </c>
      <c r="AQ213" s="312">
        <f t="shared" ca="1" si="39"/>
        <v>1</v>
      </c>
      <c r="AS213" s="34"/>
      <c r="AT213" s="34"/>
      <c r="AU213" s="34"/>
      <c r="AV213" s="34"/>
      <c r="AW213" s="34"/>
      <c r="AX213" s="34"/>
    </row>
    <row r="214" spans="1:50" s="144" customFormat="1" ht="23.1" customHeight="1" x14ac:dyDescent="0.25">
      <c r="A214" s="449" t="s">
        <v>238</v>
      </c>
      <c r="B214" s="2">
        <v>1969</v>
      </c>
      <c r="C214" s="2" t="s">
        <v>447</v>
      </c>
      <c r="D214" s="4" t="s">
        <v>783</v>
      </c>
      <c r="E214" s="116">
        <f t="shared" si="43"/>
        <v>4100</v>
      </c>
      <c r="F214" s="117">
        <f t="shared" si="43"/>
        <v>2500</v>
      </c>
      <c r="G214" s="101"/>
      <c r="H214" s="2"/>
      <c r="I214" s="45"/>
      <c r="J214" s="33"/>
      <c r="K214" s="202">
        <f t="shared" si="44"/>
        <v>4100</v>
      </c>
      <c r="L214" s="202">
        <f t="shared" si="44"/>
        <v>2500</v>
      </c>
      <c r="M214" s="51"/>
      <c r="N214" s="13">
        <f t="shared" si="45"/>
        <v>4079.3</v>
      </c>
      <c r="O214" s="13">
        <f t="shared" si="46"/>
        <v>2447.58</v>
      </c>
      <c r="P214" s="51"/>
      <c r="Q214" s="587">
        <v>1631.72</v>
      </c>
      <c r="R214" s="587">
        <v>1631.72</v>
      </c>
      <c r="S214" s="587">
        <v>1631.72</v>
      </c>
      <c r="T214" s="562">
        <v>1483.38</v>
      </c>
      <c r="U214" s="562">
        <v>1483.38</v>
      </c>
      <c r="V214" s="554">
        <v>1483.38</v>
      </c>
      <c r="W214" s="477">
        <v>1483.38</v>
      </c>
      <c r="X214" s="477">
        <v>1483.38</v>
      </c>
      <c r="Y214" s="477">
        <v>1483.38</v>
      </c>
      <c r="Z214" s="450">
        <v>1373.5</v>
      </c>
      <c r="AA214" s="450">
        <v>1302.2239999999999</v>
      </c>
      <c r="AB214" s="436">
        <v>1183.8399999999999</v>
      </c>
      <c r="AC214" s="409">
        <v>1183.8399999999999</v>
      </c>
      <c r="AD214" s="409">
        <v>1183.8399999999999</v>
      </c>
      <c r="AE214" s="368">
        <v>1139.9124999999999</v>
      </c>
      <c r="AF214" s="303">
        <v>911.93</v>
      </c>
      <c r="AG214" s="289">
        <v>838.17499999999995</v>
      </c>
      <c r="AH214" s="277">
        <v>670.54</v>
      </c>
      <c r="AI214" s="263">
        <v>670.54</v>
      </c>
      <c r="AJ214" s="263">
        <v>670.54</v>
      </c>
      <c r="AK214" s="208">
        <v>603.54755999999998</v>
      </c>
      <c r="AL214" s="208">
        <v>603.54755999999998</v>
      </c>
      <c r="AM214" s="208">
        <v>603.54755999999998</v>
      </c>
      <c r="AN214" s="208">
        <v>603.54755999999998</v>
      </c>
      <c r="AO214" s="208">
        <v>544.32499999999993</v>
      </c>
      <c r="AP214" s="190">
        <v>435.46</v>
      </c>
      <c r="AQ214" s="312">
        <f t="shared" ca="1" si="39"/>
        <v>1</v>
      </c>
      <c r="AR214" s="144">
        <f>Z214*1.08</f>
        <v>1483.38</v>
      </c>
      <c r="AS214" s="34"/>
      <c r="AT214" s="34"/>
      <c r="AU214" s="34"/>
      <c r="AV214" s="34"/>
      <c r="AW214" s="34"/>
      <c r="AX214" s="34"/>
    </row>
    <row r="215" spans="1:50" s="144" customFormat="1" ht="23.1" customHeight="1" x14ac:dyDescent="0.25">
      <c r="A215" s="449" t="s">
        <v>238</v>
      </c>
      <c r="B215" s="2">
        <v>1970</v>
      </c>
      <c r="C215" s="2" t="s">
        <v>448</v>
      </c>
      <c r="D215" s="4" t="s">
        <v>784</v>
      </c>
      <c r="E215" s="116">
        <f t="shared" si="43"/>
        <v>5700</v>
      </c>
      <c r="F215" s="117">
        <f t="shared" si="43"/>
        <v>3400</v>
      </c>
      <c r="G215" s="101"/>
      <c r="H215" s="2"/>
      <c r="I215" s="45"/>
      <c r="J215" s="33"/>
      <c r="K215" s="202">
        <f t="shared" si="44"/>
        <v>5700</v>
      </c>
      <c r="L215" s="202">
        <f t="shared" si="44"/>
        <v>3400</v>
      </c>
      <c r="M215" s="51"/>
      <c r="N215" s="13">
        <f t="shared" si="45"/>
        <v>5651.8499999999995</v>
      </c>
      <c r="O215" s="13">
        <f t="shared" si="46"/>
        <v>3391.1099999999997</v>
      </c>
      <c r="P215" s="51"/>
      <c r="Q215" s="587">
        <v>2260.7399999999998</v>
      </c>
      <c r="R215" s="587">
        <v>2260.7399999999998</v>
      </c>
      <c r="S215" s="587">
        <v>2260.7399999999998</v>
      </c>
      <c r="T215" s="562">
        <v>2055.2139999999999</v>
      </c>
      <c r="U215" s="562">
        <v>2055.2139999999999</v>
      </c>
      <c r="V215" s="554">
        <v>2055.2139999999999</v>
      </c>
      <c r="W215" s="477">
        <v>2055.2139999999999</v>
      </c>
      <c r="X215" s="477">
        <v>2055.2139999999999</v>
      </c>
      <c r="Y215" s="477">
        <v>2055.2139999999999</v>
      </c>
      <c r="Z215" s="450">
        <v>1902.9780000000001</v>
      </c>
      <c r="AA215" s="450">
        <v>1902.9780000000001</v>
      </c>
      <c r="AB215" s="436">
        <v>1729.98</v>
      </c>
      <c r="AC215" s="409">
        <v>1729.98</v>
      </c>
      <c r="AD215" s="409">
        <v>1729.98</v>
      </c>
      <c r="AE215" s="368">
        <v>1578.45</v>
      </c>
      <c r="AF215" s="305">
        <v>1262.76</v>
      </c>
      <c r="AG215" s="289">
        <v>1161.39375</v>
      </c>
      <c r="AH215" s="277">
        <v>929.11500000000001</v>
      </c>
      <c r="AI215" s="263">
        <v>929.11500000000001</v>
      </c>
      <c r="AJ215" s="263">
        <v>929.11500000000001</v>
      </c>
      <c r="AK215" s="208">
        <v>836.21537999999998</v>
      </c>
      <c r="AL215" s="208">
        <v>836.21537999999998</v>
      </c>
      <c r="AM215" s="208">
        <v>836.21537999999998</v>
      </c>
      <c r="AN215" s="208">
        <v>836.21537999999998</v>
      </c>
      <c r="AO215" s="208">
        <v>754.16250000000002</v>
      </c>
      <c r="AP215" s="190">
        <v>603.33000000000004</v>
      </c>
      <c r="AQ215" s="312">
        <f t="shared" ca="1" si="39"/>
        <v>1</v>
      </c>
      <c r="AS215" s="34"/>
      <c r="AT215" s="34"/>
      <c r="AU215" s="34"/>
      <c r="AV215" s="34"/>
      <c r="AW215" s="34"/>
      <c r="AX215" s="34"/>
    </row>
    <row r="216" spans="1:50" s="144" customFormat="1" ht="23.1" customHeight="1" x14ac:dyDescent="0.25">
      <c r="A216" s="449" t="s">
        <v>238</v>
      </c>
      <c r="B216" s="2">
        <v>1971</v>
      </c>
      <c r="C216" s="2" t="s">
        <v>449</v>
      </c>
      <c r="D216" s="4" t="s">
        <v>785</v>
      </c>
      <c r="E216" s="116">
        <f t="shared" si="43"/>
        <v>8700</v>
      </c>
      <c r="F216" s="117">
        <f t="shared" si="43"/>
        <v>5200</v>
      </c>
      <c r="G216" s="101"/>
      <c r="H216" s="2"/>
      <c r="I216" s="45"/>
      <c r="J216" s="33"/>
      <c r="K216" s="202">
        <f t="shared" si="44"/>
        <v>8700</v>
      </c>
      <c r="L216" s="202">
        <f t="shared" si="44"/>
        <v>5200</v>
      </c>
      <c r="M216" s="51"/>
      <c r="N216" s="13">
        <f t="shared" si="45"/>
        <v>8635.5</v>
      </c>
      <c r="O216" s="13">
        <f t="shared" si="46"/>
        <v>5181.2999999999993</v>
      </c>
      <c r="P216" s="51"/>
      <c r="Q216" s="587">
        <v>3454.2</v>
      </c>
      <c r="R216" s="587">
        <v>3454.2</v>
      </c>
      <c r="S216" s="587">
        <v>3454.2</v>
      </c>
      <c r="T216" s="562">
        <v>3140.18</v>
      </c>
      <c r="U216" s="562">
        <v>3140.18</v>
      </c>
      <c r="V216" s="554">
        <v>3140.18</v>
      </c>
      <c r="W216" s="477">
        <v>3140.18</v>
      </c>
      <c r="X216" s="477">
        <v>3140.18</v>
      </c>
      <c r="Y216" s="477">
        <v>3140.18</v>
      </c>
      <c r="Z216" s="450">
        <v>2907.5750000000003</v>
      </c>
      <c r="AA216" s="450">
        <v>2907.5750000000003</v>
      </c>
      <c r="AB216" s="436">
        <v>2643.25</v>
      </c>
      <c r="AC216" s="409">
        <v>2643.25</v>
      </c>
      <c r="AD216" s="409">
        <v>2643.25</v>
      </c>
      <c r="AE216" s="368">
        <v>2411.7250000000004</v>
      </c>
      <c r="AF216" s="305">
        <v>1929.38</v>
      </c>
      <c r="AG216" s="289">
        <v>1774.52</v>
      </c>
      <c r="AH216" s="277">
        <v>1419.616</v>
      </c>
      <c r="AI216" s="263">
        <v>1419.616</v>
      </c>
      <c r="AJ216" s="263">
        <v>1419.616</v>
      </c>
      <c r="AK216" s="208">
        <v>1277.6563799999999</v>
      </c>
      <c r="AL216" s="208">
        <v>1277.6563799999999</v>
      </c>
      <c r="AM216" s="208">
        <v>1277.6563799999999</v>
      </c>
      <c r="AN216" s="208">
        <v>1277.6563799999999</v>
      </c>
      <c r="AO216" s="208">
        <v>1152.2875000000001</v>
      </c>
      <c r="AP216" s="190">
        <v>921.83</v>
      </c>
      <c r="AQ216" s="312">
        <f t="shared" ca="1" si="39"/>
        <v>1</v>
      </c>
      <c r="AS216" s="34"/>
      <c r="AT216" s="34"/>
      <c r="AU216" s="34"/>
      <c r="AV216" s="34"/>
      <c r="AW216" s="34"/>
      <c r="AX216" s="34"/>
    </row>
    <row r="217" spans="1:50" s="144" customFormat="1" ht="23.1" customHeight="1" x14ac:dyDescent="0.25">
      <c r="A217" s="449" t="s">
        <v>238</v>
      </c>
      <c r="B217" s="2">
        <v>1972</v>
      </c>
      <c r="C217" s="2" t="s">
        <v>450</v>
      </c>
      <c r="D217" s="4" t="s">
        <v>786</v>
      </c>
      <c r="E217" s="116">
        <f t="shared" si="43"/>
        <v>11500</v>
      </c>
      <c r="F217" s="117">
        <f t="shared" si="43"/>
        <v>6900</v>
      </c>
      <c r="G217" s="101"/>
      <c r="H217" s="2"/>
      <c r="I217" s="45"/>
      <c r="J217" s="33"/>
      <c r="K217" s="202">
        <f t="shared" si="44"/>
        <v>11500</v>
      </c>
      <c r="L217" s="202">
        <f t="shared" si="44"/>
        <v>6900</v>
      </c>
      <c r="M217" s="51"/>
      <c r="N217" s="13">
        <f t="shared" si="45"/>
        <v>11476.975</v>
      </c>
      <c r="O217" s="13">
        <f t="shared" si="46"/>
        <v>6886.1849999999995</v>
      </c>
      <c r="P217" s="51"/>
      <c r="Q217" s="587">
        <v>4590.79</v>
      </c>
      <c r="R217" s="587">
        <v>4590.79</v>
      </c>
      <c r="S217" s="587">
        <v>4590.79</v>
      </c>
      <c r="T217" s="562">
        <v>4173.4399999999996</v>
      </c>
      <c r="U217" s="562">
        <v>4173.4399999999996</v>
      </c>
      <c r="V217" s="554">
        <v>4173.4399999999996</v>
      </c>
      <c r="W217" s="477">
        <v>4173.4399999999996</v>
      </c>
      <c r="X217" s="477">
        <v>4173.4399999999996</v>
      </c>
      <c r="Y217" s="477">
        <v>4173.4399999999996</v>
      </c>
      <c r="Z217" s="450">
        <v>3864.3</v>
      </c>
      <c r="AA217" s="450">
        <v>3864.3</v>
      </c>
      <c r="AB217" s="436">
        <v>3513</v>
      </c>
      <c r="AC217" s="409">
        <v>3513</v>
      </c>
      <c r="AD217" s="409">
        <v>3513</v>
      </c>
      <c r="AE217" s="368">
        <v>3205.2874999999999</v>
      </c>
      <c r="AF217" s="305">
        <v>2564.23</v>
      </c>
      <c r="AG217" s="289">
        <v>2358.4137500000002</v>
      </c>
      <c r="AH217" s="277">
        <v>1886.7310000000002</v>
      </c>
      <c r="AI217" s="263">
        <v>1886.7310000000002</v>
      </c>
      <c r="AJ217" s="263">
        <v>1886.7310000000002</v>
      </c>
      <c r="AK217" s="208">
        <v>1698.0579</v>
      </c>
      <c r="AL217" s="208">
        <v>1698.0579</v>
      </c>
      <c r="AM217" s="208">
        <v>1698.0579</v>
      </c>
      <c r="AN217" s="208">
        <v>1698.0579</v>
      </c>
      <c r="AO217" s="208">
        <v>1531.4375</v>
      </c>
      <c r="AP217" s="190">
        <v>1225.1500000000001</v>
      </c>
      <c r="AQ217" s="312">
        <f t="shared" ca="1" si="39"/>
        <v>1</v>
      </c>
      <c r="AS217" s="34"/>
      <c r="AT217" s="34"/>
      <c r="AU217" s="34"/>
      <c r="AV217" s="34"/>
      <c r="AW217" s="34"/>
      <c r="AX217" s="34"/>
    </row>
    <row r="218" spans="1:50" s="144" customFormat="1" ht="23.1" customHeight="1" x14ac:dyDescent="0.25">
      <c r="A218" s="449" t="s">
        <v>238</v>
      </c>
      <c r="B218" s="2">
        <v>1973</v>
      </c>
      <c r="C218" s="2" t="s">
        <v>451</v>
      </c>
      <c r="D218" s="4" t="s">
        <v>787</v>
      </c>
      <c r="E218" s="116">
        <f t="shared" si="43"/>
        <v>20900</v>
      </c>
      <c r="F218" s="117">
        <f t="shared" si="43"/>
        <v>12600</v>
      </c>
      <c r="G218" s="101"/>
      <c r="H218" s="2"/>
      <c r="I218" s="45"/>
      <c r="J218" s="33"/>
      <c r="K218" s="202">
        <f t="shared" si="44"/>
        <v>20900</v>
      </c>
      <c r="L218" s="202">
        <f t="shared" si="44"/>
        <v>12600</v>
      </c>
      <c r="M218" s="51"/>
      <c r="N218" s="13">
        <f t="shared" si="45"/>
        <v>20880.55</v>
      </c>
      <c r="O218" s="13">
        <f t="shared" si="46"/>
        <v>12528.329999999998</v>
      </c>
      <c r="P218" s="51"/>
      <c r="Q218" s="587">
        <v>8352.2199999999993</v>
      </c>
      <c r="R218" s="587">
        <v>8352.2199999999993</v>
      </c>
      <c r="S218" s="587">
        <v>8352.2199999999993</v>
      </c>
      <c r="T218" s="562">
        <v>7593</v>
      </c>
      <c r="U218" s="562">
        <v>7593</v>
      </c>
      <c r="V218" s="568">
        <v>7593</v>
      </c>
      <c r="W218" s="477">
        <v>7592.92</v>
      </c>
      <c r="X218" s="477">
        <v>7592.92</v>
      </c>
      <c r="Y218" s="477">
        <v>7592.92</v>
      </c>
      <c r="Z218" s="450">
        <v>7030.4740000000011</v>
      </c>
      <c r="AA218" s="450">
        <v>7030.4740000000011</v>
      </c>
      <c r="AB218" s="436">
        <v>6391.34</v>
      </c>
      <c r="AC218" s="409">
        <v>6391.34</v>
      </c>
      <c r="AD218" s="409">
        <v>6391.34</v>
      </c>
      <c r="AE218" s="368">
        <v>5831.5124999999998</v>
      </c>
      <c r="AF218" s="305">
        <v>4665.21</v>
      </c>
      <c r="AG218" s="289">
        <v>4290.7425000000003</v>
      </c>
      <c r="AH218" s="277">
        <v>3432.5940000000001</v>
      </c>
      <c r="AI218" s="263">
        <v>3432.5940000000001</v>
      </c>
      <c r="AJ218" s="263">
        <v>3432.5940000000001</v>
      </c>
      <c r="AK218" s="208">
        <v>3089.3385599999997</v>
      </c>
      <c r="AL218" s="208">
        <v>3089.3385599999997</v>
      </c>
      <c r="AM218" s="208">
        <v>3089.3385599999997</v>
      </c>
      <c r="AN218" s="208">
        <v>3089.3385599999997</v>
      </c>
      <c r="AO218" s="208">
        <v>2786.2</v>
      </c>
      <c r="AP218" s="190">
        <v>2228.96</v>
      </c>
      <c r="AQ218" s="312">
        <f t="shared" ca="1" si="39"/>
        <v>1</v>
      </c>
      <c r="AS218" s="34"/>
      <c r="AT218" s="34"/>
      <c r="AU218" s="34"/>
      <c r="AV218" s="34"/>
      <c r="AW218" s="34"/>
      <c r="AX218" s="34"/>
    </row>
    <row r="219" spans="1:50" s="144" customFormat="1" ht="23.1" customHeight="1" x14ac:dyDescent="0.25">
      <c r="A219" s="449" t="s">
        <v>238</v>
      </c>
      <c r="B219" s="2">
        <v>1974</v>
      </c>
      <c r="C219" s="2" t="s">
        <v>452</v>
      </c>
      <c r="D219" s="4" t="s">
        <v>788</v>
      </c>
      <c r="E219" s="116">
        <f t="shared" si="43"/>
        <v>26200</v>
      </c>
      <c r="F219" s="117">
        <f t="shared" si="43"/>
        <v>15800</v>
      </c>
      <c r="G219" s="101"/>
      <c r="H219" s="2"/>
      <c r="I219" s="45"/>
      <c r="J219" s="33"/>
      <c r="K219" s="202">
        <f t="shared" si="44"/>
        <v>26200</v>
      </c>
      <c r="L219" s="202">
        <f t="shared" si="44"/>
        <v>15800</v>
      </c>
      <c r="M219" s="51"/>
      <c r="N219" s="13">
        <f t="shared" si="45"/>
        <v>26185</v>
      </c>
      <c r="O219" s="13">
        <f t="shared" si="46"/>
        <v>15711</v>
      </c>
      <c r="P219" s="51"/>
      <c r="Q219" s="587">
        <v>10474</v>
      </c>
      <c r="R219" s="587">
        <v>10474</v>
      </c>
      <c r="S219" s="587">
        <v>10474</v>
      </c>
      <c r="T219" s="562">
        <v>9521.68</v>
      </c>
      <c r="U219" s="562">
        <v>9521.68</v>
      </c>
      <c r="V219" s="554">
        <v>9521.68</v>
      </c>
      <c r="W219" s="477">
        <v>9521.68</v>
      </c>
      <c r="X219" s="477">
        <v>9521.68</v>
      </c>
      <c r="Y219" s="477">
        <v>9521.68</v>
      </c>
      <c r="Z219" s="450">
        <v>8816.2470000000012</v>
      </c>
      <c r="AA219" s="450">
        <v>8816.2470000000012</v>
      </c>
      <c r="AB219" s="436">
        <v>8014.77</v>
      </c>
      <c r="AC219" s="409">
        <v>8014.77</v>
      </c>
      <c r="AD219" s="409">
        <v>8014.77</v>
      </c>
      <c r="AE219" s="368">
        <v>7312.75</v>
      </c>
      <c r="AF219" s="305">
        <v>5850.2</v>
      </c>
      <c r="AG219" s="289">
        <v>5380.6775000000007</v>
      </c>
      <c r="AH219" s="277">
        <v>4304.5420000000004</v>
      </c>
      <c r="AI219" s="263">
        <v>4304.5420000000004</v>
      </c>
      <c r="AJ219" s="263">
        <v>4304.5420000000004</v>
      </c>
      <c r="AK219" s="208">
        <v>3874.1056199999998</v>
      </c>
      <c r="AL219" s="208">
        <v>3874.1056199999998</v>
      </c>
      <c r="AM219" s="208">
        <v>3874.1056199999998</v>
      </c>
      <c r="AN219" s="208">
        <v>3874.1056199999998</v>
      </c>
      <c r="AO219" s="208">
        <v>3493.9625000000001</v>
      </c>
      <c r="AP219" s="190">
        <v>2795.17</v>
      </c>
      <c r="AQ219" s="312">
        <f t="shared" ca="1" si="39"/>
        <v>1</v>
      </c>
      <c r="AS219" s="34"/>
      <c r="AT219" s="34"/>
      <c r="AU219" s="34"/>
      <c r="AV219" s="34"/>
      <c r="AW219" s="34"/>
      <c r="AX219" s="34"/>
    </row>
    <row r="220" spans="1:50" s="144" customFormat="1" ht="3.95" customHeight="1" x14ac:dyDescent="0.25">
      <c r="A220" s="2"/>
      <c r="B220" s="2"/>
      <c r="C220" s="2"/>
      <c r="D220" s="136"/>
      <c r="E220" s="138"/>
      <c r="F220" s="139"/>
      <c r="G220" s="101"/>
      <c r="H220" s="2"/>
      <c r="I220" s="45"/>
      <c r="J220" s="33"/>
      <c r="K220" s="202">
        <f t="shared" si="44"/>
        <v>0</v>
      </c>
      <c r="L220" s="202">
        <f t="shared" si="44"/>
        <v>0</v>
      </c>
      <c r="M220" s="51"/>
      <c r="N220" s="13"/>
      <c r="O220" s="13"/>
      <c r="P220" s="51"/>
      <c r="Q220" s="398"/>
      <c r="R220" s="398"/>
      <c r="S220" s="398"/>
      <c r="T220" s="398"/>
      <c r="U220" s="398"/>
      <c r="V220" s="398"/>
      <c r="W220" s="398"/>
      <c r="X220" s="398"/>
      <c r="Y220" s="398"/>
      <c r="Z220" s="398"/>
      <c r="AA220" s="398"/>
      <c r="AB220" s="400"/>
      <c r="AC220" s="401"/>
      <c r="AD220" s="401"/>
      <c r="AE220" s="368"/>
      <c r="AF220" s="305"/>
      <c r="AG220" s="289"/>
      <c r="AH220" s="277"/>
      <c r="AI220" s="263"/>
      <c r="AJ220" s="263"/>
      <c r="AK220" s="208"/>
      <c r="AL220" s="208"/>
      <c r="AM220" s="208"/>
      <c r="AN220" s="208"/>
      <c r="AO220" s="208"/>
      <c r="AP220" s="190"/>
      <c r="AQ220" s="312" t="e">
        <f t="shared" ca="1" si="39"/>
        <v>#DIV/0!</v>
      </c>
      <c r="AS220" s="34"/>
      <c r="AT220" s="34"/>
      <c r="AU220" s="34"/>
      <c r="AV220" s="34"/>
      <c r="AW220" s="34"/>
      <c r="AX220" s="34"/>
    </row>
    <row r="221" spans="1:50" s="144" customFormat="1" ht="23.1" customHeight="1" x14ac:dyDescent="0.25">
      <c r="A221" s="449" t="s">
        <v>238</v>
      </c>
      <c r="B221" s="2"/>
      <c r="C221" s="2" t="s">
        <v>673</v>
      </c>
      <c r="D221" s="4" t="s">
        <v>946</v>
      </c>
      <c r="E221" s="116">
        <f t="shared" ref="E221:F226" si="47">K221</f>
        <v>17200</v>
      </c>
      <c r="F221" s="117">
        <f t="shared" si="47"/>
        <v>10400</v>
      </c>
      <c r="G221" s="101"/>
      <c r="H221" s="2"/>
      <c r="I221" s="45"/>
      <c r="J221" s="33"/>
      <c r="K221" s="202">
        <f t="shared" si="44"/>
        <v>17200</v>
      </c>
      <c r="L221" s="202">
        <f t="shared" si="44"/>
        <v>10400</v>
      </c>
      <c r="M221" s="51"/>
      <c r="N221" s="13">
        <f t="shared" ref="N221:N222" si="48">Q221*$N$7</f>
        <v>17186.824999999997</v>
      </c>
      <c r="O221" s="13">
        <f t="shared" ref="O221:O222" si="49">Q221*$O$7</f>
        <v>10312.094999999999</v>
      </c>
      <c r="P221" s="51"/>
      <c r="Q221" s="590">
        <v>6874.73</v>
      </c>
      <c r="R221" s="590">
        <v>6874.73</v>
      </c>
      <c r="S221" s="590">
        <v>6874.73</v>
      </c>
      <c r="T221" s="580">
        <v>6249.76</v>
      </c>
      <c r="U221" s="580">
        <v>6249.76</v>
      </c>
      <c r="V221" s="561">
        <v>6249.76</v>
      </c>
      <c r="W221" s="479">
        <v>6249.76</v>
      </c>
      <c r="X221" s="479"/>
      <c r="Y221" s="479"/>
      <c r="Z221" s="398"/>
      <c r="AA221" s="398"/>
      <c r="AB221" s="400"/>
      <c r="AC221" s="409"/>
      <c r="AD221" s="409"/>
      <c r="AE221" s="368"/>
      <c r="AF221" s="305"/>
      <c r="AG221" s="289"/>
      <c r="AH221" s="277"/>
      <c r="AI221" s="263"/>
      <c r="AJ221" s="263"/>
      <c r="AK221" s="242"/>
      <c r="AL221" s="234"/>
      <c r="AM221" s="208"/>
      <c r="AN221" s="208"/>
      <c r="AO221" s="208"/>
      <c r="AP221" s="190">
        <v>4106</v>
      </c>
      <c r="AQ221" s="312">
        <f t="shared" ca="1" si="39"/>
        <v>1</v>
      </c>
      <c r="AS221" s="34"/>
      <c r="AT221" s="34"/>
      <c r="AU221" s="34"/>
      <c r="AV221" s="34"/>
      <c r="AW221" s="34"/>
      <c r="AX221" s="34"/>
    </row>
    <row r="222" spans="1:50" s="144" customFormat="1" ht="23.1" customHeight="1" x14ac:dyDescent="0.25">
      <c r="A222" s="449"/>
      <c r="B222" s="2"/>
      <c r="C222" s="2" t="s">
        <v>673</v>
      </c>
      <c r="D222" s="4" t="s">
        <v>947</v>
      </c>
      <c r="E222" s="116">
        <f t="shared" si="47"/>
        <v>19300</v>
      </c>
      <c r="F222" s="117">
        <f t="shared" si="47"/>
        <v>11600</v>
      </c>
      <c r="G222" s="101"/>
      <c r="H222" s="2"/>
      <c r="I222" s="45"/>
      <c r="J222" s="33"/>
      <c r="K222" s="202">
        <f t="shared" si="44"/>
        <v>19300</v>
      </c>
      <c r="L222" s="202">
        <f t="shared" si="44"/>
        <v>11600</v>
      </c>
      <c r="M222" s="51"/>
      <c r="N222" s="13">
        <f t="shared" si="48"/>
        <v>19227.974999999999</v>
      </c>
      <c r="O222" s="13">
        <f t="shared" si="49"/>
        <v>11536.785</v>
      </c>
      <c r="P222" s="51"/>
      <c r="Q222" s="590">
        <v>7691.19</v>
      </c>
      <c r="R222" s="590">
        <v>7691.19</v>
      </c>
      <c r="S222" s="590">
        <v>7691.19</v>
      </c>
      <c r="T222" s="580">
        <v>6991.98</v>
      </c>
      <c r="U222" s="580">
        <v>6991.98</v>
      </c>
      <c r="V222" s="561">
        <v>6991.98</v>
      </c>
      <c r="W222" s="479">
        <v>6991.98</v>
      </c>
      <c r="X222" s="479"/>
      <c r="Y222" s="479"/>
      <c r="Z222" s="398"/>
      <c r="AA222" s="398"/>
      <c r="AB222" s="400"/>
      <c r="AC222" s="409"/>
      <c r="AD222" s="409"/>
      <c r="AE222" s="368"/>
      <c r="AF222" s="305"/>
      <c r="AG222" s="289"/>
      <c r="AH222" s="277"/>
      <c r="AI222" s="263"/>
      <c r="AJ222" s="263"/>
      <c r="AK222" s="242"/>
      <c r="AL222" s="234"/>
      <c r="AM222" s="208"/>
      <c r="AN222" s="208"/>
      <c r="AO222" s="208"/>
      <c r="AP222" s="190">
        <v>4106</v>
      </c>
      <c r="AQ222" s="312">
        <f t="shared" ca="1" si="39"/>
        <v>1</v>
      </c>
      <c r="AS222" s="34"/>
      <c r="AT222" s="34"/>
      <c r="AU222" s="34"/>
      <c r="AV222" s="34"/>
      <c r="AW222" s="34"/>
      <c r="AX222" s="34"/>
    </row>
    <row r="223" spans="1:50" s="144" customFormat="1" ht="23.1" customHeight="1" x14ac:dyDescent="0.25">
      <c r="A223" s="449"/>
      <c r="B223" s="2"/>
      <c r="C223" s="2" t="s">
        <v>673</v>
      </c>
      <c r="D223" s="4" t="s">
        <v>674</v>
      </c>
      <c r="E223" s="116">
        <f t="shared" si="47"/>
        <v>38500</v>
      </c>
      <c r="F223" s="117">
        <f t="shared" si="47"/>
        <v>23100</v>
      </c>
      <c r="G223" s="101"/>
      <c r="H223" s="2"/>
      <c r="I223" s="45"/>
      <c r="J223" s="33"/>
      <c r="K223" s="202">
        <f t="shared" si="44"/>
        <v>38500</v>
      </c>
      <c r="L223" s="202">
        <f t="shared" si="44"/>
        <v>23100</v>
      </c>
      <c r="M223" s="51"/>
      <c r="N223" s="13">
        <f t="shared" si="45"/>
        <v>38461.625</v>
      </c>
      <c r="O223" s="13">
        <f t="shared" si="46"/>
        <v>23076.974999999999</v>
      </c>
      <c r="P223" s="51"/>
      <c r="Q223" s="590">
        <v>15384.65</v>
      </c>
      <c r="R223" s="590">
        <v>15384.65</v>
      </c>
      <c r="S223" s="590">
        <v>15384.65</v>
      </c>
      <c r="T223" s="580">
        <v>13986.04</v>
      </c>
      <c r="U223" s="580">
        <v>13986.04</v>
      </c>
      <c r="V223" s="561">
        <v>13986.04</v>
      </c>
      <c r="W223" s="479">
        <v>13986.04</v>
      </c>
      <c r="X223" s="479">
        <v>13986.04</v>
      </c>
      <c r="Y223" s="479">
        <v>13986.04</v>
      </c>
      <c r="Z223" s="398">
        <v>12997.303</v>
      </c>
      <c r="AA223" s="398">
        <v>12997.303</v>
      </c>
      <c r="AB223" s="400">
        <v>11815.73</v>
      </c>
      <c r="AC223" s="409">
        <v>11815.73</v>
      </c>
      <c r="AD223" s="409">
        <v>11815.73</v>
      </c>
      <c r="AE223" s="368">
        <v>10741.575000000001</v>
      </c>
      <c r="AF223" s="305">
        <v>8593.26</v>
      </c>
      <c r="AG223" s="289">
        <v>7904.6</v>
      </c>
      <c r="AH223" s="277">
        <v>6323.68</v>
      </c>
      <c r="AI223" s="263">
        <v>6323.68</v>
      </c>
      <c r="AJ223" s="263">
        <v>6323.68</v>
      </c>
      <c r="AK223" s="242">
        <v>5690.9159999999993</v>
      </c>
      <c r="AL223" s="234"/>
      <c r="AM223" s="208"/>
      <c r="AN223" s="208"/>
      <c r="AO223" s="208"/>
      <c r="AP223" s="190">
        <v>4106</v>
      </c>
      <c r="AQ223" s="312">
        <f t="shared" ca="1" si="39"/>
        <v>1</v>
      </c>
      <c r="AS223" s="34"/>
      <c r="AT223" s="34"/>
      <c r="AU223" s="34"/>
      <c r="AV223" s="34"/>
      <c r="AW223" s="34"/>
      <c r="AX223" s="34"/>
    </row>
    <row r="224" spans="1:50" s="144" customFormat="1" ht="3.95" customHeight="1" x14ac:dyDescent="0.25">
      <c r="A224" s="2"/>
      <c r="B224" s="2"/>
      <c r="C224" s="2"/>
      <c r="D224" s="136"/>
      <c r="E224" s="138"/>
      <c r="F224" s="139"/>
      <c r="G224" s="101"/>
      <c r="H224" s="2"/>
      <c r="I224" s="45"/>
      <c r="J224" s="33"/>
      <c r="K224" s="202">
        <f t="shared" si="44"/>
        <v>0</v>
      </c>
      <c r="L224" s="202">
        <f t="shared" si="44"/>
        <v>0</v>
      </c>
      <c r="M224" s="51"/>
      <c r="N224" s="13"/>
      <c r="O224" s="13"/>
      <c r="P224" s="51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398"/>
      <c r="AB224" s="400"/>
      <c r="AC224" s="399"/>
      <c r="AD224" s="399"/>
      <c r="AE224" s="367"/>
      <c r="AF224" s="303"/>
      <c r="AG224" s="289"/>
      <c r="AH224" s="277"/>
      <c r="AI224" s="272"/>
      <c r="AJ224" s="263"/>
      <c r="AK224" s="208"/>
      <c r="AL224" s="208"/>
      <c r="AM224" s="208"/>
      <c r="AN224" s="208"/>
      <c r="AO224" s="208"/>
      <c r="AP224" s="190"/>
      <c r="AQ224" s="312" t="e">
        <f t="shared" ca="1" si="39"/>
        <v>#DIV/0!</v>
      </c>
      <c r="AS224" s="34"/>
      <c r="AT224" s="34"/>
      <c r="AU224" s="34"/>
      <c r="AV224" s="34"/>
      <c r="AW224" s="34"/>
      <c r="AX224" s="34"/>
    </row>
    <row r="225" spans="1:50" s="144" customFormat="1" ht="23.1" customHeight="1" x14ac:dyDescent="0.25">
      <c r="A225" s="516" t="s">
        <v>986</v>
      </c>
      <c r="B225" s="2"/>
      <c r="C225" s="2" t="s">
        <v>657</v>
      </c>
      <c r="D225" s="4" t="s">
        <v>670</v>
      </c>
      <c r="E225" s="116">
        <f t="shared" si="47"/>
        <v>4700</v>
      </c>
      <c r="F225" s="117">
        <f t="shared" si="47"/>
        <v>2800</v>
      </c>
      <c r="G225" s="101"/>
      <c r="H225" s="2"/>
      <c r="I225" s="45"/>
      <c r="J225" s="33"/>
      <c r="K225" s="202">
        <f t="shared" si="44"/>
        <v>4700</v>
      </c>
      <c r="L225" s="202">
        <f t="shared" si="44"/>
        <v>2800</v>
      </c>
      <c r="M225" s="51"/>
      <c r="N225" s="13">
        <f t="shared" si="45"/>
        <v>4660.875</v>
      </c>
      <c r="O225" s="13">
        <f t="shared" si="46"/>
        <v>2796.5249999999996</v>
      </c>
      <c r="P225" s="51"/>
      <c r="Q225" s="587">
        <v>1864.35</v>
      </c>
      <c r="R225" s="587">
        <v>1864.35</v>
      </c>
      <c r="S225" s="587">
        <v>1864.35</v>
      </c>
      <c r="T225" s="562">
        <v>1864.35</v>
      </c>
      <c r="U225" s="562">
        <v>1864.35</v>
      </c>
      <c r="V225" s="554">
        <v>1864.35</v>
      </c>
      <c r="W225" s="522">
        <v>1864.35</v>
      </c>
      <c r="X225" s="398">
        <v>1864.35</v>
      </c>
      <c r="Y225" s="398">
        <v>1864.35</v>
      </c>
      <c r="Z225" s="398">
        <v>1864.35</v>
      </c>
      <c r="AA225" s="398">
        <v>1864.35</v>
      </c>
      <c r="AB225" s="436">
        <v>1864.35</v>
      </c>
      <c r="AC225" s="399">
        <v>1783.2698124999999</v>
      </c>
      <c r="AD225" s="399">
        <v>1783.2698124999999</v>
      </c>
      <c r="AE225" s="371">
        <v>1621.1543749999998</v>
      </c>
      <c r="AF225" s="303">
        <v>1118.0374999999999</v>
      </c>
      <c r="AG225" s="289">
        <v>1118.0374999999999</v>
      </c>
      <c r="AH225" s="277">
        <v>894.43</v>
      </c>
      <c r="AI225" s="263">
        <v>894.43</v>
      </c>
      <c r="AJ225" s="263">
        <v>894.43</v>
      </c>
      <c r="AK225" s="208">
        <v>726</v>
      </c>
      <c r="AL225" s="234">
        <v>726</v>
      </c>
      <c r="AM225" s="208">
        <v>726</v>
      </c>
      <c r="AN225" s="208"/>
      <c r="AO225" s="208"/>
      <c r="AP225" s="190"/>
      <c r="AQ225" s="312">
        <f t="shared" ca="1" si="39"/>
        <v>1</v>
      </c>
      <c r="AS225" s="34"/>
      <c r="AT225" s="34"/>
      <c r="AU225" s="34"/>
      <c r="AV225" s="34"/>
      <c r="AW225" s="34"/>
      <c r="AX225" s="34"/>
    </row>
    <row r="226" spans="1:50" s="144" customFormat="1" ht="23.1" customHeight="1" x14ac:dyDescent="0.25">
      <c r="A226" s="516" t="s">
        <v>986</v>
      </c>
      <c r="B226" s="2"/>
      <c r="C226" s="2" t="s">
        <v>657</v>
      </c>
      <c r="D226" s="4" t="s">
        <v>726</v>
      </c>
      <c r="E226" s="116">
        <f t="shared" si="47"/>
        <v>7800</v>
      </c>
      <c r="F226" s="117">
        <f t="shared" si="47"/>
        <v>4700</v>
      </c>
      <c r="G226" s="101"/>
      <c r="H226" s="2"/>
      <c r="I226" s="45"/>
      <c r="J226" s="33"/>
      <c r="K226" s="202">
        <f t="shared" si="44"/>
        <v>7800</v>
      </c>
      <c r="L226" s="202">
        <f t="shared" si="44"/>
        <v>4700</v>
      </c>
      <c r="M226" s="51"/>
      <c r="N226" s="13">
        <f t="shared" si="45"/>
        <v>7703.875</v>
      </c>
      <c r="O226" s="13">
        <f t="shared" si="46"/>
        <v>4622.3250000000007</v>
      </c>
      <c r="P226" s="51"/>
      <c r="Q226" s="587">
        <v>3081.55</v>
      </c>
      <c r="R226" s="587">
        <v>3081.55</v>
      </c>
      <c r="S226" s="587">
        <v>3081.55</v>
      </c>
      <c r="T226" s="562">
        <v>3081.55</v>
      </c>
      <c r="U226" s="562">
        <v>3081.55</v>
      </c>
      <c r="V226" s="554">
        <v>3081.55</v>
      </c>
      <c r="W226" s="522">
        <v>3081.55</v>
      </c>
      <c r="X226" s="398">
        <v>3081.55</v>
      </c>
      <c r="Y226" s="398">
        <v>3081.55</v>
      </c>
      <c r="Z226" s="398">
        <v>3081.55</v>
      </c>
      <c r="AA226" s="398">
        <v>3081.55</v>
      </c>
      <c r="AB226" s="436">
        <v>3081.55</v>
      </c>
      <c r="AC226" s="399">
        <v>2947.56</v>
      </c>
      <c r="AD226" s="399">
        <v>2947.56</v>
      </c>
      <c r="AE226" s="371">
        <v>2679.6</v>
      </c>
      <c r="AF226" s="303">
        <v>1848</v>
      </c>
      <c r="AG226" s="289">
        <v>1848</v>
      </c>
      <c r="AH226" s="277">
        <v>1478.4</v>
      </c>
      <c r="AI226" s="263">
        <v>1478.4</v>
      </c>
      <c r="AJ226" s="263">
        <v>1478.4</v>
      </c>
      <c r="AK226" s="208">
        <v>1200</v>
      </c>
      <c r="AL226" s="234">
        <v>1200</v>
      </c>
      <c r="AM226" s="208">
        <v>1200</v>
      </c>
      <c r="AN226" s="208"/>
      <c r="AO226" s="208"/>
      <c r="AP226" s="190"/>
      <c r="AQ226" s="312">
        <f t="shared" ca="1" si="39"/>
        <v>1</v>
      </c>
      <c r="AS226" s="34"/>
      <c r="AT226" s="34"/>
      <c r="AU226" s="34"/>
      <c r="AV226" s="34"/>
      <c r="AW226" s="34"/>
      <c r="AX226" s="34"/>
    </row>
    <row r="227" spans="1:50" s="144" customFormat="1" ht="9.9499999999999993" customHeight="1" x14ac:dyDescent="0.25">
      <c r="A227" s="2"/>
      <c r="B227" s="2"/>
      <c r="C227" s="2"/>
      <c r="D227" s="136"/>
      <c r="E227" s="138"/>
      <c r="F227" s="139"/>
      <c r="G227" s="101"/>
      <c r="H227" s="2"/>
      <c r="I227" s="45"/>
      <c r="J227" s="33"/>
      <c r="K227" s="202">
        <f t="shared" si="44"/>
        <v>0</v>
      </c>
      <c r="L227" s="202">
        <f t="shared" si="44"/>
        <v>0</v>
      </c>
      <c r="M227" s="51"/>
      <c r="N227" s="13"/>
      <c r="O227" s="13"/>
      <c r="P227" s="51"/>
      <c r="Q227" s="398"/>
      <c r="R227" s="398"/>
      <c r="S227" s="398"/>
      <c r="T227" s="398"/>
      <c r="U227" s="398"/>
      <c r="V227" s="398"/>
      <c r="W227" s="398"/>
      <c r="X227" s="398"/>
      <c r="Y227" s="398"/>
      <c r="Z227" s="398"/>
      <c r="AA227" s="398"/>
      <c r="AB227" s="400"/>
      <c r="AC227" s="398"/>
      <c r="AD227" s="398"/>
      <c r="AE227" s="333"/>
      <c r="AF227" s="333"/>
      <c r="AG227" s="330"/>
      <c r="AH227" s="277"/>
      <c r="AI227" s="234"/>
      <c r="AJ227" s="234"/>
      <c r="AK227" s="234"/>
      <c r="AL227" s="234"/>
      <c r="AM227" s="208"/>
      <c r="AN227" s="208"/>
      <c r="AO227" s="208"/>
      <c r="AP227" s="190"/>
      <c r="AQ227" s="312" t="e">
        <f t="shared" ca="1" si="39"/>
        <v>#DIV/0!</v>
      </c>
      <c r="AS227" s="34"/>
      <c r="AT227" s="34"/>
      <c r="AU227" s="34"/>
      <c r="AV227" s="34"/>
      <c r="AW227" s="34"/>
      <c r="AX227" s="34"/>
    </row>
    <row r="228" spans="1:50" s="66" customFormat="1" ht="23.1" customHeight="1" x14ac:dyDescent="0.25">
      <c r="A228" s="2"/>
      <c r="B228" s="2"/>
      <c r="C228" s="2"/>
      <c r="D228" s="615" t="s">
        <v>837</v>
      </c>
      <c r="E228" s="615"/>
      <c r="F228" s="615"/>
      <c r="G228" s="615"/>
      <c r="H228" s="615"/>
      <c r="I228" s="615"/>
      <c r="J228" s="33"/>
      <c r="K228" s="202">
        <f t="shared" si="44"/>
        <v>0</v>
      </c>
      <c r="L228" s="202">
        <f t="shared" si="44"/>
        <v>0</v>
      </c>
      <c r="M228" s="51"/>
      <c r="N228" s="13"/>
      <c r="O228" s="13"/>
      <c r="P228" s="63"/>
      <c r="Q228" s="588">
        <v>45589</v>
      </c>
      <c r="R228" s="588">
        <v>45589</v>
      </c>
      <c r="S228" s="588">
        <v>45589</v>
      </c>
      <c r="T228" s="571">
        <v>45569</v>
      </c>
      <c r="U228" s="571">
        <v>45569</v>
      </c>
      <c r="V228" s="476">
        <v>45483</v>
      </c>
      <c r="W228" s="476">
        <v>45455</v>
      </c>
      <c r="X228" s="476">
        <v>45425</v>
      </c>
      <c r="Y228" s="476">
        <v>45394</v>
      </c>
      <c r="Z228" s="473">
        <v>220324</v>
      </c>
      <c r="AA228" s="398"/>
      <c r="AB228" s="400"/>
      <c r="AC228" s="401"/>
      <c r="AD228" s="401"/>
      <c r="AE228" s="368"/>
      <c r="AF228" s="305"/>
      <c r="AG228" s="289"/>
      <c r="AH228" s="277"/>
      <c r="AI228" s="263"/>
      <c r="AJ228" s="263"/>
      <c r="AK228" s="208"/>
      <c r="AL228" s="208"/>
      <c r="AM228" s="208"/>
      <c r="AN228" s="208"/>
      <c r="AO228" s="208"/>
      <c r="AP228" s="192"/>
      <c r="AQ228" s="312">
        <f t="shared" ca="1" si="39"/>
        <v>1</v>
      </c>
      <c r="AR228" s="144"/>
    </row>
    <row r="229" spans="1:50" s="66" customFormat="1" ht="23.1" customHeight="1" x14ac:dyDescent="0.25">
      <c r="A229" s="516" t="s">
        <v>986</v>
      </c>
      <c r="B229" s="2"/>
      <c r="C229" s="2" t="s">
        <v>702</v>
      </c>
      <c r="D229" s="4" t="s">
        <v>693</v>
      </c>
      <c r="E229" s="116">
        <f t="shared" ref="E229:F230" si="50">K229</f>
        <v>900</v>
      </c>
      <c r="F229" s="117">
        <f t="shared" si="50"/>
        <v>500</v>
      </c>
      <c r="G229" s="101"/>
      <c r="H229" s="2"/>
      <c r="I229" s="2"/>
      <c r="J229" s="33"/>
      <c r="K229" s="202">
        <f t="shared" si="44"/>
        <v>900</v>
      </c>
      <c r="L229" s="202">
        <f t="shared" si="44"/>
        <v>500</v>
      </c>
      <c r="M229" s="51"/>
      <c r="N229" s="13">
        <f t="shared" si="45"/>
        <v>833.75</v>
      </c>
      <c r="O229" s="13">
        <f t="shared" si="46"/>
        <v>500.25</v>
      </c>
      <c r="P229" s="63"/>
      <c r="Q229" s="587">
        <v>333.5</v>
      </c>
      <c r="R229" s="587">
        <v>333.5</v>
      </c>
      <c r="S229" s="587">
        <v>333.5</v>
      </c>
      <c r="T229" s="562">
        <v>333.5</v>
      </c>
      <c r="U229" s="562">
        <v>333.5</v>
      </c>
      <c r="V229" s="477">
        <v>333.5</v>
      </c>
      <c r="W229" s="477">
        <v>333.5</v>
      </c>
      <c r="X229" s="477">
        <v>333.5</v>
      </c>
      <c r="Y229" s="477">
        <v>333.5</v>
      </c>
      <c r="Z229" s="450">
        <v>301.40000000000003</v>
      </c>
      <c r="AA229" s="450">
        <v>301.40000000000003</v>
      </c>
      <c r="AB229" s="436">
        <v>274</v>
      </c>
      <c r="AC229" s="409">
        <v>274</v>
      </c>
      <c r="AD229" s="409">
        <v>274</v>
      </c>
      <c r="AE229" s="368">
        <v>250</v>
      </c>
      <c r="AF229" s="305">
        <v>200</v>
      </c>
      <c r="AG229" s="289">
        <v>196.41875000000002</v>
      </c>
      <c r="AH229" s="277">
        <v>157.13500000000002</v>
      </c>
      <c r="AI229" s="263">
        <v>157.13500000000002</v>
      </c>
      <c r="AJ229" s="263">
        <v>157.13500000000002</v>
      </c>
      <c r="AK229" s="208">
        <v>336.35447999999997</v>
      </c>
      <c r="AL229" s="208">
        <v>336.35447999999997</v>
      </c>
      <c r="AM229" s="208">
        <v>336.35447999999997</v>
      </c>
      <c r="AN229" s="208">
        <v>336.35447999999997</v>
      </c>
      <c r="AO229" s="208">
        <v>303.35000000000002</v>
      </c>
      <c r="AP229" s="192">
        <v>242.68</v>
      </c>
      <c r="AQ229" s="312">
        <f t="shared" ca="1" si="39"/>
        <v>1</v>
      </c>
      <c r="AR229" s="144"/>
    </row>
    <row r="230" spans="1:50" ht="23.1" customHeight="1" x14ac:dyDescent="0.25">
      <c r="A230" s="516" t="s">
        <v>986</v>
      </c>
      <c r="C230" s="2" t="s">
        <v>702</v>
      </c>
      <c r="D230" s="4" t="s">
        <v>694</v>
      </c>
      <c r="E230" s="116">
        <f t="shared" si="50"/>
        <v>1500</v>
      </c>
      <c r="F230" s="117">
        <f t="shared" si="50"/>
        <v>900</v>
      </c>
      <c r="G230" s="101"/>
      <c r="K230" s="202">
        <f t="shared" si="44"/>
        <v>1500</v>
      </c>
      <c r="L230" s="202">
        <f t="shared" si="44"/>
        <v>900</v>
      </c>
      <c r="M230" s="51"/>
      <c r="N230" s="13">
        <f t="shared" si="45"/>
        <v>1416.125</v>
      </c>
      <c r="O230" s="13">
        <f t="shared" si="46"/>
        <v>849.67500000000007</v>
      </c>
      <c r="P230" s="51"/>
      <c r="Q230" s="587">
        <v>566.45000000000005</v>
      </c>
      <c r="R230" s="587">
        <v>566.45000000000005</v>
      </c>
      <c r="S230" s="587">
        <v>566.45000000000005</v>
      </c>
      <c r="T230" s="562">
        <v>566.45000000000005</v>
      </c>
      <c r="U230" s="562">
        <v>566.45000000000005</v>
      </c>
      <c r="V230" s="477">
        <v>566.45000000000005</v>
      </c>
      <c r="W230" s="477">
        <v>566.45000000000005</v>
      </c>
      <c r="X230" s="477">
        <v>566.45000000000005</v>
      </c>
      <c r="Y230" s="477">
        <v>566.45000000000005</v>
      </c>
      <c r="Z230" s="450">
        <v>5119.2790000000005</v>
      </c>
      <c r="AA230" s="450">
        <v>5119.2790000000005</v>
      </c>
      <c r="AB230" s="436">
        <v>4653.8900000000003</v>
      </c>
      <c r="AC230" s="409">
        <v>4653.8900000000003</v>
      </c>
      <c r="AD230" s="409">
        <v>4653.8900000000003</v>
      </c>
      <c r="AE230" s="368">
        <v>424.625</v>
      </c>
      <c r="AF230" s="305">
        <v>339.7</v>
      </c>
      <c r="AG230" s="289">
        <v>333.63</v>
      </c>
      <c r="AH230" s="277">
        <v>266.904</v>
      </c>
      <c r="AI230" s="263">
        <v>266.904</v>
      </c>
      <c r="AJ230" s="263">
        <v>266.904</v>
      </c>
      <c r="AK230" s="208">
        <v>449.57682</v>
      </c>
      <c r="AL230" s="208">
        <v>449.57682</v>
      </c>
      <c r="AM230" s="208">
        <v>449.57682</v>
      </c>
      <c r="AN230" s="208">
        <v>449.57682</v>
      </c>
      <c r="AO230" s="208">
        <v>405.46249999999998</v>
      </c>
      <c r="AP230" s="190">
        <v>324.37</v>
      </c>
      <c r="AQ230" s="312">
        <f t="shared" ca="1" si="39"/>
        <v>1</v>
      </c>
    </row>
    <row r="231" spans="1:50" ht="3.95" customHeight="1" x14ac:dyDescent="0.25">
      <c r="A231" s="449"/>
      <c r="D231" s="136"/>
      <c r="E231" s="138"/>
      <c r="F231" s="139"/>
      <c r="K231" s="202">
        <f t="shared" si="44"/>
        <v>0</v>
      </c>
      <c r="L231" s="202">
        <f t="shared" si="44"/>
        <v>0</v>
      </c>
      <c r="M231" s="51"/>
      <c r="N231" s="13"/>
      <c r="O231" s="13"/>
      <c r="P231" s="51"/>
      <c r="Q231" s="477"/>
      <c r="R231" s="477"/>
      <c r="S231" s="477"/>
      <c r="T231" s="477"/>
      <c r="U231" s="477"/>
      <c r="V231" s="477"/>
      <c r="W231" s="477"/>
      <c r="X231" s="477"/>
      <c r="Y231" s="477"/>
      <c r="Z231" s="450"/>
      <c r="AA231" s="450"/>
      <c r="AB231" s="436"/>
      <c r="AC231" s="401"/>
      <c r="AD231" s="401"/>
      <c r="AE231" s="368"/>
      <c r="AF231" s="305"/>
      <c r="AG231" s="289"/>
      <c r="AH231" s="277"/>
      <c r="AI231" s="263"/>
      <c r="AJ231" s="263"/>
      <c r="AK231" s="208"/>
      <c r="AL231" s="208"/>
      <c r="AM231" s="208"/>
      <c r="AN231" s="208"/>
      <c r="AO231" s="208"/>
      <c r="AP231" s="190"/>
      <c r="AQ231" s="312" t="e">
        <f t="shared" ca="1" si="39"/>
        <v>#DIV/0!</v>
      </c>
    </row>
    <row r="232" spans="1:50" ht="23.1" customHeight="1" x14ac:dyDescent="0.25">
      <c r="A232" s="449"/>
      <c r="C232" s="2" t="s">
        <v>702</v>
      </c>
      <c r="D232" s="4" t="s">
        <v>695</v>
      </c>
      <c r="E232" s="116">
        <f t="shared" ref="E232:F236" si="51">K232</f>
        <v>2200</v>
      </c>
      <c r="F232" s="117">
        <f t="shared" si="51"/>
        <v>1400</v>
      </c>
      <c r="K232" s="202">
        <f t="shared" si="44"/>
        <v>2200</v>
      </c>
      <c r="L232" s="202">
        <f t="shared" si="44"/>
        <v>1400</v>
      </c>
      <c r="M232" s="51"/>
      <c r="N232" s="13">
        <f t="shared" si="45"/>
        <v>2185.9749999999999</v>
      </c>
      <c r="O232" s="13">
        <f t="shared" si="46"/>
        <v>1311.585</v>
      </c>
      <c r="P232" s="51"/>
      <c r="Q232" s="587">
        <v>874.39</v>
      </c>
      <c r="R232" s="587">
        <v>874.39</v>
      </c>
      <c r="S232" s="587">
        <v>874.39</v>
      </c>
      <c r="T232" s="562">
        <v>794.9</v>
      </c>
      <c r="U232" s="562">
        <v>794.9</v>
      </c>
      <c r="V232" s="554">
        <v>794.9</v>
      </c>
      <c r="W232" s="477">
        <v>794.9</v>
      </c>
      <c r="X232" s="477">
        <v>794.9</v>
      </c>
      <c r="Y232" s="477">
        <v>794.9</v>
      </c>
      <c r="Z232" s="450">
        <v>736.02100000000007</v>
      </c>
      <c r="AA232" s="450">
        <v>736.02100000000007</v>
      </c>
      <c r="AB232" s="436">
        <v>669.11</v>
      </c>
      <c r="AC232" s="409">
        <v>669.11</v>
      </c>
      <c r="AD232" s="409">
        <v>669.11</v>
      </c>
      <c r="AE232" s="368">
        <v>610.5</v>
      </c>
      <c r="AF232" s="305">
        <v>488.4</v>
      </c>
      <c r="AG232" s="289">
        <v>488.75</v>
      </c>
      <c r="AH232" s="277">
        <v>391</v>
      </c>
      <c r="AI232" s="272">
        <v>391</v>
      </c>
      <c r="AJ232" s="263">
        <v>391</v>
      </c>
      <c r="AK232" s="208">
        <v>554.70492000000002</v>
      </c>
      <c r="AL232" s="208">
        <v>554.70492000000002</v>
      </c>
      <c r="AM232" s="208">
        <v>554.70492000000002</v>
      </c>
      <c r="AN232" s="208">
        <v>554.70492000000002</v>
      </c>
      <c r="AO232" s="208">
        <v>500.27500000000003</v>
      </c>
      <c r="AP232" s="190">
        <v>400.22</v>
      </c>
      <c r="AQ232" s="312">
        <f t="shared" ca="1" si="39"/>
        <v>1</v>
      </c>
    </row>
    <row r="233" spans="1:50" ht="23.1" customHeight="1" x14ac:dyDescent="0.25">
      <c r="A233" s="449"/>
      <c r="C233" s="2" t="s">
        <v>702</v>
      </c>
      <c r="D233" s="4" t="s">
        <v>696</v>
      </c>
      <c r="E233" s="116">
        <f t="shared" si="51"/>
        <v>3000</v>
      </c>
      <c r="F233" s="117">
        <f t="shared" si="51"/>
        <v>1800</v>
      </c>
      <c r="K233" s="202">
        <f t="shared" si="44"/>
        <v>3000</v>
      </c>
      <c r="L233" s="202">
        <f t="shared" si="44"/>
        <v>1800</v>
      </c>
      <c r="M233" s="51"/>
      <c r="N233" s="13">
        <f t="shared" si="45"/>
        <v>2921.7000000000003</v>
      </c>
      <c r="O233" s="13">
        <f t="shared" si="46"/>
        <v>1753.02</v>
      </c>
      <c r="P233" s="51"/>
      <c r="Q233" s="587">
        <v>1168.68</v>
      </c>
      <c r="R233" s="587">
        <v>1168.68</v>
      </c>
      <c r="S233" s="587">
        <v>1168.68</v>
      </c>
      <c r="T233" s="562">
        <v>1062.43</v>
      </c>
      <c r="U233" s="562">
        <v>1062.43</v>
      </c>
      <c r="V233" s="554">
        <v>1062.43</v>
      </c>
      <c r="W233" s="477">
        <v>1062.43</v>
      </c>
      <c r="X233" s="477">
        <v>1062.43</v>
      </c>
      <c r="Y233" s="477">
        <v>1062.43</v>
      </c>
      <c r="Z233" s="450">
        <v>983.74099999999999</v>
      </c>
      <c r="AA233" s="450">
        <v>983.74099999999999</v>
      </c>
      <c r="AB233" s="436">
        <v>894.31</v>
      </c>
      <c r="AC233" s="409">
        <v>894.31</v>
      </c>
      <c r="AD233" s="409">
        <v>894.31</v>
      </c>
      <c r="AE233" s="368">
        <v>815.97499999999991</v>
      </c>
      <c r="AF233" s="305">
        <v>652.78</v>
      </c>
      <c r="AG233" s="289">
        <v>653.75</v>
      </c>
      <c r="AH233" s="277">
        <v>523</v>
      </c>
      <c r="AI233" s="272">
        <v>523</v>
      </c>
      <c r="AJ233" s="263">
        <v>499.53200000000004</v>
      </c>
      <c r="AK233" s="208">
        <v>738.14202</v>
      </c>
      <c r="AL233" s="208">
        <v>738.14202</v>
      </c>
      <c r="AM233" s="208">
        <v>738.14202</v>
      </c>
      <c r="AN233" s="208">
        <v>738.14202</v>
      </c>
      <c r="AO233" s="208">
        <v>665.71250000000009</v>
      </c>
      <c r="AP233" s="190">
        <v>532.57000000000005</v>
      </c>
      <c r="AQ233" s="312">
        <f t="shared" ca="1" si="39"/>
        <v>1</v>
      </c>
    </row>
    <row r="234" spans="1:50" ht="23.1" customHeight="1" x14ac:dyDescent="0.25">
      <c r="A234" s="449"/>
      <c r="C234" s="2" t="s">
        <v>702</v>
      </c>
      <c r="D234" s="4" t="s">
        <v>697</v>
      </c>
      <c r="E234" s="116">
        <f t="shared" si="51"/>
        <v>3700</v>
      </c>
      <c r="F234" s="117">
        <f t="shared" si="51"/>
        <v>2200</v>
      </c>
      <c r="K234" s="202">
        <f t="shared" si="44"/>
        <v>3700</v>
      </c>
      <c r="L234" s="202">
        <f t="shared" si="44"/>
        <v>2200</v>
      </c>
      <c r="M234" s="51"/>
      <c r="N234" s="13">
        <f t="shared" si="45"/>
        <v>3605</v>
      </c>
      <c r="O234" s="13">
        <f t="shared" si="46"/>
        <v>2163</v>
      </c>
      <c r="P234" s="51"/>
      <c r="Q234" s="587">
        <v>1442</v>
      </c>
      <c r="R234" s="587">
        <v>1442</v>
      </c>
      <c r="S234" s="587">
        <v>1442</v>
      </c>
      <c r="T234" s="562">
        <v>1310.9</v>
      </c>
      <c r="U234" s="562">
        <v>1310.9</v>
      </c>
      <c r="V234" s="554">
        <v>1310.9</v>
      </c>
      <c r="W234" s="477">
        <v>1310.9</v>
      </c>
      <c r="X234" s="477">
        <v>1310.9</v>
      </c>
      <c r="Y234" s="477">
        <v>1310.9</v>
      </c>
      <c r="Z234" s="450">
        <v>1214.4000000000001</v>
      </c>
      <c r="AA234" s="450">
        <v>1214.4000000000001</v>
      </c>
      <c r="AB234" s="436">
        <v>1104</v>
      </c>
      <c r="AC234" s="420">
        <v>1104</v>
      </c>
      <c r="AD234" s="409">
        <v>1103.45</v>
      </c>
      <c r="AE234" s="368">
        <v>1006.8000000000001</v>
      </c>
      <c r="AF234" s="305">
        <v>805.44</v>
      </c>
      <c r="AG234" s="289">
        <v>806.25</v>
      </c>
      <c r="AH234" s="277">
        <v>645</v>
      </c>
      <c r="AI234" s="272">
        <v>645</v>
      </c>
      <c r="AJ234" s="263">
        <v>616.34100000000001</v>
      </c>
      <c r="AK234" s="208"/>
      <c r="AL234" s="208"/>
      <c r="AM234" s="208"/>
      <c r="AN234" s="208"/>
      <c r="AO234" s="208"/>
      <c r="AP234" s="190"/>
      <c r="AQ234" s="312">
        <f t="shared" ca="1" si="39"/>
        <v>1</v>
      </c>
    </row>
    <row r="235" spans="1:50" ht="23.1" customHeight="1" x14ac:dyDescent="0.25">
      <c r="A235" s="449"/>
      <c r="C235" s="2" t="s">
        <v>702</v>
      </c>
      <c r="D235" s="4" t="s">
        <v>698</v>
      </c>
      <c r="E235" s="116">
        <f t="shared" si="51"/>
        <v>4800</v>
      </c>
      <c r="F235" s="117">
        <f t="shared" si="51"/>
        <v>2900</v>
      </c>
      <c r="K235" s="202">
        <f t="shared" si="44"/>
        <v>4800</v>
      </c>
      <c r="L235" s="202">
        <f t="shared" si="44"/>
        <v>2900</v>
      </c>
      <c r="M235" s="51"/>
      <c r="N235" s="13">
        <f t="shared" si="45"/>
        <v>4797.5</v>
      </c>
      <c r="O235" s="13">
        <f t="shared" si="46"/>
        <v>2878.5</v>
      </c>
      <c r="P235" s="51"/>
      <c r="Q235" s="587">
        <v>1919</v>
      </c>
      <c r="R235" s="587">
        <v>1919</v>
      </c>
      <c r="S235" s="587">
        <v>1919</v>
      </c>
      <c r="T235" s="562">
        <v>1744.43</v>
      </c>
      <c r="U235" s="562">
        <v>1744.43</v>
      </c>
      <c r="V235" s="554">
        <v>1744.43</v>
      </c>
      <c r="W235" s="477">
        <v>1744.43</v>
      </c>
      <c r="X235" s="477">
        <v>1744.43</v>
      </c>
      <c r="Y235" s="477">
        <v>1744.43</v>
      </c>
      <c r="Z235" s="451">
        <v>1615.9</v>
      </c>
      <c r="AA235" s="451">
        <v>1615.9</v>
      </c>
      <c r="AB235" s="436">
        <v>1469</v>
      </c>
      <c r="AC235" s="420">
        <v>1469</v>
      </c>
      <c r="AD235" s="409">
        <v>1468.38</v>
      </c>
      <c r="AE235" s="368">
        <v>1339.7624999999998</v>
      </c>
      <c r="AF235" s="305">
        <v>1071.81</v>
      </c>
      <c r="AG235" s="289">
        <v>1072.5</v>
      </c>
      <c r="AH235" s="277">
        <v>858</v>
      </c>
      <c r="AI235" s="272">
        <v>858</v>
      </c>
      <c r="AJ235" s="263">
        <v>820.16000000000008</v>
      </c>
      <c r="AK235" s="208"/>
      <c r="AL235" s="208"/>
      <c r="AM235" s="208"/>
      <c r="AN235" s="208"/>
      <c r="AO235" s="208"/>
      <c r="AP235" s="190"/>
      <c r="AQ235" s="312">
        <f t="shared" ca="1" si="39"/>
        <v>1</v>
      </c>
    </row>
    <row r="236" spans="1:50" ht="23.1" customHeight="1" x14ac:dyDescent="0.25">
      <c r="A236" s="449"/>
      <c r="C236" s="2" t="s">
        <v>702</v>
      </c>
      <c r="D236" s="4" t="s">
        <v>699</v>
      </c>
      <c r="E236" s="116">
        <f t="shared" si="51"/>
        <v>8300</v>
      </c>
      <c r="F236" s="117">
        <f t="shared" si="51"/>
        <v>5000</v>
      </c>
      <c r="K236" s="202">
        <f t="shared" si="44"/>
        <v>8300</v>
      </c>
      <c r="L236" s="202">
        <f t="shared" si="44"/>
        <v>5000</v>
      </c>
      <c r="M236" s="51"/>
      <c r="N236" s="13">
        <f t="shared" si="45"/>
        <v>8231.4500000000007</v>
      </c>
      <c r="O236" s="13">
        <f t="shared" si="46"/>
        <v>4938.87</v>
      </c>
      <c r="P236" s="51"/>
      <c r="Q236" s="587">
        <v>3292.58</v>
      </c>
      <c r="R236" s="587">
        <v>3292.58</v>
      </c>
      <c r="S236" s="587">
        <v>3292.58</v>
      </c>
      <c r="T236" s="562">
        <v>2993.26</v>
      </c>
      <c r="U236" s="562">
        <v>2993.26</v>
      </c>
      <c r="V236" s="554">
        <v>2993.26</v>
      </c>
      <c r="W236" s="477">
        <v>2993.26</v>
      </c>
      <c r="X236" s="477">
        <v>2993.26</v>
      </c>
      <c r="Y236" s="477">
        <v>2993.26</v>
      </c>
      <c r="Z236" s="451">
        <v>2772</v>
      </c>
      <c r="AA236" s="451">
        <v>2772</v>
      </c>
      <c r="AB236" s="436">
        <v>2520</v>
      </c>
      <c r="AC236" s="420">
        <v>2520</v>
      </c>
      <c r="AD236" s="409">
        <v>2519.58</v>
      </c>
      <c r="AE236" s="368">
        <v>2298.8874999999998</v>
      </c>
      <c r="AF236" s="305">
        <v>1839.11</v>
      </c>
      <c r="AG236" s="289">
        <v>1665.8674999999998</v>
      </c>
      <c r="AH236" s="277">
        <v>1332.694</v>
      </c>
      <c r="AI236" s="263">
        <v>1332.694</v>
      </c>
      <c r="AJ236" s="263">
        <v>1332.694</v>
      </c>
      <c r="AK236" s="208">
        <v>1199.4166799999998</v>
      </c>
      <c r="AL236" s="208">
        <v>1199.4166799999998</v>
      </c>
      <c r="AM236" s="208">
        <v>1199.4166799999998</v>
      </c>
      <c r="AN236" s="208">
        <v>1199.4166799999998</v>
      </c>
      <c r="AO236" s="208">
        <v>1081.7249999999999</v>
      </c>
      <c r="AP236" s="190">
        <v>865.38</v>
      </c>
      <c r="AQ236" s="312">
        <f t="shared" ca="1" si="39"/>
        <v>1</v>
      </c>
    </row>
    <row r="237" spans="1:50" ht="3.95" customHeight="1" x14ac:dyDescent="0.25">
      <c r="A237" s="449"/>
      <c r="D237" s="136"/>
      <c r="E237" s="138"/>
      <c r="F237" s="139"/>
      <c r="K237" s="202">
        <f t="shared" si="44"/>
        <v>0</v>
      </c>
      <c r="L237" s="202">
        <f t="shared" si="44"/>
        <v>0</v>
      </c>
      <c r="M237" s="51"/>
      <c r="N237" s="13"/>
      <c r="O237" s="13"/>
      <c r="P237" s="51"/>
      <c r="Q237" s="587"/>
      <c r="R237" s="587"/>
      <c r="S237" s="587"/>
      <c r="T237" s="562"/>
      <c r="U237" s="562"/>
      <c r="V237" s="451"/>
      <c r="W237" s="451"/>
      <c r="X237" s="451"/>
      <c r="Y237" s="451"/>
      <c r="Z237" s="451"/>
      <c r="AA237" s="451"/>
      <c r="AB237" s="436"/>
      <c r="AC237" s="401"/>
      <c r="AD237" s="401"/>
      <c r="AE237" s="368"/>
      <c r="AF237" s="305"/>
      <c r="AG237" s="289"/>
      <c r="AH237" s="277"/>
      <c r="AI237" s="263"/>
      <c r="AJ237" s="263"/>
      <c r="AK237" s="208"/>
      <c r="AL237" s="208"/>
      <c r="AM237" s="208"/>
      <c r="AN237" s="208"/>
      <c r="AO237" s="208"/>
      <c r="AP237" s="191"/>
      <c r="AQ237" s="312" t="e">
        <f t="shared" ca="1" si="39"/>
        <v>#DIV/0!</v>
      </c>
    </row>
    <row r="238" spans="1:50" ht="23.1" customHeight="1" x14ac:dyDescent="0.25">
      <c r="A238" s="449"/>
      <c r="C238" s="2" t="s">
        <v>702</v>
      </c>
      <c r="D238" s="4" t="s">
        <v>948</v>
      </c>
      <c r="E238" s="116">
        <f t="shared" ref="E238:F240" si="52">K238</f>
        <v>4800</v>
      </c>
      <c r="F238" s="117">
        <f t="shared" si="52"/>
        <v>2900</v>
      </c>
      <c r="K238" s="202">
        <f t="shared" si="44"/>
        <v>4800</v>
      </c>
      <c r="L238" s="202">
        <f t="shared" si="44"/>
        <v>2900</v>
      </c>
      <c r="M238" s="51"/>
      <c r="N238" s="13">
        <f t="shared" ref="N238:N240" si="53">Q238*$N$7</f>
        <v>4768.4500000000007</v>
      </c>
      <c r="O238" s="13">
        <f t="shared" ref="O238:O240" si="54">Q238*$O$7</f>
        <v>2861.07</v>
      </c>
      <c r="P238" s="51"/>
      <c r="Q238" s="587">
        <v>1907.38</v>
      </c>
      <c r="R238" s="587">
        <v>1907.38</v>
      </c>
      <c r="S238" s="587">
        <v>1907.38</v>
      </c>
      <c r="T238" s="562">
        <v>1733.99</v>
      </c>
      <c r="U238" s="562">
        <v>1733.99</v>
      </c>
      <c r="V238" s="554">
        <v>1733.99</v>
      </c>
      <c r="W238" s="477">
        <v>1733.99</v>
      </c>
      <c r="X238" s="477"/>
      <c r="Y238" s="477"/>
      <c r="Z238" s="450"/>
      <c r="AA238" s="450"/>
      <c r="AB238" s="436"/>
      <c r="AC238" s="420"/>
      <c r="AD238" s="409"/>
      <c r="AE238" s="368"/>
      <c r="AF238" s="305"/>
      <c r="AG238" s="289"/>
      <c r="AH238" s="277"/>
      <c r="AI238" s="272"/>
      <c r="AJ238" s="263"/>
      <c r="AK238" s="208"/>
      <c r="AL238" s="208"/>
      <c r="AM238" s="208"/>
      <c r="AN238" s="208"/>
      <c r="AO238" s="208"/>
      <c r="AP238" s="190"/>
      <c r="AQ238" s="312">
        <f t="shared" ca="1" si="39"/>
        <v>1</v>
      </c>
    </row>
    <row r="239" spans="1:50" ht="23.1" customHeight="1" x14ac:dyDescent="0.25">
      <c r="A239" s="449"/>
      <c r="C239" s="2" t="s">
        <v>702</v>
      </c>
      <c r="D239" s="4" t="s">
        <v>949</v>
      </c>
      <c r="E239" s="116">
        <f t="shared" si="52"/>
        <v>5600</v>
      </c>
      <c r="F239" s="117">
        <f t="shared" si="52"/>
        <v>3400</v>
      </c>
      <c r="K239" s="202">
        <f t="shared" si="44"/>
        <v>5600</v>
      </c>
      <c r="L239" s="202">
        <f t="shared" si="44"/>
        <v>3400</v>
      </c>
      <c r="M239" s="51"/>
      <c r="N239" s="13">
        <f t="shared" si="53"/>
        <v>5553.0499999999993</v>
      </c>
      <c r="O239" s="13">
        <f t="shared" si="54"/>
        <v>3331.83</v>
      </c>
      <c r="P239" s="51"/>
      <c r="Q239" s="587">
        <v>2221.2199999999998</v>
      </c>
      <c r="R239" s="587">
        <v>2221.2199999999998</v>
      </c>
      <c r="S239" s="587">
        <v>2221.2199999999998</v>
      </c>
      <c r="T239" s="562">
        <v>2019.29</v>
      </c>
      <c r="U239" s="562">
        <v>2019.29</v>
      </c>
      <c r="V239" s="554">
        <v>2019.29</v>
      </c>
      <c r="W239" s="477">
        <v>2019.29</v>
      </c>
      <c r="X239" s="477"/>
      <c r="Y239" s="477"/>
      <c r="Z239" s="451"/>
      <c r="AA239" s="451"/>
      <c r="AB239" s="436"/>
      <c r="AC239" s="420"/>
      <c r="AD239" s="409"/>
      <c r="AE239" s="368"/>
      <c r="AF239" s="305"/>
      <c r="AG239" s="289"/>
      <c r="AH239" s="277"/>
      <c r="AI239" s="272"/>
      <c r="AJ239" s="263"/>
      <c r="AK239" s="208"/>
      <c r="AL239" s="208"/>
      <c r="AM239" s="208"/>
      <c r="AN239" s="208"/>
      <c r="AO239" s="208"/>
      <c r="AP239" s="190"/>
      <c r="AQ239" s="312">
        <f t="shared" ca="1" si="39"/>
        <v>1</v>
      </c>
    </row>
    <row r="240" spans="1:50" ht="23.1" customHeight="1" x14ac:dyDescent="0.25">
      <c r="A240" s="449"/>
      <c r="C240" s="2" t="s">
        <v>702</v>
      </c>
      <c r="D240" s="4" t="s">
        <v>950</v>
      </c>
      <c r="E240" s="116">
        <f t="shared" si="52"/>
        <v>15600</v>
      </c>
      <c r="F240" s="117">
        <f t="shared" si="52"/>
        <v>9400</v>
      </c>
      <c r="K240" s="202">
        <f t="shared" si="44"/>
        <v>15600</v>
      </c>
      <c r="L240" s="202">
        <f t="shared" si="44"/>
        <v>9400</v>
      </c>
      <c r="M240" s="51"/>
      <c r="N240" s="13">
        <f t="shared" si="53"/>
        <v>15591.65</v>
      </c>
      <c r="O240" s="13">
        <f t="shared" si="54"/>
        <v>9354.99</v>
      </c>
      <c r="P240" s="51"/>
      <c r="Q240" s="587">
        <v>6236.66</v>
      </c>
      <c r="R240" s="587">
        <v>6236.66</v>
      </c>
      <c r="S240" s="587">
        <v>6236.66</v>
      </c>
      <c r="T240" s="562">
        <v>5669.69</v>
      </c>
      <c r="U240" s="562">
        <v>5669.69</v>
      </c>
      <c r="V240" s="554">
        <v>5669.69</v>
      </c>
      <c r="W240" s="477">
        <v>5669.69</v>
      </c>
      <c r="X240" s="477"/>
      <c r="Y240" s="477"/>
      <c r="Z240" s="451"/>
      <c r="AA240" s="451"/>
      <c r="AB240" s="436"/>
      <c r="AC240" s="420"/>
      <c r="AD240" s="409"/>
      <c r="AE240" s="368"/>
      <c r="AF240" s="305"/>
      <c r="AG240" s="289"/>
      <c r="AH240" s="277"/>
      <c r="AI240" s="263"/>
      <c r="AJ240" s="263"/>
      <c r="AK240" s="208"/>
      <c r="AL240" s="208"/>
      <c r="AM240" s="208"/>
      <c r="AN240" s="208"/>
      <c r="AO240" s="208"/>
      <c r="AP240" s="190"/>
      <c r="AQ240" s="312">
        <f t="shared" ca="1" si="39"/>
        <v>1</v>
      </c>
    </row>
    <row r="241" spans="1:44" ht="3.95" customHeight="1" x14ac:dyDescent="0.25">
      <c r="A241" s="449"/>
      <c r="D241" s="136"/>
      <c r="E241" s="138"/>
      <c r="F241" s="139"/>
      <c r="K241" s="202">
        <f t="shared" si="44"/>
        <v>0</v>
      </c>
      <c r="L241" s="202">
        <f t="shared" si="44"/>
        <v>0</v>
      </c>
      <c r="M241" s="51"/>
      <c r="N241" s="13"/>
      <c r="O241" s="13"/>
      <c r="P241" s="51"/>
      <c r="Q241" s="562"/>
      <c r="R241" s="562"/>
      <c r="S241" s="562"/>
      <c r="T241" s="562"/>
      <c r="U241" s="562"/>
      <c r="V241" s="451"/>
      <c r="W241" s="451"/>
      <c r="X241" s="451"/>
      <c r="Y241" s="451"/>
      <c r="Z241" s="451"/>
      <c r="AA241" s="451"/>
      <c r="AB241" s="436"/>
      <c r="AC241" s="401"/>
      <c r="AD241" s="401"/>
      <c r="AE241" s="368"/>
      <c r="AF241" s="305"/>
      <c r="AG241" s="289"/>
      <c r="AH241" s="277"/>
      <c r="AI241" s="263"/>
      <c r="AJ241" s="263"/>
      <c r="AK241" s="208"/>
      <c r="AL241" s="208"/>
      <c r="AM241" s="208"/>
      <c r="AN241" s="208"/>
      <c r="AO241" s="208"/>
      <c r="AP241" s="191"/>
      <c r="AQ241" s="312" t="e">
        <f t="shared" ca="1" si="39"/>
        <v>#DIV/0!</v>
      </c>
    </row>
    <row r="242" spans="1:44" s="66" customFormat="1" ht="23.1" customHeight="1" x14ac:dyDescent="0.25">
      <c r="A242" s="449"/>
      <c r="B242" s="2">
        <v>1895</v>
      </c>
      <c r="C242" s="2" t="s">
        <v>413</v>
      </c>
      <c r="D242" s="4" t="s">
        <v>700</v>
      </c>
      <c r="E242" s="116">
        <f t="shared" ref="E242:F243" si="55">K242</f>
        <v>7500</v>
      </c>
      <c r="F242" s="117">
        <f t="shared" si="55"/>
        <v>4500</v>
      </c>
      <c r="G242" s="101"/>
      <c r="H242" s="2"/>
      <c r="I242" s="2"/>
      <c r="J242" s="33"/>
      <c r="K242" s="202">
        <f t="shared" si="44"/>
        <v>7500</v>
      </c>
      <c r="L242" s="202">
        <f t="shared" si="44"/>
        <v>4500</v>
      </c>
      <c r="M242" s="51"/>
      <c r="N242" s="13">
        <f t="shared" si="45"/>
        <v>7433.55</v>
      </c>
      <c r="O242" s="13">
        <f t="shared" si="46"/>
        <v>4460.13</v>
      </c>
      <c r="P242" s="63"/>
      <c r="Q242" s="587">
        <v>2973.42</v>
      </c>
      <c r="R242" s="587">
        <v>2973.42</v>
      </c>
      <c r="S242" s="587">
        <v>2973.42</v>
      </c>
      <c r="T242" s="562">
        <v>2704</v>
      </c>
      <c r="U242" s="562">
        <v>2704</v>
      </c>
      <c r="V242" s="568">
        <v>2704</v>
      </c>
      <c r="W242" s="477">
        <v>2703.1</v>
      </c>
      <c r="X242" s="477">
        <v>2703.1</v>
      </c>
      <c r="Y242" s="477">
        <v>2703.1</v>
      </c>
      <c r="Z242" s="451">
        <v>4280.1000000000004</v>
      </c>
      <c r="AA242" s="451">
        <v>4280.1000000000004</v>
      </c>
      <c r="AB242" s="436">
        <v>2275.34</v>
      </c>
      <c r="AC242" s="409">
        <v>2275.34</v>
      </c>
      <c r="AD242" s="409">
        <v>2275.34</v>
      </c>
      <c r="AE242" s="368">
        <v>2076.0374999999999</v>
      </c>
      <c r="AF242" s="305">
        <v>1660.83</v>
      </c>
      <c r="AG242" s="289">
        <v>1588.62</v>
      </c>
      <c r="AH242" s="277">
        <v>1270.896</v>
      </c>
      <c r="AI242" s="263">
        <v>1270.896</v>
      </c>
      <c r="AJ242" s="263">
        <v>1270.896</v>
      </c>
      <c r="AK242" s="208">
        <v>1143.8103599999999</v>
      </c>
      <c r="AL242" s="208">
        <v>1143.8103599999999</v>
      </c>
      <c r="AM242" s="208">
        <v>1143.8103599999999</v>
      </c>
      <c r="AN242" s="208">
        <v>1143.8103599999999</v>
      </c>
      <c r="AO242" s="208">
        <v>1031.575</v>
      </c>
      <c r="AP242" s="191">
        <v>825.26</v>
      </c>
      <c r="AQ242" s="312">
        <f t="shared" ca="1" si="39"/>
        <v>1</v>
      </c>
      <c r="AR242" s="144"/>
    </row>
    <row r="243" spans="1:44" ht="23.1" customHeight="1" x14ac:dyDescent="0.25">
      <c r="A243" s="449"/>
      <c r="B243" s="2">
        <v>1896</v>
      </c>
      <c r="C243" s="2" t="s">
        <v>414</v>
      </c>
      <c r="D243" s="4" t="s">
        <v>701</v>
      </c>
      <c r="E243" s="116">
        <f t="shared" si="55"/>
        <v>12800</v>
      </c>
      <c r="F243" s="117">
        <f t="shared" si="55"/>
        <v>7700</v>
      </c>
      <c r="G243" s="101"/>
      <c r="K243" s="202">
        <f t="shared" si="44"/>
        <v>12800</v>
      </c>
      <c r="L243" s="202">
        <f t="shared" si="44"/>
        <v>7700</v>
      </c>
      <c r="M243" s="51"/>
      <c r="N243" s="13">
        <f t="shared" si="45"/>
        <v>12711.875</v>
      </c>
      <c r="O243" s="13">
        <f t="shared" si="46"/>
        <v>7627.125</v>
      </c>
      <c r="P243" s="51"/>
      <c r="Q243" s="587">
        <v>5084.75</v>
      </c>
      <c r="R243" s="587">
        <v>5084.75</v>
      </c>
      <c r="S243" s="587">
        <v>5084.75</v>
      </c>
      <c r="T243" s="562">
        <v>4623</v>
      </c>
      <c r="U243" s="562">
        <v>4623</v>
      </c>
      <c r="V243" s="568">
        <v>4623</v>
      </c>
      <c r="W243" s="477">
        <v>4622.5</v>
      </c>
      <c r="X243" s="477">
        <v>4622.5</v>
      </c>
      <c r="Y243" s="477">
        <v>4622.5</v>
      </c>
      <c r="Z243" s="450">
        <v>3890.99</v>
      </c>
      <c r="AA243" s="450">
        <v>3890.99</v>
      </c>
      <c r="AB243" s="436">
        <v>3890.99</v>
      </c>
      <c r="AC243" s="409">
        <v>3890.99</v>
      </c>
      <c r="AD243" s="409">
        <v>3890.99</v>
      </c>
      <c r="AE243" s="368">
        <v>3550.1749999999997</v>
      </c>
      <c r="AF243" s="305">
        <v>2840.14</v>
      </c>
      <c r="AG243" s="289">
        <v>2716.67</v>
      </c>
      <c r="AH243" s="277">
        <v>2173.3360000000002</v>
      </c>
      <c r="AI243" s="263">
        <v>2173.3360000000002</v>
      </c>
      <c r="AJ243" s="263">
        <v>2173.3360000000002</v>
      </c>
      <c r="AK243" s="208">
        <v>1955.9924999999998</v>
      </c>
      <c r="AL243" s="208">
        <v>1955.9924999999998</v>
      </c>
      <c r="AM243" s="208">
        <v>1955.9924999999998</v>
      </c>
      <c r="AN243" s="208">
        <v>1955.9924999999998</v>
      </c>
      <c r="AO243" s="208">
        <v>1764.0625</v>
      </c>
      <c r="AP243" s="191">
        <v>1411.25</v>
      </c>
      <c r="AQ243" s="312">
        <f t="shared" ref="AQ243:AQ306" ca="1" si="56">Q243/OFFSET(Q243,0,1)</f>
        <v>1</v>
      </c>
    </row>
    <row r="244" spans="1:44" ht="9.9499999999999993" customHeight="1" x14ac:dyDescent="0.25">
      <c r="D244" s="136"/>
      <c r="E244" s="138"/>
      <c r="F244" s="139"/>
      <c r="K244" s="202">
        <f t="shared" si="44"/>
        <v>0</v>
      </c>
      <c r="L244" s="202">
        <f t="shared" si="44"/>
        <v>0</v>
      </c>
      <c r="M244" s="51"/>
      <c r="N244" s="13"/>
      <c r="O244" s="13"/>
      <c r="P244" s="51"/>
      <c r="Q244" s="398"/>
      <c r="R244" s="398"/>
      <c r="S244" s="398"/>
      <c r="T244" s="398"/>
      <c r="U244" s="398"/>
      <c r="V244" s="398"/>
      <c r="W244" s="398"/>
      <c r="X244" s="398"/>
      <c r="Y244" s="398"/>
      <c r="Z244" s="398"/>
      <c r="AA244" s="398"/>
      <c r="AB244" s="400"/>
      <c r="AC244" s="401"/>
      <c r="AD244" s="401"/>
      <c r="AE244" s="368">
        <v>0</v>
      </c>
      <c r="AF244" s="300"/>
      <c r="AG244" s="289"/>
      <c r="AH244" s="277"/>
      <c r="AI244" s="208"/>
      <c r="AJ244" s="208"/>
      <c r="AK244" s="208"/>
      <c r="AL244" s="208"/>
      <c r="AM244" s="208"/>
      <c r="AN244" s="208"/>
      <c r="AO244" s="208"/>
      <c r="AP244" s="54"/>
      <c r="AQ244" s="312" t="e">
        <f t="shared" ca="1" si="56"/>
        <v>#DIV/0!</v>
      </c>
    </row>
    <row r="245" spans="1:44" ht="23.1" customHeight="1" x14ac:dyDescent="0.25">
      <c r="D245" s="615" t="s">
        <v>838</v>
      </c>
      <c r="E245" s="615"/>
      <c r="F245" s="615"/>
      <c r="G245" s="615"/>
      <c r="H245" s="615"/>
      <c r="I245" s="615"/>
      <c r="J245" s="34"/>
      <c r="K245" s="202">
        <f t="shared" si="44"/>
        <v>0</v>
      </c>
      <c r="L245" s="202">
        <f t="shared" si="44"/>
        <v>0</v>
      </c>
      <c r="M245" s="2"/>
      <c r="N245" s="13"/>
      <c r="O245" s="13"/>
      <c r="P245" s="2"/>
      <c r="Q245" s="588">
        <v>45589</v>
      </c>
      <c r="R245" s="588">
        <v>45589</v>
      </c>
      <c r="S245" s="588">
        <v>45589</v>
      </c>
      <c r="T245" s="571">
        <v>45569</v>
      </c>
      <c r="U245" s="571">
        <v>45569</v>
      </c>
      <c r="V245" s="553">
        <v>45483</v>
      </c>
      <c r="W245" s="476">
        <v>45455</v>
      </c>
      <c r="X245" s="476">
        <v>45425</v>
      </c>
      <c r="Y245" s="476">
        <v>45394</v>
      </c>
      <c r="Z245" s="473">
        <v>220324</v>
      </c>
      <c r="AA245" s="398"/>
      <c r="AB245" s="400"/>
      <c r="AC245" s="401"/>
      <c r="AD245" s="401"/>
      <c r="AE245" s="329"/>
      <c r="AF245" s="333"/>
      <c r="AG245" s="330"/>
      <c r="AH245" s="277"/>
      <c r="AI245" s="208"/>
      <c r="AJ245" s="208"/>
      <c r="AK245" s="208"/>
      <c r="AL245" s="208"/>
      <c r="AM245" s="208"/>
      <c r="AN245" s="208"/>
      <c r="AO245" s="208"/>
      <c r="AP245" s="54"/>
      <c r="AQ245" s="312">
        <f t="shared" ca="1" si="56"/>
        <v>1</v>
      </c>
    </row>
    <row r="246" spans="1:44" s="66" customFormat="1" ht="23.1" customHeight="1" x14ac:dyDescent="0.25">
      <c r="A246" s="449"/>
      <c r="B246" s="2">
        <v>2007</v>
      </c>
      <c r="C246" s="2" t="s">
        <v>466</v>
      </c>
      <c r="D246" s="4" t="s">
        <v>546</v>
      </c>
      <c r="E246" s="116">
        <f t="shared" ref="E246:F252" si="57">K246</f>
        <v>2000</v>
      </c>
      <c r="F246" s="117">
        <f t="shared" si="57"/>
        <v>1200</v>
      </c>
      <c r="G246" s="101"/>
      <c r="H246" s="2"/>
      <c r="I246" s="2"/>
      <c r="J246" s="33"/>
      <c r="K246" s="202">
        <f t="shared" si="44"/>
        <v>2000</v>
      </c>
      <c r="L246" s="202">
        <f t="shared" si="44"/>
        <v>1200</v>
      </c>
      <c r="M246" s="51"/>
      <c r="N246" s="13">
        <f t="shared" si="45"/>
        <v>1986.825</v>
      </c>
      <c r="O246" s="13">
        <f t="shared" si="46"/>
        <v>1192.095</v>
      </c>
      <c r="P246" s="63"/>
      <c r="Q246" s="587">
        <v>794.73</v>
      </c>
      <c r="R246" s="587">
        <v>794.73</v>
      </c>
      <c r="S246" s="587">
        <v>794.73</v>
      </c>
      <c r="T246" s="562">
        <v>722.48</v>
      </c>
      <c r="U246" s="562">
        <v>722.48</v>
      </c>
      <c r="V246" s="554">
        <v>722.48</v>
      </c>
      <c r="W246" s="477">
        <v>722.48</v>
      </c>
      <c r="X246" s="477">
        <v>722.48</v>
      </c>
      <c r="Y246" s="477">
        <v>722.48</v>
      </c>
      <c r="Z246" s="450">
        <v>669</v>
      </c>
      <c r="AA246" s="450">
        <v>669</v>
      </c>
      <c r="AB246" s="436">
        <v>608.16</v>
      </c>
      <c r="AC246" s="409">
        <v>608.16</v>
      </c>
      <c r="AD246" s="409">
        <v>608.16</v>
      </c>
      <c r="AE246" s="368">
        <v>554.88750000000005</v>
      </c>
      <c r="AF246" s="305">
        <v>443.91</v>
      </c>
      <c r="AG246" s="289">
        <v>424.6275</v>
      </c>
      <c r="AH246" s="277">
        <v>339.702</v>
      </c>
      <c r="AI246" s="263">
        <v>339.702</v>
      </c>
      <c r="AJ246" s="263">
        <v>339.702</v>
      </c>
      <c r="AK246" s="208">
        <v>305.72388000000001</v>
      </c>
      <c r="AL246" s="208">
        <v>305.72388000000001</v>
      </c>
      <c r="AM246" s="208">
        <v>305.72388000000001</v>
      </c>
      <c r="AN246" s="208">
        <v>305.72388000000001</v>
      </c>
      <c r="AO246" s="208">
        <v>275.72500000000002</v>
      </c>
      <c r="AP246" s="191">
        <v>220.58</v>
      </c>
      <c r="AQ246" s="312">
        <f t="shared" ca="1" si="56"/>
        <v>1</v>
      </c>
      <c r="AR246" s="144"/>
    </row>
    <row r="247" spans="1:44" ht="23.1" customHeight="1" x14ac:dyDescent="0.25">
      <c r="A247" s="449"/>
      <c r="C247" s="2" t="s">
        <v>467</v>
      </c>
      <c r="D247" s="4" t="s">
        <v>547</v>
      </c>
      <c r="E247" s="116">
        <f t="shared" si="57"/>
        <v>2400</v>
      </c>
      <c r="F247" s="117">
        <f t="shared" si="57"/>
        <v>1500</v>
      </c>
      <c r="G247" s="101"/>
      <c r="K247" s="202">
        <f t="shared" si="44"/>
        <v>2400</v>
      </c>
      <c r="L247" s="202">
        <f t="shared" si="44"/>
        <v>1500</v>
      </c>
      <c r="M247" s="51"/>
      <c r="N247" s="13">
        <f t="shared" si="45"/>
        <v>2370.65</v>
      </c>
      <c r="O247" s="13">
        <f t="shared" si="46"/>
        <v>1422.3899999999999</v>
      </c>
      <c r="P247" s="51"/>
      <c r="Q247" s="587">
        <v>948.26</v>
      </c>
      <c r="R247" s="587">
        <v>948.26</v>
      </c>
      <c r="S247" s="587">
        <v>948.26</v>
      </c>
      <c r="T247" s="562">
        <v>862.05</v>
      </c>
      <c r="U247" s="562">
        <v>862.05</v>
      </c>
      <c r="V247" s="554">
        <v>862.05</v>
      </c>
      <c r="W247" s="477">
        <v>862.05</v>
      </c>
      <c r="X247" s="477">
        <v>862.05</v>
      </c>
      <c r="Y247" s="477">
        <v>862.05</v>
      </c>
      <c r="Z247" s="451">
        <v>799</v>
      </c>
      <c r="AA247" s="451">
        <v>799</v>
      </c>
      <c r="AB247" s="436">
        <v>725.63</v>
      </c>
      <c r="AC247" s="409">
        <v>725.63</v>
      </c>
      <c r="AD247" s="409">
        <v>725.63</v>
      </c>
      <c r="AE247" s="368">
        <v>662.07499999999993</v>
      </c>
      <c r="AF247" s="305">
        <v>529.66</v>
      </c>
      <c r="AG247" s="289">
        <v>506.64625000000007</v>
      </c>
      <c r="AH247" s="277">
        <v>405.31700000000006</v>
      </c>
      <c r="AI247" s="263">
        <v>405.31700000000006</v>
      </c>
      <c r="AJ247" s="263">
        <v>405.31700000000006</v>
      </c>
      <c r="AK247" s="208">
        <v>364.78133999999994</v>
      </c>
      <c r="AL247" s="208">
        <v>364.78133999999994</v>
      </c>
      <c r="AM247" s="208">
        <v>364.78133999999994</v>
      </c>
      <c r="AN247" s="208">
        <v>364.78133999999994</v>
      </c>
      <c r="AO247" s="208">
        <v>328.98750000000001</v>
      </c>
      <c r="AP247" s="191">
        <v>263.19</v>
      </c>
      <c r="AQ247" s="312">
        <f t="shared" ca="1" si="56"/>
        <v>1</v>
      </c>
    </row>
    <row r="248" spans="1:44" ht="23.1" customHeight="1" x14ac:dyDescent="0.25">
      <c r="A248" s="449"/>
      <c r="C248" s="2" t="s">
        <v>468</v>
      </c>
      <c r="D248" s="4" t="s">
        <v>548</v>
      </c>
      <c r="E248" s="116">
        <f t="shared" si="57"/>
        <v>3300</v>
      </c>
      <c r="F248" s="117">
        <f t="shared" si="57"/>
        <v>2000</v>
      </c>
      <c r="G248" s="101"/>
      <c r="K248" s="202">
        <f t="shared" si="44"/>
        <v>3300</v>
      </c>
      <c r="L248" s="202">
        <f t="shared" si="44"/>
        <v>2000</v>
      </c>
      <c r="M248" s="51"/>
      <c r="N248" s="13">
        <f t="shared" si="45"/>
        <v>3291.9</v>
      </c>
      <c r="O248" s="13">
        <f t="shared" si="46"/>
        <v>1975.1399999999999</v>
      </c>
      <c r="P248" s="51"/>
      <c r="Q248" s="587">
        <v>1316.76</v>
      </c>
      <c r="R248" s="587">
        <v>1316.76</v>
      </c>
      <c r="S248" s="587">
        <v>1316.76</v>
      </c>
      <c r="T248" s="562">
        <v>1197.05</v>
      </c>
      <c r="U248" s="562">
        <v>1197.05</v>
      </c>
      <c r="V248" s="554">
        <v>1197.05</v>
      </c>
      <c r="W248" s="477">
        <v>1197.05</v>
      </c>
      <c r="X248" s="477">
        <v>1197.05</v>
      </c>
      <c r="Y248" s="477">
        <v>1197.05</v>
      </c>
      <c r="Z248" s="451">
        <v>1108.4000000000001</v>
      </c>
      <c r="AA248" s="451">
        <v>1108.4000000000001</v>
      </c>
      <c r="AB248" s="436">
        <v>1007.62</v>
      </c>
      <c r="AC248" s="409">
        <v>1007.62</v>
      </c>
      <c r="AD248" s="409">
        <v>1007.62</v>
      </c>
      <c r="AE248" s="368">
        <v>919.36249999999995</v>
      </c>
      <c r="AF248" s="305">
        <v>735.49</v>
      </c>
      <c r="AG248" s="289">
        <v>703.505</v>
      </c>
      <c r="AH248" s="277">
        <v>562.80399999999997</v>
      </c>
      <c r="AI248" s="263">
        <v>562.80399999999997</v>
      </c>
      <c r="AJ248" s="263">
        <v>562.80399999999997</v>
      </c>
      <c r="AK248" s="208">
        <v>506.51369999999997</v>
      </c>
      <c r="AL248" s="208">
        <v>506.51369999999997</v>
      </c>
      <c r="AM248" s="208">
        <v>506.51369999999997</v>
      </c>
      <c r="AN248" s="208">
        <v>506.51369999999997</v>
      </c>
      <c r="AO248" s="208">
        <v>456.8125</v>
      </c>
      <c r="AP248" s="191">
        <v>365.45</v>
      </c>
      <c r="AQ248" s="312">
        <f t="shared" ca="1" si="56"/>
        <v>1</v>
      </c>
    </row>
    <row r="249" spans="1:44" ht="23.1" customHeight="1" x14ac:dyDescent="0.25">
      <c r="A249" s="449"/>
      <c r="C249" s="2" t="s">
        <v>469</v>
      </c>
      <c r="D249" s="4" t="s">
        <v>167</v>
      </c>
      <c r="E249" s="116">
        <f t="shared" si="57"/>
        <v>3800</v>
      </c>
      <c r="F249" s="117">
        <f t="shared" si="57"/>
        <v>2300</v>
      </c>
      <c r="G249" s="101"/>
      <c r="K249" s="202">
        <f t="shared" si="44"/>
        <v>3800</v>
      </c>
      <c r="L249" s="202">
        <f t="shared" si="44"/>
        <v>2300</v>
      </c>
      <c r="M249" s="51"/>
      <c r="N249" s="13">
        <f t="shared" si="45"/>
        <v>3702.5749999999998</v>
      </c>
      <c r="O249" s="13">
        <f t="shared" si="46"/>
        <v>2221.5450000000001</v>
      </c>
      <c r="P249" s="51"/>
      <c r="Q249" s="587">
        <v>1481.03</v>
      </c>
      <c r="R249" s="587">
        <v>1481.03</v>
      </c>
      <c r="S249" s="587">
        <v>1481.03</v>
      </c>
      <c r="T249" s="562">
        <v>1346.4</v>
      </c>
      <c r="U249" s="562">
        <v>1346.4</v>
      </c>
      <c r="V249" s="554">
        <v>1346.4</v>
      </c>
      <c r="W249" s="477">
        <v>1346.4</v>
      </c>
      <c r="X249" s="477">
        <v>1346.4</v>
      </c>
      <c r="Y249" s="477">
        <v>1346.4</v>
      </c>
      <c r="Z249" s="451">
        <v>1247</v>
      </c>
      <c r="AA249" s="451">
        <v>1247</v>
      </c>
      <c r="AB249" s="436">
        <v>1133.33</v>
      </c>
      <c r="AC249" s="409">
        <v>1133.33</v>
      </c>
      <c r="AD249" s="409">
        <v>1133.33</v>
      </c>
      <c r="AE249" s="368">
        <v>1034.0625</v>
      </c>
      <c r="AF249" s="305">
        <v>827.25</v>
      </c>
      <c r="AG249" s="289">
        <v>791.27125000000001</v>
      </c>
      <c r="AH249" s="277">
        <v>633.01700000000005</v>
      </c>
      <c r="AI249" s="263">
        <v>633.01700000000005</v>
      </c>
      <c r="AJ249" s="263">
        <v>633.01700000000005</v>
      </c>
      <c r="AK249" s="208">
        <v>569.71529999999996</v>
      </c>
      <c r="AL249" s="208">
        <v>569.71529999999996</v>
      </c>
      <c r="AM249" s="208">
        <v>569.71529999999996</v>
      </c>
      <c r="AN249" s="208">
        <v>569.71529999999996</v>
      </c>
      <c r="AO249" s="208">
        <v>513.8125</v>
      </c>
      <c r="AP249" s="191">
        <v>411.05</v>
      </c>
      <c r="AQ249" s="312">
        <f t="shared" ca="1" si="56"/>
        <v>1</v>
      </c>
    </row>
    <row r="250" spans="1:44" ht="23.1" customHeight="1" x14ac:dyDescent="0.25">
      <c r="A250" s="449"/>
      <c r="C250" s="2" t="s">
        <v>470</v>
      </c>
      <c r="D250" s="4" t="s">
        <v>168</v>
      </c>
      <c r="E250" s="116">
        <f t="shared" si="57"/>
        <v>4500</v>
      </c>
      <c r="F250" s="117">
        <f t="shared" si="57"/>
        <v>2700</v>
      </c>
      <c r="G250" s="101"/>
      <c r="K250" s="202">
        <f t="shared" si="44"/>
        <v>4500</v>
      </c>
      <c r="L250" s="202">
        <f t="shared" si="44"/>
        <v>2700</v>
      </c>
      <c r="M250" s="51"/>
      <c r="N250" s="13">
        <f t="shared" si="45"/>
        <v>4450</v>
      </c>
      <c r="O250" s="13">
        <f t="shared" si="46"/>
        <v>2670</v>
      </c>
      <c r="P250" s="51"/>
      <c r="Q250" s="587">
        <v>1780</v>
      </c>
      <c r="R250" s="587">
        <v>1780</v>
      </c>
      <c r="S250" s="587">
        <v>1780</v>
      </c>
      <c r="T250" s="562">
        <v>1618.89</v>
      </c>
      <c r="U250" s="562">
        <v>1618.89</v>
      </c>
      <c r="V250" s="554">
        <v>1618.89</v>
      </c>
      <c r="W250" s="477">
        <v>1618.89</v>
      </c>
      <c r="X250" s="477">
        <v>1618.89</v>
      </c>
      <c r="Y250" s="477">
        <v>1618.89</v>
      </c>
      <c r="Z250" s="451">
        <v>1499</v>
      </c>
      <c r="AA250" s="451">
        <v>1499</v>
      </c>
      <c r="AB250" s="436">
        <v>1362.03</v>
      </c>
      <c r="AC250" s="409">
        <v>1362.03</v>
      </c>
      <c r="AD250" s="409">
        <v>1362.03</v>
      </c>
      <c r="AE250" s="368">
        <v>1242.7249999999999</v>
      </c>
      <c r="AF250" s="305">
        <v>994.18</v>
      </c>
      <c r="AG250" s="289">
        <v>950.95000000000016</v>
      </c>
      <c r="AH250" s="277">
        <v>760.7600000000001</v>
      </c>
      <c r="AI250" s="263">
        <v>760.7600000000001</v>
      </c>
      <c r="AJ250" s="263">
        <v>760.7600000000001</v>
      </c>
      <c r="AK250" s="208">
        <v>684.68399999999997</v>
      </c>
      <c r="AL250" s="208">
        <v>684.68399999999997</v>
      </c>
      <c r="AM250" s="208">
        <v>684.68399999999997</v>
      </c>
      <c r="AN250" s="208">
        <v>684.68399999999997</v>
      </c>
      <c r="AO250" s="208">
        <v>617.5</v>
      </c>
      <c r="AP250" s="191">
        <v>494</v>
      </c>
      <c r="AQ250" s="312">
        <f t="shared" ca="1" si="56"/>
        <v>1</v>
      </c>
    </row>
    <row r="251" spans="1:44" ht="23.1" customHeight="1" x14ac:dyDescent="0.25">
      <c r="A251" s="449"/>
      <c r="C251" s="2" t="s">
        <v>471</v>
      </c>
      <c r="D251" s="4" t="s">
        <v>549</v>
      </c>
      <c r="E251" s="116">
        <f t="shared" si="57"/>
        <v>6800</v>
      </c>
      <c r="F251" s="117">
        <f t="shared" si="57"/>
        <v>4100</v>
      </c>
      <c r="G251" s="101"/>
      <c r="K251" s="202">
        <f t="shared" si="44"/>
        <v>6800</v>
      </c>
      <c r="L251" s="202">
        <f t="shared" si="44"/>
        <v>4100</v>
      </c>
      <c r="M251" s="51"/>
      <c r="N251" s="13">
        <f t="shared" si="45"/>
        <v>6738.6749999999993</v>
      </c>
      <c r="O251" s="13">
        <f t="shared" si="46"/>
        <v>4043.2049999999999</v>
      </c>
      <c r="P251" s="51"/>
      <c r="Q251" s="587">
        <v>2695.47</v>
      </c>
      <c r="R251" s="587">
        <v>2695.47</v>
      </c>
      <c r="S251" s="587">
        <v>2695.47</v>
      </c>
      <c r="T251" s="562">
        <v>2450.4299999999998</v>
      </c>
      <c r="U251" s="562">
        <v>2450.4299999999998</v>
      </c>
      <c r="V251" s="554">
        <v>2450.4299999999998</v>
      </c>
      <c r="W251" s="477">
        <v>2450.4299999999998</v>
      </c>
      <c r="X251" s="477">
        <v>2450.4299999999998</v>
      </c>
      <c r="Y251" s="477">
        <v>2450.4299999999998</v>
      </c>
      <c r="Z251" s="451">
        <v>2269</v>
      </c>
      <c r="AA251" s="451">
        <v>2269</v>
      </c>
      <c r="AB251" s="436">
        <v>2062.54</v>
      </c>
      <c r="AC251" s="409">
        <v>2062.54</v>
      </c>
      <c r="AD251" s="409">
        <v>2062.54</v>
      </c>
      <c r="AE251" s="368">
        <v>1881.875</v>
      </c>
      <c r="AF251" s="305">
        <v>1505.5</v>
      </c>
      <c r="AG251" s="289">
        <v>1440.13375</v>
      </c>
      <c r="AH251" s="277">
        <v>1152.107</v>
      </c>
      <c r="AI251" s="263">
        <v>1152.107</v>
      </c>
      <c r="AJ251" s="263">
        <v>1152.107</v>
      </c>
      <c r="AK251" s="208">
        <v>1036.8804599999999</v>
      </c>
      <c r="AL251" s="208">
        <v>1036.8804599999999</v>
      </c>
      <c r="AM251" s="208">
        <v>1036.8804599999999</v>
      </c>
      <c r="AN251" s="208">
        <v>1036.8804599999999</v>
      </c>
      <c r="AO251" s="208">
        <v>935.13750000000005</v>
      </c>
      <c r="AP251" s="191">
        <v>748.11</v>
      </c>
      <c r="AQ251" s="312">
        <f t="shared" ca="1" si="56"/>
        <v>1</v>
      </c>
    </row>
    <row r="252" spans="1:44" ht="23.1" customHeight="1" x14ac:dyDescent="0.25">
      <c r="A252" s="449"/>
      <c r="C252" s="2" t="s">
        <v>472</v>
      </c>
      <c r="D252" s="4" t="s">
        <v>170</v>
      </c>
      <c r="E252" s="116">
        <f t="shared" si="57"/>
        <v>12900</v>
      </c>
      <c r="F252" s="117">
        <f t="shared" si="57"/>
        <v>7800</v>
      </c>
      <c r="G252" s="101"/>
      <c r="K252" s="202">
        <f t="shared" si="44"/>
        <v>12900</v>
      </c>
      <c r="L252" s="202">
        <f t="shared" si="44"/>
        <v>7800</v>
      </c>
      <c r="M252" s="51"/>
      <c r="N252" s="13">
        <f t="shared" si="45"/>
        <v>12875</v>
      </c>
      <c r="O252" s="13">
        <f t="shared" si="46"/>
        <v>7725</v>
      </c>
      <c r="P252" s="51"/>
      <c r="Q252" s="587">
        <v>5150</v>
      </c>
      <c r="R252" s="587">
        <v>5150</v>
      </c>
      <c r="S252" s="587">
        <v>5150</v>
      </c>
      <c r="T252" s="562">
        <v>4681.74</v>
      </c>
      <c r="U252" s="562">
        <v>4681.74</v>
      </c>
      <c r="V252" s="554">
        <v>4681.74</v>
      </c>
      <c r="W252" s="477">
        <v>4681.74</v>
      </c>
      <c r="X252" s="477">
        <v>4681.74</v>
      </c>
      <c r="Y252" s="477">
        <v>4681.74</v>
      </c>
      <c r="Z252" s="451">
        <v>4413</v>
      </c>
      <c r="AA252" s="451">
        <v>4413</v>
      </c>
      <c r="AB252" s="436">
        <v>3940.86</v>
      </c>
      <c r="AC252" s="409">
        <v>3940.86</v>
      </c>
      <c r="AD252" s="409">
        <v>3940.86</v>
      </c>
      <c r="AE252" s="368">
        <v>3595.6750000000002</v>
      </c>
      <c r="AF252" s="305">
        <v>2876.54</v>
      </c>
      <c r="AG252" s="289">
        <v>2765.51</v>
      </c>
      <c r="AH252" s="277">
        <v>2212.4080000000004</v>
      </c>
      <c r="AI252" s="263">
        <v>2212.4080000000004</v>
      </c>
      <c r="AJ252" s="263">
        <v>2212.4080000000004</v>
      </c>
      <c r="AK252" s="208">
        <v>1981.0652399999997</v>
      </c>
      <c r="AL252" s="208">
        <v>1981.0652399999997</v>
      </c>
      <c r="AM252" s="208">
        <v>1981.0652399999997</v>
      </c>
      <c r="AN252" s="208">
        <v>1981.0652399999997</v>
      </c>
      <c r="AO252" s="208">
        <v>1786.675</v>
      </c>
      <c r="AP252" s="191">
        <v>1429.34</v>
      </c>
      <c r="AQ252" s="312">
        <f t="shared" ca="1" si="56"/>
        <v>1</v>
      </c>
    </row>
    <row r="253" spans="1:44" ht="23.1" customHeight="1" x14ac:dyDescent="0.25">
      <c r="D253" s="136"/>
      <c r="E253" s="138"/>
      <c r="F253" s="139"/>
      <c r="K253" s="202">
        <f t="shared" si="44"/>
        <v>0</v>
      </c>
      <c r="L253" s="202">
        <f t="shared" si="44"/>
        <v>0</v>
      </c>
      <c r="M253" s="51"/>
      <c r="N253" s="13"/>
      <c r="O253" s="13"/>
      <c r="P253" s="51"/>
      <c r="Q253" s="398"/>
      <c r="R253" s="398"/>
      <c r="S253" s="398"/>
      <c r="T253" s="398"/>
      <c r="U253" s="398"/>
      <c r="V253" s="398"/>
      <c r="W253" s="398"/>
      <c r="X253" s="398"/>
      <c r="Y253" s="398"/>
      <c r="Z253" s="398"/>
      <c r="AA253" s="398"/>
      <c r="AB253" s="400"/>
      <c r="AC253" s="401"/>
      <c r="AD253" s="401"/>
      <c r="AE253" s="368"/>
      <c r="AF253" s="305"/>
      <c r="AG253" s="289"/>
      <c r="AH253" s="277"/>
      <c r="AI253" s="263"/>
      <c r="AJ253" s="263"/>
      <c r="AK253" s="208"/>
      <c r="AL253" s="208"/>
      <c r="AM253" s="208"/>
      <c r="AN253" s="208"/>
      <c r="AO253" s="208"/>
      <c r="AP253" s="191"/>
      <c r="AQ253" s="312" t="e">
        <f t="shared" ca="1" si="56"/>
        <v>#DIV/0!</v>
      </c>
    </row>
    <row r="254" spans="1:44" ht="23.1" customHeight="1" x14ac:dyDescent="0.25">
      <c r="D254" s="615" t="s">
        <v>836</v>
      </c>
      <c r="E254" s="615"/>
      <c r="F254" s="615"/>
      <c r="G254" s="615"/>
      <c r="H254" s="615"/>
      <c r="I254" s="615"/>
      <c r="J254" s="34"/>
      <c r="K254" s="202">
        <f t="shared" si="44"/>
        <v>0</v>
      </c>
      <c r="L254" s="202">
        <f t="shared" si="44"/>
        <v>0</v>
      </c>
      <c r="M254" s="2"/>
      <c r="N254" s="13"/>
      <c r="O254" s="13"/>
      <c r="P254" s="2"/>
      <c r="Q254" s="588">
        <v>45589</v>
      </c>
      <c r="R254" s="588">
        <v>45589</v>
      </c>
      <c r="S254" s="588">
        <v>45589</v>
      </c>
      <c r="T254" s="571">
        <v>45569</v>
      </c>
      <c r="U254" s="571">
        <v>45569</v>
      </c>
      <c r="V254" s="553">
        <v>45483</v>
      </c>
      <c r="W254" s="476">
        <v>45455</v>
      </c>
      <c r="X254" s="476">
        <v>45425</v>
      </c>
      <c r="Y254" s="476">
        <v>45394</v>
      </c>
      <c r="Z254" s="473">
        <v>220324</v>
      </c>
      <c r="AA254" s="398"/>
      <c r="AB254" s="400"/>
      <c r="AC254" s="401"/>
      <c r="AD254" s="401"/>
      <c r="AE254" s="329"/>
      <c r="AF254" s="333"/>
      <c r="AG254" s="330"/>
      <c r="AH254" s="280"/>
      <c r="AI254" s="331"/>
      <c r="AJ254" s="331"/>
      <c r="AK254" s="237"/>
      <c r="AL254" s="237"/>
      <c r="AM254" s="237"/>
      <c r="AN254" s="237"/>
      <c r="AO254" s="237"/>
      <c r="AP254" s="197"/>
      <c r="AQ254" s="312">
        <f t="shared" ca="1" si="56"/>
        <v>1</v>
      </c>
    </row>
    <row r="255" spans="1:44" s="66" customFormat="1" ht="23.1" customHeight="1" x14ac:dyDescent="0.25">
      <c r="A255" s="449"/>
      <c r="B255" s="2">
        <v>2030</v>
      </c>
      <c r="C255" s="2" t="s">
        <v>477</v>
      </c>
      <c r="D255" s="4" t="s">
        <v>800</v>
      </c>
      <c r="E255" s="116">
        <f t="shared" ref="E255:F269" si="58">K255</f>
        <v>700</v>
      </c>
      <c r="F255" s="117">
        <f t="shared" si="58"/>
        <v>400</v>
      </c>
      <c r="G255" s="101"/>
      <c r="H255" s="2"/>
      <c r="I255" s="2"/>
      <c r="J255" s="33"/>
      <c r="K255" s="202">
        <f t="shared" si="44"/>
        <v>700</v>
      </c>
      <c r="L255" s="202">
        <f t="shared" si="44"/>
        <v>400</v>
      </c>
      <c r="M255" s="51"/>
      <c r="N255" s="13">
        <f t="shared" si="45"/>
        <v>620.97750000000008</v>
      </c>
      <c r="O255" s="13">
        <f t="shared" si="46"/>
        <v>372.5865</v>
      </c>
      <c r="P255" s="63"/>
      <c r="Q255" s="587">
        <v>248.39100000000002</v>
      </c>
      <c r="R255" s="587">
        <v>248.39100000000002</v>
      </c>
      <c r="S255" s="587">
        <v>248.39100000000002</v>
      </c>
      <c r="T255" s="562">
        <v>225.81</v>
      </c>
      <c r="U255" s="562">
        <v>225.81</v>
      </c>
      <c r="V255" s="554">
        <v>225.81</v>
      </c>
      <c r="W255" s="477">
        <v>225.81</v>
      </c>
      <c r="X255" s="477">
        <v>424.24</v>
      </c>
      <c r="Y255" s="477">
        <v>424.24</v>
      </c>
      <c r="Z255" s="450">
        <v>392.83200000000005</v>
      </c>
      <c r="AA255" s="450">
        <v>392.83200000000005</v>
      </c>
      <c r="AB255" s="436">
        <v>357.12</v>
      </c>
      <c r="AC255" s="409">
        <v>357.12</v>
      </c>
      <c r="AD255" s="409">
        <v>357.12</v>
      </c>
      <c r="AE255" s="368">
        <v>325.83750000000003</v>
      </c>
      <c r="AF255" s="305">
        <v>260.67</v>
      </c>
      <c r="AG255" s="289">
        <v>249.34250000000003</v>
      </c>
      <c r="AH255" s="277">
        <v>199.47400000000002</v>
      </c>
      <c r="AI255" s="263">
        <v>199.47400000000002</v>
      </c>
      <c r="AJ255" s="263">
        <v>199.47400000000002</v>
      </c>
      <c r="AK255" s="208">
        <v>179.52857999999998</v>
      </c>
      <c r="AL255" s="208">
        <v>179.52857999999998</v>
      </c>
      <c r="AM255" s="208">
        <v>179.52857999999998</v>
      </c>
      <c r="AN255" s="208">
        <v>179.52857999999998</v>
      </c>
      <c r="AO255" s="208">
        <v>161.91249999999999</v>
      </c>
      <c r="AP255" s="191">
        <v>129.53</v>
      </c>
      <c r="AQ255" s="312">
        <f t="shared" ca="1" si="56"/>
        <v>1</v>
      </c>
      <c r="AR255" s="144"/>
    </row>
    <row r="256" spans="1:44" ht="23.1" customHeight="1" x14ac:dyDescent="0.25">
      <c r="A256" s="449"/>
      <c r="B256" s="2">
        <v>2031</v>
      </c>
      <c r="C256" s="2" t="s">
        <v>478</v>
      </c>
      <c r="D256" s="4" t="s">
        <v>801</v>
      </c>
      <c r="E256" s="116">
        <f t="shared" si="58"/>
        <v>700</v>
      </c>
      <c r="F256" s="117">
        <f t="shared" si="58"/>
        <v>400</v>
      </c>
      <c r="G256" s="101"/>
      <c r="K256" s="202">
        <f t="shared" si="44"/>
        <v>700</v>
      </c>
      <c r="L256" s="202">
        <f t="shared" si="44"/>
        <v>400</v>
      </c>
      <c r="M256" s="51"/>
      <c r="N256" s="13">
        <f t="shared" si="45"/>
        <v>635.88250000000005</v>
      </c>
      <c r="O256" s="13">
        <f t="shared" si="46"/>
        <v>381.52949999999998</v>
      </c>
      <c r="P256" s="51"/>
      <c r="Q256" s="587">
        <v>254.35300000000001</v>
      </c>
      <c r="R256" s="587">
        <v>254.35300000000001</v>
      </c>
      <c r="S256" s="587">
        <v>254.35300000000001</v>
      </c>
      <c r="T256" s="587">
        <v>249</v>
      </c>
      <c r="U256" s="562">
        <v>231.23</v>
      </c>
      <c r="V256" s="554">
        <v>231.23</v>
      </c>
      <c r="W256" s="477">
        <v>231.23</v>
      </c>
      <c r="X256" s="477">
        <v>225.81</v>
      </c>
      <c r="Y256" s="477">
        <v>225.81</v>
      </c>
      <c r="Z256" s="450">
        <v>209.077</v>
      </c>
      <c r="AA256" s="450">
        <v>209.077</v>
      </c>
      <c r="AB256" s="436">
        <v>190.07</v>
      </c>
      <c r="AC256" s="409">
        <v>190.07</v>
      </c>
      <c r="AD256" s="409">
        <v>190.07</v>
      </c>
      <c r="AE256" s="368">
        <v>173.42500000000001</v>
      </c>
      <c r="AF256" s="305">
        <v>138.74</v>
      </c>
      <c r="AG256" s="289">
        <v>138.22875000000002</v>
      </c>
      <c r="AH256" s="277">
        <v>110.58300000000001</v>
      </c>
      <c r="AI256" s="263">
        <v>110.58300000000001</v>
      </c>
      <c r="AJ256" s="263">
        <v>110.58300000000001</v>
      </c>
      <c r="AK256" s="208">
        <v>90</v>
      </c>
      <c r="AL256" s="234">
        <v>90</v>
      </c>
      <c r="AM256" s="208">
        <v>99.514799999999994</v>
      </c>
      <c r="AN256" s="208">
        <v>99.514799999999994</v>
      </c>
      <c r="AO256" s="208">
        <v>89.75</v>
      </c>
      <c r="AP256" s="191">
        <v>71.8</v>
      </c>
      <c r="AQ256" s="312">
        <f t="shared" ca="1" si="56"/>
        <v>1</v>
      </c>
    </row>
    <row r="257" spans="1:50" ht="23.1" customHeight="1" x14ac:dyDescent="0.25">
      <c r="A257" s="449"/>
      <c r="B257" s="2">
        <v>2032</v>
      </c>
      <c r="C257" s="2" t="s">
        <v>479</v>
      </c>
      <c r="D257" s="4" t="s">
        <v>802</v>
      </c>
      <c r="E257" s="116">
        <f t="shared" si="58"/>
        <v>700</v>
      </c>
      <c r="F257" s="117">
        <f t="shared" si="58"/>
        <v>500</v>
      </c>
      <c r="G257" s="101"/>
      <c r="K257" s="202">
        <f t="shared" si="44"/>
        <v>700</v>
      </c>
      <c r="L257" s="202">
        <f t="shared" si="44"/>
        <v>500</v>
      </c>
      <c r="M257" s="51"/>
      <c r="N257" s="13">
        <f t="shared" si="45"/>
        <v>684.75000000000011</v>
      </c>
      <c r="O257" s="13">
        <f t="shared" si="46"/>
        <v>410.85</v>
      </c>
      <c r="P257" s="51"/>
      <c r="Q257" s="587">
        <v>273.90000000000003</v>
      </c>
      <c r="R257" s="587">
        <v>273.90000000000003</v>
      </c>
      <c r="S257" s="587">
        <v>273.90000000000003</v>
      </c>
      <c r="T257" s="562">
        <v>249</v>
      </c>
      <c r="U257" s="562">
        <v>249</v>
      </c>
      <c r="V257" s="568">
        <v>249</v>
      </c>
      <c r="W257" s="477">
        <v>248.33</v>
      </c>
      <c r="X257" s="477">
        <v>231.23</v>
      </c>
      <c r="Y257" s="477">
        <v>231.23</v>
      </c>
      <c r="Z257" s="450">
        <v>214.10400000000001</v>
      </c>
      <c r="AA257" s="450">
        <v>214.10400000000001</v>
      </c>
      <c r="AB257" s="436">
        <v>194.64</v>
      </c>
      <c r="AC257" s="409">
        <v>194.64</v>
      </c>
      <c r="AD257" s="409">
        <v>194.64</v>
      </c>
      <c r="AE257" s="368">
        <v>177.58749999999998</v>
      </c>
      <c r="AF257" s="305">
        <v>142.07</v>
      </c>
      <c r="AG257" s="289">
        <v>141.55625000000003</v>
      </c>
      <c r="AH257" s="277">
        <v>113.24500000000002</v>
      </c>
      <c r="AI257" s="263">
        <v>113.24500000000002</v>
      </c>
      <c r="AJ257" s="263">
        <v>113.24500000000002</v>
      </c>
      <c r="AK257" s="208">
        <v>101.91257999999999</v>
      </c>
      <c r="AL257" s="208">
        <v>101.91257999999999</v>
      </c>
      <c r="AM257" s="208">
        <v>101.91257999999999</v>
      </c>
      <c r="AN257" s="208">
        <v>101.91257999999999</v>
      </c>
      <c r="AO257" s="208">
        <v>91.912499999999994</v>
      </c>
      <c r="AP257" s="191">
        <v>73.53</v>
      </c>
      <c r="AQ257" s="312">
        <f t="shared" ca="1" si="56"/>
        <v>1</v>
      </c>
    </row>
    <row r="258" spans="1:50" ht="23.1" customHeight="1" x14ac:dyDescent="0.25">
      <c r="A258" s="449"/>
      <c r="B258" s="2">
        <v>2033</v>
      </c>
      <c r="C258" s="2" t="s">
        <v>480</v>
      </c>
      <c r="D258" s="4" t="s">
        <v>803</v>
      </c>
      <c r="E258" s="116">
        <f t="shared" si="58"/>
        <v>1000</v>
      </c>
      <c r="F258" s="117">
        <f t="shared" si="58"/>
        <v>600</v>
      </c>
      <c r="G258" s="101"/>
      <c r="K258" s="202">
        <f t="shared" si="44"/>
        <v>1000</v>
      </c>
      <c r="L258" s="202">
        <f t="shared" si="44"/>
        <v>600</v>
      </c>
      <c r="M258" s="51"/>
      <c r="N258" s="13">
        <f t="shared" si="45"/>
        <v>959.75000000000011</v>
      </c>
      <c r="O258" s="13">
        <f t="shared" si="46"/>
        <v>575.85</v>
      </c>
      <c r="P258" s="51"/>
      <c r="Q258" s="587">
        <v>383.90000000000003</v>
      </c>
      <c r="R258" s="587">
        <v>383.90000000000003</v>
      </c>
      <c r="S258" s="587">
        <v>383.90000000000003</v>
      </c>
      <c r="T258" s="587">
        <v>274</v>
      </c>
      <c r="U258" s="562">
        <v>349</v>
      </c>
      <c r="V258" s="568">
        <v>349</v>
      </c>
      <c r="W258" s="477">
        <v>348.16</v>
      </c>
      <c r="X258" s="477">
        <v>248.33</v>
      </c>
      <c r="Y258" s="477">
        <v>248.33</v>
      </c>
      <c r="Z258" s="450">
        <v>229.93300000000002</v>
      </c>
      <c r="AA258" s="450">
        <v>229.93300000000002</v>
      </c>
      <c r="AB258" s="436">
        <v>209.03</v>
      </c>
      <c r="AC258" s="409">
        <v>209.03</v>
      </c>
      <c r="AD258" s="409">
        <v>209.03</v>
      </c>
      <c r="AE258" s="368">
        <v>190.72500000000002</v>
      </c>
      <c r="AF258" s="305">
        <v>152.58000000000001</v>
      </c>
      <c r="AG258" s="289">
        <v>152.03375</v>
      </c>
      <c r="AH258" s="277">
        <v>121.627</v>
      </c>
      <c r="AI258" s="263">
        <v>121.627</v>
      </c>
      <c r="AJ258" s="263">
        <v>121.627</v>
      </c>
      <c r="AK258" s="208">
        <v>99</v>
      </c>
      <c r="AL258" s="234">
        <v>99</v>
      </c>
      <c r="AM258" s="208">
        <v>109.45241999999999</v>
      </c>
      <c r="AN258" s="208">
        <v>109.45241999999999</v>
      </c>
      <c r="AO258" s="208">
        <v>98.712500000000006</v>
      </c>
      <c r="AP258" s="191">
        <v>78.97</v>
      </c>
      <c r="AQ258" s="312">
        <f t="shared" ca="1" si="56"/>
        <v>1</v>
      </c>
    </row>
    <row r="259" spans="1:50" ht="23.1" customHeight="1" x14ac:dyDescent="0.25">
      <c r="A259" s="449"/>
      <c r="B259" s="2">
        <v>2034</v>
      </c>
      <c r="C259" s="2" t="s">
        <v>481</v>
      </c>
      <c r="D259" s="4" t="s">
        <v>804</v>
      </c>
      <c r="E259" s="116">
        <f t="shared" si="58"/>
        <v>1200</v>
      </c>
      <c r="F259" s="117">
        <f t="shared" si="58"/>
        <v>700</v>
      </c>
      <c r="G259" s="101"/>
      <c r="K259" s="202">
        <f t="shared" si="44"/>
        <v>1200</v>
      </c>
      <c r="L259" s="202">
        <f t="shared" si="44"/>
        <v>700</v>
      </c>
      <c r="M259" s="51"/>
      <c r="N259" s="13">
        <f t="shared" si="45"/>
        <v>1106.2975000000001</v>
      </c>
      <c r="O259" s="13">
        <f t="shared" si="46"/>
        <v>663.77850000000012</v>
      </c>
      <c r="P259" s="51"/>
      <c r="Q259" s="587">
        <v>442.51900000000006</v>
      </c>
      <c r="R259" s="587">
        <v>442.51900000000006</v>
      </c>
      <c r="S259" s="587">
        <v>442.51900000000006</v>
      </c>
      <c r="T259" s="587">
        <v>383</v>
      </c>
      <c r="U259" s="562">
        <v>402.29</v>
      </c>
      <c r="V259" s="554">
        <v>402.29</v>
      </c>
      <c r="W259" s="477">
        <v>402.29</v>
      </c>
      <c r="X259" s="477">
        <v>348.16</v>
      </c>
      <c r="Y259" s="477">
        <v>348.16</v>
      </c>
      <c r="Z259" s="451">
        <v>323</v>
      </c>
      <c r="AA259" s="451">
        <v>323</v>
      </c>
      <c r="AB259" s="436">
        <v>293.07</v>
      </c>
      <c r="AC259" s="409">
        <v>293.07</v>
      </c>
      <c r="AD259" s="409">
        <v>293.07</v>
      </c>
      <c r="AE259" s="368">
        <v>267.39999999999998</v>
      </c>
      <c r="AF259" s="305">
        <v>213.92</v>
      </c>
      <c r="AG259" s="289">
        <v>213.16625000000002</v>
      </c>
      <c r="AH259" s="277">
        <v>170.53300000000002</v>
      </c>
      <c r="AI259" s="263">
        <v>170.53300000000002</v>
      </c>
      <c r="AJ259" s="263">
        <v>170.53300000000002</v>
      </c>
      <c r="AK259" s="208">
        <v>139</v>
      </c>
      <c r="AL259" s="234">
        <v>139</v>
      </c>
      <c r="AM259" s="208">
        <v>153.47178</v>
      </c>
      <c r="AN259" s="208">
        <v>153.47178</v>
      </c>
      <c r="AO259" s="208">
        <v>138.41249999999999</v>
      </c>
      <c r="AP259" s="191">
        <v>110.73</v>
      </c>
      <c r="AQ259" s="312">
        <f t="shared" ca="1" si="56"/>
        <v>1</v>
      </c>
    </row>
    <row r="260" spans="1:50" ht="23.1" customHeight="1" x14ac:dyDescent="0.25">
      <c r="A260" s="449"/>
      <c r="B260" s="2">
        <v>2035</v>
      </c>
      <c r="C260" s="2" t="s">
        <v>482</v>
      </c>
      <c r="D260" s="4" t="s">
        <v>805</v>
      </c>
      <c r="E260" s="116">
        <f t="shared" si="58"/>
        <v>1200</v>
      </c>
      <c r="F260" s="117">
        <f t="shared" si="58"/>
        <v>700</v>
      </c>
      <c r="G260" s="101"/>
      <c r="K260" s="202">
        <f t="shared" si="44"/>
        <v>1200</v>
      </c>
      <c r="L260" s="202">
        <f t="shared" si="44"/>
        <v>700</v>
      </c>
      <c r="M260" s="51"/>
      <c r="N260" s="13">
        <f t="shared" si="45"/>
        <v>1166.6600000000001</v>
      </c>
      <c r="O260" s="13">
        <f t="shared" si="46"/>
        <v>699.99600000000009</v>
      </c>
      <c r="P260" s="51"/>
      <c r="Q260" s="587">
        <v>466.66400000000004</v>
      </c>
      <c r="R260" s="587">
        <v>466.66400000000004</v>
      </c>
      <c r="S260" s="587">
        <v>466.66400000000004</v>
      </c>
      <c r="T260" s="587">
        <v>443</v>
      </c>
      <c r="U260" s="562">
        <v>424.24</v>
      </c>
      <c r="V260" s="554">
        <v>424.24</v>
      </c>
      <c r="W260" s="477">
        <v>424.24</v>
      </c>
      <c r="X260" s="477">
        <v>402.29</v>
      </c>
      <c r="Y260" s="477">
        <v>402.29</v>
      </c>
      <c r="Z260" s="451">
        <v>373</v>
      </c>
      <c r="AA260" s="451">
        <v>373</v>
      </c>
      <c r="AB260" s="436">
        <v>338.62</v>
      </c>
      <c r="AC260" s="409">
        <v>338.62</v>
      </c>
      <c r="AD260" s="409">
        <v>338.62</v>
      </c>
      <c r="AE260" s="368">
        <v>308.96249999999998</v>
      </c>
      <c r="AF260" s="305">
        <v>247.17</v>
      </c>
      <c r="AG260" s="289">
        <v>246.29000000000002</v>
      </c>
      <c r="AH260" s="277">
        <v>197.03200000000001</v>
      </c>
      <c r="AI260" s="263">
        <v>197.03200000000001</v>
      </c>
      <c r="AJ260" s="263">
        <v>197.03200000000001</v>
      </c>
      <c r="AK260" s="208">
        <v>177.32483999999999</v>
      </c>
      <c r="AL260" s="208">
        <v>177.32483999999999</v>
      </c>
      <c r="AM260" s="208">
        <v>177.32483999999999</v>
      </c>
      <c r="AN260" s="208">
        <v>177.32483999999999</v>
      </c>
      <c r="AO260" s="208">
        <v>159.92500000000001</v>
      </c>
      <c r="AP260" s="191">
        <v>127.94</v>
      </c>
      <c r="AQ260" s="312">
        <f t="shared" ca="1" si="56"/>
        <v>1</v>
      </c>
    </row>
    <row r="261" spans="1:50" ht="23.1" customHeight="1" x14ac:dyDescent="0.25">
      <c r="A261" s="449"/>
      <c r="B261" s="2">
        <v>2036</v>
      </c>
      <c r="C261" s="2" t="s">
        <v>483</v>
      </c>
      <c r="D261" s="4" t="s">
        <v>806</v>
      </c>
      <c r="E261" s="116">
        <f t="shared" si="58"/>
        <v>1700</v>
      </c>
      <c r="F261" s="117">
        <f t="shared" si="58"/>
        <v>1000</v>
      </c>
      <c r="G261" s="101"/>
      <c r="K261" s="202">
        <f t="shared" si="44"/>
        <v>1700</v>
      </c>
      <c r="L261" s="202">
        <f t="shared" si="44"/>
        <v>1000</v>
      </c>
      <c r="M261" s="51"/>
      <c r="N261" s="13">
        <f t="shared" si="45"/>
        <v>1642.52</v>
      </c>
      <c r="O261" s="13">
        <f t="shared" si="46"/>
        <v>985.51200000000006</v>
      </c>
      <c r="P261" s="51"/>
      <c r="Q261" s="587">
        <v>657.00800000000004</v>
      </c>
      <c r="R261" s="587">
        <v>657.00800000000004</v>
      </c>
      <c r="S261" s="587">
        <v>657.00800000000004</v>
      </c>
      <c r="T261" s="562">
        <v>597.28</v>
      </c>
      <c r="U261" s="562">
        <v>597.28</v>
      </c>
      <c r="V261" s="554">
        <v>597.28</v>
      </c>
      <c r="W261" s="477">
        <v>597.28</v>
      </c>
      <c r="X261" s="477">
        <v>597.28</v>
      </c>
      <c r="Y261" s="477">
        <v>597.28</v>
      </c>
      <c r="Z261" s="451">
        <v>553</v>
      </c>
      <c r="AA261" s="451">
        <v>553</v>
      </c>
      <c r="AB261" s="436">
        <v>502.75</v>
      </c>
      <c r="AC261" s="409">
        <v>502.75</v>
      </c>
      <c r="AD261" s="409">
        <v>502.75</v>
      </c>
      <c r="AE261" s="368">
        <v>458.71250000000003</v>
      </c>
      <c r="AF261" s="305">
        <v>366.97</v>
      </c>
      <c r="AG261" s="289">
        <v>365.65375000000006</v>
      </c>
      <c r="AH261" s="277">
        <v>292.52300000000002</v>
      </c>
      <c r="AI261" s="263">
        <v>292.52300000000002</v>
      </c>
      <c r="AJ261" s="263">
        <v>292.52300000000002</v>
      </c>
      <c r="AK261" s="208">
        <v>238</v>
      </c>
      <c r="AL261" s="234">
        <v>238</v>
      </c>
      <c r="AM261" s="208">
        <v>263.27069999999998</v>
      </c>
      <c r="AN261" s="208">
        <v>263.27069999999998</v>
      </c>
      <c r="AO261" s="208">
        <v>237.4375</v>
      </c>
      <c r="AP261" s="191">
        <v>189.95</v>
      </c>
      <c r="AQ261" s="312">
        <f t="shared" ca="1" si="56"/>
        <v>1</v>
      </c>
    </row>
    <row r="262" spans="1:50" ht="23.1" customHeight="1" x14ac:dyDescent="0.25">
      <c r="A262" s="449"/>
      <c r="B262" s="2">
        <v>2037</v>
      </c>
      <c r="C262" s="2" t="s">
        <v>484</v>
      </c>
      <c r="D262" s="4" t="s">
        <v>807</v>
      </c>
      <c r="E262" s="116">
        <f t="shared" si="58"/>
        <v>1700</v>
      </c>
      <c r="F262" s="117">
        <f t="shared" si="58"/>
        <v>1100</v>
      </c>
      <c r="G262" s="101"/>
      <c r="K262" s="202">
        <f t="shared" si="44"/>
        <v>1700</v>
      </c>
      <c r="L262" s="202">
        <f t="shared" si="44"/>
        <v>1100</v>
      </c>
      <c r="M262" s="51"/>
      <c r="N262" s="13">
        <f t="shared" si="45"/>
        <v>1675.0525000000002</v>
      </c>
      <c r="O262" s="13">
        <f t="shared" si="46"/>
        <v>1005.0315000000001</v>
      </c>
      <c r="P262" s="51"/>
      <c r="Q262" s="587">
        <v>670.02100000000007</v>
      </c>
      <c r="R262" s="587">
        <v>670.02100000000007</v>
      </c>
      <c r="S262" s="587">
        <v>670.02100000000007</v>
      </c>
      <c r="T262" s="562">
        <v>609.11</v>
      </c>
      <c r="U262" s="562">
        <v>609.11</v>
      </c>
      <c r="V262" s="554">
        <v>609.11</v>
      </c>
      <c r="W262" s="477">
        <v>609.11</v>
      </c>
      <c r="X262" s="477">
        <v>609.11</v>
      </c>
      <c r="Y262" s="477">
        <v>609.11</v>
      </c>
      <c r="Z262" s="451">
        <v>564</v>
      </c>
      <c r="AA262" s="451">
        <v>564</v>
      </c>
      <c r="AB262" s="436">
        <v>512.72</v>
      </c>
      <c r="AC262" s="409">
        <v>512.72</v>
      </c>
      <c r="AD262" s="409">
        <v>512.72</v>
      </c>
      <c r="AE262" s="368">
        <v>467.8125</v>
      </c>
      <c r="AF262" s="305">
        <v>374.25</v>
      </c>
      <c r="AG262" s="289">
        <v>372.9</v>
      </c>
      <c r="AH262" s="277">
        <v>298.32</v>
      </c>
      <c r="AI262" s="263">
        <v>298.32</v>
      </c>
      <c r="AJ262" s="263">
        <v>298.32</v>
      </c>
      <c r="AK262" s="208">
        <v>243</v>
      </c>
      <c r="AL262" s="234">
        <v>243</v>
      </c>
      <c r="AM262" s="208">
        <v>268.48205999999999</v>
      </c>
      <c r="AN262" s="208">
        <v>268.48205999999999</v>
      </c>
      <c r="AO262" s="208">
        <v>242.13750000000002</v>
      </c>
      <c r="AP262" s="191">
        <v>193.71</v>
      </c>
      <c r="AQ262" s="312">
        <f t="shared" ca="1" si="56"/>
        <v>1</v>
      </c>
    </row>
    <row r="263" spans="1:50" ht="23.1" customHeight="1" x14ac:dyDescent="0.25">
      <c r="A263" s="449"/>
      <c r="B263" s="2">
        <v>2038</v>
      </c>
      <c r="C263" s="2" t="s">
        <v>485</v>
      </c>
      <c r="D263" s="4" t="s">
        <v>808</v>
      </c>
      <c r="E263" s="116">
        <f t="shared" si="58"/>
        <v>2300</v>
      </c>
      <c r="F263" s="117">
        <f t="shared" si="58"/>
        <v>1400</v>
      </c>
      <c r="G263" s="101"/>
      <c r="K263" s="202">
        <f t="shared" si="44"/>
        <v>2300</v>
      </c>
      <c r="L263" s="202">
        <f t="shared" si="44"/>
        <v>1400</v>
      </c>
      <c r="M263" s="51"/>
      <c r="N263" s="13">
        <f t="shared" si="45"/>
        <v>2251.8100000000004</v>
      </c>
      <c r="O263" s="13">
        <f t="shared" si="46"/>
        <v>1351.0860000000002</v>
      </c>
      <c r="P263" s="51"/>
      <c r="Q263" s="587">
        <v>900.72400000000016</v>
      </c>
      <c r="R263" s="587">
        <v>900.72400000000016</v>
      </c>
      <c r="S263" s="587">
        <v>900.72400000000016</v>
      </c>
      <c r="T263" s="562">
        <v>818.84</v>
      </c>
      <c r="U263" s="562">
        <v>818.84</v>
      </c>
      <c r="V263" s="554">
        <v>818.84</v>
      </c>
      <c r="W263" s="477">
        <v>818.84</v>
      </c>
      <c r="X263" s="477">
        <v>818.84</v>
      </c>
      <c r="Y263" s="477">
        <v>818.84</v>
      </c>
      <c r="Z263" s="450">
        <v>758.18600000000004</v>
      </c>
      <c r="AA263" s="450">
        <v>758.18600000000004</v>
      </c>
      <c r="AB263" s="436">
        <v>689.26</v>
      </c>
      <c r="AC263" s="409">
        <v>689.26</v>
      </c>
      <c r="AD263" s="409">
        <v>689.26</v>
      </c>
      <c r="AE263" s="368">
        <v>628.88750000000005</v>
      </c>
      <c r="AF263" s="305">
        <v>503.11</v>
      </c>
      <c r="AG263" s="289">
        <v>503.75</v>
      </c>
      <c r="AH263" s="269">
        <v>403</v>
      </c>
      <c r="AI263" s="263">
        <v>384.98900000000003</v>
      </c>
      <c r="AJ263" s="263">
        <v>384.98900000000003</v>
      </c>
      <c r="AK263" s="208">
        <v>313</v>
      </c>
      <c r="AL263" s="234">
        <v>313</v>
      </c>
      <c r="AM263" s="208">
        <v>346.48613999999998</v>
      </c>
      <c r="AN263" s="208">
        <v>346.48613999999998</v>
      </c>
      <c r="AO263" s="208">
        <v>312.48750000000001</v>
      </c>
      <c r="AP263" s="191">
        <v>249.99</v>
      </c>
      <c r="AQ263" s="312">
        <f t="shared" ca="1" si="56"/>
        <v>1</v>
      </c>
    </row>
    <row r="264" spans="1:50" ht="23.1" customHeight="1" x14ac:dyDescent="0.25">
      <c r="A264" s="449"/>
      <c r="B264" s="2">
        <v>2039</v>
      </c>
      <c r="C264" s="2" t="s">
        <v>486</v>
      </c>
      <c r="D264" s="4" t="s">
        <v>809</v>
      </c>
      <c r="E264" s="116">
        <f t="shared" si="58"/>
        <v>2600</v>
      </c>
      <c r="F264" s="117">
        <f t="shared" si="58"/>
        <v>1600</v>
      </c>
      <c r="G264" s="101"/>
      <c r="K264" s="202">
        <f t="shared" si="44"/>
        <v>2600</v>
      </c>
      <c r="L264" s="202">
        <f t="shared" si="44"/>
        <v>1600</v>
      </c>
      <c r="M264" s="51"/>
      <c r="N264" s="13">
        <f t="shared" si="45"/>
        <v>2576.6950000000002</v>
      </c>
      <c r="O264" s="13">
        <f t="shared" si="46"/>
        <v>1546.0170000000003</v>
      </c>
      <c r="P264" s="51"/>
      <c r="Q264" s="587">
        <v>1030.6780000000001</v>
      </c>
      <c r="R264" s="587">
        <v>1030.6780000000001</v>
      </c>
      <c r="S264" s="587">
        <v>1030.6780000000001</v>
      </c>
      <c r="T264" s="562">
        <v>936.98</v>
      </c>
      <c r="U264" s="562">
        <v>936.98</v>
      </c>
      <c r="V264" s="554">
        <v>936.98</v>
      </c>
      <c r="W264" s="477">
        <v>936.98</v>
      </c>
      <c r="X264" s="477">
        <v>936.98</v>
      </c>
      <c r="Y264" s="477">
        <v>936.98</v>
      </c>
      <c r="Z264" s="450">
        <v>867.58100000000013</v>
      </c>
      <c r="AA264" s="450">
        <v>867.58100000000013</v>
      </c>
      <c r="AB264" s="436">
        <v>788.71</v>
      </c>
      <c r="AC264" s="409">
        <v>788.71</v>
      </c>
      <c r="AD264" s="409">
        <v>788.71</v>
      </c>
      <c r="AE264" s="368">
        <v>719.625</v>
      </c>
      <c r="AF264" s="305">
        <v>575.70000000000005</v>
      </c>
      <c r="AG264" s="289">
        <v>576.25</v>
      </c>
      <c r="AH264" s="269">
        <v>461</v>
      </c>
      <c r="AI264" s="263">
        <v>440.44</v>
      </c>
      <c r="AJ264" s="263">
        <v>440.44</v>
      </c>
      <c r="AK264" s="208">
        <v>358</v>
      </c>
      <c r="AL264" s="234">
        <v>358</v>
      </c>
      <c r="AM264" s="208">
        <v>396.47915999999998</v>
      </c>
      <c r="AN264" s="208">
        <v>396.47915999999998</v>
      </c>
      <c r="AO264" s="208">
        <v>357.57499999999999</v>
      </c>
      <c r="AP264" s="191">
        <v>286.06</v>
      </c>
      <c r="AQ264" s="312">
        <f t="shared" ca="1" si="56"/>
        <v>1</v>
      </c>
    </row>
    <row r="265" spans="1:50" ht="23.1" customHeight="1" x14ac:dyDescent="0.25">
      <c r="A265" s="449"/>
      <c r="B265" s="2">
        <v>2040</v>
      </c>
      <c r="C265" s="2" t="s">
        <v>487</v>
      </c>
      <c r="D265" s="4" t="s">
        <v>810</v>
      </c>
      <c r="E265" s="116">
        <f t="shared" si="58"/>
        <v>3200</v>
      </c>
      <c r="F265" s="117">
        <f t="shared" si="58"/>
        <v>1900</v>
      </c>
      <c r="G265" s="101"/>
      <c r="K265" s="202">
        <f t="shared" si="44"/>
        <v>3200</v>
      </c>
      <c r="L265" s="202">
        <f t="shared" si="44"/>
        <v>1900</v>
      </c>
      <c r="M265" s="51"/>
      <c r="N265" s="13">
        <f t="shared" si="45"/>
        <v>3160.4650000000001</v>
      </c>
      <c r="O265" s="13">
        <f t="shared" si="46"/>
        <v>1896.2790000000002</v>
      </c>
      <c r="P265" s="51"/>
      <c r="Q265" s="587">
        <v>1264.1860000000001</v>
      </c>
      <c r="R265" s="587">
        <v>1264.1860000000001</v>
      </c>
      <c r="S265" s="587">
        <v>1264.1860000000001</v>
      </c>
      <c r="T265" s="562">
        <v>1149.26</v>
      </c>
      <c r="U265" s="562">
        <v>1149.26</v>
      </c>
      <c r="V265" s="554">
        <v>1149.26</v>
      </c>
      <c r="W265" s="477">
        <v>1149.26</v>
      </c>
      <c r="X265" s="477">
        <v>1149.26</v>
      </c>
      <c r="Y265" s="477">
        <v>1149.26</v>
      </c>
      <c r="Z265" s="451">
        <v>1065</v>
      </c>
      <c r="AA265" s="451">
        <v>1065</v>
      </c>
      <c r="AB265" s="436">
        <v>967.4</v>
      </c>
      <c r="AC265" s="409">
        <v>967.4</v>
      </c>
      <c r="AD265" s="409">
        <v>967.4</v>
      </c>
      <c r="AE265" s="368">
        <v>882.66250000000002</v>
      </c>
      <c r="AF265" s="305">
        <v>706.13</v>
      </c>
      <c r="AG265" s="289">
        <v>706.25</v>
      </c>
      <c r="AH265" s="269">
        <v>565</v>
      </c>
      <c r="AI265" s="263">
        <v>540.3420000000001</v>
      </c>
      <c r="AJ265" s="263">
        <v>540.3420000000001</v>
      </c>
      <c r="AK265" s="208">
        <v>439</v>
      </c>
      <c r="AL265" s="234">
        <v>439</v>
      </c>
      <c r="AM265" s="208">
        <v>486.30581999999998</v>
      </c>
      <c r="AN265" s="208">
        <v>486.30581999999998</v>
      </c>
      <c r="AO265" s="208">
        <v>438.58749999999998</v>
      </c>
      <c r="AP265" s="191">
        <v>350.87</v>
      </c>
      <c r="AQ265" s="312">
        <f t="shared" ca="1" si="56"/>
        <v>1</v>
      </c>
    </row>
    <row r="266" spans="1:50" ht="23.1" customHeight="1" x14ac:dyDescent="0.25">
      <c r="A266" s="449"/>
      <c r="B266" s="2">
        <v>2041</v>
      </c>
      <c r="C266" s="2" t="s">
        <v>488</v>
      </c>
      <c r="D266" s="4" t="s">
        <v>811</v>
      </c>
      <c r="E266" s="116">
        <f t="shared" si="58"/>
        <v>3800</v>
      </c>
      <c r="F266" s="117">
        <f t="shared" si="58"/>
        <v>2300</v>
      </c>
      <c r="G266" s="101"/>
      <c r="K266" s="202">
        <f t="shared" si="44"/>
        <v>3800</v>
      </c>
      <c r="L266" s="202">
        <f t="shared" si="44"/>
        <v>2300</v>
      </c>
      <c r="M266" s="51"/>
      <c r="N266" s="13">
        <f t="shared" si="45"/>
        <v>3756.5000000000005</v>
      </c>
      <c r="O266" s="13">
        <f t="shared" si="46"/>
        <v>2253.9</v>
      </c>
      <c r="P266" s="51"/>
      <c r="Q266" s="587">
        <v>1502.6000000000001</v>
      </c>
      <c r="R266" s="587">
        <v>1502.6000000000001</v>
      </c>
      <c r="S266" s="587">
        <v>1502.6000000000001</v>
      </c>
      <c r="T266" s="562">
        <v>1366</v>
      </c>
      <c r="U266" s="562">
        <v>1366</v>
      </c>
      <c r="V266" s="554">
        <v>1366</v>
      </c>
      <c r="W266" s="547">
        <v>1366</v>
      </c>
      <c r="X266" s="477">
        <v>1365.85</v>
      </c>
      <c r="Y266" s="477">
        <v>1365.85</v>
      </c>
      <c r="Z266" s="450">
        <v>1264.67</v>
      </c>
      <c r="AA266" s="450">
        <v>1264.67</v>
      </c>
      <c r="AB266" s="436">
        <v>1149.7</v>
      </c>
      <c r="AC266" s="409">
        <v>1149.7</v>
      </c>
      <c r="AD266" s="409">
        <v>1149.7</v>
      </c>
      <c r="AE266" s="368">
        <v>1049</v>
      </c>
      <c r="AF266" s="305">
        <v>839.2</v>
      </c>
      <c r="AG266" s="289">
        <v>802.72499999999991</v>
      </c>
      <c r="AH266" s="277">
        <v>642.17999999999995</v>
      </c>
      <c r="AI266" s="263">
        <v>642.17999999999995</v>
      </c>
      <c r="AJ266" s="263">
        <v>642.17999999999995</v>
      </c>
      <c r="AK266" s="208">
        <v>522</v>
      </c>
      <c r="AL266" s="234">
        <v>522</v>
      </c>
      <c r="AM266" s="208">
        <v>577.96199999999999</v>
      </c>
      <c r="AN266" s="208">
        <v>577.96199999999999</v>
      </c>
      <c r="AO266" s="208">
        <v>521.25</v>
      </c>
      <c r="AP266" s="191">
        <v>417</v>
      </c>
      <c r="AQ266" s="312">
        <f t="shared" ca="1" si="56"/>
        <v>1</v>
      </c>
    </row>
    <row r="267" spans="1:50" ht="23.1" customHeight="1" x14ac:dyDescent="0.25">
      <c r="A267" s="449"/>
      <c r="B267" s="2">
        <v>2042</v>
      </c>
      <c r="C267" s="2" t="s">
        <v>489</v>
      </c>
      <c r="D267" s="4" t="s">
        <v>812</v>
      </c>
      <c r="E267" s="116">
        <f t="shared" si="58"/>
        <v>5000</v>
      </c>
      <c r="F267" s="117">
        <f t="shared" si="58"/>
        <v>3000</v>
      </c>
      <c r="G267" s="101"/>
      <c r="K267" s="202">
        <f t="shared" si="44"/>
        <v>5000</v>
      </c>
      <c r="L267" s="202">
        <f t="shared" si="44"/>
        <v>3000</v>
      </c>
      <c r="M267" s="51"/>
      <c r="N267" s="13">
        <f t="shared" si="45"/>
        <v>4958.2225000000008</v>
      </c>
      <c r="O267" s="13">
        <f t="shared" si="46"/>
        <v>2974.9335000000001</v>
      </c>
      <c r="P267" s="51"/>
      <c r="Q267" s="587">
        <v>1983.2890000000002</v>
      </c>
      <c r="R267" s="587">
        <v>1983.2890000000002</v>
      </c>
      <c r="S267" s="587">
        <v>1983.2890000000002</v>
      </c>
      <c r="T267" s="562">
        <v>1802.99</v>
      </c>
      <c r="U267" s="562">
        <v>1802.99</v>
      </c>
      <c r="V267" s="554">
        <v>1802.99</v>
      </c>
      <c r="W267" s="547">
        <v>1802.99</v>
      </c>
      <c r="X267" s="477">
        <v>1802.99</v>
      </c>
      <c r="Y267" s="477">
        <v>1802.99</v>
      </c>
      <c r="Z267" s="451">
        <v>1670</v>
      </c>
      <c r="AA267" s="451">
        <v>1670</v>
      </c>
      <c r="AB267" s="436">
        <v>1517.67</v>
      </c>
      <c r="AC267" s="409">
        <v>1517.67</v>
      </c>
      <c r="AD267" s="409">
        <v>1517.67</v>
      </c>
      <c r="AE267" s="368">
        <v>1384.7375</v>
      </c>
      <c r="AF267" s="305">
        <v>1107.79</v>
      </c>
      <c r="AG267" s="289">
        <v>1059.6300000000001</v>
      </c>
      <c r="AH267" s="277">
        <v>847.70400000000006</v>
      </c>
      <c r="AI267" s="263">
        <v>847.70400000000006</v>
      </c>
      <c r="AJ267" s="263">
        <v>847.70400000000006</v>
      </c>
      <c r="AK267" s="208">
        <v>689</v>
      </c>
      <c r="AL267" s="234">
        <v>689</v>
      </c>
      <c r="AM267" s="208">
        <v>762.93755999999996</v>
      </c>
      <c r="AN267" s="208">
        <v>762.93755999999996</v>
      </c>
      <c r="AO267" s="208">
        <v>688.07500000000005</v>
      </c>
      <c r="AP267" s="191">
        <v>550.46</v>
      </c>
      <c r="AQ267" s="312">
        <f t="shared" ca="1" si="56"/>
        <v>1</v>
      </c>
    </row>
    <row r="268" spans="1:50" ht="23.1" customHeight="1" x14ac:dyDescent="0.35">
      <c r="A268" s="449"/>
      <c r="B268" s="2">
        <v>2042</v>
      </c>
      <c r="C268" s="2" t="s">
        <v>671</v>
      </c>
      <c r="D268" s="4" t="s">
        <v>813</v>
      </c>
      <c r="E268" s="116">
        <f t="shared" si="58"/>
        <v>6500</v>
      </c>
      <c r="F268" s="117">
        <f t="shared" si="58"/>
        <v>3900</v>
      </c>
      <c r="G268" s="101"/>
      <c r="H268" s="456" t="s">
        <v>553</v>
      </c>
      <c r="K268" s="202">
        <f t="shared" si="44"/>
        <v>6500</v>
      </c>
      <c r="L268" s="202">
        <f t="shared" si="44"/>
        <v>3900</v>
      </c>
      <c r="M268" s="51"/>
      <c r="N268" s="13">
        <f t="shared" si="45"/>
        <v>6465.3050000000003</v>
      </c>
      <c r="O268" s="13">
        <f t="shared" si="46"/>
        <v>3879.1830000000004</v>
      </c>
      <c r="P268" s="51"/>
      <c r="Q268" s="587">
        <v>2586.1220000000003</v>
      </c>
      <c r="R268" s="587">
        <v>2586.1220000000003</v>
      </c>
      <c r="S268" s="587">
        <v>2586.1220000000003</v>
      </c>
      <c r="T268" s="562">
        <v>2351.02</v>
      </c>
      <c r="U268" s="562">
        <v>2351.02</v>
      </c>
      <c r="V268" s="554">
        <v>2351.02</v>
      </c>
      <c r="W268" s="477">
        <v>2351.02</v>
      </c>
      <c r="X268" s="477">
        <v>2351.02</v>
      </c>
      <c r="Y268" s="477">
        <v>2351.02</v>
      </c>
      <c r="Z268" s="451">
        <v>2352</v>
      </c>
      <c r="AA268" s="451">
        <v>2352</v>
      </c>
      <c r="AB268" s="436">
        <v>1903.38</v>
      </c>
      <c r="AC268" s="409">
        <v>1903.38</v>
      </c>
      <c r="AD268" s="409">
        <v>1903.38</v>
      </c>
      <c r="AE268" s="368">
        <v>1762.625</v>
      </c>
      <c r="AF268" s="305">
        <v>1410.1</v>
      </c>
      <c r="AG268" s="289">
        <v>1384.9275</v>
      </c>
      <c r="AH268" s="277">
        <v>1107.942</v>
      </c>
      <c r="AI268" s="263">
        <v>1107.942</v>
      </c>
      <c r="AJ268" s="263">
        <v>1107.942</v>
      </c>
      <c r="AK268" s="208">
        <v>916</v>
      </c>
      <c r="AL268" s="234">
        <v>916</v>
      </c>
      <c r="AM268" s="208">
        <v>762.93755999999996</v>
      </c>
      <c r="AN268" s="208">
        <v>762.93755999999996</v>
      </c>
      <c r="AO268" s="208">
        <v>688.07500000000005</v>
      </c>
      <c r="AP268" s="191">
        <v>550.46</v>
      </c>
      <c r="AQ268" s="312">
        <f t="shared" ca="1" si="56"/>
        <v>1</v>
      </c>
    </row>
    <row r="269" spans="1:50" ht="23.1" customHeight="1" x14ac:dyDescent="0.25">
      <c r="A269" s="449"/>
      <c r="B269" s="2">
        <v>2043</v>
      </c>
      <c r="C269" s="2" t="s">
        <v>490</v>
      </c>
      <c r="D269" s="4" t="s">
        <v>814</v>
      </c>
      <c r="E269" s="116">
        <f t="shared" si="58"/>
        <v>10700</v>
      </c>
      <c r="F269" s="117">
        <f t="shared" si="58"/>
        <v>6500</v>
      </c>
      <c r="G269" s="101"/>
      <c r="K269" s="202">
        <f t="shared" si="44"/>
        <v>10700</v>
      </c>
      <c r="L269" s="202">
        <f t="shared" si="44"/>
        <v>6500</v>
      </c>
      <c r="M269" s="51"/>
      <c r="N269" s="13">
        <f t="shared" si="45"/>
        <v>10694.145</v>
      </c>
      <c r="O269" s="13">
        <f t="shared" si="46"/>
        <v>6416.487000000001</v>
      </c>
      <c r="P269" s="51"/>
      <c r="Q269" s="601">
        <v>4277.6580000000004</v>
      </c>
      <c r="R269" s="587">
        <v>4277.6580000000004</v>
      </c>
      <c r="S269" s="587">
        <v>4277.6580000000004</v>
      </c>
      <c r="T269" s="562">
        <v>3888.78</v>
      </c>
      <c r="U269" s="562">
        <v>3888.78</v>
      </c>
      <c r="V269" s="554">
        <v>3888.78</v>
      </c>
      <c r="W269" s="477">
        <v>3888.78</v>
      </c>
      <c r="X269" s="477">
        <v>3888.78</v>
      </c>
      <c r="Y269" s="477">
        <v>3888.78</v>
      </c>
      <c r="Z269" s="451">
        <v>3600.9</v>
      </c>
      <c r="AA269" s="451">
        <v>3600.9</v>
      </c>
      <c r="AB269" s="436">
        <v>1931.84</v>
      </c>
      <c r="AC269" s="409">
        <v>1931.84</v>
      </c>
      <c r="AD269" s="409">
        <v>1931.84</v>
      </c>
      <c r="AE269" s="368">
        <v>1736.6624999999999</v>
      </c>
      <c r="AF269" s="305">
        <v>1389.33</v>
      </c>
      <c r="AG269" s="289">
        <v>2116.125</v>
      </c>
      <c r="AH269" s="277">
        <v>1692.9</v>
      </c>
      <c r="AI269" s="263">
        <v>1692.9</v>
      </c>
      <c r="AJ269" s="263">
        <v>1692.9</v>
      </c>
      <c r="AK269" s="208">
        <v>1524.4613999999999</v>
      </c>
      <c r="AL269" s="208">
        <v>1524.4613999999999</v>
      </c>
      <c r="AM269" s="208">
        <v>1524.4613999999999</v>
      </c>
      <c r="AN269" s="208">
        <v>1524.4613999999999</v>
      </c>
      <c r="AO269" s="208">
        <v>1374.875</v>
      </c>
      <c r="AP269" s="191">
        <v>1099.9000000000001</v>
      </c>
      <c r="AQ269" s="312">
        <f t="shared" ca="1" si="56"/>
        <v>1</v>
      </c>
    </row>
    <row r="270" spans="1:50" ht="23.1" customHeight="1" x14ac:dyDescent="0.25">
      <c r="A270" s="449"/>
      <c r="D270" s="136"/>
      <c r="E270" s="138"/>
      <c r="F270" s="139"/>
      <c r="G270" s="101"/>
      <c r="K270" s="202">
        <f t="shared" si="44"/>
        <v>0</v>
      </c>
      <c r="L270" s="202">
        <f t="shared" si="44"/>
        <v>0</v>
      </c>
      <c r="M270" s="51"/>
      <c r="N270" s="13"/>
      <c r="O270" s="13"/>
      <c r="P270" s="51"/>
      <c r="Q270" s="554"/>
      <c r="R270" s="554"/>
      <c r="S270" s="554"/>
      <c r="T270" s="554"/>
      <c r="U270" s="554"/>
      <c r="V270" s="554"/>
      <c r="W270" s="477"/>
      <c r="X270" s="477"/>
      <c r="Y270" s="477"/>
      <c r="Z270" s="451"/>
      <c r="AA270" s="451"/>
      <c r="AB270" s="436"/>
      <c r="AC270" s="409"/>
      <c r="AD270" s="409"/>
      <c r="AE270" s="368"/>
      <c r="AF270" s="305"/>
      <c r="AG270" s="289"/>
      <c r="AH270" s="277"/>
      <c r="AI270" s="263"/>
      <c r="AJ270" s="263"/>
      <c r="AK270" s="208"/>
      <c r="AL270" s="208"/>
      <c r="AM270" s="208"/>
      <c r="AN270" s="208"/>
      <c r="AO270" s="208"/>
      <c r="AP270" s="191"/>
      <c r="AQ270" s="312" t="e">
        <f t="shared" ca="1" si="56"/>
        <v>#DIV/0!</v>
      </c>
    </row>
    <row r="271" spans="1:50" s="144" customFormat="1" ht="23.1" customHeight="1" x14ac:dyDescent="0.25">
      <c r="A271" s="2"/>
      <c r="B271" s="2"/>
      <c r="C271" s="2"/>
      <c r="D271" s="615" t="s">
        <v>835</v>
      </c>
      <c r="E271" s="615"/>
      <c r="F271" s="615"/>
      <c r="G271" s="615"/>
      <c r="H271" s="615"/>
      <c r="I271" s="615"/>
      <c r="J271" s="34"/>
      <c r="K271" s="202">
        <f t="shared" si="44"/>
        <v>0</v>
      </c>
      <c r="L271" s="202">
        <f t="shared" si="44"/>
        <v>0</v>
      </c>
      <c r="M271" s="2"/>
      <c r="N271" s="13"/>
      <c r="O271" s="13"/>
      <c r="P271" s="2"/>
      <c r="Q271" s="588">
        <v>45614</v>
      </c>
      <c r="R271" s="588">
        <v>45614</v>
      </c>
      <c r="S271" s="588">
        <v>45589</v>
      </c>
      <c r="T271" s="571">
        <v>45569</v>
      </c>
      <c r="U271" s="571">
        <v>45569</v>
      </c>
      <c r="V271" s="553">
        <v>45483</v>
      </c>
      <c r="W271" s="535">
        <v>45455</v>
      </c>
      <c r="X271" s="510">
        <v>45425</v>
      </c>
      <c r="Y271" s="474">
        <v>220324</v>
      </c>
      <c r="Z271" s="474">
        <v>220324</v>
      </c>
      <c r="AA271" s="398"/>
      <c r="AB271" s="400"/>
      <c r="AC271" s="401"/>
      <c r="AD271" s="401"/>
      <c r="AE271" s="329"/>
      <c r="AF271" s="329"/>
      <c r="AG271" s="330"/>
      <c r="AH271" s="280"/>
      <c r="AI271" s="331"/>
      <c r="AJ271" s="331"/>
      <c r="AK271" s="237"/>
      <c r="AL271" s="334"/>
      <c r="AM271" s="237"/>
      <c r="AN271" s="237"/>
      <c r="AO271" s="237"/>
      <c r="AP271" s="197"/>
      <c r="AQ271" s="312">
        <f t="shared" ca="1" si="56"/>
        <v>1</v>
      </c>
      <c r="AS271" s="34"/>
      <c r="AT271" s="34"/>
      <c r="AU271" s="34"/>
      <c r="AV271" s="34"/>
      <c r="AW271" s="34"/>
      <c r="AX271" s="34"/>
    </row>
    <row r="272" spans="1:50" s="66" customFormat="1" ht="23.1" customHeight="1" x14ac:dyDescent="0.25">
      <c r="A272" s="517" t="s">
        <v>256</v>
      </c>
      <c r="B272" s="2">
        <v>419</v>
      </c>
      <c r="C272" s="2" t="s">
        <v>356</v>
      </c>
      <c r="D272" s="4" t="s">
        <v>815</v>
      </c>
      <c r="E272" s="116">
        <f t="shared" ref="E272:F275" si="59">K272</f>
        <v>15200</v>
      </c>
      <c r="F272" s="117">
        <f t="shared" si="59"/>
        <v>9200</v>
      </c>
      <c r="G272" s="101"/>
      <c r="H272" s="45"/>
      <c r="I272" s="45"/>
      <c r="J272" s="71"/>
      <c r="K272" s="202">
        <f t="shared" ref="K272:L287" si="60">MROUND(N272+48,100)</f>
        <v>15200</v>
      </c>
      <c r="L272" s="202">
        <f t="shared" si="60"/>
        <v>9200</v>
      </c>
      <c r="M272" s="51"/>
      <c r="N272" s="13">
        <f t="shared" ref="N272:N273" si="61">Q272*$N$7</f>
        <v>15197.650000000001</v>
      </c>
      <c r="O272" s="13">
        <f t="shared" ref="O272:O273" si="62">Q272*$O$7</f>
        <v>9118.59</v>
      </c>
      <c r="P272" s="63"/>
      <c r="Q272" s="587">
        <v>6079.06</v>
      </c>
      <c r="R272" s="587">
        <v>6079.06</v>
      </c>
      <c r="S272" s="587">
        <v>6079.06</v>
      </c>
      <c r="T272" s="562">
        <v>6079.06</v>
      </c>
      <c r="U272" s="562">
        <v>6079.06</v>
      </c>
      <c r="V272" s="554">
        <v>6079.06</v>
      </c>
      <c r="W272" s="536">
        <v>6079.06</v>
      </c>
      <c r="X272" s="398">
        <v>5628.77</v>
      </c>
      <c r="Y272" s="398">
        <v>5628.77</v>
      </c>
      <c r="Z272" s="398">
        <v>5628.77</v>
      </c>
      <c r="AA272" s="398">
        <v>4044.2660180999987</v>
      </c>
      <c r="AB272" s="400">
        <v>4044.2660180999987</v>
      </c>
      <c r="AC272" s="409">
        <v>4044.2660180999987</v>
      </c>
      <c r="AD272" s="409">
        <v>4044.2660180999987</v>
      </c>
      <c r="AE272" s="368">
        <v>3486.4362224999991</v>
      </c>
      <c r="AF272" s="300">
        <v>2789.1489779999993</v>
      </c>
      <c r="AG272" s="289">
        <v>2789.1489779999993</v>
      </c>
      <c r="AH272" s="277">
        <v>2231.3191823999996</v>
      </c>
      <c r="AI272" s="263">
        <v>2231.3191823999996</v>
      </c>
      <c r="AJ272" s="263">
        <v>2231.3191823999996</v>
      </c>
      <c r="AK272" s="208">
        <v>1859.4326519999997</v>
      </c>
      <c r="AL272" s="208">
        <v>1859.4326519999997</v>
      </c>
      <c r="AM272" s="208">
        <v>1859.4326519999997</v>
      </c>
      <c r="AN272" s="208">
        <v>1859.4326519999997</v>
      </c>
      <c r="AO272" s="208">
        <v>1676.9775</v>
      </c>
      <c r="AP272" s="192">
        <v>1341.5819999999999</v>
      </c>
      <c r="AQ272" s="312">
        <f t="shared" ca="1" si="56"/>
        <v>1</v>
      </c>
      <c r="AR272" s="144"/>
    </row>
    <row r="273" spans="1:44" ht="23.1" customHeight="1" x14ac:dyDescent="0.25">
      <c r="A273" s="517" t="s">
        <v>256</v>
      </c>
      <c r="B273" s="2">
        <v>420</v>
      </c>
      <c r="C273" s="2" t="s">
        <v>357</v>
      </c>
      <c r="D273" s="4" t="s">
        <v>816</v>
      </c>
      <c r="E273" s="116">
        <f t="shared" si="59"/>
        <v>24700</v>
      </c>
      <c r="F273" s="117">
        <f t="shared" si="59"/>
        <v>14900</v>
      </c>
      <c r="G273" s="101"/>
      <c r="H273" s="45"/>
      <c r="I273" s="45"/>
      <c r="J273" s="71"/>
      <c r="K273" s="202">
        <f t="shared" si="60"/>
        <v>24700</v>
      </c>
      <c r="L273" s="202">
        <f t="shared" si="60"/>
        <v>14900</v>
      </c>
      <c r="M273" s="51"/>
      <c r="N273" s="13">
        <f t="shared" si="61"/>
        <v>24700.300000000003</v>
      </c>
      <c r="O273" s="13">
        <f t="shared" si="62"/>
        <v>14820.18</v>
      </c>
      <c r="P273" s="51"/>
      <c r="Q273" s="587">
        <v>9880.1200000000008</v>
      </c>
      <c r="R273" s="587">
        <v>9880.1200000000008</v>
      </c>
      <c r="S273" s="587">
        <v>9880.1200000000008</v>
      </c>
      <c r="T273" s="562">
        <v>9880.1200000000008</v>
      </c>
      <c r="U273" s="562">
        <v>9880.1200000000008</v>
      </c>
      <c r="V273" s="554">
        <v>9880.1200000000008</v>
      </c>
      <c r="W273" s="536">
        <v>9880.1200000000008</v>
      </c>
      <c r="X273" s="398">
        <v>9148.26</v>
      </c>
      <c r="Y273" s="398">
        <v>9148.26</v>
      </c>
      <c r="Z273" s="398">
        <v>9148.26</v>
      </c>
      <c r="AA273" s="398">
        <v>6573.7477921499994</v>
      </c>
      <c r="AB273" s="400">
        <v>6573.7477921499994</v>
      </c>
      <c r="AC273" s="409">
        <v>6573.7477921499994</v>
      </c>
      <c r="AD273" s="409">
        <v>6573.7477921499994</v>
      </c>
      <c r="AE273" s="368">
        <v>5667.02395875</v>
      </c>
      <c r="AF273" s="300">
        <v>4533.6191669999998</v>
      </c>
      <c r="AG273" s="289">
        <v>4533.6191669999998</v>
      </c>
      <c r="AH273" s="277">
        <v>3626.8953336</v>
      </c>
      <c r="AI273" s="263">
        <v>3626.8953336</v>
      </c>
      <c r="AJ273" s="263">
        <v>3626.8953336</v>
      </c>
      <c r="AK273" s="208">
        <v>3022.4127779999999</v>
      </c>
      <c r="AL273" s="208">
        <v>3022.4127779999999</v>
      </c>
      <c r="AM273" s="208">
        <v>3022.4127779999999</v>
      </c>
      <c r="AN273" s="208">
        <v>3022.4127779999999</v>
      </c>
      <c r="AO273" s="208">
        <v>2725.8412500000004</v>
      </c>
      <c r="AP273" s="190">
        <v>2180.6730000000002</v>
      </c>
      <c r="AQ273" s="312">
        <f t="shared" ca="1" si="56"/>
        <v>1</v>
      </c>
    </row>
    <row r="274" spans="1:44" ht="23.1" customHeight="1" x14ac:dyDescent="0.25">
      <c r="A274" s="517" t="s">
        <v>256</v>
      </c>
      <c r="B274" s="2">
        <v>421</v>
      </c>
      <c r="C274" s="2" t="s">
        <v>358</v>
      </c>
      <c r="D274" s="4" t="s">
        <v>817</v>
      </c>
      <c r="E274" s="116">
        <f t="shared" si="59"/>
        <v>32000</v>
      </c>
      <c r="F274" s="117">
        <f t="shared" si="59"/>
        <v>19200</v>
      </c>
      <c r="G274" s="101"/>
      <c r="H274" s="45"/>
      <c r="I274" s="45"/>
      <c r="J274" s="71"/>
      <c r="K274" s="202">
        <f t="shared" si="60"/>
        <v>32000</v>
      </c>
      <c r="L274" s="202">
        <f t="shared" si="60"/>
        <v>19200</v>
      </c>
      <c r="M274" s="51"/>
      <c r="N274" s="13">
        <f t="shared" si="45"/>
        <v>31988.724999999999</v>
      </c>
      <c r="O274" s="13">
        <f t="shared" si="46"/>
        <v>19193.235000000001</v>
      </c>
      <c r="P274" s="51"/>
      <c r="Q274" s="589">
        <v>12795.49</v>
      </c>
      <c r="R274" s="589">
        <v>12795.49</v>
      </c>
      <c r="S274" s="589">
        <v>12795.49</v>
      </c>
      <c r="T274" s="579">
        <v>12795.49</v>
      </c>
      <c r="U274" s="579">
        <v>12795.49</v>
      </c>
      <c r="V274" s="556">
        <v>12795.49</v>
      </c>
      <c r="W274" s="537">
        <v>12795.49</v>
      </c>
      <c r="X274" s="398">
        <v>11847.67</v>
      </c>
      <c r="Y274" s="398">
        <v>11847.67</v>
      </c>
      <c r="Z274" s="398">
        <v>11847.67</v>
      </c>
      <c r="AA274" s="398">
        <v>8512.6490756999992</v>
      </c>
      <c r="AB274" s="400">
        <v>8512.6490756999992</v>
      </c>
      <c r="AC274" s="409">
        <v>8512.6490756999992</v>
      </c>
      <c r="AD274" s="409">
        <v>8512.6490756999992</v>
      </c>
      <c r="AE274" s="368">
        <v>7338.4905825000005</v>
      </c>
      <c r="AF274" s="300">
        <v>5870.7924660000008</v>
      </c>
      <c r="AG274" s="289">
        <v>5870.7924660000008</v>
      </c>
      <c r="AH274" s="277">
        <v>4696.6339728000003</v>
      </c>
      <c r="AI274" s="263">
        <v>4696.6339728000003</v>
      </c>
      <c r="AJ274" s="263">
        <v>4696.6339728000003</v>
      </c>
      <c r="AK274" s="208">
        <v>3913.8616440000001</v>
      </c>
      <c r="AL274" s="208">
        <v>3913.8616440000001</v>
      </c>
      <c r="AM274" s="208">
        <v>3913.8616440000001</v>
      </c>
      <c r="AN274" s="208">
        <v>3913.8616440000001</v>
      </c>
      <c r="AO274" s="208">
        <v>3529.8175000000001</v>
      </c>
      <c r="AP274" s="190">
        <v>2823.8540000000003</v>
      </c>
      <c r="AQ274" s="312">
        <f t="shared" ca="1" si="56"/>
        <v>1</v>
      </c>
    </row>
    <row r="275" spans="1:44" ht="23.1" customHeight="1" x14ac:dyDescent="0.25">
      <c r="A275" s="516" t="s">
        <v>891</v>
      </c>
      <c r="C275" s="2" t="s">
        <v>657</v>
      </c>
      <c r="D275" s="4" t="s">
        <v>892</v>
      </c>
      <c r="E275" s="116">
        <f t="shared" si="59"/>
        <v>14600</v>
      </c>
      <c r="F275" s="117">
        <f t="shared" si="59"/>
        <v>8800</v>
      </c>
      <c r="G275" s="101"/>
      <c r="H275" s="45"/>
      <c r="I275" s="45"/>
      <c r="J275" s="71"/>
      <c r="K275" s="202">
        <f t="shared" si="60"/>
        <v>14600</v>
      </c>
      <c r="L275" s="202">
        <f t="shared" si="60"/>
        <v>8800</v>
      </c>
      <c r="M275" s="51"/>
      <c r="N275" s="13">
        <f t="shared" si="45"/>
        <v>14559.525000000001</v>
      </c>
      <c r="O275" s="13">
        <f t="shared" si="46"/>
        <v>8735.7150000000001</v>
      </c>
      <c r="P275" s="51"/>
      <c r="Q275" s="587">
        <v>5823.81</v>
      </c>
      <c r="R275" s="587">
        <v>5823.81</v>
      </c>
      <c r="S275" s="587">
        <v>5823.81</v>
      </c>
      <c r="T275" s="562">
        <v>5823.81</v>
      </c>
      <c r="U275" s="562">
        <v>5823.81</v>
      </c>
      <c r="V275" s="554">
        <v>5823.81</v>
      </c>
      <c r="W275" s="522">
        <v>5823.81</v>
      </c>
      <c r="X275" s="398">
        <v>5823.81</v>
      </c>
      <c r="Y275" s="398">
        <v>5823.81</v>
      </c>
      <c r="Z275" s="398">
        <v>5823.81</v>
      </c>
      <c r="AA275" s="398">
        <v>5823.81</v>
      </c>
      <c r="AB275" s="436">
        <v>5823.81</v>
      </c>
      <c r="AC275" s="399">
        <v>5570.6172500000002</v>
      </c>
      <c r="AD275" s="399">
        <v>5570.6172500000002</v>
      </c>
      <c r="AE275" s="371">
        <v>5064.1975000000002</v>
      </c>
      <c r="AF275" s="303">
        <v>3492.55</v>
      </c>
      <c r="AG275" s="289">
        <v>0</v>
      </c>
      <c r="AH275" s="277"/>
      <c r="AI275" s="208"/>
      <c r="AJ275" s="208"/>
      <c r="AK275" s="208"/>
      <c r="AL275" s="208">
        <v>0</v>
      </c>
      <c r="AM275" s="208">
        <v>0</v>
      </c>
      <c r="AN275" s="208">
        <v>0</v>
      </c>
      <c r="AO275" s="208">
        <v>0</v>
      </c>
      <c r="AP275" s="190"/>
      <c r="AQ275" s="312">
        <f t="shared" ca="1" si="56"/>
        <v>1</v>
      </c>
    </row>
    <row r="276" spans="1:44" ht="9.9499999999999993" customHeight="1" x14ac:dyDescent="0.25">
      <c r="D276" s="136"/>
      <c r="E276" s="138"/>
      <c r="F276" s="139"/>
      <c r="K276" s="202">
        <f t="shared" si="60"/>
        <v>0</v>
      </c>
      <c r="L276" s="202">
        <f t="shared" si="60"/>
        <v>0</v>
      </c>
      <c r="M276" s="51"/>
      <c r="N276" s="13"/>
      <c r="O276" s="13"/>
      <c r="P276" s="51"/>
      <c r="Q276" s="398"/>
      <c r="R276" s="398"/>
      <c r="S276" s="398"/>
      <c r="T276" s="398"/>
      <c r="U276" s="398"/>
      <c r="V276" s="398"/>
      <c r="W276" s="398"/>
      <c r="X276" s="398"/>
      <c r="Y276" s="398"/>
      <c r="Z276" s="398"/>
      <c r="AA276" s="398"/>
      <c r="AB276" s="400"/>
      <c r="AC276" s="399"/>
      <c r="AD276" s="399"/>
      <c r="AE276" s="371"/>
      <c r="AF276" s="300"/>
      <c r="AG276" s="289"/>
      <c r="AH276" s="277"/>
      <c r="AI276" s="208"/>
      <c r="AJ276" s="208"/>
      <c r="AK276" s="208"/>
      <c r="AL276" s="208"/>
      <c r="AM276" s="208"/>
      <c r="AN276" s="208"/>
      <c r="AO276" s="208"/>
      <c r="AP276" s="190"/>
      <c r="AQ276" s="312" t="e">
        <f t="shared" ca="1" si="56"/>
        <v>#DIV/0!</v>
      </c>
    </row>
    <row r="277" spans="1:44" ht="23.1" customHeight="1" x14ac:dyDescent="0.25">
      <c r="D277" s="615" t="s">
        <v>3</v>
      </c>
      <c r="E277" s="615"/>
      <c r="F277" s="615"/>
      <c r="G277" s="615"/>
      <c r="H277" s="615"/>
      <c r="I277" s="615"/>
      <c r="J277" s="34"/>
      <c r="K277" s="202">
        <f t="shared" si="60"/>
        <v>0</v>
      </c>
      <c r="L277" s="202">
        <f t="shared" si="60"/>
        <v>0</v>
      </c>
      <c r="M277" s="2"/>
      <c r="N277" s="13"/>
      <c r="O277" s="13"/>
      <c r="P277" s="2"/>
      <c r="Q277" s="588">
        <v>45589</v>
      </c>
      <c r="R277" s="588">
        <v>45589</v>
      </c>
      <c r="S277" s="588">
        <v>45589</v>
      </c>
      <c r="T277" s="571">
        <v>45569</v>
      </c>
      <c r="U277" s="571">
        <v>45569</v>
      </c>
      <c r="V277" s="553">
        <v>45480</v>
      </c>
      <c r="W277" s="476">
        <v>45455</v>
      </c>
      <c r="X277" s="476">
        <v>45425</v>
      </c>
      <c r="Y277" s="476">
        <v>45394</v>
      </c>
      <c r="Z277" s="473">
        <v>220324</v>
      </c>
      <c r="AA277" s="398"/>
      <c r="AB277" s="400"/>
      <c r="AC277" s="399"/>
      <c r="AD277" s="399"/>
      <c r="AE277" s="333"/>
      <c r="AF277" s="333"/>
      <c r="AG277" s="330"/>
      <c r="AH277" s="280"/>
      <c r="AI277" s="331"/>
      <c r="AJ277" s="331"/>
      <c r="AK277" s="208">
        <v>1043.5332599999999</v>
      </c>
      <c r="AL277" s="208">
        <v>1043.5332599999999</v>
      </c>
      <c r="AM277" s="208">
        <v>1043.5332599999999</v>
      </c>
      <c r="AN277" s="208">
        <v>1043.5332599999999</v>
      </c>
      <c r="AO277" s="208">
        <v>941.13749999999993</v>
      </c>
      <c r="AP277" s="191">
        <v>752.91</v>
      </c>
      <c r="AQ277" s="312">
        <f t="shared" ca="1" si="56"/>
        <v>1</v>
      </c>
    </row>
    <row r="278" spans="1:44" ht="23.1" customHeight="1" x14ac:dyDescent="0.25">
      <c r="A278" s="449" t="s">
        <v>251</v>
      </c>
      <c r="B278" s="2">
        <v>2003</v>
      </c>
      <c r="C278" s="2" t="s">
        <v>765</v>
      </c>
      <c r="D278" s="4" t="s">
        <v>764</v>
      </c>
      <c r="E278" s="116">
        <f t="shared" ref="E278:F279" si="63">K278</f>
        <v>5800</v>
      </c>
      <c r="F278" s="117">
        <f t="shared" si="63"/>
        <v>3500</v>
      </c>
      <c r="G278" s="101"/>
      <c r="K278" s="202">
        <f t="shared" si="60"/>
        <v>5800</v>
      </c>
      <c r="L278" s="202">
        <f t="shared" si="60"/>
        <v>3500</v>
      </c>
      <c r="M278" s="51"/>
      <c r="N278" s="13">
        <f t="shared" si="45"/>
        <v>5705.7000000000007</v>
      </c>
      <c r="O278" s="13">
        <f t="shared" si="46"/>
        <v>3423.42</v>
      </c>
      <c r="P278" s="51"/>
      <c r="Q278" s="587">
        <v>2282.2800000000002</v>
      </c>
      <c r="R278" s="587">
        <v>2282.2800000000002</v>
      </c>
      <c r="S278" s="587">
        <v>2282.2800000000002</v>
      </c>
      <c r="T278" s="562">
        <v>2074.8000000000002</v>
      </c>
      <c r="U278" s="562">
        <v>2074.8000000000002</v>
      </c>
      <c r="V278" s="554">
        <v>2074.8000000000002</v>
      </c>
      <c r="W278" s="477">
        <v>2074.8000000000002</v>
      </c>
      <c r="X278" s="477">
        <v>2074.8000000000002</v>
      </c>
      <c r="Y278" s="477">
        <v>2074.8000000000002</v>
      </c>
      <c r="Z278" s="450">
        <v>1995</v>
      </c>
      <c r="AA278" s="450">
        <v>1995</v>
      </c>
      <c r="AB278" s="436">
        <v>1813.81</v>
      </c>
      <c r="AC278" s="399">
        <v>1734.9293500000001</v>
      </c>
      <c r="AD278" s="399">
        <v>1734.9293500000001</v>
      </c>
      <c r="AE278" s="371">
        <v>1577.2085</v>
      </c>
      <c r="AF278" s="305">
        <v>1087.73</v>
      </c>
      <c r="AG278" s="289">
        <v>1450</v>
      </c>
      <c r="AH278" s="277">
        <v>1160</v>
      </c>
      <c r="AI278" s="263">
        <v>1160</v>
      </c>
      <c r="AJ278" s="263"/>
      <c r="AK278" s="208">
        <v>1043.5332599999999</v>
      </c>
      <c r="AL278" s="208">
        <v>1043.5332599999999</v>
      </c>
      <c r="AM278" s="208">
        <v>1043.5332599999999</v>
      </c>
      <c r="AN278" s="208">
        <v>1043.5332599999999</v>
      </c>
      <c r="AO278" s="208">
        <v>941.13749999999993</v>
      </c>
      <c r="AP278" s="191">
        <v>752.91</v>
      </c>
      <c r="AQ278" s="312">
        <f t="shared" ca="1" si="56"/>
        <v>1</v>
      </c>
    </row>
    <row r="279" spans="1:44" ht="23.1" customHeight="1" x14ac:dyDescent="0.25">
      <c r="A279" s="449" t="s">
        <v>251</v>
      </c>
      <c r="B279" s="2">
        <v>2003</v>
      </c>
      <c r="C279" s="2" t="s">
        <v>465</v>
      </c>
      <c r="D279" s="4" t="s">
        <v>163</v>
      </c>
      <c r="E279" s="116">
        <f t="shared" si="63"/>
        <v>7100</v>
      </c>
      <c r="F279" s="117">
        <f t="shared" si="63"/>
        <v>4300</v>
      </c>
      <c r="G279" s="101"/>
      <c r="K279" s="202">
        <f t="shared" si="60"/>
        <v>7100</v>
      </c>
      <c r="L279" s="202">
        <f t="shared" si="60"/>
        <v>4300</v>
      </c>
      <c r="M279" s="51"/>
      <c r="N279" s="13">
        <f t="shared" si="45"/>
        <v>7053.0749999999998</v>
      </c>
      <c r="O279" s="13">
        <f t="shared" si="46"/>
        <v>4231.8450000000003</v>
      </c>
      <c r="P279" s="51"/>
      <c r="Q279" s="587">
        <v>2821.23</v>
      </c>
      <c r="R279" s="587">
        <v>2821.23</v>
      </c>
      <c r="S279" s="587">
        <v>2821.23</v>
      </c>
      <c r="T279" s="562">
        <v>2564.75</v>
      </c>
      <c r="U279" s="562">
        <v>2564.75</v>
      </c>
      <c r="V279" s="554">
        <v>2564.75</v>
      </c>
      <c r="W279" s="477">
        <v>2564.75</v>
      </c>
      <c r="X279" s="477">
        <v>2564.75</v>
      </c>
      <c r="Y279" s="477">
        <v>2564.75</v>
      </c>
      <c r="Z279" s="450">
        <v>2475</v>
      </c>
      <c r="AA279" s="450">
        <v>2475</v>
      </c>
      <c r="AB279" s="436">
        <v>2250</v>
      </c>
      <c r="AC279" s="399">
        <v>2166.7662500000001</v>
      </c>
      <c r="AD279" s="399">
        <v>2166.7662500000001</v>
      </c>
      <c r="AE279" s="368">
        <v>1969.7874999999999</v>
      </c>
      <c r="AF279" s="305">
        <v>1575.83</v>
      </c>
      <c r="AG279" s="289">
        <v>1450</v>
      </c>
      <c r="AH279" s="277">
        <v>1160</v>
      </c>
      <c r="AI279" s="263">
        <v>1160</v>
      </c>
      <c r="AJ279" s="263">
        <v>1160</v>
      </c>
      <c r="AK279" s="208">
        <v>1043.5332599999999</v>
      </c>
      <c r="AL279" s="208">
        <v>1043.5332599999999</v>
      </c>
      <c r="AM279" s="208">
        <v>1043.5332599999999</v>
      </c>
      <c r="AN279" s="208">
        <v>1043.5332599999999</v>
      </c>
      <c r="AO279" s="208">
        <v>941.13749999999993</v>
      </c>
      <c r="AP279" s="191">
        <v>752.91</v>
      </c>
      <c r="AQ279" s="312">
        <f t="shared" ca="1" si="56"/>
        <v>1</v>
      </c>
    </row>
    <row r="280" spans="1:44" ht="9.9499999999999993" customHeight="1" x14ac:dyDescent="0.25">
      <c r="D280" s="136"/>
      <c r="E280" s="138"/>
      <c r="F280" s="139"/>
      <c r="G280" s="101"/>
      <c r="K280" s="202">
        <f t="shared" si="60"/>
        <v>0</v>
      </c>
      <c r="L280" s="202">
        <f t="shared" si="60"/>
        <v>0</v>
      </c>
      <c r="M280" s="51"/>
      <c r="N280" s="13"/>
      <c r="O280" s="13"/>
      <c r="P280" s="51"/>
      <c r="Q280" s="398"/>
      <c r="R280" s="398"/>
      <c r="S280" s="398"/>
      <c r="T280" s="398"/>
      <c r="U280" s="398"/>
      <c r="V280" s="398"/>
      <c r="W280" s="398"/>
      <c r="X280" s="398"/>
      <c r="Y280" s="398"/>
      <c r="Z280" s="398"/>
      <c r="AA280" s="398"/>
      <c r="AB280" s="400"/>
      <c r="AC280" s="399"/>
      <c r="AD280" s="399"/>
      <c r="AE280" s="371"/>
      <c r="AF280" s="300"/>
      <c r="AG280" s="289">
        <v>0</v>
      </c>
      <c r="AH280" s="277"/>
      <c r="AI280" s="208"/>
      <c r="AJ280" s="208"/>
      <c r="AK280" s="208">
        <v>0</v>
      </c>
      <c r="AL280" s="208">
        <v>0</v>
      </c>
      <c r="AM280" s="208">
        <v>0</v>
      </c>
      <c r="AN280" s="208">
        <v>0</v>
      </c>
      <c r="AO280" s="208">
        <v>0</v>
      </c>
      <c r="AP280" s="54"/>
      <c r="AQ280" s="312" t="e">
        <f t="shared" ca="1" si="56"/>
        <v>#DIV/0!</v>
      </c>
    </row>
    <row r="281" spans="1:44" s="66" customFormat="1" ht="23.1" customHeight="1" x14ac:dyDescent="0.25">
      <c r="A281" s="2"/>
      <c r="B281" s="2"/>
      <c r="C281" s="2"/>
      <c r="D281" s="615" t="s">
        <v>27</v>
      </c>
      <c r="E281" s="615"/>
      <c r="F281" s="615"/>
      <c r="G281" s="615"/>
      <c r="H281" s="615"/>
      <c r="I281" s="615"/>
      <c r="J281" s="71"/>
      <c r="K281" s="202">
        <f t="shared" si="60"/>
        <v>0</v>
      </c>
      <c r="L281" s="202">
        <f t="shared" si="60"/>
        <v>0</v>
      </c>
      <c r="M281" s="51"/>
      <c r="N281" s="13"/>
      <c r="O281" s="13"/>
      <c r="P281" s="63"/>
      <c r="Q281" s="588">
        <v>45589</v>
      </c>
      <c r="R281" s="588">
        <v>45589</v>
      </c>
      <c r="S281" s="588">
        <v>45589</v>
      </c>
      <c r="T281" s="571">
        <v>45569</v>
      </c>
      <c r="U281" s="571">
        <v>45569</v>
      </c>
      <c r="V281" s="553">
        <v>45483</v>
      </c>
      <c r="W281" s="527">
        <v>45455</v>
      </c>
      <c r="X281" s="512">
        <v>45425</v>
      </c>
      <c r="Y281" s="484">
        <v>150124</v>
      </c>
      <c r="Z281" s="474">
        <v>220324</v>
      </c>
      <c r="AA281" s="398"/>
      <c r="AB281" s="400"/>
      <c r="AC281" s="399"/>
      <c r="AD281" s="399"/>
      <c r="AE281" s="367"/>
      <c r="AF281" s="303"/>
      <c r="AG281" s="289"/>
      <c r="AH281" s="277"/>
      <c r="AI281" s="263"/>
      <c r="AJ281" s="263"/>
      <c r="AK281" s="208"/>
      <c r="AL281" s="208"/>
      <c r="AM281" s="208"/>
      <c r="AN281" s="208"/>
      <c r="AO281" s="208"/>
      <c r="AP281" s="191"/>
      <c r="AQ281" s="312">
        <f t="shared" ca="1" si="56"/>
        <v>1</v>
      </c>
      <c r="AR281" s="144"/>
    </row>
    <row r="282" spans="1:44" s="66" customFormat="1" ht="23.1" customHeight="1" x14ac:dyDescent="0.25">
      <c r="A282" s="516" t="s">
        <v>290</v>
      </c>
      <c r="B282" s="2">
        <v>202</v>
      </c>
      <c r="C282" s="2" t="s">
        <v>304</v>
      </c>
      <c r="D282" s="4" t="s">
        <v>766</v>
      </c>
      <c r="E282" s="116">
        <f t="shared" ref="E282:F289" si="64">K282</f>
        <v>800</v>
      </c>
      <c r="F282" s="117">
        <f t="shared" si="64"/>
        <v>500</v>
      </c>
      <c r="G282" s="101"/>
      <c r="H282" s="2"/>
      <c r="I282" s="2"/>
      <c r="J282" s="71"/>
      <c r="K282" s="202">
        <f t="shared" si="60"/>
        <v>800</v>
      </c>
      <c r="L282" s="202">
        <f t="shared" si="60"/>
        <v>500</v>
      </c>
      <c r="M282" s="51"/>
      <c r="N282" s="13">
        <f t="shared" ref="N282:N342" si="65">Q282*$N$7</f>
        <v>768.77499999999998</v>
      </c>
      <c r="O282" s="13">
        <f t="shared" ref="O282:O342" si="66">Q282*$O$7</f>
        <v>461.26499999999999</v>
      </c>
      <c r="P282" s="63"/>
      <c r="Q282" s="587">
        <v>307.51</v>
      </c>
      <c r="R282" s="587">
        <v>307.51</v>
      </c>
      <c r="S282" s="587">
        <v>307.51</v>
      </c>
      <c r="T282" s="562">
        <v>307.51</v>
      </c>
      <c r="U282" s="562">
        <v>307.51</v>
      </c>
      <c r="V282" s="554">
        <v>307.51</v>
      </c>
      <c r="W282" s="522">
        <v>307.51</v>
      </c>
      <c r="X282" s="398">
        <v>307.51</v>
      </c>
      <c r="Y282" s="398">
        <v>307.51</v>
      </c>
      <c r="Z282" s="398">
        <v>307.51</v>
      </c>
      <c r="AA282" s="398">
        <v>307.51</v>
      </c>
      <c r="AB282" s="436">
        <v>307.51</v>
      </c>
      <c r="AC282" s="399">
        <v>294.13395000000003</v>
      </c>
      <c r="AD282" s="399">
        <v>294.13395000000003</v>
      </c>
      <c r="AE282" s="371">
        <v>267.39449999999999</v>
      </c>
      <c r="AF282" s="303">
        <v>184.41</v>
      </c>
      <c r="AG282" s="289">
        <v>638.29999999999995</v>
      </c>
      <c r="AH282" s="277">
        <v>510.64</v>
      </c>
      <c r="AI282" s="263">
        <v>510.64</v>
      </c>
      <c r="AJ282" s="263">
        <v>510.64</v>
      </c>
      <c r="AK282" s="208">
        <v>455.93855999999994</v>
      </c>
      <c r="AL282" s="208">
        <v>455.93855999999994</v>
      </c>
      <c r="AM282" s="208">
        <v>455.93855999999994</v>
      </c>
      <c r="AN282" s="208">
        <v>455.93855999999994</v>
      </c>
      <c r="AO282" s="208">
        <v>411.2</v>
      </c>
      <c r="AP282" s="191">
        <v>328.96</v>
      </c>
      <c r="AQ282" s="312">
        <f t="shared" ca="1" si="56"/>
        <v>1</v>
      </c>
      <c r="AR282" s="144"/>
    </row>
    <row r="283" spans="1:44" ht="23.1" customHeight="1" x14ac:dyDescent="0.25">
      <c r="A283" s="516" t="s">
        <v>290</v>
      </c>
      <c r="B283" s="2">
        <v>203</v>
      </c>
      <c r="C283" s="2" t="s">
        <v>305</v>
      </c>
      <c r="D283" s="4" t="s">
        <v>65</v>
      </c>
      <c r="E283" s="116">
        <f>K283</f>
        <v>2700</v>
      </c>
      <c r="F283" s="117">
        <f t="shared" si="64"/>
        <v>1600</v>
      </c>
      <c r="G283" s="101"/>
      <c r="J283" s="71"/>
      <c r="K283" s="202">
        <f t="shared" si="60"/>
        <v>2700</v>
      </c>
      <c r="L283" s="202">
        <f t="shared" si="60"/>
        <v>1600</v>
      </c>
      <c r="M283" s="51"/>
      <c r="N283" s="13">
        <f t="shared" si="65"/>
        <v>2660.8999999999996</v>
      </c>
      <c r="O283" s="13">
        <f t="shared" si="66"/>
        <v>1596.54</v>
      </c>
      <c r="P283" s="51"/>
      <c r="Q283" s="587">
        <v>1064.3599999999999</v>
      </c>
      <c r="R283" s="587">
        <v>1064.3599999999999</v>
      </c>
      <c r="S283" s="587">
        <v>1064.3599999999999</v>
      </c>
      <c r="T283" s="562">
        <v>1064.3599999999999</v>
      </c>
      <c r="U283" s="562">
        <v>1064.3599999999999</v>
      </c>
      <c r="V283" s="554">
        <v>1064.3599999999999</v>
      </c>
      <c r="W283" s="522">
        <v>1064.3599999999999</v>
      </c>
      <c r="X283" s="398">
        <v>1064.3599999999999</v>
      </c>
      <c r="Y283" s="398">
        <v>1064.3599999999999</v>
      </c>
      <c r="Z283" s="398">
        <v>1064.3599999999999</v>
      </c>
      <c r="AA283" s="398">
        <v>1064.3599999999999</v>
      </c>
      <c r="AB283" s="436">
        <v>1064.3599999999999</v>
      </c>
      <c r="AC283" s="399">
        <v>1018.0885</v>
      </c>
      <c r="AD283" s="399">
        <v>1018.0885</v>
      </c>
      <c r="AE283" s="371">
        <v>925.53499999999985</v>
      </c>
      <c r="AF283" s="303">
        <v>638.29999999999995</v>
      </c>
      <c r="AG283" s="289">
        <v>891.25</v>
      </c>
      <c r="AH283" s="277">
        <v>713</v>
      </c>
      <c r="AI283" s="263">
        <v>713</v>
      </c>
      <c r="AJ283" s="263">
        <v>713</v>
      </c>
      <c r="AK283" s="208">
        <v>636.6175199999999</v>
      </c>
      <c r="AL283" s="208">
        <v>636.6175199999999</v>
      </c>
      <c r="AM283" s="208">
        <v>636.6175199999999</v>
      </c>
      <c r="AN283" s="208">
        <v>636.6175199999999</v>
      </c>
      <c r="AO283" s="208">
        <v>574.15</v>
      </c>
      <c r="AP283" s="191">
        <v>459.32</v>
      </c>
      <c r="AQ283" s="312">
        <f t="shared" ca="1" si="56"/>
        <v>1</v>
      </c>
    </row>
    <row r="284" spans="1:44" ht="23.1" customHeight="1" x14ac:dyDescent="0.25">
      <c r="A284" s="516" t="s">
        <v>290</v>
      </c>
      <c r="B284" s="2">
        <v>203</v>
      </c>
      <c r="C284" s="2" t="s">
        <v>305</v>
      </c>
      <c r="D284" s="4" t="s">
        <v>66</v>
      </c>
      <c r="E284" s="116">
        <f t="shared" si="64"/>
        <v>3800</v>
      </c>
      <c r="F284" s="117">
        <f t="shared" si="64"/>
        <v>2300</v>
      </c>
      <c r="G284" s="101"/>
      <c r="J284" s="71"/>
      <c r="K284" s="202">
        <f t="shared" si="60"/>
        <v>3800</v>
      </c>
      <c r="L284" s="202">
        <f t="shared" si="60"/>
        <v>2300</v>
      </c>
      <c r="M284" s="51"/>
      <c r="N284" s="13">
        <f t="shared" si="65"/>
        <v>3715.4250000000002</v>
      </c>
      <c r="O284" s="13">
        <f t="shared" si="66"/>
        <v>2229.2550000000001</v>
      </c>
      <c r="P284" s="51"/>
      <c r="Q284" s="587">
        <v>1486.17</v>
      </c>
      <c r="R284" s="587">
        <v>1486.17</v>
      </c>
      <c r="S284" s="587">
        <v>1486.17</v>
      </c>
      <c r="T284" s="562">
        <v>1486.17</v>
      </c>
      <c r="U284" s="562">
        <v>1486.17</v>
      </c>
      <c r="V284" s="554">
        <v>1486.17</v>
      </c>
      <c r="W284" s="522">
        <v>1486.17</v>
      </c>
      <c r="X284" s="398">
        <v>1486.17</v>
      </c>
      <c r="Y284" s="398">
        <v>1486.17</v>
      </c>
      <c r="Z284" s="398">
        <v>1486.17</v>
      </c>
      <c r="AA284" s="398">
        <v>1486.17</v>
      </c>
      <c r="AB284" s="436">
        <v>1486.17</v>
      </c>
      <c r="AC284" s="399">
        <v>1421.54375</v>
      </c>
      <c r="AD284" s="399">
        <v>1421.54375</v>
      </c>
      <c r="AE284" s="371">
        <v>1292.3125</v>
      </c>
      <c r="AF284" s="303">
        <v>891.25</v>
      </c>
      <c r="AG284" s="289">
        <v>891.25</v>
      </c>
      <c r="AH284" s="277">
        <v>713</v>
      </c>
      <c r="AI284" s="263">
        <v>713</v>
      </c>
      <c r="AJ284" s="263">
        <v>713</v>
      </c>
      <c r="AK284" s="208">
        <v>636.6175199999999</v>
      </c>
      <c r="AL284" s="208">
        <v>636.6175199999999</v>
      </c>
      <c r="AM284" s="208">
        <v>636.6175199999999</v>
      </c>
      <c r="AN284" s="208">
        <v>636.6175199999999</v>
      </c>
      <c r="AO284" s="208">
        <v>574.15</v>
      </c>
      <c r="AP284" s="191">
        <v>459.32</v>
      </c>
      <c r="AQ284" s="312">
        <f t="shared" ca="1" si="56"/>
        <v>1</v>
      </c>
    </row>
    <row r="285" spans="1:44" ht="23.1" customHeight="1" x14ac:dyDescent="0.25">
      <c r="A285" s="516" t="s">
        <v>290</v>
      </c>
      <c r="B285" s="2">
        <v>204</v>
      </c>
      <c r="C285" s="2" t="s">
        <v>306</v>
      </c>
      <c r="D285" s="4" t="s">
        <v>67</v>
      </c>
      <c r="E285" s="116">
        <f t="shared" si="64"/>
        <v>5100</v>
      </c>
      <c r="F285" s="117">
        <f t="shared" si="64"/>
        <v>3100</v>
      </c>
      <c r="G285" s="101"/>
      <c r="J285" s="71"/>
      <c r="K285" s="202">
        <f t="shared" si="60"/>
        <v>5100</v>
      </c>
      <c r="L285" s="202">
        <f t="shared" si="60"/>
        <v>3100</v>
      </c>
      <c r="M285" s="51"/>
      <c r="N285" s="13">
        <f t="shared" si="65"/>
        <v>5032.3249999999998</v>
      </c>
      <c r="O285" s="13">
        <f t="shared" si="66"/>
        <v>3019.395</v>
      </c>
      <c r="P285" s="51"/>
      <c r="Q285" s="587">
        <v>2012.93</v>
      </c>
      <c r="R285" s="587">
        <v>2012.93</v>
      </c>
      <c r="S285" s="587">
        <v>2012.93</v>
      </c>
      <c r="T285" s="562">
        <v>2012.93</v>
      </c>
      <c r="U285" s="562">
        <v>2012.93</v>
      </c>
      <c r="V285" s="554">
        <v>2012.93</v>
      </c>
      <c r="W285" s="522">
        <v>2012.93</v>
      </c>
      <c r="X285" s="398">
        <v>2012.93</v>
      </c>
      <c r="Y285" s="398">
        <v>2012.93</v>
      </c>
      <c r="Z285" s="398">
        <v>2012.93</v>
      </c>
      <c r="AA285" s="398">
        <v>2012.93</v>
      </c>
      <c r="AB285" s="436">
        <v>2012.93</v>
      </c>
      <c r="AC285" s="399">
        <v>1923.4304374999999</v>
      </c>
      <c r="AD285" s="399">
        <v>1923.4304374999999</v>
      </c>
      <c r="AE285" s="371">
        <v>1748.5731249999999</v>
      </c>
      <c r="AF285" s="303">
        <v>1205.9124999999999</v>
      </c>
      <c r="AG285" s="289">
        <v>1205.9124999999999</v>
      </c>
      <c r="AH285" s="277">
        <v>964.73</v>
      </c>
      <c r="AI285" s="263">
        <v>964.73</v>
      </c>
      <c r="AJ285" s="263">
        <v>964.73</v>
      </c>
      <c r="AK285" s="208">
        <v>862.24446</v>
      </c>
      <c r="AL285" s="208">
        <v>862.24446</v>
      </c>
      <c r="AM285" s="208">
        <v>862.24446</v>
      </c>
      <c r="AN285" s="208">
        <v>862.24446</v>
      </c>
      <c r="AO285" s="208">
        <v>777.63750000000005</v>
      </c>
      <c r="AP285" s="191">
        <v>622.11</v>
      </c>
      <c r="AQ285" s="312">
        <f t="shared" ca="1" si="56"/>
        <v>1</v>
      </c>
    </row>
    <row r="286" spans="1:44" ht="23.1" customHeight="1" x14ac:dyDescent="0.25">
      <c r="A286" s="516" t="s">
        <v>290</v>
      </c>
      <c r="B286" s="2">
        <v>204</v>
      </c>
      <c r="C286" s="2" t="s">
        <v>725</v>
      </c>
      <c r="D286" s="4" t="s">
        <v>724</v>
      </c>
      <c r="E286" s="116">
        <f t="shared" si="64"/>
        <v>6100</v>
      </c>
      <c r="F286" s="117">
        <f t="shared" si="64"/>
        <v>3700</v>
      </c>
      <c r="G286" s="101"/>
      <c r="J286" s="71"/>
      <c r="K286" s="202">
        <f t="shared" si="60"/>
        <v>6100</v>
      </c>
      <c r="L286" s="202">
        <f t="shared" si="60"/>
        <v>3700</v>
      </c>
      <c r="M286" s="51"/>
      <c r="N286" s="13">
        <f t="shared" si="65"/>
        <v>6031.1749999999993</v>
      </c>
      <c r="O286" s="13">
        <f t="shared" si="66"/>
        <v>3618.7049999999999</v>
      </c>
      <c r="P286" s="51"/>
      <c r="Q286" s="587">
        <v>2412.4699999999998</v>
      </c>
      <c r="R286" s="587">
        <v>2412.4699999999998</v>
      </c>
      <c r="S286" s="587">
        <v>2412.4699999999998</v>
      </c>
      <c r="T286" s="562">
        <v>2412.4699999999998</v>
      </c>
      <c r="U286" s="562">
        <v>2412.4699999999998</v>
      </c>
      <c r="V286" s="554">
        <v>2412.4699999999998</v>
      </c>
      <c r="W286" s="522">
        <v>2412.4699999999998</v>
      </c>
      <c r="X286" s="398">
        <v>2412.4699999999998</v>
      </c>
      <c r="Y286" s="398">
        <v>2412.4699999999998</v>
      </c>
      <c r="Z286" s="398">
        <v>2412.4699999999998</v>
      </c>
      <c r="AA286" s="398">
        <v>2412.4699999999998</v>
      </c>
      <c r="AB286" s="436">
        <v>2412.4699999999998</v>
      </c>
      <c r="AC286" s="399">
        <v>2307.5503000000003</v>
      </c>
      <c r="AD286" s="399">
        <v>2307.5503000000003</v>
      </c>
      <c r="AE286" s="371">
        <v>2097.7730000000001</v>
      </c>
      <c r="AF286" s="303">
        <v>1446.74</v>
      </c>
      <c r="AG286" s="289">
        <v>1205.9124999999999</v>
      </c>
      <c r="AH286" s="277">
        <v>964.73</v>
      </c>
      <c r="AI286" s="263">
        <v>964.73</v>
      </c>
      <c r="AJ286" s="263">
        <v>964.73</v>
      </c>
      <c r="AK286" s="208">
        <v>862.24446</v>
      </c>
      <c r="AL286" s="208">
        <v>862.24446</v>
      </c>
      <c r="AM286" s="208">
        <v>862.24446</v>
      </c>
      <c r="AN286" s="208">
        <v>862.24446</v>
      </c>
      <c r="AO286" s="208">
        <v>777.63750000000005</v>
      </c>
      <c r="AP286" s="191">
        <v>622.11</v>
      </c>
      <c r="AQ286" s="312">
        <f t="shared" ca="1" si="56"/>
        <v>1</v>
      </c>
    </row>
    <row r="287" spans="1:44" ht="23.1" customHeight="1" x14ac:dyDescent="0.25">
      <c r="A287" s="517" t="s">
        <v>256</v>
      </c>
      <c r="B287" s="2">
        <v>409</v>
      </c>
      <c r="C287" s="2" t="s">
        <v>353</v>
      </c>
      <c r="D287" s="4" t="s">
        <v>219</v>
      </c>
      <c r="E287" s="116">
        <f t="shared" si="64"/>
        <v>4900</v>
      </c>
      <c r="F287" s="117">
        <f t="shared" si="64"/>
        <v>2900</v>
      </c>
      <c r="G287" s="101"/>
      <c r="J287" s="71"/>
      <c r="K287" s="202">
        <f t="shared" si="60"/>
        <v>4900</v>
      </c>
      <c r="L287" s="202">
        <f t="shared" si="60"/>
        <v>2900</v>
      </c>
      <c r="M287" s="51"/>
      <c r="N287" s="13">
        <f t="shared" si="65"/>
        <v>4820.8</v>
      </c>
      <c r="O287" s="13">
        <f t="shared" si="66"/>
        <v>2892.48</v>
      </c>
      <c r="P287" s="51"/>
      <c r="Q287" s="587">
        <v>1928.32</v>
      </c>
      <c r="R287" s="587">
        <v>1928.32</v>
      </c>
      <c r="S287" s="587">
        <v>1928.32</v>
      </c>
      <c r="T287" s="562">
        <v>1928.32</v>
      </c>
      <c r="U287" s="562">
        <v>1928.32</v>
      </c>
      <c r="V287" s="554">
        <v>1928.32</v>
      </c>
      <c r="W287" s="529">
        <v>1928.32</v>
      </c>
      <c r="X287" s="467">
        <v>1785.48</v>
      </c>
      <c r="Y287" s="467">
        <v>1785.48</v>
      </c>
      <c r="Z287" s="467">
        <v>1785.48</v>
      </c>
      <c r="AA287" s="398">
        <v>1233.2885795999998</v>
      </c>
      <c r="AB287" s="400">
        <v>1233.2885795999998</v>
      </c>
      <c r="AC287" s="409">
        <v>1233.2885795999998</v>
      </c>
      <c r="AD287" s="409">
        <v>1233.2885795999998</v>
      </c>
      <c r="AE287" s="370">
        <v>1063.1798099999999</v>
      </c>
      <c r="AF287" s="300">
        <v>850.54384799999991</v>
      </c>
      <c r="AG287" s="289">
        <v>850.54384799999991</v>
      </c>
      <c r="AH287" s="277">
        <v>680.43507839999995</v>
      </c>
      <c r="AI287" s="263">
        <v>680.43507839999995</v>
      </c>
      <c r="AJ287" s="263">
        <v>680.43507839999995</v>
      </c>
      <c r="AK287" s="208">
        <v>567.02923199999998</v>
      </c>
      <c r="AL287" s="208">
        <v>567.02923199999998</v>
      </c>
      <c r="AM287" s="208">
        <v>567.02923199999998</v>
      </c>
      <c r="AN287" s="208">
        <v>567.02923199999998</v>
      </c>
      <c r="AO287" s="208">
        <v>511.39000000000004</v>
      </c>
      <c r="AP287" s="190">
        <v>409.11200000000002</v>
      </c>
      <c r="AQ287" s="312">
        <f t="shared" ca="1" si="56"/>
        <v>1</v>
      </c>
    </row>
    <row r="288" spans="1:44" ht="23.1" customHeight="1" x14ac:dyDescent="0.25">
      <c r="A288" s="517" t="s">
        <v>256</v>
      </c>
      <c r="B288" s="2">
        <v>410</v>
      </c>
      <c r="C288" s="2" t="s">
        <v>354</v>
      </c>
      <c r="D288" s="4" t="s">
        <v>220</v>
      </c>
      <c r="E288" s="116">
        <f t="shared" si="64"/>
        <v>7200</v>
      </c>
      <c r="F288" s="117">
        <f t="shared" si="64"/>
        <v>4300</v>
      </c>
      <c r="G288" s="101"/>
      <c r="J288" s="71"/>
      <c r="K288" s="202">
        <f t="shared" ref="K288:L342" si="67">MROUND(N288+48,100)</f>
        <v>7200</v>
      </c>
      <c r="L288" s="202">
        <f t="shared" si="67"/>
        <v>4300</v>
      </c>
      <c r="M288" s="51"/>
      <c r="N288" s="13">
        <f t="shared" si="65"/>
        <v>7149.4750000000004</v>
      </c>
      <c r="O288" s="13">
        <f t="shared" si="66"/>
        <v>4289.6849999999995</v>
      </c>
      <c r="P288" s="51"/>
      <c r="Q288" s="587">
        <v>2859.79</v>
      </c>
      <c r="R288" s="587">
        <v>2859.79</v>
      </c>
      <c r="S288" s="587">
        <v>2859.79</v>
      </c>
      <c r="T288" s="562">
        <v>2859.79</v>
      </c>
      <c r="U288" s="562">
        <v>2859.79</v>
      </c>
      <c r="V288" s="554">
        <v>2859.79</v>
      </c>
      <c r="W288" s="529">
        <v>2859.79</v>
      </c>
      <c r="X288" s="467">
        <v>2647.96</v>
      </c>
      <c r="Y288" s="467">
        <v>2647.96</v>
      </c>
      <c r="Z288" s="467">
        <v>2647.96</v>
      </c>
      <c r="AA288" s="398">
        <v>1817.5023404999997</v>
      </c>
      <c r="AB288" s="400">
        <v>1817.5023404999997</v>
      </c>
      <c r="AC288" s="409">
        <v>1817.5023404999997</v>
      </c>
      <c r="AD288" s="409">
        <v>1817.5023404999997</v>
      </c>
      <c r="AE288" s="370">
        <v>1566.8123624999998</v>
      </c>
      <c r="AF288" s="300">
        <v>1253.4498899999999</v>
      </c>
      <c r="AG288" s="289">
        <v>1253.4498899999999</v>
      </c>
      <c r="AH288" s="277">
        <v>1002.759912</v>
      </c>
      <c r="AI288" s="263">
        <v>1002.759912</v>
      </c>
      <c r="AJ288" s="263">
        <v>1002.759912</v>
      </c>
      <c r="AK288" s="208">
        <v>835.63326000000006</v>
      </c>
      <c r="AL288" s="208">
        <v>835.63326000000006</v>
      </c>
      <c r="AM288" s="208">
        <v>835.63326000000006</v>
      </c>
      <c r="AN288" s="208">
        <v>835.63326000000006</v>
      </c>
      <c r="AO288" s="208">
        <v>753.63750000000005</v>
      </c>
      <c r="AP288" s="190">
        <v>602.91000000000008</v>
      </c>
      <c r="AQ288" s="312">
        <f t="shared" ca="1" si="56"/>
        <v>1</v>
      </c>
    </row>
    <row r="289" spans="1:50" ht="23.1" customHeight="1" x14ac:dyDescent="0.25">
      <c r="A289" s="517" t="s">
        <v>256</v>
      </c>
      <c r="B289" s="2">
        <v>411</v>
      </c>
      <c r="C289" s="2" t="s">
        <v>355</v>
      </c>
      <c r="D289" s="4" t="s">
        <v>221</v>
      </c>
      <c r="E289" s="116">
        <f t="shared" si="64"/>
        <v>7800</v>
      </c>
      <c r="F289" s="117">
        <f t="shared" si="64"/>
        <v>4700</v>
      </c>
      <c r="G289" s="101"/>
      <c r="J289" s="71"/>
      <c r="K289" s="202">
        <f t="shared" si="67"/>
        <v>7800</v>
      </c>
      <c r="L289" s="202">
        <f t="shared" si="67"/>
        <v>4700</v>
      </c>
      <c r="M289" s="51"/>
      <c r="N289" s="13">
        <f t="shared" si="65"/>
        <v>7762.2749999999996</v>
      </c>
      <c r="O289" s="13">
        <f t="shared" si="66"/>
        <v>4657.3649999999998</v>
      </c>
      <c r="P289" s="51"/>
      <c r="Q289" s="587">
        <v>3104.91</v>
      </c>
      <c r="R289" s="587">
        <v>3104.91</v>
      </c>
      <c r="S289" s="587">
        <v>3104.91</v>
      </c>
      <c r="T289" s="562">
        <v>3104.91</v>
      </c>
      <c r="U289" s="562">
        <v>3104.91</v>
      </c>
      <c r="V289" s="554">
        <v>3104.91</v>
      </c>
      <c r="W289" s="529">
        <v>3104.91</v>
      </c>
      <c r="X289" s="467">
        <v>2874.92</v>
      </c>
      <c r="Y289" s="467">
        <v>2874.92</v>
      </c>
      <c r="Z289" s="467">
        <v>2874.92</v>
      </c>
      <c r="AA289" s="398">
        <v>1985.0600731499999</v>
      </c>
      <c r="AB289" s="400">
        <v>1985.0600731499999</v>
      </c>
      <c r="AC289" s="409">
        <v>1985.0600731499999</v>
      </c>
      <c r="AD289" s="409">
        <v>1985.0600731499999</v>
      </c>
      <c r="AE289" s="370">
        <v>1711.25868375</v>
      </c>
      <c r="AF289" s="300">
        <v>1369.0069470000001</v>
      </c>
      <c r="AG289" s="289">
        <v>1369.0069470000001</v>
      </c>
      <c r="AH289" s="277">
        <v>1095.2055576</v>
      </c>
      <c r="AI289" s="263">
        <v>1095.2055576</v>
      </c>
      <c r="AJ289" s="263">
        <v>1095.2055576</v>
      </c>
      <c r="AK289" s="208">
        <v>912.67129799999998</v>
      </c>
      <c r="AL289" s="208">
        <v>912.67129799999998</v>
      </c>
      <c r="AM289" s="208">
        <v>912.67129799999998</v>
      </c>
      <c r="AN289" s="208">
        <v>912.67129799999998</v>
      </c>
      <c r="AO289" s="208">
        <v>823.11625000000004</v>
      </c>
      <c r="AP289" s="190">
        <v>658.49300000000005</v>
      </c>
      <c r="AQ289" s="312">
        <f t="shared" ca="1" si="56"/>
        <v>1</v>
      </c>
    </row>
    <row r="290" spans="1:50" ht="9.9499999999999993" customHeight="1" x14ac:dyDescent="0.25">
      <c r="D290" s="136"/>
      <c r="E290" s="138"/>
      <c r="F290" s="139"/>
      <c r="J290" s="34"/>
      <c r="K290" s="202">
        <f t="shared" si="67"/>
        <v>0</v>
      </c>
      <c r="L290" s="202">
        <f t="shared" si="67"/>
        <v>0</v>
      </c>
      <c r="M290" s="2"/>
      <c r="N290" s="13"/>
      <c r="O290" s="13"/>
      <c r="P290" s="2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  <c r="AB290" s="400"/>
      <c r="AC290" s="403"/>
      <c r="AD290" s="403"/>
      <c r="AE290" s="340"/>
      <c r="AF290" s="333"/>
      <c r="AG290" s="330"/>
      <c r="AH290" s="280"/>
      <c r="AI290" s="331"/>
      <c r="AJ290" s="331"/>
      <c r="AK290" s="237"/>
      <c r="AL290" s="237"/>
      <c r="AM290" s="237"/>
      <c r="AN290" s="237"/>
      <c r="AO290" s="237"/>
      <c r="AP290" s="197"/>
      <c r="AQ290" s="312" t="e">
        <f t="shared" ca="1" si="56"/>
        <v>#DIV/0!</v>
      </c>
    </row>
    <row r="291" spans="1:50" s="66" customFormat="1" ht="23.1" customHeight="1" x14ac:dyDescent="0.25">
      <c r="A291" s="2"/>
      <c r="B291" s="2"/>
      <c r="C291" s="2"/>
      <c r="D291" s="615" t="s">
        <v>796</v>
      </c>
      <c r="E291" s="615"/>
      <c r="F291" s="615"/>
      <c r="G291" s="615"/>
      <c r="H291" s="615"/>
      <c r="I291" s="615"/>
      <c r="J291" s="71"/>
      <c r="K291" s="202">
        <f t="shared" si="67"/>
        <v>0</v>
      </c>
      <c r="L291" s="202">
        <f t="shared" si="67"/>
        <v>0</v>
      </c>
      <c r="M291" s="51"/>
      <c r="N291" s="13"/>
      <c r="O291" s="13"/>
      <c r="P291" s="63"/>
      <c r="Q291" s="588">
        <v>45589</v>
      </c>
      <c r="R291" s="588">
        <v>45589</v>
      </c>
      <c r="S291" s="588">
        <v>45589</v>
      </c>
      <c r="T291" s="571">
        <v>45569</v>
      </c>
      <c r="U291" s="571">
        <v>45569</v>
      </c>
      <c r="V291" s="553">
        <v>45483</v>
      </c>
      <c r="W291" s="532">
        <v>45455</v>
      </c>
      <c r="X291" s="509">
        <v>45425</v>
      </c>
      <c r="Y291" s="480">
        <v>290224</v>
      </c>
      <c r="Z291" s="474">
        <v>220324</v>
      </c>
      <c r="AA291" s="398"/>
      <c r="AB291" s="400"/>
      <c r="AC291" s="403"/>
      <c r="AD291" s="403"/>
      <c r="AE291" s="370"/>
      <c r="AF291" s="305"/>
      <c r="AG291" s="289"/>
      <c r="AH291" s="277">
        <v>199</v>
      </c>
      <c r="AI291" s="263">
        <v>199</v>
      </c>
      <c r="AJ291" s="263">
        <v>199</v>
      </c>
      <c r="AK291" s="208">
        <v>187.06841999999997</v>
      </c>
      <c r="AL291" s="208">
        <v>187.06841999999997</v>
      </c>
      <c r="AM291" s="208">
        <v>187.06841999999997</v>
      </c>
      <c r="AN291" s="208">
        <v>187.06841999999997</v>
      </c>
      <c r="AO291" s="208">
        <v>168.71250000000001</v>
      </c>
      <c r="AP291" s="191">
        <v>134.97</v>
      </c>
      <c r="AQ291" s="312">
        <f t="shared" ca="1" si="56"/>
        <v>1</v>
      </c>
      <c r="AR291" s="144"/>
    </row>
    <row r="292" spans="1:50" s="66" customFormat="1" ht="23.1" customHeight="1" x14ac:dyDescent="0.25">
      <c r="A292" s="517" t="s">
        <v>254</v>
      </c>
      <c r="B292" s="2">
        <v>402</v>
      </c>
      <c r="C292" s="2" t="s">
        <v>349</v>
      </c>
      <c r="D292" s="91" t="s">
        <v>197</v>
      </c>
      <c r="E292" s="116">
        <f t="shared" ref="E292:F298" si="68">K292</f>
        <v>1500</v>
      </c>
      <c r="F292" s="117">
        <f t="shared" si="68"/>
        <v>900</v>
      </c>
      <c r="G292" s="101"/>
      <c r="H292" s="45"/>
      <c r="I292" s="2"/>
      <c r="J292" s="71"/>
      <c r="K292" s="202">
        <f t="shared" si="67"/>
        <v>1500</v>
      </c>
      <c r="L292" s="202">
        <f t="shared" si="67"/>
        <v>900</v>
      </c>
      <c r="M292" s="51"/>
      <c r="N292" s="13">
        <f t="shared" si="65"/>
        <v>1421.875</v>
      </c>
      <c r="O292" s="13">
        <f t="shared" si="66"/>
        <v>853.125</v>
      </c>
      <c r="P292" s="63"/>
      <c r="Q292" s="587">
        <v>568.75</v>
      </c>
      <c r="R292" s="587">
        <v>568.75</v>
      </c>
      <c r="S292" s="587">
        <v>568.75</v>
      </c>
      <c r="T292" s="562">
        <v>568.75</v>
      </c>
      <c r="U292" s="562">
        <v>568.75</v>
      </c>
      <c r="V292" s="554">
        <v>568.75</v>
      </c>
      <c r="W292" s="531">
        <v>568.75</v>
      </c>
      <c r="X292" s="478">
        <v>526.62</v>
      </c>
      <c r="Y292" s="478">
        <v>526.62</v>
      </c>
      <c r="Z292" s="398">
        <v>526.62</v>
      </c>
      <c r="AA292" s="398">
        <v>381.61</v>
      </c>
      <c r="AB292" s="436">
        <v>381.61</v>
      </c>
      <c r="AC292" s="409">
        <v>381.61</v>
      </c>
      <c r="AD292" s="409">
        <v>381.61</v>
      </c>
      <c r="AE292" s="370">
        <v>328.97500000000002</v>
      </c>
      <c r="AF292" s="305">
        <v>263.18</v>
      </c>
      <c r="AG292" s="289">
        <v>248.75</v>
      </c>
      <c r="AH292" s="277">
        <v>199</v>
      </c>
      <c r="AI292" s="263">
        <v>199</v>
      </c>
      <c r="AJ292" s="263">
        <v>199</v>
      </c>
      <c r="AK292" s="208">
        <v>187.06841999999997</v>
      </c>
      <c r="AL292" s="208">
        <v>187.06841999999997</v>
      </c>
      <c r="AM292" s="208">
        <v>187.06841999999997</v>
      </c>
      <c r="AN292" s="208">
        <v>187.06841999999997</v>
      </c>
      <c r="AO292" s="208">
        <v>168.71250000000001</v>
      </c>
      <c r="AP292" s="191">
        <v>134.97</v>
      </c>
      <c r="AQ292" s="312">
        <f t="shared" ca="1" si="56"/>
        <v>1</v>
      </c>
      <c r="AR292" s="144"/>
    </row>
    <row r="293" spans="1:50" ht="23.1" customHeight="1" x14ac:dyDescent="0.25">
      <c r="A293" s="517"/>
      <c r="B293" s="2">
        <v>403</v>
      </c>
      <c r="C293" s="2" t="s">
        <v>350</v>
      </c>
      <c r="D293" s="91" t="s">
        <v>198</v>
      </c>
      <c r="E293" s="116">
        <f t="shared" si="68"/>
        <v>2500</v>
      </c>
      <c r="F293" s="117">
        <f t="shared" si="68"/>
        <v>1500</v>
      </c>
      <c r="G293" s="101"/>
      <c r="H293" s="45"/>
      <c r="J293" s="71"/>
      <c r="K293" s="202">
        <f t="shared" si="67"/>
        <v>2500</v>
      </c>
      <c r="L293" s="202">
        <f t="shared" si="67"/>
        <v>1500</v>
      </c>
      <c r="M293" s="51"/>
      <c r="N293" s="13">
        <f t="shared" si="65"/>
        <v>2493.5499999999997</v>
      </c>
      <c r="O293" s="13">
        <f t="shared" si="66"/>
        <v>1496.1299999999999</v>
      </c>
      <c r="P293" s="51"/>
      <c r="Q293" s="587">
        <v>997.42</v>
      </c>
      <c r="R293" s="587">
        <v>997.42</v>
      </c>
      <c r="S293" s="587">
        <v>997.42</v>
      </c>
      <c r="T293" s="562">
        <v>997.42</v>
      </c>
      <c r="U293" s="562">
        <v>997.42</v>
      </c>
      <c r="V293" s="554">
        <v>997.42</v>
      </c>
      <c r="W293" s="531">
        <v>997.42</v>
      </c>
      <c r="X293" s="478">
        <v>923.54</v>
      </c>
      <c r="Y293" s="478">
        <v>923.54</v>
      </c>
      <c r="Z293" s="398">
        <v>923.54</v>
      </c>
      <c r="AA293" s="398">
        <v>669.23</v>
      </c>
      <c r="AB293" s="436">
        <v>669.23</v>
      </c>
      <c r="AC293" s="409">
        <v>669.23</v>
      </c>
      <c r="AD293" s="409">
        <v>669.23</v>
      </c>
      <c r="AE293" s="370">
        <v>576.92500000000007</v>
      </c>
      <c r="AF293" s="305">
        <v>461.54</v>
      </c>
      <c r="AG293" s="289">
        <v>436.25</v>
      </c>
      <c r="AH293" s="277">
        <v>349</v>
      </c>
      <c r="AI293" s="263">
        <v>349</v>
      </c>
      <c r="AJ293" s="263">
        <v>349</v>
      </c>
      <c r="AK293" s="208">
        <v>320.24915999999996</v>
      </c>
      <c r="AL293" s="208">
        <v>320.24915999999996</v>
      </c>
      <c r="AM293" s="208">
        <v>320.24915999999996</v>
      </c>
      <c r="AN293" s="208">
        <v>320.24915999999996</v>
      </c>
      <c r="AO293" s="208">
        <v>288.82499999999999</v>
      </c>
      <c r="AP293" s="191">
        <v>231.06</v>
      </c>
      <c r="AQ293" s="312">
        <f t="shared" ca="1" si="56"/>
        <v>1</v>
      </c>
    </row>
    <row r="294" spans="1:50" ht="23.1" customHeight="1" x14ac:dyDescent="0.25">
      <c r="A294" s="517"/>
      <c r="B294" s="2">
        <v>404</v>
      </c>
      <c r="C294" s="2" t="s">
        <v>351</v>
      </c>
      <c r="D294" s="91" t="s">
        <v>199</v>
      </c>
      <c r="E294" s="116">
        <f t="shared" si="68"/>
        <v>3300</v>
      </c>
      <c r="F294" s="117">
        <f t="shared" si="68"/>
        <v>2000</v>
      </c>
      <c r="G294" s="101"/>
      <c r="H294" s="45"/>
      <c r="J294" s="71"/>
      <c r="K294" s="202">
        <f t="shared" si="67"/>
        <v>3300</v>
      </c>
      <c r="L294" s="202">
        <f t="shared" si="67"/>
        <v>2000</v>
      </c>
      <c r="M294" s="51"/>
      <c r="N294" s="13">
        <f t="shared" si="65"/>
        <v>3208.1</v>
      </c>
      <c r="O294" s="13">
        <f t="shared" si="66"/>
        <v>1924.8600000000001</v>
      </c>
      <c r="P294" s="51"/>
      <c r="Q294" s="587">
        <v>1283.24</v>
      </c>
      <c r="R294" s="587">
        <v>1283.24</v>
      </c>
      <c r="S294" s="587">
        <v>1283.24</v>
      </c>
      <c r="T294" s="562">
        <v>1283.24</v>
      </c>
      <c r="U294" s="562">
        <v>1283.24</v>
      </c>
      <c r="V294" s="554">
        <v>1283.24</v>
      </c>
      <c r="W294" s="531">
        <v>1283.24</v>
      </c>
      <c r="X294" s="478">
        <v>1188.18</v>
      </c>
      <c r="Y294" s="478">
        <v>1188.18</v>
      </c>
      <c r="Z294" s="398">
        <v>1188.18</v>
      </c>
      <c r="AA294" s="398">
        <v>861.01</v>
      </c>
      <c r="AB294" s="436">
        <v>861.01</v>
      </c>
      <c r="AC294" s="409">
        <v>861.01</v>
      </c>
      <c r="AD294" s="409">
        <v>861.01</v>
      </c>
      <c r="AE294" s="370">
        <v>742.25</v>
      </c>
      <c r="AF294" s="305">
        <v>593.79999999999995</v>
      </c>
      <c r="AG294" s="289">
        <v>561.25</v>
      </c>
      <c r="AH294" s="277">
        <v>449</v>
      </c>
      <c r="AI294" s="263">
        <v>449</v>
      </c>
      <c r="AJ294" s="263">
        <v>449</v>
      </c>
      <c r="AK294" s="208">
        <v>436.47911999999997</v>
      </c>
      <c r="AL294" s="208">
        <v>436.47911999999997</v>
      </c>
      <c r="AM294" s="208">
        <v>436.47911999999997</v>
      </c>
      <c r="AN294" s="208">
        <v>436.47911999999997</v>
      </c>
      <c r="AO294" s="208">
        <v>393.65000000000003</v>
      </c>
      <c r="AP294" s="191">
        <v>314.92</v>
      </c>
      <c r="AQ294" s="312">
        <f t="shared" ca="1" si="56"/>
        <v>1</v>
      </c>
    </row>
    <row r="295" spans="1:50" ht="23.1" customHeight="1" x14ac:dyDescent="0.25">
      <c r="A295" s="517"/>
      <c r="B295" s="2">
        <v>405</v>
      </c>
      <c r="C295" s="2" t="s">
        <v>352</v>
      </c>
      <c r="D295" s="91" t="s">
        <v>200</v>
      </c>
      <c r="E295" s="116">
        <f t="shared" si="68"/>
        <v>4300</v>
      </c>
      <c r="F295" s="117">
        <f t="shared" si="68"/>
        <v>2600</v>
      </c>
      <c r="G295" s="101"/>
      <c r="H295" s="45"/>
      <c r="J295" s="71"/>
      <c r="K295" s="202">
        <f t="shared" si="67"/>
        <v>4300</v>
      </c>
      <c r="L295" s="202">
        <f t="shared" si="67"/>
        <v>2600</v>
      </c>
      <c r="M295" s="51"/>
      <c r="N295" s="13">
        <f t="shared" si="65"/>
        <v>4287.0249999999996</v>
      </c>
      <c r="O295" s="13">
        <f t="shared" si="66"/>
        <v>2572.2150000000001</v>
      </c>
      <c r="P295" s="51"/>
      <c r="Q295" s="587">
        <v>1714.81</v>
      </c>
      <c r="R295" s="587">
        <v>1714.81</v>
      </c>
      <c r="S295" s="587">
        <v>1714.81</v>
      </c>
      <c r="T295" s="562">
        <v>1714.81</v>
      </c>
      <c r="U295" s="562">
        <v>1714.81</v>
      </c>
      <c r="V295" s="554">
        <v>1714.81</v>
      </c>
      <c r="W295" s="531">
        <v>1714.81</v>
      </c>
      <c r="X295" s="478">
        <v>1587.78</v>
      </c>
      <c r="Y295" s="478">
        <v>1587.78</v>
      </c>
      <c r="Z295" s="398">
        <v>1587.78</v>
      </c>
      <c r="AA295" s="398">
        <v>1150.57</v>
      </c>
      <c r="AB295" s="436">
        <v>1150.57</v>
      </c>
      <c r="AC295" s="409">
        <v>1150.57</v>
      </c>
      <c r="AD295" s="409">
        <v>1150.57</v>
      </c>
      <c r="AE295" s="370">
        <v>991.875</v>
      </c>
      <c r="AF295" s="305">
        <v>793.5</v>
      </c>
      <c r="AG295" s="289">
        <v>750</v>
      </c>
      <c r="AH295" s="277">
        <v>600</v>
      </c>
      <c r="AI295" s="263">
        <v>600</v>
      </c>
      <c r="AJ295" s="263">
        <v>600</v>
      </c>
      <c r="AK295" s="208">
        <v>487.26215999999999</v>
      </c>
      <c r="AL295" s="208">
        <v>487.26215999999999</v>
      </c>
      <c r="AM295" s="208">
        <v>487.26215999999999</v>
      </c>
      <c r="AN295" s="208">
        <v>487.26215999999999</v>
      </c>
      <c r="AO295" s="208">
        <v>439.45</v>
      </c>
      <c r="AP295" s="191">
        <v>351.56</v>
      </c>
      <c r="AQ295" s="312">
        <f t="shared" ca="1" si="56"/>
        <v>1</v>
      </c>
    </row>
    <row r="296" spans="1:50" s="144" customFormat="1" ht="23.1" customHeight="1" x14ac:dyDescent="0.25">
      <c r="A296" s="517"/>
      <c r="B296" s="2"/>
      <c r="C296" s="2"/>
      <c r="D296" s="91" t="s">
        <v>901</v>
      </c>
      <c r="E296" s="116">
        <f t="shared" si="68"/>
        <v>42200</v>
      </c>
      <c r="F296" s="117">
        <f t="shared" si="68"/>
        <v>25300</v>
      </c>
      <c r="G296" s="101"/>
      <c r="H296" s="45"/>
      <c r="I296" s="2"/>
      <c r="J296" s="71"/>
      <c r="K296" s="202">
        <f t="shared" si="67"/>
        <v>42200</v>
      </c>
      <c r="L296" s="202">
        <f t="shared" si="67"/>
        <v>25300</v>
      </c>
      <c r="M296" s="51"/>
      <c r="N296" s="13">
        <f t="shared" si="65"/>
        <v>42155.974999999999</v>
      </c>
      <c r="O296" s="13">
        <f t="shared" si="66"/>
        <v>25293.584999999999</v>
      </c>
      <c r="P296" s="51"/>
      <c r="Q296" s="589">
        <v>16862.39</v>
      </c>
      <c r="R296" s="589">
        <v>16862.39</v>
      </c>
      <c r="S296" s="589">
        <v>16862.39</v>
      </c>
      <c r="T296" s="579">
        <v>16862.39</v>
      </c>
      <c r="U296" s="579">
        <v>16862.39</v>
      </c>
      <c r="V296" s="556">
        <v>16862.39</v>
      </c>
      <c r="W296" s="533">
        <v>16862.39</v>
      </c>
      <c r="X296" s="478">
        <v>15612.4</v>
      </c>
      <c r="Y296" s="478">
        <v>15612.4</v>
      </c>
      <c r="Z296" s="398">
        <v>15613.32</v>
      </c>
      <c r="AA296" s="398">
        <v>11314</v>
      </c>
      <c r="AB296" s="436">
        <v>11314</v>
      </c>
      <c r="AC296" s="409">
        <v>11314</v>
      </c>
      <c r="AD296" s="409">
        <v>11314</v>
      </c>
      <c r="AE296" s="370">
        <v>9753.4</v>
      </c>
      <c r="AF296" s="305">
        <v>7802.72</v>
      </c>
      <c r="AG296" s="294">
        <v>7375</v>
      </c>
      <c r="AH296" s="277">
        <v>5900</v>
      </c>
      <c r="AI296" s="263">
        <v>5900</v>
      </c>
      <c r="AJ296" s="263">
        <v>5900</v>
      </c>
      <c r="AK296" s="208"/>
      <c r="AL296" s="208"/>
      <c r="AM296" s="208"/>
      <c r="AN296" s="208"/>
      <c r="AO296" s="208"/>
      <c r="AP296" s="191"/>
      <c r="AQ296" s="312">
        <f t="shared" ca="1" si="56"/>
        <v>1</v>
      </c>
      <c r="AS296" s="34"/>
      <c r="AT296" s="34"/>
      <c r="AU296" s="34"/>
      <c r="AV296" s="34"/>
      <c r="AW296" s="34"/>
      <c r="AX296" s="34"/>
    </row>
    <row r="297" spans="1:50" s="144" customFormat="1" ht="23.1" customHeight="1" x14ac:dyDescent="0.25">
      <c r="A297" s="517"/>
      <c r="B297" s="2">
        <v>405</v>
      </c>
      <c r="C297" s="2" t="s">
        <v>703</v>
      </c>
      <c r="D297" s="91" t="s">
        <v>900</v>
      </c>
      <c r="E297" s="116">
        <f t="shared" si="68"/>
        <v>65800</v>
      </c>
      <c r="F297" s="117">
        <f t="shared" si="68"/>
        <v>39500</v>
      </c>
      <c r="G297" s="101"/>
      <c r="H297" s="45"/>
      <c r="I297" s="2"/>
      <c r="J297" s="71"/>
      <c r="K297" s="202">
        <f t="shared" si="67"/>
        <v>65800</v>
      </c>
      <c r="L297" s="202">
        <f t="shared" si="67"/>
        <v>39500</v>
      </c>
      <c r="M297" s="51"/>
      <c r="N297" s="13">
        <f t="shared" si="65"/>
        <v>65734.600000000006</v>
      </c>
      <c r="O297" s="13">
        <f t="shared" si="66"/>
        <v>39440.76</v>
      </c>
      <c r="P297" s="51"/>
      <c r="Q297" s="589">
        <v>26293.84</v>
      </c>
      <c r="R297" s="589">
        <v>26293.84</v>
      </c>
      <c r="S297" s="589">
        <v>26293.84</v>
      </c>
      <c r="T297" s="579">
        <v>26293.84</v>
      </c>
      <c r="U297" s="579">
        <v>26293.84</v>
      </c>
      <c r="V297" s="556">
        <v>26293.84</v>
      </c>
      <c r="W297" s="533">
        <v>26293.84</v>
      </c>
      <c r="X297" s="478">
        <v>24346.16</v>
      </c>
      <c r="Y297" s="478">
        <v>24346.16</v>
      </c>
      <c r="Z297" s="398">
        <v>24346.16</v>
      </c>
      <c r="AA297" s="398">
        <v>17642.14</v>
      </c>
      <c r="AB297" s="436">
        <v>17642.14</v>
      </c>
      <c r="AC297" s="409">
        <v>17642.14</v>
      </c>
      <c r="AD297" s="409">
        <v>17642.14</v>
      </c>
      <c r="AE297" s="370">
        <v>15208.75</v>
      </c>
      <c r="AF297" s="306">
        <v>12167</v>
      </c>
      <c r="AG297" s="295">
        <v>11500</v>
      </c>
      <c r="AH297" s="278">
        <v>9200</v>
      </c>
      <c r="AI297" s="268">
        <v>9200</v>
      </c>
      <c r="AJ297" s="268">
        <v>9200</v>
      </c>
      <c r="AK297" s="248">
        <v>7080</v>
      </c>
      <c r="AL297" s="249" t="s">
        <v>689</v>
      </c>
      <c r="AM297" s="208"/>
      <c r="AN297" s="208"/>
      <c r="AO297" s="208"/>
      <c r="AP297" s="191"/>
      <c r="AQ297" s="312">
        <f t="shared" ca="1" si="56"/>
        <v>1</v>
      </c>
      <c r="AS297" s="34"/>
      <c r="AT297" s="34"/>
      <c r="AU297" s="34"/>
      <c r="AV297" s="34"/>
      <c r="AW297" s="34"/>
      <c r="AX297" s="34"/>
    </row>
    <row r="298" spans="1:50" s="144" customFormat="1" ht="23.1" customHeight="1" x14ac:dyDescent="0.25">
      <c r="A298" s="517"/>
      <c r="B298" s="2">
        <v>405</v>
      </c>
      <c r="C298" s="2"/>
      <c r="D298" s="91" t="s">
        <v>902</v>
      </c>
      <c r="E298" s="116">
        <f t="shared" si="68"/>
        <v>88600</v>
      </c>
      <c r="F298" s="117">
        <f t="shared" si="68"/>
        <v>53200</v>
      </c>
      <c r="G298" s="101"/>
      <c r="H298" s="45"/>
      <c r="I298" s="2"/>
      <c r="J298" s="71"/>
      <c r="K298" s="202">
        <f t="shared" si="67"/>
        <v>88600</v>
      </c>
      <c r="L298" s="202">
        <f t="shared" si="67"/>
        <v>53200</v>
      </c>
      <c r="M298" s="51"/>
      <c r="N298" s="13">
        <f t="shared" si="65"/>
        <v>88598.875</v>
      </c>
      <c r="O298" s="13">
        <f t="shared" si="66"/>
        <v>53159.325000000004</v>
      </c>
      <c r="P298" s="51"/>
      <c r="Q298" s="589">
        <v>35439.550000000003</v>
      </c>
      <c r="R298" s="589">
        <v>35439.550000000003</v>
      </c>
      <c r="S298" s="589">
        <v>35439.550000000003</v>
      </c>
      <c r="T298" s="579">
        <v>35439.550000000003</v>
      </c>
      <c r="U298" s="579">
        <v>35439.550000000003</v>
      </c>
      <c r="V298" s="556">
        <v>35439.550000000003</v>
      </c>
      <c r="W298" s="533">
        <v>35439.550000000003</v>
      </c>
      <c r="X298" s="478">
        <v>32814.400000000001</v>
      </c>
      <c r="Y298" s="478">
        <v>32814.400000000001</v>
      </c>
      <c r="Z298" s="398">
        <v>32814.400000000001</v>
      </c>
      <c r="AA298" s="398">
        <v>23778.55</v>
      </c>
      <c r="AB298" s="436">
        <v>23778.55</v>
      </c>
      <c r="AC298" s="409">
        <v>23778.55</v>
      </c>
      <c r="AD298" s="409">
        <v>23778.55</v>
      </c>
      <c r="AE298" s="370">
        <v>20498.75</v>
      </c>
      <c r="AF298" s="306">
        <v>16399</v>
      </c>
      <c r="AG298" s="295">
        <v>15500</v>
      </c>
      <c r="AH298" s="278">
        <v>12400</v>
      </c>
      <c r="AI298" s="268">
        <v>12400</v>
      </c>
      <c r="AJ298" s="268">
        <v>12400</v>
      </c>
      <c r="AK298" s="248">
        <v>12000</v>
      </c>
      <c r="AL298" s="249" t="s">
        <v>689</v>
      </c>
      <c r="AM298" s="208"/>
      <c r="AN298" s="208"/>
      <c r="AO298" s="208"/>
      <c r="AP298" s="191"/>
      <c r="AQ298" s="312">
        <f t="shared" ca="1" si="56"/>
        <v>1</v>
      </c>
      <c r="AS298" s="34"/>
      <c r="AT298" s="34"/>
      <c r="AU298" s="34"/>
      <c r="AV298" s="34"/>
      <c r="AW298" s="34"/>
      <c r="AX298" s="34"/>
    </row>
    <row r="299" spans="1:50" s="144" customFormat="1" ht="21" hidden="1" customHeight="1" x14ac:dyDescent="0.25">
      <c r="A299" s="2"/>
      <c r="B299" s="2"/>
      <c r="C299" s="2"/>
      <c r="D299" s="2"/>
      <c r="E299" s="138"/>
      <c r="F299" s="139"/>
      <c r="G299" s="99"/>
      <c r="H299" s="2"/>
      <c r="I299" s="2"/>
      <c r="J299" s="34"/>
      <c r="K299" s="202">
        <f t="shared" si="67"/>
        <v>0</v>
      </c>
      <c r="L299" s="202">
        <f t="shared" si="67"/>
        <v>0</v>
      </c>
      <c r="M299" s="2"/>
      <c r="N299" s="13">
        <f t="shared" si="65"/>
        <v>0</v>
      </c>
      <c r="O299" s="13">
        <f t="shared" si="66"/>
        <v>0</v>
      </c>
      <c r="P299" s="2"/>
      <c r="Q299" s="398"/>
      <c r="R299" s="398"/>
      <c r="S299" s="398"/>
      <c r="T299" s="398"/>
      <c r="U299" s="398"/>
      <c r="V299" s="398"/>
      <c r="W299" s="398"/>
      <c r="X299" s="398"/>
      <c r="Y299" s="398">
        <v>0</v>
      </c>
      <c r="Z299" s="398">
        <v>0</v>
      </c>
      <c r="AA299" s="398">
        <v>0</v>
      </c>
      <c r="AB299" s="400">
        <v>0</v>
      </c>
      <c r="AC299" s="403">
        <v>0</v>
      </c>
      <c r="AD299" s="403">
        <v>0</v>
      </c>
      <c r="AE299" s="370">
        <v>0</v>
      </c>
      <c r="AF299" s="333"/>
      <c r="AG299" s="330">
        <v>0</v>
      </c>
      <c r="AH299" s="280"/>
      <c r="AI299" s="337"/>
      <c r="AJ299" s="337"/>
      <c r="AK299" s="337"/>
      <c r="AL299" s="237"/>
      <c r="AM299" s="237"/>
      <c r="AN299" s="237"/>
      <c r="AO299" s="237"/>
      <c r="AP299" s="197"/>
      <c r="AQ299" s="312" t="e">
        <f t="shared" ca="1" si="56"/>
        <v>#DIV/0!</v>
      </c>
      <c r="AS299" s="34"/>
      <c r="AT299" s="34"/>
      <c r="AU299" s="34"/>
      <c r="AV299" s="34"/>
      <c r="AW299" s="34"/>
      <c r="AX299" s="34"/>
    </row>
    <row r="300" spans="1:50" s="144" customFormat="1" ht="23.1" customHeight="1" x14ac:dyDescent="0.25">
      <c r="A300" s="2"/>
      <c r="B300" s="2"/>
      <c r="C300" s="2"/>
      <c r="D300" s="615" t="s">
        <v>34</v>
      </c>
      <c r="E300" s="615"/>
      <c r="F300" s="615"/>
      <c r="G300" s="615"/>
      <c r="H300" s="615"/>
      <c r="I300" s="615"/>
      <c r="J300" s="34"/>
      <c r="K300" s="202">
        <f t="shared" si="67"/>
        <v>114000</v>
      </c>
      <c r="L300" s="202">
        <f t="shared" si="67"/>
        <v>68400</v>
      </c>
      <c r="M300" s="2"/>
      <c r="N300" s="13">
        <f t="shared" si="65"/>
        <v>113972.5</v>
      </c>
      <c r="O300" s="13">
        <f t="shared" si="66"/>
        <v>68383.5</v>
      </c>
      <c r="P300" s="2"/>
      <c r="Q300" s="593">
        <v>45589</v>
      </c>
      <c r="R300" s="593">
        <v>45589</v>
      </c>
      <c r="S300" s="593">
        <v>45589</v>
      </c>
      <c r="T300" s="581">
        <v>45569</v>
      </c>
      <c r="U300" s="581">
        <v>45569</v>
      </c>
      <c r="V300" s="564">
        <v>45483</v>
      </c>
      <c r="W300" s="542">
        <v>45281</v>
      </c>
      <c r="X300" s="515">
        <v>211223</v>
      </c>
      <c r="Y300" s="483">
        <v>211223</v>
      </c>
      <c r="Z300" s="398"/>
      <c r="AA300" s="398"/>
      <c r="AB300" s="400"/>
      <c r="AC300" s="403"/>
      <c r="AD300" s="403"/>
      <c r="AE300" s="340"/>
      <c r="AF300" s="333"/>
      <c r="AG300" s="330"/>
      <c r="AH300" s="280"/>
      <c r="AI300" s="337"/>
      <c r="AJ300" s="337"/>
      <c r="AK300" s="337"/>
      <c r="AL300" s="237"/>
      <c r="AM300" s="237"/>
      <c r="AN300" s="237"/>
      <c r="AO300" s="237"/>
      <c r="AP300" s="197"/>
      <c r="AQ300" s="312">
        <f t="shared" ca="1" si="56"/>
        <v>1</v>
      </c>
      <c r="AS300" s="34"/>
      <c r="AT300" s="34"/>
      <c r="AU300" s="34"/>
      <c r="AV300" s="34"/>
      <c r="AW300" s="34"/>
      <c r="AX300" s="34"/>
    </row>
    <row r="301" spans="1:50" s="144" customFormat="1" ht="23.1" customHeight="1" x14ac:dyDescent="0.25">
      <c r="A301" s="566" t="s">
        <v>968</v>
      </c>
      <c r="B301" s="2">
        <v>4756</v>
      </c>
      <c r="C301" s="2" t="s">
        <v>505</v>
      </c>
      <c r="D301" s="3" t="s">
        <v>969</v>
      </c>
      <c r="E301" s="116">
        <f t="shared" ref="E301:F310" si="69">K301</f>
        <v>300</v>
      </c>
      <c r="F301" s="117">
        <f t="shared" si="69"/>
        <v>200</v>
      </c>
      <c r="G301" s="101"/>
      <c r="H301" s="2"/>
      <c r="I301" s="2"/>
      <c r="J301" s="47"/>
      <c r="K301" s="202">
        <f t="shared" si="67"/>
        <v>300</v>
      </c>
      <c r="L301" s="202">
        <f t="shared" si="67"/>
        <v>200</v>
      </c>
      <c r="M301" s="51"/>
      <c r="N301" s="13">
        <f t="shared" si="65"/>
        <v>227.5</v>
      </c>
      <c r="O301" s="13">
        <f t="shared" si="66"/>
        <v>136.5</v>
      </c>
      <c r="P301" s="51"/>
      <c r="Q301" s="587">
        <v>91</v>
      </c>
      <c r="R301" s="587">
        <v>91</v>
      </c>
      <c r="S301" s="587">
        <v>91</v>
      </c>
      <c r="T301" s="562">
        <v>91</v>
      </c>
      <c r="U301" s="562">
        <v>91</v>
      </c>
      <c r="V301" s="554">
        <v>91</v>
      </c>
      <c r="W301" s="530">
        <v>83.44</v>
      </c>
      <c r="X301" s="478">
        <v>83.44</v>
      </c>
      <c r="Y301" s="478">
        <v>83.44</v>
      </c>
      <c r="Z301" s="399">
        <v>86.27</v>
      </c>
      <c r="AA301" s="398">
        <v>63.9</v>
      </c>
      <c r="AB301" s="400">
        <v>63.9</v>
      </c>
      <c r="AC301" s="411">
        <v>63.9</v>
      </c>
      <c r="AD301" s="411">
        <v>63.9</v>
      </c>
      <c r="AE301" s="371">
        <v>56.785624999999989</v>
      </c>
      <c r="AF301" s="303">
        <v>39.162499999999994</v>
      </c>
      <c r="AG301" s="289">
        <v>39.162499999999994</v>
      </c>
      <c r="AH301" s="277">
        <v>31.33</v>
      </c>
      <c r="AI301" s="263">
        <v>31.33</v>
      </c>
      <c r="AJ301" s="263">
        <v>31.33</v>
      </c>
      <c r="AK301" s="208">
        <v>27.983339999999998</v>
      </c>
      <c r="AL301" s="208">
        <v>27.983339999999998</v>
      </c>
      <c r="AM301" s="208">
        <v>27.983339999999998</v>
      </c>
      <c r="AN301" s="208">
        <v>27.983339999999998</v>
      </c>
      <c r="AO301" s="208">
        <v>25.237500000000001</v>
      </c>
      <c r="AP301" s="190">
        <v>20.190000000000001</v>
      </c>
      <c r="AQ301" s="312">
        <f t="shared" ca="1" si="56"/>
        <v>1</v>
      </c>
      <c r="AS301" s="34"/>
      <c r="AT301" s="34"/>
      <c r="AU301" s="34"/>
      <c r="AV301" s="34"/>
      <c r="AW301" s="34"/>
      <c r="AX301" s="34"/>
    </row>
    <row r="302" spans="1:50" s="144" customFormat="1" ht="23.1" customHeight="1" x14ac:dyDescent="0.25">
      <c r="A302" s="566" t="s">
        <v>968</v>
      </c>
      <c r="B302" s="2">
        <v>4756</v>
      </c>
      <c r="C302" s="2" t="s">
        <v>505</v>
      </c>
      <c r="D302" s="3" t="s">
        <v>970</v>
      </c>
      <c r="E302" s="116">
        <f t="shared" si="69"/>
        <v>400</v>
      </c>
      <c r="F302" s="117">
        <f t="shared" si="69"/>
        <v>300</v>
      </c>
      <c r="G302" s="101"/>
      <c r="H302" s="2"/>
      <c r="I302" s="2"/>
      <c r="J302" s="47"/>
      <c r="K302" s="202">
        <f t="shared" si="67"/>
        <v>400</v>
      </c>
      <c r="L302" s="202">
        <f t="shared" si="67"/>
        <v>300</v>
      </c>
      <c r="M302" s="51"/>
      <c r="N302" s="13">
        <f>Q302*$N$7</f>
        <v>352.5</v>
      </c>
      <c r="O302" s="13">
        <f>Q302*$O$7</f>
        <v>211.5</v>
      </c>
      <c r="P302" s="51"/>
      <c r="Q302" s="587">
        <v>141</v>
      </c>
      <c r="R302" s="587">
        <v>141</v>
      </c>
      <c r="S302" s="587">
        <v>141</v>
      </c>
      <c r="T302" s="562">
        <v>141</v>
      </c>
      <c r="U302" s="562">
        <v>141</v>
      </c>
      <c r="V302" s="554">
        <v>141</v>
      </c>
      <c r="W302" s="531">
        <v>130.35</v>
      </c>
      <c r="X302" s="478">
        <v>130.35</v>
      </c>
      <c r="Y302" s="478">
        <v>130.35</v>
      </c>
      <c r="Z302" s="399"/>
      <c r="AA302" s="398"/>
      <c r="AB302" s="400"/>
      <c r="AC302" s="411">
        <v>63.9</v>
      </c>
      <c r="AD302" s="411">
        <v>63.9</v>
      </c>
      <c r="AE302" s="371">
        <v>56.785624999999989</v>
      </c>
      <c r="AF302" s="303">
        <v>39.162499999999994</v>
      </c>
      <c r="AG302" s="289">
        <v>39.162499999999994</v>
      </c>
      <c r="AH302" s="277">
        <v>31.33</v>
      </c>
      <c r="AI302" s="263">
        <v>31.33</v>
      </c>
      <c r="AJ302" s="263">
        <v>31.33</v>
      </c>
      <c r="AK302" s="208">
        <v>27.983339999999998</v>
      </c>
      <c r="AL302" s="208">
        <v>27.983339999999998</v>
      </c>
      <c r="AM302" s="208">
        <v>27.983339999999998</v>
      </c>
      <c r="AN302" s="208">
        <v>27.983339999999998</v>
      </c>
      <c r="AO302" s="208">
        <v>25.237500000000001</v>
      </c>
      <c r="AP302" s="190">
        <v>20.190000000000001</v>
      </c>
      <c r="AQ302" s="312">
        <f t="shared" ca="1" si="56"/>
        <v>1</v>
      </c>
      <c r="AS302" s="34"/>
      <c r="AT302" s="34"/>
      <c r="AU302" s="34"/>
      <c r="AV302" s="34"/>
      <c r="AW302" s="34"/>
      <c r="AX302" s="34"/>
    </row>
    <row r="303" spans="1:50" s="144" customFormat="1" ht="23.1" customHeight="1" x14ac:dyDescent="0.25">
      <c r="A303" s="566" t="s">
        <v>968</v>
      </c>
      <c r="B303" s="2">
        <v>4758</v>
      </c>
      <c r="C303" s="2" t="s">
        <v>507</v>
      </c>
      <c r="D303" s="3" t="s">
        <v>971</v>
      </c>
      <c r="E303" s="116">
        <f t="shared" si="69"/>
        <v>600</v>
      </c>
      <c r="F303" s="117">
        <f t="shared" si="69"/>
        <v>400</v>
      </c>
      <c r="G303" s="101"/>
      <c r="H303" s="2"/>
      <c r="I303" s="2"/>
      <c r="J303" s="47"/>
      <c r="K303" s="202">
        <f t="shared" si="67"/>
        <v>600</v>
      </c>
      <c r="L303" s="202">
        <f t="shared" si="67"/>
        <v>400</v>
      </c>
      <c r="M303" s="51"/>
      <c r="N303" s="13">
        <f>Q303*$N$7</f>
        <v>525</v>
      </c>
      <c r="O303" s="13">
        <f>Q303*$O$7</f>
        <v>315</v>
      </c>
      <c r="P303" s="51"/>
      <c r="Q303" s="587">
        <v>210</v>
      </c>
      <c r="R303" s="587">
        <v>210</v>
      </c>
      <c r="S303" s="587">
        <v>210</v>
      </c>
      <c r="T303" s="562">
        <v>210</v>
      </c>
      <c r="U303" s="562">
        <v>210</v>
      </c>
      <c r="V303" s="554">
        <v>244</v>
      </c>
      <c r="W303" s="546">
        <v>244</v>
      </c>
      <c r="X303" s="478">
        <v>225.79</v>
      </c>
      <c r="Y303" s="478">
        <v>225.79</v>
      </c>
      <c r="Z303" s="399">
        <v>230.85</v>
      </c>
      <c r="AA303" s="398">
        <v>171</v>
      </c>
      <c r="AB303" s="400">
        <v>171</v>
      </c>
      <c r="AC303" s="411">
        <v>171</v>
      </c>
      <c r="AD303" s="411">
        <v>171</v>
      </c>
      <c r="AE303" s="371">
        <v>126.675625</v>
      </c>
      <c r="AF303" s="303">
        <v>87.362499999999997</v>
      </c>
      <c r="AG303" s="289">
        <v>87.362499999999997</v>
      </c>
      <c r="AH303" s="277">
        <v>69.89</v>
      </c>
      <c r="AI303" s="263">
        <v>69.89</v>
      </c>
      <c r="AJ303" s="263">
        <v>69.89</v>
      </c>
      <c r="AK303" s="208">
        <v>62.39772</v>
      </c>
      <c r="AL303" s="208">
        <v>62.39772</v>
      </c>
      <c r="AM303" s="208">
        <v>62.39772</v>
      </c>
      <c r="AN303" s="208">
        <v>62.39772</v>
      </c>
      <c r="AO303" s="208">
        <v>56.275000000000006</v>
      </c>
      <c r="AP303" s="190">
        <v>45.02</v>
      </c>
      <c r="AQ303" s="312">
        <f t="shared" ca="1" si="56"/>
        <v>1</v>
      </c>
      <c r="AS303" s="34"/>
      <c r="AT303" s="34"/>
      <c r="AU303" s="34"/>
      <c r="AV303" s="34"/>
      <c r="AW303" s="34"/>
      <c r="AX303" s="34"/>
    </row>
    <row r="304" spans="1:50" s="144" customFormat="1" ht="23.1" customHeight="1" x14ac:dyDescent="0.25">
      <c r="A304" s="566" t="s">
        <v>968</v>
      </c>
      <c r="B304" s="2"/>
      <c r="C304" s="2" t="s">
        <v>779</v>
      </c>
      <c r="D304" s="3" t="s">
        <v>972</v>
      </c>
      <c r="E304" s="116">
        <f t="shared" si="69"/>
        <v>700</v>
      </c>
      <c r="F304" s="117">
        <f t="shared" si="69"/>
        <v>400</v>
      </c>
      <c r="G304" s="101"/>
      <c r="H304" s="2"/>
      <c r="I304" s="2"/>
      <c r="J304" s="33"/>
      <c r="K304" s="202">
        <f t="shared" si="67"/>
        <v>700</v>
      </c>
      <c r="L304" s="202">
        <f t="shared" si="67"/>
        <v>400</v>
      </c>
      <c r="M304" s="51"/>
      <c r="N304" s="13">
        <f>Q304*$N$7</f>
        <v>625</v>
      </c>
      <c r="O304" s="13">
        <f>Q304*$O$7</f>
        <v>375</v>
      </c>
      <c r="P304" s="51"/>
      <c r="Q304" s="587">
        <v>250</v>
      </c>
      <c r="R304" s="587">
        <v>250</v>
      </c>
      <c r="S304" s="587">
        <v>250</v>
      </c>
      <c r="T304" s="562">
        <v>250</v>
      </c>
      <c r="U304" s="562">
        <v>250</v>
      </c>
      <c r="V304" s="554">
        <v>209.84</v>
      </c>
      <c r="W304" s="541">
        <v>85.15</v>
      </c>
      <c r="X304" s="399">
        <v>68.12</v>
      </c>
      <c r="Y304" s="399">
        <v>68.12</v>
      </c>
      <c r="Z304" s="398">
        <v>68.12</v>
      </c>
      <c r="AA304" s="398">
        <v>68.12</v>
      </c>
      <c r="AB304" s="436">
        <v>68.12</v>
      </c>
      <c r="AC304" s="409">
        <v>68.12</v>
      </c>
      <c r="AD304" s="409">
        <v>68.12</v>
      </c>
      <c r="AE304" s="370">
        <v>42.55</v>
      </c>
      <c r="AF304" s="305">
        <v>34.04</v>
      </c>
      <c r="AG304" s="289">
        <v>39.162499999999994</v>
      </c>
      <c r="AH304" s="277">
        <f ca="1">AQ304*1.43</f>
        <v>1.43</v>
      </c>
      <c r="AI304" s="263">
        <f ca="1">AQ304*1.43</f>
        <v>1.43</v>
      </c>
      <c r="AJ304" s="263">
        <v>35.249499999999998</v>
      </c>
      <c r="AK304" s="205">
        <v>35.249499999999998</v>
      </c>
      <c r="AL304" s="205">
        <v>35.249499999999998</v>
      </c>
      <c r="AM304" s="205">
        <v>35.249499999999998</v>
      </c>
      <c r="AN304" s="205">
        <v>35.249499999999998</v>
      </c>
      <c r="AO304" s="208">
        <v>30.8125</v>
      </c>
      <c r="AP304" s="191">
        <v>24.65</v>
      </c>
      <c r="AQ304" s="312">
        <f t="shared" ca="1" si="56"/>
        <v>1</v>
      </c>
      <c r="AS304" s="34"/>
      <c r="AT304" s="34"/>
      <c r="AU304" s="34"/>
      <c r="AV304" s="34"/>
      <c r="AW304" s="34"/>
      <c r="AX304" s="34"/>
    </row>
    <row r="305" spans="1:50" s="144" customFormat="1" ht="23.1" customHeight="1" x14ac:dyDescent="0.25">
      <c r="A305" s="566" t="s">
        <v>968</v>
      </c>
      <c r="B305" s="2"/>
      <c r="C305" s="2" t="s">
        <v>779</v>
      </c>
      <c r="D305" s="3" t="s">
        <v>973</v>
      </c>
      <c r="E305" s="116">
        <f t="shared" si="69"/>
        <v>1100</v>
      </c>
      <c r="F305" s="117">
        <f t="shared" si="69"/>
        <v>700</v>
      </c>
      <c r="G305" s="101"/>
      <c r="H305" s="2"/>
      <c r="I305" s="2"/>
      <c r="J305" s="33"/>
      <c r="K305" s="202">
        <f t="shared" si="67"/>
        <v>1100</v>
      </c>
      <c r="L305" s="202">
        <f t="shared" si="67"/>
        <v>700</v>
      </c>
      <c r="M305" s="51"/>
      <c r="N305" s="13">
        <f t="shared" si="65"/>
        <v>1051.7749999999999</v>
      </c>
      <c r="O305" s="13">
        <f t="shared" si="66"/>
        <v>631.06499999999994</v>
      </c>
      <c r="P305" s="51"/>
      <c r="Q305" s="587">
        <v>420.71</v>
      </c>
      <c r="R305" s="587">
        <v>420.71</v>
      </c>
      <c r="S305" s="587">
        <v>420.71</v>
      </c>
      <c r="T305" s="562">
        <v>420.71</v>
      </c>
      <c r="U305" s="562">
        <v>420.71</v>
      </c>
      <c r="V305" s="554">
        <v>420.71</v>
      </c>
      <c r="W305" s="541">
        <v>150.05000000000001</v>
      </c>
      <c r="X305" s="399">
        <v>120.04</v>
      </c>
      <c r="Y305" s="399">
        <v>120.04</v>
      </c>
      <c r="Z305" s="398">
        <v>120.04</v>
      </c>
      <c r="AA305" s="398">
        <v>120.04</v>
      </c>
      <c r="AB305" s="436">
        <v>120.04</v>
      </c>
      <c r="AC305" s="409">
        <v>120.04</v>
      </c>
      <c r="AD305" s="409">
        <v>120.04</v>
      </c>
      <c r="AE305" s="370">
        <v>75</v>
      </c>
      <c r="AF305" s="305">
        <v>60</v>
      </c>
      <c r="AG305" s="289">
        <v>39.162499999999994</v>
      </c>
      <c r="AH305" s="277">
        <f t="shared" ref="AH305:AH306" ca="1" si="70">AQ305*1.43</f>
        <v>1.43</v>
      </c>
      <c r="AI305" s="263">
        <f t="shared" ref="AI305:AI310" ca="1" si="71">AQ305*1.43</f>
        <v>1.43</v>
      </c>
      <c r="AJ305" s="263">
        <v>61.847499999999997</v>
      </c>
      <c r="AK305" s="205">
        <v>61.847499999999997</v>
      </c>
      <c r="AL305" s="205">
        <v>61.847499999999997</v>
      </c>
      <c r="AM305" s="205">
        <v>61.847499999999997</v>
      </c>
      <c r="AN305" s="205">
        <v>61.847499999999997</v>
      </c>
      <c r="AO305" s="208">
        <v>54.0625</v>
      </c>
      <c r="AP305" s="191">
        <v>43.25</v>
      </c>
      <c r="AQ305" s="312">
        <f t="shared" ca="1" si="56"/>
        <v>1</v>
      </c>
      <c r="AS305" s="34"/>
      <c r="AT305" s="34"/>
      <c r="AU305" s="34"/>
      <c r="AV305" s="34"/>
      <c r="AW305" s="34"/>
      <c r="AX305" s="34"/>
    </row>
    <row r="306" spans="1:50" s="144" customFormat="1" ht="23.1" customHeight="1" x14ac:dyDescent="0.25">
      <c r="A306" s="566" t="s">
        <v>968</v>
      </c>
      <c r="B306" s="2"/>
      <c r="C306" s="2" t="s">
        <v>779</v>
      </c>
      <c r="D306" s="3" t="s">
        <v>974</v>
      </c>
      <c r="E306" s="116">
        <f t="shared" si="69"/>
        <v>1200</v>
      </c>
      <c r="F306" s="117">
        <f t="shared" si="69"/>
        <v>800</v>
      </c>
      <c r="G306" s="101"/>
      <c r="H306" s="2"/>
      <c r="I306" s="2"/>
      <c r="J306" s="33"/>
      <c r="K306" s="202">
        <f t="shared" si="67"/>
        <v>1200</v>
      </c>
      <c r="L306" s="202">
        <f t="shared" si="67"/>
        <v>800</v>
      </c>
      <c r="M306" s="51"/>
      <c r="N306" s="13">
        <f t="shared" si="65"/>
        <v>1197.5</v>
      </c>
      <c r="O306" s="13">
        <f t="shared" si="66"/>
        <v>718.5</v>
      </c>
      <c r="P306" s="51"/>
      <c r="Q306" s="587">
        <v>479</v>
      </c>
      <c r="R306" s="587">
        <v>479</v>
      </c>
      <c r="S306" s="587">
        <v>479</v>
      </c>
      <c r="T306" s="562">
        <v>479</v>
      </c>
      <c r="U306" s="562">
        <v>479</v>
      </c>
      <c r="V306" s="554">
        <v>314.49</v>
      </c>
      <c r="W306" s="541">
        <v>161.91249999999999</v>
      </c>
      <c r="X306" s="399">
        <v>129.53</v>
      </c>
      <c r="Y306" s="399">
        <v>129.53</v>
      </c>
      <c r="Z306" s="398">
        <v>129.53</v>
      </c>
      <c r="AA306" s="398">
        <v>129.53</v>
      </c>
      <c r="AB306" s="436">
        <v>129.53</v>
      </c>
      <c r="AC306" s="409">
        <v>129.53</v>
      </c>
      <c r="AD306" s="409">
        <v>129.53</v>
      </c>
      <c r="AE306" s="370">
        <v>80.924999999999997</v>
      </c>
      <c r="AF306" s="305">
        <v>64.739999999999995</v>
      </c>
      <c r="AG306" s="289">
        <v>39.162499999999994</v>
      </c>
      <c r="AH306" s="277">
        <f t="shared" ca="1" si="70"/>
        <v>1.43</v>
      </c>
      <c r="AI306" s="263">
        <f t="shared" ca="1" si="71"/>
        <v>1.43</v>
      </c>
      <c r="AJ306" s="263">
        <v>64.492999999999995</v>
      </c>
      <c r="AK306" s="205">
        <v>64.492999999999995</v>
      </c>
      <c r="AL306" s="205">
        <v>64.492999999999995</v>
      </c>
      <c r="AM306" s="205">
        <v>64.492999999999995</v>
      </c>
      <c r="AN306" s="205">
        <v>64.492999999999995</v>
      </c>
      <c r="AO306" s="208">
        <v>56.375</v>
      </c>
      <c r="AP306" s="191">
        <v>45.1</v>
      </c>
      <c r="AQ306" s="312">
        <f t="shared" ca="1" si="56"/>
        <v>1</v>
      </c>
      <c r="AS306" s="34"/>
      <c r="AT306" s="34"/>
      <c r="AU306" s="34"/>
      <c r="AV306" s="34"/>
      <c r="AW306" s="34"/>
      <c r="AX306" s="34"/>
    </row>
    <row r="307" spans="1:50" s="144" customFormat="1" ht="23.1" customHeight="1" x14ac:dyDescent="0.25">
      <c r="A307" s="566" t="s">
        <v>968</v>
      </c>
      <c r="B307" s="2"/>
      <c r="C307" s="2" t="s">
        <v>779</v>
      </c>
      <c r="D307" s="3" t="s">
        <v>975</v>
      </c>
      <c r="E307" s="116">
        <f t="shared" si="69"/>
        <v>1300</v>
      </c>
      <c r="F307" s="117">
        <f t="shared" si="69"/>
        <v>800</v>
      </c>
      <c r="G307" s="101"/>
      <c r="H307" s="2"/>
      <c r="I307" s="2"/>
      <c r="J307" s="33"/>
      <c r="K307" s="202">
        <f t="shared" si="67"/>
        <v>1300</v>
      </c>
      <c r="L307" s="202">
        <f t="shared" si="67"/>
        <v>800</v>
      </c>
      <c r="M307" s="51"/>
      <c r="N307" s="13">
        <f t="shared" si="65"/>
        <v>1250</v>
      </c>
      <c r="O307" s="13">
        <f t="shared" si="66"/>
        <v>750</v>
      </c>
      <c r="P307" s="51"/>
      <c r="Q307" s="587">
        <v>500</v>
      </c>
      <c r="R307" s="587">
        <v>500</v>
      </c>
      <c r="S307" s="587">
        <v>500</v>
      </c>
      <c r="T307" s="562">
        <v>500</v>
      </c>
      <c r="U307" s="562">
        <v>500</v>
      </c>
      <c r="V307" s="554">
        <v>436.01</v>
      </c>
      <c r="W307" s="541">
        <v>211.57499999999999</v>
      </c>
      <c r="X307" s="399">
        <v>169.26</v>
      </c>
      <c r="Y307" s="399">
        <v>169.26</v>
      </c>
      <c r="Z307" s="398">
        <v>169.26</v>
      </c>
      <c r="AA307" s="398">
        <v>169.26</v>
      </c>
      <c r="AB307" s="436">
        <v>169.26</v>
      </c>
      <c r="AC307" s="409">
        <v>169.26</v>
      </c>
      <c r="AD307" s="409">
        <v>169.26</v>
      </c>
      <c r="AE307" s="370">
        <v>105.75</v>
      </c>
      <c r="AF307" s="305">
        <v>84.6</v>
      </c>
      <c r="AG307" s="289">
        <v>45.037500000000001</v>
      </c>
      <c r="AH307" s="277">
        <v>36.03</v>
      </c>
      <c r="AI307" s="263">
        <f t="shared" ca="1" si="71"/>
        <v>1.43</v>
      </c>
      <c r="AJ307" s="263">
        <v>83.798000000000002</v>
      </c>
      <c r="AK307" s="205">
        <v>83.798000000000002</v>
      </c>
      <c r="AL307" s="205">
        <v>83.798000000000002</v>
      </c>
      <c r="AM307" s="205">
        <v>83.798000000000002</v>
      </c>
      <c r="AN307" s="205">
        <v>83.798000000000002</v>
      </c>
      <c r="AO307" s="208">
        <v>73.25</v>
      </c>
      <c r="AP307" s="191">
        <v>58.6</v>
      </c>
      <c r="AQ307" s="312">
        <f t="shared" ref="AQ307:AQ342" ca="1" si="72">Q307/OFFSET(Q307,0,1)</f>
        <v>1</v>
      </c>
      <c r="AS307" s="34"/>
      <c r="AT307" s="34"/>
      <c r="AU307" s="34"/>
      <c r="AV307" s="34"/>
      <c r="AW307" s="34"/>
      <c r="AX307" s="34"/>
    </row>
    <row r="308" spans="1:50" s="144" customFormat="1" ht="23.1" customHeight="1" x14ac:dyDescent="0.25">
      <c r="A308" s="566" t="s">
        <v>968</v>
      </c>
      <c r="B308" s="2"/>
      <c r="C308" s="2" t="s">
        <v>779</v>
      </c>
      <c r="D308" s="3" t="s">
        <v>976</v>
      </c>
      <c r="E308" s="116">
        <f t="shared" si="69"/>
        <v>1500</v>
      </c>
      <c r="F308" s="117">
        <f t="shared" si="69"/>
        <v>900</v>
      </c>
      <c r="G308" s="101"/>
      <c r="H308" s="2"/>
      <c r="I308" s="2"/>
      <c r="J308" s="33"/>
      <c r="K308" s="202">
        <f t="shared" si="67"/>
        <v>1500</v>
      </c>
      <c r="L308" s="202">
        <f t="shared" si="67"/>
        <v>900</v>
      </c>
      <c r="M308" s="51"/>
      <c r="N308" s="13">
        <f t="shared" si="65"/>
        <v>1500</v>
      </c>
      <c r="O308" s="13">
        <f t="shared" si="66"/>
        <v>900</v>
      </c>
      <c r="P308" s="51"/>
      <c r="Q308" s="587">
        <v>600</v>
      </c>
      <c r="R308" s="587">
        <v>600</v>
      </c>
      <c r="S308" s="587">
        <v>600</v>
      </c>
      <c r="T308" s="562">
        <v>600</v>
      </c>
      <c r="U308" s="562">
        <v>600</v>
      </c>
      <c r="V308" s="554">
        <v>583.49</v>
      </c>
      <c r="W308" s="541">
        <v>102.65</v>
      </c>
      <c r="X308" s="399">
        <v>82.12</v>
      </c>
      <c r="Y308" s="399">
        <v>82.12</v>
      </c>
      <c r="Z308" s="398">
        <v>82.12</v>
      </c>
      <c r="AA308" s="398">
        <v>82.12</v>
      </c>
      <c r="AB308" s="436">
        <v>82.12</v>
      </c>
      <c r="AC308" s="409">
        <v>82.12</v>
      </c>
      <c r="AD308" s="409">
        <v>82.12</v>
      </c>
      <c r="AE308" s="370">
        <v>51.325000000000003</v>
      </c>
      <c r="AF308" s="305">
        <v>41.06</v>
      </c>
      <c r="AG308" s="289">
        <v>22.212499999999999</v>
      </c>
      <c r="AH308" s="277">
        <v>17.77</v>
      </c>
      <c r="AI308" s="263">
        <f t="shared" ca="1" si="71"/>
        <v>1.43</v>
      </c>
      <c r="AJ308" s="263">
        <v>41.326999999999998</v>
      </c>
      <c r="AK308" s="205">
        <v>41.326999999999998</v>
      </c>
      <c r="AL308" s="205">
        <v>41.326999999999998</v>
      </c>
      <c r="AM308" s="205">
        <v>41.326999999999998</v>
      </c>
      <c r="AN308" s="205">
        <v>41.326999999999998</v>
      </c>
      <c r="AO308" s="208">
        <v>36.125</v>
      </c>
      <c r="AP308" s="191">
        <v>28.9</v>
      </c>
      <c r="AQ308" s="312">
        <f t="shared" ca="1" si="72"/>
        <v>1</v>
      </c>
      <c r="AS308" s="34"/>
      <c r="AT308" s="34"/>
      <c r="AU308" s="34"/>
      <c r="AV308" s="34"/>
      <c r="AW308" s="34"/>
      <c r="AX308" s="34"/>
    </row>
    <row r="309" spans="1:50" s="144" customFormat="1" ht="23.1" customHeight="1" x14ac:dyDescent="0.25">
      <c r="A309" s="566" t="s">
        <v>968</v>
      </c>
      <c r="B309" s="2"/>
      <c r="C309" s="2" t="s">
        <v>779</v>
      </c>
      <c r="D309" s="3" t="s">
        <v>977</v>
      </c>
      <c r="E309" s="116">
        <f t="shared" si="69"/>
        <v>2000</v>
      </c>
      <c r="F309" s="117">
        <f t="shared" si="69"/>
        <v>1200</v>
      </c>
      <c r="G309" s="101"/>
      <c r="H309" s="2"/>
      <c r="I309" s="2"/>
      <c r="J309" s="33"/>
      <c r="K309" s="202">
        <f t="shared" si="67"/>
        <v>2000</v>
      </c>
      <c r="L309" s="202">
        <f t="shared" si="67"/>
        <v>1200</v>
      </c>
      <c r="M309" s="51"/>
      <c r="N309" s="13">
        <f t="shared" si="65"/>
        <v>2000</v>
      </c>
      <c r="O309" s="13">
        <f t="shared" si="66"/>
        <v>1200</v>
      </c>
      <c r="P309" s="51"/>
      <c r="Q309" s="587">
        <v>800</v>
      </c>
      <c r="R309" s="587">
        <v>800</v>
      </c>
      <c r="S309" s="587">
        <v>800</v>
      </c>
      <c r="T309" s="562">
        <v>800</v>
      </c>
      <c r="U309" s="562">
        <v>800</v>
      </c>
      <c r="V309" s="554">
        <v>478.89</v>
      </c>
      <c r="W309" s="541">
        <v>161.70000000000002</v>
      </c>
      <c r="X309" s="399">
        <v>129.36000000000001</v>
      </c>
      <c r="Y309" s="399">
        <v>129.36000000000001</v>
      </c>
      <c r="Z309" s="398">
        <v>129.36000000000001</v>
      </c>
      <c r="AA309" s="398">
        <v>129.36000000000001</v>
      </c>
      <c r="AB309" s="436">
        <v>129.36000000000001</v>
      </c>
      <c r="AC309" s="409">
        <v>129.36000000000001</v>
      </c>
      <c r="AD309" s="409">
        <v>129.36000000000001</v>
      </c>
      <c r="AE309" s="370">
        <v>80.824999999999989</v>
      </c>
      <c r="AF309" s="305">
        <v>64.66</v>
      </c>
      <c r="AG309" s="289">
        <v>35.362499999999997</v>
      </c>
      <c r="AH309" s="277">
        <v>28.29</v>
      </c>
      <c r="AI309" s="263">
        <f t="shared" ca="1" si="71"/>
        <v>1.43</v>
      </c>
      <c r="AJ309" s="263">
        <v>65.78</v>
      </c>
      <c r="AK309" s="205">
        <v>65.78</v>
      </c>
      <c r="AL309" s="205">
        <v>65.78</v>
      </c>
      <c r="AM309" s="205">
        <v>65.78</v>
      </c>
      <c r="AN309" s="205">
        <v>65.78</v>
      </c>
      <c r="AO309" s="208">
        <v>57.5</v>
      </c>
      <c r="AP309" s="191">
        <v>46</v>
      </c>
      <c r="AQ309" s="312">
        <f t="shared" ca="1" si="72"/>
        <v>1</v>
      </c>
      <c r="AS309" s="34"/>
      <c r="AT309" s="34"/>
      <c r="AU309" s="34"/>
      <c r="AV309" s="34"/>
      <c r="AW309" s="34"/>
      <c r="AX309" s="34"/>
    </row>
    <row r="310" spans="1:50" s="144" customFormat="1" ht="23.1" customHeight="1" x14ac:dyDescent="0.25">
      <c r="A310" s="566" t="s">
        <v>968</v>
      </c>
      <c r="B310" s="2"/>
      <c r="C310" s="2" t="s">
        <v>779</v>
      </c>
      <c r="D310" s="3" t="s">
        <v>978</v>
      </c>
      <c r="E310" s="116">
        <f t="shared" si="69"/>
        <v>3900</v>
      </c>
      <c r="F310" s="117">
        <f t="shared" si="69"/>
        <v>2400</v>
      </c>
      <c r="G310" s="101"/>
      <c r="H310" s="2"/>
      <c r="I310" s="2"/>
      <c r="J310" s="33"/>
      <c r="K310" s="202">
        <f t="shared" si="67"/>
        <v>3900</v>
      </c>
      <c r="L310" s="202">
        <f t="shared" si="67"/>
        <v>2400</v>
      </c>
      <c r="M310" s="51"/>
      <c r="N310" s="13">
        <f t="shared" si="65"/>
        <v>3850</v>
      </c>
      <c r="O310" s="13">
        <f t="shared" si="66"/>
        <v>2310</v>
      </c>
      <c r="P310" s="51"/>
      <c r="Q310" s="587">
        <v>1540</v>
      </c>
      <c r="R310" s="587">
        <v>1540</v>
      </c>
      <c r="S310" s="587">
        <v>1540</v>
      </c>
      <c r="T310" s="562">
        <v>1540</v>
      </c>
      <c r="U310" s="562">
        <v>1540</v>
      </c>
      <c r="V310" s="554">
        <v>1446.13</v>
      </c>
      <c r="W310" s="541">
        <v>161.70000000000002</v>
      </c>
      <c r="X310" s="399">
        <v>129.36000000000001</v>
      </c>
      <c r="Y310" s="399">
        <v>129.36000000000001</v>
      </c>
      <c r="Z310" s="398">
        <v>129.36000000000001</v>
      </c>
      <c r="AA310" s="398">
        <v>129.36000000000001</v>
      </c>
      <c r="AB310" s="436">
        <v>129.36000000000001</v>
      </c>
      <c r="AC310" s="409">
        <v>129.36000000000001</v>
      </c>
      <c r="AD310" s="409">
        <v>129.36000000000001</v>
      </c>
      <c r="AE310" s="370">
        <v>80.824999999999989</v>
      </c>
      <c r="AF310" s="305">
        <v>64.66</v>
      </c>
      <c r="AG310" s="289">
        <v>35.362499999999997</v>
      </c>
      <c r="AH310" s="277">
        <v>28.29</v>
      </c>
      <c r="AI310" s="263">
        <f t="shared" ca="1" si="71"/>
        <v>1.43</v>
      </c>
      <c r="AJ310" s="263">
        <v>65.78</v>
      </c>
      <c r="AK310" s="205">
        <v>65.78</v>
      </c>
      <c r="AL310" s="205">
        <v>65.78</v>
      </c>
      <c r="AM310" s="205">
        <v>65.78</v>
      </c>
      <c r="AN310" s="205">
        <v>65.78</v>
      </c>
      <c r="AO310" s="208">
        <v>57.5</v>
      </c>
      <c r="AP310" s="191">
        <v>46</v>
      </c>
      <c r="AQ310" s="312">
        <f t="shared" ca="1" si="72"/>
        <v>1</v>
      </c>
      <c r="AS310" s="34"/>
      <c r="AT310" s="34"/>
      <c r="AU310" s="34"/>
      <c r="AV310" s="34"/>
      <c r="AW310" s="34"/>
      <c r="AX310" s="34"/>
    </row>
    <row r="311" spans="1:50" s="144" customFormat="1" ht="12" customHeight="1" x14ac:dyDescent="0.25">
      <c r="A311" s="2"/>
      <c r="B311" s="2"/>
      <c r="C311" s="2"/>
      <c r="D311" s="136"/>
      <c r="E311" s="138"/>
      <c r="F311" s="139"/>
      <c r="G311" s="99"/>
      <c r="H311" s="2"/>
      <c r="I311" s="2"/>
      <c r="J311" s="33"/>
      <c r="K311" s="202">
        <f t="shared" si="67"/>
        <v>0</v>
      </c>
      <c r="L311" s="202">
        <f t="shared" si="67"/>
        <v>0</v>
      </c>
      <c r="M311" s="51"/>
      <c r="N311" s="13"/>
      <c r="O311" s="13"/>
      <c r="P311" s="51"/>
      <c r="Q311" s="398"/>
      <c r="R311" s="398"/>
      <c r="S311" s="398"/>
      <c r="T311" s="398"/>
      <c r="U311" s="398"/>
      <c r="V311" s="398"/>
      <c r="W311" s="398"/>
      <c r="X311" s="398"/>
      <c r="Y311" s="398"/>
      <c r="Z311" s="398"/>
      <c r="AA311" s="398"/>
      <c r="AB311" s="400"/>
      <c r="AC311" s="403"/>
      <c r="AD311" s="403"/>
      <c r="AE311" s="370"/>
      <c r="AF311" s="317"/>
      <c r="AG311" s="315"/>
      <c r="AH311" s="316"/>
      <c r="AI311" s="318"/>
      <c r="AJ311" s="318"/>
      <c r="AK311" s="204"/>
      <c r="AL311" s="204"/>
      <c r="AM311" s="204"/>
      <c r="AN311" s="204"/>
      <c r="AO311" s="209"/>
      <c r="AP311" s="191"/>
      <c r="AQ311" s="312" t="e">
        <f t="shared" ca="1" si="72"/>
        <v>#DIV/0!</v>
      </c>
      <c r="AS311" s="34"/>
      <c r="AT311" s="34"/>
      <c r="AU311" s="34"/>
      <c r="AV311" s="34"/>
      <c r="AW311" s="34"/>
      <c r="AX311" s="34"/>
    </row>
    <row r="312" spans="1:50" s="144" customFormat="1" ht="23.1" customHeight="1" x14ac:dyDescent="0.25">
      <c r="A312" s="2"/>
      <c r="B312" s="2"/>
      <c r="C312" s="2"/>
      <c r="D312" s="615" t="s">
        <v>597</v>
      </c>
      <c r="E312" s="615"/>
      <c r="F312" s="615"/>
      <c r="G312" s="615"/>
      <c r="H312" s="615"/>
      <c r="I312" s="615"/>
      <c r="J312" s="34"/>
      <c r="K312" s="202">
        <f t="shared" si="67"/>
        <v>0</v>
      </c>
      <c r="L312" s="202">
        <f t="shared" si="67"/>
        <v>0</v>
      </c>
      <c r="M312" s="2"/>
      <c r="N312" s="13"/>
      <c r="O312" s="13"/>
      <c r="P312" s="2"/>
      <c r="Q312" s="594">
        <v>45589</v>
      </c>
      <c r="R312" s="594">
        <v>45589</v>
      </c>
      <c r="S312" s="594">
        <v>45589</v>
      </c>
      <c r="T312" s="582">
        <v>45569</v>
      </c>
      <c r="U312" s="582">
        <v>45569</v>
      </c>
      <c r="V312" s="563">
        <v>45483</v>
      </c>
      <c r="W312" s="540">
        <v>45455</v>
      </c>
      <c r="X312" s="475"/>
      <c r="Y312" s="475"/>
      <c r="Z312" s="475"/>
      <c r="AA312" s="398"/>
      <c r="AB312" s="400"/>
      <c r="AC312" s="403"/>
      <c r="AD312" s="403"/>
      <c r="AE312" s="340"/>
      <c r="AF312" s="342"/>
      <c r="AG312" s="322"/>
      <c r="AH312" s="316"/>
      <c r="AI312" s="318"/>
      <c r="AJ312" s="318"/>
      <c r="AK312" s="204"/>
      <c r="AL312" s="204"/>
      <c r="AM312" s="204"/>
      <c r="AN312" s="204"/>
      <c r="AO312" s="209"/>
      <c r="AP312" s="191"/>
      <c r="AQ312" s="312">
        <f t="shared" ca="1" si="72"/>
        <v>1</v>
      </c>
      <c r="AS312" s="34"/>
      <c r="AT312" s="34"/>
      <c r="AU312" s="34"/>
      <c r="AV312" s="34"/>
      <c r="AW312" s="34"/>
      <c r="AX312" s="34"/>
    </row>
    <row r="313" spans="1:50" s="144" customFormat="1" ht="23.1" customHeight="1" x14ac:dyDescent="0.25">
      <c r="A313" s="2"/>
      <c r="B313" s="2"/>
      <c r="C313" s="2" t="s">
        <v>779</v>
      </c>
      <c r="D313" s="120" t="s">
        <v>874</v>
      </c>
      <c r="E313" s="116">
        <f t="shared" ref="E313:F318" si="73">K313</f>
        <v>2400</v>
      </c>
      <c r="F313" s="117">
        <f t="shared" si="73"/>
        <v>1500</v>
      </c>
      <c r="G313" s="101"/>
      <c r="H313" s="2"/>
      <c r="I313" s="2"/>
      <c r="J313" s="33"/>
      <c r="K313" s="202">
        <f t="shared" si="67"/>
        <v>2400</v>
      </c>
      <c r="L313" s="202">
        <f t="shared" si="67"/>
        <v>1500</v>
      </c>
      <c r="M313" s="51"/>
      <c r="N313" s="13">
        <f t="shared" ref="N313:N317" si="74">Q313*$N$7</f>
        <v>2385</v>
      </c>
      <c r="O313" s="13">
        <f t="shared" ref="O313:O317" si="75">Q313*$O$7</f>
        <v>1431</v>
      </c>
      <c r="P313" s="51"/>
      <c r="Q313" s="587">
        <v>954</v>
      </c>
      <c r="R313" s="587">
        <v>954</v>
      </c>
      <c r="S313" s="587">
        <v>954</v>
      </c>
      <c r="T313" s="562">
        <v>954</v>
      </c>
      <c r="U313" s="562">
        <v>954</v>
      </c>
      <c r="V313" s="554">
        <v>954</v>
      </c>
      <c r="W313" s="467">
        <v>954</v>
      </c>
      <c r="X313" s="467">
        <v>954</v>
      </c>
      <c r="Y313" s="467">
        <v>954</v>
      </c>
      <c r="Z313" s="467">
        <v>954</v>
      </c>
      <c r="AA313" s="443">
        <v>954</v>
      </c>
      <c r="AB313" s="436">
        <v>1196.25</v>
      </c>
      <c r="AC313" s="409">
        <v>1196.25</v>
      </c>
      <c r="AD313" s="409">
        <v>1196.25</v>
      </c>
      <c r="AE313" s="370">
        <v>747.65625</v>
      </c>
      <c r="AF313" s="300">
        <v>598.125</v>
      </c>
      <c r="AG313" s="289">
        <v>598.125</v>
      </c>
      <c r="AH313" s="277">
        <v>478.5</v>
      </c>
      <c r="AI313" s="263">
        <v>478.5</v>
      </c>
      <c r="AJ313" s="263">
        <v>478.5</v>
      </c>
      <c r="AK313" s="205">
        <v>478.5</v>
      </c>
      <c r="AL313" s="205">
        <v>478.5</v>
      </c>
      <c r="AM313" s="205">
        <v>478.5</v>
      </c>
      <c r="AN313" s="205">
        <v>478.5</v>
      </c>
      <c r="AO313" s="208">
        <v>745</v>
      </c>
      <c r="AP313" s="54"/>
      <c r="AQ313" s="312">
        <f t="shared" ca="1" si="72"/>
        <v>1</v>
      </c>
      <c r="AS313" s="34"/>
      <c r="AT313" s="34"/>
      <c r="AU313" s="34"/>
      <c r="AV313" s="34"/>
      <c r="AW313" s="34"/>
      <c r="AX313" s="34"/>
    </row>
    <row r="314" spans="1:50" s="144" customFormat="1" ht="23.1" customHeight="1" x14ac:dyDescent="0.25">
      <c r="A314" s="2"/>
      <c r="B314" s="2"/>
      <c r="C314" s="2" t="s">
        <v>779</v>
      </c>
      <c r="D314" s="120" t="s">
        <v>943</v>
      </c>
      <c r="E314" s="116">
        <f t="shared" si="73"/>
        <v>2400</v>
      </c>
      <c r="F314" s="117">
        <f t="shared" si="73"/>
        <v>1500</v>
      </c>
      <c r="G314" s="101"/>
      <c r="H314" s="2"/>
      <c r="I314" s="2"/>
      <c r="J314" s="33"/>
      <c r="K314" s="202">
        <f t="shared" si="67"/>
        <v>2400</v>
      </c>
      <c r="L314" s="202">
        <f t="shared" si="67"/>
        <v>1500</v>
      </c>
      <c r="M314" s="51"/>
      <c r="N314" s="13">
        <f t="shared" si="74"/>
        <v>2385</v>
      </c>
      <c r="O314" s="13">
        <f t="shared" si="75"/>
        <v>1431</v>
      </c>
      <c r="P314" s="51"/>
      <c r="Q314" s="587">
        <v>954</v>
      </c>
      <c r="R314" s="587">
        <v>954</v>
      </c>
      <c r="S314" s="587">
        <v>954</v>
      </c>
      <c r="T314" s="562">
        <v>954</v>
      </c>
      <c r="U314" s="562">
        <v>954</v>
      </c>
      <c r="V314" s="554">
        <v>954</v>
      </c>
      <c r="W314" s="467">
        <v>954</v>
      </c>
      <c r="X314" s="467">
        <v>954</v>
      </c>
      <c r="Y314" s="467">
        <v>954</v>
      </c>
      <c r="Z314" s="467">
        <v>954</v>
      </c>
      <c r="AA314" s="443">
        <v>954</v>
      </c>
      <c r="AB314" s="436">
        <v>953.34</v>
      </c>
      <c r="AC314" s="409">
        <v>953.34</v>
      </c>
      <c r="AD314" s="409">
        <v>953.34</v>
      </c>
      <c r="AE314" s="370">
        <v>566.66250000000002</v>
      </c>
      <c r="AF314" s="305">
        <v>453.33</v>
      </c>
      <c r="AG314" s="289">
        <v>1396</v>
      </c>
      <c r="AH314" s="277">
        <v>1116.8</v>
      </c>
      <c r="AI314" s="263">
        <v>1116.8</v>
      </c>
      <c r="AJ314" s="263"/>
      <c r="AK314" s="205">
        <v>1116.8</v>
      </c>
      <c r="AL314" s="205">
        <v>1116.8</v>
      </c>
      <c r="AM314" s="205">
        <v>1116.8</v>
      </c>
      <c r="AN314" s="205">
        <v>1116.8</v>
      </c>
      <c r="AO314" s="208"/>
      <c r="AP314" s="54"/>
      <c r="AQ314" s="312">
        <f t="shared" ca="1" si="72"/>
        <v>1</v>
      </c>
      <c r="AS314" s="34"/>
      <c r="AT314" s="34"/>
      <c r="AU314" s="34"/>
      <c r="AV314" s="34"/>
      <c r="AW314" s="34"/>
      <c r="AX314" s="34"/>
    </row>
    <row r="315" spans="1:50" ht="23.1" customHeight="1" x14ac:dyDescent="0.25">
      <c r="A315" s="539" t="s">
        <v>952</v>
      </c>
      <c r="C315" s="2" t="s">
        <v>779</v>
      </c>
      <c r="D315" s="145" t="s">
        <v>494</v>
      </c>
      <c r="E315" s="116">
        <f t="shared" si="73"/>
        <v>12400</v>
      </c>
      <c r="F315" s="117">
        <f t="shared" si="73"/>
        <v>7500</v>
      </c>
      <c r="G315" s="101"/>
      <c r="K315" s="202">
        <f t="shared" si="67"/>
        <v>12400</v>
      </c>
      <c r="L315" s="202">
        <f t="shared" si="67"/>
        <v>7500</v>
      </c>
      <c r="M315" s="51"/>
      <c r="N315" s="13">
        <f t="shared" si="74"/>
        <v>12375</v>
      </c>
      <c r="O315" s="13">
        <f t="shared" si="75"/>
        <v>7425</v>
      </c>
      <c r="P315" s="51"/>
      <c r="Q315" s="587">
        <v>4950</v>
      </c>
      <c r="R315" s="587">
        <v>4950</v>
      </c>
      <c r="S315" s="587">
        <v>4950</v>
      </c>
      <c r="T315" s="562">
        <v>4950</v>
      </c>
      <c r="U315" s="562">
        <v>4950</v>
      </c>
      <c r="V315" s="554">
        <v>4950</v>
      </c>
      <c r="W315" s="538">
        <v>4950</v>
      </c>
      <c r="X315" s="467">
        <v>4950</v>
      </c>
      <c r="Y315" s="467">
        <v>4950</v>
      </c>
      <c r="Z315" s="467">
        <v>4950</v>
      </c>
      <c r="AA315" s="398">
        <v>4275</v>
      </c>
      <c r="AB315" s="436">
        <v>4275</v>
      </c>
      <c r="AC315" s="409">
        <v>4275</v>
      </c>
      <c r="AD315" s="409">
        <v>4275</v>
      </c>
      <c r="AE315" s="370">
        <v>1382.1375</v>
      </c>
      <c r="AF315" s="305">
        <v>1105.71</v>
      </c>
      <c r="AG315" s="289">
        <v>1396</v>
      </c>
      <c r="AH315" s="277">
        <v>1116.8</v>
      </c>
      <c r="AI315" s="263">
        <v>1116.8</v>
      </c>
      <c r="AJ315" s="263">
        <v>1116.8</v>
      </c>
      <c r="AK315" s="205">
        <v>1116.8</v>
      </c>
      <c r="AL315" s="205">
        <v>1116.8</v>
      </c>
      <c r="AM315" s="205">
        <v>1116.8</v>
      </c>
      <c r="AN315" s="205">
        <v>1116.8</v>
      </c>
      <c r="AO315" s="208"/>
      <c r="AP315" s="54"/>
      <c r="AQ315" s="312">
        <f t="shared" ca="1" si="72"/>
        <v>1</v>
      </c>
    </row>
    <row r="316" spans="1:50" ht="23.1" customHeight="1" x14ac:dyDescent="0.25">
      <c r="A316" s="539" t="s">
        <v>952</v>
      </c>
      <c r="C316" s="2" t="s">
        <v>779</v>
      </c>
      <c r="D316" s="145" t="s">
        <v>893</v>
      </c>
      <c r="E316" s="116">
        <f t="shared" si="73"/>
        <v>5600</v>
      </c>
      <c r="F316" s="117">
        <f t="shared" si="73"/>
        <v>3400</v>
      </c>
      <c r="G316" s="101"/>
      <c r="K316" s="202">
        <f t="shared" si="67"/>
        <v>5600</v>
      </c>
      <c r="L316" s="202">
        <f t="shared" si="67"/>
        <v>3400</v>
      </c>
      <c r="M316" s="51"/>
      <c r="N316" s="13">
        <f t="shared" si="74"/>
        <v>5528.55</v>
      </c>
      <c r="O316" s="13">
        <f t="shared" si="75"/>
        <v>3317.13</v>
      </c>
      <c r="P316" s="51"/>
      <c r="Q316" s="587">
        <v>2211.42</v>
      </c>
      <c r="R316" s="587">
        <v>2211.42</v>
      </c>
      <c r="S316" s="587">
        <v>2211.42</v>
      </c>
      <c r="T316" s="562">
        <v>2211.42</v>
      </c>
      <c r="U316" s="562">
        <v>2211.42</v>
      </c>
      <c r="V316" s="554">
        <v>2211.42</v>
      </c>
      <c r="W316" s="538">
        <v>2211.42</v>
      </c>
      <c r="X316" s="467">
        <v>2211.42</v>
      </c>
      <c r="Y316" s="467">
        <v>2211.42</v>
      </c>
      <c r="Z316" s="467">
        <v>2211.42</v>
      </c>
      <c r="AA316" s="398">
        <v>4275</v>
      </c>
      <c r="AB316" s="436">
        <v>4275</v>
      </c>
      <c r="AC316" s="409">
        <v>4275</v>
      </c>
      <c r="AD316" s="409">
        <v>4275</v>
      </c>
      <c r="AE316" s="370">
        <v>1382.1375</v>
      </c>
      <c r="AF316" s="305">
        <v>1105.71</v>
      </c>
      <c r="AG316" s="289">
        <v>1396</v>
      </c>
      <c r="AH316" s="277">
        <v>1116.8</v>
      </c>
      <c r="AI316" s="263">
        <v>1116.8</v>
      </c>
      <c r="AJ316" s="263">
        <v>1116.8</v>
      </c>
      <c r="AK316" s="205">
        <v>1116.8</v>
      </c>
      <c r="AL316" s="205">
        <v>1116.8</v>
      </c>
      <c r="AM316" s="205">
        <v>1116.8</v>
      </c>
      <c r="AN316" s="205">
        <v>1116.8</v>
      </c>
      <c r="AO316" s="208"/>
      <c r="AP316" s="54"/>
      <c r="AQ316" s="312">
        <f t="shared" ca="1" si="72"/>
        <v>1</v>
      </c>
    </row>
    <row r="317" spans="1:50" ht="23.1" customHeight="1" x14ac:dyDescent="0.25">
      <c r="A317" s="539" t="s">
        <v>952</v>
      </c>
      <c r="C317" s="2" t="s">
        <v>779</v>
      </c>
      <c r="D317" s="145" t="s">
        <v>667</v>
      </c>
      <c r="E317" s="116">
        <f t="shared" si="73"/>
        <v>10700</v>
      </c>
      <c r="F317" s="117">
        <f t="shared" si="73"/>
        <v>6500</v>
      </c>
      <c r="G317" s="101"/>
      <c r="K317" s="202">
        <f t="shared" si="67"/>
        <v>10700</v>
      </c>
      <c r="L317" s="202">
        <f t="shared" si="67"/>
        <v>6500</v>
      </c>
      <c r="M317" s="51"/>
      <c r="N317" s="13">
        <f t="shared" si="74"/>
        <v>10687.5</v>
      </c>
      <c r="O317" s="13">
        <f t="shared" si="75"/>
        <v>6412.5</v>
      </c>
      <c r="P317" s="51"/>
      <c r="Q317" s="587">
        <v>4275</v>
      </c>
      <c r="R317" s="587">
        <v>4275</v>
      </c>
      <c r="S317" s="587">
        <v>4275</v>
      </c>
      <c r="T317" s="562">
        <v>4275</v>
      </c>
      <c r="U317" s="562">
        <v>4275</v>
      </c>
      <c r="V317" s="554">
        <v>4275</v>
      </c>
      <c r="W317" s="398">
        <v>4275</v>
      </c>
      <c r="X317" s="398">
        <v>4275</v>
      </c>
      <c r="Y317" s="398">
        <v>4275</v>
      </c>
      <c r="Z317" s="398">
        <v>4275</v>
      </c>
      <c r="AA317" s="398">
        <v>4275</v>
      </c>
      <c r="AB317" s="436">
        <v>4275</v>
      </c>
      <c r="AC317" s="409">
        <v>4275</v>
      </c>
      <c r="AD317" s="409">
        <v>4275</v>
      </c>
      <c r="AE317" s="370">
        <v>1382.1375</v>
      </c>
      <c r="AF317" s="305">
        <v>1105.71</v>
      </c>
      <c r="AG317" s="289">
        <v>1396</v>
      </c>
      <c r="AH317" s="277">
        <v>1116.8</v>
      </c>
      <c r="AI317" s="263">
        <v>1116.8</v>
      </c>
      <c r="AJ317" s="263">
        <v>1116.8</v>
      </c>
      <c r="AK317" s="205">
        <v>1116.8</v>
      </c>
      <c r="AL317" s="205">
        <v>1116.8</v>
      </c>
      <c r="AM317" s="205">
        <v>1116.8</v>
      </c>
      <c r="AN317" s="205">
        <v>1116.8</v>
      </c>
      <c r="AO317" s="208"/>
      <c r="AP317" s="54"/>
      <c r="AQ317" s="312">
        <f t="shared" ca="1" si="72"/>
        <v>1</v>
      </c>
    </row>
    <row r="318" spans="1:50" ht="23.1" customHeight="1" x14ac:dyDescent="0.25">
      <c r="A318" s="539" t="s">
        <v>952</v>
      </c>
      <c r="C318" s="2" t="s">
        <v>779</v>
      </c>
      <c r="D318" s="145" t="s">
        <v>495</v>
      </c>
      <c r="E318" s="116">
        <f t="shared" si="73"/>
        <v>4000</v>
      </c>
      <c r="F318" s="117">
        <f t="shared" si="73"/>
        <v>2400</v>
      </c>
      <c r="G318" s="101"/>
      <c r="K318" s="202">
        <f t="shared" si="67"/>
        <v>4000</v>
      </c>
      <c r="L318" s="202">
        <f t="shared" si="67"/>
        <v>2400</v>
      </c>
      <c r="M318" s="51"/>
      <c r="N318" s="13">
        <f t="shared" si="65"/>
        <v>3975.0749999999998</v>
      </c>
      <c r="O318" s="13">
        <f t="shared" si="66"/>
        <v>2385.0450000000001</v>
      </c>
      <c r="P318" s="51"/>
      <c r="Q318" s="587">
        <v>1590.03</v>
      </c>
      <c r="R318" s="587">
        <v>1590.03</v>
      </c>
      <c r="S318" s="587">
        <v>1590.03</v>
      </c>
      <c r="T318" s="562">
        <v>1590.03</v>
      </c>
      <c r="U318" s="562">
        <v>1590.03</v>
      </c>
      <c r="V318" s="554">
        <v>1590.03</v>
      </c>
      <c r="W318" s="538">
        <v>1590.03</v>
      </c>
      <c r="X318" s="467">
        <v>1590.03</v>
      </c>
      <c r="Y318" s="467">
        <v>1590.03</v>
      </c>
      <c r="Z318" s="467">
        <v>1590.03</v>
      </c>
      <c r="AA318" s="398">
        <v>4275</v>
      </c>
      <c r="AB318" s="436">
        <v>4275</v>
      </c>
      <c r="AC318" s="409">
        <v>4275</v>
      </c>
      <c r="AD318" s="409">
        <v>4275</v>
      </c>
      <c r="AE318" s="370">
        <v>1382.1375</v>
      </c>
      <c r="AF318" s="305">
        <v>1105.71</v>
      </c>
      <c r="AG318" s="289">
        <v>1396</v>
      </c>
      <c r="AH318" s="277">
        <v>1116.8</v>
      </c>
      <c r="AI318" s="263">
        <v>1116.8</v>
      </c>
      <c r="AJ318" s="263">
        <v>1116.8</v>
      </c>
      <c r="AK318" s="205">
        <v>1116.8</v>
      </c>
      <c r="AL318" s="205">
        <v>1116.8</v>
      </c>
      <c r="AM318" s="205">
        <v>1116.8</v>
      </c>
      <c r="AN318" s="205">
        <v>1116.8</v>
      </c>
      <c r="AO318" s="208"/>
      <c r="AP318" s="54"/>
      <c r="AQ318" s="312">
        <f t="shared" ca="1" si="72"/>
        <v>1</v>
      </c>
    </row>
    <row r="319" spans="1:50" ht="12" customHeight="1" x14ac:dyDescent="0.25">
      <c r="D319" s="136"/>
      <c r="E319" s="138"/>
      <c r="F319" s="139"/>
      <c r="J319" s="34"/>
      <c r="K319" s="202">
        <f t="shared" si="67"/>
        <v>0</v>
      </c>
      <c r="L319" s="202">
        <f t="shared" si="67"/>
        <v>0</v>
      </c>
      <c r="M319" s="51"/>
      <c r="N319" s="13"/>
      <c r="O319" s="13"/>
      <c r="P319" s="2"/>
      <c r="Q319" s="398"/>
      <c r="R319" s="398"/>
      <c r="S319" s="398"/>
      <c r="T319" s="398"/>
      <c r="U319" s="398"/>
      <c r="V319" s="398"/>
      <c r="W319" s="398"/>
      <c r="X319" s="398"/>
      <c r="Y319" s="398"/>
      <c r="Z319" s="398"/>
      <c r="AA319" s="398"/>
      <c r="AB319" s="400"/>
      <c r="AC319" s="398"/>
      <c r="AD319" s="398"/>
      <c r="AE319" s="333"/>
      <c r="AF319" s="333"/>
      <c r="AG319" s="330"/>
      <c r="AH319" s="279"/>
      <c r="AI319" s="211"/>
      <c r="AJ319" s="211"/>
      <c r="AK319" s="211"/>
      <c r="AL319" s="211"/>
      <c r="AM319" s="211"/>
      <c r="AN319" s="211"/>
      <c r="AO319" s="211"/>
      <c r="AP319" s="131"/>
      <c r="AQ319" s="312" t="e">
        <f t="shared" ca="1" si="72"/>
        <v>#DIV/0!</v>
      </c>
    </row>
    <row r="320" spans="1:50" ht="23.1" customHeight="1" x14ac:dyDescent="0.25">
      <c r="D320" s="615" t="s">
        <v>61</v>
      </c>
      <c r="E320" s="615"/>
      <c r="F320" s="615"/>
      <c r="G320" s="615"/>
      <c r="H320" s="615"/>
      <c r="I320" s="615"/>
      <c r="J320" s="34"/>
      <c r="K320" s="202">
        <f t="shared" si="67"/>
        <v>0</v>
      </c>
      <c r="L320" s="202">
        <f t="shared" si="67"/>
        <v>0</v>
      </c>
      <c r="M320" s="2"/>
      <c r="N320" s="13"/>
      <c r="O320" s="13"/>
      <c r="P320" s="2"/>
      <c r="Q320" s="588">
        <v>45589</v>
      </c>
      <c r="R320" s="588">
        <v>45589</v>
      </c>
      <c r="S320" s="588">
        <v>45589</v>
      </c>
      <c r="T320" s="571">
        <v>45569</v>
      </c>
      <c r="U320" s="571">
        <v>45569</v>
      </c>
      <c r="V320" s="553">
        <v>45483</v>
      </c>
      <c r="W320" s="476">
        <v>45455</v>
      </c>
      <c r="X320" s="476">
        <v>45425</v>
      </c>
      <c r="Y320" s="476">
        <v>45394</v>
      </c>
      <c r="Z320" s="473">
        <v>220324</v>
      </c>
      <c r="AA320" s="405"/>
      <c r="AB320" s="433"/>
      <c r="AC320" s="404"/>
      <c r="AD320" s="404"/>
      <c r="AE320" s="338"/>
      <c r="AF320" s="338"/>
      <c r="AG320" s="330"/>
      <c r="AH320" s="280"/>
      <c r="AI320" s="237"/>
      <c r="AJ320" s="237"/>
      <c r="AK320" s="237"/>
      <c r="AL320" s="237"/>
      <c r="AM320" s="237"/>
      <c r="AN320" s="237"/>
      <c r="AO320" s="237"/>
      <c r="AP320" s="131"/>
      <c r="AQ320" s="312">
        <f t="shared" ca="1" si="72"/>
        <v>1</v>
      </c>
    </row>
    <row r="321" spans="1:44" s="66" customFormat="1" ht="23.1" customHeight="1" x14ac:dyDescent="0.25">
      <c r="A321" s="449" t="s">
        <v>238</v>
      </c>
      <c r="B321" s="2">
        <v>2045</v>
      </c>
      <c r="C321" s="2" t="s">
        <v>491</v>
      </c>
      <c r="D321" s="91" t="s">
        <v>194</v>
      </c>
      <c r="E321" s="116">
        <f t="shared" ref="E321:F325" si="76">K321</f>
        <v>24400</v>
      </c>
      <c r="F321" s="117">
        <f t="shared" si="76"/>
        <v>14700</v>
      </c>
      <c r="G321" s="101"/>
      <c r="H321" s="45"/>
      <c r="I321" s="45"/>
      <c r="J321" s="71"/>
      <c r="K321" s="202">
        <f t="shared" si="67"/>
        <v>24400</v>
      </c>
      <c r="L321" s="202">
        <f t="shared" si="67"/>
        <v>14700</v>
      </c>
      <c r="M321" s="51"/>
      <c r="N321" s="13">
        <f t="shared" si="65"/>
        <v>24383.4</v>
      </c>
      <c r="O321" s="13">
        <f t="shared" si="66"/>
        <v>14630.04</v>
      </c>
      <c r="P321" s="63"/>
      <c r="Q321" s="587">
        <v>9753.36</v>
      </c>
      <c r="R321" s="587">
        <v>9753.36</v>
      </c>
      <c r="S321" s="587">
        <v>9753.36</v>
      </c>
      <c r="T321" s="562">
        <v>8866.59</v>
      </c>
      <c r="U321" s="562">
        <v>8866.59</v>
      </c>
      <c r="V321" s="554">
        <v>8866.59</v>
      </c>
      <c r="W321" s="477">
        <v>8866.59</v>
      </c>
      <c r="X321" s="477">
        <v>8866.59</v>
      </c>
      <c r="Y321" s="477">
        <v>8866.59</v>
      </c>
      <c r="Z321" s="451">
        <v>8210</v>
      </c>
      <c r="AA321" s="451">
        <v>8210</v>
      </c>
      <c r="AB321" s="436">
        <v>7463.54</v>
      </c>
      <c r="AC321" s="409">
        <v>7490.7800000000007</v>
      </c>
      <c r="AD321" s="409">
        <v>7490.7800000000007</v>
      </c>
      <c r="AE321" s="368">
        <v>6809.8</v>
      </c>
      <c r="AF321" s="305">
        <v>5447.84</v>
      </c>
      <c r="AG321" s="289">
        <v>4824.9450000674997</v>
      </c>
      <c r="AH321" s="277">
        <v>3859.9560000539996</v>
      </c>
      <c r="AI321" s="263">
        <v>3859.9560000539996</v>
      </c>
      <c r="AJ321" s="263">
        <v>3859.9560000539996</v>
      </c>
      <c r="AK321" s="208">
        <v>3473.9951399999995</v>
      </c>
      <c r="AL321" s="208">
        <v>3473.9951399999995</v>
      </c>
      <c r="AM321" s="208">
        <v>3473.9951399999995</v>
      </c>
      <c r="AN321" s="208">
        <v>3473.9951399999995</v>
      </c>
      <c r="AO321" s="208">
        <v>3133.1124999999997</v>
      </c>
      <c r="AP321" s="191">
        <v>2506.4899999999998</v>
      </c>
      <c r="AQ321" s="312">
        <f t="shared" ca="1" si="72"/>
        <v>1</v>
      </c>
      <c r="AR321" s="144"/>
    </row>
    <row r="322" spans="1:44" ht="23.1" customHeight="1" x14ac:dyDescent="0.25">
      <c r="A322" s="449"/>
      <c r="B322" s="2">
        <v>2046</v>
      </c>
      <c r="C322" s="2" t="s">
        <v>493</v>
      </c>
      <c r="D322" s="91" t="s">
        <v>196</v>
      </c>
      <c r="E322" s="116">
        <f t="shared" si="76"/>
        <v>12900</v>
      </c>
      <c r="F322" s="117">
        <f t="shared" si="76"/>
        <v>7800</v>
      </c>
      <c r="G322" s="101"/>
      <c r="H322" s="45"/>
      <c r="I322" s="45"/>
      <c r="J322" s="71"/>
      <c r="K322" s="202">
        <f t="shared" si="67"/>
        <v>12900</v>
      </c>
      <c r="L322" s="202">
        <f t="shared" si="67"/>
        <v>7800</v>
      </c>
      <c r="M322" s="51"/>
      <c r="N322" s="13">
        <f t="shared" si="65"/>
        <v>12901.424999999999</v>
      </c>
      <c r="O322" s="13">
        <f t="shared" si="66"/>
        <v>7740.8549999999996</v>
      </c>
      <c r="P322" s="51"/>
      <c r="Q322" s="587">
        <v>5160.57</v>
      </c>
      <c r="R322" s="587">
        <v>5160.57</v>
      </c>
      <c r="S322" s="587">
        <v>5160.57</v>
      </c>
      <c r="T322" s="562">
        <v>4691.43</v>
      </c>
      <c r="U322" s="562">
        <v>4691.43</v>
      </c>
      <c r="V322" s="554">
        <v>4691.43</v>
      </c>
      <c r="W322" s="477">
        <v>4691.43</v>
      </c>
      <c r="X322" s="477">
        <v>4691.43</v>
      </c>
      <c r="Y322" s="477">
        <v>4691.43</v>
      </c>
      <c r="Z322" s="451">
        <v>4344</v>
      </c>
      <c r="AA322" s="451">
        <v>4344</v>
      </c>
      <c r="AB322" s="436">
        <v>3949.01</v>
      </c>
      <c r="AC322" s="409">
        <v>3963.4237499999999</v>
      </c>
      <c r="AD322" s="409">
        <v>3963.4237499999999</v>
      </c>
      <c r="AE322" s="368">
        <v>3603.1124999999997</v>
      </c>
      <c r="AF322" s="305">
        <v>2882.49</v>
      </c>
      <c r="AG322" s="289">
        <v>2487.4751249999999</v>
      </c>
      <c r="AH322" s="277">
        <v>1989.9801</v>
      </c>
      <c r="AI322" s="263">
        <v>1989.9801</v>
      </c>
      <c r="AJ322" s="263">
        <v>1989.9801</v>
      </c>
      <c r="AK322" s="208">
        <v>1791</v>
      </c>
      <c r="AL322" s="234">
        <v>1791</v>
      </c>
      <c r="AM322" s="208">
        <v>1985.1400799999999</v>
      </c>
      <c r="AN322" s="208">
        <v>1985.1400799999999</v>
      </c>
      <c r="AO322" s="208">
        <v>1790.35</v>
      </c>
      <c r="AP322" s="191">
        <v>1432.28</v>
      </c>
      <c r="AQ322" s="312">
        <f t="shared" ca="1" si="72"/>
        <v>1</v>
      </c>
    </row>
    <row r="323" spans="1:44" ht="23.1" customHeight="1" thickBot="1" x14ac:dyDescent="0.3">
      <c r="A323" s="449"/>
      <c r="B323" s="2">
        <v>2047</v>
      </c>
      <c r="C323" s="2" t="s">
        <v>492</v>
      </c>
      <c r="D323" s="217" t="s">
        <v>195</v>
      </c>
      <c r="E323" s="116">
        <f t="shared" si="76"/>
        <v>7400</v>
      </c>
      <c r="F323" s="117">
        <f t="shared" si="76"/>
        <v>4500</v>
      </c>
      <c r="G323" s="101"/>
      <c r="H323" s="45"/>
      <c r="I323" s="45"/>
      <c r="J323" s="71"/>
      <c r="K323" s="202">
        <f t="shared" si="67"/>
        <v>7400</v>
      </c>
      <c r="L323" s="202">
        <f t="shared" si="67"/>
        <v>4500</v>
      </c>
      <c r="M323" s="51"/>
      <c r="N323" s="13">
        <f t="shared" si="65"/>
        <v>7356.1749999999993</v>
      </c>
      <c r="O323" s="13">
        <f t="shared" si="66"/>
        <v>4413.7049999999999</v>
      </c>
      <c r="P323" s="51"/>
      <c r="Q323" s="587">
        <v>2942.47</v>
      </c>
      <c r="R323" s="587">
        <v>2942.47</v>
      </c>
      <c r="S323" s="587">
        <v>2942.47</v>
      </c>
      <c r="T323" s="562">
        <v>2674.98</v>
      </c>
      <c r="U323" s="562">
        <v>2674.98</v>
      </c>
      <c r="V323" s="554">
        <v>2674.98</v>
      </c>
      <c r="W323" s="477">
        <v>2674.98</v>
      </c>
      <c r="X323" s="477">
        <v>2674.98</v>
      </c>
      <c r="Y323" s="477">
        <v>2674.98</v>
      </c>
      <c r="Z323" s="450">
        <v>2477</v>
      </c>
      <c r="AA323" s="450">
        <v>2477</v>
      </c>
      <c r="AB323" s="436">
        <v>2251.66</v>
      </c>
      <c r="AC323" s="409">
        <v>2259.8812500000004</v>
      </c>
      <c r="AD323" s="409">
        <v>2259.8812500000004</v>
      </c>
      <c r="AE323" s="368">
        <v>2054.4375</v>
      </c>
      <c r="AF323" s="305">
        <v>1643.55</v>
      </c>
      <c r="AG323" s="289">
        <v>1418.041375</v>
      </c>
      <c r="AH323" s="277">
        <v>1134.4331</v>
      </c>
      <c r="AI323" s="263">
        <v>1134.4331</v>
      </c>
      <c r="AJ323" s="263">
        <v>1134.4331</v>
      </c>
      <c r="AK323" s="208">
        <v>1021</v>
      </c>
      <c r="AL323" s="234">
        <v>1021</v>
      </c>
      <c r="AM323" s="208">
        <v>1131.8907599999998</v>
      </c>
      <c r="AN323" s="208">
        <v>1131.8907599999998</v>
      </c>
      <c r="AO323" s="208">
        <v>1020.8249999999999</v>
      </c>
      <c r="AP323" s="191">
        <v>816.66</v>
      </c>
      <c r="AQ323" s="312">
        <f t="shared" ca="1" si="72"/>
        <v>1</v>
      </c>
    </row>
    <row r="324" spans="1:44" ht="23.1" customHeight="1" x14ac:dyDescent="0.25">
      <c r="A324" s="449"/>
      <c r="D324" s="80" t="s">
        <v>552</v>
      </c>
      <c r="E324" s="116">
        <f t="shared" si="76"/>
        <v>2900</v>
      </c>
      <c r="F324" s="117">
        <f t="shared" si="76"/>
        <v>1700</v>
      </c>
      <c r="G324" s="101"/>
      <c r="H324" s="45"/>
      <c r="I324" s="45"/>
      <c r="J324" s="71"/>
      <c r="K324" s="202">
        <f t="shared" si="67"/>
        <v>2900</v>
      </c>
      <c r="L324" s="202">
        <f t="shared" si="67"/>
        <v>1700</v>
      </c>
      <c r="M324" s="51"/>
      <c r="N324" s="13">
        <f t="shared" si="65"/>
        <v>2812.1749999999997</v>
      </c>
      <c r="O324" s="13">
        <f t="shared" si="66"/>
        <v>1687.3049999999998</v>
      </c>
      <c r="P324" s="51"/>
      <c r="Q324" s="587">
        <v>1124.8699999999999</v>
      </c>
      <c r="R324" s="587">
        <v>1124.8699999999999</v>
      </c>
      <c r="S324" s="587">
        <v>1124.8699999999999</v>
      </c>
      <c r="T324" s="562">
        <v>1022.61</v>
      </c>
      <c r="U324" s="562">
        <v>1022.61</v>
      </c>
      <c r="V324" s="554">
        <v>1022.61</v>
      </c>
      <c r="W324" s="477">
        <v>1022.61</v>
      </c>
      <c r="X324" s="477">
        <v>1022.61</v>
      </c>
      <c r="Y324" s="477">
        <v>1022.61</v>
      </c>
      <c r="Z324" s="450">
        <v>947</v>
      </c>
      <c r="AA324" s="450">
        <v>947</v>
      </c>
      <c r="AB324" s="436">
        <v>860.77</v>
      </c>
      <c r="AC324" s="409">
        <v>860.77</v>
      </c>
      <c r="AD324" s="409">
        <v>860.77</v>
      </c>
      <c r="AE324" s="368">
        <v>785.375</v>
      </c>
      <c r="AF324" s="305">
        <v>628.29999999999995</v>
      </c>
      <c r="AG324" s="289">
        <v>673.97426019</v>
      </c>
      <c r="AH324" s="277">
        <v>539.17940815199995</v>
      </c>
      <c r="AI324" s="263">
        <v>539.17940815199995</v>
      </c>
      <c r="AJ324" s="263">
        <v>539.17940815199995</v>
      </c>
      <c r="AK324" s="208">
        <v>485.26631999999995</v>
      </c>
      <c r="AL324" s="208">
        <v>485.26631999999995</v>
      </c>
      <c r="AM324" s="208">
        <v>485.26631999999995</v>
      </c>
      <c r="AN324" s="208">
        <v>485.26631999999995</v>
      </c>
      <c r="AO324" s="208">
        <v>437.65</v>
      </c>
      <c r="AP324" s="191">
        <v>350.12</v>
      </c>
      <c r="AQ324" s="312">
        <f t="shared" ca="1" si="72"/>
        <v>1</v>
      </c>
    </row>
    <row r="325" spans="1:44" ht="23.1" customHeight="1" x14ac:dyDescent="0.25">
      <c r="A325" s="449"/>
      <c r="D325" s="91" t="s">
        <v>551</v>
      </c>
      <c r="E325" s="116">
        <f t="shared" si="76"/>
        <v>1100</v>
      </c>
      <c r="F325" s="117">
        <f t="shared" si="76"/>
        <v>700</v>
      </c>
      <c r="G325" s="101"/>
      <c r="H325" s="45"/>
      <c r="I325" s="45"/>
      <c r="J325" s="71"/>
      <c r="K325" s="202">
        <f t="shared" si="67"/>
        <v>1100</v>
      </c>
      <c r="L325" s="202">
        <f t="shared" si="67"/>
        <v>700</v>
      </c>
      <c r="M325" s="51"/>
      <c r="N325" s="13">
        <f t="shared" si="65"/>
        <v>1009.7</v>
      </c>
      <c r="O325" s="13">
        <f t="shared" si="66"/>
        <v>605.81999999999994</v>
      </c>
      <c r="P325" s="51"/>
      <c r="Q325" s="587">
        <v>403.88</v>
      </c>
      <c r="R325" s="587">
        <v>403.88</v>
      </c>
      <c r="S325" s="587">
        <v>403.88</v>
      </c>
      <c r="T325" s="562">
        <v>367.16</v>
      </c>
      <c r="U325" s="562">
        <v>367.16</v>
      </c>
      <c r="V325" s="554">
        <v>367.16</v>
      </c>
      <c r="W325" s="477">
        <v>367.16</v>
      </c>
      <c r="X325" s="477">
        <v>367.16</v>
      </c>
      <c r="Y325" s="477">
        <v>367.16</v>
      </c>
      <c r="Z325" s="450">
        <v>340</v>
      </c>
      <c r="AA325" s="450">
        <v>340</v>
      </c>
      <c r="AB325" s="436">
        <v>309.04000000000002</v>
      </c>
      <c r="AC325" s="409">
        <v>309.04000000000002</v>
      </c>
      <c r="AD325" s="409">
        <v>309.04000000000002</v>
      </c>
      <c r="AE325" s="368">
        <v>281.97500000000002</v>
      </c>
      <c r="AF325" s="305">
        <v>225.58</v>
      </c>
      <c r="AG325" s="289">
        <v>269.59355403749998</v>
      </c>
      <c r="AH325" s="277">
        <v>215.67484322999999</v>
      </c>
      <c r="AI325" s="263">
        <v>215.67484322999999</v>
      </c>
      <c r="AJ325" s="263">
        <v>215.67484322999999</v>
      </c>
      <c r="AK325" s="208">
        <v>194.10929999999999</v>
      </c>
      <c r="AL325" s="208">
        <v>194.10929999999999</v>
      </c>
      <c r="AM325" s="208">
        <v>194.10929999999999</v>
      </c>
      <c r="AN325" s="208">
        <v>194.10929999999999</v>
      </c>
      <c r="AO325" s="208">
        <v>175.0625</v>
      </c>
      <c r="AP325" s="191">
        <v>140.05000000000001</v>
      </c>
      <c r="AQ325" s="312">
        <f t="shared" ca="1" si="72"/>
        <v>1</v>
      </c>
    </row>
    <row r="326" spans="1:44" ht="23.1" customHeight="1" x14ac:dyDescent="0.25">
      <c r="B326" s="2">
        <v>2046</v>
      </c>
      <c r="C326" s="2" t="s">
        <v>657</v>
      </c>
      <c r="D326" s="91" t="s">
        <v>732</v>
      </c>
      <c r="E326" s="116">
        <f t="shared" ref="E326:F327" si="77">MROUND(K326+4.7,10)</f>
        <v>7100</v>
      </c>
      <c r="F326" s="117">
        <f t="shared" si="77"/>
        <v>4300</v>
      </c>
      <c r="K326" s="202">
        <f t="shared" si="67"/>
        <v>7100</v>
      </c>
      <c r="L326" s="202">
        <f t="shared" si="67"/>
        <v>4300</v>
      </c>
      <c r="M326" s="51"/>
      <c r="N326" s="13">
        <f t="shared" si="65"/>
        <v>7094.2025000000012</v>
      </c>
      <c r="O326" s="13">
        <f t="shared" si="66"/>
        <v>4256.5215000000007</v>
      </c>
      <c r="P326" s="51"/>
      <c r="Q326" s="587">
        <v>2837.6810000000005</v>
      </c>
      <c r="R326" s="587">
        <v>2837.6810000000005</v>
      </c>
      <c r="S326" s="587">
        <v>2837.6810000000005</v>
      </c>
      <c r="T326" s="562">
        <v>2579.71</v>
      </c>
      <c r="U326" s="562">
        <v>2579.71</v>
      </c>
      <c r="V326" s="398">
        <v>2579.71</v>
      </c>
      <c r="W326" s="398">
        <v>2579.71</v>
      </c>
      <c r="X326" s="398">
        <v>2579.71</v>
      </c>
      <c r="Y326" s="398">
        <v>2579.71</v>
      </c>
      <c r="Z326" s="398">
        <v>2579.71</v>
      </c>
      <c r="AA326" s="398">
        <v>2579.71</v>
      </c>
      <c r="AB326" s="400">
        <v>2579.71</v>
      </c>
      <c r="AC326" s="400">
        <v>2579.71</v>
      </c>
      <c r="AD326" s="400">
        <v>2579.71</v>
      </c>
      <c r="AE326" s="367">
        <v>2579.71</v>
      </c>
      <c r="AF326" s="303">
        <v>2579.71</v>
      </c>
      <c r="AG326" s="289">
        <v>2487.4751249999999</v>
      </c>
      <c r="AH326" s="277">
        <v>1989.9801</v>
      </c>
      <c r="AI326" s="263">
        <v>1989.9801</v>
      </c>
      <c r="AJ326" s="263">
        <v>1989.9801</v>
      </c>
      <c r="AK326" s="208">
        <v>1791</v>
      </c>
      <c r="AL326" s="234">
        <v>1791</v>
      </c>
      <c r="AM326" s="208">
        <v>1985.1400799999999</v>
      </c>
      <c r="AN326" s="208">
        <v>1985.1400799999999</v>
      </c>
      <c r="AO326" s="208">
        <v>1790.35</v>
      </c>
      <c r="AP326" s="191">
        <v>1432.28</v>
      </c>
      <c r="AQ326" s="312">
        <f t="shared" ca="1" si="72"/>
        <v>1</v>
      </c>
    </row>
    <row r="327" spans="1:44" ht="23.1" customHeight="1" x14ac:dyDescent="0.25">
      <c r="B327" s="2">
        <v>2047</v>
      </c>
      <c r="C327" s="2" t="s">
        <v>657</v>
      </c>
      <c r="D327" s="91" t="s">
        <v>733</v>
      </c>
      <c r="E327" s="116">
        <f t="shared" si="77"/>
        <v>4000</v>
      </c>
      <c r="F327" s="117">
        <f t="shared" si="77"/>
        <v>2400</v>
      </c>
      <c r="K327" s="202">
        <f t="shared" si="67"/>
        <v>4000</v>
      </c>
      <c r="L327" s="202">
        <f t="shared" si="67"/>
        <v>2400</v>
      </c>
      <c r="M327" s="51"/>
      <c r="N327" s="13">
        <f t="shared" si="65"/>
        <v>3905.3850000000007</v>
      </c>
      <c r="O327" s="13">
        <f t="shared" si="66"/>
        <v>2343.2310000000002</v>
      </c>
      <c r="P327" s="51"/>
      <c r="Q327" s="587">
        <v>1562.1540000000002</v>
      </c>
      <c r="R327" s="587">
        <v>1562.1540000000002</v>
      </c>
      <c r="S327" s="587">
        <v>1562.1540000000002</v>
      </c>
      <c r="T327" s="562">
        <v>1420.14</v>
      </c>
      <c r="U327" s="562">
        <v>1420.14</v>
      </c>
      <c r="V327" s="398">
        <v>1420.14</v>
      </c>
      <c r="W327" s="398">
        <v>1420.14</v>
      </c>
      <c r="X327" s="398">
        <v>1420.14</v>
      </c>
      <c r="Y327" s="398">
        <v>1420.14</v>
      </c>
      <c r="Z327" s="398">
        <v>1420.14</v>
      </c>
      <c r="AA327" s="398">
        <v>1420.14</v>
      </c>
      <c r="AB327" s="400">
        <v>1420.14</v>
      </c>
      <c r="AC327" s="400">
        <v>1420.14</v>
      </c>
      <c r="AD327" s="400">
        <v>1420.14</v>
      </c>
      <c r="AE327" s="367">
        <v>1420.14</v>
      </c>
      <c r="AF327" s="303">
        <v>1420.14</v>
      </c>
      <c r="AG327" s="289">
        <v>1418.041375</v>
      </c>
      <c r="AH327" s="277">
        <v>1134.4331</v>
      </c>
      <c r="AI327" s="263">
        <v>1134.4331</v>
      </c>
      <c r="AJ327" s="263">
        <v>1134.4331</v>
      </c>
      <c r="AK327" s="208">
        <v>1021</v>
      </c>
      <c r="AL327" s="234">
        <v>1021</v>
      </c>
      <c r="AM327" s="208">
        <v>1131.8907599999998</v>
      </c>
      <c r="AN327" s="208">
        <v>1131.8907599999998</v>
      </c>
      <c r="AO327" s="208">
        <v>1020.8249999999999</v>
      </c>
      <c r="AP327" s="191">
        <v>816.66</v>
      </c>
      <c r="AQ327" s="312">
        <f t="shared" ca="1" si="72"/>
        <v>1</v>
      </c>
    </row>
    <row r="328" spans="1:44" ht="12" customHeight="1" x14ac:dyDescent="0.25">
      <c r="E328" s="138"/>
      <c r="F328" s="139"/>
      <c r="K328" s="202">
        <f t="shared" si="67"/>
        <v>0</v>
      </c>
      <c r="L328" s="202">
        <f t="shared" si="67"/>
        <v>0</v>
      </c>
      <c r="M328" s="51"/>
      <c r="N328" s="13"/>
      <c r="O328" s="13"/>
      <c r="P328" s="51"/>
      <c r="Q328" s="398"/>
      <c r="R328" s="398"/>
      <c r="S328" s="398"/>
      <c r="T328" s="398"/>
      <c r="U328" s="398"/>
      <c r="V328" s="398"/>
      <c r="W328" s="398"/>
      <c r="X328" s="398"/>
      <c r="Y328" s="398"/>
      <c r="Z328" s="398"/>
      <c r="AA328" s="398"/>
      <c r="AB328" s="400"/>
      <c r="AC328" s="400"/>
      <c r="AD328" s="400"/>
      <c r="AE328" s="367"/>
      <c r="AF328" s="303"/>
      <c r="AG328" s="289"/>
      <c r="AH328" s="277"/>
      <c r="AI328" s="263"/>
      <c r="AJ328" s="263"/>
      <c r="AK328" s="208"/>
      <c r="AL328" s="234"/>
      <c r="AM328" s="208"/>
      <c r="AN328" s="208"/>
      <c r="AO328" s="208"/>
      <c r="AP328" s="191"/>
      <c r="AQ328" s="312" t="e">
        <f t="shared" ca="1" si="72"/>
        <v>#DIV/0!</v>
      </c>
    </row>
    <row r="329" spans="1:44" ht="23.1" customHeight="1" x14ac:dyDescent="0.25">
      <c r="D329" s="615" t="s">
        <v>525</v>
      </c>
      <c r="E329" s="615"/>
      <c r="F329" s="615"/>
      <c r="G329" s="615"/>
      <c r="H329" s="615"/>
      <c r="I329" s="615"/>
      <c r="J329" s="34"/>
      <c r="K329" s="202">
        <f t="shared" si="67"/>
        <v>0</v>
      </c>
      <c r="L329" s="202">
        <f t="shared" si="67"/>
        <v>0</v>
      </c>
      <c r="M329" s="2"/>
      <c r="N329" s="13"/>
      <c r="O329" s="13"/>
      <c r="P329" s="2"/>
      <c r="Q329" s="595">
        <v>45569</v>
      </c>
      <c r="R329" s="595">
        <v>45569</v>
      </c>
      <c r="S329" s="595">
        <v>45569</v>
      </c>
      <c r="T329" s="583">
        <v>45569</v>
      </c>
      <c r="U329" s="583">
        <v>45569</v>
      </c>
      <c r="V329" s="565">
        <v>45480</v>
      </c>
      <c r="W329" s="406">
        <v>45455</v>
      </c>
      <c r="X329" s="398"/>
      <c r="Y329" s="398"/>
      <c r="Z329" s="398"/>
      <c r="AA329" s="398"/>
      <c r="AB329" s="400"/>
      <c r="AC329" s="398"/>
      <c r="AD329" s="398"/>
      <c r="AE329" s="333"/>
      <c r="AF329" s="333"/>
      <c r="AG329" s="330"/>
      <c r="AH329" s="277"/>
      <c r="AI329" s="208"/>
      <c r="AJ329" s="208"/>
      <c r="AK329" s="208"/>
      <c r="AL329" s="208"/>
      <c r="AM329" s="208"/>
      <c r="AN329" s="208"/>
      <c r="AO329" s="208"/>
      <c r="AP329" s="53"/>
      <c r="AQ329" s="312">
        <f t="shared" ca="1" si="72"/>
        <v>1</v>
      </c>
    </row>
    <row r="330" spans="1:44" ht="23.1" customHeight="1" x14ac:dyDescent="0.25">
      <c r="A330" s="543" t="s">
        <v>951</v>
      </c>
      <c r="B330" s="2">
        <v>1859</v>
      </c>
      <c r="C330" s="2" t="s">
        <v>400</v>
      </c>
      <c r="D330" s="4" t="s">
        <v>526</v>
      </c>
      <c r="E330" s="116">
        <f t="shared" ref="E330:F333" si="78">K330</f>
        <v>700</v>
      </c>
      <c r="F330" s="117">
        <f t="shared" si="78"/>
        <v>500</v>
      </c>
      <c r="G330" s="101"/>
      <c r="K330" s="202">
        <f t="shared" si="67"/>
        <v>700</v>
      </c>
      <c r="L330" s="202">
        <f t="shared" si="67"/>
        <v>500</v>
      </c>
      <c r="M330" s="51"/>
      <c r="N330" s="13">
        <f t="shared" si="65"/>
        <v>700.55803125000011</v>
      </c>
      <c r="O330" s="13">
        <f t="shared" si="66"/>
        <v>420.33481875000007</v>
      </c>
      <c r="P330" s="51"/>
      <c r="Q330" s="587">
        <v>280.22321250000005</v>
      </c>
      <c r="R330" s="587">
        <v>280.22321250000005</v>
      </c>
      <c r="S330" s="587">
        <v>280.22321250000005</v>
      </c>
      <c r="T330" s="562">
        <v>280.22321250000005</v>
      </c>
      <c r="U330" s="562">
        <v>280.22321250000005</v>
      </c>
      <c r="V330" s="554">
        <v>280.22321250000005</v>
      </c>
      <c r="W330" s="398">
        <v>280.22321250000005</v>
      </c>
      <c r="X330" s="398">
        <v>227.82375000000002</v>
      </c>
      <c r="Y330" s="398">
        <v>227.82375000000002</v>
      </c>
      <c r="Z330" s="398">
        <v>227.82375000000002</v>
      </c>
      <c r="AA330" s="398">
        <v>227.82375000000002</v>
      </c>
      <c r="AB330" s="400">
        <v>227.82375000000002</v>
      </c>
      <c r="AC330" s="409">
        <v>227.82375000000002</v>
      </c>
      <c r="AD330" s="409">
        <v>227.82375000000002</v>
      </c>
      <c r="AE330" s="367">
        <v>207.11250000000001</v>
      </c>
      <c r="AF330" s="303">
        <v>165.69</v>
      </c>
      <c r="AG330" s="289">
        <v>149.51325485249998</v>
      </c>
      <c r="AH330" s="277">
        <v>119.61060388199999</v>
      </c>
      <c r="AI330" s="263">
        <v>119.61060388199999</v>
      </c>
      <c r="AJ330" s="263">
        <v>119.61060388199999</v>
      </c>
      <c r="AK330" s="208">
        <v>107.65061999999999</v>
      </c>
      <c r="AL330" s="208">
        <v>107.65061999999999</v>
      </c>
      <c r="AM330" s="208">
        <v>107.65061999999999</v>
      </c>
      <c r="AN330" s="208">
        <v>107.65061999999999</v>
      </c>
      <c r="AO330" s="208">
        <v>97.087500000000006</v>
      </c>
      <c r="AP330" s="53">
        <v>77.67</v>
      </c>
      <c r="AQ330" s="312">
        <f t="shared" ca="1" si="72"/>
        <v>1</v>
      </c>
    </row>
    <row r="331" spans="1:44" ht="23.1" customHeight="1" x14ac:dyDescent="0.25">
      <c r="B331" s="2">
        <v>1860</v>
      </c>
      <c r="C331" s="2" t="s">
        <v>401</v>
      </c>
      <c r="D331" s="4" t="s">
        <v>527</v>
      </c>
      <c r="E331" s="116">
        <f t="shared" si="78"/>
        <v>400</v>
      </c>
      <c r="F331" s="117">
        <f t="shared" si="78"/>
        <v>300</v>
      </c>
      <c r="G331" s="101"/>
      <c r="K331" s="202">
        <f t="shared" si="67"/>
        <v>400</v>
      </c>
      <c r="L331" s="202">
        <f t="shared" si="67"/>
        <v>300</v>
      </c>
      <c r="M331" s="51"/>
      <c r="N331" s="13">
        <f t="shared" si="65"/>
        <v>395.41425000000004</v>
      </c>
      <c r="O331" s="13">
        <f t="shared" si="66"/>
        <v>237.24855000000002</v>
      </c>
      <c r="P331" s="51"/>
      <c r="Q331" s="587">
        <v>158.16570000000002</v>
      </c>
      <c r="R331" s="587">
        <v>158.16570000000002</v>
      </c>
      <c r="S331" s="587">
        <v>158.16570000000002</v>
      </c>
      <c r="T331" s="562">
        <v>158.16570000000002</v>
      </c>
      <c r="U331" s="562">
        <v>158.16570000000002</v>
      </c>
      <c r="V331" s="554">
        <v>158.16570000000002</v>
      </c>
      <c r="W331" s="398">
        <v>158.16570000000002</v>
      </c>
      <c r="X331" s="398">
        <v>128.59</v>
      </c>
      <c r="Y331" s="398">
        <v>128.59</v>
      </c>
      <c r="Z331" s="398">
        <v>128.59</v>
      </c>
      <c r="AA331" s="398">
        <v>128.59</v>
      </c>
      <c r="AB331" s="400">
        <v>128.59</v>
      </c>
      <c r="AC331" s="409">
        <v>128.59</v>
      </c>
      <c r="AD331" s="409">
        <v>128.59</v>
      </c>
      <c r="AE331" s="367">
        <v>116.89999999999999</v>
      </c>
      <c r="AF331" s="303">
        <v>93.52</v>
      </c>
      <c r="AG331" s="289">
        <v>84.391156080000002</v>
      </c>
      <c r="AH331" s="277">
        <v>67.512924863999999</v>
      </c>
      <c r="AI331" s="263">
        <v>67.512924863999999</v>
      </c>
      <c r="AJ331" s="263">
        <v>67.512924863999999</v>
      </c>
      <c r="AK331" s="208">
        <v>60.762239999999998</v>
      </c>
      <c r="AL331" s="208">
        <v>60.762239999999998</v>
      </c>
      <c r="AM331" s="208">
        <v>60.762239999999998</v>
      </c>
      <c r="AN331" s="208">
        <v>60.762239999999998</v>
      </c>
      <c r="AO331" s="208">
        <v>54.800000000000004</v>
      </c>
      <c r="AP331" s="53">
        <v>43.84</v>
      </c>
      <c r="AQ331" s="312">
        <f t="shared" ca="1" si="72"/>
        <v>1</v>
      </c>
    </row>
    <row r="332" spans="1:44" ht="23.1" customHeight="1" x14ac:dyDescent="0.25">
      <c r="D332" s="4" t="s">
        <v>528</v>
      </c>
      <c r="E332" s="116">
        <f t="shared" si="78"/>
        <v>300</v>
      </c>
      <c r="F332" s="117">
        <f t="shared" si="78"/>
        <v>200</v>
      </c>
      <c r="G332" s="101"/>
      <c r="K332" s="202">
        <f t="shared" si="67"/>
        <v>300</v>
      </c>
      <c r="L332" s="202">
        <f t="shared" si="67"/>
        <v>200</v>
      </c>
      <c r="M332" s="51"/>
      <c r="N332" s="13">
        <f t="shared" si="65"/>
        <v>219.27056249999998</v>
      </c>
      <c r="O332" s="13">
        <f t="shared" si="66"/>
        <v>131.56233750000001</v>
      </c>
      <c r="P332" s="51"/>
      <c r="Q332" s="587">
        <v>87.708224999999999</v>
      </c>
      <c r="R332" s="587">
        <v>87.708224999999999</v>
      </c>
      <c r="S332" s="587">
        <v>87.708224999999999</v>
      </c>
      <c r="T332" s="562">
        <v>87.708224999999999</v>
      </c>
      <c r="U332" s="562">
        <v>87.708224999999999</v>
      </c>
      <c r="V332" s="554">
        <v>87.708224999999999</v>
      </c>
      <c r="W332" s="398">
        <v>87.708224999999999</v>
      </c>
      <c r="X332" s="398">
        <v>71.307500000000005</v>
      </c>
      <c r="Y332" s="398">
        <v>71.307500000000005</v>
      </c>
      <c r="Z332" s="398">
        <v>71.307500000000005</v>
      </c>
      <c r="AA332" s="398">
        <v>71.307500000000005</v>
      </c>
      <c r="AB332" s="400">
        <v>71.307500000000005</v>
      </c>
      <c r="AC332" s="409">
        <v>71.307500000000005</v>
      </c>
      <c r="AD332" s="409">
        <v>71.307500000000005</v>
      </c>
      <c r="AE332" s="367">
        <v>64.825000000000003</v>
      </c>
      <c r="AF332" s="303">
        <v>51.86</v>
      </c>
      <c r="AG332" s="289">
        <v>46.757782417499996</v>
      </c>
      <c r="AH332" s="277">
        <v>37.406225933999998</v>
      </c>
      <c r="AI332" s="263">
        <v>37.406225933999998</v>
      </c>
      <c r="AJ332" s="263">
        <v>37.406225933999998</v>
      </c>
      <c r="AK332" s="208">
        <v>33.665939999999999</v>
      </c>
      <c r="AL332" s="208">
        <v>33.665939999999999</v>
      </c>
      <c r="AM332" s="208">
        <v>33.665939999999999</v>
      </c>
      <c r="AN332" s="208">
        <v>33.665939999999999</v>
      </c>
      <c r="AO332" s="208">
        <v>30.362499999999997</v>
      </c>
      <c r="AP332" s="53">
        <v>24.29</v>
      </c>
      <c r="AQ332" s="312">
        <f t="shared" ca="1" si="72"/>
        <v>1</v>
      </c>
    </row>
    <row r="333" spans="1:44" ht="23.1" customHeight="1" x14ac:dyDescent="0.25">
      <c r="D333" s="4" t="s">
        <v>781</v>
      </c>
      <c r="E333" s="116">
        <f t="shared" si="78"/>
        <v>100</v>
      </c>
      <c r="F333" s="117">
        <f t="shared" si="78"/>
        <v>100</v>
      </c>
      <c r="K333" s="202">
        <f t="shared" si="67"/>
        <v>100</v>
      </c>
      <c r="L333" s="202">
        <f t="shared" si="67"/>
        <v>100</v>
      </c>
      <c r="M333" s="51"/>
      <c r="N333" s="13">
        <f t="shared" si="65"/>
        <v>41.858437500000001</v>
      </c>
      <c r="O333" s="13">
        <f t="shared" si="66"/>
        <v>25.115062500000001</v>
      </c>
      <c r="P333" s="51"/>
      <c r="Q333" s="587">
        <v>16.743375</v>
      </c>
      <c r="R333" s="587">
        <v>16.743375</v>
      </c>
      <c r="S333" s="587">
        <v>16.743375</v>
      </c>
      <c r="T333" s="562">
        <v>16.743375</v>
      </c>
      <c r="U333" s="562">
        <v>16.743375</v>
      </c>
      <c r="V333" s="554">
        <v>16.743375</v>
      </c>
      <c r="W333" s="398">
        <v>16.743375</v>
      </c>
      <c r="X333" s="398">
        <v>13.612500000000001</v>
      </c>
      <c r="Y333" s="398">
        <v>13.612500000000001</v>
      </c>
      <c r="Z333" s="398">
        <v>13.612500000000001</v>
      </c>
      <c r="AA333" s="398">
        <v>13.612500000000001</v>
      </c>
      <c r="AB333" s="400">
        <v>13.612500000000001</v>
      </c>
      <c r="AC333" s="409">
        <v>13.612500000000001</v>
      </c>
      <c r="AD333" s="409">
        <v>13.612500000000001</v>
      </c>
      <c r="AE333" s="367">
        <v>12.375</v>
      </c>
      <c r="AF333" s="303">
        <v>9.9</v>
      </c>
      <c r="AG333" s="289">
        <v>7.6999230000000001</v>
      </c>
      <c r="AH333" s="277">
        <v>6.1599383999999997</v>
      </c>
      <c r="AI333" s="263">
        <v>6.1599383999999997</v>
      </c>
      <c r="AJ333" s="263">
        <v>6.1599383999999997</v>
      </c>
      <c r="AK333" s="208">
        <v>5.5439999999999996</v>
      </c>
      <c r="AL333" s="208">
        <v>5.5439999999999996</v>
      </c>
      <c r="AM333" s="208">
        <v>5.5439999999999996</v>
      </c>
      <c r="AN333" s="208">
        <v>5.5439999999999996</v>
      </c>
      <c r="AO333" s="208">
        <v>5</v>
      </c>
      <c r="AP333" s="53">
        <v>4</v>
      </c>
      <c r="AQ333" s="312">
        <f t="shared" ca="1" si="72"/>
        <v>1</v>
      </c>
    </row>
    <row r="334" spans="1:44" ht="23.1" customHeight="1" x14ac:dyDescent="0.25">
      <c r="D334" s="136"/>
      <c r="E334" s="138"/>
      <c r="F334" s="139"/>
      <c r="K334" s="202">
        <f t="shared" si="67"/>
        <v>0</v>
      </c>
      <c r="L334" s="202">
        <f t="shared" si="67"/>
        <v>0</v>
      </c>
      <c r="M334" s="51"/>
      <c r="N334" s="13"/>
      <c r="O334" s="13"/>
      <c r="P334" s="51"/>
      <c r="Q334" s="398"/>
      <c r="R334" s="398"/>
      <c r="S334" s="398"/>
      <c r="T334" s="398"/>
      <c r="U334" s="398"/>
      <c r="V334" s="398"/>
      <c r="W334" s="398"/>
      <c r="X334" s="398"/>
      <c r="Y334" s="398"/>
      <c r="Z334" s="398"/>
      <c r="AA334" s="398"/>
      <c r="AB334" s="400"/>
      <c r="AC334" s="400"/>
      <c r="AD334" s="400"/>
      <c r="AE334" s="367"/>
      <c r="AF334" s="303"/>
      <c r="AG334" s="289"/>
      <c r="AH334" s="277"/>
      <c r="AI334" s="263"/>
      <c r="AJ334" s="263"/>
      <c r="AK334" s="208"/>
      <c r="AL334" s="208"/>
      <c r="AM334" s="208"/>
      <c r="AN334" s="208"/>
      <c r="AO334" s="208"/>
      <c r="AP334" s="53"/>
      <c r="AQ334" s="312" t="e">
        <f t="shared" ca="1" si="72"/>
        <v>#DIV/0!</v>
      </c>
    </row>
    <row r="335" spans="1:44" ht="23.1" customHeight="1" x14ac:dyDescent="0.25">
      <c r="D335" s="615" t="s">
        <v>13</v>
      </c>
      <c r="E335" s="615"/>
      <c r="F335" s="615"/>
      <c r="G335" s="615"/>
      <c r="H335" s="615"/>
      <c r="I335" s="615"/>
      <c r="J335" s="34"/>
      <c r="K335" s="202">
        <f t="shared" si="67"/>
        <v>0</v>
      </c>
      <c r="L335" s="202">
        <f t="shared" si="67"/>
        <v>0</v>
      </c>
      <c r="M335" s="2"/>
      <c r="N335" s="13"/>
      <c r="O335" s="13"/>
      <c r="P335" s="2"/>
      <c r="Q335" s="588">
        <v>45589</v>
      </c>
      <c r="R335" s="588">
        <v>45589</v>
      </c>
      <c r="S335" s="588">
        <v>45589</v>
      </c>
      <c r="T335" s="571">
        <v>45569</v>
      </c>
      <c r="U335" s="571">
        <v>45569</v>
      </c>
      <c r="V335" s="553">
        <v>45483</v>
      </c>
      <c r="W335" s="528">
        <v>45455</v>
      </c>
      <c r="X335" s="513">
        <v>45425</v>
      </c>
      <c r="Y335" s="472">
        <v>280224</v>
      </c>
      <c r="Z335" s="472">
        <v>230324</v>
      </c>
      <c r="AA335" s="398"/>
      <c r="AB335" s="400"/>
      <c r="AC335" s="400"/>
      <c r="AD335" s="400"/>
      <c r="AE335" s="332"/>
      <c r="AF335" s="338"/>
      <c r="AG335" s="330"/>
      <c r="AH335" s="277"/>
      <c r="AI335" s="272"/>
      <c r="AJ335" s="263"/>
      <c r="AK335" s="208"/>
      <c r="AL335" s="208"/>
      <c r="AM335" s="208"/>
      <c r="AN335" s="208"/>
      <c r="AO335" s="208"/>
      <c r="AP335" s="190"/>
      <c r="AQ335" s="312">
        <f t="shared" ca="1" si="72"/>
        <v>1</v>
      </c>
    </row>
    <row r="336" spans="1:44" ht="23.1" customHeight="1" x14ac:dyDescent="0.25">
      <c r="A336" s="2" t="s">
        <v>301</v>
      </c>
      <c r="B336" s="2">
        <v>450</v>
      </c>
      <c r="C336" s="2" t="s">
        <v>368</v>
      </c>
      <c r="D336" s="4" t="s">
        <v>739</v>
      </c>
      <c r="E336" s="116">
        <f t="shared" ref="E336:F338" si="79">K336</f>
        <v>5200</v>
      </c>
      <c r="F336" s="117">
        <f t="shared" si="79"/>
        <v>3100</v>
      </c>
      <c r="G336" s="101"/>
      <c r="K336" s="202">
        <f t="shared" si="67"/>
        <v>5200</v>
      </c>
      <c r="L336" s="202">
        <f t="shared" si="67"/>
        <v>3100</v>
      </c>
      <c r="M336" s="51"/>
      <c r="N336" s="13">
        <f t="shared" si="65"/>
        <v>5152.0249999999996</v>
      </c>
      <c r="O336" s="13">
        <f t="shared" si="66"/>
        <v>3091.2150000000001</v>
      </c>
      <c r="P336" s="51"/>
      <c r="Q336" s="589">
        <v>2060.81</v>
      </c>
      <c r="R336" s="589">
        <v>2060.81</v>
      </c>
      <c r="S336" s="589">
        <v>2060.81</v>
      </c>
      <c r="T336" s="579">
        <v>2060.81</v>
      </c>
      <c r="U336" s="579">
        <v>2060.81</v>
      </c>
      <c r="V336" s="556">
        <v>2060.81</v>
      </c>
      <c r="W336" s="534">
        <v>2455.7800000000002</v>
      </c>
      <c r="X336" s="468">
        <v>2455.7800000000002</v>
      </c>
      <c r="Y336" s="468">
        <v>2455.7800000000002</v>
      </c>
      <c r="Z336" s="468">
        <v>2455.7800000000002</v>
      </c>
      <c r="AA336" s="398">
        <v>2135.46</v>
      </c>
      <c r="AB336" s="436">
        <v>2135.46</v>
      </c>
      <c r="AC336" s="409">
        <v>2126.66</v>
      </c>
      <c r="AD336" s="409">
        <v>2126.66</v>
      </c>
      <c r="AE336" s="367">
        <v>1432.2874999999999</v>
      </c>
      <c r="AF336" s="306">
        <v>1145.83</v>
      </c>
      <c r="AG336" s="289">
        <v>987.5</v>
      </c>
      <c r="AH336" s="277">
        <v>790</v>
      </c>
      <c r="AI336" s="272">
        <v>790</v>
      </c>
      <c r="AJ336" s="263">
        <v>859.77737999999999</v>
      </c>
      <c r="AK336" s="208">
        <v>859.77737999999999</v>
      </c>
      <c r="AL336" s="208">
        <v>859.77737999999999</v>
      </c>
      <c r="AM336" s="208">
        <v>859.77737999999999</v>
      </c>
      <c r="AN336" s="208">
        <v>859.77737999999999</v>
      </c>
      <c r="AO336" s="208">
        <v>775.41250000000002</v>
      </c>
      <c r="AP336" s="190">
        <v>620.33000000000004</v>
      </c>
      <c r="AQ336" s="312">
        <f t="shared" ca="1" si="72"/>
        <v>1</v>
      </c>
    </row>
    <row r="337" spans="1:44" ht="23.1" customHeight="1" x14ac:dyDescent="0.25">
      <c r="B337" s="2">
        <v>451</v>
      </c>
      <c r="C337" s="2" t="s">
        <v>369</v>
      </c>
      <c r="D337" s="4" t="s">
        <v>740</v>
      </c>
      <c r="E337" s="116">
        <f t="shared" si="79"/>
        <v>41000</v>
      </c>
      <c r="F337" s="117">
        <f t="shared" si="79"/>
        <v>24600</v>
      </c>
      <c r="G337" s="101"/>
      <c r="K337" s="202">
        <f t="shared" si="67"/>
        <v>41000</v>
      </c>
      <c r="L337" s="202">
        <f t="shared" si="67"/>
        <v>24600</v>
      </c>
      <c r="M337" s="51"/>
      <c r="N337" s="13">
        <f t="shared" si="65"/>
        <v>40916.300000000003</v>
      </c>
      <c r="O337" s="13">
        <f t="shared" si="66"/>
        <v>24549.78</v>
      </c>
      <c r="P337" s="51"/>
      <c r="Q337" s="589">
        <v>16366.52</v>
      </c>
      <c r="R337" s="589">
        <v>16366.52</v>
      </c>
      <c r="S337" s="589">
        <v>16366.52</v>
      </c>
      <c r="T337" s="579">
        <v>16366.52</v>
      </c>
      <c r="U337" s="579">
        <v>16366.52</v>
      </c>
      <c r="V337" s="556">
        <v>16366.52</v>
      </c>
      <c r="W337" s="534">
        <v>23837.26</v>
      </c>
      <c r="X337" s="468">
        <v>23837.26</v>
      </c>
      <c r="Y337" s="468">
        <v>23837.26</v>
      </c>
      <c r="Z337" s="468">
        <v>23837.26</v>
      </c>
      <c r="AA337" s="398">
        <v>20728.05</v>
      </c>
      <c r="AB337" s="436">
        <v>20728.05</v>
      </c>
      <c r="AC337" s="409">
        <v>20642.64</v>
      </c>
      <c r="AD337" s="409">
        <v>20642.64</v>
      </c>
      <c r="AE337" s="367">
        <v>13902.637500000001</v>
      </c>
      <c r="AF337" s="306">
        <v>11122.11</v>
      </c>
      <c r="AG337" s="289"/>
      <c r="AH337" s="277"/>
      <c r="AI337" s="263">
        <f t="shared" ref="AI337" ca="1" si="80">AQ337*$Q$6</f>
        <v>45632</v>
      </c>
      <c r="AJ337" s="263">
        <v>8265.4525799999992</v>
      </c>
      <c r="AK337" s="208">
        <v>8265.4525799999992</v>
      </c>
      <c r="AL337" s="208">
        <v>8265.4525799999992</v>
      </c>
      <c r="AM337" s="208">
        <v>8265.4525799999992</v>
      </c>
      <c r="AN337" s="208">
        <v>8265.4525799999992</v>
      </c>
      <c r="AO337" s="208">
        <v>7454.4124999999995</v>
      </c>
      <c r="AP337" s="190">
        <v>5963.53</v>
      </c>
      <c r="AQ337" s="312">
        <f t="shared" ca="1" si="72"/>
        <v>1</v>
      </c>
    </row>
    <row r="338" spans="1:44" ht="23.1" customHeight="1" x14ac:dyDescent="0.25">
      <c r="D338" s="4" t="s">
        <v>741</v>
      </c>
      <c r="E338" s="116">
        <f t="shared" si="79"/>
        <v>29800</v>
      </c>
      <c r="F338" s="117">
        <f t="shared" si="79"/>
        <v>17900</v>
      </c>
      <c r="G338" s="101"/>
      <c r="K338" s="202">
        <f t="shared" si="67"/>
        <v>29800</v>
      </c>
      <c r="L338" s="202">
        <f t="shared" si="67"/>
        <v>17900</v>
      </c>
      <c r="M338" s="51"/>
      <c r="N338" s="13">
        <f t="shared" si="65"/>
        <v>29746.525000000001</v>
      </c>
      <c r="O338" s="13">
        <f t="shared" si="66"/>
        <v>17847.915000000001</v>
      </c>
      <c r="P338" s="51"/>
      <c r="Q338" s="589">
        <v>11898.61</v>
      </c>
      <c r="R338" s="589">
        <v>11898.61</v>
      </c>
      <c r="S338" s="589">
        <v>11898.61</v>
      </c>
      <c r="T338" s="579">
        <v>11898.61</v>
      </c>
      <c r="U338" s="579">
        <v>11898.61</v>
      </c>
      <c r="V338" s="556">
        <v>11898.61</v>
      </c>
      <c r="W338" s="534">
        <v>15754.41</v>
      </c>
      <c r="X338" s="468">
        <v>15754.41</v>
      </c>
      <c r="Y338" s="468">
        <v>15754.41</v>
      </c>
      <c r="Z338" s="468">
        <v>15754.41</v>
      </c>
      <c r="AA338" s="398">
        <v>13699.49</v>
      </c>
      <c r="AB338" s="436">
        <v>13699.49</v>
      </c>
      <c r="AC338" s="409">
        <v>13643.03</v>
      </c>
      <c r="AD338" s="409">
        <v>13643.03</v>
      </c>
      <c r="AE338" s="367">
        <v>9188.4625000000015</v>
      </c>
      <c r="AF338" s="306">
        <v>7350.77</v>
      </c>
      <c r="AG338" s="289">
        <v>0</v>
      </c>
      <c r="AH338" s="277"/>
      <c r="AI338" s="208"/>
      <c r="AJ338" s="208"/>
      <c r="AK338" s="208">
        <v>0</v>
      </c>
      <c r="AL338" s="208">
        <v>0</v>
      </c>
      <c r="AM338" s="208">
        <v>0</v>
      </c>
      <c r="AN338" s="208">
        <v>0</v>
      </c>
      <c r="AO338" s="208">
        <v>0</v>
      </c>
      <c r="AP338" s="54"/>
      <c r="AQ338" s="312">
        <f t="shared" ca="1" si="72"/>
        <v>1</v>
      </c>
    </row>
    <row r="339" spans="1:44" ht="23.1" customHeight="1" x14ac:dyDescent="0.25">
      <c r="D339" s="136"/>
      <c r="E339" s="138"/>
      <c r="F339" s="139"/>
      <c r="J339" s="34"/>
      <c r="K339" s="202">
        <f t="shared" si="67"/>
        <v>0</v>
      </c>
      <c r="L339" s="202">
        <f t="shared" si="67"/>
        <v>0</v>
      </c>
      <c r="M339" s="2"/>
      <c r="N339" s="13"/>
      <c r="O339" s="13"/>
      <c r="P339" s="2"/>
      <c r="Q339" s="398"/>
      <c r="R339" s="398"/>
      <c r="S339" s="398"/>
      <c r="T339" s="398"/>
      <c r="U339" s="398"/>
      <c r="V339" s="398"/>
      <c r="W339" s="398"/>
      <c r="X339" s="398"/>
      <c r="Y339" s="398"/>
      <c r="Z339" s="398"/>
      <c r="AA339" s="398"/>
      <c r="AB339" s="400"/>
      <c r="AC339" s="400"/>
      <c r="AD339" s="400"/>
      <c r="AE339" s="332"/>
      <c r="AF339" s="338"/>
      <c r="AG339" s="330"/>
      <c r="AH339" s="280"/>
      <c r="AI339" s="237"/>
      <c r="AJ339" s="237"/>
      <c r="AK339" s="237"/>
      <c r="AL339" s="237"/>
      <c r="AM339" s="237"/>
      <c r="AN339" s="237"/>
      <c r="AO339" s="237"/>
      <c r="AP339" s="131"/>
      <c r="AQ339" s="312" t="e">
        <f t="shared" ca="1" si="72"/>
        <v>#DIV/0!</v>
      </c>
    </row>
    <row r="340" spans="1:44" ht="23.1" customHeight="1" x14ac:dyDescent="0.25">
      <c r="D340" s="615" t="s">
        <v>11</v>
      </c>
      <c r="E340" s="615"/>
      <c r="F340" s="615"/>
      <c r="G340" s="615"/>
      <c r="H340" s="615"/>
      <c r="I340" s="615"/>
      <c r="K340" s="202">
        <f t="shared" si="67"/>
        <v>0</v>
      </c>
      <c r="L340" s="202">
        <f t="shared" si="67"/>
        <v>0</v>
      </c>
      <c r="M340" s="51"/>
      <c r="N340" s="13"/>
      <c r="O340" s="13"/>
      <c r="P340" s="51"/>
      <c r="Q340" s="588">
        <v>45589</v>
      </c>
      <c r="R340" s="588">
        <v>45589</v>
      </c>
      <c r="S340" s="588">
        <v>45589</v>
      </c>
      <c r="T340" s="571">
        <v>45569</v>
      </c>
      <c r="U340" s="571">
        <v>45569</v>
      </c>
      <c r="V340" s="513">
        <v>45455</v>
      </c>
      <c r="W340" s="513">
        <v>45455</v>
      </c>
      <c r="X340" s="513">
        <v>45425</v>
      </c>
      <c r="Y340" s="472">
        <v>150124</v>
      </c>
      <c r="Z340" s="472">
        <v>230324</v>
      </c>
      <c r="AA340" s="398"/>
      <c r="AB340" s="400"/>
      <c r="AC340" s="400"/>
      <c r="AD340" s="400"/>
      <c r="AE340" s="367"/>
      <c r="AF340" s="305"/>
      <c r="AG340" s="289"/>
      <c r="AH340" s="277"/>
      <c r="AI340" s="263"/>
      <c r="AJ340" s="263"/>
      <c r="AK340" s="208"/>
      <c r="AL340" s="208"/>
      <c r="AM340" s="208"/>
      <c r="AN340" s="208"/>
      <c r="AO340" s="208"/>
      <c r="AP340" s="191"/>
      <c r="AQ340" s="312">
        <f t="shared" ca="1" si="72"/>
        <v>1</v>
      </c>
    </row>
    <row r="341" spans="1:44" ht="23.1" customHeight="1" x14ac:dyDescent="0.25">
      <c r="A341" s="2" t="s">
        <v>895</v>
      </c>
      <c r="B341" s="2">
        <v>1946</v>
      </c>
      <c r="C341" s="2" t="s">
        <v>445</v>
      </c>
      <c r="D341" s="4" t="s">
        <v>896</v>
      </c>
      <c r="E341" s="116">
        <f t="shared" ref="E341:F342" si="81">K341</f>
        <v>1000</v>
      </c>
      <c r="F341" s="117">
        <f t="shared" si="81"/>
        <v>600</v>
      </c>
      <c r="G341" s="101"/>
      <c r="K341" s="202">
        <f t="shared" si="67"/>
        <v>1000</v>
      </c>
      <c r="L341" s="202">
        <f t="shared" si="67"/>
        <v>600</v>
      </c>
      <c r="M341" s="51"/>
      <c r="N341" s="13">
        <f t="shared" si="65"/>
        <v>950</v>
      </c>
      <c r="O341" s="13">
        <f t="shared" si="66"/>
        <v>570</v>
      </c>
      <c r="P341" s="51"/>
      <c r="Q341" s="587">
        <v>380</v>
      </c>
      <c r="R341" s="587">
        <v>380</v>
      </c>
      <c r="S341" s="587">
        <v>450</v>
      </c>
      <c r="T341" s="562">
        <v>373</v>
      </c>
      <c r="U341" s="562">
        <v>373</v>
      </c>
      <c r="V341" s="467">
        <v>373</v>
      </c>
      <c r="W341" s="467">
        <v>373</v>
      </c>
      <c r="X341" s="467">
        <v>360</v>
      </c>
      <c r="Y341" s="467">
        <v>360</v>
      </c>
      <c r="Z341" s="467">
        <v>372.88</v>
      </c>
      <c r="AA341" s="443">
        <v>344.08</v>
      </c>
      <c r="AB341" s="436">
        <v>344.08</v>
      </c>
      <c r="AC341" s="409">
        <v>344.08</v>
      </c>
      <c r="AD341" s="409">
        <v>344.08</v>
      </c>
      <c r="AE341" s="367">
        <v>332.875</v>
      </c>
      <c r="AF341" s="305">
        <v>266.3</v>
      </c>
      <c r="AG341" s="289">
        <v>218.38750000000002</v>
      </c>
      <c r="AH341" s="277">
        <v>174.71</v>
      </c>
      <c r="AI341" s="263">
        <v>174.71</v>
      </c>
      <c r="AJ341" s="263">
        <v>174.71</v>
      </c>
      <c r="AK341" s="208">
        <v>172.95893999999998</v>
      </c>
      <c r="AL341" s="208">
        <v>172.95893999999998</v>
      </c>
      <c r="AM341" s="208">
        <v>172.95893999999998</v>
      </c>
      <c r="AN341" s="208">
        <v>172.95893999999998</v>
      </c>
      <c r="AO341" s="208">
        <v>155.98750000000001</v>
      </c>
      <c r="AP341" s="191">
        <v>124.79</v>
      </c>
      <c r="AQ341" s="312">
        <f t="shared" ca="1" si="72"/>
        <v>1</v>
      </c>
    </row>
    <row r="342" spans="1:44" s="66" customFormat="1" ht="23.1" customHeight="1" x14ac:dyDescent="0.25">
      <c r="A342" s="2" t="s">
        <v>894</v>
      </c>
      <c r="B342" s="2">
        <v>1946</v>
      </c>
      <c r="C342" s="2" t="s">
        <v>445</v>
      </c>
      <c r="D342" s="4" t="s">
        <v>897</v>
      </c>
      <c r="E342" s="116">
        <f t="shared" si="81"/>
        <v>1000</v>
      </c>
      <c r="F342" s="117">
        <f t="shared" si="81"/>
        <v>600</v>
      </c>
      <c r="G342" s="101"/>
      <c r="H342" s="2"/>
      <c r="I342" s="2"/>
      <c r="J342" s="33"/>
      <c r="K342" s="202">
        <f t="shared" si="67"/>
        <v>1000</v>
      </c>
      <c r="L342" s="202">
        <f t="shared" si="67"/>
        <v>600</v>
      </c>
      <c r="M342" s="51"/>
      <c r="N342" s="13">
        <f t="shared" si="65"/>
        <v>950</v>
      </c>
      <c r="O342" s="13">
        <f t="shared" si="66"/>
        <v>570</v>
      </c>
      <c r="P342" s="63"/>
      <c r="Q342" s="587">
        <v>380</v>
      </c>
      <c r="R342" s="587">
        <v>380</v>
      </c>
      <c r="S342" s="587">
        <v>380</v>
      </c>
      <c r="T342" s="562">
        <v>380</v>
      </c>
      <c r="U342" s="562">
        <v>380</v>
      </c>
      <c r="V342" s="467">
        <v>380</v>
      </c>
      <c r="W342" s="467">
        <v>380</v>
      </c>
      <c r="X342" s="467">
        <v>330</v>
      </c>
      <c r="Y342" s="467">
        <v>330</v>
      </c>
      <c r="Z342" s="398">
        <v>287</v>
      </c>
      <c r="AA342" s="398">
        <v>287</v>
      </c>
      <c r="AB342" s="436">
        <v>287</v>
      </c>
      <c r="AC342" s="409">
        <v>250</v>
      </c>
      <c r="AD342" s="409">
        <v>250</v>
      </c>
      <c r="AE342" s="367">
        <v>215.625</v>
      </c>
      <c r="AF342" s="305">
        <v>172.5</v>
      </c>
      <c r="AG342" s="289">
        <v>141.16250000000002</v>
      </c>
      <c r="AH342" s="277">
        <v>112.93</v>
      </c>
      <c r="AI342" s="263">
        <v>112.93</v>
      </c>
      <c r="AJ342" s="263">
        <v>112.93</v>
      </c>
      <c r="AK342" s="208">
        <v>102.56399999999999</v>
      </c>
      <c r="AL342" s="208">
        <v>102.56399999999999</v>
      </c>
      <c r="AM342" s="208">
        <v>102.56399999999999</v>
      </c>
      <c r="AN342" s="208">
        <v>102.56399999999999</v>
      </c>
      <c r="AO342" s="208">
        <v>92.5</v>
      </c>
      <c r="AP342" s="191">
        <v>74</v>
      </c>
      <c r="AQ342" s="312">
        <f t="shared" ca="1" si="72"/>
        <v>1</v>
      </c>
      <c r="AR342" s="144"/>
    </row>
    <row r="343" spans="1:44" ht="23.1" hidden="1" customHeight="1" x14ac:dyDescent="0.25">
      <c r="D343" s="179"/>
      <c r="E343" s="452"/>
      <c r="F343" s="453"/>
      <c r="G343" s="101"/>
      <c r="K343" s="202"/>
      <c r="L343" s="202"/>
      <c r="M343" s="51"/>
      <c r="N343" s="13"/>
      <c r="O343" s="13"/>
      <c r="P343" s="2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333"/>
      <c r="AB343" s="454"/>
      <c r="AC343" s="455"/>
      <c r="AD343" s="455"/>
      <c r="AE343" s="332"/>
      <c r="AF343" s="329"/>
      <c r="AG343" s="330"/>
      <c r="AH343" s="280"/>
      <c r="AI343" s="331"/>
      <c r="AJ343" s="331"/>
      <c r="AK343" s="237"/>
      <c r="AL343" s="237"/>
      <c r="AM343" s="237"/>
      <c r="AN343" s="237"/>
      <c r="AO343" s="237"/>
      <c r="AP343" s="197"/>
      <c r="AQ343" s="312"/>
    </row>
    <row r="344" spans="1:44" ht="23.1" customHeight="1" x14ac:dyDescent="0.25">
      <c r="D344" s="136"/>
      <c r="E344" s="138"/>
      <c r="F344" s="139"/>
      <c r="J344" s="34"/>
      <c r="K344" s="202"/>
      <c r="L344" s="202"/>
      <c r="M344" s="2"/>
      <c r="N344" s="13"/>
      <c r="O344" s="13"/>
      <c r="P344" s="2"/>
      <c r="Q344" s="398"/>
      <c r="R344" s="398"/>
      <c r="S344" s="398"/>
      <c r="T344" s="398"/>
      <c r="U344" s="398"/>
      <c r="V344" s="398"/>
      <c r="W344" s="398"/>
      <c r="X344" s="398"/>
      <c r="Y344" s="398"/>
      <c r="Z344" s="398"/>
      <c r="AA344" s="398"/>
      <c r="AB344" s="400"/>
      <c r="AC344" s="398"/>
      <c r="AD344" s="398"/>
      <c r="AE344" s="333"/>
      <c r="AF344" s="333"/>
      <c r="AG344" s="330"/>
      <c r="AH344" s="277"/>
      <c r="AI344" s="208"/>
      <c r="AJ344" s="208"/>
      <c r="AK344" s="208">
        <v>0</v>
      </c>
      <c r="AL344" s="208">
        <v>0</v>
      </c>
      <c r="AM344" s="208">
        <v>0</v>
      </c>
      <c r="AN344" s="208">
        <v>0</v>
      </c>
      <c r="AO344" s="208">
        <v>0</v>
      </c>
      <c r="AP344" s="197"/>
      <c r="AQ344" s="312"/>
    </row>
  </sheetData>
  <mergeCells count="35">
    <mergeCell ref="D83:I83"/>
    <mergeCell ref="D25:I25"/>
    <mergeCell ref="D40:I40"/>
    <mergeCell ref="D52:I52"/>
    <mergeCell ref="D63:I63"/>
    <mergeCell ref="D78:I78"/>
    <mergeCell ref="D170:I170"/>
    <mergeCell ref="D88:I88"/>
    <mergeCell ref="D96:I96"/>
    <mergeCell ref="D107:I107"/>
    <mergeCell ref="D113:I113"/>
    <mergeCell ref="D119:I119"/>
    <mergeCell ref="D125:I125"/>
    <mergeCell ref="D135:I135"/>
    <mergeCell ref="D141:I141"/>
    <mergeCell ref="D147:I147"/>
    <mergeCell ref="D153:I153"/>
    <mergeCell ref="D162:I162"/>
    <mergeCell ref="D300:I300"/>
    <mergeCell ref="D176:I176"/>
    <mergeCell ref="D187:I187"/>
    <mergeCell ref="D193:I193"/>
    <mergeCell ref="D203:I203"/>
    <mergeCell ref="D228:I228"/>
    <mergeCell ref="D245:I245"/>
    <mergeCell ref="D254:I254"/>
    <mergeCell ref="D271:I271"/>
    <mergeCell ref="D277:I277"/>
    <mergeCell ref="D281:I281"/>
    <mergeCell ref="D291:I291"/>
    <mergeCell ref="D312:I312"/>
    <mergeCell ref="D320:I320"/>
    <mergeCell ref="D329:I329"/>
    <mergeCell ref="D335:I335"/>
    <mergeCell ref="D340:I340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7B446-9192-40DD-8A61-EBF1E606078D}">
  <sheetPr>
    <tabColor theme="5" tint="0.39997558519241921"/>
    <pageSetUpPr fitToPage="1"/>
  </sheetPr>
  <dimension ref="A1:AY347"/>
  <sheetViews>
    <sheetView tabSelected="1" topLeftCell="A312" zoomScaleNormal="100" workbookViewId="0">
      <selection activeCell="Q316" sqref="Q316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hidden="1" customWidth="1"/>
    <col min="3" max="3" width="14.7109375" style="2" hidden="1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hidden="1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17" width="14.85546875" style="392" customWidth="1"/>
    <col min="18" max="28" width="14.85546875" style="392" hidden="1" customWidth="1"/>
    <col min="29" max="29" width="14.85546875" style="429" hidden="1" customWidth="1"/>
    <col min="30" max="31" width="14.85546875" style="392" hidden="1" customWidth="1"/>
    <col min="32" max="32" width="14.85546875" style="363" hidden="1" customWidth="1"/>
    <col min="33" max="33" width="14.85546875" style="297" hidden="1" customWidth="1"/>
    <col min="34" max="34" width="14.85546875" style="286" hidden="1" customWidth="1"/>
    <col min="35" max="35" width="14.85546875" style="273" hidden="1" customWidth="1"/>
    <col min="36" max="42" width="14.85546875" style="199" hidden="1" customWidth="1"/>
    <col min="43" max="43" width="14.85546875" style="11" hidden="1" customWidth="1"/>
    <col min="44" max="44" width="11.42578125" style="285" customWidth="1"/>
    <col min="45" max="45" width="14.7109375" style="144" customWidth="1"/>
    <col min="46" max="47" width="11.42578125" style="34" customWidth="1"/>
    <col min="48" max="16384" width="11.42578125" style="34"/>
  </cols>
  <sheetData>
    <row r="1" spans="1:51" ht="23.1" customHeight="1" x14ac:dyDescent="0.25">
      <c r="N1" s="11">
        <v>2.2000000000000002</v>
      </c>
      <c r="O1" s="11">
        <v>1.2</v>
      </c>
      <c r="Q1" s="596">
        <v>45666</v>
      </c>
      <c r="R1" s="596">
        <v>45632</v>
      </c>
      <c r="S1" s="596">
        <v>45614</v>
      </c>
      <c r="T1" s="596">
        <v>45598</v>
      </c>
      <c r="U1" s="584">
        <v>45591</v>
      </c>
      <c r="V1" s="573">
        <v>45569</v>
      </c>
      <c r="W1" s="557">
        <v>45482</v>
      </c>
      <c r="X1" s="525">
        <v>45472</v>
      </c>
      <c r="Y1" s="466" t="s">
        <v>942</v>
      </c>
      <c r="Z1" s="466" t="s">
        <v>899</v>
      </c>
      <c r="AA1" s="466" t="s">
        <v>888</v>
      </c>
      <c r="AB1" s="466" t="s">
        <v>888</v>
      </c>
      <c r="AE1" s="392" t="s">
        <v>853</v>
      </c>
    </row>
    <row r="2" spans="1:51" ht="23.1" customHeight="1" x14ac:dyDescent="0.25">
      <c r="N2" s="11">
        <v>2.2999999999999998</v>
      </c>
      <c r="O2" s="11">
        <v>1.3</v>
      </c>
      <c r="Q2" s="602" t="s">
        <v>944</v>
      </c>
      <c r="R2" s="602" t="s">
        <v>639</v>
      </c>
      <c r="S2" s="585" t="s">
        <v>639</v>
      </c>
      <c r="T2" s="585" t="s">
        <v>954</v>
      </c>
      <c r="U2" s="585" t="s">
        <v>984</v>
      </c>
      <c r="V2" s="574" t="s">
        <v>954</v>
      </c>
      <c r="W2" s="558" t="s">
        <v>954</v>
      </c>
      <c r="X2" s="544" t="s">
        <v>669</v>
      </c>
      <c r="Y2" s="444"/>
      <c r="Z2" s="444"/>
      <c r="AA2" s="444"/>
      <c r="AB2" s="444" t="s">
        <v>871</v>
      </c>
      <c r="AC2" s="442" t="s">
        <v>870</v>
      </c>
      <c r="AE2" s="392" t="s">
        <v>848</v>
      </c>
    </row>
    <row r="3" spans="1:51" ht="23.1" customHeight="1" thickBot="1" x14ac:dyDescent="0.3">
      <c r="N3" s="11">
        <v>2.4</v>
      </c>
      <c r="O3" s="11">
        <v>1.4</v>
      </c>
      <c r="Q3" s="603" t="s">
        <v>993</v>
      </c>
      <c r="R3" s="603" t="s">
        <v>992</v>
      </c>
      <c r="S3" s="586" t="s">
        <v>991</v>
      </c>
      <c r="T3" s="586" t="s">
        <v>985</v>
      </c>
      <c r="U3" s="586" t="s">
        <v>985</v>
      </c>
      <c r="V3" s="575" t="s">
        <v>983</v>
      </c>
      <c r="W3" s="559" t="s">
        <v>956</v>
      </c>
      <c r="X3" s="545">
        <v>45476</v>
      </c>
      <c r="Y3" s="444"/>
      <c r="Z3" s="444"/>
      <c r="AA3" s="444"/>
      <c r="AB3" s="444">
        <v>2.5</v>
      </c>
      <c r="AC3" s="442">
        <v>2.5</v>
      </c>
      <c r="AE3" s="392" t="s">
        <v>852</v>
      </c>
    </row>
    <row r="4" spans="1:51" s="144" customFormat="1" ht="23.1" customHeight="1" thickBot="1" x14ac:dyDescent="0.3">
      <c r="A4" s="2"/>
      <c r="B4" s="2"/>
      <c r="C4" s="2"/>
      <c r="D4" s="2"/>
      <c r="E4" s="115"/>
      <c r="F4" s="115"/>
      <c r="G4" s="99"/>
      <c r="H4" s="2"/>
      <c r="I4" s="2"/>
      <c r="J4" s="33"/>
      <c r="K4" s="199"/>
      <c r="L4" s="440" t="s">
        <v>869</v>
      </c>
      <c r="M4" s="34"/>
      <c r="N4" s="441">
        <v>2.5</v>
      </c>
      <c r="O4" s="441">
        <v>1.5</v>
      </c>
      <c r="P4" s="34"/>
      <c r="Q4" s="585"/>
      <c r="R4" s="585"/>
      <c r="S4" s="585"/>
      <c r="T4" s="585"/>
      <c r="U4" s="574"/>
      <c r="V4" s="574"/>
      <c r="W4" s="570" t="s">
        <v>980</v>
      </c>
      <c r="X4" s="444"/>
      <c r="Y4" s="444"/>
      <c r="Z4" s="444"/>
      <c r="AA4" s="444"/>
      <c r="AB4" s="444">
        <v>1.5</v>
      </c>
      <c r="AC4" s="442">
        <v>1.5</v>
      </c>
      <c r="AD4" s="392"/>
      <c r="AE4" s="392" t="s">
        <v>854</v>
      </c>
      <c r="AF4" s="363" t="s">
        <v>839</v>
      </c>
      <c r="AG4" s="297" t="s">
        <v>691</v>
      </c>
      <c r="AH4" s="286" t="s">
        <v>659</v>
      </c>
      <c r="AI4" s="273" t="s">
        <v>706</v>
      </c>
      <c r="AJ4" s="270" t="s">
        <v>705</v>
      </c>
      <c r="AK4" s="264" t="s">
        <v>691</v>
      </c>
      <c r="AL4" s="243" t="s">
        <v>669</v>
      </c>
      <c r="AM4" s="235" t="s">
        <v>669</v>
      </c>
      <c r="AN4" s="222" t="s">
        <v>669</v>
      </c>
      <c r="AO4" s="218" t="s">
        <v>668</v>
      </c>
      <c r="AP4" s="199" t="s">
        <v>659</v>
      </c>
      <c r="AQ4" s="245" t="s">
        <v>675</v>
      </c>
      <c r="AR4" s="285"/>
      <c r="AT4" s="34"/>
      <c r="AU4" s="34"/>
      <c r="AV4" s="34"/>
      <c r="AW4" s="34"/>
      <c r="AX4" s="34"/>
      <c r="AY4" s="34"/>
    </row>
    <row r="5" spans="1:51" s="144" customFormat="1" ht="23.1" customHeight="1" x14ac:dyDescent="0.25">
      <c r="A5" s="2"/>
      <c r="B5" s="2"/>
      <c r="C5" s="2"/>
      <c r="D5" s="2"/>
      <c r="E5" s="115"/>
      <c r="F5" s="115"/>
      <c r="G5" s="99"/>
      <c r="H5" s="2"/>
      <c r="I5" s="2"/>
      <c r="J5" s="33"/>
      <c r="K5" s="199"/>
      <c r="L5" s="199"/>
      <c r="M5" s="34"/>
      <c r="N5" s="11"/>
      <c r="O5" s="11"/>
      <c r="P5" s="34"/>
      <c r="Q5" s="597" t="s">
        <v>944</v>
      </c>
      <c r="R5" s="597" t="s">
        <v>944</v>
      </c>
      <c r="S5" s="597" t="s">
        <v>944</v>
      </c>
      <c r="T5" s="597" t="s">
        <v>944</v>
      </c>
      <c r="U5" s="576" t="s">
        <v>944</v>
      </c>
      <c r="V5" s="576" t="s">
        <v>944</v>
      </c>
      <c r="W5" s="550" t="s">
        <v>944</v>
      </c>
      <c r="X5" s="445" t="s">
        <v>944</v>
      </c>
      <c r="Y5" s="445" t="s">
        <v>898</v>
      </c>
      <c r="Z5" s="445" t="s">
        <v>898</v>
      </c>
      <c r="AA5" s="445" t="s">
        <v>872</v>
      </c>
      <c r="AB5" s="445" t="s">
        <v>872</v>
      </c>
      <c r="AC5" s="437" t="s">
        <v>864</v>
      </c>
      <c r="AD5" s="421" t="s">
        <v>639</v>
      </c>
      <c r="AE5" s="393"/>
      <c r="AF5" s="364">
        <v>45274</v>
      </c>
      <c r="AG5" s="298">
        <v>45253</v>
      </c>
      <c r="AH5" s="287">
        <v>45254</v>
      </c>
      <c r="AI5" s="274">
        <v>45246</v>
      </c>
      <c r="AJ5" s="265">
        <v>45233</v>
      </c>
      <c r="AK5" s="265">
        <v>45225</v>
      </c>
      <c r="AL5" s="244">
        <v>45218</v>
      </c>
      <c r="AM5" s="236">
        <v>45195</v>
      </c>
      <c r="AN5" s="223">
        <v>45183</v>
      </c>
      <c r="AO5" s="219">
        <v>45166</v>
      </c>
      <c r="AP5" s="203">
        <v>45155</v>
      </c>
      <c r="AQ5" s="11"/>
      <c r="AR5" s="285"/>
      <c r="AT5" s="34"/>
      <c r="AU5" s="34"/>
      <c r="AV5" s="34"/>
      <c r="AW5" s="34"/>
      <c r="AX5" s="34"/>
      <c r="AY5" s="34"/>
    </row>
    <row r="6" spans="1:51" s="144" customFormat="1" ht="23.1" customHeight="1" x14ac:dyDescent="0.25">
      <c r="A6" s="2"/>
      <c r="B6" s="2"/>
      <c r="C6" s="2"/>
      <c r="D6" s="2"/>
      <c r="E6" s="115"/>
      <c r="F6" s="115"/>
      <c r="G6" s="99"/>
      <c r="H6" s="2"/>
      <c r="I6" s="2"/>
      <c r="J6" s="33"/>
      <c r="K6" s="200" t="s">
        <v>233</v>
      </c>
      <c r="L6" s="200" t="s">
        <v>234</v>
      </c>
      <c r="M6" s="35"/>
      <c r="N6" s="11" t="s">
        <v>233</v>
      </c>
      <c r="O6" s="11" t="s">
        <v>234</v>
      </c>
      <c r="P6" s="35"/>
      <c r="Q6" s="598">
        <v>45663</v>
      </c>
      <c r="R6" s="598">
        <v>45632</v>
      </c>
      <c r="S6" s="598">
        <v>45610</v>
      </c>
      <c r="T6" s="598">
        <v>45589</v>
      </c>
      <c r="U6" s="577">
        <v>45591</v>
      </c>
      <c r="V6" s="577">
        <v>45565</v>
      </c>
      <c r="W6" s="551">
        <v>45480</v>
      </c>
      <c r="X6" s="394">
        <v>45455</v>
      </c>
      <c r="Y6" s="394">
        <v>45401</v>
      </c>
      <c r="Z6" s="394">
        <v>45401</v>
      </c>
      <c r="AA6" s="394">
        <v>45373</v>
      </c>
      <c r="AB6" s="394">
        <v>45348</v>
      </c>
      <c r="AC6" s="438">
        <v>45326</v>
      </c>
      <c r="AD6" s="422">
        <v>45317</v>
      </c>
      <c r="AE6" s="394">
        <v>45295</v>
      </c>
      <c r="AF6" s="365">
        <v>45274</v>
      </c>
      <c r="AG6" s="304">
        <v>45267</v>
      </c>
      <c r="AH6" s="288"/>
      <c r="AI6" s="275"/>
      <c r="AJ6" s="266"/>
      <c r="AK6" s="266">
        <v>1.3859999999999999</v>
      </c>
      <c r="AL6" s="220"/>
      <c r="AM6" s="220"/>
      <c r="AN6" s="220"/>
      <c r="AO6" s="220">
        <v>1.3859999999999999</v>
      </c>
      <c r="AP6" s="206"/>
      <c r="AQ6" s="36"/>
      <c r="AR6" s="285"/>
      <c r="AT6" s="34"/>
      <c r="AU6" s="34"/>
      <c r="AV6" s="34"/>
      <c r="AW6" s="34"/>
      <c r="AX6" s="34"/>
      <c r="AY6" s="34"/>
    </row>
    <row r="7" spans="1:51" s="144" customFormat="1" ht="23.1" customHeight="1" thickBot="1" x14ac:dyDescent="0.3">
      <c r="A7" s="2"/>
      <c r="B7" s="2"/>
      <c r="C7" s="2"/>
      <c r="D7" s="326" t="s">
        <v>0</v>
      </c>
      <c r="E7" s="327"/>
      <c r="F7" s="328"/>
      <c r="G7" s="194"/>
      <c r="H7" s="324"/>
      <c r="I7" s="324"/>
      <c r="J7" s="33"/>
      <c r="K7" s="569" t="s">
        <v>979</v>
      </c>
      <c r="L7" s="201"/>
      <c r="M7" s="41"/>
      <c r="N7" s="12">
        <v>2.5</v>
      </c>
      <c r="O7" s="12">
        <v>1.5</v>
      </c>
      <c r="P7" s="41"/>
      <c r="Q7" s="599"/>
      <c r="R7" s="599"/>
      <c r="S7" s="599"/>
      <c r="T7" s="599"/>
      <c r="U7" s="578" t="s">
        <v>235</v>
      </c>
      <c r="V7" s="578" t="s">
        <v>235</v>
      </c>
      <c r="W7" s="552" t="s">
        <v>235</v>
      </c>
      <c r="X7" s="395" t="s">
        <v>235</v>
      </c>
      <c r="Y7" s="395" t="s">
        <v>235</v>
      </c>
      <c r="Z7" s="395" t="s">
        <v>235</v>
      </c>
      <c r="AA7" s="395" t="s">
        <v>235</v>
      </c>
      <c r="AB7" s="395" t="s">
        <v>235</v>
      </c>
      <c r="AC7" s="439" t="s">
        <v>235</v>
      </c>
      <c r="AD7" s="423" t="s">
        <v>235</v>
      </c>
      <c r="AE7" s="395" t="s">
        <v>235</v>
      </c>
      <c r="AF7" s="366" t="s">
        <v>235</v>
      </c>
      <c r="AG7" s="299" t="s">
        <v>235</v>
      </c>
      <c r="AH7" s="296" t="s">
        <v>235</v>
      </c>
      <c r="AI7" s="276" t="s">
        <v>235</v>
      </c>
      <c r="AJ7" s="271" t="s">
        <v>235</v>
      </c>
      <c r="AK7" s="267" t="s">
        <v>235</v>
      </c>
      <c r="AL7" s="221" t="s">
        <v>235</v>
      </c>
      <c r="AM7" s="221" t="s">
        <v>235</v>
      </c>
      <c r="AN7" s="221" t="s">
        <v>235</v>
      </c>
      <c r="AO7" s="221" t="s">
        <v>235</v>
      </c>
      <c r="AP7" s="207" t="s">
        <v>235</v>
      </c>
      <c r="AQ7" s="42" t="s">
        <v>235</v>
      </c>
      <c r="AR7" s="285"/>
      <c r="AT7" s="34"/>
      <c r="AU7" s="34"/>
      <c r="AV7" s="34"/>
      <c r="AW7" s="34"/>
      <c r="AX7" s="34"/>
      <c r="AY7" s="34"/>
    </row>
    <row r="8" spans="1:51" s="144" customFormat="1" ht="23.1" hidden="1" customHeight="1" thickBot="1" x14ac:dyDescent="0.3">
      <c r="A8" s="2"/>
      <c r="B8" s="2"/>
      <c r="C8" s="2"/>
      <c r="D8" s="45"/>
      <c r="E8" s="115"/>
      <c r="F8" s="115"/>
      <c r="G8" s="101"/>
      <c r="H8" s="45"/>
      <c r="I8" s="45"/>
      <c r="J8" s="2"/>
      <c r="K8" s="344"/>
      <c r="L8" s="345"/>
      <c r="M8" s="346"/>
      <c r="N8" s="347"/>
      <c r="O8" s="347"/>
      <c r="P8" s="346"/>
      <c r="Q8" s="600"/>
      <c r="R8" s="600"/>
      <c r="S8" s="600"/>
      <c r="T8" s="600"/>
      <c r="U8" s="552"/>
      <c r="V8" s="552"/>
      <c r="W8" s="552"/>
      <c r="X8" s="395"/>
      <c r="Y8" s="395"/>
      <c r="Z8" s="395"/>
      <c r="AA8" s="395"/>
      <c r="AB8" s="395"/>
      <c r="AC8" s="430"/>
      <c r="AD8" s="423"/>
      <c r="AE8" s="396" t="s">
        <v>840</v>
      </c>
      <c r="AF8" s="377" t="s">
        <v>840</v>
      </c>
      <c r="AG8" s="348"/>
      <c r="AH8" s="349"/>
      <c r="AI8" s="350"/>
      <c r="AJ8" s="351"/>
      <c r="AK8" s="351"/>
      <c r="AL8" s="207"/>
      <c r="AM8" s="207"/>
      <c r="AN8" s="207"/>
      <c r="AO8" s="207"/>
      <c r="AP8" s="207"/>
      <c r="AQ8" s="10"/>
      <c r="AR8" s="285"/>
      <c r="AT8" s="34"/>
      <c r="AU8" s="34"/>
      <c r="AV8" s="34"/>
      <c r="AW8" s="34"/>
      <c r="AX8" s="34"/>
      <c r="AY8" s="34"/>
    </row>
    <row r="9" spans="1:51" s="144" customFormat="1" ht="23.1" customHeight="1" thickBot="1" x14ac:dyDescent="0.3">
      <c r="A9" s="2"/>
      <c r="B9" s="2"/>
      <c r="C9" s="2"/>
      <c r="D9" s="358"/>
      <c r="E9" s="360" t="s">
        <v>855</v>
      </c>
      <c r="F9" s="359"/>
      <c r="G9" s="362"/>
      <c r="H9" s="361"/>
      <c r="I9" s="361"/>
      <c r="J9" s="2"/>
      <c r="K9" s="202"/>
      <c r="L9" s="202"/>
      <c r="M9" s="2"/>
      <c r="N9" s="13"/>
      <c r="O9" s="13"/>
      <c r="P9" s="2"/>
      <c r="Q9" s="606">
        <v>45663</v>
      </c>
      <c r="R9" s="588">
        <v>45589</v>
      </c>
      <c r="S9" s="588">
        <v>45589</v>
      </c>
      <c r="T9" s="588">
        <v>45589</v>
      </c>
      <c r="U9" s="571">
        <v>45589</v>
      </c>
      <c r="V9" s="571">
        <v>45569</v>
      </c>
      <c r="W9" s="553">
        <v>45483</v>
      </c>
      <c r="X9" s="528">
        <v>45455</v>
      </c>
      <c r="Y9" s="513">
        <v>45425</v>
      </c>
      <c r="Z9" s="472">
        <v>290224</v>
      </c>
      <c r="AA9" s="472">
        <v>220324</v>
      </c>
      <c r="AB9" s="471"/>
      <c r="AC9" s="431"/>
      <c r="AD9" s="397"/>
      <c r="AE9" s="397">
        <v>1.1000000000000001</v>
      </c>
      <c r="AF9" s="375">
        <v>1.45</v>
      </c>
      <c r="AG9" s="321"/>
      <c r="AH9" s="322"/>
      <c r="AI9" s="279"/>
      <c r="AJ9" s="323"/>
      <c r="AK9" s="323"/>
      <c r="AL9" s="211"/>
      <c r="AM9" s="211"/>
      <c r="AN9" s="211"/>
      <c r="AO9" s="211"/>
      <c r="AP9" s="211"/>
      <c r="AQ9" s="197"/>
      <c r="AR9" s="312"/>
      <c r="AT9" s="34"/>
      <c r="AU9" s="34"/>
      <c r="AV9" s="34"/>
      <c r="AW9" s="34"/>
      <c r="AX9" s="34"/>
      <c r="AY9" s="34"/>
    </row>
    <row r="10" spans="1:51" s="144" customFormat="1" ht="23.1" customHeight="1" x14ac:dyDescent="0.25">
      <c r="A10" s="516" t="s">
        <v>986</v>
      </c>
      <c r="B10" s="2">
        <v>4756</v>
      </c>
      <c r="C10" s="2" t="s">
        <v>505</v>
      </c>
      <c r="D10" s="3" t="s">
        <v>95</v>
      </c>
      <c r="E10" s="116">
        <f>K10</f>
        <v>200</v>
      </c>
      <c r="F10" s="117">
        <f>L10</f>
        <v>100</v>
      </c>
      <c r="G10" s="101"/>
      <c r="H10" s="2"/>
      <c r="I10" s="2"/>
      <c r="J10" s="47"/>
      <c r="K10" s="202">
        <f>MROUND(N10+48,100)</f>
        <v>200</v>
      </c>
      <c r="L10" s="202">
        <f>MROUND(O10+48,100)</f>
        <v>100</v>
      </c>
      <c r="M10" s="51"/>
      <c r="N10" s="13">
        <f>Q10*$N$7</f>
        <v>150</v>
      </c>
      <c r="O10" s="13">
        <f>Q10*$O$7</f>
        <v>90</v>
      </c>
      <c r="P10" s="51"/>
      <c r="Q10" s="605">
        <v>60</v>
      </c>
      <c r="R10" s="587">
        <v>79.61</v>
      </c>
      <c r="S10" s="587">
        <v>79.61</v>
      </c>
      <c r="T10" s="587">
        <v>79.61</v>
      </c>
      <c r="U10" s="562">
        <v>79.61</v>
      </c>
      <c r="V10" s="562">
        <v>79.61</v>
      </c>
      <c r="W10" s="554">
        <v>79.61</v>
      </c>
      <c r="X10" s="529">
        <v>79.61</v>
      </c>
      <c r="Y10" s="467">
        <v>79.61</v>
      </c>
      <c r="Z10" s="467">
        <v>79.61</v>
      </c>
      <c r="AA10" s="467">
        <v>79.61</v>
      </c>
      <c r="AB10" s="398">
        <v>52.24</v>
      </c>
      <c r="AC10" s="436">
        <v>52.24</v>
      </c>
      <c r="AD10" s="399">
        <v>62.464187499999994</v>
      </c>
      <c r="AE10" s="399">
        <v>62.464187499999994</v>
      </c>
      <c r="AF10" s="371">
        <v>56.785624999999989</v>
      </c>
      <c r="AG10" s="303">
        <v>39.162499999999994</v>
      </c>
      <c r="AH10" s="289">
        <v>39.162499999999994</v>
      </c>
      <c r="AI10" s="277">
        <v>31.33</v>
      </c>
      <c r="AJ10" s="263">
        <v>31.33</v>
      </c>
      <c r="AK10" s="263">
        <v>31.33</v>
      </c>
      <c r="AL10" s="208">
        <v>27.983339999999998</v>
      </c>
      <c r="AM10" s="208">
        <v>27.983339999999998</v>
      </c>
      <c r="AN10" s="208">
        <v>27.983339999999998</v>
      </c>
      <c r="AO10" s="208">
        <v>27.983339999999998</v>
      </c>
      <c r="AP10" s="208">
        <v>25.237500000000001</v>
      </c>
      <c r="AQ10" s="190">
        <v>20.190000000000001</v>
      </c>
      <c r="AR10" s="312">
        <f t="shared" ref="AR10:AR76" ca="1" si="0">Q10/OFFSET(Q10,0,1)</f>
        <v>0.75367416153749534</v>
      </c>
      <c r="AS10" s="144">
        <f ca="1">IF(AR10&gt;1,"IIIIIIII",0)</f>
        <v>0</v>
      </c>
      <c r="AT10" s="34"/>
      <c r="AU10" s="34"/>
      <c r="AV10" s="34"/>
      <c r="AW10" s="34"/>
      <c r="AX10" s="34"/>
      <c r="AY10" s="34"/>
    </row>
    <row r="11" spans="1:51" s="144" customFormat="1" ht="23.1" customHeight="1" x14ac:dyDescent="0.25">
      <c r="A11" s="516" t="s">
        <v>986</v>
      </c>
      <c r="B11" s="2">
        <v>4757</v>
      </c>
      <c r="C11" s="2" t="s">
        <v>506</v>
      </c>
      <c r="D11" s="3" t="s">
        <v>96</v>
      </c>
      <c r="E11" s="116">
        <f t="shared" ref="E11:F23" si="1">K11</f>
        <v>300</v>
      </c>
      <c r="F11" s="117">
        <f t="shared" si="1"/>
        <v>200</v>
      </c>
      <c r="G11" s="101"/>
      <c r="H11" s="2"/>
      <c r="I11" s="2"/>
      <c r="J11" s="47"/>
      <c r="K11" s="202">
        <f t="shared" ref="K11:L77" si="2">MROUND(N11+48,100)</f>
        <v>300</v>
      </c>
      <c r="L11" s="202">
        <f t="shared" si="2"/>
        <v>200</v>
      </c>
      <c r="M11" s="51"/>
      <c r="N11" s="13">
        <f t="shared" ref="N11:N77" si="3">Q11*$N$7</f>
        <v>240</v>
      </c>
      <c r="O11" s="13">
        <f t="shared" ref="O11:O77" si="4">Q11*$O$7</f>
        <v>144</v>
      </c>
      <c r="P11" s="51"/>
      <c r="Q11" s="605">
        <v>96</v>
      </c>
      <c r="R11" s="587">
        <v>125.8</v>
      </c>
      <c r="S11" s="587">
        <v>125.8</v>
      </c>
      <c r="T11" s="587">
        <v>125.8</v>
      </c>
      <c r="U11" s="562">
        <v>125.8</v>
      </c>
      <c r="V11" s="562">
        <v>125.8</v>
      </c>
      <c r="W11" s="554">
        <v>125.8</v>
      </c>
      <c r="X11" s="529">
        <v>125.8</v>
      </c>
      <c r="Y11" s="467">
        <v>125.8</v>
      </c>
      <c r="Z11" s="467">
        <v>125.8</v>
      </c>
      <c r="AA11" s="467">
        <v>125.8</v>
      </c>
      <c r="AB11" s="398">
        <v>84.37</v>
      </c>
      <c r="AC11" s="436">
        <v>84.37</v>
      </c>
      <c r="AD11" s="399">
        <v>100.88374999999999</v>
      </c>
      <c r="AE11" s="399">
        <v>100.88374999999999</v>
      </c>
      <c r="AF11" s="371">
        <v>91.712499999999991</v>
      </c>
      <c r="AG11" s="303">
        <v>63.25</v>
      </c>
      <c r="AH11" s="289">
        <v>63.25</v>
      </c>
      <c r="AI11" s="277">
        <v>50.6</v>
      </c>
      <c r="AJ11" s="263">
        <v>50.6</v>
      </c>
      <c r="AK11" s="263">
        <v>50.6</v>
      </c>
      <c r="AL11" s="208">
        <v>42.397739999999999</v>
      </c>
      <c r="AM11" s="208">
        <v>42.397739999999999</v>
      </c>
      <c r="AN11" s="208">
        <v>42.397739999999999</v>
      </c>
      <c r="AO11" s="208">
        <v>42.397739999999999</v>
      </c>
      <c r="AP11" s="208">
        <v>38.237499999999997</v>
      </c>
      <c r="AQ11" s="190">
        <v>30.59</v>
      </c>
      <c r="AR11" s="312">
        <f t="shared" ca="1" si="0"/>
        <v>0.76311605723370435</v>
      </c>
      <c r="AS11" s="144">
        <f t="shared" ref="AS11:AS77" ca="1" si="5">IF(AR11&gt;1,"IIIIIIII",0)</f>
        <v>0</v>
      </c>
      <c r="AT11" s="34"/>
      <c r="AU11" s="34"/>
      <c r="AV11" s="34"/>
      <c r="AW11" s="34"/>
      <c r="AX11" s="34"/>
      <c r="AY11" s="34"/>
    </row>
    <row r="12" spans="1:51" s="144" customFormat="1" ht="23.1" customHeight="1" x14ac:dyDescent="0.25">
      <c r="A12" s="516" t="s">
        <v>986</v>
      </c>
      <c r="B12" s="2">
        <v>4758</v>
      </c>
      <c r="C12" s="2" t="s">
        <v>507</v>
      </c>
      <c r="D12" s="3" t="s">
        <v>97</v>
      </c>
      <c r="E12" s="116">
        <f t="shared" si="1"/>
        <v>400</v>
      </c>
      <c r="F12" s="117">
        <f t="shared" si="1"/>
        <v>200</v>
      </c>
      <c r="G12" s="101"/>
      <c r="H12" s="2"/>
      <c r="I12" s="2"/>
      <c r="J12" s="47"/>
      <c r="K12" s="202">
        <f t="shared" si="2"/>
        <v>400</v>
      </c>
      <c r="L12" s="202">
        <f t="shared" si="2"/>
        <v>200</v>
      </c>
      <c r="M12" s="51"/>
      <c r="N12" s="13">
        <f t="shared" si="3"/>
        <v>307.5</v>
      </c>
      <c r="O12" s="13">
        <f t="shared" si="4"/>
        <v>184.5</v>
      </c>
      <c r="P12" s="51"/>
      <c r="Q12" s="605">
        <v>123</v>
      </c>
      <c r="R12" s="587">
        <v>174.62</v>
      </c>
      <c r="S12" s="587">
        <v>174.62</v>
      </c>
      <c r="T12" s="587">
        <v>174.62</v>
      </c>
      <c r="U12" s="562">
        <v>174.62</v>
      </c>
      <c r="V12" s="562">
        <v>174.62</v>
      </c>
      <c r="W12" s="554">
        <v>174.62</v>
      </c>
      <c r="X12" s="529">
        <v>174.62</v>
      </c>
      <c r="Y12" s="467">
        <v>174.62</v>
      </c>
      <c r="Z12" s="467">
        <v>174.62</v>
      </c>
      <c r="AA12" s="467">
        <v>174.62</v>
      </c>
      <c r="AB12" s="398">
        <v>116.51</v>
      </c>
      <c r="AC12" s="436">
        <v>116.51</v>
      </c>
      <c r="AD12" s="399">
        <v>139.3431875</v>
      </c>
      <c r="AE12" s="399">
        <v>139.3431875</v>
      </c>
      <c r="AF12" s="371">
        <v>126.675625</v>
      </c>
      <c r="AG12" s="303">
        <v>87.362499999999997</v>
      </c>
      <c r="AH12" s="289">
        <v>87.362499999999997</v>
      </c>
      <c r="AI12" s="277">
        <v>69.89</v>
      </c>
      <c r="AJ12" s="263">
        <v>69.89</v>
      </c>
      <c r="AK12" s="263">
        <v>69.89</v>
      </c>
      <c r="AL12" s="208">
        <v>62.39772</v>
      </c>
      <c r="AM12" s="208">
        <v>62.39772</v>
      </c>
      <c r="AN12" s="208">
        <v>62.39772</v>
      </c>
      <c r="AO12" s="208">
        <v>62.39772</v>
      </c>
      <c r="AP12" s="208">
        <v>56.275000000000006</v>
      </c>
      <c r="AQ12" s="190">
        <v>45.02</v>
      </c>
      <c r="AR12" s="312">
        <f t="shared" ca="1" si="0"/>
        <v>0.70438666819379225</v>
      </c>
      <c r="AS12" s="144">
        <f t="shared" ca="1" si="5"/>
        <v>0</v>
      </c>
      <c r="AT12" s="34"/>
      <c r="AU12" s="34"/>
      <c r="AV12" s="34"/>
      <c r="AW12" s="34"/>
      <c r="AX12" s="34"/>
      <c r="AY12" s="34"/>
    </row>
    <row r="13" spans="1:51" s="144" customFormat="1" ht="23.1" customHeight="1" x14ac:dyDescent="0.25">
      <c r="A13" s="516" t="s">
        <v>986</v>
      </c>
      <c r="B13" s="2">
        <v>4759</v>
      </c>
      <c r="C13" s="2" t="s">
        <v>508</v>
      </c>
      <c r="D13" s="3" t="s">
        <v>98</v>
      </c>
      <c r="E13" s="116">
        <f t="shared" si="1"/>
        <v>500</v>
      </c>
      <c r="F13" s="117">
        <f t="shared" si="1"/>
        <v>300</v>
      </c>
      <c r="G13" s="101"/>
      <c r="H13" s="2"/>
      <c r="I13" s="2"/>
      <c r="J13" s="47"/>
      <c r="K13" s="202">
        <f t="shared" si="2"/>
        <v>500</v>
      </c>
      <c r="L13" s="202">
        <f t="shared" si="2"/>
        <v>300</v>
      </c>
      <c r="M13" s="51"/>
      <c r="N13" s="13">
        <f t="shared" si="3"/>
        <v>410</v>
      </c>
      <c r="O13" s="13">
        <f t="shared" si="4"/>
        <v>246</v>
      </c>
      <c r="P13" s="51"/>
      <c r="Q13" s="605">
        <v>164</v>
      </c>
      <c r="R13" s="587">
        <v>236.25</v>
      </c>
      <c r="S13" s="587">
        <v>236.25</v>
      </c>
      <c r="T13" s="587">
        <v>236.25</v>
      </c>
      <c r="U13" s="562">
        <v>236.25</v>
      </c>
      <c r="V13" s="562">
        <v>236.25</v>
      </c>
      <c r="W13" s="554">
        <v>236.25</v>
      </c>
      <c r="X13" s="531">
        <v>236.25</v>
      </c>
      <c r="Y13" s="478">
        <v>236.25</v>
      </c>
      <c r="Z13" s="478">
        <v>236.25</v>
      </c>
      <c r="AA13" s="467">
        <v>236.25</v>
      </c>
      <c r="AB13" s="398">
        <v>156.51</v>
      </c>
      <c r="AC13" s="436">
        <v>156.51</v>
      </c>
      <c r="AD13" s="399">
        <v>187.09350000000003</v>
      </c>
      <c r="AE13" s="399">
        <v>187.09350000000003</v>
      </c>
      <c r="AF13" s="371">
        <v>170.08500000000001</v>
      </c>
      <c r="AG13" s="303">
        <v>117.30000000000001</v>
      </c>
      <c r="AH13" s="289">
        <v>117.30000000000001</v>
      </c>
      <c r="AI13" s="277">
        <v>93.84</v>
      </c>
      <c r="AJ13" s="263">
        <v>93.84</v>
      </c>
      <c r="AK13" s="263">
        <v>93.84</v>
      </c>
      <c r="AL13" s="208">
        <v>83.783699999999996</v>
      </c>
      <c r="AM13" s="208">
        <v>83.783699999999996</v>
      </c>
      <c r="AN13" s="208">
        <v>83.783699999999996</v>
      </c>
      <c r="AO13" s="208">
        <v>83.783699999999996</v>
      </c>
      <c r="AP13" s="208">
        <v>75.5625</v>
      </c>
      <c r="AQ13" s="190">
        <v>60.45</v>
      </c>
      <c r="AR13" s="312">
        <f t="shared" ca="1" si="0"/>
        <v>0.69417989417989423</v>
      </c>
      <c r="AS13" s="144">
        <f t="shared" ca="1" si="5"/>
        <v>0</v>
      </c>
      <c r="AT13" s="34"/>
      <c r="AU13" s="34"/>
      <c r="AV13" s="34"/>
      <c r="AW13" s="34"/>
      <c r="AX13" s="34"/>
      <c r="AY13" s="34"/>
    </row>
    <row r="14" spans="1:51" s="144" customFormat="1" ht="23.1" customHeight="1" x14ac:dyDescent="0.25">
      <c r="A14" s="516" t="s">
        <v>986</v>
      </c>
      <c r="B14" s="2">
        <v>4760</v>
      </c>
      <c r="C14" s="2" t="s">
        <v>509</v>
      </c>
      <c r="D14" s="3" t="s">
        <v>99</v>
      </c>
      <c r="E14" s="116">
        <f t="shared" si="1"/>
        <v>600</v>
      </c>
      <c r="F14" s="117">
        <f t="shared" si="1"/>
        <v>400</v>
      </c>
      <c r="G14" s="101"/>
      <c r="H14" s="2"/>
      <c r="I14" s="2"/>
      <c r="J14" s="47"/>
      <c r="K14" s="202">
        <f t="shared" si="2"/>
        <v>600</v>
      </c>
      <c r="L14" s="202">
        <f t="shared" si="2"/>
        <v>400</v>
      </c>
      <c r="M14" s="51"/>
      <c r="N14" s="13">
        <f t="shared" si="3"/>
        <v>527.5</v>
      </c>
      <c r="O14" s="13">
        <f t="shared" si="4"/>
        <v>316.5</v>
      </c>
      <c r="P14" s="51"/>
      <c r="Q14" s="605">
        <v>211</v>
      </c>
      <c r="R14" s="587">
        <v>252</v>
      </c>
      <c r="S14" s="587">
        <v>252</v>
      </c>
      <c r="T14" s="587">
        <v>252</v>
      </c>
      <c r="U14" s="587">
        <v>252</v>
      </c>
      <c r="V14" s="562">
        <v>252</v>
      </c>
      <c r="W14" s="568">
        <v>252</v>
      </c>
      <c r="X14" s="531">
        <v>251.7</v>
      </c>
      <c r="Y14" s="478">
        <v>251.7</v>
      </c>
      <c r="Z14" s="478">
        <v>251.7</v>
      </c>
      <c r="AA14" s="409">
        <v>251.7</v>
      </c>
      <c r="AB14" s="409">
        <v>251.7</v>
      </c>
      <c r="AC14" s="436">
        <v>168.22</v>
      </c>
      <c r="AD14" s="399">
        <v>201.17735000000002</v>
      </c>
      <c r="AE14" s="399">
        <v>201.17735000000002</v>
      </c>
      <c r="AF14" s="371">
        <v>182.88849999999999</v>
      </c>
      <c r="AG14" s="303">
        <v>126.13</v>
      </c>
      <c r="AH14" s="289">
        <v>175</v>
      </c>
      <c r="AI14" s="277">
        <v>140</v>
      </c>
      <c r="AJ14" s="269">
        <v>140</v>
      </c>
      <c r="AK14" s="263">
        <v>100.9</v>
      </c>
      <c r="AL14" s="208">
        <v>90.076139999999981</v>
      </c>
      <c r="AM14" s="208">
        <v>90.076139999999981</v>
      </c>
      <c r="AN14" s="208">
        <v>90.076139999999981</v>
      </c>
      <c r="AO14" s="208">
        <v>90.076139999999981</v>
      </c>
      <c r="AP14" s="208">
        <v>81.237499999999997</v>
      </c>
      <c r="AQ14" s="190">
        <v>64.989999999999995</v>
      </c>
      <c r="AR14" s="312">
        <f t="shared" ca="1" si="0"/>
        <v>0.83730158730158732</v>
      </c>
      <c r="AS14" s="144">
        <f t="shared" ca="1" si="5"/>
        <v>0</v>
      </c>
      <c r="AT14" s="34"/>
      <c r="AU14" s="34"/>
      <c r="AV14" s="34"/>
      <c r="AW14" s="34"/>
      <c r="AX14" s="34"/>
      <c r="AY14" s="34"/>
    </row>
    <row r="15" spans="1:51" s="144" customFormat="1" ht="23.1" customHeight="1" x14ac:dyDescent="0.25">
      <c r="A15" s="516" t="s">
        <v>986</v>
      </c>
      <c r="B15" s="2">
        <v>4761</v>
      </c>
      <c r="C15" s="2" t="s">
        <v>510</v>
      </c>
      <c r="D15" s="3" t="s">
        <v>100</v>
      </c>
      <c r="E15" s="116">
        <f t="shared" si="1"/>
        <v>700</v>
      </c>
      <c r="F15" s="117">
        <f t="shared" si="1"/>
        <v>400</v>
      </c>
      <c r="G15" s="101"/>
      <c r="H15" s="2"/>
      <c r="I15" s="2"/>
      <c r="J15" s="47"/>
      <c r="K15" s="202">
        <f t="shared" si="2"/>
        <v>700</v>
      </c>
      <c r="L15" s="202">
        <f t="shared" si="2"/>
        <v>400</v>
      </c>
      <c r="M15" s="51"/>
      <c r="N15" s="13">
        <f t="shared" si="3"/>
        <v>645</v>
      </c>
      <c r="O15" s="13">
        <f t="shared" si="4"/>
        <v>387</v>
      </c>
      <c r="P15" s="51"/>
      <c r="Q15" s="605">
        <v>258</v>
      </c>
      <c r="R15" s="587">
        <v>320.99</v>
      </c>
      <c r="S15" s="587">
        <v>320.99</v>
      </c>
      <c r="T15" s="587">
        <v>320.99</v>
      </c>
      <c r="U15" s="562">
        <v>320.99</v>
      </c>
      <c r="V15" s="562">
        <v>320.99</v>
      </c>
      <c r="W15" s="554">
        <v>320.99</v>
      </c>
      <c r="X15" s="531">
        <v>320.99</v>
      </c>
      <c r="Y15" s="478">
        <v>320.99</v>
      </c>
      <c r="Z15" s="478">
        <v>320.99</v>
      </c>
      <c r="AA15" s="467">
        <v>320.99</v>
      </c>
      <c r="AB15" s="398">
        <v>266.16000000000003</v>
      </c>
      <c r="AC15" s="436">
        <v>266.16000000000003</v>
      </c>
      <c r="AD15" s="399">
        <v>254.58193750000004</v>
      </c>
      <c r="AE15" s="399">
        <v>254.58193750000004</v>
      </c>
      <c r="AF15" s="371">
        <v>231.43812500000001</v>
      </c>
      <c r="AG15" s="303">
        <v>159.61250000000001</v>
      </c>
      <c r="AH15" s="289">
        <v>159.61250000000001</v>
      </c>
      <c r="AI15" s="277">
        <v>127.69</v>
      </c>
      <c r="AJ15" s="263">
        <v>127.69</v>
      </c>
      <c r="AK15" s="263">
        <v>127.69</v>
      </c>
      <c r="AL15" s="208">
        <v>114.01236</v>
      </c>
      <c r="AM15" s="208">
        <v>114.01236</v>
      </c>
      <c r="AN15" s="208">
        <v>114.01236</v>
      </c>
      <c r="AO15" s="208">
        <v>114.01236</v>
      </c>
      <c r="AP15" s="208">
        <v>102.825</v>
      </c>
      <c r="AQ15" s="190">
        <v>82.26</v>
      </c>
      <c r="AR15" s="312">
        <f t="shared" ca="1" si="0"/>
        <v>0.80376335711392877</v>
      </c>
      <c r="AS15" s="144">
        <f t="shared" ca="1" si="5"/>
        <v>0</v>
      </c>
      <c r="AT15" s="34"/>
      <c r="AU15" s="34"/>
      <c r="AV15" s="34"/>
      <c r="AW15" s="34"/>
      <c r="AX15" s="34"/>
      <c r="AY15" s="34"/>
    </row>
    <row r="16" spans="1:51" s="144" customFormat="1" ht="23.1" customHeight="1" x14ac:dyDescent="0.25">
      <c r="A16" s="516" t="s">
        <v>986</v>
      </c>
      <c r="B16" s="2">
        <v>4762</v>
      </c>
      <c r="C16" s="2" t="s">
        <v>511</v>
      </c>
      <c r="D16" s="3" t="s">
        <v>101</v>
      </c>
      <c r="E16" s="116">
        <f t="shared" si="1"/>
        <v>700</v>
      </c>
      <c r="F16" s="117">
        <f t="shared" si="1"/>
        <v>400</v>
      </c>
      <c r="G16" s="101"/>
      <c r="H16" s="2"/>
      <c r="I16" s="2"/>
      <c r="J16" s="47"/>
      <c r="K16" s="202">
        <f t="shared" si="2"/>
        <v>700</v>
      </c>
      <c r="L16" s="202">
        <f t="shared" si="2"/>
        <v>400</v>
      </c>
      <c r="M16" s="51"/>
      <c r="N16" s="13">
        <f t="shared" si="3"/>
        <v>662.5</v>
      </c>
      <c r="O16" s="13">
        <f t="shared" si="4"/>
        <v>397.5</v>
      </c>
      <c r="P16" s="51"/>
      <c r="Q16" s="605">
        <v>265</v>
      </c>
      <c r="R16" s="587">
        <v>360</v>
      </c>
      <c r="S16" s="587">
        <v>360</v>
      </c>
      <c r="T16" s="587">
        <v>360</v>
      </c>
      <c r="U16" s="562">
        <v>360</v>
      </c>
      <c r="V16" s="562">
        <v>360</v>
      </c>
      <c r="W16" s="568">
        <v>360</v>
      </c>
      <c r="X16" s="531">
        <v>359.52</v>
      </c>
      <c r="Y16" s="478">
        <v>359.52</v>
      </c>
      <c r="Z16" s="478">
        <v>359.52</v>
      </c>
      <c r="AA16" s="467">
        <v>359.52</v>
      </c>
      <c r="AB16" s="398">
        <v>298.61</v>
      </c>
      <c r="AC16" s="436">
        <v>298.61</v>
      </c>
      <c r="AD16" s="399">
        <v>285.62462500000004</v>
      </c>
      <c r="AE16" s="399">
        <v>285.62462500000004</v>
      </c>
      <c r="AF16" s="371">
        <v>259.65875</v>
      </c>
      <c r="AG16" s="303">
        <v>179.07499999999999</v>
      </c>
      <c r="AH16" s="289">
        <v>179.07499999999999</v>
      </c>
      <c r="AI16" s="277">
        <v>143.26</v>
      </c>
      <c r="AJ16" s="263">
        <v>143.26</v>
      </c>
      <c r="AK16" s="263">
        <v>143.26</v>
      </c>
      <c r="AL16" s="208">
        <v>140</v>
      </c>
      <c r="AM16" s="234">
        <v>140</v>
      </c>
      <c r="AN16" s="208">
        <v>127.90007999999999</v>
      </c>
      <c r="AO16" s="208">
        <v>127.90007999999999</v>
      </c>
      <c r="AP16" s="208">
        <v>115.35</v>
      </c>
      <c r="AQ16" s="190">
        <v>92.28</v>
      </c>
      <c r="AR16" s="312">
        <f t="shared" ca="1" si="0"/>
        <v>0.73611111111111116</v>
      </c>
      <c r="AS16" s="144">
        <f t="shared" ca="1" si="5"/>
        <v>0</v>
      </c>
      <c r="AT16" s="34"/>
      <c r="AU16" s="34"/>
      <c r="AV16" s="34"/>
      <c r="AW16" s="34"/>
      <c r="AX16" s="34"/>
      <c r="AY16" s="34"/>
    </row>
    <row r="17" spans="1:51" s="144" customFormat="1" ht="23.1" customHeight="1" x14ac:dyDescent="0.25">
      <c r="A17" s="516" t="s">
        <v>986</v>
      </c>
      <c r="B17" s="2">
        <v>4763</v>
      </c>
      <c r="C17" s="2" t="s">
        <v>512</v>
      </c>
      <c r="D17" s="3" t="s">
        <v>102</v>
      </c>
      <c r="E17" s="116">
        <f t="shared" si="1"/>
        <v>800</v>
      </c>
      <c r="F17" s="117">
        <f t="shared" si="1"/>
        <v>500</v>
      </c>
      <c r="G17" s="101"/>
      <c r="H17" s="2"/>
      <c r="I17" s="2"/>
      <c r="J17" s="47"/>
      <c r="K17" s="202">
        <f t="shared" si="2"/>
        <v>800</v>
      </c>
      <c r="L17" s="202">
        <f t="shared" si="2"/>
        <v>500</v>
      </c>
      <c r="M17" s="51"/>
      <c r="N17" s="13">
        <f t="shared" si="3"/>
        <v>780</v>
      </c>
      <c r="O17" s="13">
        <f t="shared" si="4"/>
        <v>468</v>
      </c>
      <c r="P17" s="51"/>
      <c r="Q17" s="605">
        <v>312</v>
      </c>
      <c r="R17" s="587">
        <v>413.44</v>
      </c>
      <c r="S17" s="587">
        <v>413.44</v>
      </c>
      <c r="T17" s="587">
        <v>413.44</v>
      </c>
      <c r="U17" s="562">
        <v>413.44</v>
      </c>
      <c r="V17" s="562">
        <v>413.44</v>
      </c>
      <c r="W17" s="554">
        <v>413.44</v>
      </c>
      <c r="X17" s="531">
        <v>413.44</v>
      </c>
      <c r="Y17" s="478">
        <v>413.44</v>
      </c>
      <c r="Z17" s="478">
        <v>413.44</v>
      </c>
      <c r="AA17" s="467">
        <v>413.44</v>
      </c>
      <c r="AB17" s="398">
        <v>344.32</v>
      </c>
      <c r="AC17" s="436">
        <v>344.32</v>
      </c>
      <c r="AD17" s="399">
        <v>329.36750000000006</v>
      </c>
      <c r="AE17" s="399">
        <v>329.36750000000006</v>
      </c>
      <c r="AF17" s="371">
        <v>299.42500000000001</v>
      </c>
      <c r="AG17" s="303">
        <v>206.5</v>
      </c>
      <c r="AH17" s="289">
        <v>206.5</v>
      </c>
      <c r="AI17" s="277">
        <v>165.2</v>
      </c>
      <c r="AJ17" s="263">
        <v>165.2</v>
      </c>
      <c r="AK17" s="263">
        <v>165.2</v>
      </c>
      <c r="AL17" s="208">
        <v>147.49812</v>
      </c>
      <c r="AM17" s="208">
        <v>147.49812</v>
      </c>
      <c r="AN17" s="208">
        <v>147.49812</v>
      </c>
      <c r="AO17" s="208">
        <v>147.49812</v>
      </c>
      <c r="AP17" s="208">
        <v>133.02500000000001</v>
      </c>
      <c r="AQ17" s="190">
        <v>106.42</v>
      </c>
      <c r="AR17" s="312">
        <f t="shared" ca="1" si="0"/>
        <v>0.75464396284829727</v>
      </c>
      <c r="AS17" s="144">
        <f t="shared" ca="1" si="5"/>
        <v>0</v>
      </c>
      <c r="AT17" s="34"/>
      <c r="AU17" s="34"/>
      <c r="AV17" s="34"/>
      <c r="AW17" s="34"/>
      <c r="AX17" s="34"/>
      <c r="AY17" s="34"/>
    </row>
    <row r="18" spans="1:51" s="144" customFormat="1" ht="23.1" customHeight="1" x14ac:dyDescent="0.25">
      <c r="A18" s="516" t="s">
        <v>986</v>
      </c>
      <c r="B18" s="2">
        <v>4764</v>
      </c>
      <c r="C18" s="2" t="s">
        <v>513</v>
      </c>
      <c r="D18" s="3" t="s">
        <v>103</v>
      </c>
      <c r="E18" s="116">
        <f t="shared" si="1"/>
        <v>1200</v>
      </c>
      <c r="F18" s="117">
        <f t="shared" si="1"/>
        <v>700</v>
      </c>
      <c r="G18" s="101"/>
      <c r="H18" s="2"/>
      <c r="I18" s="2"/>
      <c r="J18" s="47"/>
      <c r="K18" s="202">
        <f t="shared" si="2"/>
        <v>1200</v>
      </c>
      <c r="L18" s="202">
        <f t="shared" si="2"/>
        <v>700</v>
      </c>
      <c r="M18" s="51"/>
      <c r="N18" s="13">
        <f t="shared" si="3"/>
        <v>1147.5</v>
      </c>
      <c r="O18" s="13">
        <f t="shared" si="4"/>
        <v>688.5</v>
      </c>
      <c r="P18" s="51"/>
      <c r="Q18" s="605">
        <v>459</v>
      </c>
      <c r="R18" s="587">
        <v>622</v>
      </c>
      <c r="S18" s="587">
        <v>622</v>
      </c>
      <c r="T18" s="587">
        <v>622</v>
      </c>
      <c r="U18" s="587">
        <v>622</v>
      </c>
      <c r="V18" s="562">
        <v>622</v>
      </c>
      <c r="W18" s="568">
        <v>622</v>
      </c>
      <c r="X18" s="531">
        <v>621.44000000000005</v>
      </c>
      <c r="Y18" s="478">
        <v>621.44000000000005</v>
      </c>
      <c r="Z18" s="478">
        <v>621.44000000000005</v>
      </c>
      <c r="AA18" s="467">
        <v>621.44000000000005</v>
      </c>
      <c r="AB18" s="398">
        <v>518.55999999999995</v>
      </c>
      <c r="AC18" s="436">
        <v>518.55999999999995</v>
      </c>
      <c r="AD18" s="399">
        <v>495.98518750000011</v>
      </c>
      <c r="AE18" s="399">
        <v>495.98518750000011</v>
      </c>
      <c r="AF18" s="371">
        <v>450.89562500000005</v>
      </c>
      <c r="AG18" s="303">
        <v>310.96250000000003</v>
      </c>
      <c r="AH18" s="289">
        <v>310.96250000000003</v>
      </c>
      <c r="AI18" s="277">
        <v>248.77</v>
      </c>
      <c r="AJ18" s="263">
        <v>248.77</v>
      </c>
      <c r="AK18" s="263">
        <v>248.77</v>
      </c>
      <c r="AL18" s="208">
        <v>222.13422</v>
      </c>
      <c r="AM18" s="208">
        <v>222.13422</v>
      </c>
      <c r="AN18" s="208">
        <v>222.13422</v>
      </c>
      <c r="AO18" s="208">
        <v>222.13422</v>
      </c>
      <c r="AP18" s="208">
        <v>200.33750000000001</v>
      </c>
      <c r="AQ18" s="190">
        <v>160.27000000000001</v>
      </c>
      <c r="AR18" s="312">
        <f t="shared" ca="1" si="0"/>
        <v>0.73794212218649513</v>
      </c>
      <c r="AS18" s="144">
        <f t="shared" ca="1" si="5"/>
        <v>0</v>
      </c>
      <c r="AT18" s="34"/>
      <c r="AU18" s="34"/>
      <c r="AV18" s="34"/>
      <c r="AW18" s="34"/>
      <c r="AX18" s="34"/>
      <c r="AY18" s="34"/>
    </row>
    <row r="19" spans="1:51" s="144" customFormat="1" ht="23.1" customHeight="1" x14ac:dyDescent="0.25">
      <c r="A19" s="516" t="s">
        <v>986</v>
      </c>
      <c r="B19" s="2">
        <v>4765</v>
      </c>
      <c r="C19" s="2" t="s">
        <v>514</v>
      </c>
      <c r="D19" s="3" t="s">
        <v>104</v>
      </c>
      <c r="E19" s="116">
        <f t="shared" si="1"/>
        <v>1600</v>
      </c>
      <c r="F19" s="117">
        <f t="shared" si="1"/>
        <v>1000</v>
      </c>
      <c r="G19" s="101"/>
      <c r="H19" s="2"/>
      <c r="I19" s="2"/>
      <c r="J19" s="47"/>
      <c r="K19" s="202">
        <f t="shared" si="2"/>
        <v>1600</v>
      </c>
      <c r="L19" s="202">
        <f t="shared" si="2"/>
        <v>1000</v>
      </c>
      <c r="M19" s="51"/>
      <c r="N19" s="13">
        <f t="shared" si="3"/>
        <v>1507.5</v>
      </c>
      <c r="O19" s="13">
        <f t="shared" si="4"/>
        <v>904.5</v>
      </c>
      <c r="P19" s="51"/>
      <c r="Q19" s="605">
        <v>603</v>
      </c>
      <c r="R19" s="587">
        <v>820</v>
      </c>
      <c r="S19" s="587">
        <v>820</v>
      </c>
      <c r="T19" s="587">
        <v>820</v>
      </c>
      <c r="U19" s="587">
        <v>820</v>
      </c>
      <c r="V19" s="562">
        <v>819.17</v>
      </c>
      <c r="W19" s="554">
        <v>819.17</v>
      </c>
      <c r="X19" s="531">
        <v>819.17</v>
      </c>
      <c r="Y19" s="478">
        <v>819.17</v>
      </c>
      <c r="Z19" s="478">
        <v>819.17</v>
      </c>
      <c r="AA19" s="467">
        <v>819.17</v>
      </c>
      <c r="AB19" s="398">
        <v>682.73</v>
      </c>
      <c r="AC19" s="436">
        <v>682.73</v>
      </c>
      <c r="AD19" s="399">
        <v>653.03287499999999</v>
      </c>
      <c r="AE19" s="399">
        <v>653.03287499999999</v>
      </c>
      <c r="AF19" s="371">
        <v>593.66624999999999</v>
      </c>
      <c r="AG19" s="303">
        <v>409.42500000000001</v>
      </c>
      <c r="AH19" s="289">
        <v>409.42500000000001</v>
      </c>
      <c r="AI19" s="277">
        <v>327.54000000000002</v>
      </c>
      <c r="AJ19" s="263">
        <v>327.54000000000002</v>
      </c>
      <c r="AK19" s="263">
        <v>327.54000000000002</v>
      </c>
      <c r="AL19" s="208">
        <v>292.44599999999997</v>
      </c>
      <c r="AM19" s="208">
        <v>292.44599999999997</v>
      </c>
      <c r="AN19" s="208">
        <v>292.44599999999997</v>
      </c>
      <c r="AO19" s="208">
        <v>292.44599999999997</v>
      </c>
      <c r="AP19" s="208">
        <v>263.75</v>
      </c>
      <c r="AQ19" s="190">
        <v>211</v>
      </c>
      <c r="AR19" s="312">
        <f t="shared" ca="1" si="0"/>
        <v>0.73536585365853657</v>
      </c>
      <c r="AS19" s="144">
        <f t="shared" ca="1" si="5"/>
        <v>0</v>
      </c>
      <c r="AT19" s="34"/>
      <c r="AU19" s="34"/>
      <c r="AV19" s="34"/>
      <c r="AW19" s="34"/>
      <c r="AX19" s="34"/>
      <c r="AY19" s="34"/>
    </row>
    <row r="20" spans="1:51" s="144" customFormat="1" ht="23.1" customHeight="1" x14ac:dyDescent="0.25">
      <c r="A20" s="516" t="s">
        <v>986</v>
      </c>
      <c r="B20" s="2">
        <v>4766</v>
      </c>
      <c r="C20" s="2" t="s">
        <v>515</v>
      </c>
      <c r="D20" s="3" t="s">
        <v>105</v>
      </c>
      <c r="E20" s="116">
        <f t="shared" si="1"/>
        <v>1800</v>
      </c>
      <c r="F20" s="117">
        <f t="shared" si="1"/>
        <v>1100</v>
      </c>
      <c r="G20" s="101"/>
      <c r="H20" s="2"/>
      <c r="I20" s="2"/>
      <c r="J20" s="47"/>
      <c r="K20" s="202">
        <f t="shared" si="2"/>
        <v>1800</v>
      </c>
      <c r="L20" s="202">
        <f t="shared" si="2"/>
        <v>1100</v>
      </c>
      <c r="M20" s="51"/>
      <c r="N20" s="13">
        <f t="shared" si="3"/>
        <v>1800</v>
      </c>
      <c r="O20" s="13">
        <f t="shared" si="4"/>
        <v>1080</v>
      </c>
      <c r="P20" s="51"/>
      <c r="Q20" s="605">
        <v>720</v>
      </c>
      <c r="R20" s="587">
        <v>951</v>
      </c>
      <c r="S20" s="587">
        <v>951</v>
      </c>
      <c r="T20" s="587">
        <v>951</v>
      </c>
      <c r="U20" s="587">
        <v>951</v>
      </c>
      <c r="V20" s="562">
        <v>950.16</v>
      </c>
      <c r="W20" s="554">
        <v>950.16</v>
      </c>
      <c r="X20" s="531">
        <v>950.16</v>
      </c>
      <c r="Y20" s="478">
        <v>950.16</v>
      </c>
      <c r="Z20" s="478">
        <v>950.16</v>
      </c>
      <c r="AA20" s="467">
        <v>950.16</v>
      </c>
      <c r="AB20" s="398">
        <v>790.73</v>
      </c>
      <c r="AC20" s="436">
        <v>790.73</v>
      </c>
      <c r="AD20" s="399">
        <v>756.34900000000005</v>
      </c>
      <c r="AE20" s="399">
        <v>756.34900000000005</v>
      </c>
      <c r="AF20" s="371">
        <v>687.59</v>
      </c>
      <c r="AG20" s="303">
        <v>474.20000000000005</v>
      </c>
      <c r="AH20" s="289">
        <v>474.20000000000005</v>
      </c>
      <c r="AI20" s="277">
        <v>379.36</v>
      </c>
      <c r="AJ20" s="263">
        <v>379.36</v>
      </c>
      <c r="AK20" s="263">
        <v>379.36</v>
      </c>
      <c r="AL20" s="208">
        <v>338.71067999999997</v>
      </c>
      <c r="AM20" s="208">
        <v>338.71067999999997</v>
      </c>
      <c r="AN20" s="208">
        <v>338.71067999999997</v>
      </c>
      <c r="AO20" s="208">
        <v>338.71067999999997</v>
      </c>
      <c r="AP20" s="208">
        <v>305.47500000000002</v>
      </c>
      <c r="AQ20" s="190">
        <v>244.38</v>
      </c>
      <c r="AR20" s="312">
        <f t="shared" ca="1" si="0"/>
        <v>0.75709779179810721</v>
      </c>
      <c r="AS20" s="144">
        <f t="shared" ca="1" si="5"/>
        <v>0</v>
      </c>
      <c r="AT20" s="34"/>
      <c r="AU20" s="34"/>
      <c r="AV20" s="34"/>
      <c r="AW20" s="34"/>
      <c r="AX20" s="34"/>
      <c r="AY20" s="34"/>
    </row>
    <row r="21" spans="1:51" s="144" customFormat="1" ht="23.1" customHeight="1" x14ac:dyDescent="0.25">
      <c r="A21" s="516" t="s">
        <v>986</v>
      </c>
      <c r="B21" s="2">
        <v>4767</v>
      </c>
      <c r="C21" s="2" t="s">
        <v>516</v>
      </c>
      <c r="D21" s="3" t="s">
        <v>106</v>
      </c>
      <c r="E21" s="116">
        <f t="shared" si="1"/>
        <v>2400</v>
      </c>
      <c r="F21" s="117">
        <f t="shared" si="1"/>
        <v>1500</v>
      </c>
      <c r="G21" s="101"/>
      <c r="H21" s="2"/>
      <c r="I21" s="2"/>
      <c r="J21" s="47"/>
      <c r="K21" s="202">
        <f t="shared" si="2"/>
        <v>2400</v>
      </c>
      <c r="L21" s="202">
        <f t="shared" si="2"/>
        <v>1500</v>
      </c>
      <c r="M21" s="51"/>
      <c r="N21" s="13">
        <f t="shared" si="3"/>
        <v>2380</v>
      </c>
      <c r="O21" s="13">
        <f t="shared" si="4"/>
        <v>1428</v>
      </c>
      <c r="P21" s="51"/>
      <c r="Q21" s="605">
        <v>952</v>
      </c>
      <c r="R21" s="587">
        <v>1272</v>
      </c>
      <c r="S21" s="587">
        <v>1272</v>
      </c>
      <c r="T21" s="587">
        <v>1272</v>
      </c>
      <c r="U21" s="587">
        <v>1272</v>
      </c>
      <c r="V21" s="562">
        <v>1271.1500000000001</v>
      </c>
      <c r="W21" s="554">
        <v>1271.1500000000001</v>
      </c>
      <c r="X21" s="531">
        <v>1271.1500000000001</v>
      </c>
      <c r="Y21" s="478">
        <v>1271.1500000000001</v>
      </c>
      <c r="Z21" s="478">
        <v>1271.1500000000001</v>
      </c>
      <c r="AA21" s="467">
        <v>1271.1500000000001</v>
      </c>
      <c r="AB21" s="398">
        <v>1060.24</v>
      </c>
      <c r="AC21" s="436">
        <v>1060.24</v>
      </c>
      <c r="AD21" s="399">
        <v>1014.1408750000002</v>
      </c>
      <c r="AE21" s="399">
        <v>1014.1408750000002</v>
      </c>
      <c r="AF21" s="371">
        <v>921.94625000000008</v>
      </c>
      <c r="AG21" s="303">
        <v>635.82500000000005</v>
      </c>
      <c r="AH21" s="289">
        <v>635.82500000000005</v>
      </c>
      <c r="AI21" s="277">
        <v>508.66</v>
      </c>
      <c r="AJ21" s="263">
        <v>508.66</v>
      </c>
      <c r="AK21" s="263">
        <v>508.66</v>
      </c>
      <c r="AL21" s="208">
        <v>454.15062</v>
      </c>
      <c r="AM21" s="208">
        <v>454.15062</v>
      </c>
      <c r="AN21" s="208">
        <v>454.15062</v>
      </c>
      <c r="AO21" s="208">
        <v>454.15062</v>
      </c>
      <c r="AP21" s="208">
        <v>409.58750000000003</v>
      </c>
      <c r="AQ21" s="190">
        <v>327.67</v>
      </c>
      <c r="AR21" s="312">
        <f t="shared" ca="1" si="0"/>
        <v>0.74842767295597479</v>
      </c>
      <c r="AS21" s="144">
        <f t="shared" ca="1" si="5"/>
        <v>0</v>
      </c>
      <c r="AT21" s="34"/>
      <c r="AU21" s="34"/>
      <c r="AV21" s="34"/>
      <c r="AW21" s="34"/>
      <c r="AX21" s="34"/>
      <c r="AY21" s="34"/>
    </row>
    <row r="22" spans="1:51" s="144" customFormat="1" ht="23.1" customHeight="1" x14ac:dyDescent="0.25">
      <c r="A22" s="516" t="s">
        <v>986</v>
      </c>
      <c r="B22" s="2">
        <v>4768</v>
      </c>
      <c r="C22" s="2" t="s">
        <v>517</v>
      </c>
      <c r="D22" s="3" t="s">
        <v>107</v>
      </c>
      <c r="E22" s="116">
        <f t="shared" si="1"/>
        <v>5400</v>
      </c>
      <c r="F22" s="117">
        <f t="shared" si="1"/>
        <v>3300</v>
      </c>
      <c r="G22" s="101"/>
      <c r="H22" s="2"/>
      <c r="I22" s="2"/>
      <c r="J22" s="47"/>
      <c r="K22" s="202">
        <f t="shared" si="2"/>
        <v>5400</v>
      </c>
      <c r="L22" s="202">
        <f t="shared" si="2"/>
        <v>3300</v>
      </c>
      <c r="M22" s="51"/>
      <c r="N22" s="13">
        <f t="shared" si="3"/>
        <v>5400</v>
      </c>
      <c r="O22" s="13">
        <f t="shared" si="4"/>
        <v>3240</v>
      </c>
      <c r="P22" s="51"/>
      <c r="Q22" s="605">
        <v>2160</v>
      </c>
      <c r="R22" s="587">
        <v>2470.36</v>
      </c>
      <c r="S22" s="587">
        <v>2470.36</v>
      </c>
      <c r="T22" s="587">
        <v>2470.36</v>
      </c>
      <c r="U22" s="562">
        <v>2470.36</v>
      </c>
      <c r="V22" s="562">
        <v>2470.36</v>
      </c>
      <c r="W22" s="554">
        <v>2470.36</v>
      </c>
      <c r="X22" s="531">
        <v>2470.36</v>
      </c>
      <c r="Y22" s="478">
        <v>2470.36</v>
      </c>
      <c r="Z22" s="478">
        <v>2470.36</v>
      </c>
      <c r="AA22" s="467">
        <v>2470.36</v>
      </c>
      <c r="AB22" s="398">
        <v>2059.1999999999998</v>
      </c>
      <c r="AC22" s="436">
        <v>2059.1999999999998</v>
      </c>
      <c r="AD22" s="399">
        <v>1969.6854375</v>
      </c>
      <c r="AE22" s="399">
        <v>1969.6854375</v>
      </c>
      <c r="AF22" s="371">
        <v>1790.6231249999998</v>
      </c>
      <c r="AG22" s="303">
        <v>1234.9124999999999</v>
      </c>
      <c r="AH22" s="289">
        <v>1234.9124999999999</v>
      </c>
      <c r="AI22" s="277">
        <v>987.93</v>
      </c>
      <c r="AJ22" s="263">
        <v>987.93</v>
      </c>
      <c r="AK22" s="263">
        <v>987.93</v>
      </c>
      <c r="AL22" s="208">
        <v>882.0781199999999</v>
      </c>
      <c r="AM22" s="208">
        <v>882.0781199999999</v>
      </c>
      <c r="AN22" s="208">
        <v>882.0781199999999</v>
      </c>
      <c r="AO22" s="208">
        <v>882.0781199999999</v>
      </c>
      <c r="AP22" s="208">
        <v>795.52499999999998</v>
      </c>
      <c r="AQ22" s="190">
        <v>636.41999999999996</v>
      </c>
      <c r="AR22" s="312">
        <f t="shared" ca="1" si="0"/>
        <v>0.87436648909470682</v>
      </c>
      <c r="AS22" s="144">
        <f t="shared" ca="1" si="5"/>
        <v>0</v>
      </c>
      <c r="AT22" s="34"/>
      <c r="AU22" s="34"/>
      <c r="AV22" s="34"/>
      <c r="AW22" s="34"/>
      <c r="AX22" s="34"/>
      <c r="AY22" s="34"/>
    </row>
    <row r="23" spans="1:51" s="144" customFormat="1" ht="23.1" customHeight="1" x14ac:dyDescent="0.25">
      <c r="A23" s="516" t="s">
        <v>986</v>
      </c>
      <c r="B23" s="2">
        <v>4769</v>
      </c>
      <c r="C23" s="2" t="s">
        <v>518</v>
      </c>
      <c r="D23" s="3" t="s">
        <v>108</v>
      </c>
      <c r="E23" s="116">
        <f t="shared" si="1"/>
        <v>7900</v>
      </c>
      <c r="F23" s="117">
        <f t="shared" si="1"/>
        <v>4800</v>
      </c>
      <c r="G23" s="101"/>
      <c r="H23" s="2"/>
      <c r="I23" s="2"/>
      <c r="J23" s="47"/>
      <c r="K23" s="202">
        <f t="shared" si="2"/>
        <v>7900</v>
      </c>
      <c r="L23" s="202">
        <f t="shared" si="2"/>
        <v>4800</v>
      </c>
      <c r="M23" s="51"/>
      <c r="N23" s="13">
        <f t="shared" si="3"/>
        <v>7875</v>
      </c>
      <c r="O23" s="13">
        <f t="shared" si="4"/>
        <v>4725</v>
      </c>
      <c r="P23" s="51"/>
      <c r="Q23" s="605">
        <v>3150</v>
      </c>
      <c r="R23" s="587">
        <v>3844.23</v>
      </c>
      <c r="S23" s="587">
        <v>3844.23</v>
      </c>
      <c r="T23" s="587">
        <v>3844.23</v>
      </c>
      <c r="U23" s="562">
        <v>3844.23</v>
      </c>
      <c r="V23" s="562">
        <v>3844.23</v>
      </c>
      <c r="W23" s="554">
        <v>3844.23</v>
      </c>
      <c r="X23" s="531">
        <v>3844.23</v>
      </c>
      <c r="Y23" s="478">
        <v>3844.23</v>
      </c>
      <c r="Z23" s="478">
        <v>3844.23</v>
      </c>
      <c r="AA23" s="467">
        <v>3844.23</v>
      </c>
      <c r="AB23" s="398">
        <v>3203.31</v>
      </c>
      <c r="AC23" s="436">
        <v>3203.31</v>
      </c>
      <c r="AD23" s="399">
        <v>3064.0548125</v>
      </c>
      <c r="AE23" s="399">
        <v>3064.0548125</v>
      </c>
      <c r="AF23" s="371">
        <v>2785.504375</v>
      </c>
      <c r="AG23" s="303">
        <v>1921.0374999999999</v>
      </c>
      <c r="AH23" s="289">
        <v>1921.0374999999999</v>
      </c>
      <c r="AI23" s="277">
        <v>1536.83</v>
      </c>
      <c r="AJ23" s="263">
        <v>1536.83</v>
      </c>
      <c r="AK23" s="263">
        <v>1536.83</v>
      </c>
      <c r="AL23" s="208">
        <v>1372.1677199999999</v>
      </c>
      <c r="AM23" s="208">
        <v>1372.1677199999999</v>
      </c>
      <c r="AN23" s="208">
        <v>1372.1677199999999</v>
      </c>
      <c r="AO23" s="208">
        <v>1372.1677199999999</v>
      </c>
      <c r="AP23" s="208">
        <v>1237.5250000000001</v>
      </c>
      <c r="AQ23" s="190">
        <v>990.02</v>
      </c>
      <c r="AR23" s="312">
        <f t="shared" ca="1" si="0"/>
        <v>0.819409868816382</v>
      </c>
      <c r="AS23" s="144">
        <f t="shared" ca="1" si="5"/>
        <v>0</v>
      </c>
      <c r="AT23" s="34"/>
      <c r="AU23" s="34"/>
      <c r="AV23" s="34"/>
      <c r="AW23" s="34"/>
      <c r="AX23" s="34"/>
      <c r="AY23" s="34"/>
    </row>
    <row r="24" spans="1:51" s="144" customFormat="1" ht="23.1" hidden="1" customHeight="1" x14ac:dyDescent="0.25">
      <c r="A24" s="516"/>
      <c r="B24" s="2"/>
      <c r="C24" s="2"/>
      <c r="D24" s="320"/>
      <c r="E24" s="138"/>
      <c r="F24" s="139"/>
      <c r="G24" s="103"/>
      <c r="H24" s="67"/>
      <c r="I24" s="67"/>
      <c r="J24" s="2"/>
      <c r="K24" s="202">
        <f t="shared" si="2"/>
        <v>0</v>
      </c>
      <c r="L24" s="202">
        <f t="shared" si="2"/>
        <v>0</v>
      </c>
      <c r="M24" s="2"/>
      <c r="N24" s="13"/>
      <c r="O24" s="13"/>
      <c r="P24" s="2"/>
      <c r="Q24" s="398"/>
      <c r="R24" s="398"/>
      <c r="S24" s="398"/>
      <c r="T24" s="398"/>
      <c r="U24" s="398"/>
      <c r="V24" s="398"/>
      <c r="W24" s="398"/>
      <c r="X24" s="398"/>
      <c r="Y24" s="398"/>
      <c r="Z24" s="398"/>
      <c r="AA24" s="398"/>
      <c r="AB24" s="398"/>
      <c r="AC24" s="400"/>
      <c r="AD24" s="399"/>
      <c r="AE24" s="399"/>
      <c r="AF24" s="333"/>
      <c r="AG24" s="332"/>
      <c r="AH24" s="330"/>
      <c r="AI24" s="280"/>
      <c r="AJ24" s="331"/>
      <c r="AK24" s="331"/>
      <c r="AL24" s="208"/>
      <c r="AM24" s="208"/>
      <c r="AN24" s="208"/>
      <c r="AO24" s="208"/>
      <c r="AP24" s="208"/>
      <c r="AQ24" s="190"/>
      <c r="AR24" s="312"/>
      <c r="AS24" s="144">
        <f t="shared" si="5"/>
        <v>0</v>
      </c>
      <c r="AT24" s="34"/>
      <c r="AU24" s="34"/>
      <c r="AV24" s="34"/>
      <c r="AW24" s="34"/>
      <c r="AX24" s="34"/>
      <c r="AY24" s="34"/>
    </row>
    <row r="25" spans="1:51" s="144" customFormat="1" ht="23.1" customHeight="1" x14ac:dyDescent="0.25">
      <c r="A25" s="2"/>
      <c r="B25" s="2"/>
      <c r="C25" s="2"/>
      <c r="D25" s="615" t="s">
        <v>293</v>
      </c>
      <c r="E25" s="615"/>
      <c r="F25" s="615"/>
      <c r="G25" s="615"/>
      <c r="H25" s="615"/>
      <c r="I25" s="615"/>
      <c r="J25" s="2"/>
      <c r="K25" s="202">
        <f t="shared" si="2"/>
        <v>0</v>
      </c>
      <c r="L25" s="202">
        <f t="shared" si="2"/>
        <v>0</v>
      </c>
      <c r="M25" s="2"/>
      <c r="N25" s="13"/>
      <c r="O25" s="13"/>
      <c r="P25" s="2"/>
      <c r="Q25" s="606">
        <v>45663</v>
      </c>
      <c r="R25" s="588">
        <v>45589</v>
      </c>
      <c r="S25" s="588">
        <v>45589</v>
      </c>
      <c r="T25" s="588">
        <v>45589</v>
      </c>
      <c r="U25" s="571">
        <v>45569</v>
      </c>
      <c r="V25" s="571">
        <v>45569</v>
      </c>
      <c r="W25" s="553">
        <v>45483</v>
      </c>
      <c r="X25" s="528">
        <v>45455</v>
      </c>
      <c r="Y25" s="513">
        <v>45425</v>
      </c>
      <c r="Z25" s="484">
        <v>150124</v>
      </c>
      <c r="AA25" s="472">
        <v>220324</v>
      </c>
      <c r="AB25" s="398"/>
      <c r="AC25" s="400"/>
      <c r="AD25" s="399"/>
      <c r="AE25" s="399"/>
      <c r="AF25" s="333"/>
      <c r="AG25" s="332"/>
      <c r="AH25" s="330"/>
      <c r="AI25" s="280"/>
      <c r="AJ25" s="331"/>
      <c r="AK25" s="331"/>
      <c r="AL25" s="208"/>
      <c r="AM25" s="208"/>
      <c r="AN25" s="208"/>
      <c r="AO25" s="208"/>
      <c r="AP25" s="208"/>
      <c r="AQ25" s="190"/>
      <c r="AR25" s="312"/>
      <c r="AS25" s="144">
        <f t="shared" si="5"/>
        <v>0</v>
      </c>
      <c r="AT25" s="34"/>
      <c r="AU25" s="34"/>
      <c r="AV25" s="34"/>
      <c r="AW25" s="34"/>
      <c r="AX25" s="34"/>
      <c r="AY25" s="34"/>
    </row>
    <row r="26" spans="1:51" s="144" customFormat="1" ht="23.1" customHeight="1" x14ac:dyDescent="0.25">
      <c r="A26" s="516" t="s">
        <v>986</v>
      </c>
      <c r="B26" s="2">
        <v>226</v>
      </c>
      <c r="C26" s="2" t="s">
        <v>310</v>
      </c>
      <c r="D26" s="3" t="s">
        <v>71</v>
      </c>
      <c r="E26" s="116">
        <f t="shared" ref="E26:F38" si="6">K26</f>
        <v>700</v>
      </c>
      <c r="F26" s="117">
        <f t="shared" si="6"/>
        <v>400</v>
      </c>
      <c r="G26" s="101"/>
      <c r="H26" s="2"/>
      <c r="I26" s="2"/>
      <c r="J26" s="47"/>
      <c r="K26" s="202">
        <f t="shared" si="2"/>
        <v>700</v>
      </c>
      <c r="L26" s="202">
        <f t="shared" si="2"/>
        <v>400</v>
      </c>
      <c r="M26" s="51"/>
      <c r="N26" s="13">
        <f t="shared" si="3"/>
        <v>637.5</v>
      </c>
      <c r="O26" s="13">
        <f t="shared" si="4"/>
        <v>382.5</v>
      </c>
      <c r="P26" s="51"/>
      <c r="Q26" s="605">
        <v>255</v>
      </c>
      <c r="R26" s="587">
        <v>346.54</v>
      </c>
      <c r="S26" s="587">
        <v>346.54</v>
      </c>
      <c r="T26" s="587">
        <v>346.54</v>
      </c>
      <c r="U26" s="562">
        <v>346.54</v>
      </c>
      <c r="V26" s="562">
        <v>346.54</v>
      </c>
      <c r="W26" s="554">
        <v>346.54</v>
      </c>
      <c r="X26" s="529">
        <v>346.54</v>
      </c>
      <c r="Y26" s="467">
        <v>346.54</v>
      </c>
      <c r="Z26" s="467">
        <v>346.54</v>
      </c>
      <c r="AA26" s="467">
        <v>346.54</v>
      </c>
      <c r="AB26" s="398">
        <v>346.54</v>
      </c>
      <c r="AC26" s="436">
        <v>346.54</v>
      </c>
      <c r="AD26" s="399">
        <v>331.44100000000003</v>
      </c>
      <c r="AE26" s="399">
        <v>331.44100000000003</v>
      </c>
      <c r="AF26" s="371">
        <v>301.31</v>
      </c>
      <c r="AG26" s="303">
        <v>207.8</v>
      </c>
      <c r="AH26" s="289">
        <v>207.8</v>
      </c>
      <c r="AI26" s="277">
        <v>166.24</v>
      </c>
      <c r="AJ26" s="263">
        <v>166.24</v>
      </c>
      <c r="AK26" s="263">
        <v>166.24</v>
      </c>
      <c r="AL26" s="208">
        <v>148.44059999999999</v>
      </c>
      <c r="AM26" s="208">
        <v>148.44059999999999</v>
      </c>
      <c r="AN26" s="208">
        <v>148.44059999999999</v>
      </c>
      <c r="AO26" s="208">
        <v>148.44059999999999</v>
      </c>
      <c r="AP26" s="208">
        <v>133.875</v>
      </c>
      <c r="AQ26" s="190">
        <v>107.1</v>
      </c>
      <c r="AR26" s="312">
        <f t="shared" ca="1" si="0"/>
        <v>0.73584578980781434</v>
      </c>
      <c r="AS26" s="144">
        <f t="shared" ca="1" si="5"/>
        <v>0</v>
      </c>
      <c r="AT26" s="34"/>
      <c r="AU26" s="34"/>
      <c r="AV26" s="34"/>
      <c r="AW26" s="34"/>
      <c r="AX26" s="34"/>
      <c r="AY26" s="34"/>
    </row>
    <row r="27" spans="1:51" s="144" customFormat="1" ht="23.1" customHeight="1" x14ac:dyDescent="0.25">
      <c r="A27" s="516" t="s">
        <v>986</v>
      </c>
      <c r="B27" s="2">
        <v>226</v>
      </c>
      <c r="C27" s="2" t="s">
        <v>311</v>
      </c>
      <c r="D27" s="3" t="s">
        <v>72</v>
      </c>
      <c r="E27" s="116">
        <f t="shared" si="6"/>
        <v>900</v>
      </c>
      <c r="F27" s="117">
        <f t="shared" si="6"/>
        <v>500</v>
      </c>
      <c r="G27" s="101"/>
      <c r="H27" s="2"/>
      <c r="I27" s="2"/>
      <c r="J27" s="47"/>
      <c r="K27" s="202">
        <f t="shared" si="2"/>
        <v>900</v>
      </c>
      <c r="L27" s="202">
        <f t="shared" si="2"/>
        <v>500</v>
      </c>
      <c r="M27" s="51"/>
      <c r="N27" s="13">
        <f t="shared" si="3"/>
        <v>810</v>
      </c>
      <c r="O27" s="13">
        <f t="shared" si="4"/>
        <v>486</v>
      </c>
      <c r="P27" s="51"/>
      <c r="Q27" s="605">
        <v>324</v>
      </c>
      <c r="R27" s="587">
        <v>492</v>
      </c>
      <c r="S27" s="587">
        <v>492</v>
      </c>
      <c r="T27" s="587">
        <v>492</v>
      </c>
      <c r="U27" s="562">
        <v>492</v>
      </c>
      <c r="V27" s="562">
        <v>492</v>
      </c>
      <c r="W27" s="554">
        <v>492</v>
      </c>
      <c r="X27" s="529">
        <v>492</v>
      </c>
      <c r="Y27" s="467">
        <v>492</v>
      </c>
      <c r="Z27" s="467">
        <v>492</v>
      </c>
      <c r="AA27" s="467">
        <v>492</v>
      </c>
      <c r="AB27" s="398">
        <v>491</v>
      </c>
      <c r="AC27" s="436">
        <v>491</v>
      </c>
      <c r="AD27" s="399">
        <v>470.40537500000005</v>
      </c>
      <c r="AE27" s="399">
        <v>470.40537500000005</v>
      </c>
      <c r="AF27" s="371">
        <v>427.64125000000001</v>
      </c>
      <c r="AG27" s="303">
        <v>294.92500000000001</v>
      </c>
      <c r="AH27" s="289">
        <v>294.92500000000001</v>
      </c>
      <c r="AI27" s="277">
        <v>235.94</v>
      </c>
      <c r="AJ27" s="263">
        <v>235.94</v>
      </c>
      <c r="AK27" s="263">
        <v>235.94</v>
      </c>
      <c r="AL27" s="208">
        <v>210.65814</v>
      </c>
      <c r="AM27" s="208">
        <v>210.65814</v>
      </c>
      <c r="AN27" s="208">
        <v>210.65814</v>
      </c>
      <c r="AO27" s="208">
        <v>210.65814</v>
      </c>
      <c r="AP27" s="208">
        <v>189.98750000000001</v>
      </c>
      <c r="AQ27" s="190">
        <v>151.99</v>
      </c>
      <c r="AR27" s="312">
        <f t="shared" ca="1" si="0"/>
        <v>0.65853658536585369</v>
      </c>
      <c r="AS27" s="144">
        <f t="shared" ca="1" si="5"/>
        <v>0</v>
      </c>
      <c r="AT27" s="34"/>
      <c r="AU27" s="34"/>
      <c r="AV27" s="34"/>
      <c r="AW27" s="34"/>
      <c r="AX27" s="34"/>
      <c r="AY27" s="34"/>
    </row>
    <row r="28" spans="1:51" s="144" customFormat="1" ht="23.1" customHeight="1" x14ac:dyDescent="0.25">
      <c r="A28" s="516" t="s">
        <v>986</v>
      </c>
      <c r="B28" s="2">
        <v>226</v>
      </c>
      <c r="C28" s="2" t="s">
        <v>312</v>
      </c>
      <c r="D28" s="3" t="s">
        <v>73</v>
      </c>
      <c r="E28" s="116">
        <f t="shared" si="6"/>
        <v>1200</v>
      </c>
      <c r="F28" s="117">
        <f t="shared" si="6"/>
        <v>800</v>
      </c>
      <c r="G28" s="101"/>
      <c r="H28" s="2"/>
      <c r="I28" s="2"/>
      <c r="J28" s="47"/>
      <c r="K28" s="202">
        <f t="shared" si="2"/>
        <v>1200</v>
      </c>
      <c r="L28" s="202">
        <f t="shared" si="2"/>
        <v>800</v>
      </c>
      <c r="M28" s="51"/>
      <c r="N28" s="13">
        <f t="shared" si="3"/>
        <v>1190</v>
      </c>
      <c r="O28" s="13">
        <f t="shared" si="4"/>
        <v>714</v>
      </c>
      <c r="P28" s="51"/>
      <c r="Q28" s="605">
        <v>476</v>
      </c>
      <c r="R28" s="587">
        <v>651</v>
      </c>
      <c r="S28" s="587">
        <v>651</v>
      </c>
      <c r="T28" s="587">
        <v>651</v>
      </c>
      <c r="U28" s="562">
        <v>651</v>
      </c>
      <c r="V28" s="562">
        <v>651</v>
      </c>
      <c r="W28" s="554">
        <v>651</v>
      </c>
      <c r="X28" s="529">
        <v>651</v>
      </c>
      <c r="Y28" s="467">
        <v>651</v>
      </c>
      <c r="Z28" s="467">
        <v>651</v>
      </c>
      <c r="AA28" s="467">
        <v>651</v>
      </c>
      <c r="AB28" s="443">
        <v>651</v>
      </c>
      <c r="AC28" s="436">
        <v>650.62</v>
      </c>
      <c r="AD28" s="399">
        <v>622.32912499999998</v>
      </c>
      <c r="AE28" s="399">
        <v>622.32912499999998</v>
      </c>
      <c r="AF28" s="371">
        <v>565.75374999999997</v>
      </c>
      <c r="AG28" s="303">
        <v>390.17499999999995</v>
      </c>
      <c r="AH28" s="289">
        <v>390.17499999999995</v>
      </c>
      <c r="AI28" s="277">
        <v>312.14</v>
      </c>
      <c r="AJ28" s="263">
        <v>312.14</v>
      </c>
      <c r="AK28" s="263">
        <v>312.14</v>
      </c>
      <c r="AL28" s="208">
        <v>278.69688000000002</v>
      </c>
      <c r="AM28" s="208">
        <v>278.69688000000002</v>
      </c>
      <c r="AN28" s="208">
        <v>278.69688000000002</v>
      </c>
      <c r="AO28" s="208">
        <v>278.69688000000002</v>
      </c>
      <c r="AP28" s="208">
        <v>251.35000000000002</v>
      </c>
      <c r="AQ28" s="190">
        <v>201.08</v>
      </c>
      <c r="AR28" s="312">
        <f t="shared" ca="1" si="0"/>
        <v>0.73118279569892475</v>
      </c>
      <c r="AS28" s="144">
        <f t="shared" ca="1" si="5"/>
        <v>0</v>
      </c>
      <c r="AT28" s="34"/>
      <c r="AU28" s="34"/>
      <c r="AV28" s="34"/>
      <c r="AW28" s="34"/>
      <c r="AX28" s="34"/>
      <c r="AY28" s="34"/>
    </row>
    <row r="29" spans="1:51" s="144" customFormat="1" ht="23.1" customHeight="1" x14ac:dyDescent="0.25">
      <c r="A29" s="516" t="s">
        <v>986</v>
      </c>
      <c r="B29" s="2">
        <v>226</v>
      </c>
      <c r="C29" s="2" t="s">
        <v>313</v>
      </c>
      <c r="D29" s="3" t="s">
        <v>74</v>
      </c>
      <c r="E29" s="116">
        <f t="shared" si="6"/>
        <v>1500</v>
      </c>
      <c r="F29" s="117">
        <f t="shared" si="6"/>
        <v>900</v>
      </c>
      <c r="G29" s="101"/>
      <c r="H29" s="2"/>
      <c r="I29" s="2"/>
      <c r="J29" s="47"/>
      <c r="K29" s="202">
        <f t="shared" si="2"/>
        <v>1500</v>
      </c>
      <c r="L29" s="202">
        <f t="shared" si="2"/>
        <v>900</v>
      </c>
      <c r="M29" s="51"/>
      <c r="N29" s="13">
        <f t="shared" si="3"/>
        <v>1482.5</v>
      </c>
      <c r="O29" s="13">
        <f t="shared" si="4"/>
        <v>889.5</v>
      </c>
      <c r="P29" s="51"/>
      <c r="Q29" s="605">
        <v>593</v>
      </c>
      <c r="R29" s="587">
        <v>847</v>
      </c>
      <c r="S29" s="587">
        <v>847</v>
      </c>
      <c r="T29" s="587">
        <v>847</v>
      </c>
      <c r="U29" s="562">
        <v>847</v>
      </c>
      <c r="V29" s="562">
        <v>847</v>
      </c>
      <c r="W29" s="554">
        <v>847</v>
      </c>
      <c r="X29" s="529">
        <v>847</v>
      </c>
      <c r="Y29" s="467">
        <v>847</v>
      </c>
      <c r="Z29" s="467">
        <v>847</v>
      </c>
      <c r="AA29" s="467">
        <v>847</v>
      </c>
      <c r="AB29" s="443">
        <v>847</v>
      </c>
      <c r="AC29" s="436">
        <v>846.18</v>
      </c>
      <c r="AD29" s="399">
        <v>809.3827500000001</v>
      </c>
      <c r="AE29" s="399">
        <v>809.3827500000001</v>
      </c>
      <c r="AF29" s="371">
        <v>735.80250000000001</v>
      </c>
      <c r="AG29" s="303">
        <v>507.45</v>
      </c>
      <c r="AH29" s="289">
        <v>579.75</v>
      </c>
      <c r="AI29" s="277">
        <v>463.8</v>
      </c>
      <c r="AJ29" s="263">
        <v>463.8</v>
      </c>
      <c r="AK29" s="263">
        <v>463.8</v>
      </c>
      <c r="AL29" s="208">
        <v>362.46671999999995</v>
      </c>
      <c r="AM29" s="208">
        <v>362.46671999999995</v>
      </c>
      <c r="AN29" s="208">
        <v>362.46671999999995</v>
      </c>
      <c r="AO29" s="208">
        <v>362.46671999999995</v>
      </c>
      <c r="AP29" s="208">
        <v>326.89999999999998</v>
      </c>
      <c r="AQ29" s="190">
        <v>261.52</v>
      </c>
      <c r="AR29" s="312">
        <f t="shared" ca="1" si="0"/>
        <v>0.70011806375442742</v>
      </c>
      <c r="AS29" s="144">
        <f t="shared" ca="1" si="5"/>
        <v>0</v>
      </c>
      <c r="AT29" s="34"/>
      <c r="AU29" s="34"/>
      <c r="AV29" s="34"/>
      <c r="AW29" s="34"/>
      <c r="AX29" s="34"/>
      <c r="AY29" s="34"/>
    </row>
    <row r="30" spans="1:51" s="144" customFormat="1" ht="23.1" customHeight="1" x14ac:dyDescent="0.25">
      <c r="A30" s="516" t="s">
        <v>986</v>
      </c>
      <c r="B30" s="2">
        <v>226</v>
      </c>
      <c r="C30" s="2" t="s">
        <v>314</v>
      </c>
      <c r="D30" s="3" t="s">
        <v>75</v>
      </c>
      <c r="E30" s="116">
        <f t="shared" si="6"/>
        <v>1800</v>
      </c>
      <c r="F30" s="117">
        <f t="shared" si="6"/>
        <v>1100</v>
      </c>
      <c r="G30" s="101"/>
      <c r="H30" s="2"/>
      <c r="I30" s="2"/>
      <c r="J30" s="47"/>
      <c r="K30" s="202">
        <f t="shared" si="2"/>
        <v>1800</v>
      </c>
      <c r="L30" s="202">
        <f t="shared" si="2"/>
        <v>1100</v>
      </c>
      <c r="M30" s="51"/>
      <c r="N30" s="13">
        <f t="shared" si="3"/>
        <v>1722.5</v>
      </c>
      <c r="O30" s="13">
        <f t="shared" si="4"/>
        <v>1033.5</v>
      </c>
      <c r="P30" s="51"/>
      <c r="Q30" s="605">
        <v>689</v>
      </c>
      <c r="R30" s="587">
        <v>967</v>
      </c>
      <c r="S30" s="587">
        <v>967</v>
      </c>
      <c r="T30" s="587">
        <v>967</v>
      </c>
      <c r="U30" s="562">
        <v>967</v>
      </c>
      <c r="V30" s="562">
        <v>967</v>
      </c>
      <c r="W30" s="554">
        <v>967</v>
      </c>
      <c r="X30" s="529">
        <v>967</v>
      </c>
      <c r="Y30" s="467">
        <v>967</v>
      </c>
      <c r="Z30" s="467">
        <v>967</v>
      </c>
      <c r="AA30" s="467">
        <v>967</v>
      </c>
      <c r="AB30" s="443">
        <v>967</v>
      </c>
      <c r="AC30" s="436">
        <v>966.72</v>
      </c>
      <c r="AD30" s="399">
        <v>924.70124999999996</v>
      </c>
      <c r="AE30" s="399">
        <v>924.70124999999996</v>
      </c>
      <c r="AF30" s="371">
        <v>840.63749999999993</v>
      </c>
      <c r="AG30" s="303">
        <v>579.75</v>
      </c>
      <c r="AH30" s="289">
        <v>579.75</v>
      </c>
      <c r="AI30" s="277">
        <v>463.8</v>
      </c>
      <c r="AJ30" s="263">
        <v>463.8</v>
      </c>
      <c r="AK30" s="263">
        <v>463.8</v>
      </c>
      <c r="AL30" s="208">
        <v>414.10907999999995</v>
      </c>
      <c r="AM30" s="208">
        <v>414.10907999999995</v>
      </c>
      <c r="AN30" s="208">
        <v>414.10907999999995</v>
      </c>
      <c r="AO30" s="208">
        <v>414.10907999999995</v>
      </c>
      <c r="AP30" s="208">
        <v>373.47499999999997</v>
      </c>
      <c r="AQ30" s="190">
        <v>298.77999999999997</v>
      </c>
      <c r="AR30" s="312">
        <f t="shared" ca="1" si="0"/>
        <v>0.71251292657704235</v>
      </c>
      <c r="AS30" s="144">
        <f t="shared" ca="1" si="5"/>
        <v>0</v>
      </c>
      <c r="AT30" s="34"/>
      <c r="AU30" s="34"/>
      <c r="AV30" s="34"/>
      <c r="AW30" s="34"/>
      <c r="AX30" s="34"/>
      <c r="AY30" s="34"/>
    </row>
    <row r="31" spans="1:51" s="144" customFormat="1" ht="23.1" customHeight="1" x14ac:dyDescent="0.25">
      <c r="A31" s="516" t="s">
        <v>986</v>
      </c>
      <c r="B31" s="2">
        <v>226</v>
      </c>
      <c r="C31" s="2" t="s">
        <v>315</v>
      </c>
      <c r="D31" s="3" t="s">
        <v>76</v>
      </c>
      <c r="E31" s="116">
        <f t="shared" si="6"/>
        <v>2400</v>
      </c>
      <c r="F31" s="117">
        <f t="shared" si="6"/>
        <v>1500</v>
      </c>
      <c r="G31" s="101"/>
      <c r="H31" s="2"/>
      <c r="I31" s="2"/>
      <c r="J31" s="47"/>
      <c r="K31" s="202">
        <f t="shared" si="2"/>
        <v>2400</v>
      </c>
      <c r="L31" s="202">
        <f t="shared" si="2"/>
        <v>1500</v>
      </c>
      <c r="M31" s="51"/>
      <c r="N31" s="13">
        <f t="shared" si="3"/>
        <v>2350</v>
      </c>
      <c r="O31" s="13">
        <f t="shared" si="4"/>
        <v>1410</v>
      </c>
      <c r="P31" s="51"/>
      <c r="Q31" s="605">
        <v>940</v>
      </c>
      <c r="R31" s="587">
        <v>1138.21</v>
      </c>
      <c r="S31" s="587">
        <v>1138.21</v>
      </c>
      <c r="T31" s="587">
        <v>1138.21</v>
      </c>
      <c r="U31" s="562">
        <v>1138.21</v>
      </c>
      <c r="V31" s="562">
        <v>1138.21</v>
      </c>
      <c r="W31" s="554">
        <v>1138.21</v>
      </c>
      <c r="X31" s="529">
        <v>1138.21</v>
      </c>
      <c r="Y31" s="467">
        <v>1138.21</v>
      </c>
      <c r="Z31" s="467">
        <v>1138.21</v>
      </c>
      <c r="AA31" s="467">
        <v>1138.21</v>
      </c>
      <c r="AB31" s="443">
        <v>1138.21</v>
      </c>
      <c r="AC31" s="436">
        <v>1138.21</v>
      </c>
      <c r="AD31" s="399">
        <v>1088.7270625000003</v>
      </c>
      <c r="AE31" s="399">
        <v>1088.7270625000003</v>
      </c>
      <c r="AF31" s="371">
        <v>989.75187500000015</v>
      </c>
      <c r="AG31" s="303">
        <v>682.58750000000009</v>
      </c>
      <c r="AH31" s="289">
        <v>682.58750000000009</v>
      </c>
      <c r="AI31" s="277">
        <v>546.07000000000005</v>
      </c>
      <c r="AJ31" s="263">
        <v>546.07000000000005</v>
      </c>
      <c r="AK31" s="263">
        <v>546.07000000000005</v>
      </c>
      <c r="AL31" s="208">
        <v>487.56707999999992</v>
      </c>
      <c r="AM31" s="208">
        <v>487.56707999999992</v>
      </c>
      <c r="AN31" s="208">
        <v>487.56707999999992</v>
      </c>
      <c r="AO31" s="208">
        <v>487.56707999999992</v>
      </c>
      <c r="AP31" s="208">
        <v>439.72499999999997</v>
      </c>
      <c r="AQ31" s="190">
        <v>351.78</v>
      </c>
      <c r="AR31" s="312">
        <f t="shared" ca="1" si="0"/>
        <v>0.82585814568489113</v>
      </c>
      <c r="AS31" s="144">
        <f t="shared" ca="1" si="5"/>
        <v>0</v>
      </c>
      <c r="AT31" s="34"/>
      <c r="AU31" s="34"/>
      <c r="AV31" s="34"/>
      <c r="AW31" s="34"/>
      <c r="AX31" s="34"/>
      <c r="AY31" s="34"/>
    </row>
    <row r="32" spans="1:51" s="144" customFormat="1" ht="23.1" customHeight="1" x14ac:dyDescent="0.25">
      <c r="A32" s="516" t="s">
        <v>986</v>
      </c>
      <c r="B32" s="2">
        <v>226</v>
      </c>
      <c r="C32" s="2" t="s">
        <v>316</v>
      </c>
      <c r="D32" s="3" t="s">
        <v>77</v>
      </c>
      <c r="E32" s="116">
        <f t="shared" si="6"/>
        <v>3600</v>
      </c>
      <c r="F32" s="117">
        <f t="shared" si="6"/>
        <v>2200</v>
      </c>
      <c r="G32" s="101"/>
      <c r="H32" s="2"/>
      <c r="I32" s="2"/>
      <c r="J32" s="47"/>
      <c r="K32" s="202">
        <f t="shared" si="2"/>
        <v>3600</v>
      </c>
      <c r="L32" s="202">
        <f t="shared" si="2"/>
        <v>2200</v>
      </c>
      <c r="M32" s="51"/>
      <c r="N32" s="13">
        <f t="shared" si="3"/>
        <v>3537.5</v>
      </c>
      <c r="O32" s="13">
        <f t="shared" si="4"/>
        <v>2122.5</v>
      </c>
      <c r="P32" s="51"/>
      <c r="Q32" s="605">
        <v>1415</v>
      </c>
      <c r="R32" s="587">
        <v>2116.7399999999998</v>
      </c>
      <c r="S32" s="587">
        <v>2116.7399999999998</v>
      </c>
      <c r="T32" s="587">
        <v>2116.7399999999998</v>
      </c>
      <c r="U32" s="562">
        <v>2116.7399999999998</v>
      </c>
      <c r="V32" s="562">
        <v>2116.7399999999998</v>
      </c>
      <c r="W32" s="568">
        <v>2116.7399999999998</v>
      </c>
      <c r="X32" s="529">
        <v>2116.7399999999998</v>
      </c>
      <c r="Y32" s="467">
        <v>2116.7399999999998</v>
      </c>
      <c r="Z32" s="467">
        <v>2116.7399999999998</v>
      </c>
      <c r="AA32" s="467">
        <v>2116.7399999999998</v>
      </c>
      <c r="AB32" s="443">
        <v>2116.7399999999998</v>
      </c>
      <c r="AC32" s="436">
        <v>2116.7399999999998</v>
      </c>
      <c r="AD32" s="399">
        <v>2024.7328750000001</v>
      </c>
      <c r="AE32" s="399">
        <v>2024.7328750000001</v>
      </c>
      <c r="AF32" s="371">
        <v>1840.66625</v>
      </c>
      <c r="AG32" s="303">
        <v>1269.425</v>
      </c>
      <c r="AH32" s="289">
        <v>1269.425</v>
      </c>
      <c r="AI32" s="277">
        <v>1015.54</v>
      </c>
      <c r="AJ32" s="263">
        <v>1015.54</v>
      </c>
      <c r="AK32" s="263">
        <v>1015.54</v>
      </c>
      <c r="AL32" s="208">
        <v>906.73505999999998</v>
      </c>
      <c r="AM32" s="208">
        <v>906.73505999999998</v>
      </c>
      <c r="AN32" s="208">
        <v>906.73505999999998</v>
      </c>
      <c r="AO32" s="208">
        <v>906.73505999999998</v>
      </c>
      <c r="AP32" s="208">
        <v>817.76250000000005</v>
      </c>
      <c r="AQ32" s="190">
        <v>654.21</v>
      </c>
      <c r="AR32" s="312">
        <f t="shared" ca="1" si="0"/>
        <v>0.66848077704394504</v>
      </c>
      <c r="AS32" s="144">
        <f t="shared" ca="1" si="5"/>
        <v>0</v>
      </c>
      <c r="AT32" s="34"/>
      <c r="AU32" s="34"/>
      <c r="AV32" s="34"/>
      <c r="AW32" s="34"/>
      <c r="AX32" s="34"/>
      <c r="AY32" s="34"/>
    </row>
    <row r="33" spans="1:51" s="144" customFormat="1" ht="23.1" customHeight="1" x14ac:dyDescent="0.25">
      <c r="A33" s="516" t="s">
        <v>986</v>
      </c>
      <c r="B33" s="2">
        <v>226</v>
      </c>
      <c r="C33" s="2" t="s">
        <v>317</v>
      </c>
      <c r="D33" s="3" t="s">
        <v>78</v>
      </c>
      <c r="E33" s="116">
        <f t="shared" si="6"/>
        <v>4800</v>
      </c>
      <c r="F33" s="117">
        <f t="shared" si="6"/>
        <v>2900</v>
      </c>
      <c r="G33" s="101"/>
      <c r="H33" s="2"/>
      <c r="I33" s="2"/>
      <c r="J33" s="47"/>
      <c r="K33" s="202">
        <f t="shared" si="2"/>
        <v>4800</v>
      </c>
      <c r="L33" s="202">
        <f t="shared" si="2"/>
        <v>2900</v>
      </c>
      <c r="M33" s="51"/>
      <c r="N33" s="13">
        <f t="shared" si="3"/>
        <v>4750</v>
      </c>
      <c r="O33" s="13">
        <f t="shared" si="4"/>
        <v>2850</v>
      </c>
      <c r="P33" s="51"/>
      <c r="Q33" s="605">
        <v>1900</v>
      </c>
      <c r="R33" s="587">
        <v>2667</v>
      </c>
      <c r="S33" s="587">
        <v>2667</v>
      </c>
      <c r="T33" s="587">
        <v>2667</v>
      </c>
      <c r="U33" s="562">
        <v>2667</v>
      </c>
      <c r="V33" s="562">
        <v>2667</v>
      </c>
      <c r="W33" s="568">
        <v>2667</v>
      </c>
      <c r="X33" s="529">
        <v>2667</v>
      </c>
      <c r="Y33" s="467">
        <v>2667</v>
      </c>
      <c r="Z33" s="467">
        <v>2667</v>
      </c>
      <c r="AA33" s="467">
        <v>2667</v>
      </c>
      <c r="AB33" s="443">
        <v>2667</v>
      </c>
      <c r="AC33" s="436">
        <v>2666.54</v>
      </c>
      <c r="AD33" s="399">
        <v>2550.6123500000003</v>
      </c>
      <c r="AE33" s="399">
        <v>2550.6123500000003</v>
      </c>
      <c r="AF33" s="371">
        <v>2318.7384999999999</v>
      </c>
      <c r="AG33" s="303">
        <v>1599.13</v>
      </c>
      <c r="AH33" s="289">
        <v>1612.5</v>
      </c>
      <c r="AI33" s="269">
        <v>1290</v>
      </c>
      <c r="AJ33" s="263">
        <v>1279.3</v>
      </c>
      <c r="AK33" s="263">
        <v>1279.3</v>
      </c>
      <c r="AL33" s="208">
        <v>1142.2303199999999</v>
      </c>
      <c r="AM33" s="208">
        <v>1142.2303199999999</v>
      </c>
      <c r="AN33" s="208">
        <v>1142.2303199999999</v>
      </c>
      <c r="AO33" s="208">
        <v>1142.2303199999999</v>
      </c>
      <c r="AP33" s="208">
        <v>1030.1500000000001</v>
      </c>
      <c r="AQ33" s="190">
        <v>824.12</v>
      </c>
      <c r="AR33" s="312">
        <f t="shared" ca="1" si="0"/>
        <v>0.71241094863142107</v>
      </c>
      <c r="AS33" s="144">
        <f t="shared" ca="1" si="5"/>
        <v>0</v>
      </c>
      <c r="AT33" s="34"/>
      <c r="AU33" s="34"/>
      <c r="AV33" s="34"/>
      <c r="AW33" s="34"/>
      <c r="AX33" s="34"/>
      <c r="AY33" s="34"/>
    </row>
    <row r="34" spans="1:51" s="144" customFormat="1" ht="23.1" customHeight="1" x14ac:dyDescent="0.25">
      <c r="A34" s="516" t="s">
        <v>986</v>
      </c>
      <c r="B34" s="2">
        <v>226</v>
      </c>
      <c r="C34" s="2" t="s">
        <v>318</v>
      </c>
      <c r="D34" s="3" t="s">
        <v>79</v>
      </c>
      <c r="E34" s="116">
        <f t="shared" si="6"/>
        <v>8800</v>
      </c>
      <c r="F34" s="117">
        <f t="shared" si="6"/>
        <v>5300</v>
      </c>
      <c r="G34" s="101"/>
      <c r="H34" s="2"/>
      <c r="I34" s="2"/>
      <c r="J34" s="47"/>
      <c r="K34" s="202">
        <f t="shared" si="2"/>
        <v>8800</v>
      </c>
      <c r="L34" s="202">
        <f t="shared" si="2"/>
        <v>5300</v>
      </c>
      <c r="M34" s="51"/>
      <c r="N34" s="13">
        <f t="shared" si="3"/>
        <v>8750</v>
      </c>
      <c r="O34" s="13">
        <f t="shared" si="4"/>
        <v>5250</v>
      </c>
      <c r="P34" s="51"/>
      <c r="Q34" s="605">
        <v>3500</v>
      </c>
      <c r="R34" s="587">
        <v>4303</v>
      </c>
      <c r="S34" s="587">
        <v>4303</v>
      </c>
      <c r="T34" s="587">
        <v>4303</v>
      </c>
      <c r="U34" s="562">
        <v>4303</v>
      </c>
      <c r="V34" s="562">
        <v>4303</v>
      </c>
      <c r="W34" s="554">
        <v>4303</v>
      </c>
      <c r="X34" s="529">
        <v>4303</v>
      </c>
      <c r="Y34" s="467">
        <v>4303</v>
      </c>
      <c r="Z34" s="467">
        <v>4303</v>
      </c>
      <c r="AA34" s="467">
        <v>4303</v>
      </c>
      <c r="AB34" s="409">
        <v>4303</v>
      </c>
      <c r="AC34" s="436">
        <v>4302.3900000000003</v>
      </c>
      <c r="AD34" s="399">
        <v>4115.2435500000001</v>
      </c>
      <c r="AE34" s="399">
        <v>4115.2435500000001</v>
      </c>
      <c r="AF34" s="371">
        <v>3741.1305000000002</v>
      </c>
      <c r="AG34" s="303">
        <v>2580.09</v>
      </c>
      <c r="AH34" s="289">
        <v>2582.5</v>
      </c>
      <c r="AI34" s="269">
        <v>2066</v>
      </c>
      <c r="AJ34" s="263">
        <v>2064.0700000000002</v>
      </c>
      <c r="AK34" s="263">
        <v>2064.0700000000002</v>
      </c>
      <c r="AL34" s="208">
        <v>1842.9226200000001</v>
      </c>
      <c r="AM34" s="208">
        <v>1842.9226200000001</v>
      </c>
      <c r="AN34" s="208">
        <v>1842.9226200000001</v>
      </c>
      <c r="AO34" s="208">
        <v>1842.9226200000001</v>
      </c>
      <c r="AP34" s="208">
        <v>1662.0875000000001</v>
      </c>
      <c r="AQ34" s="190">
        <v>1329.67</v>
      </c>
      <c r="AR34" s="312">
        <f t="shared" ca="1" si="0"/>
        <v>0.81338600976063213</v>
      </c>
      <c r="AS34" s="144">
        <f t="shared" ca="1" si="5"/>
        <v>0</v>
      </c>
      <c r="AT34" s="34"/>
      <c r="AU34" s="34"/>
      <c r="AV34" s="34"/>
      <c r="AW34" s="34"/>
      <c r="AX34" s="34"/>
      <c r="AY34" s="34"/>
    </row>
    <row r="35" spans="1:51" s="144" customFormat="1" ht="23.1" customHeight="1" x14ac:dyDescent="0.25">
      <c r="A35" s="516" t="s">
        <v>986</v>
      </c>
      <c r="B35" s="2">
        <v>226</v>
      </c>
      <c r="C35" s="2" t="s">
        <v>319</v>
      </c>
      <c r="D35" s="3" t="s">
        <v>80</v>
      </c>
      <c r="E35" s="116">
        <f t="shared" si="6"/>
        <v>11600</v>
      </c>
      <c r="F35" s="117">
        <f t="shared" si="6"/>
        <v>7000</v>
      </c>
      <c r="G35" s="101"/>
      <c r="H35" s="2"/>
      <c r="I35" s="2"/>
      <c r="J35" s="47"/>
      <c r="K35" s="202">
        <f t="shared" si="2"/>
        <v>11600</v>
      </c>
      <c r="L35" s="202">
        <f t="shared" si="2"/>
        <v>7000</v>
      </c>
      <c r="M35" s="51"/>
      <c r="N35" s="13">
        <f t="shared" si="3"/>
        <v>11600</v>
      </c>
      <c r="O35" s="13">
        <f t="shared" si="4"/>
        <v>6960</v>
      </c>
      <c r="P35" s="51"/>
      <c r="Q35" s="605">
        <v>4640</v>
      </c>
      <c r="R35" s="587">
        <v>5303</v>
      </c>
      <c r="S35" s="587">
        <v>5303</v>
      </c>
      <c r="T35" s="587">
        <v>5303</v>
      </c>
      <c r="U35" s="562">
        <v>5303</v>
      </c>
      <c r="V35" s="562">
        <v>5303</v>
      </c>
      <c r="W35" s="568">
        <v>5303</v>
      </c>
      <c r="X35" s="529">
        <v>5303</v>
      </c>
      <c r="Y35" s="467">
        <v>5303</v>
      </c>
      <c r="Z35" s="467">
        <v>5303</v>
      </c>
      <c r="AA35" s="467">
        <v>5303</v>
      </c>
      <c r="AB35" s="443">
        <v>5303</v>
      </c>
      <c r="AC35" s="436">
        <v>5302.03</v>
      </c>
      <c r="AD35" s="399">
        <v>5071.5098500000004</v>
      </c>
      <c r="AE35" s="399">
        <v>5071.5098500000004</v>
      </c>
      <c r="AF35" s="371">
        <v>4610.4634999999998</v>
      </c>
      <c r="AG35" s="303">
        <v>3179.63</v>
      </c>
      <c r="AH35" s="289">
        <v>3187.5</v>
      </c>
      <c r="AI35" s="269">
        <v>2550</v>
      </c>
      <c r="AJ35" s="263">
        <v>2543.6999999999998</v>
      </c>
      <c r="AK35" s="263">
        <v>2543.6999999999998</v>
      </c>
      <c r="AL35" s="208">
        <v>2271.1689000000001</v>
      </c>
      <c r="AM35" s="208">
        <v>2271.1689000000001</v>
      </c>
      <c r="AN35" s="208">
        <v>2271.1689000000001</v>
      </c>
      <c r="AO35" s="208">
        <v>2271.1689000000001</v>
      </c>
      <c r="AP35" s="208">
        <v>2048.3125</v>
      </c>
      <c r="AQ35" s="190">
        <v>1638.65</v>
      </c>
      <c r="AR35" s="312">
        <f t="shared" ca="1" si="0"/>
        <v>0.87497642843673396</v>
      </c>
      <c r="AS35" s="144">
        <f t="shared" ca="1" si="5"/>
        <v>0</v>
      </c>
      <c r="AT35" s="34"/>
      <c r="AU35" s="34"/>
      <c r="AV35" s="34"/>
      <c r="AW35" s="34"/>
      <c r="AX35" s="34"/>
      <c r="AY35" s="34"/>
    </row>
    <row r="36" spans="1:51" ht="23.1" customHeight="1" x14ac:dyDescent="0.25">
      <c r="A36" s="516" t="s">
        <v>986</v>
      </c>
      <c r="B36" s="2">
        <v>226</v>
      </c>
      <c r="C36" s="2" t="s">
        <v>320</v>
      </c>
      <c r="D36" s="3" t="s">
        <v>81</v>
      </c>
      <c r="E36" s="116">
        <f t="shared" si="6"/>
        <v>14100</v>
      </c>
      <c r="F36" s="117">
        <f t="shared" si="6"/>
        <v>8500</v>
      </c>
      <c r="G36" s="101"/>
      <c r="J36" s="47"/>
      <c r="K36" s="202">
        <f t="shared" si="2"/>
        <v>14100</v>
      </c>
      <c r="L36" s="202">
        <f t="shared" si="2"/>
        <v>8500</v>
      </c>
      <c r="M36" s="51"/>
      <c r="N36" s="13">
        <f t="shared" si="3"/>
        <v>14025</v>
      </c>
      <c r="O36" s="13">
        <f t="shared" si="4"/>
        <v>8415</v>
      </c>
      <c r="P36" s="51"/>
      <c r="Q36" s="605">
        <v>5610</v>
      </c>
      <c r="R36" s="587">
        <v>7640.36</v>
      </c>
      <c r="S36" s="587">
        <v>7640.36</v>
      </c>
      <c r="T36" s="587">
        <v>7640.36</v>
      </c>
      <c r="U36" s="562">
        <v>7640.36</v>
      </c>
      <c r="V36" s="562">
        <v>7640.36</v>
      </c>
      <c r="W36" s="554">
        <v>7640.36</v>
      </c>
      <c r="X36" s="529">
        <v>7640.36</v>
      </c>
      <c r="Y36" s="467">
        <v>7640.36</v>
      </c>
      <c r="Z36" s="467">
        <v>7640.36</v>
      </c>
      <c r="AA36" s="467">
        <v>7640.36</v>
      </c>
      <c r="AB36" s="398">
        <v>7640.36</v>
      </c>
      <c r="AC36" s="436">
        <v>7640.36</v>
      </c>
      <c r="AD36" s="399">
        <v>7308.1783500000001</v>
      </c>
      <c r="AE36" s="399">
        <v>7308.1783500000001</v>
      </c>
      <c r="AF36" s="371">
        <v>6643.7984999999999</v>
      </c>
      <c r="AG36" s="303">
        <v>4581.93</v>
      </c>
      <c r="AH36" s="289">
        <v>4587.5</v>
      </c>
      <c r="AI36" s="269">
        <v>3670</v>
      </c>
      <c r="AJ36" s="263">
        <v>3665.54</v>
      </c>
      <c r="AK36" s="263">
        <v>3665.54</v>
      </c>
      <c r="AL36" s="208">
        <v>3272.8033799999998</v>
      </c>
      <c r="AM36" s="208">
        <v>3272.8033799999998</v>
      </c>
      <c r="AN36" s="208">
        <v>3272.8033799999998</v>
      </c>
      <c r="AO36" s="208">
        <v>3272.8033799999998</v>
      </c>
      <c r="AP36" s="208">
        <v>2951.6624999999999</v>
      </c>
      <c r="AQ36" s="190">
        <v>2361.33</v>
      </c>
      <c r="AR36" s="312">
        <f t="shared" ca="1" si="0"/>
        <v>0.73425859514473146</v>
      </c>
      <c r="AS36" s="144">
        <f t="shared" ca="1" si="5"/>
        <v>0</v>
      </c>
    </row>
    <row r="37" spans="1:51" ht="23.1" customHeight="1" x14ac:dyDescent="0.25">
      <c r="A37" s="516" t="s">
        <v>986</v>
      </c>
      <c r="B37" s="2">
        <v>226</v>
      </c>
      <c r="C37" s="2" t="s">
        <v>321</v>
      </c>
      <c r="D37" s="3" t="s">
        <v>82</v>
      </c>
      <c r="E37" s="116">
        <f t="shared" si="6"/>
        <v>22000</v>
      </c>
      <c r="F37" s="117">
        <f t="shared" si="6"/>
        <v>13200</v>
      </c>
      <c r="G37" s="101"/>
      <c r="J37" s="47"/>
      <c r="K37" s="202">
        <f t="shared" si="2"/>
        <v>22000</v>
      </c>
      <c r="L37" s="202">
        <f t="shared" si="2"/>
        <v>13200</v>
      </c>
      <c r="M37" s="51"/>
      <c r="N37" s="13">
        <f t="shared" si="3"/>
        <v>22000</v>
      </c>
      <c r="O37" s="13">
        <f t="shared" si="4"/>
        <v>13200</v>
      </c>
      <c r="P37" s="51"/>
      <c r="Q37" s="605">
        <v>8800</v>
      </c>
      <c r="R37" s="587">
        <v>11856.2</v>
      </c>
      <c r="S37" s="587">
        <v>11856.2</v>
      </c>
      <c r="T37" s="587">
        <v>11856.2</v>
      </c>
      <c r="U37" s="562">
        <v>11856.2</v>
      </c>
      <c r="V37" s="562">
        <v>11856.2</v>
      </c>
      <c r="W37" s="554">
        <v>11856.2</v>
      </c>
      <c r="X37" s="529">
        <v>11856.2</v>
      </c>
      <c r="Y37" s="467">
        <v>11856.2</v>
      </c>
      <c r="Z37" s="467">
        <v>11856.2</v>
      </c>
      <c r="AA37" s="467">
        <v>11856.2</v>
      </c>
      <c r="AB37" s="398">
        <v>11856.2</v>
      </c>
      <c r="AC37" s="436">
        <v>11856.2</v>
      </c>
      <c r="AD37" s="399">
        <v>11340.729125000002</v>
      </c>
      <c r="AE37" s="399">
        <v>11340.729125000002</v>
      </c>
      <c r="AF37" s="371">
        <v>10309.75375</v>
      </c>
      <c r="AG37" s="303">
        <v>7110.1750000000002</v>
      </c>
      <c r="AH37" s="289">
        <v>7110.1750000000002</v>
      </c>
      <c r="AI37" s="277">
        <v>5688.14</v>
      </c>
      <c r="AJ37" s="263">
        <v>5688.14</v>
      </c>
      <c r="AK37" s="263">
        <v>5688.14</v>
      </c>
      <c r="AL37" s="208">
        <v>5078.6920799999998</v>
      </c>
      <c r="AM37" s="208">
        <v>5078.6920799999998</v>
      </c>
      <c r="AN37" s="208">
        <v>5078.6920799999998</v>
      </c>
      <c r="AO37" s="208">
        <v>5078.6920799999998</v>
      </c>
      <c r="AP37" s="208">
        <v>4580.3500000000004</v>
      </c>
      <c r="AQ37" s="190">
        <v>3664.28</v>
      </c>
      <c r="AR37" s="312">
        <f t="shared" ca="1" si="0"/>
        <v>0.74222769521431819</v>
      </c>
      <c r="AS37" s="144">
        <f t="shared" ca="1" si="5"/>
        <v>0</v>
      </c>
    </row>
    <row r="38" spans="1:51" ht="23.1" customHeight="1" x14ac:dyDescent="0.25">
      <c r="A38" s="516" t="s">
        <v>986</v>
      </c>
      <c r="B38" s="2">
        <v>226</v>
      </c>
      <c r="C38" s="2" t="s">
        <v>322</v>
      </c>
      <c r="D38" s="3" t="s">
        <v>83</v>
      </c>
      <c r="E38" s="116">
        <f t="shared" si="6"/>
        <v>27300</v>
      </c>
      <c r="F38" s="117">
        <f t="shared" si="6"/>
        <v>16400</v>
      </c>
      <c r="G38" s="101"/>
      <c r="J38" s="47"/>
      <c r="K38" s="202">
        <f t="shared" si="2"/>
        <v>27300</v>
      </c>
      <c r="L38" s="202">
        <f t="shared" si="2"/>
        <v>16400</v>
      </c>
      <c r="M38" s="51"/>
      <c r="N38" s="13">
        <f t="shared" si="3"/>
        <v>27275</v>
      </c>
      <c r="O38" s="13">
        <f t="shared" si="4"/>
        <v>16365</v>
      </c>
      <c r="P38" s="51"/>
      <c r="Q38" s="605">
        <v>10910</v>
      </c>
      <c r="R38" s="587">
        <v>13396.52</v>
      </c>
      <c r="S38" s="587">
        <v>13396.52</v>
      </c>
      <c r="T38" s="587">
        <v>13396.52</v>
      </c>
      <c r="U38" s="562">
        <v>13396.52</v>
      </c>
      <c r="V38" s="562">
        <v>13396.52</v>
      </c>
      <c r="W38" s="554">
        <v>13396.52</v>
      </c>
      <c r="X38" s="529">
        <v>13396.52</v>
      </c>
      <c r="Y38" s="467">
        <v>13396.52</v>
      </c>
      <c r="Z38" s="467">
        <v>13396.52</v>
      </c>
      <c r="AA38" s="467">
        <v>13396.52</v>
      </c>
      <c r="AB38" s="398">
        <v>13396.52</v>
      </c>
      <c r="AC38" s="436">
        <v>13396.52</v>
      </c>
      <c r="AD38" s="399">
        <v>12814.050562500001</v>
      </c>
      <c r="AE38" s="399">
        <v>12814.050562500001</v>
      </c>
      <c r="AF38" s="371">
        <v>11649.136875</v>
      </c>
      <c r="AG38" s="303">
        <v>8033.8874999999998</v>
      </c>
      <c r="AH38" s="289">
        <v>8033.8874999999998</v>
      </c>
      <c r="AI38" s="277">
        <v>6427.11</v>
      </c>
      <c r="AJ38" s="263">
        <v>6427.11</v>
      </c>
      <c r="AK38" s="263">
        <v>6427.11</v>
      </c>
      <c r="AL38" s="208">
        <v>5738.4973799999998</v>
      </c>
      <c r="AM38" s="208">
        <v>5738.4973799999998</v>
      </c>
      <c r="AN38" s="208">
        <v>5738.4973799999998</v>
      </c>
      <c r="AO38" s="208">
        <v>5738.4973799999998</v>
      </c>
      <c r="AP38" s="208">
        <v>5175.4125000000004</v>
      </c>
      <c r="AQ38" s="190">
        <v>4140.33</v>
      </c>
      <c r="AR38" s="312">
        <f t="shared" ca="1" si="0"/>
        <v>0.81439060293270193</v>
      </c>
      <c r="AS38" s="144">
        <f t="shared" ca="1" si="5"/>
        <v>0</v>
      </c>
    </row>
    <row r="39" spans="1:51" s="144" customFormat="1" ht="23.1" customHeight="1" x14ac:dyDescent="0.25">
      <c r="A39" s="2"/>
      <c r="B39" s="2"/>
      <c r="C39" s="2"/>
      <c r="D39" s="615" t="s">
        <v>999</v>
      </c>
      <c r="E39" s="615"/>
      <c r="F39" s="615"/>
      <c r="G39" s="615"/>
      <c r="H39" s="615"/>
      <c r="I39" s="615"/>
      <c r="J39" s="2"/>
      <c r="K39" s="202">
        <f t="shared" ref="K39:K41" si="7">MROUND(N39+48,100)</f>
        <v>0</v>
      </c>
      <c r="L39" s="202">
        <f t="shared" ref="L39:L41" si="8">MROUND(O39+48,100)</f>
        <v>0</v>
      </c>
      <c r="M39" s="2"/>
      <c r="N39" s="13"/>
      <c r="O39" s="13"/>
      <c r="P39" s="2"/>
      <c r="Q39" s="606">
        <v>45677</v>
      </c>
      <c r="R39" s="588">
        <v>45589</v>
      </c>
      <c r="S39" s="588">
        <v>45589</v>
      </c>
      <c r="T39" s="588">
        <v>45589</v>
      </c>
      <c r="U39" s="571">
        <v>45569</v>
      </c>
      <c r="V39" s="571">
        <v>45569</v>
      </c>
      <c r="W39" s="553">
        <v>45483</v>
      </c>
      <c r="X39" s="528">
        <v>45455</v>
      </c>
      <c r="Y39" s="513">
        <v>45425</v>
      </c>
      <c r="Z39" s="484">
        <v>150124</v>
      </c>
      <c r="AA39" s="472">
        <v>220324</v>
      </c>
      <c r="AB39" s="398"/>
      <c r="AC39" s="400"/>
      <c r="AD39" s="399"/>
      <c r="AE39" s="399"/>
      <c r="AF39" s="333"/>
      <c r="AG39" s="332"/>
      <c r="AH39" s="330"/>
      <c r="AI39" s="280"/>
      <c r="AJ39" s="331"/>
      <c r="AK39" s="331"/>
      <c r="AL39" s="208"/>
      <c r="AM39" s="208"/>
      <c r="AN39" s="208"/>
      <c r="AO39" s="208"/>
      <c r="AP39" s="208"/>
      <c r="AQ39" s="190"/>
      <c r="AR39" s="312"/>
      <c r="AS39" s="144">
        <f t="shared" ref="AS39:AS41" si="9">IF(AR39&gt;1,"IIIIIIII",0)</f>
        <v>0</v>
      </c>
      <c r="AT39" s="34"/>
      <c r="AU39" s="34"/>
      <c r="AV39" s="34"/>
      <c r="AW39" s="34"/>
      <c r="AX39" s="34"/>
      <c r="AY39" s="34"/>
    </row>
    <row r="40" spans="1:51" s="144" customFormat="1" ht="23.1" customHeight="1" x14ac:dyDescent="0.25">
      <c r="A40" s="516" t="s">
        <v>986</v>
      </c>
      <c r="B40" s="2">
        <v>226</v>
      </c>
      <c r="C40" s="2" t="s">
        <v>310</v>
      </c>
      <c r="D40" s="3" t="s">
        <v>1000</v>
      </c>
      <c r="E40" s="116">
        <f t="shared" ref="E40:E41" si="10">K40</f>
        <v>500</v>
      </c>
      <c r="F40" s="117">
        <f t="shared" ref="F40:F41" si="11">L40</f>
        <v>300</v>
      </c>
      <c r="G40" s="101"/>
      <c r="H40" s="2"/>
      <c r="I40" s="2"/>
      <c r="J40" s="47"/>
      <c r="K40" s="202">
        <f t="shared" si="7"/>
        <v>500</v>
      </c>
      <c r="L40" s="202">
        <f t="shared" si="8"/>
        <v>300</v>
      </c>
      <c r="M40" s="51"/>
      <c r="N40" s="13">
        <f t="shared" ref="N40:N41" si="12">Q40*$N$7</f>
        <v>460</v>
      </c>
      <c r="O40" s="13">
        <f t="shared" ref="O40:O41" si="13">Q40*$O$7</f>
        <v>276</v>
      </c>
      <c r="P40" s="51"/>
      <c r="Q40" s="605">
        <v>184</v>
      </c>
      <c r="R40" s="587">
        <v>346.54</v>
      </c>
      <c r="S40" s="587">
        <v>346.54</v>
      </c>
      <c r="T40" s="587">
        <v>346.54</v>
      </c>
      <c r="U40" s="562">
        <v>346.54</v>
      </c>
      <c r="V40" s="562">
        <v>346.54</v>
      </c>
      <c r="W40" s="554">
        <v>346.54</v>
      </c>
      <c r="X40" s="529">
        <v>346.54</v>
      </c>
      <c r="Y40" s="467">
        <v>346.54</v>
      </c>
      <c r="Z40" s="467">
        <v>346.54</v>
      </c>
      <c r="AA40" s="467">
        <v>346.54</v>
      </c>
      <c r="AB40" s="398">
        <v>346.54</v>
      </c>
      <c r="AC40" s="436">
        <v>346.54</v>
      </c>
      <c r="AD40" s="399">
        <v>331.44100000000003</v>
      </c>
      <c r="AE40" s="399">
        <v>331.44100000000003</v>
      </c>
      <c r="AF40" s="371">
        <v>301.31</v>
      </c>
      <c r="AG40" s="303">
        <v>207.8</v>
      </c>
      <c r="AH40" s="289">
        <v>207.8</v>
      </c>
      <c r="AI40" s="277">
        <v>166.24</v>
      </c>
      <c r="AJ40" s="263">
        <v>166.24</v>
      </c>
      <c r="AK40" s="263">
        <v>166.24</v>
      </c>
      <c r="AL40" s="208">
        <v>148.44059999999999</v>
      </c>
      <c r="AM40" s="208">
        <v>148.44059999999999</v>
      </c>
      <c r="AN40" s="208">
        <v>148.44059999999999</v>
      </c>
      <c r="AO40" s="208">
        <v>148.44059999999999</v>
      </c>
      <c r="AP40" s="208">
        <v>133.875</v>
      </c>
      <c r="AQ40" s="190">
        <v>107.1</v>
      </c>
      <c r="AR40" s="312">
        <f t="shared" ref="AR40:AR41" ca="1" si="14">Q40/OFFSET(Q40,0,1)</f>
        <v>0.53096323656720723</v>
      </c>
      <c r="AS40" s="144">
        <f t="shared" ca="1" si="9"/>
        <v>0</v>
      </c>
      <c r="AT40" s="34"/>
      <c r="AU40" s="34"/>
      <c r="AV40" s="34"/>
      <c r="AW40" s="34"/>
      <c r="AX40" s="34"/>
      <c r="AY40" s="34"/>
    </row>
    <row r="41" spans="1:51" s="144" customFormat="1" ht="23.1" customHeight="1" x14ac:dyDescent="0.25">
      <c r="A41" s="516" t="s">
        <v>986</v>
      </c>
      <c r="B41" s="2">
        <v>226</v>
      </c>
      <c r="C41" s="2" t="s">
        <v>311</v>
      </c>
      <c r="D41" s="3" t="s">
        <v>1001</v>
      </c>
      <c r="E41" s="116">
        <f t="shared" si="10"/>
        <v>700</v>
      </c>
      <c r="F41" s="117">
        <f t="shared" si="11"/>
        <v>400</v>
      </c>
      <c r="G41" s="101"/>
      <c r="H41" s="2"/>
      <c r="I41" s="2"/>
      <c r="J41" s="47"/>
      <c r="K41" s="202">
        <f t="shared" si="7"/>
        <v>700</v>
      </c>
      <c r="L41" s="202">
        <f t="shared" si="8"/>
        <v>400</v>
      </c>
      <c r="M41" s="51"/>
      <c r="N41" s="13">
        <f t="shared" si="12"/>
        <v>602.5</v>
      </c>
      <c r="O41" s="13">
        <f t="shared" si="13"/>
        <v>361.5</v>
      </c>
      <c r="P41" s="51"/>
      <c r="Q41" s="605">
        <v>241</v>
      </c>
      <c r="R41" s="587">
        <v>492</v>
      </c>
      <c r="S41" s="587">
        <v>492</v>
      </c>
      <c r="T41" s="587">
        <v>492</v>
      </c>
      <c r="U41" s="562">
        <v>492</v>
      </c>
      <c r="V41" s="562">
        <v>492</v>
      </c>
      <c r="W41" s="554">
        <v>492</v>
      </c>
      <c r="X41" s="529">
        <v>492</v>
      </c>
      <c r="Y41" s="467">
        <v>492</v>
      </c>
      <c r="Z41" s="467">
        <v>492</v>
      </c>
      <c r="AA41" s="467">
        <v>492</v>
      </c>
      <c r="AB41" s="398">
        <v>491</v>
      </c>
      <c r="AC41" s="436">
        <v>491</v>
      </c>
      <c r="AD41" s="399">
        <v>470.40537500000005</v>
      </c>
      <c r="AE41" s="399">
        <v>470.40537500000005</v>
      </c>
      <c r="AF41" s="371">
        <v>427.64125000000001</v>
      </c>
      <c r="AG41" s="303">
        <v>294.92500000000001</v>
      </c>
      <c r="AH41" s="289">
        <v>294.92500000000001</v>
      </c>
      <c r="AI41" s="277">
        <v>235.94</v>
      </c>
      <c r="AJ41" s="263">
        <v>235.94</v>
      </c>
      <c r="AK41" s="263">
        <v>235.94</v>
      </c>
      <c r="AL41" s="208">
        <v>210.65814</v>
      </c>
      <c r="AM41" s="208">
        <v>210.65814</v>
      </c>
      <c r="AN41" s="208">
        <v>210.65814</v>
      </c>
      <c r="AO41" s="208">
        <v>210.65814</v>
      </c>
      <c r="AP41" s="208">
        <v>189.98750000000001</v>
      </c>
      <c r="AQ41" s="190">
        <v>151.99</v>
      </c>
      <c r="AR41" s="312">
        <f t="shared" ca="1" si="14"/>
        <v>0.48983739837398371</v>
      </c>
      <c r="AS41" s="144">
        <f t="shared" ca="1" si="9"/>
        <v>0</v>
      </c>
      <c r="AT41" s="34"/>
      <c r="AU41" s="34"/>
      <c r="AV41" s="34"/>
      <c r="AW41" s="34"/>
      <c r="AX41" s="34"/>
      <c r="AY41" s="34"/>
    </row>
    <row r="42" spans="1:51" ht="21.95" customHeight="1" x14ac:dyDescent="0.25">
      <c r="D42" s="320"/>
      <c r="E42" s="138"/>
      <c r="F42" s="139"/>
      <c r="G42" s="103"/>
      <c r="H42" s="67"/>
      <c r="I42" s="67"/>
      <c r="J42" s="2"/>
      <c r="K42" s="202">
        <f t="shared" si="2"/>
        <v>0</v>
      </c>
      <c r="L42" s="202">
        <f t="shared" si="2"/>
        <v>0</v>
      </c>
      <c r="M42" s="2"/>
      <c r="N42" s="13"/>
      <c r="O42" s="13"/>
      <c r="P42" s="2"/>
      <c r="Q42" s="356"/>
      <c r="R42" s="614" t="s">
        <v>851</v>
      </c>
      <c r="S42" s="614" t="s">
        <v>851</v>
      </c>
      <c r="T42" s="614" t="s">
        <v>851</v>
      </c>
      <c r="U42" s="614" t="s">
        <v>851</v>
      </c>
      <c r="V42" s="614" t="s">
        <v>851</v>
      </c>
      <c r="W42" s="333" t="s">
        <v>851</v>
      </c>
      <c r="X42" s="333" t="s">
        <v>851</v>
      </c>
      <c r="Y42" s="333" t="s">
        <v>851</v>
      </c>
      <c r="Z42" s="333" t="s">
        <v>851</v>
      </c>
      <c r="AA42" s="333" t="s">
        <v>851</v>
      </c>
      <c r="AB42" s="333" t="s">
        <v>851</v>
      </c>
      <c r="AC42" s="454" t="s">
        <v>851</v>
      </c>
      <c r="AD42" s="455" t="s">
        <v>851</v>
      </c>
      <c r="AE42" s="455" t="s">
        <v>851</v>
      </c>
      <c r="AF42" s="237" t="s">
        <v>841</v>
      </c>
      <c r="AG42" s="332"/>
      <c r="AH42" s="330"/>
      <c r="AI42" s="280"/>
      <c r="AJ42" s="331"/>
      <c r="AK42" s="331"/>
      <c r="AL42" s="237"/>
      <c r="AM42" s="237"/>
      <c r="AN42" s="237"/>
      <c r="AO42" s="237"/>
      <c r="AP42" s="237"/>
      <c r="AQ42" s="240"/>
      <c r="AR42" s="312"/>
      <c r="AS42" s="144">
        <f t="shared" si="5"/>
        <v>0</v>
      </c>
    </row>
    <row r="43" spans="1:51" s="66" customFormat="1" ht="23.1" customHeight="1" x14ac:dyDescent="0.25">
      <c r="A43" s="60"/>
      <c r="B43" s="60"/>
      <c r="C43" s="2"/>
      <c r="D43" s="615" t="s">
        <v>54</v>
      </c>
      <c r="E43" s="615"/>
      <c r="F43" s="615"/>
      <c r="G43" s="615"/>
      <c r="H43" s="615"/>
      <c r="I43" s="615"/>
      <c r="J43" s="60"/>
      <c r="K43" s="202">
        <f t="shared" si="2"/>
        <v>0</v>
      </c>
      <c r="L43" s="202">
        <f t="shared" si="2"/>
        <v>0</v>
      </c>
      <c r="M43" s="2"/>
      <c r="N43" s="13"/>
      <c r="O43" s="13"/>
      <c r="P43" s="60"/>
      <c r="Q43" s="606">
        <v>45663</v>
      </c>
      <c r="R43" s="588">
        <v>45590</v>
      </c>
      <c r="S43" s="588">
        <v>45590</v>
      </c>
      <c r="T43" s="588">
        <v>45590</v>
      </c>
      <c r="U43" s="571">
        <v>45569</v>
      </c>
      <c r="V43" s="571">
        <v>45569</v>
      </c>
      <c r="W43" s="553">
        <v>45483</v>
      </c>
      <c r="X43" s="476">
        <v>45455</v>
      </c>
      <c r="Y43" s="476">
        <v>45425</v>
      </c>
      <c r="Z43" s="476">
        <v>45394</v>
      </c>
      <c r="AA43" s="473">
        <v>220324</v>
      </c>
      <c r="AB43" s="398"/>
      <c r="AC43" s="436"/>
      <c r="AD43" s="409">
        <v>1.1000000000000001</v>
      </c>
      <c r="AE43" s="409">
        <v>1.1000000000000001</v>
      </c>
      <c r="AF43" s="237">
        <v>1.25</v>
      </c>
      <c r="AG43" s="332"/>
      <c r="AH43" s="330"/>
      <c r="AI43" s="280"/>
      <c r="AJ43" s="331"/>
      <c r="AK43" s="331"/>
      <c r="AL43" s="208">
        <v>190.21464</v>
      </c>
      <c r="AM43" s="208">
        <v>190.21464</v>
      </c>
      <c r="AN43" s="208">
        <v>190.21464</v>
      </c>
      <c r="AO43" s="208">
        <v>190.21464</v>
      </c>
      <c r="AP43" s="208">
        <v>171.55</v>
      </c>
      <c r="AQ43" s="192">
        <v>137.24</v>
      </c>
      <c r="AR43" s="312"/>
      <c r="AS43" s="144">
        <f t="shared" si="5"/>
        <v>0</v>
      </c>
      <c r="AU43" s="34"/>
    </row>
    <row r="44" spans="1:51" s="66" customFormat="1" ht="23.1" customHeight="1" x14ac:dyDescent="0.25">
      <c r="A44" s="448" t="s">
        <v>238</v>
      </c>
      <c r="B44" s="60">
        <v>161</v>
      </c>
      <c r="C44" s="2" t="s">
        <v>422</v>
      </c>
      <c r="D44" s="3" t="s">
        <v>129</v>
      </c>
      <c r="E44" s="116">
        <f t="shared" ref="E44:F53" si="15">K44</f>
        <v>1300</v>
      </c>
      <c r="F44" s="117">
        <f t="shared" si="15"/>
        <v>800</v>
      </c>
      <c r="G44" s="101"/>
      <c r="H44" s="45"/>
      <c r="I44" s="45"/>
      <c r="J44" s="62"/>
      <c r="K44" s="202">
        <f t="shared" si="2"/>
        <v>1300</v>
      </c>
      <c r="L44" s="202">
        <f t="shared" si="2"/>
        <v>800</v>
      </c>
      <c r="M44" s="51"/>
      <c r="N44" s="13">
        <f t="shared" si="3"/>
        <v>1285.625</v>
      </c>
      <c r="O44" s="13">
        <f t="shared" si="4"/>
        <v>771.375</v>
      </c>
      <c r="P44" s="63"/>
      <c r="Q44" s="605">
        <v>514.25</v>
      </c>
      <c r="R44" s="587">
        <v>514.25</v>
      </c>
      <c r="S44" s="587">
        <v>514.25</v>
      </c>
      <c r="T44" s="587">
        <v>514.25</v>
      </c>
      <c r="U44" s="562">
        <v>467.49960000000004</v>
      </c>
      <c r="V44" s="562">
        <v>467.49960000000004</v>
      </c>
      <c r="W44" s="554">
        <v>467.49960000000004</v>
      </c>
      <c r="X44" s="477">
        <v>467.49960000000004</v>
      </c>
      <c r="Y44" s="477">
        <v>467.49960000000004</v>
      </c>
      <c r="Z44" s="477">
        <v>467.49960000000004</v>
      </c>
      <c r="AA44" s="450">
        <v>432.87</v>
      </c>
      <c r="AB44" s="450">
        <v>417.76203450851102</v>
      </c>
      <c r="AC44" s="436">
        <v>379.78366773501</v>
      </c>
      <c r="AD44" s="409">
        <v>379.78366773501</v>
      </c>
      <c r="AE44" s="409">
        <v>379.78366773501</v>
      </c>
      <c r="AF44" s="367">
        <v>345.25787975909998</v>
      </c>
      <c r="AG44" s="303">
        <v>276.20630380727999</v>
      </c>
      <c r="AH44" s="289">
        <v>264.16058129999999</v>
      </c>
      <c r="AI44" s="277">
        <v>211.32846504</v>
      </c>
      <c r="AJ44" s="263">
        <v>211.32846504</v>
      </c>
      <c r="AK44" s="263">
        <v>211.32846504</v>
      </c>
      <c r="AL44" s="208">
        <v>190.21464</v>
      </c>
      <c r="AM44" s="208">
        <v>190.21464</v>
      </c>
      <c r="AN44" s="208">
        <v>190.21464</v>
      </c>
      <c r="AO44" s="208">
        <v>190.21464</v>
      </c>
      <c r="AP44" s="208">
        <v>171.55</v>
      </c>
      <c r="AQ44" s="192">
        <v>137.24</v>
      </c>
      <c r="AR44" s="312">
        <f t="shared" ca="1" si="0"/>
        <v>1</v>
      </c>
      <c r="AS44" s="144">
        <f t="shared" ca="1" si="5"/>
        <v>0</v>
      </c>
      <c r="AU44" s="34"/>
    </row>
    <row r="45" spans="1:51" ht="23.1" customHeight="1" x14ac:dyDescent="0.25">
      <c r="A45" s="449" t="s">
        <v>238</v>
      </c>
      <c r="B45" s="2">
        <v>162</v>
      </c>
      <c r="C45" s="2" t="s">
        <v>423</v>
      </c>
      <c r="D45" s="3" t="s">
        <v>130</v>
      </c>
      <c r="E45" s="116">
        <f t="shared" si="15"/>
        <v>1800</v>
      </c>
      <c r="F45" s="117">
        <f t="shared" si="15"/>
        <v>1100</v>
      </c>
      <c r="G45" s="101"/>
      <c r="H45" s="45"/>
      <c r="I45" s="45"/>
      <c r="J45" s="62"/>
      <c r="K45" s="202">
        <f t="shared" si="2"/>
        <v>1800</v>
      </c>
      <c r="L45" s="202">
        <f t="shared" si="2"/>
        <v>1100</v>
      </c>
      <c r="M45" s="51"/>
      <c r="N45" s="13">
        <f t="shared" si="3"/>
        <v>1760.9749999999999</v>
      </c>
      <c r="O45" s="13">
        <f t="shared" si="4"/>
        <v>1056.585</v>
      </c>
      <c r="P45" s="51"/>
      <c r="Q45" s="605">
        <v>704.39</v>
      </c>
      <c r="R45" s="587">
        <v>704.39</v>
      </c>
      <c r="S45" s="587">
        <v>704.39</v>
      </c>
      <c r="T45" s="587">
        <v>704.39</v>
      </c>
      <c r="U45" s="562">
        <v>640.36</v>
      </c>
      <c r="V45" s="562">
        <v>640.36</v>
      </c>
      <c r="W45" s="554">
        <v>640.36</v>
      </c>
      <c r="X45" s="477">
        <v>664.50239999999997</v>
      </c>
      <c r="Y45" s="477">
        <v>664.50239999999997</v>
      </c>
      <c r="Z45" s="477">
        <v>664.50239999999997</v>
      </c>
      <c r="AA45" s="450">
        <v>615.28</v>
      </c>
      <c r="AB45" s="450">
        <v>593.7980185920668</v>
      </c>
      <c r="AC45" s="436">
        <v>539.81638053824247</v>
      </c>
      <c r="AD45" s="409">
        <v>539.81638053824247</v>
      </c>
      <c r="AE45" s="409">
        <v>539.81638053824247</v>
      </c>
      <c r="AF45" s="367">
        <v>490.74216412567495</v>
      </c>
      <c r="AG45" s="303">
        <v>392.59373130053996</v>
      </c>
      <c r="AH45" s="289">
        <v>375.47219902499995</v>
      </c>
      <c r="AI45" s="277">
        <v>300.37775921999997</v>
      </c>
      <c r="AJ45" s="263">
        <v>300.37775921999997</v>
      </c>
      <c r="AK45" s="263">
        <v>300.37775921999997</v>
      </c>
      <c r="AL45" s="208">
        <v>270.36701999999997</v>
      </c>
      <c r="AM45" s="208">
        <v>270.36701999999997</v>
      </c>
      <c r="AN45" s="208">
        <v>270.36701999999997</v>
      </c>
      <c r="AO45" s="208">
        <v>270.36701999999997</v>
      </c>
      <c r="AP45" s="208">
        <v>243.83749999999998</v>
      </c>
      <c r="AQ45" s="190">
        <v>195.07</v>
      </c>
      <c r="AR45" s="312">
        <f t="shared" ca="1" si="0"/>
        <v>1</v>
      </c>
      <c r="AS45" s="144">
        <f t="shared" ca="1" si="5"/>
        <v>0</v>
      </c>
    </row>
    <row r="46" spans="1:51" ht="23.1" customHeight="1" x14ac:dyDescent="0.25">
      <c r="A46" s="449" t="s">
        <v>238</v>
      </c>
      <c r="B46" s="2">
        <v>163</v>
      </c>
      <c r="C46" s="2" t="s">
        <v>424</v>
      </c>
      <c r="D46" s="3" t="s">
        <v>640</v>
      </c>
      <c r="E46" s="116">
        <f t="shared" si="15"/>
        <v>1900</v>
      </c>
      <c r="F46" s="117">
        <f t="shared" si="15"/>
        <v>1100</v>
      </c>
      <c r="G46" s="101"/>
      <c r="H46" s="45"/>
      <c r="I46" s="45"/>
      <c r="J46" s="62"/>
      <c r="K46" s="202">
        <f t="shared" si="2"/>
        <v>1900</v>
      </c>
      <c r="L46" s="202">
        <f t="shared" si="2"/>
        <v>1100</v>
      </c>
      <c r="M46" s="51"/>
      <c r="N46" s="13">
        <f t="shared" si="3"/>
        <v>1827.5</v>
      </c>
      <c r="O46" s="13">
        <f t="shared" si="4"/>
        <v>1096.5</v>
      </c>
      <c r="P46" s="51"/>
      <c r="Q46" s="605">
        <v>731</v>
      </c>
      <c r="R46" s="587">
        <v>731</v>
      </c>
      <c r="S46" s="587">
        <v>731</v>
      </c>
      <c r="T46" s="587">
        <v>731</v>
      </c>
      <c r="U46" s="562">
        <v>664.5</v>
      </c>
      <c r="V46" s="562">
        <v>664.5</v>
      </c>
      <c r="W46" s="554">
        <v>664.5</v>
      </c>
      <c r="X46" s="477">
        <v>640.35360000000003</v>
      </c>
      <c r="Y46" s="477">
        <v>640.35360000000003</v>
      </c>
      <c r="Z46" s="477">
        <v>640.35360000000003</v>
      </c>
      <c r="AA46" s="450">
        <v>592.91999999999996</v>
      </c>
      <c r="AB46" s="450">
        <v>595.10694947838749</v>
      </c>
      <c r="AC46" s="436">
        <v>541.00631770762493</v>
      </c>
      <c r="AD46" s="420">
        <v>541.00631770762493</v>
      </c>
      <c r="AE46" s="409">
        <v>541.00631770762493</v>
      </c>
      <c r="AF46" s="367">
        <v>491.82392518874991</v>
      </c>
      <c r="AG46" s="303">
        <v>393.45914015099993</v>
      </c>
      <c r="AH46" s="289">
        <v>376.29986624999992</v>
      </c>
      <c r="AI46" s="277">
        <v>301.03989299999995</v>
      </c>
      <c r="AJ46" s="263">
        <v>301.03989299999995</v>
      </c>
      <c r="AK46" s="263">
        <v>301.03989299999995</v>
      </c>
      <c r="AL46" s="208">
        <v>270.96299999999997</v>
      </c>
      <c r="AM46" s="208">
        <v>270.96299999999997</v>
      </c>
      <c r="AN46" s="208">
        <v>270.96299999999997</v>
      </c>
      <c r="AO46" s="208">
        <v>270.96299999999997</v>
      </c>
      <c r="AP46" s="208">
        <v>244.375</v>
      </c>
      <c r="AQ46" s="190">
        <v>195.5</v>
      </c>
      <c r="AR46" s="312">
        <f t="shared" ca="1" si="0"/>
        <v>1</v>
      </c>
      <c r="AS46" s="144">
        <f t="shared" ca="1" si="5"/>
        <v>0</v>
      </c>
    </row>
    <row r="47" spans="1:51" ht="23.1" customHeight="1" x14ac:dyDescent="0.25">
      <c r="A47" s="449" t="s">
        <v>238</v>
      </c>
      <c r="B47" s="2">
        <v>164</v>
      </c>
      <c r="C47" s="2" t="s">
        <v>425</v>
      </c>
      <c r="D47" s="3" t="s">
        <v>226</v>
      </c>
      <c r="E47" s="116">
        <f t="shared" si="15"/>
        <v>2500</v>
      </c>
      <c r="F47" s="117">
        <f t="shared" si="15"/>
        <v>1500</v>
      </c>
      <c r="G47" s="101"/>
      <c r="H47" s="45"/>
      <c r="I47" s="45"/>
      <c r="J47" s="62"/>
      <c r="K47" s="202">
        <f t="shared" si="2"/>
        <v>2500</v>
      </c>
      <c r="L47" s="202">
        <f t="shared" si="2"/>
        <v>1500</v>
      </c>
      <c r="M47" s="51"/>
      <c r="N47" s="13">
        <f t="shared" si="3"/>
        <v>2451.1750000000002</v>
      </c>
      <c r="O47" s="13">
        <f t="shared" si="4"/>
        <v>1470.7049999999999</v>
      </c>
      <c r="P47" s="51"/>
      <c r="Q47" s="605">
        <v>980.47</v>
      </c>
      <c r="R47" s="587">
        <v>980.47</v>
      </c>
      <c r="S47" s="587">
        <v>980.47</v>
      </c>
      <c r="T47" s="587">
        <v>980.47</v>
      </c>
      <c r="U47" s="562">
        <v>891.33479999999997</v>
      </c>
      <c r="V47" s="562">
        <v>891.33479999999997</v>
      </c>
      <c r="W47" s="554">
        <v>891.33479999999997</v>
      </c>
      <c r="X47" s="477">
        <v>891.33479999999997</v>
      </c>
      <c r="Y47" s="477">
        <v>891.33479999999997</v>
      </c>
      <c r="Z47" s="477">
        <v>891.33479999999997</v>
      </c>
      <c r="AA47" s="450">
        <v>825.31</v>
      </c>
      <c r="AB47" s="450">
        <v>808.94972799939387</v>
      </c>
      <c r="AC47" s="436">
        <v>735.40884363581256</v>
      </c>
      <c r="AD47" s="409">
        <v>735.40884363581256</v>
      </c>
      <c r="AE47" s="409">
        <v>735.40884363581256</v>
      </c>
      <c r="AF47" s="367">
        <v>668.55349421437495</v>
      </c>
      <c r="AG47" s="303">
        <v>534.84279537149996</v>
      </c>
      <c r="AH47" s="289">
        <v>511.51759312499996</v>
      </c>
      <c r="AI47" s="277">
        <v>409.21407449999998</v>
      </c>
      <c r="AJ47" s="263">
        <v>409.21407449999998</v>
      </c>
      <c r="AK47" s="263">
        <v>409.21407449999998</v>
      </c>
      <c r="AL47" s="208">
        <v>368.3295</v>
      </c>
      <c r="AM47" s="208">
        <v>368.3295</v>
      </c>
      <c r="AN47" s="208">
        <v>368.3295</v>
      </c>
      <c r="AO47" s="208">
        <v>368.3295</v>
      </c>
      <c r="AP47" s="208">
        <v>332.1875</v>
      </c>
      <c r="AQ47" s="190">
        <v>265.75</v>
      </c>
      <c r="AR47" s="312">
        <f t="shared" ca="1" si="0"/>
        <v>1</v>
      </c>
      <c r="AS47" s="144">
        <f t="shared" ca="1" si="5"/>
        <v>0</v>
      </c>
    </row>
    <row r="48" spans="1:51" ht="23.1" customHeight="1" x14ac:dyDescent="0.25">
      <c r="A48" s="449" t="s">
        <v>238</v>
      </c>
      <c r="B48" s="2">
        <v>165</v>
      </c>
      <c r="C48" s="2" t="s">
        <v>426</v>
      </c>
      <c r="D48" s="3" t="s">
        <v>227</v>
      </c>
      <c r="E48" s="116">
        <f t="shared" si="15"/>
        <v>2700</v>
      </c>
      <c r="F48" s="117">
        <f t="shared" si="15"/>
        <v>1600</v>
      </c>
      <c r="G48" s="101"/>
      <c r="H48" s="45"/>
      <c r="I48" s="45"/>
      <c r="J48" s="62"/>
      <c r="K48" s="202">
        <f t="shared" si="2"/>
        <v>2700</v>
      </c>
      <c r="L48" s="202">
        <f t="shared" si="2"/>
        <v>1600</v>
      </c>
      <c r="M48" s="51"/>
      <c r="N48" s="13">
        <f t="shared" si="3"/>
        <v>2622.5</v>
      </c>
      <c r="O48" s="13">
        <f t="shared" si="4"/>
        <v>1573.5</v>
      </c>
      <c r="P48" s="51"/>
      <c r="Q48" s="605">
        <v>1049</v>
      </c>
      <c r="R48" s="587">
        <v>1049</v>
      </c>
      <c r="S48" s="587">
        <v>1049</v>
      </c>
      <c r="T48" s="587">
        <v>1049</v>
      </c>
      <c r="U48" s="562">
        <v>953.39160000000004</v>
      </c>
      <c r="V48" s="562">
        <v>953.39160000000004</v>
      </c>
      <c r="W48" s="554">
        <v>953.39160000000004</v>
      </c>
      <c r="X48" s="477">
        <v>953.39160000000004</v>
      </c>
      <c r="Y48" s="477">
        <v>953.39160000000004</v>
      </c>
      <c r="Z48" s="477">
        <v>953.39160000000004</v>
      </c>
      <c r="AA48" s="450">
        <v>882.77</v>
      </c>
      <c r="AB48" s="450">
        <v>886.02444902646675</v>
      </c>
      <c r="AC48" s="436">
        <v>805.47677184224244</v>
      </c>
      <c r="AD48" s="409">
        <v>805.47677184224244</v>
      </c>
      <c r="AE48" s="409">
        <v>805.47677184224244</v>
      </c>
      <c r="AF48" s="367">
        <v>732.25161076567485</v>
      </c>
      <c r="AG48" s="303">
        <v>585.80128861253991</v>
      </c>
      <c r="AH48" s="289">
        <v>560.2537190249999</v>
      </c>
      <c r="AI48" s="277">
        <v>448.20297521999993</v>
      </c>
      <c r="AJ48" s="263">
        <v>448.20297521999993</v>
      </c>
      <c r="AK48" s="263">
        <v>448.20297521999993</v>
      </c>
      <c r="AL48" s="208">
        <v>403.42301999999995</v>
      </c>
      <c r="AM48" s="208">
        <v>403.42301999999995</v>
      </c>
      <c r="AN48" s="208">
        <v>403.42301999999995</v>
      </c>
      <c r="AO48" s="208">
        <v>403.42301999999995</v>
      </c>
      <c r="AP48" s="208">
        <v>363.83749999999998</v>
      </c>
      <c r="AQ48" s="190">
        <v>291.07</v>
      </c>
      <c r="AR48" s="312">
        <f t="shared" ca="1" si="0"/>
        <v>1</v>
      </c>
      <c r="AS48" s="144">
        <f t="shared" ca="1" si="5"/>
        <v>0</v>
      </c>
    </row>
    <row r="49" spans="1:45" ht="23.1" customHeight="1" x14ac:dyDescent="0.25">
      <c r="A49" s="449" t="s">
        <v>238</v>
      </c>
      <c r="B49" s="2">
        <v>166</v>
      </c>
      <c r="C49" s="2" t="s">
        <v>427</v>
      </c>
      <c r="D49" s="3" t="s">
        <v>228</v>
      </c>
      <c r="E49" s="116">
        <f t="shared" si="15"/>
        <v>3000</v>
      </c>
      <c r="F49" s="117">
        <f t="shared" si="15"/>
        <v>1800</v>
      </c>
      <c r="G49" s="101"/>
      <c r="H49" s="45"/>
      <c r="I49" s="45"/>
      <c r="J49" s="62"/>
      <c r="K49" s="202">
        <f t="shared" si="2"/>
        <v>3000</v>
      </c>
      <c r="L49" s="202">
        <f t="shared" si="2"/>
        <v>1800</v>
      </c>
      <c r="M49" s="51"/>
      <c r="N49" s="13">
        <f t="shared" si="3"/>
        <v>2956.2</v>
      </c>
      <c r="O49" s="13">
        <f t="shared" si="4"/>
        <v>1773.72</v>
      </c>
      <c r="P49" s="51"/>
      <c r="Q49" s="605">
        <v>1182.48</v>
      </c>
      <c r="R49" s="587">
        <v>1182.48</v>
      </c>
      <c r="S49" s="587">
        <v>1182.48</v>
      </c>
      <c r="T49" s="587">
        <v>1182.48</v>
      </c>
      <c r="U49" s="562">
        <v>1074.9780000000001</v>
      </c>
      <c r="V49" s="562">
        <v>1074.9780000000001</v>
      </c>
      <c r="W49" s="554">
        <v>1074.9780000000001</v>
      </c>
      <c r="X49" s="477">
        <v>1074.9780000000001</v>
      </c>
      <c r="Y49" s="477">
        <v>1074.9780000000001</v>
      </c>
      <c r="Z49" s="477">
        <v>1074.9780000000001</v>
      </c>
      <c r="AA49" s="450">
        <v>995.35</v>
      </c>
      <c r="AB49" s="450">
        <v>975.57967385334246</v>
      </c>
      <c r="AC49" s="436">
        <v>886.89061259394759</v>
      </c>
      <c r="AD49" s="409">
        <v>886.89061259394759</v>
      </c>
      <c r="AE49" s="409">
        <v>886.89061259394759</v>
      </c>
      <c r="AF49" s="367">
        <v>806.26419326722498</v>
      </c>
      <c r="AG49" s="303">
        <v>645.01135461377999</v>
      </c>
      <c r="AH49" s="289">
        <v>616.88155567499996</v>
      </c>
      <c r="AI49" s="277">
        <v>493.50524453999998</v>
      </c>
      <c r="AJ49" s="263">
        <v>493.50524453999998</v>
      </c>
      <c r="AK49" s="263">
        <v>493.50524453999998</v>
      </c>
      <c r="AL49" s="208">
        <v>444.19914</v>
      </c>
      <c r="AM49" s="208">
        <v>444.19914</v>
      </c>
      <c r="AN49" s="208">
        <v>444.19914</v>
      </c>
      <c r="AO49" s="208">
        <v>444.19914</v>
      </c>
      <c r="AP49" s="208">
        <v>400.61250000000001</v>
      </c>
      <c r="AQ49" s="190">
        <v>320.49</v>
      </c>
      <c r="AR49" s="312">
        <f t="shared" ca="1" si="0"/>
        <v>1</v>
      </c>
      <c r="AS49" s="144">
        <f t="shared" ca="1" si="5"/>
        <v>0</v>
      </c>
    </row>
    <row r="50" spans="1:45" ht="23.1" customHeight="1" x14ac:dyDescent="0.25">
      <c r="A50" s="449" t="s">
        <v>238</v>
      </c>
      <c r="B50" s="2">
        <v>167</v>
      </c>
      <c r="C50" s="2" t="s">
        <v>428</v>
      </c>
      <c r="D50" s="3" t="s">
        <v>131</v>
      </c>
      <c r="E50" s="116">
        <f t="shared" si="15"/>
        <v>5300</v>
      </c>
      <c r="F50" s="117">
        <f t="shared" si="15"/>
        <v>3200</v>
      </c>
      <c r="G50" s="101"/>
      <c r="H50" s="45"/>
      <c r="I50" s="45"/>
      <c r="J50" s="62"/>
      <c r="K50" s="202">
        <f t="shared" si="2"/>
        <v>5300</v>
      </c>
      <c r="L50" s="202">
        <f t="shared" si="2"/>
        <v>3200</v>
      </c>
      <c r="M50" s="51"/>
      <c r="N50" s="13">
        <f t="shared" si="3"/>
        <v>5270.3250000000007</v>
      </c>
      <c r="O50" s="13">
        <f t="shared" si="4"/>
        <v>3162.1950000000002</v>
      </c>
      <c r="P50" s="51"/>
      <c r="Q50" s="605">
        <v>2108.13</v>
      </c>
      <c r="R50" s="587">
        <v>2108.13</v>
      </c>
      <c r="S50" s="587">
        <v>2108.13</v>
      </c>
      <c r="T50" s="587">
        <v>2108.13</v>
      </c>
      <c r="U50" s="562">
        <v>1916.48</v>
      </c>
      <c r="V50" s="562">
        <v>1916.48</v>
      </c>
      <c r="W50" s="554">
        <v>1916.48</v>
      </c>
      <c r="X50" s="477">
        <v>1916.48</v>
      </c>
      <c r="Y50" s="477">
        <v>1916.48</v>
      </c>
      <c r="Z50" s="477">
        <v>1916.48</v>
      </c>
      <c r="AA50" s="450">
        <v>1774.52</v>
      </c>
      <c r="AB50" s="450">
        <v>1774.5200000000002</v>
      </c>
      <c r="AC50" s="436">
        <v>1613.2</v>
      </c>
      <c r="AD50" s="420">
        <v>1614</v>
      </c>
      <c r="AE50" s="409">
        <v>1613.2</v>
      </c>
      <c r="AF50" s="367">
        <v>1472.1329149999999</v>
      </c>
      <c r="AG50" s="303">
        <v>1177.706332</v>
      </c>
      <c r="AH50" s="289">
        <v>1126.345</v>
      </c>
      <c r="AI50" s="277">
        <v>901.07600000000002</v>
      </c>
      <c r="AJ50" s="263">
        <v>901.07600000000002</v>
      </c>
      <c r="AK50" s="263">
        <v>901.07600000000002</v>
      </c>
      <c r="AL50" s="208">
        <v>810.96245999999996</v>
      </c>
      <c r="AM50" s="208">
        <v>810.96245999999996</v>
      </c>
      <c r="AN50" s="208">
        <v>810.96245999999996</v>
      </c>
      <c r="AO50" s="208">
        <v>810.96245999999996</v>
      </c>
      <c r="AP50" s="208">
        <v>731.38750000000005</v>
      </c>
      <c r="AQ50" s="190">
        <v>585.11</v>
      </c>
      <c r="AR50" s="312">
        <f t="shared" ca="1" si="0"/>
        <v>1</v>
      </c>
      <c r="AS50" s="144">
        <f t="shared" ca="1" si="5"/>
        <v>0</v>
      </c>
    </row>
    <row r="51" spans="1:45" ht="23.1" customHeight="1" x14ac:dyDescent="0.25">
      <c r="A51" s="449" t="s">
        <v>238</v>
      </c>
      <c r="B51" s="2">
        <v>168</v>
      </c>
      <c r="C51" s="2" t="s">
        <v>429</v>
      </c>
      <c r="D51" s="3" t="s">
        <v>132</v>
      </c>
      <c r="E51" s="116">
        <f t="shared" si="15"/>
        <v>9000</v>
      </c>
      <c r="F51" s="117">
        <f t="shared" si="15"/>
        <v>5400</v>
      </c>
      <c r="G51" s="101"/>
      <c r="H51" s="45"/>
      <c r="I51" s="45"/>
      <c r="J51" s="62"/>
      <c r="K51" s="202">
        <f t="shared" si="2"/>
        <v>9000</v>
      </c>
      <c r="L51" s="202">
        <f t="shared" si="2"/>
        <v>5400</v>
      </c>
      <c r="M51" s="51"/>
      <c r="N51" s="13">
        <f t="shared" si="3"/>
        <v>8981.7749999999996</v>
      </c>
      <c r="O51" s="13">
        <f t="shared" si="4"/>
        <v>5389.0650000000005</v>
      </c>
      <c r="P51" s="51"/>
      <c r="Q51" s="605">
        <v>3592.71</v>
      </c>
      <c r="R51" s="587">
        <v>3592.71</v>
      </c>
      <c r="S51" s="587">
        <v>3592.71</v>
      </c>
      <c r="T51" s="587">
        <v>3592.71</v>
      </c>
      <c r="U51" s="562">
        <v>3266.1</v>
      </c>
      <c r="V51" s="562">
        <v>3266.1</v>
      </c>
      <c r="W51" s="554">
        <v>3266.1</v>
      </c>
      <c r="X51" s="477">
        <v>3266.1</v>
      </c>
      <c r="Y51" s="477">
        <v>3266.1</v>
      </c>
      <c r="Z51" s="477">
        <v>3266.1</v>
      </c>
      <c r="AA51" s="450">
        <v>3024.16</v>
      </c>
      <c r="AB51" s="450">
        <v>3024.1640000000002</v>
      </c>
      <c r="AC51" s="436">
        <v>2749.24</v>
      </c>
      <c r="AD51" s="409">
        <v>2749.24</v>
      </c>
      <c r="AE51" s="409">
        <v>2749.24</v>
      </c>
      <c r="AF51" s="367">
        <v>2508.4250000000002</v>
      </c>
      <c r="AG51" s="303">
        <v>2006.74</v>
      </c>
      <c r="AH51" s="289">
        <v>3187.5</v>
      </c>
      <c r="AI51" s="277">
        <v>2550</v>
      </c>
      <c r="AJ51" s="272">
        <v>2550</v>
      </c>
      <c r="AK51" s="263">
        <v>1535.6000000000001</v>
      </c>
      <c r="AL51" s="208">
        <v>1382.03604</v>
      </c>
      <c r="AM51" s="208">
        <v>1382.03604</v>
      </c>
      <c r="AN51" s="208">
        <v>1382.03604</v>
      </c>
      <c r="AO51" s="208">
        <v>1382.03604</v>
      </c>
      <c r="AP51" s="208">
        <v>1246.425</v>
      </c>
      <c r="AQ51" s="190">
        <v>997.14</v>
      </c>
      <c r="AR51" s="312">
        <f t="shared" ca="1" si="0"/>
        <v>1</v>
      </c>
      <c r="AS51" s="144">
        <f t="shared" ca="1" si="5"/>
        <v>0</v>
      </c>
    </row>
    <row r="52" spans="1:45" ht="23.1" customHeight="1" x14ac:dyDescent="0.25">
      <c r="A52" s="449" t="s">
        <v>238</v>
      </c>
      <c r="B52" s="2">
        <v>169</v>
      </c>
      <c r="C52" s="2" t="s">
        <v>430</v>
      </c>
      <c r="D52" s="3" t="s">
        <v>133</v>
      </c>
      <c r="E52" s="116">
        <f t="shared" si="15"/>
        <v>12300</v>
      </c>
      <c r="F52" s="117">
        <f t="shared" si="15"/>
        <v>7400</v>
      </c>
      <c r="G52" s="101"/>
      <c r="H52" s="45"/>
      <c r="I52" s="45"/>
      <c r="J52" s="62"/>
      <c r="K52" s="202">
        <f>MROUND(N52+48,100)</f>
        <v>12300</v>
      </c>
      <c r="L52" s="202">
        <f t="shared" si="2"/>
        <v>7400</v>
      </c>
      <c r="M52" s="51"/>
      <c r="N52" s="13">
        <f t="shared" si="3"/>
        <v>12203.074999999999</v>
      </c>
      <c r="O52" s="13">
        <f t="shared" si="4"/>
        <v>7321.8449999999993</v>
      </c>
      <c r="P52" s="51"/>
      <c r="Q52" s="605">
        <v>4881.2299999999996</v>
      </c>
      <c r="R52" s="587">
        <v>4881.2299999999996</v>
      </c>
      <c r="S52" s="587">
        <v>4881.2299999999996</v>
      </c>
      <c r="T52" s="587">
        <v>4881.2299999999996</v>
      </c>
      <c r="U52" s="562">
        <v>4437.49</v>
      </c>
      <c r="V52" s="562">
        <v>4437.49</v>
      </c>
      <c r="W52" s="554">
        <v>4437.49</v>
      </c>
      <c r="X52" s="477">
        <v>4437.49</v>
      </c>
      <c r="Y52" s="477">
        <v>4437.49</v>
      </c>
      <c r="Z52" s="477">
        <v>4437.49</v>
      </c>
      <c r="AA52" s="450">
        <v>4108.78</v>
      </c>
      <c r="AB52" s="450">
        <v>4108.7750000000005</v>
      </c>
      <c r="AC52" s="436">
        <v>3735.25</v>
      </c>
      <c r="AD52" s="409">
        <v>3735.25</v>
      </c>
      <c r="AE52" s="409">
        <v>3735.25</v>
      </c>
      <c r="AF52" s="367">
        <v>3408.5890162500004</v>
      </c>
      <c r="AG52" s="303">
        <v>2726.8712130000004</v>
      </c>
      <c r="AH52" s="289">
        <v>4186.25</v>
      </c>
      <c r="AI52" s="277">
        <v>3349</v>
      </c>
      <c r="AJ52" s="272">
        <v>3349</v>
      </c>
      <c r="AK52" s="263">
        <v>2086.3590000000004</v>
      </c>
      <c r="AL52" s="208">
        <v>1877.7112199999999</v>
      </c>
      <c r="AM52" s="208">
        <v>1877.7112199999999</v>
      </c>
      <c r="AN52" s="208">
        <v>1877.7112199999999</v>
      </c>
      <c r="AO52" s="208">
        <v>1877.7112199999999</v>
      </c>
      <c r="AP52" s="208">
        <v>1693.4625000000001</v>
      </c>
      <c r="AQ52" s="190">
        <v>1354.77</v>
      </c>
      <c r="AR52" s="312">
        <f t="shared" ca="1" si="0"/>
        <v>1</v>
      </c>
      <c r="AS52" s="144">
        <f t="shared" ca="1" si="5"/>
        <v>0</v>
      </c>
    </row>
    <row r="53" spans="1:45" ht="23.1" customHeight="1" x14ac:dyDescent="0.25">
      <c r="A53" s="449" t="s">
        <v>238</v>
      </c>
      <c r="B53" s="2">
        <v>170</v>
      </c>
      <c r="C53" s="2" t="s">
        <v>431</v>
      </c>
      <c r="D53" s="3" t="s">
        <v>134</v>
      </c>
      <c r="E53" s="116">
        <f t="shared" si="15"/>
        <v>15900</v>
      </c>
      <c r="F53" s="117">
        <f t="shared" si="15"/>
        <v>9600</v>
      </c>
      <c r="G53" s="101"/>
      <c r="H53" s="45"/>
      <c r="I53" s="45"/>
      <c r="J53" s="62"/>
      <c r="K53" s="202">
        <f t="shared" si="2"/>
        <v>15900</v>
      </c>
      <c r="L53" s="202">
        <f t="shared" si="2"/>
        <v>9600</v>
      </c>
      <c r="M53" s="51"/>
      <c r="N53" s="13">
        <f t="shared" si="3"/>
        <v>15881.025</v>
      </c>
      <c r="O53" s="13">
        <f t="shared" si="4"/>
        <v>9528.6149999999998</v>
      </c>
      <c r="P53" s="51"/>
      <c r="Q53" s="605">
        <v>6352.41</v>
      </c>
      <c r="R53" s="587">
        <v>6352.41</v>
      </c>
      <c r="S53" s="587">
        <v>6352.41</v>
      </c>
      <c r="T53" s="587">
        <v>6352.41</v>
      </c>
      <c r="U53" s="562">
        <v>5774.92</v>
      </c>
      <c r="V53" s="562">
        <v>5774.92</v>
      </c>
      <c r="W53" s="554">
        <v>5774.92</v>
      </c>
      <c r="X53" s="477">
        <v>5774.92</v>
      </c>
      <c r="Y53" s="477">
        <v>5774.92</v>
      </c>
      <c r="Z53" s="477">
        <v>5774.92</v>
      </c>
      <c r="AA53" s="450">
        <v>5347.14</v>
      </c>
      <c r="AB53" s="450">
        <v>5347.1329999999998</v>
      </c>
      <c r="AC53" s="436">
        <v>4861.03</v>
      </c>
      <c r="AD53" s="409">
        <v>4861.03</v>
      </c>
      <c r="AE53" s="409">
        <v>4861.03</v>
      </c>
      <c r="AF53" s="367">
        <v>4435.25</v>
      </c>
      <c r="AG53" s="305">
        <v>3548.2</v>
      </c>
      <c r="AH53" s="289">
        <v>6570</v>
      </c>
      <c r="AI53" s="277">
        <v>5256</v>
      </c>
      <c r="AJ53" s="272">
        <v>5256</v>
      </c>
      <c r="AK53" s="263">
        <v>2571.1620000000003</v>
      </c>
      <c r="AL53" s="208">
        <v>2313.9269999999997</v>
      </c>
      <c r="AM53" s="208">
        <v>2313.9269999999997</v>
      </c>
      <c r="AN53" s="208">
        <v>2313.9269999999997</v>
      </c>
      <c r="AO53" s="208">
        <v>2313.9269999999997</v>
      </c>
      <c r="AP53" s="208">
        <v>2086.875</v>
      </c>
      <c r="AQ53" s="190">
        <v>1669.5</v>
      </c>
      <c r="AR53" s="312">
        <f t="shared" ca="1" si="0"/>
        <v>1</v>
      </c>
      <c r="AS53" s="144">
        <f t="shared" ca="1" si="5"/>
        <v>0</v>
      </c>
    </row>
    <row r="54" spans="1:45" ht="15" customHeight="1" x14ac:dyDescent="0.25">
      <c r="D54" s="320"/>
      <c r="E54" s="138"/>
      <c r="F54" s="139"/>
      <c r="G54" s="103"/>
      <c r="H54" s="67"/>
      <c r="I54" s="67"/>
      <c r="J54" s="2"/>
      <c r="K54" s="202">
        <f t="shared" si="2"/>
        <v>0</v>
      </c>
      <c r="L54" s="202">
        <f t="shared" si="2"/>
        <v>0</v>
      </c>
      <c r="M54" s="2"/>
      <c r="N54" s="13"/>
      <c r="O54" s="13"/>
      <c r="P54" s="2"/>
      <c r="Q54" s="398"/>
      <c r="R54" s="398"/>
      <c r="S54" s="398"/>
      <c r="T54" s="398"/>
      <c r="U54" s="398"/>
      <c r="V54" s="398"/>
      <c r="W54" s="398"/>
      <c r="X54" s="398"/>
      <c r="Y54" s="398"/>
      <c r="Z54" s="398"/>
      <c r="AA54" s="398"/>
      <c r="AB54" s="398"/>
      <c r="AC54" s="400"/>
      <c r="AD54" s="400"/>
      <c r="AE54" s="400"/>
      <c r="AF54" s="332"/>
      <c r="AG54" s="342"/>
      <c r="AH54" s="322"/>
      <c r="AI54" s="279"/>
      <c r="AJ54" s="343"/>
      <c r="AK54" s="323"/>
      <c r="AL54" s="209"/>
      <c r="AM54" s="209"/>
      <c r="AN54" s="209"/>
      <c r="AO54" s="209"/>
      <c r="AP54" s="209"/>
      <c r="AQ54" s="191"/>
      <c r="AR54" s="312"/>
      <c r="AS54" s="144">
        <f t="shared" si="5"/>
        <v>0</v>
      </c>
    </row>
    <row r="55" spans="1:45" ht="23.1" customHeight="1" x14ac:dyDescent="0.25">
      <c r="D55" s="615" t="s">
        <v>44</v>
      </c>
      <c r="E55" s="615"/>
      <c r="F55" s="615"/>
      <c r="G55" s="615"/>
      <c r="H55" s="615"/>
      <c r="I55" s="615"/>
      <c r="J55" s="2"/>
      <c r="K55" s="202">
        <f t="shared" si="2"/>
        <v>0</v>
      </c>
      <c r="L55" s="202">
        <f t="shared" si="2"/>
        <v>0</v>
      </c>
      <c r="M55" s="2"/>
      <c r="N55" s="13"/>
      <c r="O55" s="13"/>
      <c r="P55" s="2"/>
      <c r="Q55" s="606">
        <v>45663</v>
      </c>
      <c r="R55" s="588">
        <v>45589</v>
      </c>
      <c r="S55" s="588">
        <v>45589</v>
      </c>
      <c r="T55" s="588">
        <v>45589</v>
      </c>
      <c r="U55" s="571">
        <v>45569</v>
      </c>
      <c r="V55" s="571">
        <v>45569</v>
      </c>
      <c r="W55" s="553">
        <v>45483</v>
      </c>
      <c r="X55" s="509">
        <v>45455</v>
      </c>
      <c r="Y55" s="509">
        <v>45425</v>
      </c>
      <c r="Z55" s="480">
        <v>290224</v>
      </c>
      <c r="AA55" s="474">
        <v>220324</v>
      </c>
      <c r="AB55" s="398"/>
      <c r="AC55" s="400"/>
      <c r="AD55" s="400"/>
      <c r="AE55" s="400"/>
      <c r="AF55" s="332"/>
      <c r="AG55" s="342"/>
      <c r="AH55" s="322"/>
      <c r="AI55" s="279"/>
      <c r="AJ55" s="343"/>
      <c r="AK55" s="323"/>
      <c r="AL55" s="209"/>
      <c r="AM55" s="209"/>
      <c r="AN55" s="209"/>
      <c r="AO55" s="209"/>
      <c r="AP55" s="209"/>
      <c r="AQ55" s="191"/>
      <c r="AR55" s="312"/>
      <c r="AS55" s="144">
        <f t="shared" si="5"/>
        <v>0</v>
      </c>
    </row>
    <row r="56" spans="1:45" ht="23.1" customHeight="1" x14ac:dyDescent="0.25">
      <c r="A56" s="517" t="s">
        <v>254</v>
      </c>
      <c r="B56" s="2">
        <v>422</v>
      </c>
      <c r="C56" s="2" t="s">
        <v>359</v>
      </c>
      <c r="D56" s="4" t="s">
        <v>562</v>
      </c>
      <c r="E56" s="116">
        <f t="shared" ref="E56:F64" si="16">K56</f>
        <v>1300</v>
      </c>
      <c r="F56" s="117">
        <f t="shared" si="16"/>
        <v>800</v>
      </c>
      <c r="G56" s="101"/>
      <c r="K56" s="202">
        <f t="shared" si="2"/>
        <v>1300</v>
      </c>
      <c r="L56" s="202">
        <f t="shared" si="2"/>
        <v>800</v>
      </c>
      <c r="M56" s="51"/>
      <c r="N56" s="13">
        <f t="shared" si="3"/>
        <v>1286.1000000000001</v>
      </c>
      <c r="O56" s="13">
        <f t="shared" si="4"/>
        <v>771.66000000000008</v>
      </c>
      <c r="P56" s="51"/>
      <c r="Q56" s="605">
        <v>514.44000000000005</v>
      </c>
      <c r="R56" s="587">
        <v>514.44000000000005</v>
      </c>
      <c r="S56" s="587">
        <v>514.44000000000005</v>
      </c>
      <c r="T56" s="587">
        <v>514.44000000000005</v>
      </c>
      <c r="U56" s="562">
        <v>514.44000000000005</v>
      </c>
      <c r="V56" s="562">
        <v>514.44000000000005</v>
      </c>
      <c r="W56" s="554">
        <v>514.44000000000005</v>
      </c>
      <c r="X56" s="478">
        <v>605.46</v>
      </c>
      <c r="Y56" s="478">
        <v>560.63</v>
      </c>
      <c r="Z56" s="478">
        <v>560.63</v>
      </c>
      <c r="AA56" s="398">
        <v>560.63</v>
      </c>
      <c r="AB56" s="398">
        <v>345.17</v>
      </c>
      <c r="AC56" s="436">
        <v>345.17</v>
      </c>
      <c r="AD56" s="409">
        <v>345.17</v>
      </c>
      <c r="AE56" s="409">
        <v>345.17</v>
      </c>
      <c r="AF56" s="367">
        <v>297.5625</v>
      </c>
      <c r="AG56" s="311">
        <v>257.08999999999997</v>
      </c>
      <c r="AH56" s="289">
        <v>243</v>
      </c>
      <c r="AI56" s="277">
        <v>194.4</v>
      </c>
      <c r="AJ56" s="263">
        <v>194.4</v>
      </c>
      <c r="AK56" s="263">
        <v>194.4</v>
      </c>
      <c r="AL56" s="208">
        <v>186.19523999999998</v>
      </c>
      <c r="AM56" s="208">
        <v>186.19523999999998</v>
      </c>
      <c r="AN56" s="208">
        <v>186.19523999999998</v>
      </c>
      <c r="AO56" s="208">
        <v>186.19523999999998</v>
      </c>
      <c r="AP56" s="208">
        <v>167.92500000000001</v>
      </c>
      <c r="AQ56" s="191">
        <v>134.34</v>
      </c>
      <c r="AR56" s="312">
        <f t="shared" ca="1" si="0"/>
        <v>1</v>
      </c>
      <c r="AS56" s="144">
        <f t="shared" ca="1" si="5"/>
        <v>0</v>
      </c>
    </row>
    <row r="57" spans="1:45" ht="23.1" customHeight="1" x14ac:dyDescent="0.25">
      <c r="A57" s="517" t="s">
        <v>254</v>
      </c>
      <c r="B57" s="2">
        <v>423</v>
      </c>
      <c r="C57" s="2" t="s">
        <v>360</v>
      </c>
      <c r="D57" s="4" t="s">
        <v>561</v>
      </c>
      <c r="E57" s="116">
        <f t="shared" si="16"/>
        <v>1600</v>
      </c>
      <c r="F57" s="117">
        <f t="shared" si="16"/>
        <v>1000</v>
      </c>
      <c r="G57" s="101"/>
      <c r="K57" s="202">
        <f t="shared" si="2"/>
        <v>1600</v>
      </c>
      <c r="L57" s="202">
        <f t="shared" si="2"/>
        <v>1000</v>
      </c>
      <c r="M57" s="51"/>
      <c r="N57" s="13">
        <f t="shared" si="3"/>
        <v>1513.65</v>
      </c>
      <c r="O57" s="13">
        <f t="shared" si="4"/>
        <v>908.19</v>
      </c>
      <c r="P57" s="51"/>
      <c r="Q57" s="605">
        <v>605.46</v>
      </c>
      <c r="R57" s="587">
        <v>605.46</v>
      </c>
      <c r="S57" s="587">
        <v>605.46</v>
      </c>
      <c r="T57" s="587">
        <v>605.46</v>
      </c>
      <c r="U57" s="562">
        <v>605.46</v>
      </c>
      <c r="V57" s="562">
        <v>605.46</v>
      </c>
      <c r="W57" s="554">
        <v>605.46</v>
      </c>
      <c r="X57" s="478">
        <v>514.44000000000005</v>
      </c>
      <c r="Y57" s="478">
        <v>476.34</v>
      </c>
      <c r="Z57" s="478">
        <v>476.34</v>
      </c>
      <c r="AA57" s="398">
        <v>476.34</v>
      </c>
      <c r="AB57" s="398">
        <v>406.25</v>
      </c>
      <c r="AC57" s="436">
        <v>406.25</v>
      </c>
      <c r="AD57" s="409">
        <v>406.25</v>
      </c>
      <c r="AE57" s="409">
        <v>406.25</v>
      </c>
      <c r="AF57" s="367">
        <v>321.36249999999995</v>
      </c>
      <c r="AG57" s="311">
        <v>238.05</v>
      </c>
      <c r="AH57" s="289">
        <v>225</v>
      </c>
      <c r="AI57" s="277">
        <v>180</v>
      </c>
      <c r="AJ57" s="263">
        <v>180</v>
      </c>
      <c r="AK57" s="263">
        <v>180</v>
      </c>
      <c r="AL57" s="208">
        <v>169.27217999999999</v>
      </c>
      <c r="AM57" s="208">
        <v>169.27217999999999</v>
      </c>
      <c r="AN57" s="208">
        <v>169.27217999999999</v>
      </c>
      <c r="AO57" s="208">
        <v>169.27217999999999</v>
      </c>
      <c r="AP57" s="208">
        <v>152.66249999999999</v>
      </c>
      <c r="AQ57" s="191">
        <v>122.13</v>
      </c>
      <c r="AR57" s="312">
        <f t="shared" ca="1" si="0"/>
        <v>1</v>
      </c>
      <c r="AS57" s="144">
        <f t="shared" ca="1" si="5"/>
        <v>0</v>
      </c>
    </row>
    <row r="58" spans="1:45" ht="23.1" customHeight="1" x14ac:dyDescent="0.25">
      <c r="A58" s="517" t="s">
        <v>254</v>
      </c>
      <c r="B58" s="2">
        <v>424</v>
      </c>
      <c r="C58" s="2" t="s">
        <v>362</v>
      </c>
      <c r="D58" s="4" t="s">
        <v>560</v>
      </c>
      <c r="E58" s="116">
        <f t="shared" si="16"/>
        <v>1800</v>
      </c>
      <c r="F58" s="117">
        <f t="shared" si="16"/>
        <v>1100</v>
      </c>
      <c r="G58" s="101"/>
      <c r="K58" s="202">
        <f t="shared" si="2"/>
        <v>1800</v>
      </c>
      <c r="L58" s="202">
        <f t="shared" si="2"/>
        <v>1100</v>
      </c>
      <c r="M58" s="51"/>
      <c r="N58" s="13">
        <f t="shared" si="3"/>
        <v>1714.8</v>
      </c>
      <c r="O58" s="13">
        <f t="shared" si="4"/>
        <v>1028.8799999999999</v>
      </c>
      <c r="P58" s="51"/>
      <c r="Q58" s="605">
        <v>685.92</v>
      </c>
      <c r="R58" s="587">
        <v>685.92</v>
      </c>
      <c r="S58" s="587">
        <v>685.92</v>
      </c>
      <c r="T58" s="587">
        <v>685.92</v>
      </c>
      <c r="U58" s="562">
        <v>685.92</v>
      </c>
      <c r="V58" s="562">
        <v>685.92</v>
      </c>
      <c r="W58" s="554">
        <v>685.92</v>
      </c>
      <c r="X58" s="478">
        <v>685.92</v>
      </c>
      <c r="Y58" s="478">
        <v>635.12</v>
      </c>
      <c r="Z58" s="478">
        <v>635.12</v>
      </c>
      <c r="AA58" s="398">
        <v>635.12</v>
      </c>
      <c r="AB58" s="398">
        <v>460.23</v>
      </c>
      <c r="AC58" s="436">
        <v>460.23</v>
      </c>
      <c r="AD58" s="409">
        <v>460.23</v>
      </c>
      <c r="AE58" s="409">
        <v>460.23</v>
      </c>
      <c r="AF58" s="367">
        <v>396.75</v>
      </c>
      <c r="AG58" s="311">
        <v>317.39999999999998</v>
      </c>
      <c r="AH58" s="289">
        <v>300</v>
      </c>
      <c r="AI58" s="277">
        <v>240</v>
      </c>
      <c r="AJ58" s="263">
        <v>240</v>
      </c>
      <c r="AK58" s="263">
        <v>240</v>
      </c>
      <c r="AL58" s="208">
        <v>207.05453999999997</v>
      </c>
      <c r="AM58" s="208">
        <v>207.05453999999997</v>
      </c>
      <c r="AN58" s="208">
        <v>207.05453999999997</v>
      </c>
      <c r="AO58" s="208">
        <v>207.05453999999997</v>
      </c>
      <c r="AP58" s="208">
        <v>186.73749999999998</v>
      </c>
      <c r="AQ58" s="191">
        <v>149.38999999999999</v>
      </c>
      <c r="AR58" s="312">
        <f t="shared" ca="1" si="0"/>
        <v>1</v>
      </c>
      <c r="AS58" s="144">
        <f t="shared" ca="1" si="5"/>
        <v>0</v>
      </c>
    </row>
    <row r="59" spans="1:45" ht="23.1" customHeight="1" x14ac:dyDescent="0.25">
      <c r="A59" s="517" t="s">
        <v>254</v>
      </c>
      <c r="B59" s="2">
        <v>425</v>
      </c>
      <c r="C59" s="2" t="s">
        <v>364</v>
      </c>
      <c r="D59" s="4" t="s">
        <v>559</v>
      </c>
      <c r="E59" s="116">
        <f t="shared" si="16"/>
        <v>2300</v>
      </c>
      <c r="F59" s="117">
        <f t="shared" si="16"/>
        <v>1400</v>
      </c>
      <c r="G59" s="101"/>
      <c r="K59" s="202">
        <f t="shared" si="2"/>
        <v>2300</v>
      </c>
      <c r="L59" s="202">
        <f t="shared" si="2"/>
        <v>1400</v>
      </c>
      <c r="M59" s="51"/>
      <c r="N59" s="13">
        <f t="shared" si="3"/>
        <v>2286.35</v>
      </c>
      <c r="O59" s="13">
        <f t="shared" si="4"/>
        <v>1371.81</v>
      </c>
      <c r="P59" s="51"/>
      <c r="Q59" s="605">
        <v>914.54</v>
      </c>
      <c r="R59" s="587">
        <v>914.54</v>
      </c>
      <c r="S59" s="587">
        <v>914.54</v>
      </c>
      <c r="T59" s="587">
        <v>914.54</v>
      </c>
      <c r="U59" s="562">
        <v>914.54</v>
      </c>
      <c r="V59" s="562">
        <v>914.54</v>
      </c>
      <c r="W59" s="554">
        <v>914.54</v>
      </c>
      <c r="X59" s="478">
        <v>914.54</v>
      </c>
      <c r="Y59" s="478">
        <v>846.8</v>
      </c>
      <c r="Z59" s="478">
        <v>846.8</v>
      </c>
      <c r="AA59" s="398">
        <v>846.8</v>
      </c>
      <c r="AB59" s="398">
        <v>613.63</v>
      </c>
      <c r="AC59" s="436">
        <v>613.63</v>
      </c>
      <c r="AD59" s="409">
        <v>613.63</v>
      </c>
      <c r="AE59" s="409">
        <v>613.63</v>
      </c>
      <c r="AF59" s="367">
        <v>529</v>
      </c>
      <c r="AG59" s="311">
        <v>423.2</v>
      </c>
      <c r="AH59" s="289">
        <v>400</v>
      </c>
      <c r="AI59" s="277">
        <v>320</v>
      </c>
      <c r="AJ59" s="263">
        <v>320</v>
      </c>
      <c r="AK59" s="263">
        <v>320</v>
      </c>
      <c r="AL59" s="208">
        <v>266.07041999999996</v>
      </c>
      <c r="AM59" s="208">
        <v>266.07041999999996</v>
      </c>
      <c r="AN59" s="208">
        <v>266.07041999999996</v>
      </c>
      <c r="AO59" s="208">
        <v>266.07041999999996</v>
      </c>
      <c r="AP59" s="208">
        <v>239.96250000000001</v>
      </c>
      <c r="AQ59" s="191">
        <v>191.97</v>
      </c>
      <c r="AR59" s="312">
        <f t="shared" ca="1" si="0"/>
        <v>1</v>
      </c>
      <c r="AS59" s="144">
        <f t="shared" ca="1" si="5"/>
        <v>0</v>
      </c>
    </row>
    <row r="60" spans="1:45" ht="23.1" customHeight="1" x14ac:dyDescent="0.25">
      <c r="A60" s="517" t="s">
        <v>254</v>
      </c>
      <c r="B60" s="2">
        <v>426</v>
      </c>
      <c r="C60" s="2" t="s">
        <v>365</v>
      </c>
      <c r="D60" s="4" t="s">
        <v>558</v>
      </c>
      <c r="E60" s="116">
        <f t="shared" si="16"/>
        <v>3100</v>
      </c>
      <c r="F60" s="117">
        <f t="shared" si="16"/>
        <v>1900</v>
      </c>
      <c r="G60" s="101"/>
      <c r="K60" s="202">
        <f t="shared" si="2"/>
        <v>3100</v>
      </c>
      <c r="L60" s="202">
        <f t="shared" si="2"/>
        <v>1900</v>
      </c>
      <c r="M60" s="51"/>
      <c r="N60" s="13">
        <f t="shared" si="3"/>
        <v>3072.3500000000004</v>
      </c>
      <c r="O60" s="13">
        <f t="shared" si="4"/>
        <v>1843.41</v>
      </c>
      <c r="P60" s="51"/>
      <c r="Q60" s="605">
        <v>1228.94</v>
      </c>
      <c r="R60" s="587">
        <v>1228.94</v>
      </c>
      <c r="S60" s="587">
        <v>1228.94</v>
      </c>
      <c r="T60" s="587">
        <v>1228.94</v>
      </c>
      <c r="U60" s="562">
        <v>1228.94</v>
      </c>
      <c r="V60" s="562">
        <v>1228.94</v>
      </c>
      <c r="W60" s="554">
        <v>1228.94</v>
      </c>
      <c r="X60" s="478">
        <v>1228.94</v>
      </c>
      <c r="Y60" s="478">
        <v>1137.9000000000001</v>
      </c>
      <c r="Z60" s="478">
        <v>1137.9000000000001</v>
      </c>
      <c r="AA60" s="398">
        <v>1137.9000000000001</v>
      </c>
      <c r="AB60" s="398">
        <v>824.57</v>
      </c>
      <c r="AC60" s="436">
        <v>824.57</v>
      </c>
      <c r="AD60" s="409">
        <v>824.57</v>
      </c>
      <c r="AE60" s="409">
        <v>824.57</v>
      </c>
      <c r="AF60" s="367">
        <v>710.84999999999991</v>
      </c>
      <c r="AG60" s="311">
        <v>568.67999999999995</v>
      </c>
      <c r="AH60" s="289">
        <v>537.5</v>
      </c>
      <c r="AI60" s="277">
        <v>430</v>
      </c>
      <c r="AJ60" s="263">
        <v>430</v>
      </c>
      <c r="AK60" s="263">
        <v>430</v>
      </c>
      <c r="AL60" s="208">
        <v>341.37180000000001</v>
      </c>
      <c r="AM60" s="208">
        <v>341.37180000000001</v>
      </c>
      <c r="AN60" s="208">
        <v>341.37180000000001</v>
      </c>
      <c r="AO60" s="208">
        <v>341.37180000000001</v>
      </c>
      <c r="AP60" s="208">
        <v>307.875</v>
      </c>
      <c r="AQ60" s="191">
        <v>246.3</v>
      </c>
      <c r="AR60" s="312">
        <f t="shared" ca="1" si="0"/>
        <v>1</v>
      </c>
      <c r="AS60" s="144">
        <f t="shared" ca="1" si="5"/>
        <v>0</v>
      </c>
    </row>
    <row r="61" spans="1:45" ht="23.1" customHeight="1" x14ac:dyDescent="0.25">
      <c r="A61" s="517" t="s">
        <v>254</v>
      </c>
      <c r="B61" s="2">
        <v>427</v>
      </c>
      <c r="C61" s="2" t="s">
        <v>366</v>
      </c>
      <c r="D61" s="4" t="s">
        <v>557</v>
      </c>
      <c r="E61" s="116">
        <f t="shared" si="16"/>
        <v>3800</v>
      </c>
      <c r="F61" s="117">
        <f t="shared" si="16"/>
        <v>2300</v>
      </c>
      <c r="G61" s="101"/>
      <c r="K61" s="202">
        <f t="shared" si="2"/>
        <v>3800</v>
      </c>
      <c r="L61" s="202">
        <f t="shared" si="2"/>
        <v>2300</v>
      </c>
      <c r="M61" s="51"/>
      <c r="N61" s="13">
        <f t="shared" si="3"/>
        <v>3715.375</v>
      </c>
      <c r="O61" s="13">
        <f t="shared" si="4"/>
        <v>2229.2250000000004</v>
      </c>
      <c r="P61" s="51"/>
      <c r="Q61" s="605">
        <v>1486.15</v>
      </c>
      <c r="R61" s="587">
        <v>1486.15</v>
      </c>
      <c r="S61" s="587">
        <v>1486.15</v>
      </c>
      <c r="T61" s="587">
        <v>1486.15</v>
      </c>
      <c r="U61" s="562">
        <v>1486.15</v>
      </c>
      <c r="V61" s="562">
        <v>1486.15</v>
      </c>
      <c r="W61" s="554">
        <v>1486.15</v>
      </c>
      <c r="X61" s="478">
        <v>1486.15</v>
      </c>
      <c r="Y61" s="478">
        <v>1376.08</v>
      </c>
      <c r="Z61" s="478">
        <v>1376.08</v>
      </c>
      <c r="AA61" s="398">
        <v>1376.08</v>
      </c>
      <c r="AB61" s="398">
        <v>997.16</v>
      </c>
      <c r="AC61" s="436">
        <v>997.16</v>
      </c>
      <c r="AD61" s="409">
        <v>997.16</v>
      </c>
      <c r="AE61" s="409">
        <v>997.16</v>
      </c>
      <c r="AF61" s="367">
        <v>859.625</v>
      </c>
      <c r="AG61" s="311">
        <v>687.7</v>
      </c>
      <c r="AH61" s="289">
        <v>650</v>
      </c>
      <c r="AI61" s="277">
        <v>520</v>
      </c>
      <c r="AJ61" s="263">
        <v>520</v>
      </c>
      <c r="AK61" s="263">
        <v>520</v>
      </c>
      <c r="AL61" s="208">
        <v>422.72999999999996</v>
      </c>
      <c r="AM61" s="208">
        <v>422.72999999999996</v>
      </c>
      <c r="AN61" s="208">
        <v>422.72999999999996</v>
      </c>
      <c r="AO61" s="208">
        <v>422.72999999999996</v>
      </c>
      <c r="AP61" s="208">
        <v>381.25</v>
      </c>
      <c r="AQ61" s="191">
        <v>305</v>
      </c>
      <c r="AR61" s="312">
        <f t="shared" ca="1" si="0"/>
        <v>1</v>
      </c>
      <c r="AS61" s="144">
        <f t="shared" ca="1" si="5"/>
        <v>0</v>
      </c>
    </row>
    <row r="62" spans="1:45" ht="23.1" customHeight="1" x14ac:dyDescent="0.25">
      <c r="A62" s="517" t="s">
        <v>254</v>
      </c>
      <c r="B62" s="2">
        <v>428</v>
      </c>
      <c r="C62" s="2" t="s">
        <v>367</v>
      </c>
      <c r="D62" s="4" t="s">
        <v>556</v>
      </c>
      <c r="E62" s="116">
        <f t="shared" si="16"/>
        <v>4500</v>
      </c>
      <c r="F62" s="117">
        <f t="shared" si="16"/>
        <v>2700</v>
      </c>
      <c r="G62" s="101"/>
      <c r="K62" s="202">
        <f t="shared" si="2"/>
        <v>4500</v>
      </c>
      <c r="L62" s="202">
        <f t="shared" si="2"/>
        <v>2700</v>
      </c>
      <c r="M62" s="51"/>
      <c r="N62" s="13">
        <f t="shared" si="3"/>
        <v>4429.9750000000004</v>
      </c>
      <c r="O62" s="13">
        <f t="shared" si="4"/>
        <v>2657.9850000000001</v>
      </c>
      <c r="P62" s="51"/>
      <c r="Q62" s="605">
        <v>1771.99</v>
      </c>
      <c r="R62" s="587">
        <v>1771.99</v>
      </c>
      <c r="S62" s="587">
        <v>1771.99</v>
      </c>
      <c r="T62" s="587">
        <v>1771.99</v>
      </c>
      <c r="U62" s="562">
        <v>1771.99</v>
      </c>
      <c r="V62" s="562">
        <v>1771.99</v>
      </c>
      <c r="W62" s="554">
        <v>1771.99</v>
      </c>
      <c r="X62" s="478">
        <v>1771.99</v>
      </c>
      <c r="Y62" s="478">
        <v>1640.73</v>
      </c>
      <c r="Z62" s="478">
        <v>1640.73</v>
      </c>
      <c r="AA62" s="398">
        <v>1640.73</v>
      </c>
      <c r="AB62" s="398">
        <v>1188.93</v>
      </c>
      <c r="AC62" s="436">
        <v>1188.93</v>
      </c>
      <c r="AD62" s="409">
        <v>1188.93</v>
      </c>
      <c r="AE62" s="409">
        <v>1188.93</v>
      </c>
      <c r="AF62" s="367">
        <v>1024.9375</v>
      </c>
      <c r="AG62" s="311">
        <v>819.95</v>
      </c>
      <c r="AH62" s="289">
        <v>775</v>
      </c>
      <c r="AI62" s="277">
        <v>620</v>
      </c>
      <c r="AJ62" s="263">
        <v>620</v>
      </c>
      <c r="AK62" s="263">
        <v>620</v>
      </c>
      <c r="AL62" s="208">
        <v>480.52619999999996</v>
      </c>
      <c r="AM62" s="208">
        <v>480.52619999999996</v>
      </c>
      <c r="AN62" s="208">
        <v>480.52619999999996</v>
      </c>
      <c r="AO62" s="208">
        <v>480.52619999999996</v>
      </c>
      <c r="AP62" s="208">
        <v>433.375</v>
      </c>
      <c r="AQ62" s="191">
        <v>346.7</v>
      </c>
      <c r="AR62" s="312">
        <f t="shared" ca="1" si="0"/>
        <v>1</v>
      </c>
      <c r="AS62" s="144">
        <f t="shared" ca="1" si="5"/>
        <v>0</v>
      </c>
    </row>
    <row r="63" spans="1:45" ht="23.1" customHeight="1" x14ac:dyDescent="0.25">
      <c r="A63" s="517" t="s">
        <v>254</v>
      </c>
      <c r="B63" s="2">
        <v>429</v>
      </c>
      <c r="C63" s="2" t="s">
        <v>361</v>
      </c>
      <c r="D63" s="4" t="s">
        <v>203</v>
      </c>
      <c r="E63" s="116">
        <f t="shared" si="16"/>
        <v>2000</v>
      </c>
      <c r="F63" s="117">
        <f t="shared" si="16"/>
        <v>1200</v>
      </c>
      <c r="G63" s="101"/>
      <c r="K63" s="202">
        <f t="shared" si="2"/>
        <v>2000</v>
      </c>
      <c r="L63" s="202">
        <f t="shared" si="2"/>
        <v>1200</v>
      </c>
      <c r="M63" s="51"/>
      <c r="N63" s="13">
        <f t="shared" si="3"/>
        <v>1908.5</v>
      </c>
      <c r="O63" s="13">
        <f t="shared" si="4"/>
        <v>1145.0999999999999</v>
      </c>
      <c r="P63" s="51"/>
      <c r="Q63" s="605">
        <v>763.4</v>
      </c>
      <c r="R63" s="587">
        <v>763.4</v>
      </c>
      <c r="S63" s="587">
        <v>763.4</v>
      </c>
      <c r="T63" s="587">
        <v>763.4</v>
      </c>
      <c r="U63" s="562">
        <v>763.4</v>
      </c>
      <c r="V63" s="562">
        <v>763.4</v>
      </c>
      <c r="W63" s="554">
        <v>763.4</v>
      </c>
      <c r="X63" s="478">
        <v>763.4</v>
      </c>
      <c r="Y63" s="478">
        <v>706.86</v>
      </c>
      <c r="Z63" s="478">
        <v>706.86</v>
      </c>
      <c r="AA63" s="398">
        <v>706.86</v>
      </c>
      <c r="AB63" s="398">
        <v>512.21</v>
      </c>
      <c r="AC63" s="436">
        <v>512.21</v>
      </c>
      <c r="AD63" s="409">
        <v>512.21</v>
      </c>
      <c r="AE63" s="409">
        <v>512.21</v>
      </c>
      <c r="AF63" s="367">
        <v>405.08749999999998</v>
      </c>
      <c r="AG63" s="311">
        <v>324.07</v>
      </c>
      <c r="AH63" s="289">
        <v>321.625</v>
      </c>
      <c r="AI63" s="277">
        <v>257.3</v>
      </c>
      <c r="AJ63" s="263">
        <v>257.3</v>
      </c>
      <c r="AK63" s="263">
        <v>257.3</v>
      </c>
      <c r="AL63" s="208">
        <v>247.49801999999997</v>
      </c>
      <c r="AM63" s="208">
        <v>247.49801999999997</v>
      </c>
      <c r="AN63" s="208">
        <v>247.49801999999997</v>
      </c>
      <c r="AO63" s="208">
        <v>247.49801999999997</v>
      </c>
      <c r="AP63" s="208">
        <v>223.21249999999998</v>
      </c>
      <c r="AQ63" s="191">
        <v>178.57</v>
      </c>
      <c r="AR63" s="312">
        <f t="shared" ca="1" si="0"/>
        <v>1</v>
      </c>
      <c r="AS63" s="144">
        <f t="shared" ca="1" si="5"/>
        <v>0</v>
      </c>
    </row>
    <row r="64" spans="1:45" ht="23.1" customHeight="1" x14ac:dyDescent="0.25">
      <c r="A64" s="517" t="s">
        <v>254</v>
      </c>
      <c r="B64" s="2">
        <v>430</v>
      </c>
      <c r="C64" s="2" t="s">
        <v>363</v>
      </c>
      <c r="D64" s="4" t="s">
        <v>205</v>
      </c>
      <c r="E64" s="116">
        <f t="shared" si="16"/>
        <v>3100</v>
      </c>
      <c r="F64" s="117">
        <f t="shared" si="16"/>
        <v>1900</v>
      </c>
      <c r="G64" s="101"/>
      <c r="K64" s="202">
        <f t="shared" si="2"/>
        <v>3100</v>
      </c>
      <c r="L64" s="202">
        <f t="shared" si="2"/>
        <v>1900</v>
      </c>
      <c r="M64" s="51"/>
      <c r="N64" s="13">
        <f t="shared" si="3"/>
        <v>3046.7250000000004</v>
      </c>
      <c r="O64" s="13">
        <f t="shared" si="4"/>
        <v>1828.0350000000001</v>
      </c>
      <c r="P64" s="51"/>
      <c r="Q64" s="605">
        <v>1218.69</v>
      </c>
      <c r="R64" s="587">
        <v>1218.69</v>
      </c>
      <c r="S64" s="587">
        <v>1218.69</v>
      </c>
      <c r="T64" s="587">
        <v>1218.69</v>
      </c>
      <c r="U64" s="562">
        <v>1218.69</v>
      </c>
      <c r="V64" s="562">
        <v>1218.69</v>
      </c>
      <c r="W64" s="554">
        <v>1218.69</v>
      </c>
      <c r="X64" s="478">
        <v>1218.69</v>
      </c>
      <c r="Y64" s="478">
        <v>1128.4100000000001</v>
      </c>
      <c r="Z64" s="478">
        <v>1128.4100000000001</v>
      </c>
      <c r="AA64" s="398">
        <v>1128.4100000000001</v>
      </c>
      <c r="AB64" s="398">
        <v>817.69</v>
      </c>
      <c r="AC64" s="436">
        <v>817.69</v>
      </c>
      <c r="AD64" s="409">
        <v>817.69</v>
      </c>
      <c r="AE64" s="409">
        <v>817.69</v>
      </c>
      <c r="AF64" s="367">
        <v>590.45000000000005</v>
      </c>
      <c r="AG64" s="311">
        <v>472.36</v>
      </c>
      <c r="AH64" s="289">
        <v>513.4375</v>
      </c>
      <c r="AI64" s="277">
        <v>410.75</v>
      </c>
      <c r="AJ64" s="263">
        <v>410.75</v>
      </c>
      <c r="AK64" s="263">
        <v>410.75</v>
      </c>
      <c r="AL64" s="208">
        <v>395.09315999999995</v>
      </c>
      <c r="AM64" s="208">
        <v>395.09315999999995</v>
      </c>
      <c r="AN64" s="208">
        <v>395.09315999999995</v>
      </c>
      <c r="AO64" s="208">
        <v>395.09315999999995</v>
      </c>
      <c r="AP64" s="208">
        <v>356.32499999999999</v>
      </c>
      <c r="AQ64" s="191">
        <v>285.06</v>
      </c>
      <c r="AR64" s="312">
        <f t="shared" ca="1" si="0"/>
        <v>1</v>
      </c>
      <c r="AS64" s="144">
        <f t="shared" ca="1" si="5"/>
        <v>0</v>
      </c>
    </row>
    <row r="65" spans="1:51" ht="15" customHeight="1" x14ac:dyDescent="0.25">
      <c r="D65" s="136"/>
      <c r="E65" s="138"/>
      <c r="F65" s="139"/>
      <c r="J65" s="34"/>
      <c r="K65" s="202">
        <f t="shared" si="2"/>
        <v>0</v>
      </c>
      <c r="L65" s="202">
        <f t="shared" si="2"/>
        <v>0</v>
      </c>
      <c r="M65" s="2"/>
      <c r="N65" s="13"/>
      <c r="O65" s="13"/>
      <c r="P65" s="2"/>
      <c r="Q65" s="398"/>
      <c r="R65" s="398"/>
      <c r="S65" s="398"/>
      <c r="T65" s="398"/>
      <c r="U65" s="398"/>
      <c r="V65" s="398"/>
      <c r="W65" s="398"/>
      <c r="X65" s="398"/>
      <c r="Y65" s="398"/>
      <c r="Z65" s="398"/>
      <c r="AA65" s="398"/>
      <c r="AB65" s="398"/>
      <c r="AC65" s="400"/>
      <c r="AD65" s="400"/>
      <c r="AE65" s="400"/>
      <c r="AF65" s="332"/>
      <c r="AG65" s="340"/>
      <c r="AH65" s="330"/>
      <c r="AI65" s="280"/>
      <c r="AJ65" s="331"/>
      <c r="AK65" s="331"/>
      <c r="AL65" s="208"/>
      <c r="AM65" s="208"/>
      <c r="AN65" s="208"/>
      <c r="AO65" s="208"/>
      <c r="AP65" s="208"/>
      <c r="AQ65" s="191"/>
      <c r="AR65" s="312"/>
      <c r="AS65" s="144">
        <f t="shared" si="5"/>
        <v>0</v>
      </c>
    </row>
    <row r="66" spans="1:51" ht="23.1" customHeight="1" x14ac:dyDescent="0.25">
      <c r="D66" s="615" t="s">
        <v>945</v>
      </c>
      <c r="E66" s="615"/>
      <c r="F66" s="615"/>
      <c r="G66" s="615"/>
      <c r="H66" s="615"/>
      <c r="I66" s="615"/>
      <c r="J66" s="34"/>
      <c r="K66" s="202">
        <f t="shared" si="2"/>
        <v>0</v>
      </c>
      <c r="L66" s="202">
        <f t="shared" si="2"/>
        <v>0</v>
      </c>
      <c r="M66" s="2"/>
      <c r="N66" s="13"/>
      <c r="O66" s="13"/>
      <c r="P66" s="2"/>
      <c r="Q66" s="606">
        <v>45663</v>
      </c>
      <c r="R66" s="588">
        <v>45589</v>
      </c>
      <c r="S66" s="588">
        <v>45589</v>
      </c>
      <c r="T66" s="588">
        <v>45589</v>
      </c>
      <c r="U66" s="571">
        <v>45569</v>
      </c>
      <c r="V66" s="571">
        <v>45569</v>
      </c>
      <c r="W66" s="553">
        <v>45483</v>
      </c>
      <c r="X66" s="528">
        <v>45455</v>
      </c>
      <c r="Y66" s="523">
        <v>45426</v>
      </c>
      <c r="Z66" s="481">
        <v>220324</v>
      </c>
      <c r="AA66" s="472">
        <v>220324</v>
      </c>
      <c r="AB66" s="398"/>
      <c r="AC66" s="400"/>
      <c r="AD66" s="400"/>
      <c r="AE66" s="400"/>
      <c r="AF66" s="332"/>
      <c r="AG66" s="340"/>
      <c r="AH66" s="330"/>
      <c r="AI66" s="280"/>
      <c r="AJ66" s="331"/>
      <c r="AK66" s="331"/>
      <c r="AL66" s="208"/>
      <c r="AM66" s="208"/>
      <c r="AN66" s="208"/>
      <c r="AO66" s="208"/>
      <c r="AP66" s="208"/>
      <c r="AQ66" s="191"/>
      <c r="AR66" s="312"/>
      <c r="AS66" s="144">
        <f t="shared" si="5"/>
        <v>0</v>
      </c>
    </row>
    <row r="67" spans="1:51" s="66" customFormat="1" ht="23.1" customHeight="1" x14ac:dyDescent="0.25">
      <c r="A67" s="519" t="s">
        <v>255</v>
      </c>
      <c r="B67" s="2">
        <v>1618</v>
      </c>
      <c r="C67" s="2" t="s">
        <v>388</v>
      </c>
      <c r="D67" s="4" t="s">
        <v>210</v>
      </c>
      <c r="E67" s="116">
        <f t="shared" ref="E67:F79" si="17">K67</f>
        <v>700</v>
      </c>
      <c r="F67" s="117">
        <f t="shared" si="17"/>
        <v>400</v>
      </c>
      <c r="G67" s="101"/>
      <c r="H67" s="2"/>
      <c r="I67" s="2"/>
      <c r="J67" s="71"/>
      <c r="K67" s="202">
        <f t="shared" si="2"/>
        <v>700</v>
      </c>
      <c r="L67" s="202">
        <f t="shared" si="2"/>
        <v>400</v>
      </c>
      <c r="M67" s="51"/>
      <c r="N67" s="13">
        <f t="shared" si="3"/>
        <v>625</v>
      </c>
      <c r="O67" s="13">
        <f t="shared" si="4"/>
        <v>375</v>
      </c>
      <c r="P67" s="63"/>
      <c r="Q67" s="605">
        <v>250</v>
      </c>
      <c r="R67" s="587">
        <v>250</v>
      </c>
      <c r="S67" s="587">
        <v>250</v>
      </c>
      <c r="T67" s="587">
        <v>250</v>
      </c>
      <c r="U67" s="562">
        <v>227.28</v>
      </c>
      <c r="V67" s="562">
        <v>227.28</v>
      </c>
      <c r="W67" s="554">
        <v>227.28</v>
      </c>
      <c r="X67" s="529">
        <v>227.28</v>
      </c>
      <c r="Y67" s="520">
        <v>210.44</v>
      </c>
      <c r="Z67" s="482">
        <v>194.86</v>
      </c>
      <c r="AA67" s="467">
        <v>194.86</v>
      </c>
      <c r="AB67" s="398">
        <v>158.50575365625002</v>
      </c>
      <c r="AC67" s="400">
        <v>158.50575365625002</v>
      </c>
      <c r="AD67" s="410">
        <v>158.50575365625002</v>
      </c>
      <c r="AE67" s="410">
        <v>158.50575365625002</v>
      </c>
      <c r="AF67" s="367">
        <v>144.0961396875</v>
      </c>
      <c r="AG67" s="300">
        <v>115.27691175000001</v>
      </c>
      <c r="AH67" s="289">
        <v>115.27691175000001</v>
      </c>
      <c r="AI67" s="277">
        <v>92.221529400000009</v>
      </c>
      <c r="AJ67" s="263">
        <v>92.221529400000009</v>
      </c>
      <c r="AK67" s="263">
        <v>92.221529400000009</v>
      </c>
      <c r="AL67" s="208">
        <v>83.837754000000004</v>
      </c>
      <c r="AM67" s="208">
        <v>83.837754000000004</v>
      </c>
      <c r="AN67" s="208">
        <v>83.837754000000004</v>
      </c>
      <c r="AO67" s="208">
        <v>83.837754000000004</v>
      </c>
      <c r="AP67" s="208">
        <v>75.611250000000013</v>
      </c>
      <c r="AQ67" s="192">
        <v>60.489000000000004</v>
      </c>
      <c r="AR67" s="312">
        <f t="shared" ca="1" si="0"/>
        <v>1</v>
      </c>
      <c r="AS67" s="144">
        <f t="shared" ca="1" si="5"/>
        <v>0</v>
      </c>
    </row>
    <row r="68" spans="1:51" ht="23.1" customHeight="1" x14ac:dyDescent="0.25">
      <c r="A68" s="519" t="s">
        <v>255</v>
      </c>
      <c r="B68" s="2">
        <v>1619</v>
      </c>
      <c r="C68" s="2" t="s">
        <v>389</v>
      </c>
      <c r="D68" s="4" t="s">
        <v>211</v>
      </c>
      <c r="E68" s="116">
        <f t="shared" si="17"/>
        <v>1100</v>
      </c>
      <c r="F68" s="117">
        <f t="shared" si="17"/>
        <v>700</v>
      </c>
      <c r="G68" s="101"/>
      <c r="J68" s="71"/>
      <c r="K68" s="202">
        <f t="shared" si="2"/>
        <v>1100</v>
      </c>
      <c r="L68" s="202">
        <f t="shared" si="2"/>
        <v>700</v>
      </c>
      <c r="M68" s="51"/>
      <c r="N68" s="13">
        <f t="shared" si="3"/>
        <v>1032.7</v>
      </c>
      <c r="O68" s="13">
        <f t="shared" si="4"/>
        <v>619.62</v>
      </c>
      <c r="P68" s="51"/>
      <c r="Q68" s="605">
        <v>413.08</v>
      </c>
      <c r="R68" s="587">
        <v>413.08</v>
      </c>
      <c r="S68" s="587">
        <v>413.08</v>
      </c>
      <c r="T68" s="587">
        <v>413.08</v>
      </c>
      <c r="U68" s="562">
        <v>375.53</v>
      </c>
      <c r="V68" s="562">
        <v>375.53</v>
      </c>
      <c r="W68" s="554">
        <v>375.53</v>
      </c>
      <c r="X68" s="529">
        <v>375.53</v>
      </c>
      <c r="Y68" s="520">
        <v>347.71</v>
      </c>
      <c r="Z68" s="482">
        <v>321.95</v>
      </c>
      <c r="AA68" s="467">
        <v>321.95</v>
      </c>
      <c r="AB68" s="398">
        <v>261.84147412500005</v>
      </c>
      <c r="AC68" s="400">
        <v>261.84147412500005</v>
      </c>
      <c r="AD68" s="410">
        <v>261.84147412500005</v>
      </c>
      <c r="AE68" s="410">
        <v>261.84147412500005</v>
      </c>
      <c r="AF68" s="367">
        <v>238.03770375000002</v>
      </c>
      <c r="AG68" s="300">
        <v>190.43016300000002</v>
      </c>
      <c r="AH68" s="289">
        <v>190.43016300000002</v>
      </c>
      <c r="AI68" s="277">
        <v>152.34413040000001</v>
      </c>
      <c r="AJ68" s="263">
        <v>152.34413040000001</v>
      </c>
      <c r="AK68" s="263">
        <v>152.34413040000001</v>
      </c>
      <c r="AL68" s="208">
        <v>138.494664</v>
      </c>
      <c r="AM68" s="208">
        <v>138.494664</v>
      </c>
      <c r="AN68" s="208">
        <v>138.494664</v>
      </c>
      <c r="AO68" s="208">
        <v>138.494664</v>
      </c>
      <c r="AP68" s="208">
        <v>124.905</v>
      </c>
      <c r="AQ68" s="190">
        <v>99.924000000000007</v>
      </c>
      <c r="AR68" s="312">
        <f t="shared" ca="1" si="0"/>
        <v>1</v>
      </c>
      <c r="AS68" s="144">
        <f t="shared" ca="1" si="5"/>
        <v>0</v>
      </c>
    </row>
    <row r="69" spans="1:51" ht="23.1" customHeight="1" x14ac:dyDescent="0.25">
      <c r="A69" s="519" t="s">
        <v>255</v>
      </c>
      <c r="B69" s="2">
        <v>1620</v>
      </c>
      <c r="C69" s="2" t="s">
        <v>390</v>
      </c>
      <c r="D69" s="4" t="s">
        <v>212</v>
      </c>
      <c r="E69" s="116">
        <f t="shared" si="17"/>
        <v>1400</v>
      </c>
      <c r="F69" s="117">
        <f t="shared" si="17"/>
        <v>900</v>
      </c>
      <c r="G69" s="101"/>
      <c r="J69" s="71"/>
      <c r="K69" s="202">
        <f t="shared" si="2"/>
        <v>1400</v>
      </c>
      <c r="L69" s="202">
        <f t="shared" si="2"/>
        <v>900</v>
      </c>
      <c r="M69" s="51"/>
      <c r="N69" s="13">
        <f t="shared" si="3"/>
        <v>1375.25</v>
      </c>
      <c r="O69" s="13">
        <f t="shared" si="4"/>
        <v>825.15000000000009</v>
      </c>
      <c r="P69" s="51"/>
      <c r="Q69" s="605">
        <v>550.1</v>
      </c>
      <c r="R69" s="587">
        <v>550.1</v>
      </c>
      <c r="S69" s="587">
        <v>550.1</v>
      </c>
      <c r="T69" s="587">
        <v>550.1</v>
      </c>
      <c r="U69" s="562">
        <v>500.09</v>
      </c>
      <c r="V69" s="562">
        <v>500.09</v>
      </c>
      <c r="W69" s="554">
        <v>500.09</v>
      </c>
      <c r="X69" s="529">
        <v>500.09</v>
      </c>
      <c r="Y69" s="520">
        <v>463.05</v>
      </c>
      <c r="Z69" s="482">
        <v>428.75</v>
      </c>
      <c r="AA69" s="467">
        <v>428.75</v>
      </c>
      <c r="AB69" s="398">
        <v>348.74724740624998</v>
      </c>
      <c r="AC69" s="400">
        <v>348.74724740624998</v>
      </c>
      <c r="AD69" s="410">
        <v>348.74724740624998</v>
      </c>
      <c r="AE69" s="410">
        <v>348.74724740624998</v>
      </c>
      <c r="AF69" s="367">
        <v>317.04295218749996</v>
      </c>
      <c r="AG69" s="300">
        <v>253.63436174999998</v>
      </c>
      <c r="AH69" s="289">
        <v>253.63436174999998</v>
      </c>
      <c r="AI69" s="277">
        <v>202.90748939999997</v>
      </c>
      <c r="AJ69" s="263">
        <v>202.90748939999997</v>
      </c>
      <c r="AK69" s="263">
        <v>202.90748939999997</v>
      </c>
      <c r="AL69" s="208">
        <v>184.46135399999997</v>
      </c>
      <c r="AM69" s="208">
        <v>184.46135399999997</v>
      </c>
      <c r="AN69" s="208">
        <v>184.46135399999997</v>
      </c>
      <c r="AO69" s="208">
        <v>184.46135399999997</v>
      </c>
      <c r="AP69" s="208">
        <v>166.36124999999998</v>
      </c>
      <c r="AQ69" s="190">
        <v>133.089</v>
      </c>
      <c r="AR69" s="312">
        <f t="shared" ca="1" si="0"/>
        <v>1</v>
      </c>
      <c r="AS69" s="144">
        <f t="shared" ca="1" si="5"/>
        <v>0</v>
      </c>
    </row>
    <row r="70" spans="1:51" ht="23.1" customHeight="1" x14ac:dyDescent="0.25">
      <c r="A70" s="519" t="s">
        <v>255</v>
      </c>
      <c r="B70" s="2">
        <v>1621</v>
      </c>
      <c r="C70" s="2" t="s">
        <v>391</v>
      </c>
      <c r="D70" s="4" t="s">
        <v>213</v>
      </c>
      <c r="E70" s="116">
        <f t="shared" si="17"/>
        <v>2000</v>
      </c>
      <c r="F70" s="117">
        <f t="shared" si="17"/>
        <v>1200</v>
      </c>
      <c r="G70" s="101"/>
      <c r="J70" s="71"/>
      <c r="K70" s="202">
        <f t="shared" si="2"/>
        <v>2000</v>
      </c>
      <c r="L70" s="202">
        <f t="shared" si="2"/>
        <v>1200</v>
      </c>
      <c r="M70" s="51"/>
      <c r="N70" s="13">
        <f t="shared" si="3"/>
        <v>1926.0749999999998</v>
      </c>
      <c r="O70" s="13">
        <f t="shared" si="4"/>
        <v>1155.645</v>
      </c>
      <c r="P70" s="51"/>
      <c r="Q70" s="605">
        <v>770.43</v>
      </c>
      <c r="R70" s="587">
        <v>770.43</v>
      </c>
      <c r="S70" s="587">
        <v>770.43</v>
      </c>
      <c r="T70" s="587">
        <v>770.43</v>
      </c>
      <c r="U70" s="562">
        <v>700.39</v>
      </c>
      <c r="V70" s="562">
        <v>700.39</v>
      </c>
      <c r="W70" s="554">
        <v>700.39</v>
      </c>
      <c r="X70" s="529">
        <v>700.39</v>
      </c>
      <c r="Y70" s="520">
        <v>648.51</v>
      </c>
      <c r="Z70" s="482">
        <v>600.47</v>
      </c>
      <c r="AA70" s="467">
        <v>600.47</v>
      </c>
      <c r="AB70" s="398">
        <v>488.43062296875001</v>
      </c>
      <c r="AC70" s="400">
        <v>488.43062296875001</v>
      </c>
      <c r="AD70" s="410">
        <v>488.43062296875001</v>
      </c>
      <c r="AE70" s="410">
        <v>488.43062296875001</v>
      </c>
      <c r="AF70" s="367">
        <v>444.02783906249999</v>
      </c>
      <c r="AG70" s="300">
        <v>355.22227125000001</v>
      </c>
      <c r="AH70" s="289">
        <v>355.22227125000001</v>
      </c>
      <c r="AI70" s="277">
        <v>284.177817</v>
      </c>
      <c r="AJ70" s="263">
        <v>284.177817</v>
      </c>
      <c r="AK70" s="263">
        <v>284.177817</v>
      </c>
      <c r="AL70" s="208">
        <v>258.34346999999997</v>
      </c>
      <c r="AM70" s="208">
        <v>258.34346999999997</v>
      </c>
      <c r="AN70" s="208">
        <v>258.34346999999997</v>
      </c>
      <c r="AO70" s="208">
        <v>258.34346999999997</v>
      </c>
      <c r="AP70" s="208">
        <v>232.99375000000001</v>
      </c>
      <c r="AQ70" s="190">
        <v>186.39500000000001</v>
      </c>
      <c r="AR70" s="312">
        <f t="shared" ca="1" si="0"/>
        <v>1</v>
      </c>
      <c r="AS70" s="144">
        <f t="shared" ca="1" si="5"/>
        <v>0</v>
      </c>
    </row>
    <row r="71" spans="1:51" s="144" customFormat="1" ht="23.1" customHeight="1" x14ac:dyDescent="0.25">
      <c r="A71" s="519" t="s">
        <v>255</v>
      </c>
      <c r="B71" s="2">
        <v>1622</v>
      </c>
      <c r="C71" s="2" t="s">
        <v>392</v>
      </c>
      <c r="D71" s="4" t="s">
        <v>214</v>
      </c>
      <c r="E71" s="116">
        <f t="shared" si="17"/>
        <v>2700</v>
      </c>
      <c r="F71" s="117">
        <f t="shared" si="17"/>
        <v>1700</v>
      </c>
      <c r="G71" s="101"/>
      <c r="H71" s="2"/>
      <c r="I71" s="2"/>
      <c r="J71" s="71"/>
      <c r="K71" s="202">
        <f t="shared" si="2"/>
        <v>2700</v>
      </c>
      <c r="L71" s="202">
        <f t="shared" si="2"/>
        <v>1700</v>
      </c>
      <c r="M71" s="51"/>
      <c r="N71" s="13">
        <f t="shared" si="3"/>
        <v>2682</v>
      </c>
      <c r="O71" s="13">
        <f t="shared" si="4"/>
        <v>1609.1999999999998</v>
      </c>
      <c r="P71" s="51"/>
      <c r="Q71" s="605">
        <v>1072.8</v>
      </c>
      <c r="R71" s="587">
        <v>1072.8</v>
      </c>
      <c r="S71" s="587">
        <v>1072.8</v>
      </c>
      <c r="T71" s="587">
        <v>1072.8</v>
      </c>
      <c r="U71" s="562">
        <v>975.27</v>
      </c>
      <c r="V71" s="562">
        <v>975.27</v>
      </c>
      <c r="W71" s="554">
        <v>975.27</v>
      </c>
      <c r="X71" s="529">
        <v>975.27</v>
      </c>
      <c r="Y71" s="520">
        <v>903.02</v>
      </c>
      <c r="Z71" s="482">
        <v>836.13</v>
      </c>
      <c r="AA71" s="467">
        <v>836.13</v>
      </c>
      <c r="AB71" s="398">
        <v>680.11334015625016</v>
      </c>
      <c r="AC71" s="400">
        <v>680.11334015625016</v>
      </c>
      <c r="AD71" s="410">
        <v>680.11334015625016</v>
      </c>
      <c r="AE71" s="410">
        <v>680.11334015625016</v>
      </c>
      <c r="AF71" s="367">
        <v>618.28485468750011</v>
      </c>
      <c r="AG71" s="300">
        <v>494.62788375000008</v>
      </c>
      <c r="AH71" s="289">
        <v>494.62788375000008</v>
      </c>
      <c r="AI71" s="277">
        <v>395.70230700000008</v>
      </c>
      <c r="AJ71" s="263">
        <v>395.70230700000008</v>
      </c>
      <c r="AK71" s="263">
        <v>395.70230700000008</v>
      </c>
      <c r="AL71" s="208">
        <v>359.72937000000002</v>
      </c>
      <c r="AM71" s="208">
        <v>359.72937000000002</v>
      </c>
      <c r="AN71" s="208">
        <v>359.72937000000002</v>
      </c>
      <c r="AO71" s="208">
        <v>359.72937000000002</v>
      </c>
      <c r="AP71" s="208">
        <v>324.43125000000003</v>
      </c>
      <c r="AQ71" s="190">
        <v>259.54500000000002</v>
      </c>
      <c r="AR71" s="312">
        <f t="shared" ca="1" si="0"/>
        <v>1</v>
      </c>
      <c r="AS71" s="144">
        <f t="shared" ca="1" si="5"/>
        <v>0</v>
      </c>
      <c r="AT71" s="34"/>
      <c r="AU71" s="34"/>
      <c r="AV71" s="34"/>
      <c r="AW71" s="34"/>
      <c r="AX71" s="34"/>
      <c r="AY71" s="34"/>
    </row>
    <row r="72" spans="1:51" s="144" customFormat="1" ht="23.1" customHeight="1" x14ac:dyDescent="0.25">
      <c r="A72" s="519" t="s">
        <v>255</v>
      </c>
      <c r="B72" s="2">
        <v>1623</v>
      </c>
      <c r="C72" s="2" t="s">
        <v>393</v>
      </c>
      <c r="D72" s="4" t="s">
        <v>215</v>
      </c>
      <c r="E72" s="116">
        <f t="shared" si="17"/>
        <v>3400</v>
      </c>
      <c r="F72" s="117">
        <f t="shared" si="17"/>
        <v>2100</v>
      </c>
      <c r="G72" s="101"/>
      <c r="H72" s="2"/>
      <c r="I72" s="2"/>
      <c r="J72" s="71"/>
      <c r="K72" s="202">
        <f t="shared" si="2"/>
        <v>3400</v>
      </c>
      <c r="L72" s="202">
        <f t="shared" si="2"/>
        <v>2100</v>
      </c>
      <c r="M72" s="51"/>
      <c r="N72" s="13">
        <f t="shared" si="3"/>
        <v>3369.7250000000004</v>
      </c>
      <c r="O72" s="13">
        <f t="shared" si="4"/>
        <v>2021.835</v>
      </c>
      <c r="P72" s="51"/>
      <c r="Q72" s="605">
        <v>1347.89</v>
      </c>
      <c r="R72" s="587">
        <v>1347.89</v>
      </c>
      <c r="S72" s="587">
        <v>1347.89</v>
      </c>
      <c r="T72" s="587">
        <v>1347.89</v>
      </c>
      <c r="U72" s="562">
        <v>1225.3599999999999</v>
      </c>
      <c r="V72" s="562">
        <v>1225.3599999999999</v>
      </c>
      <c r="W72" s="554">
        <v>1225.3599999999999</v>
      </c>
      <c r="X72" s="529">
        <v>1225.3599999999999</v>
      </c>
      <c r="Y72" s="520">
        <v>1134.5899999999999</v>
      </c>
      <c r="Z72" s="482">
        <v>1050.55</v>
      </c>
      <c r="AA72" s="467">
        <v>1050.55</v>
      </c>
      <c r="AB72" s="398">
        <v>854.50137609375008</v>
      </c>
      <c r="AC72" s="400">
        <v>854.50137609375008</v>
      </c>
      <c r="AD72" s="410">
        <v>854.50137609375008</v>
      </c>
      <c r="AE72" s="410">
        <v>854.50137609375008</v>
      </c>
      <c r="AF72" s="367">
        <v>776.81943281250005</v>
      </c>
      <c r="AG72" s="300">
        <v>621.45554625</v>
      </c>
      <c r="AH72" s="289">
        <v>621.45554625</v>
      </c>
      <c r="AI72" s="277">
        <v>497.16443700000002</v>
      </c>
      <c r="AJ72" s="263">
        <v>497.16443700000002</v>
      </c>
      <c r="AK72" s="263">
        <v>497.16443700000002</v>
      </c>
      <c r="AL72" s="208">
        <v>451.96767</v>
      </c>
      <c r="AM72" s="208">
        <v>451.96767</v>
      </c>
      <c r="AN72" s="208">
        <v>451.96767</v>
      </c>
      <c r="AO72" s="208">
        <v>451.96767</v>
      </c>
      <c r="AP72" s="208">
        <v>407.61875000000003</v>
      </c>
      <c r="AQ72" s="190">
        <v>326.09500000000003</v>
      </c>
      <c r="AR72" s="312">
        <f t="shared" ca="1" si="0"/>
        <v>1</v>
      </c>
      <c r="AS72" s="144">
        <f t="shared" ca="1" si="5"/>
        <v>0</v>
      </c>
      <c r="AT72" s="34"/>
      <c r="AU72" s="34"/>
      <c r="AV72" s="34"/>
      <c r="AW72" s="34"/>
      <c r="AX72" s="34"/>
      <c r="AY72" s="34"/>
    </row>
    <row r="73" spans="1:51" s="144" customFormat="1" ht="23.1" customHeight="1" x14ac:dyDescent="0.25">
      <c r="A73" s="519" t="s">
        <v>255</v>
      </c>
      <c r="B73" s="2">
        <v>1624</v>
      </c>
      <c r="C73" s="2" t="s">
        <v>394</v>
      </c>
      <c r="D73" s="4" t="s">
        <v>216</v>
      </c>
      <c r="E73" s="116">
        <f t="shared" si="17"/>
        <v>5800</v>
      </c>
      <c r="F73" s="117">
        <f t="shared" si="17"/>
        <v>3500</v>
      </c>
      <c r="G73" s="101"/>
      <c r="H73" s="2"/>
      <c r="I73" s="2"/>
      <c r="J73" s="71"/>
      <c r="K73" s="202">
        <f t="shared" si="2"/>
        <v>5800</v>
      </c>
      <c r="L73" s="202">
        <f t="shared" si="2"/>
        <v>3500</v>
      </c>
      <c r="M73" s="51"/>
      <c r="N73" s="13">
        <f t="shared" si="3"/>
        <v>5777.7999999999993</v>
      </c>
      <c r="O73" s="13">
        <f t="shared" si="4"/>
        <v>3466.68</v>
      </c>
      <c r="P73" s="51"/>
      <c r="Q73" s="605">
        <v>2311.12</v>
      </c>
      <c r="R73" s="587">
        <v>2311.12</v>
      </c>
      <c r="S73" s="587">
        <v>2311.12</v>
      </c>
      <c r="T73" s="587">
        <v>2311.12</v>
      </c>
      <c r="U73" s="562">
        <v>2101.02</v>
      </c>
      <c r="V73" s="562">
        <v>2101.02</v>
      </c>
      <c r="W73" s="554">
        <v>2101.02</v>
      </c>
      <c r="X73" s="529">
        <v>2101.02</v>
      </c>
      <c r="Y73" s="520">
        <v>1945.39</v>
      </c>
      <c r="Z73" s="482">
        <v>1801.28</v>
      </c>
      <c r="AA73" s="467">
        <v>1801.28</v>
      </c>
      <c r="AB73" s="398">
        <v>1465.1189220937504</v>
      </c>
      <c r="AC73" s="400">
        <v>1465.1189220937504</v>
      </c>
      <c r="AD73" s="410">
        <v>1465.1189220937504</v>
      </c>
      <c r="AE73" s="410">
        <v>1465.1189220937504</v>
      </c>
      <c r="AF73" s="367">
        <v>1331.9262928125002</v>
      </c>
      <c r="AG73" s="300">
        <v>1065.5410342500002</v>
      </c>
      <c r="AH73" s="289">
        <v>1065.5410342500002</v>
      </c>
      <c r="AI73" s="277">
        <v>852.43282740000006</v>
      </c>
      <c r="AJ73" s="263">
        <v>852.43282740000006</v>
      </c>
      <c r="AK73" s="263">
        <v>852.43282740000006</v>
      </c>
      <c r="AL73" s="208">
        <v>774.93893400000002</v>
      </c>
      <c r="AM73" s="208">
        <v>774.93893400000002</v>
      </c>
      <c r="AN73" s="208">
        <v>774.93893400000002</v>
      </c>
      <c r="AO73" s="208">
        <v>774.93893400000002</v>
      </c>
      <c r="AP73" s="208">
        <v>698.89875000000006</v>
      </c>
      <c r="AQ73" s="190">
        <v>559.11900000000003</v>
      </c>
      <c r="AR73" s="312">
        <f t="shared" ca="1" si="0"/>
        <v>1</v>
      </c>
      <c r="AS73" s="144">
        <f t="shared" ca="1" si="5"/>
        <v>0</v>
      </c>
      <c r="AT73" s="34"/>
      <c r="AU73" s="34"/>
      <c r="AV73" s="34"/>
      <c r="AW73" s="34"/>
      <c r="AX73" s="34"/>
      <c r="AY73" s="34"/>
    </row>
    <row r="74" spans="1:51" s="144" customFormat="1" ht="23.1" customHeight="1" x14ac:dyDescent="0.25">
      <c r="A74" s="519" t="s">
        <v>255</v>
      </c>
      <c r="B74" s="2">
        <v>1625</v>
      </c>
      <c r="C74" s="2" t="s">
        <v>395</v>
      </c>
      <c r="D74" s="4" t="s">
        <v>217</v>
      </c>
      <c r="E74" s="116">
        <f t="shared" si="17"/>
        <v>9000</v>
      </c>
      <c r="F74" s="117">
        <f t="shared" si="17"/>
        <v>5400</v>
      </c>
      <c r="G74" s="101"/>
      <c r="H74" s="2"/>
      <c r="I74" s="233"/>
      <c r="J74" s="71"/>
      <c r="K74" s="202">
        <f t="shared" si="2"/>
        <v>9000</v>
      </c>
      <c r="L74" s="202">
        <f t="shared" si="2"/>
        <v>5400</v>
      </c>
      <c r="M74" s="51"/>
      <c r="N74" s="13">
        <f t="shared" si="3"/>
        <v>8941.7749999999996</v>
      </c>
      <c r="O74" s="13">
        <f t="shared" si="4"/>
        <v>5365.0650000000005</v>
      </c>
      <c r="P74" s="51"/>
      <c r="Q74" s="605">
        <v>3576.71</v>
      </c>
      <c r="R74" s="587">
        <v>3576.71</v>
      </c>
      <c r="S74" s="587">
        <v>3576.71</v>
      </c>
      <c r="T74" s="587">
        <v>3576.71</v>
      </c>
      <c r="U74" s="562">
        <v>3251.56</v>
      </c>
      <c r="V74" s="562">
        <v>3251.56</v>
      </c>
      <c r="W74" s="554">
        <v>3251.56</v>
      </c>
      <c r="X74" s="529">
        <v>3251.56</v>
      </c>
      <c r="Y74" s="520">
        <v>3010.71</v>
      </c>
      <c r="Z74" s="482">
        <v>2787.69</v>
      </c>
      <c r="AA74" s="467">
        <v>2787.69</v>
      </c>
      <c r="AB74" s="398">
        <v>2267.44800975</v>
      </c>
      <c r="AC74" s="400">
        <v>2267.44800975</v>
      </c>
      <c r="AD74" s="410">
        <v>2267.44800975</v>
      </c>
      <c r="AE74" s="410">
        <v>2267.44800975</v>
      </c>
      <c r="AF74" s="367">
        <v>2061.3163724999999</v>
      </c>
      <c r="AG74" s="300">
        <v>1649.0530979999999</v>
      </c>
      <c r="AH74" s="289">
        <v>1649.0530979999999</v>
      </c>
      <c r="AI74" s="277">
        <v>1319.2424784</v>
      </c>
      <c r="AJ74" s="263">
        <v>1319.2424784</v>
      </c>
      <c r="AK74" s="263">
        <v>1319.2424784</v>
      </c>
      <c r="AL74" s="208">
        <v>1199.311344</v>
      </c>
      <c r="AM74" s="208">
        <v>1199.311344</v>
      </c>
      <c r="AN74" s="208">
        <v>1199.311344</v>
      </c>
      <c r="AO74" s="208">
        <v>1199.311344</v>
      </c>
      <c r="AP74" s="208">
        <v>1081.6300000000001</v>
      </c>
      <c r="AQ74" s="190">
        <v>865.30400000000009</v>
      </c>
      <c r="AR74" s="312">
        <f t="shared" ca="1" si="0"/>
        <v>1</v>
      </c>
      <c r="AS74" s="144">
        <f t="shared" ca="1" si="5"/>
        <v>0</v>
      </c>
      <c r="AT74" s="34"/>
      <c r="AU74" s="34"/>
      <c r="AV74" s="34"/>
      <c r="AW74" s="34"/>
      <c r="AX74" s="34"/>
      <c r="AY74" s="34"/>
    </row>
    <row r="75" spans="1:51" s="144" customFormat="1" ht="23.1" customHeight="1" x14ac:dyDescent="0.25">
      <c r="A75" s="519" t="s">
        <v>255</v>
      </c>
      <c r="B75" s="2">
        <v>1626</v>
      </c>
      <c r="C75" s="2" t="s">
        <v>396</v>
      </c>
      <c r="D75" s="4" t="s">
        <v>218</v>
      </c>
      <c r="E75" s="116">
        <f t="shared" si="17"/>
        <v>13100</v>
      </c>
      <c r="F75" s="117">
        <f t="shared" si="17"/>
        <v>7900</v>
      </c>
      <c r="G75" s="101"/>
      <c r="H75" s="2"/>
      <c r="I75" s="2"/>
      <c r="J75" s="71"/>
      <c r="K75" s="202">
        <f t="shared" si="2"/>
        <v>13100</v>
      </c>
      <c r="L75" s="202">
        <f t="shared" si="2"/>
        <v>7900</v>
      </c>
      <c r="M75" s="51"/>
      <c r="N75" s="13">
        <f t="shared" si="3"/>
        <v>13068.125</v>
      </c>
      <c r="O75" s="13">
        <f t="shared" si="4"/>
        <v>7840.875</v>
      </c>
      <c r="P75" s="51"/>
      <c r="Q75" s="605">
        <v>5227.25</v>
      </c>
      <c r="R75" s="587">
        <v>5227.25</v>
      </c>
      <c r="S75" s="587">
        <v>5227.25</v>
      </c>
      <c r="T75" s="587">
        <v>5227.25</v>
      </c>
      <c r="U75" s="562">
        <v>4752.04</v>
      </c>
      <c r="V75" s="562">
        <v>4752.04</v>
      </c>
      <c r="W75" s="554">
        <v>4752.04</v>
      </c>
      <c r="X75" s="529">
        <v>4752.04</v>
      </c>
      <c r="Y75" s="520">
        <v>4400.03</v>
      </c>
      <c r="Z75" s="482">
        <v>4074.11</v>
      </c>
      <c r="AA75" s="467">
        <v>4074.11</v>
      </c>
      <c r="AB75" s="398">
        <v>3313.805049843751</v>
      </c>
      <c r="AC75" s="400">
        <v>3313.805049843751</v>
      </c>
      <c r="AD75" s="410">
        <v>3313.805049843751</v>
      </c>
      <c r="AE75" s="410">
        <v>3313.805049843751</v>
      </c>
      <c r="AF75" s="367">
        <v>3012.5500453125005</v>
      </c>
      <c r="AG75" s="300">
        <v>2410.0400362500004</v>
      </c>
      <c r="AH75" s="289">
        <v>2410.0400362500004</v>
      </c>
      <c r="AI75" s="277">
        <v>1928.0320290000004</v>
      </c>
      <c r="AJ75" s="263">
        <v>1928.0320290000004</v>
      </c>
      <c r="AK75" s="263">
        <v>1928.0320290000004</v>
      </c>
      <c r="AL75" s="208">
        <v>1752.7563900000002</v>
      </c>
      <c r="AM75" s="208">
        <v>1752.7563900000002</v>
      </c>
      <c r="AN75" s="208">
        <v>1752.7563900000002</v>
      </c>
      <c r="AO75" s="208">
        <v>1752.7563900000002</v>
      </c>
      <c r="AP75" s="208">
        <v>1580.7687500000002</v>
      </c>
      <c r="AQ75" s="190">
        <v>1264.6150000000002</v>
      </c>
      <c r="AR75" s="312">
        <f t="shared" ca="1" si="0"/>
        <v>1</v>
      </c>
      <c r="AS75" s="144">
        <f t="shared" ca="1" si="5"/>
        <v>0</v>
      </c>
      <c r="AT75" s="34"/>
      <c r="AU75" s="34"/>
      <c r="AV75" s="34"/>
      <c r="AW75" s="34"/>
      <c r="AX75" s="34"/>
      <c r="AY75" s="34"/>
    </row>
    <row r="76" spans="1:51" s="144" customFormat="1" ht="23.1" customHeight="1" x14ac:dyDescent="0.25">
      <c r="A76" s="519" t="s">
        <v>255</v>
      </c>
      <c r="B76" s="2">
        <v>1623</v>
      </c>
      <c r="C76" s="2" t="s">
        <v>393</v>
      </c>
      <c r="D76" s="4" t="s">
        <v>964</v>
      </c>
      <c r="E76" s="116">
        <f t="shared" si="17"/>
        <v>11500</v>
      </c>
      <c r="F76" s="117">
        <f t="shared" si="17"/>
        <v>6900</v>
      </c>
      <c r="G76" s="101"/>
      <c r="H76" s="2"/>
      <c r="I76" s="2"/>
      <c r="J76" s="71"/>
      <c r="K76" s="202">
        <f t="shared" si="2"/>
        <v>11500</v>
      </c>
      <c r="L76" s="202">
        <f t="shared" si="2"/>
        <v>6900</v>
      </c>
      <c r="M76" s="51"/>
      <c r="N76" s="13">
        <f t="shared" si="3"/>
        <v>11429.475</v>
      </c>
      <c r="O76" s="13">
        <f t="shared" si="4"/>
        <v>6857.6849999999995</v>
      </c>
      <c r="P76" s="51"/>
      <c r="Q76" s="605">
        <v>4571.79</v>
      </c>
      <c r="R76" s="587">
        <v>4571.79</v>
      </c>
      <c r="S76" s="587">
        <v>4571.79</v>
      </c>
      <c r="T76" s="587">
        <v>4571.79</v>
      </c>
      <c r="U76" s="562">
        <v>4156.17</v>
      </c>
      <c r="V76" s="562">
        <v>4156.17</v>
      </c>
      <c r="W76" s="554">
        <v>4156.17</v>
      </c>
      <c r="X76" s="529">
        <v>1225.3599999999999</v>
      </c>
      <c r="Y76" s="520">
        <v>1134.5899999999999</v>
      </c>
      <c r="Z76" s="482">
        <v>1050.55</v>
      </c>
      <c r="AA76" s="467">
        <v>1050.55</v>
      </c>
      <c r="AB76" s="398">
        <v>854.50137609375008</v>
      </c>
      <c r="AC76" s="400">
        <v>854.50137609375008</v>
      </c>
      <c r="AD76" s="410">
        <v>854.50137609375008</v>
      </c>
      <c r="AE76" s="410">
        <v>854.50137609375008</v>
      </c>
      <c r="AF76" s="367">
        <v>776.81943281250005</v>
      </c>
      <c r="AG76" s="300">
        <v>621.45554625</v>
      </c>
      <c r="AH76" s="289">
        <v>621.45554625</v>
      </c>
      <c r="AI76" s="277">
        <v>497.16443700000002</v>
      </c>
      <c r="AJ76" s="263">
        <v>497.16443700000002</v>
      </c>
      <c r="AK76" s="263">
        <v>497.16443700000002</v>
      </c>
      <c r="AL76" s="208">
        <v>451.96767</v>
      </c>
      <c r="AM76" s="208">
        <v>451.96767</v>
      </c>
      <c r="AN76" s="208">
        <v>451.96767</v>
      </c>
      <c r="AO76" s="208">
        <v>451.96767</v>
      </c>
      <c r="AP76" s="208">
        <v>407.61875000000003</v>
      </c>
      <c r="AQ76" s="190">
        <v>326.09500000000003</v>
      </c>
      <c r="AR76" s="312">
        <f t="shared" ca="1" si="0"/>
        <v>1</v>
      </c>
      <c r="AS76" s="144">
        <f t="shared" ca="1" si="5"/>
        <v>0</v>
      </c>
      <c r="AT76" s="34"/>
      <c r="AU76" s="34"/>
      <c r="AV76" s="34"/>
      <c r="AW76" s="34"/>
      <c r="AX76" s="34"/>
      <c r="AY76" s="34"/>
    </row>
    <row r="77" spans="1:51" s="144" customFormat="1" ht="23.1" hidden="1" customHeight="1" x14ac:dyDescent="0.25">
      <c r="A77" s="519" t="s">
        <v>255</v>
      </c>
      <c r="B77" s="2">
        <v>1624</v>
      </c>
      <c r="C77" s="2" t="s">
        <v>394</v>
      </c>
      <c r="D77" s="4" t="s">
        <v>965</v>
      </c>
      <c r="E77" s="116">
        <f t="shared" si="17"/>
        <v>14900</v>
      </c>
      <c r="F77" s="117">
        <f t="shared" si="17"/>
        <v>9000</v>
      </c>
      <c r="G77" s="101"/>
      <c r="H77" s="2"/>
      <c r="I77" s="2"/>
      <c r="J77" s="71"/>
      <c r="K77" s="202">
        <f t="shared" si="2"/>
        <v>14900</v>
      </c>
      <c r="L77" s="202">
        <f t="shared" si="2"/>
        <v>9000</v>
      </c>
      <c r="M77" s="51"/>
      <c r="N77" s="13">
        <f t="shared" si="3"/>
        <v>14875.875</v>
      </c>
      <c r="O77" s="13">
        <f t="shared" si="4"/>
        <v>8925.5250000000015</v>
      </c>
      <c r="P77" s="51"/>
      <c r="Q77" s="554">
        <v>5950.35</v>
      </c>
      <c r="R77" s="554">
        <v>5950.35</v>
      </c>
      <c r="S77" s="554">
        <v>5950.35</v>
      </c>
      <c r="T77" s="554">
        <v>5950.35</v>
      </c>
      <c r="U77" s="554">
        <v>5950.35</v>
      </c>
      <c r="V77" s="554">
        <v>5950.35</v>
      </c>
      <c r="W77" s="554">
        <v>5950.35</v>
      </c>
      <c r="X77" s="529">
        <v>2101.02</v>
      </c>
      <c r="Y77" s="520">
        <v>1945.39</v>
      </c>
      <c r="Z77" s="482">
        <v>1801.28</v>
      </c>
      <c r="AA77" s="467">
        <v>1801.28</v>
      </c>
      <c r="AB77" s="398">
        <v>1465.1189220937504</v>
      </c>
      <c r="AC77" s="400">
        <v>1465.1189220937504</v>
      </c>
      <c r="AD77" s="410">
        <v>1465.1189220937504</v>
      </c>
      <c r="AE77" s="410">
        <v>1465.1189220937504</v>
      </c>
      <c r="AF77" s="367">
        <v>1331.9262928125002</v>
      </c>
      <c r="AG77" s="300">
        <v>1065.5410342500002</v>
      </c>
      <c r="AH77" s="289">
        <v>1065.5410342500002</v>
      </c>
      <c r="AI77" s="277">
        <v>852.43282740000006</v>
      </c>
      <c r="AJ77" s="263">
        <v>852.43282740000006</v>
      </c>
      <c r="AK77" s="263">
        <v>852.43282740000006</v>
      </c>
      <c r="AL77" s="208">
        <v>774.93893400000002</v>
      </c>
      <c r="AM77" s="208">
        <v>774.93893400000002</v>
      </c>
      <c r="AN77" s="208">
        <v>774.93893400000002</v>
      </c>
      <c r="AO77" s="208">
        <v>774.93893400000002</v>
      </c>
      <c r="AP77" s="208">
        <v>698.89875000000006</v>
      </c>
      <c r="AQ77" s="190">
        <v>559.11900000000003</v>
      </c>
      <c r="AR77" s="312">
        <f t="shared" ref="AR77:AR114" ca="1" si="18">Q77/OFFSET(Q77,0,1)</f>
        <v>1</v>
      </c>
      <c r="AS77" s="144">
        <f t="shared" ca="1" si="5"/>
        <v>0</v>
      </c>
      <c r="AT77" s="34"/>
      <c r="AU77" s="34"/>
      <c r="AV77" s="34"/>
      <c r="AW77" s="34"/>
      <c r="AX77" s="34"/>
      <c r="AY77" s="34"/>
    </row>
    <row r="78" spans="1:51" s="144" customFormat="1" ht="23.1" hidden="1" customHeight="1" x14ac:dyDescent="0.25">
      <c r="A78" s="519" t="s">
        <v>255</v>
      </c>
      <c r="B78" s="2">
        <v>1625</v>
      </c>
      <c r="C78" s="2" t="s">
        <v>395</v>
      </c>
      <c r="D78" s="4" t="s">
        <v>966</v>
      </c>
      <c r="E78" s="116">
        <f t="shared" si="17"/>
        <v>20000</v>
      </c>
      <c r="F78" s="117">
        <f t="shared" si="17"/>
        <v>12000</v>
      </c>
      <c r="G78" s="101"/>
      <c r="H78" s="2"/>
      <c r="I78" s="233"/>
      <c r="J78" s="71"/>
      <c r="K78" s="202">
        <f t="shared" ref="K78:L147" si="19">MROUND(N78+48,100)</f>
        <v>20000</v>
      </c>
      <c r="L78" s="202">
        <f t="shared" si="19"/>
        <v>12000</v>
      </c>
      <c r="M78" s="51"/>
      <c r="N78" s="13">
        <f t="shared" ref="N78:N79" si="20">Q78*$N$7</f>
        <v>19909.024999999998</v>
      </c>
      <c r="O78" s="13">
        <f t="shared" ref="O78:O79" si="21">Q78*$O$7</f>
        <v>11945.414999999999</v>
      </c>
      <c r="P78" s="51"/>
      <c r="Q78" s="554">
        <v>7963.61</v>
      </c>
      <c r="R78" s="554">
        <v>7963.61</v>
      </c>
      <c r="S78" s="554">
        <v>7963.61</v>
      </c>
      <c r="T78" s="554">
        <v>7963.61</v>
      </c>
      <c r="U78" s="554">
        <v>7963.61</v>
      </c>
      <c r="V78" s="554">
        <v>7963.61</v>
      </c>
      <c r="W78" s="554">
        <v>7963.61</v>
      </c>
      <c r="X78" s="529">
        <v>3251.56</v>
      </c>
      <c r="Y78" s="520">
        <v>3010.71</v>
      </c>
      <c r="Z78" s="482">
        <v>2787.69</v>
      </c>
      <c r="AA78" s="467">
        <v>2787.69</v>
      </c>
      <c r="AB78" s="398">
        <v>2267.44800975</v>
      </c>
      <c r="AC78" s="400">
        <v>2267.44800975</v>
      </c>
      <c r="AD78" s="410">
        <v>2267.44800975</v>
      </c>
      <c r="AE78" s="410">
        <v>2267.44800975</v>
      </c>
      <c r="AF78" s="367">
        <v>2061.3163724999999</v>
      </c>
      <c r="AG78" s="300">
        <v>1649.0530979999999</v>
      </c>
      <c r="AH78" s="289">
        <v>1649.0530979999999</v>
      </c>
      <c r="AI78" s="277">
        <v>1319.2424784</v>
      </c>
      <c r="AJ78" s="263">
        <v>1319.2424784</v>
      </c>
      <c r="AK78" s="263">
        <v>1319.2424784</v>
      </c>
      <c r="AL78" s="208">
        <v>1199.311344</v>
      </c>
      <c r="AM78" s="208">
        <v>1199.311344</v>
      </c>
      <c r="AN78" s="208">
        <v>1199.311344</v>
      </c>
      <c r="AO78" s="208">
        <v>1199.311344</v>
      </c>
      <c r="AP78" s="208">
        <v>1081.6300000000001</v>
      </c>
      <c r="AQ78" s="190">
        <v>865.30400000000009</v>
      </c>
      <c r="AR78" s="312">
        <f t="shared" ca="1" si="18"/>
        <v>1</v>
      </c>
      <c r="AS78" s="144">
        <f t="shared" ref="AS78:AS141" ca="1" si="22">IF(AR78&gt;1,"IIIIIIII",0)</f>
        <v>0</v>
      </c>
      <c r="AT78" s="34"/>
      <c r="AU78" s="34"/>
      <c r="AV78" s="34"/>
      <c r="AW78" s="34"/>
      <c r="AX78" s="34"/>
      <c r="AY78" s="34"/>
    </row>
    <row r="79" spans="1:51" s="144" customFormat="1" ht="23.1" hidden="1" customHeight="1" x14ac:dyDescent="0.25">
      <c r="A79" s="519" t="s">
        <v>255</v>
      </c>
      <c r="B79" s="2">
        <v>1626</v>
      </c>
      <c r="C79" s="2" t="s">
        <v>396</v>
      </c>
      <c r="D79" s="4" t="s">
        <v>967</v>
      </c>
      <c r="E79" s="116">
        <f t="shared" si="17"/>
        <v>1500</v>
      </c>
      <c r="F79" s="117">
        <f t="shared" si="17"/>
        <v>900</v>
      </c>
      <c r="G79" s="101"/>
      <c r="H79" s="2"/>
      <c r="I79" s="2"/>
      <c r="J79" s="71"/>
      <c r="K79" s="202">
        <f t="shared" si="19"/>
        <v>1500</v>
      </c>
      <c r="L79" s="202">
        <f t="shared" si="19"/>
        <v>900</v>
      </c>
      <c r="M79" s="51"/>
      <c r="N79" s="13">
        <f t="shared" si="20"/>
        <v>1447.7</v>
      </c>
      <c r="O79" s="13">
        <f t="shared" si="21"/>
        <v>868.62000000000012</v>
      </c>
      <c r="P79" s="51"/>
      <c r="Q79" s="554">
        <v>579.08000000000004</v>
      </c>
      <c r="R79" s="554">
        <v>579.08000000000004</v>
      </c>
      <c r="S79" s="554">
        <v>579.08000000000004</v>
      </c>
      <c r="T79" s="554">
        <v>579.08000000000004</v>
      </c>
      <c r="U79" s="554">
        <v>579.08000000000004</v>
      </c>
      <c r="V79" s="554">
        <v>579.08000000000004</v>
      </c>
      <c r="W79" s="554">
        <v>579.08000000000004</v>
      </c>
      <c r="X79" s="529">
        <v>4752.04</v>
      </c>
      <c r="Y79" s="520">
        <v>4400.03</v>
      </c>
      <c r="Z79" s="482">
        <v>4074.11</v>
      </c>
      <c r="AA79" s="467">
        <v>4074.11</v>
      </c>
      <c r="AB79" s="398">
        <v>3313.805049843751</v>
      </c>
      <c r="AC79" s="400">
        <v>3313.805049843751</v>
      </c>
      <c r="AD79" s="410">
        <v>3313.805049843751</v>
      </c>
      <c r="AE79" s="410">
        <v>3313.805049843751</v>
      </c>
      <c r="AF79" s="367">
        <v>3012.5500453125005</v>
      </c>
      <c r="AG79" s="300">
        <v>2410.0400362500004</v>
      </c>
      <c r="AH79" s="289">
        <v>2410.0400362500004</v>
      </c>
      <c r="AI79" s="277">
        <v>1928.0320290000004</v>
      </c>
      <c r="AJ79" s="263">
        <v>1928.0320290000004</v>
      </c>
      <c r="AK79" s="263">
        <v>1928.0320290000004</v>
      </c>
      <c r="AL79" s="208">
        <v>1752.7563900000002</v>
      </c>
      <c r="AM79" s="208">
        <v>1752.7563900000002</v>
      </c>
      <c r="AN79" s="208">
        <v>1752.7563900000002</v>
      </c>
      <c r="AO79" s="208">
        <v>1752.7563900000002</v>
      </c>
      <c r="AP79" s="208">
        <v>1580.7687500000002</v>
      </c>
      <c r="AQ79" s="190">
        <v>1264.6150000000002</v>
      </c>
      <c r="AR79" s="312">
        <f t="shared" ca="1" si="18"/>
        <v>1</v>
      </c>
      <c r="AS79" s="144">
        <f t="shared" ca="1" si="22"/>
        <v>0</v>
      </c>
      <c r="AT79" s="34"/>
      <c r="AU79" s="34"/>
      <c r="AV79" s="34"/>
      <c r="AW79" s="34"/>
      <c r="AX79" s="34"/>
      <c r="AY79" s="34"/>
    </row>
    <row r="80" spans="1:51" s="144" customFormat="1" ht="20.100000000000001" customHeight="1" x14ac:dyDescent="0.25">
      <c r="A80" s="2"/>
      <c r="B80" s="2"/>
      <c r="C80" s="2"/>
      <c r="D80" s="136"/>
      <c r="E80" s="138"/>
      <c r="F80" s="139"/>
      <c r="G80" s="99"/>
      <c r="H80" s="2"/>
      <c r="I80" s="2"/>
      <c r="J80" s="34"/>
      <c r="K80" s="202">
        <f t="shared" si="19"/>
        <v>0</v>
      </c>
      <c r="L80" s="202">
        <f t="shared" si="19"/>
        <v>0</v>
      </c>
      <c r="M80" s="2"/>
      <c r="N80" s="13"/>
      <c r="O80" s="13"/>
      <c r="P80" s="2"/>
      <c r="Q80" s="398"/>
      <c r="R80" s="398"/>
      <c r="S80" s="398"/>
      <c r="T80" s="398"/>
      <c r="U80" s="398"/>
      <c r="V80" s="398"/>
      <c r="W80" s="398"/>
      <c r="X80" s="398"/>
      <c r="Y80" s="398"/>
      <c r="Z80" s="398"/>
      <c r="AA80" s="398"/>
      <c r="AB80" s="398"/>
      <c r="AC80" s="400"/>
      <c r="AD80" s="400"/>
      <c r="AE80" s="400"/>
      <c r="AF80" s="332"/>
      <c r="AG80" s="341"/>
      <c r="AH80" s="322">
        <v>0</v>
      </c>
      <c r="AI80" s="279"/>
      <c r="AJ80" s="211"/>
      <c r="AK80" s="211"/>
      <c r="AL80" s="209"/>
      <c r="AM80" s="209"/>
      <c r="AN80" s="209"/>
      <c r="AO80" s="209"/>
      <c r="AP80" s="209"/>
      <c r="AQ80" s="191"/>
      <c r="AR80" s="312"/>
      <c r="AS80" s="144">
        <f t="shared" si="22"/>
        <v>0</v>
      </c>
      <c r="AT80" s="34"/>
      <c r="AU80" s="34"/>
      <c r="AV80" s="34"/>
      <c r="AW80" s="34"/>
      <c r="AX80" s="34"/>
      <c r="AY80" s="34"/>
    </row>
    <row r="81" spans="1:51" s="144" customFormat="1" ht="23.1" customHeight="1" x14ac:dyDescent="0.25">
      <c r="A81" s="2"/>
      <c r="B81" s="2"/>
      <c r="C81" s="2"/>
      <c r="D81" s="615" t="s">
        <v>57</v>
      </c>
      <c r="E81" s="615"/>
      <c r="F81" s="615"/>
      <c r="G81" s="615"/>
      <c r="H81" s="615"/>
      <c r="I81" s="615"/>
      <c r="J81" s="34"/>
      <c r="K81" s="202">
        <f t="shared" si="19"/>
        <v>0</v>
      </c>
      <c r="L81" s="202">
        <f t="shared" si="19"/>
        <v>0</v>
      </c>
      <c r="M81" s="2"/>
      <c r="N81" s="13"/>
      <c r="O81" s="13"/>
      <c r="P81" s="2"/>
      <c r="Q81" s="606">
        <v>45663</v>
      </c>
      <c r="R81" s="588">
        <v>45589</v>
      </c>
      <c r="S81" s="588">
        <v>45589</v>
      </c>
      <c r="T81" s="588">
        <v>45589</v>
      </c>
      <c r="U81" s="571">
        <v>45569</v>
      </c>
      <c r="V81" s="571">
        <v>45569</v>
      </c>
      <c r="W81" s="553">
        <v>45483</v>
      </c>
      <c r="X81" s="476">
        <v>45455</v>
      </c>
      <c r="Y81" s="476">
        <v>45425</v>
      </c>
      <c r="Z81" s="476">
        <v>45394</v>
      </c>
      <c r="AA81" s="473">
        <v>220324</v>
      </c>
      <c r="AB81" s="398"/>
      <c r="AC81" s="400"/>
      <c r="AD81" s="400"/>
      <c r="AE81" s="400"/>
      <c r="AF81" s="332"/>
      <c r="AG81" s="341"/>
      <c r="AH81" s="322"/>
      <c r="AI81" s="279"/>
      <c r="AJ81" s="211"/>
      <c r="AK81" s="211"/>
      <c r="AL81" s="209"/>
      <c r="AM81" s="209"/>
      <c r="AN81" s="209"/>
      <c r="AO81" s="209"/>
      <c r="AP81" s="209"/>
      <c r="AQ81" s="191"/>
      <c r="AR81" s="312"/>
      <c r="AS81" s="144">
        <f t="shared" si="22"/>
        <v>0</v>
      </c>
      <c r="AT81" s="34"/>
      <c r="AU81" s="34"/>
      <c r="AV81" s="34"/>
      <c r="AW81" s="34"/>
      <c r="AX81" s="34"/>
      <c r="AY81" s="34"/>
    </row>
    <row r="82" spans="1:51" s="144" customFormat="1" ht="23.1" customHeight="1" x14ac:dyDescent="0.25">
      <c r="A82" s="449"/>
      <c r="B82" s="2">
        <v>1903</v>
      </c>
      <c r="C82" s="2" t="s">
        <v>419</v>
      </c>
      <c r="D82" s="4" t="s">
        <v>126</v>
      </c>
      <c r="E82" s="116">
        <f t="shared" ref="E82:F84" si="23">K82</f>
        <v>4300</v>
      </c>
      <c r="F82" s="117">
        <f t="shared" si="23"/>
        <v>2600</v>
      </c>
      <c r="G82" s="101"/>
      <c r="H82" s="2"/>
      <c r="I82" s="2"/>
      <c r="J82" s="33"/>
      <c r="K82" s="202">
        <f t="shared" si="19"/>
        <v>4300</v>
      </c>
      <c r="L82" s="202">
        <f t="shared" si="19"/>
        <v>2600</v>
      </c>
      <c r="M82" s="51"/>
      <c r="N82" s="13">
        <f t="shared" ref="N82:N153" si="24">Q82*$N$7</f>
        <v>4203.2</v>
      </c>
      <c r="O82" s="13">
        <f t="shared" ref="O82:O153" si="25">Q82*$O$7</f>
        <v>2521.92</v>
      </c>
      <c r="P82" s="51"/>
      <c r="Q82" s="605">
        <v>1681.28</v>
      </c>
      <c r="R82" s="587">
        <v>1681.28</v>
      </c>
      <c r="S82" s="587">
        <v>1681.28</v>
      </c>
      <c r="T82" s="587">
        <v>1681.28</v>
      </c>
      <c r="U82" s="562">
        <v>1528.44</v>
      </c>
      <c r="V82" s="562">
        <v>1528.44</v>
      </c>
      <c r="W82" s="554">
        <v>1528.44</v>
      </c>
      <c r="X82" s="477">
        <v>1528.44</v>
      </c>
      <c r="Y82" s="477">
        <v>1528.44</v>
      </c>
      <c r="Z82" s="477">
        <v>1528.44</v>
      </c>
      <c r="AA82" s="450">
        <v>1415.2270000000001</v>
      </c>
      <c r="AB82" s="450">
        <v>1415.2270000000001</v>
      </c>
      <c r="AC82" s="436">
        <v>1286.57</v>
      </c>
      <c r="AD82" s="409">
        <v>1286.57</v>
      </c>
      <c r="AE82" s="409">
        <v>1286.57</v>
      </c>
      <c r="AF82" s="367">
        <v>1173.875</v>
      </c>
      <c r="AG82" s="305">
        <v>939.1</v>
      </c>
      <c r="AH82" s="289">
        <v>898.27375000000006</v>
      </c>
      <c r="AI82" s="277">
        <v>718.61900000000003</v>
      </c>
      <c r="AJ82" s="263">
        <v>718.61900000000003</v>
      </c>
      <c r="AK82" s="263">
        <v>718.61900000000003</v>
      </c>
      <c r="AL82" s="208">
        <v>646.76303999999993</v>
      </c>
      <c r="AM82" s="208">
        <v>646.76303999999993</v>
      </c>
      <c r="AN82" s="208">
        <v>646.76303999999993</v>
      </c>
      <c r="AO82" s="208">
        <v>646.76303999999993</v>
      </c>
      <c r="AP82" s="208">
        <v>583.29999999999995</v>
      </c>
      <c r="AQ82" s="191">
        <v>466.64</v>
      </c>
      <c r="AR82" s="312">
        <f t="shared" ca="1" si="18"/>
        <v>1</v>
      </c>
      <c r="AS82" s="144">
        <f t="shared" ca="1" si="22"/>
        <v>0</v>
      </c>
      <c r="AT82" s="34"/>
      <c r="AU82" s="34"/>
      <c r="AV82" s="34"/>
      <c r="AW82" s="34"/>
      <c r="AX82" s="34"/>
      <c r="AY82" s="34"/>
    </row>
    <row r="83" spans="1:51" s="144" customFormat="1" ht="23.1" customHeight="1" x14ac:dyDescent="0.25">
      <c r="A83" s="449"/>
      <c r="B83" s="2">
        <v>1904</v>
      </c>
      <c r="C83" s="2" t="s">
        <v>420</v>
      </c>
      <c r="D83" s="4" t="s">
        <v>127</v>
      </c>
      <c r="E83" s="116">
        <f t="shared" si="23"/>
        <v>4400</v>
      </c>
      <c r="F83" s="117">
        <f t="shared" si="23"/>
        <v>2600</v>
      </c>
      <c r="G83" s="101"/>
      <c r="H83" s="2"/>
      <c r="I83" s="2"/>
      <c r="J83" s="33"/>
      <c r="K83" s="202">
        <f t="shared" si="19"/>
        <v>4400</v>
      </c>
      <c r="L83" s="202">
        <f t="shared" si="19"/>
        <v>2600</v>
      </c>
      <c r="M83" s="51"/>
      <c r="N83" s="13">
        <f t="shared" si="24"/>
        <v>4315.2249999999995</v>
      </c>
      <c r="O83" s="13">
        <f t="shared" si="25"/>
        <v>2589.1349999999998</v>
      </c>
      <c r="P83" s="51"/>
      <c r="Q83" s="605">
        <v>1726.09</v>
      </c>
      <c r="R83" s="587">
        <v>1726.09</v>
      </c>
      <c r="S83" s="587">
        <v>1726.09</v>
      </c>
      <c r="T83" s="587">
        <v>1726.09</v>
      </c>
      <c r="U83" s="562">
        <v>1569.17</v>
      </c>
      <c r="V83" s="562">
        <v>1569.17</v>
      </c>
      <c r="W83" s="554">
        <v>1569.17</v>
      </c>
      <c r="X83" s="477">
        <v>1569.17</v>
      </c>
      <c r="Y83" s="477">
        <v>1569.17</v>
      </c>
      <c r="Z83" s="477">
        <v>1569.17</v>
      </c>
      <c r="AA83" s="450">
        <v>1452.9459999999999</v>
      </c>
      <c r="AB83" s="450">
        <v>1452.9459999999999</v>
      </c>
      <c r="AC83" s="436">
        <v>1320.86</v>
      </c>
      <c r="AD83" s="409">
        <v>1320.86</v>
      </c>
      <c r="AE83" s="409">
        <v>1320.86</v>
      </c>
      <c r="AF83" s="367">
        <v>1205.1624999999999</v>
      </c>
      <c r="AG83" s="305">
        <v>964.13</v>
      </c>
      <c r="AH83" s="289">
        <v>922.21250000000009</v>
      </c>
      <c r="AI83" s="277">
        <v>737.7700000000001</v>
      </c>
      <c r="AJ83" s="263">
        <v>737.7700000000001</v>
      </c>
      <c r="AK83" s="263">
        <v>737.7700000000001</v>
      </c>
      <c r="AL83" s="208">
        <v>663.99101999999993</v>
      </c>
      <c r="AM83" s="208">
        <v>663.99101999999993</v>
      </c>
      <c r="AN83" s="208">
        <v>663.99101999999993</v>
      </c>
      <c r="AO83" s="208">
        <v>663.99101999999993</v>
      </c>
      <c r="AP83" s="208">
        <v>598.83749999999998</v>
      </c>
      <c r="AQ83" s="191">
        <v>479.07</v>
      </c>
      <c r="AR83" s="312">
        <f t="shared" ca="1" si="18"/>
        <v>1</v>
      </c>
      <c r="AS83" s="144">
        <f t="shared" ca="1" si="22"/>
        <v>0</v>
      </c>
      <c r="AT83" s="34"/>
      <c r="AU83" s="34"/>
      <c r="AV83" s="34"/>
      <c r="AW83" s="34"/>
      <c r="AX83" s="34"/>
      <c r="AY83" s="34"/>
    </row>
    <row r="84" spans="1:51" s="144" customFormat="1" ht="23.1" customHeight="1" x14ac:dyDescent="0.25">
      <c r="A84" s="449"/>
      <c r="B84" s="2">
        <v>1905</v>
      </c>
      <c r="C84" s="2" t="s">
        <v>421</v>
      </c>
      <c r="D84" s="4" t="s">
        <v>128</v>
      </c>
      <c r="E84" s="116">
        <f t="shared" si="23"/>
        <v>6600</v>
      </c>
      <c r="F84" s="117">
        <f t="shared" si="23"/>
        <v>4000</v>
      </c>
      <c r="G84" s="101"/>
      <c r="H84" s="2"/>
      <c r="I84" s="2"/>
      <c r="J84" s="33"/>
      <c r="K84" s="202">
        <f t="shared" si="19"/>
        <v>6600</v>
      </c>
      <c r="L84" s="202">
        <f t="shared" si="19"/>
        <v>4000</v>
      </c>
      <c r="M84" s="51"/>
      <c r="N84" s="13">
        <f t="shared" si="24"/>
        <v>6558.85</v>
      </c>
      <c r="O84" s="13">
        <f t="shared" si="25"/>
        <v>3935.31</v>
      </c>
      <c r="P84" s="51"/>
      <c r="Q84" s="605">
        <v>2623.54</v>
      </c>
      <c r="R84" s="587">
        <v>2623.54</v>
      </c>
      <c r="S84" s="587">
        <v>2623.54</v>
      </c>
      <c r="T84" s="587">
        <v>2623.54</v>
      </c>
      <c r="U84" s="562">
        <v>2385.0300000000002</v>
      </c>
      <c r="V84" s="562">
        <v>2385.0300000000002</v>
      </c>
      <c r="W84" s="554">
        <v>2385.0300000000002</v>
      </c>
      <c r="X84" s="477">
        <v>2385.0300000000002</v>
      </c>
      <c r="Y84" s="477">
        <v>2385.0300000000002</v>
      </c>
      <c r="Z84" s="477">
        <v>2385.0300000000002</v>
      </c>
      <c r="AA84" s="450">
        <v>2208.3490000000002</v>
      </c>
      <c r="AB84" s="450">
        <v>2208.3490000000002</v>
      </c>
      <c r="AC84" s="436">
        <v>2007.59</v>
      </c>
      <c r="AD84" s="409">
        <v>2007.59</v>
      </c>
      <c r="AE84" s="409">
        <v>2007.59</v>
      </c>
      <c r="AF84" s="367">
        <v>1831.75</v>
      </c>
      <c r="AG84" s="305">
        <v>1465.4</v>
      </c>
      <c r="AH84" s="289">
        <v>1401.7025000000001</v>
      </c>
      <c r="AI84" s="277">
        <v>1121.3620000000001</v>
      </c>
      <c r="AJ84" s="263">
        <v>1121.3620000000001</v>
      </c>
      <c r="AK84" s="263">
        <v>1121.3620000000001</v>
      </c>
      <c r="AL84" s="208">
        <v>1009.2158999999999</v>
      </c>
      <c r="AM84" s="208">
        <v>1009.2158999999999</v>
      </c>
      <c r="AN84" s="208">
        <v>1009.2158999999999</v>
      </c>
      <c r="AO84" s="208">
        <v>1009.2158999999999</v>
      </c>
      <c r="AP84" s="208">
        <v>910.1875</v>
      </c>
      <c r="AQ84" s="191">
        <v>728.15</v>
      </c>
      <c r="AR84" s="312">
        <f t="shared" ca="1" si="18"/>
        <v>1</v>
      </c>
      <c r="AS84" s="144">
        <f t="shared" ca="1" si="22"/>
        <v>0</v>
      </c>
      <c r="AT84" s="34"/>
      <c r="AU84" s="34"/>
      <c r="AV84" s="34"/>
      <c r="AW84" s="34"/>
      <c r="AX84" s="34"/>
      <c r="AY84" s="34"/>
    </row>
    <row r="85" spans="1:51" s="144" customFormat="1" ht="20.100000000000001" customHeight="1" x14ac:dyDescent="0.25">
      <c r="A85" s="2"/>
      <c r="B85" s="2"/>
      <c r="C85" s="2"/>
      <c r="D85" s="136"/>
      <c r="E85" s="138"/>
      <c r="F85" s="139"/>
      <c r="G85" s="99"/>
      <c r="H85" s="2"/>
      <c r="I85" s="2"/>
      <c r="J85" s="34"/>
      <c r="K85" s="202">
        <f t="shared" si="19"/>
        <v>0</v>
      </c>
      <c r="L85" s="202">
        <f t="shared" si="19"/>
        <v>0</v>
      </c>
      <c r="M85" s="2"/>
      <c r="N85" s="13"/>
      <c r="O85" s="13"/>
      <c r="P85" s="2"/>
      <c r="Q85" s="398"/>
      <c r="R85" s="398"/>
      <c r="S85" s="398"/>
      <c r="T85" s="398"/>
      <c r="U85" s="398"/>
      <c r="V85" s="398"/>
      <c r="W85" s="398"/>
      <c r="X85" s="398"/>
      <c r="Y85" s="398"/>
      <c r="Z85" s="398"/>
      <c r="AA85" s="398"/>
      <c r="AB85" s="398"/>
      <c r="AC85" s="400"/>
      <c r="AD85" s="401"/>
      <c r="AE85" s="401"/>
      <c r="AF85" s="329"/>
      <c r="AG85" s="329"/>
      <c r="AH85" s="330"/>
      <c r="AI85" s="280"/>
      <c r="AJ85" s="331"/>
      <c r="AK85" s="331"/>
      <c r="AL85" s="208"/>
      <c r="AM85" s="208"/>
      <c r="AN85" s="208"/>
      <c r="AO85" s="208"/>
      <c r="AP85" s="208"/>
      <c r="AQ85" s="191"/>
      <c r="AR85" s="312"/>
      <c r="AS85" s="144">
        <f t="shared" si="22"/>
        <v>0</v>
      </c>
      <c r="AT85" s="34"/>
      <c r="AU85" s="34"/>
      <c r="AV85" s="34"/>
      <c r="AW85" s="34"/>
      <c r="AX85" s="34"/>
      <c r="AY85" s="34"/>
    </row>
    <row r="86" spans="1:51" s="144" customFormat="1" ht="23.1" customHeight="1" x14ac:dyDescent="0.25">
      <c r="A86" s="2"/>
      <c r="B86" s="2"/>
      <c r="C86" s="2"/>
      <c r="D86" s="615" t="s">
        <v>275</v>
      </c>
      <c r="E86" s="615"/>
      <c r="F86" s="615"/>
      <c r="G86" s="615"/>
      <c r="H86" s="615"/>
      <c r="I86" s="615"/>
      <c r="J86" s="34"/>
      <c r="K86" s="202">
        <f t="shared" si="19"/>
        <v>0</v>
      </c>
      <c r="L86" s="202">
        <f t="shared" si="19"/>
        <v>0</v>
      </c>
      <c r="M86" s="2"/>
      <c r="N86" s="13"/>
      <c r="O86" s="13"/>
      <c r="P86" s="2"/>
      <c r="Q86" s="606">
        <v>45663</v>
      </c>
      <c r="R86" s="588">
        <v>45589</v>
      </c>
      <c r="S86" s="588">
        <v>45589</v>
      </c>
      <c r="T86" s="588">
        <v>45589</v>
      </c>
      <c r="U86" s="571">
        <v>45569</v>
      </c>
      <c r="V86" s="571">
        <v>45569</v>
      </c>
      <c r="W86" s="553">
        <v>45483</v>
      </c>
      <c r="X86" s="521">
        <v>45455</v>
      </c>
      <c r="Y86" s="521">
        <v>45425</v>
      </c>
      <c r="Z86" s="474">
        <v>220324</v>
      </c>
      <c r="AA86" s="474">
        <v>220324</v>
      </c>
      <c r="AB86" s="398"/>
      <c r="AC86" s="400"/>
      <c r="AD86" s="401"/>
      <c r="AE86" s="401"/>
      <c r="AF86" s="329"/>
      <c r="AG86" s="329"/>
      <c r="AH86" s="330"/>
      <c r="AI86" s="280"/>
      <c r="AJ86" s="331"/>
      <c r="AK86" s="331"/>
      <c r="AL86" s="208"/>
      <c r="AM86" s="234"/>
      <c r="AN86" s="208"/>
      <c r="AO86" s="208"/>
      <c r="AP86" s="208"/>
      <c r="AQ86" s="191"/>
      <c r="AR86" s="312"/>
      <c r="AS86" s="144">
        <f t="shared" si="22"/>
        <v>0</v>
      </c>
      <c r="AT86" s="34"/>
      <c r="AU86" s="34"/>
      <c r="AV86" s="34"/>
      <c r="AW86" s="34"/>
      <c r="AX86" s="34"/>
      <c r="AY86" s="34"/>
    </row>
    <row r="87" spans="1:51" s="144" customFormat="1" ht="23.1" customHeight="1" x14ac:dyDescent="0.25">
      <c r="A87" s="516" t="s">
        <v>986</v>
      </c>
      <c r="B87" s="2">
        <v>211</v>
      </c>
      <c r="C87" s="2" t="s">
        <v>307</v>
      </c>
      <c r="D87" s="4" t="s">
        <v>68</v>
      </c>
      <c r="E87" s="116">
        <f t="shared" ref="E87:F89" si="26">K87</f>
        <v>3900</v>
      </c>
      <c r="F87" s="117">
        <f t="shared" si="26"/>
        <v>2400</v>
      </c>
      <c r="G87" s="101"/>
      <c r="H87" s="2"/>
      <c r="I87" s="2"/>
      <c r="J87" s="33"/>
      <c r="K87" s="202">
        <f t="shared" si="19"/>
        <v>3900</v>
      </c>
      <c r="L87" s="202">
        <f t="shared" si="19"/>
        <v>2400</v>
      </c>
      <c r="M87" s="51"/>
      <c r="N87" s="13">
        <f t="shared" si="24"/>
        <v>3837.5</v>
      </c>
      <c r="O87" s="13">
        <f t="shared" si="25"/>
        <v>2302.5</v>
      </c>
      <c r="P87" s="51"/>
      <c r="Q87" s="605">
        <v>1535</v>
      </c>
      <c r="R87" s="587">
        <v>2269.8000000000002</v>
      </c>
      <c r="S87" s="587">
        <v>2269.8000000000002</v>
      </c>
      <c r="T87" s="587">
        <v>2269.8000000000002</v>
      </c>
      <c r="U87" s="562">
        <v>2269.8000000000002</v>
      </c>
      <c r="V87" s="562">
        <v>2269.8000000000002</v>
      </c>
      <c r="W87" s="554">
        <v>2269.8000000000002</v>
      </c>
      <c r="X87" s="522">
        <v>2269.8000000000002</v>
      </c>
      <c r="Y87" s="522">
        <v>2269.8000000000002</v>
      </c>
      <c r="Z87" s="398">
        <v>2269.8000000000002</v>
      </c>
      <c r="AA87" s="398">
        <v>2269.8000000000002</v>
      </c>
      <c r="AB87" s="398">
        <v>2269.8000000000002</v>
      </c>
      <c r="AC87" s="436">
        <v>2269.8000000000002</v>
      </c>
      <c r="AD87" s="399">
        <v>2171.114</v>
      </c>
      <c r="AE87" s="399">
        <v>2171.114</v>
      </c>
      <c r="AF87" s="371">
        <v>1973.74</v>
      </c>
      <c r="AG87" s="303">
        <v>1361.2</v>
      </c>
      <c r="AH87" s="289">
        <v>1361.2</v>
      </c>
      <c r="AI87" s="277">
        <v>1088.96</v>
      </c>
      <c r="AJ87" s="263">
        <v>1088.96</v>
      </c>
      <c r="AK87" s="263">
        <v>1088.96</v>
      </c>
      <c r="AL87" s="208">
        <v>972.29285999999991</v>
      </c>
      <c r="AM87" s="208">
        <v>972.29285999999991</v>
      </c>
      <c r="AN87" s="208">
        <v>972.29285999999991</v>
      </c>
      <c r="AO87" s="208">
        <v>972.29285999999991</v>
      </c>
      <c r="AP87" s="208">
        <v>876.88750000000005</v>
      </c>
      <c r="AQ87" s="191">
        <v>701.51</v>
      </c>
      <c r="AR87" s="312">
        <f t="shared" ca="1" si="18"/>
        <v>0.67627103709577929</v>
      </c>
      <c r="AS87" s="144">
        <f t="shared" ca="1" si="22"/>
        <v>0</v>
      </c>
      <c r="AT87" s="34"/>
      <c r="AU87" s="34"/>
      <c r="AV87" s="34"/>
      <c r="AW87" s="34"/>
      <c r="AX87" s="34"/>
      <c r="AY87" s="34"/>
    </row>
    <row r="88" spans="1:51" s="144" customFormat="1" ht="23.1" customHeight="1" x14ac:dyDescent="0.25">
      <c r="A88" s="516" t="s">
        <v>986</v>
      </c>
      <c r="B88" s="2">
        <v>212</v>
      </c>
      <c r="C88" s="2" t="s">
        <v>308</v>
      </c>
      <c r="D88" s="4" t="s">
        <v>69</v>
      </c>
      <c r="E88" s="116">
        <f t="shared" si="26"/>
        <v>5200</v>
      </c>
      <c r="F88" s="117">
        <f t="shared" si="26"/>
        <v>3200</v>
      </c>
      <c r="G88" s="101"/>
      <c r="H88" s="2"/>
      <c r="I88" s="2"/>
      <c r="J88" s="33"/>
      <c r="K88" s="202">
        <f t="shared" si="19"/>
        <v>5200</v>
      </c>
      <c r="L88" s="202">
        <f t="shared" si="19"/>
        <v>3200</v>
      </c>
      <c r="M88" s="51"/>
      <c r="N88" s="13">
        <f t="shared" si="24"/>
        <v>5175</v>
      </c>
      <c r="O88" s="13">
        <f t="shared" si="25"/>
        <v>3105</v>
      </c>
      <c r="P88" s="51"/>
      <c r="Q88" s="605">
        <v>2070</v>
      </c>
      <c r="R88" s="587">
        <v>3403.75</v>
      </c>
      <c r="S88" s="587">
        <v>3403.75</v>
      </c>
      <c r="T88" s="587">
        <v>3403.75</v>
      </c>
      <c r="U88" s="562">
        <v>3403.75</v>
      </c>
      <c r="V88" s="562">
        <v>3403.75</v>
      </c>
      <c r="W88" s="554">
        <v>3403.75</v>
      </c>
      <c r="X88" s="522">
        <v>3403.75</v>
      </c>
      <c r="Y88" s="522">
        <v>3403.75</v>
      </c>
      <c r="Z88" s="398">
        <v>3403.75</v>
      </c>
      <c r="AA88" s="398">
        <v>3403.75</v>
      </c>
      <c r="AB88" s="398">
        <v>3403.75</v>
      </c>
      <c r="AC88" s="436">
        <v>3403.75</v>
      </c>
      <c r="AD88" s="399">
        <v>3255.7339375000001</v>
      </c>
      <c r="AE88" s="399">
        <v>3255.7339375000001</v>
      </c>
      <c r="AF88" s="371">
        <v>2959.7581249999998</v>
      </c>
      <c r="AG88" s="303">
        <v>2041.2125000000001</v>
      </c>
      <c r="AH88" s="289">
        <v>2041.2125000000001</v>
      </c>
      <c r="AI88" s="277">
        <v>1632.97</v>
      </c>
      <c r="AJ88" s="263">
        <v>1632.97</v>
      </c>
      <c r="AK88" s="263">
        <v>1632.97</v>
      </c>
      <c r="AL88" s="208">
        <v>1458.01656</v>
      </c>
      <c r="AM88" s="208">
        <v>1458.01656</v>
      </c>
      <c r="AN88" s="208">
        <v>1458.01656</v>
      </c>
      <c r="AO88" s="208">
        <v>1458.01656</v>
      </c>
      <c r="AP88" s="208">
        <v>1314.95</v>
      </c>
      <c r="AQ88" s="191">
        <v>1051.96</v>
      </c>
      <c r="AR88" s="312">
        <f t="shared" ca="1" si="18"/>
        <v>0.60815277267719425</v>
      </c>
      <c r="AS88" s="144">
        <f t="shared" ca="1" si="22"/>
        <v>0</v>
      </c>
      <c r="AT88" s="34"/>
      <c r="AU88" s="34"/>
      <c r="AV88" s="34"/>
      <c r="AW88" s="34"/>
      <c r="AX88" s="34"/>
      <c r="AY88" s="34"/>
    </row>
    <row r="89" spans="1:51" s="144" customFormat="1" ht="23.1" customHeight="1" x14ac:dyDescent="0.25">
      <c r="A89" s="516" t="s">
        <v>986</v>
      </c>
      <c r="B89" s="2">
        <v>213</v>
      </c>
      <c r="C89" s="2" t="s">
        <v>309</v>
      </c>
      <c r="D89" s="4" t="s">
        <v>70</v>
      </c>
      <c r="E89" s="116">
        <f t="shared" si="26"/>
        <v>7100</v>
      </c>
      <c r="F89" s="117">
        <f t="shared" si="26"/>
        <v>4300</v>
      </c>
      <c r="G89" s="101"/>
      <c r="H89" s="2"/>
      <c r="I89" s="2"/>
      <c r="J89" s="33"/>
      <c r="K89" s="202">
        <f t="shared" si="19"/>
        <v>7100</v>
      </c>
      <c r="L89" s="202">
        <f t="shared" si="19"/>
        <v>4300</v>
      </c>
      <c r="M89" s="51"/>
      <c r="N89" s="13">
        <f t="shared" si="24"/>
        <v>7075</v>
      </c>
      <c r="O89" s="13">
        <f t="shared" si="25"/>
        <v>4245</v>
      </c>
      <c r="P89" s="51"/>
      <c r="Q89" s="605">
        <v>2830</v>
      </c>
      <c r="R89" s="587">
        <v>4289.25</v>
      </c>
      <c r="S89" s="587">
        <v>4289.25</v>
      </c>
      <c r="T89" s="587">
        <v>4289.25</v>
      </c>
      <c r="U89" s="562">
        <v>4289.25</v>
      </c>
      <c r="V89" s="562">
        <v>4289.25</v>
      </c>
      <c r="W89" s="554">
        <v>4289.25</v>
      </c>
      <c r="X89" s="522">
        <v>4289.25</v>
      </c>
      <c r="Y89" s="522">
        <v>4289.25</v>
      </c>
      <c r="Z89" s="398">
        <v>4289.25</v>
      </c>
      <c r="AA89" s="398">
        <v>4289.25</v>
      </c>
      <c r="AB89" s="398">
        <v>4289.25</v>
      </c>
      <c r="AC89" s="436">
        <v>4289.25</v>
      </c>
      <c r="AD89" s="399">
        <v>4102.7586874999997</v>
      </c>
      <c r="AE89" s="399">
        <v>4102.7586874999997</v>
      </c>
      <c r="AF89" s="371">
        <v>3729.7806249999994</v>
      </c>
      <c r="AG89" s="303">
        <v>2572.2624999999998</v>
      </c>
      <c r="AH89" s="289">
        <v>2572.2624999999998</v>
      </c>
      <c r="AI89" s="277">
        <v>2057.81</v>
      </c>
      <c r="AJ89" s="263">
        <v>2057.81</v>
      </c>
      <c r="AK89" s="263">
        <v>2057.81</v>
      </c>
      <c r="AL89" s="208">
        <v>1837.3231800000001</v>
      </c>
      <c r="AM89" s="208">
        <v>1837.3231800000001</v>
      </c>
      <c r="AN89" s="208">
        <v>1837.3231800000001</v>
      </c>
      <c r="AO89" s="208">
        <v>1837.3231800000001</v>
      </c>
      <c r="AP89" s="208">
        <v>1657.0375000000001</v>
      </c>
      <c r="AQ89" s="191">
        <v>1325.63</v>
      </c>
      <c r="AR89" s="312">
        <f t="shared" ca="1" si="18"/>
        <v>0.65978900740222646</v>
      </c>
      <c r="AS89" s="144">
        <f t="shared" ca="1" si="22"/>
        <v>0</v>
      </c>
      <c r="AT89" s="34"/>
      <c r="AU89" s="34"/>
      <c r="AV89" s="34"/>
      <c r="AW89" s="34"/>
      <c r="AX89" s="34"/>
      <c r="AY89" s="34"/>
    </row>
    <row r="90" spans="1:51" s="144" customFormat="1" ht="20.100000000000001" customHeight="1" x14ac:dyDescent="0.25">
      <c r="A90" s="2"/>
      <c r="B90" s="2"/>
      <c r="C90" s="2"/>
      <c r="D90" s="136"/>
      <c r="E90" s="138"/>
      <c r="F90" s="139"/>
      <c r="G90" s="99"/>
      <c r="H90" s="2"/>
      <c r="I90" s="2"/>
      <c r="J90" s="34"/>
      <c r="K90" s="202">
        <f t="shared" si="19"/>
        <v>0</v>
      </c>
      <c r="L90" s="202">
        <f t="shared" si="19"/>
        <v>0</v>
      </c>
      <c r="M90" s="2"/>
      <c r="N90" s="13"/>
      <c r="O90" s="13"/>
      <c r="P90" s="2"/>
      <c r="Q90" s="398"/>
      <c r="R90" s="398"/>
      <c r="S90" s="398"/>
      <c r="T90" s="398"/>
      <c r="U90" s="398"/>
      <c r="V90" s="398"/>
      <c r="W90" s="398"/>
      <c r="X90" s="398"/>
      <c r="Y90" s="398"/>
      <c r="Z90" s="398"/>
      <c r="AA90" s="398"/>
      <c r="AB90" s="398"/>
      <c r="AC90" s="400"/>
      <c r="AD90" s="400"/>
      <c r="AE90" s="400"/>
      <c r="AF90" s="332"/>
      <c r="AG90" s="332"/>
      <c r="AH90" s="330"/>
      <c r="AI90" s="280"/>
      <c r="AJ90" s="331"/>
      <c r="AK90" s="331"/>
      <c r="AL90" s="208"/>
      <c r="AM90" s="208"/>
      <c r="AN90" s="208"/>
      <c r="AO90" s="208"/>
      <c r="AP90" s="208"/>
      <c r="AQ90" s="191"/>
      <c r="AR90" s="312"/>
      <c r="AS90" s="144">
        <f t="shared" si="22"/>
        <v>0</v>
      </c>
      <c r="AT90" s="34"/>
      <c r="AU90" s="34"/>
      <c r="AV90" s="34"/>
      <c r="AW90" s="34"/>
      <c r="AX90" s="34"/>
      <c r="AY90" s="34"/>
    </row>
    <row r="91" spans="1:51" s="144" customFormat="1" ht="23.1" customHeight="1" x14ac:dyDescent="0.25">
      <c r="A91" s="2"/>
      <c r="B91" s="2"/>
      <c r="C91" s="2"/>
      <c r="D91" s="615" t="s">
        <v>277</v>
      </c>
      <c r="E91" s="615"/>
      <c r="F91" s="615"/>
      <c r="G91" s="615"/>
      <c r="H91" s="615"/>
      <c r="I91" s="615"/>
      <c r="J91" s="34"/>
      <c r="K91" s="202">
        <f t="shared" si="19"/>
        <v>0</v>
      </c>
      <c r="L91" s="202">
        <f t="shared" si="19"/>
        <v>0</v>
      </c>
      <c r="M91" s="2"/>
      <c r="N91" s="13"/>
      <c r="O91" s="13"/>
      <c r="P91" s="2"/>
      <c r="Q91" s="606">
        <v>45663</v>
      </c>
      <c r="R91" s="588">
        <v>45569</v>
      </c>
      <c r="S91" s="588">
        <v>45569</v>
      </c>
      <c r="T91" s="588">
        <v>45569</v>
      </c>
      <c r="U91" s="571">
        <v>45569</v>
      </c>
      <c r="V91" s="571">
        <v>45569</v>
      </c>
      <c r="W91" s="553">
        <v>45483</v>
      </c>
      <c r="X91" s="476">
        <v>45455</v>
      </c>
      <c r="Y91" s="476">
        <v>45425</v>
      </c>
      <c r="Z91" s="476">
        <v>45394</v>
      </c>
      <c r="AA91" s="473">
        <v>220324</v>
      </c>
      <c r="AB91" s="398"/>
      <c r="AC91" s="400"/>
      <c r="AD91" s="400"/>
      <c r="AE91" s="400"/>
      <c r="AF91" s="332"/>
      <c r="AG91" s="332"/>
      <c r="AH91" s="330"/>
      <c r="AI91" s="280"/>
      <c r="AJ91" s="331"/>
      <c r="AK91" s="331"/>
      <c r="AL91" s="208"/>
      <c r="AM91" s="208"/>
      <c r="AN91" s="208"/>
      <c r="AO91" s="208"/>
      <c r="AP91" s="208"/>
      <c r="AQ91" s="191"/>
      <c r="AR91" s="312"/>
      <c r="AS91" s="144">
        <f t="shared" si="22"/>
        <v>0</v>
      </c>
      <c r="AT91" s="34"/>
      <c r="AU91" s="34"/>
      <c r="AV91" s="34"/>
      <c r="AW91" s="34"/>
      <c r="AX91" s="34"/>
      <c r="AY91" s="34"/>
    </row>
    <row r="92" spans="1:51" s="144" customFormat="1" ht="23.1" customHeight="1" x14ac:dyDescent="0.25">
      <c r="A92" s="449"/>
      <c r="B92" s="2">
        <v>1921</v>
      </c>
      <c r="C92" s="2" t="s">
        <v>436</v>
      </c>
      <c r="D92" s="4" t="s">
        <v>138</v>
      </c>
      <c r="E92" s="116">
        <f t="shared" ref="E92:F97" si="27">K92</f>
        <v>3600</v>
      </c>
      <c r="F92" s="117">
        <f t="shared" si="27"/>
        <v>2200</v>
      </c>
      <c r="G92" s="101"/>
      <c r="H92" s="2"/>
      <c r="I92" s="2"/>
      <c r="J92" s="33"/>
      <c r="K92" s="202">
        <f t="shared" si="19"/>
        <v>3600</v>
      </c>
      <c r="L92" s="202">
        <f t="shared" si="19"/>
        <v>2200</v>
      </c>
      <c r="M92" s="51"/>
      <c r="N92" s="13">
        <f t="shared" si="24"/>
        <v>3531.95</v>
      </c>
      <c r="O92" s="13">
        <f t="shared" si="25"/>
        <v>2119.17</v>
      </c>
      <c r="P92" s="51"/>
      <c r="Q92" s="605">
        <v>1412.78</v>
      </c>
      <c r="R92" s="587">
        <v>1412.78</v>
      </c>
      <c r="S92" s="587">
        <v>1412.78</v>
      </c>
      <c r="T92" s="587">
        <v>1412.78</v>
      </c>
      <c r="U92" s="562">
        <v>1284.6400000000001</v>
      </c>
      <c r="V92" s="562">
        <v>1284.6400000000001</v>
      </c>
      <c r="W92" s="554">
        <v>1284.6400000000001</v>
      </c>
      <c r="X92" s="477">
        <v>1284.6400000000001</v>
      </c>
      <c r="Y92" s="477">
        <v>1284.6400000000001</v>
      </c>
      <c r="Z92" s="477">
        <v>1284.6400000000001</v>
      </c>
      <c r="AA92" s="450">
        <v>1189.1990000000001</v>
      </c>
      <c r="AB92" s="450">
        <v>1189.1990000000001</v>
      </c>
      <c r="AC92" s="436">
        <v>1081.0899999999999</v>
      </c>
      <c r="AD92" s="409">
        <v>1081.0899999999999</v>
      </c>
      <c r="AE92" s="409">
        <v>1081.0899999999999</v>
      </c>
      <c r="AF92" s="368">
        <v>986.4</v>
      </c>
      <c r="AG92" s="305">
        <v>789.12</v>
      </c>
      <c r="AH92" s="289">
        <v>754.8062500000002</v>
      </c>
      <c r="AI92" s="277">
        <v>603.84500000000014</v>
      </c>
      <c r="AJ92" s="263">
        <v>603.84500000000014</v>
      </c>
      <c r="AK92" s="263">
        <v>603.84500000000014</v>
      </c>
      <c r="AL92" s="208">
        <v>543.46446000000003</v>
      </c>
      <c r="AM92" s="208">
        <v>543.46446000000003</v>
      </c>
      <c r="AN92" s="208">
        <v>543.46446000000003</v>
      </c>
      <c r="AO92" s="208">
        <v>543.46446000000003</v>
      </c>
      <c r="AP92" s="208">
        <v>490.13750000000005</v>
      </c>
      <c r="AQ92" s="191">
        <v>392.11</v>
      </c>
      <c r="AR92" s="312">
        <f t="shared" ca="1" si="18"/>
        <v>1</v>
      </c>
      <c r="AS92" s="144">
        <f t="shared" ca="1" si="22"/>
        <v>0</v>
      </c>
      <c r="AT92" s="34"/>
      <c r="AU92" s="34"/>
      <c r="AV92" s="34"/>
      <c r="AW92" s="34"/>
      <c r="AX92" s="34"/>
      <c r="AY92" s="34"/>
    </row>
    <row r="93" spans="1:51" s="144" customFormat="1" ht="23.1" customHeight="1" x14ac:dyDescent="0.25">
      <c r="A93" s="449"/>
      <c r="B93" s="2">
        <v>1922</v>
      </c>
      <c r="C93" s="2" t="s">
        <v>437</v>
      </c>
      <c r="D93" s="4" t="s">
        <v>139</v>
      </c>
      <c r="E93" s="116">
        <f t="shared" si="27"/>
        <v>6400</v>
      </c>
      <c r="F93" s="117">
        <f t="shared" si="27"/>
        <v>3900</v>
      </c>
      <c r="G93" s="101"/>
      <c r="H93" s="2"/>
      <c r="I93" s="2"/>
      <c r="J93" s="33"/>
      <c r="K93" s="202">
        <f t="shared" si="19"/>
        <v>6400</v>
      </c>
      <c r="L93" s="202">
        <f t="shared" si="19"/>
        <v>3900</v>
      </c>
      <c r="M93" s="51"/>
      <c r="N93" s="13">
        <f t="shared" si="24"/>
        <v>6342.625</v>
      </c>
      <c r="O93" s="13">
        <f t="shared" si="25"/>
        <v>3805.5750000000003</v>
      </c>
      <c r="P93" s="51"/>
      <c r="Q93" s="605">
        <v>2537.0500000000002</v>
      </c>
      <c r="R93" s="587">
        <v>2537.0500000000002</v>
      </c>
      <c r="S93" s="587">
        <v>2537.0500000000002</v>
      </c>
      <c r="T93" s="587">
        <v>2537.0500000000002</v>
      </c>
      <c r="U93" s="562">
        <v>2306.41</v>
      </c>
      <c r="V93" s="562">
        <v>2306.41</v>
      </c>
      <c r="W93" s="554">
        <v>2306.41</v>
      </c>
      <c r="X93" s="477">
        <v>2306.41</v>
      </c>
      <c r="Y93" s="477">
        <v>2306.41</v>
      </c>
      <c r="Z93" s="477">
        <v>2306.41</v>
      </c>
      <c r="AA93" s="450">
        <v>2135.5730000000003</v>
      </c>
      <c r="AB93" s="450">
        <v>2135.5730000000003</v>
      </c>
      <c r="AC93" s="436">
        <v>1941.43</v>
      </c>
      <c r="AD93" s="409">
        <v>1941.43</v>
      </c>
      <c r="AE93" s="409">
        <v>1941.43</v>
      </c>
      <c r="AF93" s="368">
        <v>1771.375</v>
      </c>
      <c r="AG93" s="305">
        <v>1417.1</v>
      </c>
      <c r="AH93" s="289">
        <v>1355.48875</v>
      </c>
      <c r="AI93" s="277">
        <v>1084.3910000000001</v>
      </c>
      <c r="AJ93" s="263">
        <v>1084.3910000000001</v>
      </c>
      <c r="AK93" s="263">
        <v>1084.3910000000001</v>
      </c>
      <c r="AL93" s="208">
        <v>975.95189999999991</v>
      </c>
      <c r="AM93" s="208">
        <v>975.95189999999991</v>
      </c>
      <c r="AN93" s="208">
        <v>975.95189999999991</v>
      </c>
      <c r="AO93" s="208">
        <v>975.95189999999991</v>
      </c>
      <c r="AP93" s="208">
        <v>880.1875</v>
      </c>
      <c r="AQ93" s="191">
        <v>704.15</v>
      </c>
      <c r="AR93" s="312">
        <f t="shared" ca="1" si="18"/>
        <v>1</v>
      </c>
      <c r="AS93" s="144">
        <f t="shared" ca="1" si="22"/>
        <v>0</v>
      </c>
      <c r="AT93" s="34"/>
      <c r="AU93" s="34"/>
      <c r="AV93" s="34"/>
      <c r="AW93" s="34"/>
      <c r="AX93" s="34"/>
      <c r="AY93" s="34"/>
    </row>
    <row r="94" spans="1:51" s="144" customFormat="1" ht="23.1" customHeight="1" x14ac:dyDescent="0.25">
      <c r="A94" s="449"/>
      <c r="B94" s="2">
        <v>1923</v>
      </c>
      <c r="C94" s="2" t="s">
        <v>438</v>
      </c>
      <c r="D94" s="4" t="s">
        <v>140</v>
      </c>
      <c r="E94" s="116">
        <f t="shared" si="27"/>
        <v>13600</v>
      </c>
      <c r="F94" s="117">
        <f t="shared" si="27"/>
        <v>8200</v>
      </c>
      <c r="G94" s="101"/>
      <c r="H94" s="2"/>
      <c r="I94" s="2"/>
      <c r="J94" s="33"/>
      <c r="K94" s="202">
        <f t="shared" si="19"/>
        <v>13600</v>
      </c>
      <c r="L94" s="202">
        <f t="shared" si="19"/>
        <v>8200</v>
      </c>
      <c r="M94" s="51"/>
      <c r="N94" s="13">
        <f t="shared" si="24"/>
        <v>13503.85</v>
      </c>
      <c r="O94" s="13">
        <f t="shared" si="25"/>
        <v>8102.3099999999995</v>
      </c>
      <c r="P94" s="51"/>
      <c r="Q94" s="605">
        <v>5401.54</v>
      </c>
      <c r="R94" s="587">
        <v>5401.54</v>
      </c>
      <c r="S94" s="587">
        <v>5401.54</v>
      </c>
      <c r="T94" s="587">
        <v>5401.54</v>
      </c>
      <c r="U94" s="562">
        <v>4910.5</v>
      </c>
      <c r="V94" s="562">
        <v>4910.5</v>
      </c>
      <c r="W94" s="554">
        <v>4910.5</v>
      </c>
      <c r="X94" s="477">
        <v>4910.5</v>
      </c>
      <c r="Y94" s="477">
        <v>4910.5</v>
      </c>
      <c r="Z94" s="477">
        <v>4910.5</v>
      </c>
      <c r="AA94" s="450">
        <v>4546.7510000000002</v>
      </c>
      <c r="AB94" s="450">
        <v>4546.7510000000002</v>
      </c>
      <c r="AC94" s="436">
        <v>4133.41</v>
      </c>
      <c r="AD94" s="409">
        <v>4133.41</v>
      </c>
      <c r="AE94" s="409">
        <v>4133.41</v>
      </c>
      <c r="AF94" s="368">
        <v>3771.3625000000002</v>
      </c>
      <c r="AG94" s="305">
        <v>3017.09</v>
      </c>
      <c r="AH94" s="289">
        <v>2774.9150000000004</v>
      </c>
      <c r="AI94" s="277">
        <v>2219.9320000000002</v>
      </c>
      <c r="AJ94" s="263">
        <v>2219.9320000000002</v>
      </c>
      <c r="AK94" s="263">
        <v>2219.9320000000002</v>
      </c>
      <c r="AL94" s="208">
        <v>1997.9328599999999</v>
      </c>
      <c r="AM94" s="208">
        <v>1997.9328599999999</v>
      </c>
      <c r="AN94" s="208">
        <v>1997.9328599999999</v>
      </c>
      <c r="AO94" s="208">
        <v>1997.9328599999999</v>
      </c>
      <c r="AP94" s="208">
        <v>1801.8875</v>
      </c>
      <c r="AQ94" s="191">
        <v>1441.51</v>
      </c>
      <c r="AR94" s="312">
        <f t="shared" ca="1" si="18"/>
        <v>1</v>
      </c>
      <c r="AS94" s="144">
        <f t="shared" ca="1" si="22"/>
        <v>0</v>
      </c>
      <c r="AT94" s="34"/>
      <c r="AU94" s="34"/>
      <c r="AV94" s="34"/>
      <c r="AW94" s="34"/>
      <c r="AX94" s="34"/>
      <c r="AY94" s="34"/>
    </row>
    <row r="95" spans="1:51" s="144" customFormat="1" ht="23.1" customHeight="1" x14ac:dyDescent="0.25">
      <c r="A95" s="449"/>
      <c r="B95" s="2">
        <v>1924</v>
      </c>
      <c r="C95" s="2" t="s">
        <v>439</v>
      </c>
      <c r="D95" s="4" t="s">
        <v>141</v>
      </c>
      <c r="E95" s="116">
        <f t="shared" si="27"/>
        <v>14300</v>
      </c>
      <c r="F95" s="117">
        <f t="shared" si="27"/>
        <v>8600</v>
      </c>
      <c r="G95" s="101"/>
      <c r="H95" s="2"/>
      <c r="I95" s="2"/>
      <c r="J95" s="33"/>
      <c r="K95" s="202">
        <f t="shared" si="19"/>
        <v>14300</v>
      </c>
      <c r="L95" s="202">
        <f t="shared" si="19"/>
        <v>8600</v>
      </c>
      <c r="M95" s="51"/>
      <c r="N95" s="13">
        <f t="shared" si="24"/>
        <v>14225</v>
      </c>
      <c r="O95" s="13">
        <f t="shared" si="25"/>
        <v>8535</v>
      </c>
      <c r="P95" s="51"/>
      <c r="Q95" s="605">
        <v>5690</v>
      </c>
      <c r="R95" s="587">
        <v>5690</v>
      </c>
      <c r="S95" s="587">
        <v>5690</v>
      </c>
      <c r="T95" s="587">
        <v>5690</v>
      </c>
      <c r="U95" s="562">
        <v>5172.6400000000003</v>
      </c>
      <c r="V95" s="562">
        <v>5172.6400000000003</v>
      </c>
      <c r="W95" s="554">
        <v>5172.6400000000003</v>
      </c>
      <c r="X95" s="477">
        <v>5172.6400000000003</v>
      </c>
      <c r="Y95" s="477">
        <v>5172.6400000000003</v>
      </c>
      <c r="Z95" s="477">
        <v>5172.6400000000003</v>
      </c>
      <c r="AA95" s="450">
        <v>4789.4880000000003</v>
      </c>
      <c r="AB95" s="450">
        <v>4789.4880000000003</v>
      </c>
      <c r="AC95" s="436">
        <v>4354.08</v>
      </c>
      <c r="AD95" s="409">
        <v>4354.08</v>
      </c>
      <c r="AE95" s="409">
        <v>4354.08</v>
      </c>
      <c r="AF95" s="368">
        <v>3972.7</v>
      </c>
      <c r="AG95" s="305">
        <v>3178.16</v>
      </c>
      <c r="AH95" s="289">
        <v>2923.0575000000003</v>
      </c>
      <c r="AI95" s="277">
        <v>2338.4460000000004</v>
      </c>
      <c r="AJ95" s="263">
        <v>2338.4460000000004</v>
      </c>
      <c r="AK95" s="263">
        <v>2338.4460000000004</v>
      </c>
      <c r="AL95" s="208">
        <v>2104.59942</v>
      </c>
      <c r="AM95" s="208">
        <v>2104.59942</v>
      </c>
      <c r="AN95" s="208">
        <v>2104.59942</v>
      </c>
      <c r="AO95" s="208">
        <v>2104.59942</v>
      </c>
      <c r="AP95" s="208">
        <v>1898.0875000000001</v>
      </c>
      <c r="AQ95" s="191">
        <v>1518.47</v>
      </c>
      <c r="AR95" s="312">
        <f t="shared" ca="1" si="18"/>
        <v>1</v>
      </c>
      <c r="AS95" s="144">
        <f t="shared" ca="1" si="22"/>
        <v>0</v>
      </c>
      <c r="AT95" s="34"/>
      <c r="AU95" s="34"/>
      <c r="AV95" s="34"/>
      <c r="AW95" s="34"/>
      <c r="AX95" s="34"/>
      <c r="AY95" s="34"/>
    </row>
    <row r="96" spans="1:51" s="144" customFormat="1" ht="23.1" customHeight="1" x14ac:dyDescent="0.25">
      <c r="A96" s="449"/>
      <c r="B96" s="2">
        <v>1925</v>
      </c>
      <c r="C96" s="2" t="s">
        <v>441</v>
      </c>
      <c r="D96" s="4" t="s">
        <v>142</v>
      </c>
      <c r="E96" s="116">
        <f t="shared" si="27"/>
        <v>17200</v>
      </c>
      <c r="F96" s="117">
        <f t="shared" si="27"/>
        <v>10400</v>
      </c>
      <c r="G96" s="101"/>
      <c r="H96" s="2"/>
      <c r="I96" s="2"/>
      <c r="J96" s="33"/>
      <c r="K96" s="202">
        <f t="shared" si="19"/>
        <v>17200</v>
      </c>
      <c r="L96" s="202">
        <f t="shared" si="19"/>
        <v>10400</v>
      </c>
      <c r="M96" s="51"/>
      <c r="N96" s="13">
        <f t="shared" si="24"/>
        <v>17177.5</v>
      </c>
      <c r="O96" s="13">
        <f t="shared" si="25"/>
        <v>10306.5</v>
      </c>
      <c r="P96" s="51"/>
      <c r="Q96" s="605">
        <v>6871</v>
      </c>
      <c r="R96" s="587">
        <v>6871</v>
      </c>
      <c r="S96" s="587">
        <v>6871</v>
      </c>
      <c r="T96" s="587">
        <v>6871</v>
      </c>
      <c r="U96" s="562">
        <v>6246.19</v>
      </c>
      <c r="V96" s="562">
        <v>6246.19</v>
      </c>
      <c r="W96" s="554">
        <v>6246.19</v>
      </c>
      <c r="X96" s="477">
        <v>6246.19</v>
      </c>
      <c r="Y96" s="477">
        <v>6246.19</v>
      </c>
      <c r="Z96" s="477">
        <v>6246.19</v>
      </c>
      <c r="AA96" s="450">
        <v>5783.5029999999997</v>
      </c>
      <c r="AB96" s="450">
        <v>5783.5029999999997</v>
      </c>
      <c r="AC96" s="436">
        <v>5257.73</v>
      </c>
      <c r="AD96" s="409">
        <v>5257.73</v>
      </c>
      <c r="AE96" s="409">
        <v>5257.73</v>
      </c>
      <c r="AF96" s="368">
        <v>4797.2000000000007</v>
      </c>
      <c r="AG96" s="305">
        <v>3837.76</v>
      </c>
      <c r="AH96" s="289">
        <v>3529.7075</v>
      </c>
      <c r="AI96" s="277">
        <v>2823.7660000000001</v>
      </c>
      <c r="AJ96" s="263">
        <v>2823.7660000000001</v>
      </c>
      <c r="AK96" s="263">
        <v>2823.7660000000001</v>
      </c>
      <c r="AL96" s="208">
        <v>2541.3973199999996</v>
      </c>
      <c r="AM96" s="208">
        <v>2541.3973199999996</v>
      </c>
      <c r="AN96" s="208">
        <v>2541.3973199999996</v>
      </c>
      <c r="AO96" s="208">
        <v>2541.3973199999996</v>
      </c>
      <c r="AP96" s="208">
        <v>2292.0249999999996</v>
      </c>
      <c r="AQ96" s="191">
        <v>1833.62</v>
      </c>
      <c r="AR96" s="312">
        <f t="shared" ca="1" si="18"/>
        <v>1</v>
      </c>
      <c r="AS96" s="144">
        <f t="shared" ca="1" si="22"/>
        <v>0</v>
      </c>
      <c r="AT96" s="34"/>
      <c r="AU96" s="34"/>
      <c r="AV96" s="34"/>
      <c r="AW96" s="34"/>
      <c r="AX96" s="34"/>
      <c r="AY96" s="34"/>
    </row>
    <row r="97" spans="1:51" s="144" customFormat="1" ht="23.1" customHeight="1" x14ac:dyDescent="0.25">
      <c r="A97" s="449"/>
      <c r="B97" s="2">
        <v>1926</v>
      </c>
      <c r="C97" s="2" t="s">
        <v>440</v>
      </c>
      <c r="D97" s="91" t="s">
        <v>55</v>
      </c>
      <c r="E97" s="116">
        <f t="shared" si="27"/>
        <v>29200</v>
      </c>
      <c r="F97" s="117">
        <f t="shared" si="27"/>
        <v>17500</v>
      </c>
      <c r="G97" s="101"/>
      <c r="H97" s="2"/>
      <c r="I97" s="2"/>
      <c r="J97" s="33"/>
      <c r="K97" s="202">
        <f t="shared" si="19"/>
        <v>29200</v>
      </c>
      <c r="L97" s="202">
        <f t="shared" si="19"/>
        <v>17500</v>
      </c>
      <c r="M97" s="51"/>
      <c r="N97" s="13">
        <f t="shared" si="24"/>
        <v>29142.5</v>
      </c>
      <c r="O97" s="13">
        <f t="shared" si="25"/>
        <v>17485.5</v>
      </c>
      <c r="P97" s="51"/>
      <c r="Q97" s="605">
        <v>11657</v>
      </c>
      <c r="R97" s="587">
        <v>11657</v>
      </c>
      <c r="S97" s="587">
        <v>11657</v>
      </c>
      <c r="T97" s="587">
        <v>11657</v>
      </c>
      <c r="U97" s="562">
        <v>10597.26</v>
      </c>
      <c r="V97" s="562">
        <v>10597.26</v>
      </c>
      <c r="W97" s="554">
        <v>10597.26</v>
      </c>
      <c r="X97" s="477">
        <v>10597.26</v>
      </c>
      <c r="Y97" s="477">
        <v>10597.26</v>
      </c>
      <c r="Z97" s="477">
        <v>10597.26</v>
      </c>
      <c r="AA97" s="450">
        <v>9812.2750000000015</v>
      </c>
      <c r="AB97" s="450">
        <v>9812.2750000000015</v>
      </c>
      <c r="AC97" s="436">
        <v>8920.25</v>
      </c>
      <c r="AD97" s="409">
        <v>8920.25</v>
      </c>
      <c r="AE97" s="409">
        <v>8920.25</v>
      </c>
      <c r="AF97" s="368">
        <v>8138.9125000000004</v>
      </c>
      <c r="AG97" s="305">
        <v>6511.13</v>
      </c>
      <c r="AH97" s="289">
        <v>5988.4962500000001</v>
      </c>
      <c r="AI97" s="277">
        <v>4790.7970000000005</v>
      </c>
      <c r="AJ97" s="263">
        <v>4790.7970000000005</v>
      </c>
      <c r="AK97" s="263">
        <v>4790.7970000000005</v>
      </c>
      <c r="AL97" s="208">
        <v>4311.7212599999993</v>
      </c>
      <c r="AM97" s="208">
        <v>4311.7212599999993</v>
      </c>
      <c r="AN97" s="208">
        <v>4311.7212599999993</v>
      </c>
      <c r="AO97" s="208">
        <v>4311.7212599999993</v>
      </c>
      <c r="AP97" s="208">
        <v>3888.6374999999998</v>
      </c>
      <c r="AQ97" s="191">
        <v>3110.91</v>
      </c>
      <c r="AR97" s="312">
        <f t="shared" ca="1" si="18"/>
        <v>1</v>
      </c>
      <c r="AS97" s="144">
        <f t="shared" ca="1" si="22"/>
        <v>0</v>
      </c>
      <c r="AT97" s="34"/>
      <c r="AU97" s="34"/>
      <c r="AV97" s="34"/>
      <c r="AW97" s="34"/>
      <c r="AX97" s="34"/>
      <c r="AY97" s="34"/>
    </row>
    <row r="98" spans="1:51" s="144" customFormat="1" ht="20.100000000000001" customHeight="1" x14ac:dyDescent="0.25">
      <c r="A98" s="2"/>
      <c r="B98" s="2"/>
      <c r="C98" s="2"/>
      <c r="D98" s="2"/>
      <c r="E98" s="138"/>
      <c r="F98" s="139"/>
      <c r="G98" s="99"/>
      <c r="H98" s="2"/>
      <c r="I98" s="2"/>
      <c r="J98" s="34"/>
      <c r="K98" s="202">
        <f t="shared" si="19"/>
        <v>0</v>
      </c>
      <c r="L98" s="202">
        <f t="shared" si="19"/>
        <v>0</v>
      </c>
      <c r="M98" s="2"/>
      <c r="N98" s="13"/>
      <c r="O98" s="13"/>
      <c r="P98" s="2"/>
      <c r="Q98" s="398"/>
      <c r="R98" s="398"/>
      <c r="S98" s="398"/>
      <c r="T98" s="398"/>
      <c r="U98" s="398"/>
      <c r="V98" s="398"/>
      <c r="W98" s="398"/>
      <c r="X98" s="398"/>
      <c r="Y98" s="398"/>
      <c r="Z98" s="398"/>
      <c r="AA98" s="398"/>
      <c r="AB98" s="398"/>
      <c r="AC98" s="400"/>
      <c r="AD98" s="401"/>
      <c r="AE98" s="401"/>
      <c r="AF98" s="329"/>
      <c r="AG98" s="329"/>
      <c r="AH98" s="330"/>
      <c r="AI98" s="280"/>
      <c r="AJ98" s="331"/>
      <c r="AK98" s="331"/>
      <c r="AL98" s="208"/>
      <c r="AM98" s="208"/>
      <c r="AN98" s="208"/>
      <c r="AO98" s="208"/>
      <c r="AP98" s="208"/>
      <c r="AQ98" s="191"/>
      <c r="AR98" s="312"/>
      <c r="AS98" s="144">
        <f t="shared" si="22"/>
        <v>0</v>
      </c>
      <c r="AT98" s="34"/>
      <c r="AU98" s="34"/>
      <c r="AV98" s="34"/>
      <c r="AW98" s="34"/>
      <c r="AX98" s="34"/>
      <c r="AY98" s="34"/>
    </row>
    <row r="99" spans="1:51" s="144" customFormat="1" ht="23.1" customHeight="1" x14ac:dyDescent="0.25">
      <c r="A99" s="2"/>
      <c r="B99" s="2"/>
      <c r="C99" s="2"/>
      <c r="D99" s="615" t="s">
        <v>272</v>
      </c>
      <c r="E99" s="615"/>
      <c r="F99" s="615"/>
      <c r="G99" s="615"/>
      <c r="H99" s="615"/>
      <c r="I99" s="615"/>
      <c r="J99" s="34"/>
      <c r="K99" s="202">
        <f t="shared" si="19"/>
        <v>0</v>
      </c>
      <c r="L99" s="202">
        <f t="shared" si="19"/>
        <v>0</v>
      </c>
      <c r="M99" s="2"/>
      <c r="N99" s="13"/>
      <c r="O99" s="13"/>
      <c r="P99" s="2"/>
      <c r="Q99" s="606">
        <v>45663</v>
      </c>
      <c r="R99" s="588">
        <v>45589</v>
      </c>
      <c r="S99" s="588">
        <v>45589</v>
      </c>
      <c r="T99" s="588">
        <v>45589</v>
      </c>
      <c r="U99" s="571">
        <v>45569</v>
      </c>
      <c r="V99" s="571">
        <v>45569</v>
      </c>
      <c r="W99" s="553">
        <v>45483</v>
      </c>
      <c r="X99" s="521">
        <v>45455</v>
      </c>
      <c r="Y99" s="510">
        <v>45425</v>
      </c>
      <c r="Z99" s="480">
        <v>290224</v>
      </c>
      <c r="AA99" s="474">
        <v>220324</v>
      </c>
      <c r="AB99" s="398"/>
      <c r="AC99" s="400"/>
      <c r="AD99" s="401"/>
      <c r="AE99" s="401"/>
      <c r="AF99" s="329"/>
      <c r="AG99" s="329"/>
      <c r="AH99" s="330"/>
      <c r="AI99" s="280"/>
      <c r="AJ99" s="331"/>
      <c r="AK99" s="331"/>
      <c r="AL99" s="208"/>
      <c r="AM99" s="208"/>
      <c r="AN99" s="208"/>
      <c r="AO99" s="208"/>
      <c r="AP99" s="208"/>
      <c r="AQ99" s="191"/>
      <c r="AR99" s="312"/>
      <c r="AS99" s="144">
        <f t="shared" si="22"/>
        <v>0</v>
      </c>
      <c r="AT99" s="34"/>
      <c r="AU99" s="34"/>
      <c r="AV99" s="34"/>
      <c r="AW99" s="34"/>
      <c r="AX99" s="34"/>
      <c r="AY99" s="34"/>
    </row>
    <row r="100" spans="1:51" s="144" customFormat="1" ht="23.1" customHeight="1" x14ac:dyDescent="0.25">
      <c r="A100" s="516" t="s">
        <v>986</v>
      </c>
      <c r="B100" s="2">
        <v>4744</v>
      </c>
      <c r="C100" s="2" t="s">
        <v>496</v>
      </c>
      <c r="D100" s="91" t="s">
        <v>90</v>
      </c>
      <c r="E100" s="116">
        <f t="shared" ref="E100:F108" si="28">K100</f>
        <v>500</v>
      </c>
      <c r="F100" s="117">
        <f t="shared" si="28"/>
        <v>300</v>
      </c>
      <c r="G100" s="101"/>
      <c r="H100" s="45"/>
      <c r="I100" s="45"/>
      <c r="J100" s="33"/>
      <c r="K100" s="202">
        <f t="shared" si="19"/>
        <v>500</v>
      </c>
      <c r="L100" s="202">
        <f t="shared" si="19"/>
        <v>300</v>
      </c>
      <c r="M100" s="51"/>
      <c r="N100" s="13">
        <f t="shared" si="24"/>
        <v>450</v>
      </c>
      <c r="O100" s="13">
        <f t="shared" si="25"/>
        <v>270</v>
      </c>
      <c r="P100" s="51"/>
      <c r="Q100" s="605">
        <v>180</v>
      </c>
      <c r="R100" s="587">
        <v>279.89</v>
      </c>
      <c r="S100" s="587">
        <v>279.89</v>
      </c>
      <c r="T100" s="587">
        <v>279.89</v>
      </c>
      <c r="U100" s="562">
        <v>279.89</v>
      </c>
      <c r="V100" s="562">
        <v>279.89</v>
      </c>
      <c r="W100" s="554">
        <v>279.89</v>
      </c>
      <c r="X100" s="522">
        <v>279.89</v>
      </c>
      <c r="Y100" s="522">
        <v>279.89</v>
      </c>
      <c r="Z100" s="398">
        <v>232.33</v>
      </c>
      <c r="AA100" s="398">
        <v>232.33</v>
      </c>
      <c r="AB100" s="398">
        <v>232.33</v>
      </c>
      <c r="AC100" s="436">
        <v>232.33</v>
      </c>
      <c r="AD100" s="399">
        <v>222.24331250000003</v>
      </c>
      <c r="AE100" s="399">
        <v>222.24331250000003</v>
      </c>
      <c r="AF100" s="371">
        <v>202.03937500000001</v>
      </c>
      <c r="AG100" s="303">
        <v>139.33750000000001</v>
      </c>
      <c r="AH100" s="289">
        <v>139.33750000000001</v>
      </c>
      <c r="AI100" s="277">
        <v>111.47</v>
      </c>
      <c r="AJ100" s="263">
        <v>111.47</v>
      </c>
      <c r="AK100" s="263">
        <v>111.47</v>
      </c>
      <c r="AL100" s="208">
        <v>99.528660000000002</v>
      </c>
      <c r="AM100" s="208">
        <v>99.528660000000002</v>
      </c>
      <c r="AN100" s="208">
        <v>99.528660000000002</v>
      </c>
      <c r="AO100" s="208">
        <v>99.528660000000002</v>
      </c>
      <c r="AP100" s="208">
        <v>89.762500000000003</v>
      </c>
      <c r="AQ100" s="191">
        <v>71.81</v>
      </c>
      <c r="AR100" s="312">
        <f t="shared" ca="1" si="18"/>
        <v>0.64310979313301653</v>
      </c>
      <c r="AS100" s="144">
        <f t="shared" ca="1" si="22"/>
        <v>0</v>
      </c>
      <c r="AT100" s="34"/>
      <c r="AU100" s="34"/>
      <c r="AV100" s="34"/>
      <c r="AW100" s="34"/>
      <c r="AX100" s="34"/>
      <c r="AY100" s="34"/>
    </row>
    <row r="101" spans="1:51" s="144" customFormat="1" ht="23.1" customHeight="1" x14ac:dyDescent="0.25">
      <c r="A101" s="516" t="s">
        <v>986</v>
      </c>
      <c r="B101" s="2">
        <v>4744</v>
      </c>
      <c r="C101" s="2" t="s">
        <v>497</v>
      </c>
      <c r="D101" s="4" t="s">
        <v>91</v>
      </c>
      <c r="E101" s="116">
        <f t="shared" si="28"/>
        <v>600</v>
      </c>
      <c r="F101" s="117">
        <f t="shared" si="28"/>
        <v>400</v>
      </c>
      <c r="G101" s="101"/>
      <c r="H101" s="45"/>
      <c r="I101" s="45"/>
      <c r="J101" s="33"/>
      <c r="K101" s="202">
        <f t="shared" si="19"/>
        <v>600</v>
      </c>
      <c r="L101" s="202">
        <f t="shared" si="19"/>
        <v>400</v>
      </c>
      <c r="M101" s="51"/>
      <c r="N101" s="13">
        <f t="shared" si="24"/>
        <v>540</v>
      </c>
      <c r="O101" s="13">
        <f t="shared" si="25"/>
        <v>324</v>
      </c>
      <c r="P101" s="51"/>
      <c r="Q101" s="605">
        <v>216</v>
      </c>
      <c r="R101" s="587">
        <v>326.14</v>
      </c>
      <c r="S101" s="587">
        <v>326.14</v>
      </c>
      <c r="T101" s="587">
        <v>326.14</v>
      </c>
      <c r="U101" s="562">
        <v>326.14</v>
      </c>
      <c r="V101" s="562">
        <v>326.14</v>
      </c>
      <c r="W101" s="554">
        <v>326.14</v>
      </c>
      <c r="X101" s="546">
        <v>326.14</v>
      </c>
      <c r="Y101" s="522">
        <v>326.14</v>
      </c>
      <c r="Z101" s="398">
        <v>271.18</v>
      </c>
      <c r="AA101" s="398">
        <v>271.18</v>
      </c>
      <c r="AB101" s="398">
        <v>271.18</v>
      </c>
      <c r="AC101" s="436">
        <v>271.18</v>
      </c>
      <c r="AD101" s="399">
        <v>235.78812500000001</v>
      </c>
      <c r="AE101" s="399">
        <v>235.78812500000001</v>
      </c>
      <c r="AF101" s="371">
        <v>235.78812500000001</v>
      </c>
      <c r="AG101" s="303">
        <v>162.61250000000001</v>
      </c>
      <c r="AH101" s="289">
        <v>162.61250000000001</v>
      </c>
      <c r="AI101" s="277">
        <v>130.09</v>
      </c>
      <c r="AJ101" s="263">
        <v>130.09</v>
      </c>
      <c r="AK101" s="263">
        <v>130.09</v>
      </c>
      <c r="AL101" s="208">
        <v>116.16065999999999</v>
      </c>
      <c r="AM101" s="208">
        <v>116.16065999999999</v>
      </c>
      <c r="AN101" s="208">
        <v>116.16065999999999</v>
      </c>
      <c r="AO101" s="208">
        <v>116.16065999999999</v>
      </c>
      <c r="AP101" s="208">
        <v>104.7625</v>
      </c>
      <c r="AQ101" s="191">
        <v>83.81</v>
      </c>
      <c r="AR101" s="312">
        <f t="shared" ca="1" si="18"/>
        <v>0.66229226712454781</v>
      </c>
      <c r="AS101" s="144">
        <f t="shared" ca="1" si="22"/>
        <v>0</v>
      </c>
      <c r="AT101" s="34"/>
      <c r="AU101" s="34"/>
      <c r="AV101" s="34"/>
      <c r="AW101" s="34"/>
      <c r="AX101" s="34"/>
      <c r="AY101" s="34"/>
    </row>
    <row r="102" spans="1:51" s="144" customFormat="1" ht="23.1" customHeight="1" x14ac:dyDescent="0.25">
      <c r="A102" s="516" t="s">
        <v>986</v>
      </c>
      <c r="B102" s="2">
        <v>4744</v>
      </c>
      <c r="C102" s="2" t="s">
        <v>498</v>
      </c>
      <c r="D102" s="4" t="s">
        <v>92</v>
      </c>
      <c r="E102" s="116">
        <f t="shared" si="28"/>
        <v>700</v>
      </c>
      <c r="F102" s="117">
        <f t="shared" si="28"/>
        <v>500</v>
      </c>
      <c r="G102" s="101"/>
      <c r="H102" s="45"/>
      <c r="I102" s="45"/>
      <c r="J102" s="33"/>
      <c r="K102" s="202">
        <f t="shared" si="19"/>
        <v>700</v>
      </c>
      <c r="L102" s="202">
        <f t="shared" si="19"/>
        <v>500</v>
      </c>
      <c r="M102" s="51"/>
      <c r="N102" s="13">
        <f t="shared" si="24"/>
        <v>697.5</v>
      </c>
      <c r="O102" s="13">
        <f t="shared" si="25"/>
        <v>418.5</v>
      </c>
      <c r="P102" s="51"/>
      <c r="Q102" s="605">
        <v>279</v>
      </c>
      <c r="R102" s="587">
        <v>378</v>
      </c>
      <c r="S102" s="587">
        <v>378</v>
      </c>
      <c r="T102" s="587">
        <v>378</v>
      </c>
      <c r="U102" s="562">
        <v>378</v>
      </c>
      <c r="V102" s="562">
        <v>378</v>
      </c>
      <c r="W102" s="568">
        <v>378</v>
      </c>
      <c r="X102" s="548">
        <v>377.5</v>
      </c>
      <c r="Y102" s="522">
        <v>377.5</v>
      </c>
      <c r="Z102" s="398">
        <v>314.93</v>
      </c>
      <c r="AA102" s="398">
        <v>314.93</v>
      </c>
      <c r="AB102" s="398">
        <v>314.93</v>
      </c>
      <c r="AC102" s="436">
        <v>314.93</v>
      </c>
      <c r="AD102" s="420">
        <v>314.93</v>
      </c>
      <c r="AE102" s="399">
        <v>273.85062500000004</v>
      </c>
      <c r="AF102" s="371">
        <v>273.85062500000004</v>
      </c>
      <c r="AG102" s="303">
        <v>188.86250000000001</v>
      </c>
      <c r="AH102" s="289">
        <v>188.86250000000001</v>
      </c>
      <c r="AI102" s="277">
        <v>151.09</v>
      </c>
      <c r="AJ102" s="263">
        <v>151.09</v>
      </c>
      <c r="AK102" s="263">
        <v>151.09</v>
      </c>
      <c r="AL102" s="208">
        <v>134.91324</v>
      </c>
      <c r="AM102" s="208">
        <v>134.91324</v>
      </c>
      <c r="AN102" s="208">
        <v>134.91324</v>
      </c>
      <c r="AO102" s="208">
        <v>134.91324</v>
      </c>
      <c r="AP102" s="208">
        <v>121.67500000000001</v>
      </c>
      <c r="AQ102" s="191">
        <v>97.34</v>
      </c>
      <c r="AR102" s="312">
        <f t="shared" ca="1" si="18"/>
        <v>0.73809523809523814</v>
      </c>
      <c r="AS102" s="144">
        <f t="shared" ca="1" si="22"/>
        <v>0</v>
      </c>
      <c r="AT102" s="34"/>
      <c r="AU102" s="34"/>
      <c r="AV102" s="34"/>
      <c r="AW102" s="34"/>
      <c r="AX102" s="34"/>
      <c r="AY102" s="34"/>
    </row>
    <row r="103" spans="1:51" s="144" customFormat="1" ht="23.1" customHeight="1" x14ac:dyDescent="0.25">
      <c r="A103" s="516" t="s">
        <v>986</v>
      </c>
      <c r="B103" s="2">
        <v>4744</v>
      </c>
      <c r="C103" s="2" t="s">
        <v>499</v>
      </c>
      <c r="D103" s="5" t="s">
        <v>93</v>
      </c>
      <c r="E103" s="292">
        <f t="shared" si="28"/>
        <v>1300</v>
      </c>
      <c r="F103" s="293">
        <f t="shared" si="28"/>
        <v>800</v>
      </c>
      <c r="G103" s="101"/>
      <c r="H103" s="45"/>
      <c r="I103" s="45"/>
      <c r="J103" s="33"/>
      <c r="K103" s="202">
        <f t="shared" si="19"/>
        <v>1300</v>
      </c>
      <c r="L103" s="202">
        <f t="shared" si="19"/>
        <v>800</v>
      </c>
      <c r="M103" s="51"/>
      <c r="N103" s="13">
        <f t="shared" si="24"/>
        <v>1260</v>
      </c>
      <c r="O103" s="13">
        <f t="shared" si="25"/>
        <v>756</v>
      </c>
      <c r="P103" s="51"/>
      <c r="Q103" s="605">
        <v>504</v>
      </c>
      <c r="R103" s="587">
        <v>672.78</v>
      </c>
      <c r="S103" s="587">
        <v>672.78</v>
      </c>
      <c r="T103" s="587">
        <v>672.78</v>
      </c>
      <c r="U103" s="562">
        <v>672.78</v>
      </c>
      <c r="V103" s="562">
        <v>672.78</v>
      </c>
      <c r="W103" s="554">
        <v>672.78</v>
      </c>
      <c r="X103" s="522">
        <v>672.78</v>
      </c>
      <c r="Y103" s="522">
        <v>672.78</v>
      </c>
      <c r="Z103" s="398">
        <v>559.97</v>
      </c>
      <c r="AA103" s="398">
        <v>559.97</v>
      </c>
      <c r="AB103" s="398">
        <v>559.97</v>
      </c>
      <c r="AC103" s="436">
        <v>559.97</v>
      </c>
      <c r="AD103" s="399">
        <v>486.96437500000002</v>
      </c>
      <c r="AE103" s="399">
        <v>486.96437500000002</v>
      </c>
      <c r="AF103" s="371">
        <v>486.96437500000002</v>
      </c>
      <c r="AG103" s="303">
        <v>335.83750000000003</v>
      </c>
      <c r="AH103" s="289">
        <v>335.83750000000003</v>
      </c>
      <c r="AI103" s="277">
        <v>268.67</v>
      </c>
      <c r="AJ103" s="263">
        <v>268.67</v>
      </c>
      <c r="AK103" s="263">
        <v>268.67</v>
      </c>
      <c r="AL103" s="208">
        <v>239.87501999999998</v>
      </c>
      <c r="AM103" s="208">
        <v>239.87501999999998</v>
      </c>
      <c r="AN103" s="208">
        <v>239.87501999999998</v>
      </c>
      <c r="AO103" s="208">
        <v>239.87501999999998</v>
      </c>
      <c r="AP103" s="208">
        <v>216.33749999999998</v>
      </c>
      <c r="AQ103" s="191">
        <v>173.07</v>
      </c>
      <c r="AR103" s="312">
        <f t="shared" ca="1" si="18"/>
        <v>0.74913047355747797</v>
      </c>
      <c r="AS103" s="144">
        <f t="shared" ca="1" si="22"/>
        <v>0</v>
      </c>
      <c r="AT103" s="34"/>
      <c r="AU103" s="34"/>
      <c r="AV103" s="34"/>
      <c r="AW103" s="34"/>
      <c r="AX103" s="34"/>
      <c r="AY103" s="34"/>
    </row>
    <row r="104" spans="1:51" s="144" customFormat="1" ht="23.1" customHeight="1" x14ac:dyDescent="0.25">
      <c r="A104" s="516" t="s">
        <v>986</v>
      </c>
      <c r="B104" s="2">
        <v>4744</v>
      </c>
      <c r="C104" s="2" t="s">
        <v>500</v>
      </c>
      <c r="D104" s="4" t="s">
        <v>94</v>
      </c>
      <c r="E104" s="116">
        <f t="shared" si="28"/>
        <v>2100</v>
      </c>
      <c r="F104" s="117">
        <f t="shared" si="28"/>
        <v>1300</v>
      </c>
      <c r="G104" s="101"/>
      <c r="H104" s="45"/>
      <c r="I104" s="45"/>
      <c r="J104" s="33"/>
      <c r="K104" s="202">
        <f t="shared" si="19"/>
        <v>2100</v>
      </c>
      <c r="L104" s="202">
        <f t="shared" si="19"/>
        <v>1300</v>
      </c>
      <c r="M104" s="51"/>
      <c r="N104" s="13">
        <f t="shared" si="24"/>
        <v>2047.5</v>
      </c>
      <c r="O104" s="13">
        <f t="shared" si="25"/>
        <v>1228.5</v>
      </c>
      <c r="P104" s="51"/>
      <c r="Q104" s="605">
        <v>819</v>
      </c>
      <c r="R104" s="587">
        <v>1258.27</v>
      </c>
      <c r="S104" s="587">
        <v>1258.27</v>
      </c>
      <c r="T104" s="587">
        <v>1258.27</v>
      </c>
      <c r="U104" s="562">
        <v>1258.27</v>
      </c>
      <c r="V104" s="562">
        <v>1258.27</v>
      </c>
      <c r="W104" s="554">
        <v>1258.27</v>
      </c>
      <c r="X104" s="522">
        <v>1258.27</v>
      </c>
      <c r="Y104" s="522">
        <v>1258.27</v>
      </c>
      <c r="Z104" s="398">
        <v>1050.2</v>
      </c>
      <c r="AA104" s="398">
        <v>1050.2</v>
      </c>
      <c r="AB104" s="398">
        <v>1050.2</v>
      </c>
      <c r="AC104" s="436">
        <v>1050.2</v>
      </c>
      <c r="AD104" s="399">
        <v>913.19187499999998</v>
      </c>
      <c r="AE104" s="399">
        <v>913.19187499999998</v>
      </c>
      <c r="AF104" s="371">
        <v>913.19187499999998</v>
      </c>
      <c r="AG104" s="303">
        <v>629.78750000000002</v>
      </c>
      <c r="AH104" s="289">
        <v>629.78750000000002</v>
      </c>
      <c r="AI104" s="277">
        <v>503.83</v>
      </c>
      <c r="AJ104" s="263">
        <v>503.83</v>
      </c>
      <c r="AK104" s="263">
        <v>503.83</v>
      </c>
      <c r="AL104" s="208">
        <v>449.85401999999993</v>
      </c>
      <c r="AM104" s="208">
        <v>449.85401999999993</v>
      </c>
      <c r="AN104" s="208">
        <v>449.85401999999993</v>
      </c>
      <c r="AO104" s="208">
        <v>449.85401999999993</v>
      </c>
      <c r="AP104" s="208">
        <v>405.71249999999998</v>
      </c>
      <c r="AQ104" s="191">
        <v>324.57</v>
      </c>
      <c r="AR104" s="312">
        <f t="shared" ca="1" si="18"/>
        <v>0.65089368736439712</v>
      </c>
      <c r="AS104" s="144">
        <f t="shared" ca="1" si="22"/>
        <v>0</v>
      </c>
      <c r="AT104" s="34"/>
      <c r="AU104" s="34"/>
      <c r="AV104" s="34"/>
      <c r="AW104" s="34"/>
      <c r="AX104" s="34"/>
      <c r="AY104" s="34"/>
    </row>
    <row r="105" spans="1:51" s="144" customFormat="1" ht="23.1" customHeight="1" x14ac:dyDescent="0.25">
      <c r="A105" s="2"/>
      <c r="B105" s="2"/>
      <c r="C105" s="2"/>
      <c r="D105" s="136"/>
      <c r="E105" s="138"/>
      <c r="F105" s="139"/>
      <c r="G105" s="101"/>
      <c r="H105" s="45"/>
      <c r="I105" s="45"/>
      <c r="J105" s="34"/>
      <c r="K105" s="202">
        <f t="shared" si="19"/>
        <v>0</v>
      </c>
      <c r="L105" s="202">
        <f t="shared" si="19"/>
        <v>0</v>
      </c>
      <c r="M105" s="2"/>
      <c r="N105" s="13"/>
      <c r="O105" s="13"/>
      <c r="P105" s="2"/>
      <c r="Q105" s="341"/>
      <c r="R105" s="341"/>
      <c r="S105" s="341"/>
      <c r="T105" s="341"/>
      <c r="U105" s="341"/>
      <c r="V105" s="341"/>
      <c r="W105" s="341"/>
      <c r="X105" s="341"/>
      <c r="Y105" s="341"/>
      <c r="Z105" s="341"/>
      <c r="AA105" s="341"/>
      <c r="AB105" s="341"/>
      <c r="AC105" s="549"/>
      <c r="AD105" s="211"/>
      <c r="AE105" s="211"/>
      <c r="AF105" s="341"/>
      <c r="AG105" s="321"/>
      <c r="AH105" s="322"/>
      <c r="AI105" s="279"/>
      <c r="AJ105" s="323"/>
      <c r="AK105" s="323"/>
      <c r="AL105" s="211"/>
      <c r="AM105" s="211"/>
      <c r="AN105" s="211"/>
      <c r="AO105" s="211"/>
      <c r="AP105" s="211"/>
      <c r="AQ105" s="197"/>
      <c r="AR105" s="312"/>
      <c r="AS105" s="144">
        <f t="shared" si="22"/>
        <v>0</v>
      </c>
      <c r="AT105" s="34"/>
      <c r="AU105" s="34"/>
      <c r="AV105" s="34"/>
      <c r="AW105" s="34"/>
      <c r="AX105" s="34"/>
      <c r="AY105" s="34"/>
    </row>
    <row r="106" spans="1:51" s="144" customFormat="1" ht="23.1" customHeight="1" x14ac:dyDescent="0.25">
      <c r="A106" s="517"/>
      <c r="B106" s="2">
        <v>403</v>
      </c>
      <c r="C106" s="2" t="s">
        <v>350</v>
      </c>
      <c r="D106" s="91" t="s">
        <v>955</v>
      </c>
      <c r="E106" s="116">
        <f t="shared" ref="E106:F106" si="29">K106</f>
        <v>1500</v>
      </c>
      <c r="F106" s="117">
        <f t="shared" si="29"/>
        <v>900</v>
      </c>
      <c r="G106" s="101"/>
      <c r="H106" s="45"/>
      <c r="I106" s="45"/>
      <c r="J106" s="33"/>
      <c r="K106" s="202">
        <f t="shared" si="19"/>
        <v>1500</v>
      </c>
      <c r="L106" s="202">
        <f t="shared" si="19"/>
        <v>900</v>
      </c>
      <c r="M106" s="51"/>
      <c r="N106" s="13">
        <f t="shared" ref="N106" si="30">Q106*$N$7</f>
        <v>1442.5</v>
      </c>
      <c r="O106" s="13">
        <f t="shared" ref="O106" si="31">Q106*$O$7</f>
        <v>865.5</v>
      </c>
      <c r="P106" s="51"/>
      <c r="Q106" s="587">
        <v>577</v>
      </c>
      <c r="R106" s="587">
        <v>577</v>
      </c>
      <c r="S106" s="587">
        <v>577</v>
      </c>
      <c r="T106" s="587">
        <v>577</v>
      </c>
      <c r="U106" s="562">
        <v>577</v>
      </c>
      <c r="V106" s="562">
        <v>577</v>
      </c>
      <c r="W106" s="524">
        <v>577</v>
      </c>
      <c r="X106" s="524"/>
      <c r="Y106" s="524"/>
      <c r="Z106" s="478"/>
      <c r="AA106" s="398"/>
      <c r="AB106" s="398"/>
      <c r="AC106" s="436"/>
      <c r="AD106" s="409"/>
      <c r="AE106" s="409"/>
      <c r="AF106" s="376"/>
      <c r="AG106" s="305"/>
      <c r="AH106" s="289"/>
      <c r="AI106" s="277"/>
      <c r="AJ106" s="263"/>
      <c r="AK106" s="263"/>
      <c r="AL106" s="208"/>
      <c r="AM106" s="208"/>
      <c r="AN106" s="208"/>
      <c r="AO106" s="208"/>
      <c r="AP106" s="208"/>
      <c r="AQ106" s="191"/>
      <c r="AR106" s="312">
        <f t="shared" ca="1" si="18"/>
        <v>1</v>
      </c>
      <c r="AS106" s="144">
        <f t="shared" ca="1" si="22"/>
        <v>0</v>
      </c>
      <c r="AT106" s="34"/>
      <c r="AU106" s="34"/>
      <c r="AV106" s="34"/>
      <c r="AW106" s="34"/>
      <c r="AX106" s="34"/>
      <c r="AY106" s="34"/>
    </row>
    <row r="107" spans="1:51" s="144" customFormat="1" ht="23.1" hidden="1" customHeight="1" x14ac:dyDescent="0.25">
      <c r="A107" s="517"/>
      <c r="B107" s="2">
        <v>403</v>
      </c>
      <c r="C107" s="2" t="s">
        <v>350</v>
      </c>
      <c r="D107" s="80" t="s">
        <v>790</v>
      </c>
      <c r="E107" s="149">
        <f t="shared" si="28"/>
        <v>2900</v>
      </c>
      <c r="F107" s="186">
        <f t="shared" si="28"/>
        <v>1800</v>
      </c>
      <c r="G107" s="101"/>
      <c r="H107" s="45"/>
      <c r="I107" s="45"/>
      <c r="J107" s="33"/>
      <c r="K107" s="202">
        <f t="shared" si="19"/>
        <v>2900</v>
      </c>
      <c r="L107" s="202">
        <f t="shared" si="19"/>
        <v>1800</v>
      </c>
      <c r="M107" s="51"/>
      <c r="N107" s="13">
        <f t="shared" si="24"/>
        <v>2859.4</v>
      </c>
      <c r="O107" s="13">
        <f t="shared" si="25"/>
        <v>1715.6399999999999</v>
      </c>
      <c r="P107" s="51"/>
      <c r="Q107" s="524">
        <v>1143.76</v>
      </c>
      <c r="R107" s="524">
        <v>1143.76</v>
      </c>
      <c r="S107" s="524">
        <v>1143.76</v>
      </c>
      <c r="T107" s="524">
        <v>1143.76</v>
      </c>
      <c r="U107" s="524">
        <v>1143.76</v>
      </c>
      <c r="V107" s="524">
        <v>1143.76</v>
      </c>
      <c r="W107" s="524">
        <v>1143.76</v>
      </c>
      <c r="X107" s="524">
        <v>1143.76</v>
      </c>
      <c r="Y107" s="524">
        <v>1143.76</v>
      </c>
      <c r="Z107" s="478">
        <v>1143.76</v>
      </c>
      <c r="AA107" s="398">
        <v>864.84</v>
      </c>
      <c r="AB107" s="398">
        <v>864.84</v>
      </c>
      <c r="AC107" s="436">
        <v>864.84</v>
      </c>
      <c r="AD107" s="409">
        <v>864.84</v>
      </c>
      <c r="AE107" s="409">
        <v>864.84</v>
      </c>
      <c r="AF107" s="376">
        <v>745.55000000000007</v>
      </c>
      <c r="AG107" s="305">
        <v>596.44000000000005</v>
      </c>
      <c r="AH107" s="289">
        <v>436.25</v>
      </c>
      <c r="AI107" s="277">
        <v>349</v>
      </c>
      <c r="AJ107" s="263">
        <v>349</v>
      </c>
      <c r="AK107" s="263"/>
      <c r="AL107" s="208">
        <v>320.24915999999996</v>
      </c>
      <c r="AM107" s="208">
        <v>320.24915999999996</v>
      </c>
      <c r="AN107" s="208">
        <v>320.24915999999996</v>
      </c>
      <c r="AO107" s="208">
        <v>320.24915999999996</v>
      </c>
      <c r="AP107" s="208">
        <v>288.82499999999999</v>
      </c>
      <c r="AQ107" s="191">
        <v>231.06</v>
      </c>
      <c r="AR107" s="312">
        <f t="shared" ca="1" si="18"/>
        <v>1</v>
      </c>
      <c r="AS107" s="144">
        <f t="shared" ca="1" si="22"/>
        <v>0</v>
      </c>
      <c r="AT107" s="34"/>
      <c r="AU107" s="34"/>
      <c r="AV107" s="34"/>
      <c r="AW107" s="34"/>
      <c r="AX107" s="34"/>
      <c r="AY107" s="34"/>
    </row>
    <row r="108" spans="1:51" s="144" customFormat="1" ht="23.1" hidden="1" customHeight="1" x14ac:dyDescent="0.25">
      <c r="A108" s="517"/>
      <c r="B108" s="2">
        <v>404</v>
      </c>
      <c r="C108" s="2" t="s">
        <v>351</v>
      </c>
      <c r="D108" s="91" t="s">
        <v>791</v>
      </c>
      <c r="E108" s="116">
        <f t="shared" si="28"/>
        <v>3300</v>
      </c>
      <c r="F108" s="117">
        <f t="shared" si="28"/>
        <v>2000</v>
      </c>
      <c r="G108" s="101"/>
      <c r="H108" s="45"/>
      <c r="I108" s="45"/>
      <c r="J108" s="33"/>
      <c r="K108" s="202">
        <f t="shared" si="19"/>
        <v>3300</v>
      </c>
      <c r="L108" s="202">
        <f t="shared" si="19"/>
        <v>2000</v>
      </c>
      <c r="M108" s="51"/>
      <c r="N108" s="13">
        <f t="shared" si="24"/>
        <v>3296.875</v>
      </c>
      <c r="O108" s="13">
        <f t="shared" si="25"/>
        <v>1978.125</v>
      </c>
      <c r="P108" s="51"/>
      <c r="Q108" s="524">
        <v>1318.75</v>
      </c>
      <c r="R108" s="524">
        <v>1318.75</v>
      </c>
      <c r="S108" s="524">
        <v>1318.75</v>
      </c>
      <c r="T108" s="524">
        <v>1318.75</v>
      </c>
      <c r="U108" s="524">
        <v>1318.75</v>
      </c>
      <c r="V108" s="524">
        <v>1318.75</v>
      </c>
      <c r="W108" s="524">
        <v>1318.75</v>
      </c>
      <c r="X108" s="524">
        <v>1318.75</v>
      </c>
      <c r="Y108" s="524">
        <v>1318.75</v>
      </c>
      <c r="Z108" s="478">
        <v>1318.75</v>
      </c>
      <c r="AA108" s="398">
        <v>997.16</v>
      </c>
      <c r="AB108" s="398">
        <v>997.16</v>
      </c>
      <c r="AC108" s="436">
        <v>997.16</v>
      </c>
      <c r="AD108" s="409">
        <v>997.16</v>
      </c>
      <c r="AE108" s="409">
        <v>997.16</v>
      </c>
      <c r="AF108" s="376">
        <v>859.625</v>
      </c>
      <c r="AG108" s="305">
        <v>687.7</v>
      </c>
      <c r="AH108" s="289">
        <v>561.25</v>
      </c>
      <c r="AI108" s="277">
        <v>449</v>
      </c>
      <c r="AJ108" s="263">
        <v>449</v>
      </c>
      <c r="AK108" s="263"/>
      <c r="AL108" s="208">
        <v>436.47911999999997</v>
      </c>
      <c r="AM108" s="208">
        <v>436.47911999999997</v>
      </c>
      <c r="AN108" s="208">
        <v>436.47911999999997</v>
      </c>
      <c r="AO108" s="208">
        <v>436.47911999999997</v>
      </c>
      <c r="AP108" s="208">
        <v>393.65000000000003</v>
      </c>
      <c r="AQ108" s="191">
        <v>314.92</v>
      </c>
      <c r="AR108" s="312">
        <f t="shared" ca="1" si="18"/>
        <v>1</v>
      </c>
      <c r="AS108" s="144">
        <f t="shared" ca="1" si="22"/>
        <v>0</v>
      </c>
      <c r="AT108" s="34"/>
      <c r="AU108" s="34"/>
      <c r="AV108" s="34"/>
      <c r="AW108" s="34"/>
      <c r="AX108" s="34"/>
      <c r="AY108" s="34"/>
    </row>
    <row r="109" spans="1:51" ht="20.100000000000001" customHeight="1" x14ac:dyDescent="0.25">
      <c r="D109" s="136"/>
      <c r="E109" s="138"/>
      <c r="F109" s="139"/>
      <c r="J109" s="34"/>
      <c r="K109" s="202">
        <f t="shared" si="19"/>
        <v>0</v>
      </c>
      <c r="L109" s="202">
        <f t="shared" si="19"/>
        <v>0</v>
      </c>
      <c r="M109" s="2"/>
      <c r="N109" s="13"/>
      <c r="O109" s="13"/>
      <c r="P109" s="2"/>
      <c r="Q109" s="398"/>
      <c r="R109" s="398"/>
      <c r="S109" s="398"/>
      <c r="T109" s="398"/>
      <c r="U109" s="398"/>
      <c r="V109" s="398"/>
      <c r="W109" s="398"/>
      <c r="X109" s="398"/>
      <c r="Y109" s="398"/>
      <c r="Z109" s="398"/>
      <c r="AA109" s="398"/>
      <c r="AB109" s="398"/>
      <c r="AC109" s="400"/>
      <c r="AD109" s="401"/>
      <c r="AE109" s="401"/>
      <c r="AF109" s="329"/>
      <c r="AG109" s="332"/>
      <c r="AH109" s="330"/>
      <c r="AI109" s="280"/>
      <c r="AJ109" s="331"/>
      <c r="AK109" s="331"/>
      <c r="AL109" s="208"/>
      <c r="AM109" s="208"/>
      <c r="AN109" s="208"/>
      <c r="AO109" s="208"/>
      <c r="AP109" s="208"/>
      <c r="AQ109" s="191"/>
      <c r="AR109" s="312"/>
      <c r="AS109" s="144">
        <f t="shared" si="22"/>
        <v>0</v>
      </c>
    </row>
    <row r="110" spans="1:51" ht="23.1" customHeight="1" x14ac:dyDescent="0.25">
      <c r="D110" s="615" t="s">
        <v>734</v>
      </c>
      <c r="E110" s="615"/>
      <c r="F110" s="615"/>
      <c r="G110" s="615"/>
      <c r="H110" s="615"/>
      <c r="I110" s="615"/>
      <c r="J110" s="34"/>
      <c r="K110" s="202">
        <f t="shared" si="19"/>
        <v>0</v>
      </c>
      <c r="L110" s="202">
        <f t="shared" si="19"/>
        <v>0</v>
      </c>
      <c r="M110" s="2"/>
      <c r="N110" s="13"/>
      <c r="O110" s="13"/>
      <c r="P110" s="2"/>
      <c r="Q110" s="606">
        <v>45663</v>
      </c>
      <c r="R110" s="604">
        <v>45632</v>
      </c>
      <c r="S110" s="588">
        <v>45589</v>
      </c>
      <c r="T110" s="588">
        <v>45589</v>
      </c>
      <c r="U110" s="571">
        <v>45569</v>
      </c>
      <c r="V110" s="571">
        <v>45569</v>
      </c>
      <c r="W110" s="553">
        <v>45483</v>
      </c>
      <c r="X110" s="476">
        <v>45455</v>
      </c>
      <c r="Y110" s="476">
        <v>45425</v>
      </c>
      <c r="Z110" s="476">
        <v>45394</v>
      </c>
      <c r="AA110" s="473">
        <v>220324</v>
      </c>
      <c r="AB110" s="398"/>
      <c r="AC110" s="400"/>
      <c r="AD110" s="401"/>
      <c r="AE110" s="401"/>
      <c r="AF110" s="329"/>
      <c r="AG110" s="332"/>
      <c r="AH110" s="330"/>
      <c r="AI110" s="280"/>
      <c r="AJ110" s="331"/>
      <c r="AK110" s="331"/>
      <c r="AL110" s="208"/>
      <c r="AM110" s="208"/>
      <c r="AN110" s="208"/>
      <c r="AO110" s="208"/>
      <c r="AP110" s="208"/>
      <c r="AQ110" s="191"/>
      <c r="AR110" s="312"/>
      <c r="AS110" s="144">
        <f t="shared" si="22"/>
        <v>0</v>
      </c>
    </row>
    <row r="111" spans="1:51" ht="23.1" customHeight="1" x14ac:dyDescent="0.25">
      <c r="A111" s="449" t="s">
        <v>251</v>
      </c>
      <c r="B111" s="2">
        <v>1887</v>
      </c>
      <c r="C111" s="2" t="s">
        <v>405</v>
      </c>
      <c r="D111" s="4" t="s">
        <v>792</v>
      </c>
      <c r="E111" s="116">
        <f t="shared" ref="E111:F114" si="32">K111</f>
        <v>2700</v>
      </c>
      <c r="F111" s="117">
        <f t="shared" si="32"/>
        <v>1600</v>
      </c>
      <c r="G111" s="101"/>
      <c r="I111" s="45"/>
      <c r="K111" s="202">
        <f t="shared" si="19"/>
        <v>2700</v>
      </c>
      <c r="L111" s="202">
        <f t="shared" si="19"/>
        <v>1600</v>
      </c>
      <c r="M111" s="51"/>
      <c r="N111" s="13">
        <f t="shared" si="24"/>
        <v>2657.5</v>
      </c>
      <c r="O111" s="13">
        <f t="shared" si="25"/>
        <v>1594.5</v>
      </c>
      <c r="P111" s="51"/>
      <c r="Q111" s="605">
        <v>1063</v>
      </c>
      <c r="R111" s="601">
        <v>1063</v>
      </c>
      <c r="S111" s="587">
        <v>1063</v>
      </c>
      <c r="T111" s="587">
        <v>1063</v>
      </c>
      <c r="U111" s="562">
        <v>966.32</v>
      </c>
      <c r="V111" s="562">
        <v>966.32</v>
      </c>
      <c r="W111" s="554">
        <v>966.32</v>
      </c>
      <c r="X111" s="477">
        <v>966.32</v>
      </c>
      <c r="Y111" s="477">
        <v>966.32</v>
      </c>
      <c r="Z111" s="477">
        <v>966.32</v>
      </c>
      <c r="AA111" s="450">
        <v>894.73</v>
      </c>
      <c r="AB111" s="450">
        <v>858.41800000000012</v>
      </c>
      <c r="AC111" s="436">
        <v>780.38</v>
      </c>
      <c r="AD111" s="409">
        <v>780.38</v>
      </c>
      <c r="AE111" s="409">
        <v>780.38</v>
      </c>
      <c r="AF111" s="376">
        <v>711.71249999999998</v>
      </c>
      <c r="AG111" s="305">
        <v>569.37</v>
      </c>
      <c r="AH111" s="289">
        <v>567.88875000000007</v>
      </c>
      <c r="AI111" s="277">
        <v>454.31100000000004</v>
      </c>
      <c r="AJ111" s="263">
        <v>454.31100000000004</v>
      </c>
      <c r="AK111" s="263">
        <v>454.31100000000004</v>
      </c>
      <c r="AL111" s="208">
        <v>408.86999999999995</v>
      </c>
      <c r="AM111" s="208">
        <v>408.86999999999995</v>
      </c>
      <c r="AN111" s="208">
        <v>408.86999999999995</v>
      </c>
      <c r="AO111" s="208">
        <v>408.86999999999995</v>
      </c>
      <c r="AP111" s="208">
        <v>368.75</v>
      </c>
      <c r="AQ111" s="191">
        <v>295</v>
      </c>
      <c r="AR111" s="312">
        <f t="shared" ca="1" si="18"/>
        <v>1</v>
      </c>
      <c r="AS111" s="144">
        <f t="shared" ca="1" si="22"/>
        <v>0</v>
      </c>
    </row>
    <row r="112" spans="1:51" ht="23.1" customHeight="1" x14ac:dyDescent="0.25">
      <c r="A112" s="449" t="s">
        <v>251</v>
      </c>
      <c r="B112" s="2">
        <v>1888</v>
      </c>
      <c r="C112" s="2" t="s">
        <v>406</v>
      </c>
      <c r="D112" s="4" t="s">
        <v>793</v>
      </c>
      <c r="E112" s="116">
        <f t="shared" si="32"/>
        <v>3200</v>
      </c>
      <c r="F112" s="117">
        <f t="shared" si="32"/>
        <v>2000</v>
      </c>
      <c r="G112" s="101"/>
      <c r="I112" s="45"/>
      <c r="K112" s="202">
        <f t="shared" si="19"/>
        <v>3200</v>
      </c>
      <c r="L112" s="202">
        <f t="shared" si="19"/>
        <v>2000</v>
      </c>
      <c r="M112" s="51"/>
      <c r="N112" s="13">
        <f t="shared" si="24"/>
        <v>3195</v>
      </c>
      <c r="O112" s="13">
        <f t="shared" si="25"/>
        <v>1917</v>
      </c>
      <c r="P112" s="51"/>
      <c r="Q112" s="605">
        <v>1278</v>
      </c>
      <c r="R112" s="601">
        <v>1278</v>
      </c>
      <c r="S112" s="587">
        <v>1278</v>
      </c>
      <c r="T112" s="587">
        <v>1278</v>
      </c>
      <c r="U112" s="562">
        <v>1161.6400000000001</v>
      </c>
      <c r="V112" s="562">
        <v>1161.6400000000001</v>
      </c>
      <c r="W112" s="554">
        <v>1161.6400000000001</v>
      </c>
      <c r="X112" s="477">
        <v>1161.6400000000001</v>
      </c>
      <c r="Y112" s="477">
        <v>1161.6400000000001</v>
      </c>
      <c r="Z112" s="477">
        <v>1161.6400000000001</v>
      </c>
      <c r="AA112" s="450">
        <v>1075.5899999999999</v>
      </c>
      <c r="AB112" s="450">
        <v>1075.58</v>
      </c>
      <c r="AC112" s="436">
        <v>977.8</v>
      </c>
      <c r="AD112" s="409">
        <v>977.8</v>
      </c>
      <c r="AE112" s="409">
        <v>977.8</v>
      </c>
      <c r="AF112" s="376">
        <v>892.15000000000009</v>
      </c>
      <c r="AG112" s="305">
        <v>713.72</v>
      </c>
      <c r="AH112" s="289">
        <v>682.68750000000011</v>
      </c>
      <c r="AI112" s="277">
        <v>546.15000000000009</v>
      </c>
      <c r="AJ112" s="263">
        <v>546.15000000000009</v>
      </c>
      <c r="AK112" s="263">
        <v>546.15000000000009</v>
      </c>
      <c r="AL112" s="208">
        <v>491.53103999999996</v>
      </c>
      <c r="AM112" s="208">
        <v>491.53103999999996</v>
      </c>
      <c r="AN112" s="208">
        <v>491.53103999999996</v>
      </c>
      <c r="AO112" s="208">
        <v>491.53103999999996</v>
      </c>
      <c r="AP112" s="208">
        <v>443.29999999999995</v>
      </c>
      <c r="AQ112" s="191">
        <v>354.64</v>
      </c>
      <c r="AR112" s="312">
        <f t="shared" ca="1" si="18"/>
        <v>1</v>
      </c>
      <c r="AS112" s="144">
        <f t="shared" ca="1" si="22"/>
        <v>0</v>
      </c>
    </row>
    <row r="113" spans="1:51" ht="23.1" customHeight="1" x14ac:dyDescent="0.25">
      <c r="A113" s="449" t="s">
        <v>251</v>
      </c>
      <c r="B113" s="2">
        <v>1890</v>
      </c>
      <c r="C113" s="2" t="s">
        <v>408</v>
      </c>
      <c r="D113" s="4" t="s">
        <v>794</v>
      </c>
      <c r="E113" s="116">
        <f t="shared" si="32"/>
        <v>4100</v>
      </c>
      <c r="F113" s="117">
        <f t="shared" si="32"/>
        <v>2500</v>
      </c>
      <c r="G113" s="101"/>
      <c r="I113" s="45"/>
      <c r="K113" s="202">
        <f t="shared" si="19"/>
        <v>4100</v>
      </c>
      <c r="L113" s="202">
        <f t="shared" si="19"/>
        <v>2500</v>
      </c>
      <c r="M113" s="51"/>
      <c r="N113" s="13">
        <f t="shared" si="24"/>
        <v>4027.5</v>
      </c>
      <c r="O113" s="13">
        <f t="shared" si="25"/>
        <v>2416.5</v>
      </c>
      <c r="P113" s="51"/>
      <c r="Q113" s="605">
        <v>1611</v>
      </c>
      <c r="R113" s="601">
        <v>1611</v>
      </c>
      <c r="S113" s="587">
        <v>1611</v>
      </c>
      <c r="T113" s="587">
        <v>1611</v>
      </c>
      <c r="U113" s="562">
        <v>1464.33</v>
      </c>
      <c r="V113" s="562">
        <v>1464.33</v>
      </c>
      <c r="W113" s="554">
        <v>1464.33</v>
      </c>
      <c r="X113" s="477">
        <v>1464.33</v>
      </c>
      <c r="Y113" s="477">
        <v>1464.33</v>
      </c>
      <c r="Z113" s="477">
        <v>1464.33</v>
      </c>
      <c r="AA113" s="450">
        <v>1355.8489999999999</v>
      </c>
      <c r="AB113" s="450">
        <v>1355.8489999999999</v>
      </c>
      <c r="AC113" s="436">
        <v>1232.5899999999999</v>
      </c>
      <c r="AD113" s="409">
        <v>1232.5899999999999</v>
      </c>
      <c r="AE113" s="409">
        <v>1232.5899999999999</v>
      </c>
      <c r="AF113" s="376">
        <v>1124.625</v>
      </c>
      <c r="AG113" s="305">
        <v>899.7</v>
      </c>
      <c r="AH113" s="289">
        <v>860.58500000000004</v>
      </c>
      <c r="AI113" s="277">
        <v>688.46800000000007</v>
      </c>
      <c r="AJ113" s="263">
        <v>688.46800000000007</v>
      </c>
      <c r="AK113" s="263">
        <v>688.46800000000007</v>
      </c>
      <c r="AL113" s="208">
        <v>619.61129999999991</v>
      </c>
      <c r="AM113" s="208">
        <v>619.61129999999991</v>
      </c>
      <c r="AN113" s="208">
        <v>619.61129999999991</v>
      </c>
      <c r="AO113" s="208">
        <v>619.61129999999991</v>
      </c>
      <c r="AP113" s="208">
        <v>558.8125</v>
      </c>
      <c r="AQ113" s="191">
        <v>447.05</v>
      </c>
      <c r="AR113" s="312">
        <f t="shared" ca="1" si="18"/>
        <v>1</v>
      </c>
      <c r="AS113" s="144">
        <f t="shared" ca="1" si="22"/>
        <v>0</v>
      </c>
    </row>
    <row r="114" spans="1:51" ht="23.1" customHeight="1" x14ac:dyDescent="0.25">
      <c r="A114" s="449" t="s">
        <v>251</v>
      </c>
      <c r="B114" s="2">
        <v>1891</v>
      </c>
      <c r="C114" s="2" t="s">
        <v>409</v>
      </c>
      <c r="D114" s="4" t="s">
        <v>795</v>
      </c>
      <c r="E114" s="116">
        <f t="shared" si="32"/>
        <v>4600</v>
      </c>
      <c r="F114" s="117">
        <f t="shared" si="32"/>
        <v>2800</v>
      </c>
      <c r="G114" s="101"/>
      <c r="I114" s="45"/>
      <c r="K114" s="202">
        <f t="shared" si="19"/>
        <v>4600</v>
      </c>
      <c r="L114" s="202">
        <f t="shared" si="19"/>
        <v>2800</v>
      </c>
      <c r="M114" s="51"/>
      <c r="N114" s="13">
        <f t="shared" si="24"/>
        <v>4567.5</v>
      </c>
      <c r="O114" s="13">
        <f t="shared" si="25"/>
        <v>2740.5</v>
      </c>
      <c r="P114" s="51"/>
      <c r="Q114" s="605">
        <v>1827</v>
      </c>
      <c r="R114" s="601">
        <v>1827</v>
      </c>
      <c r="S114" s="587">
        <v>1827</v>
      </c>
      <c r="T114" s="587">
        <v>1827</v>
      </c>
      <c r="U114" s="562">
        <v>1661.12</v>
      </c>
      <c r="V114" s="562">
        <v>1661.12</v>
      </c>
      <c r="W114" s="554">
        <v>1661.12</v>
      </c>
      <c r="X114" s="477">
        <v>1661.12</v>
      </c>
      <c r="Y114" s="477">
        <v>1661.12</v>
      </c>
      <c r="Z114" s="477">
        <v>1661.12</v>
      </c>
      <c r="AA114" s="450">
        <v>1538.075</v>
      </c>
      <c r="AB114" s="450">
        <v>1538.075</v>
      </c>
      <c r="AC114" s="436">
        <v>1398.25</v>
      </c>
      <c r="AD114" s="409">
        <v>1398.25</v>
      </c>
      <c r="AE114" s="409">
        <v>1398.25</v>
      </c>
      <c r="AF114" s="376">
        <v>1275.7750000000001</v>
      </c>
      <c r="AG114" s="305">
        <v>1020.62</v>
      </c>
      <c r="AH114" s="289">
        <v>976.23625000000004</v>
      </c>
      <c r="AI114" s="277">
        <v>780.98900000000003</v>
      </c>
      <c r="AJ114" s="263">
        <v>780.98900000000003</v>
      </c>
      <c r="AK114" s="263">
        <v>780.98900000000003</v>
      </c>
      <c r="AL114" s="208">
        <v>702.89603999999997</v>
      </c>
      <c r="AM114" s="208">
        <v>702.89603999999997</v>
      </c>
      <c r="AN114" s="208">
        <v>702.89603999999997</v>
      </c>
      <c r="AO114" s="208">
        <v>702.89603999999997</v>
      </c>
      <c r="AP114" s="208">
        <v>633.92499999999995</v>
      </c>
      <c r="AQ114" s="191">
        <v>507.14</v>
      </c>
      <c r="AR114" s="312">
        <f t="shared" ca="1" si="18"/>
        <v>1</v>
      </c>
      <c r="AS114" s="144">
        <f t="shared" ca="1" si="22"/>
        <v>0</v>
      </c>
    </row>
    <row r="115" spans="1:51" ht="23.1" customHeight="1" x14ac:dyDescent="0.25">
      <c r="E115" s="138"/>
      <c r="F115" s="139"/>
      <c r="J115" s="34"/>
      <c r="K115" s="202">
        <f t="shared" si="19"/>
        <v>0</v>
      </c>
      <c r="L115" s="202">
        <f t="shared" si="19"/>
        <v>0</v>
      </c>
      <c r="M115" s="2"/>
      <c r="N115" s="13"/>
      <c r="O115" s="13"/>
      <c r="P115" s="2"/>
      <c r="Q115" s="398"/>
      <c r="R115" s="398"/>
      <c r="S115" s="398"/>
      <c r="T115" s="398"/>
      <c r="U115" s="398"/>
      <c r="V115" s="398"/>
      <c r="W115" s="398"/>
      <c r="X115" s="398"/>
      <c r="Y115" s="398"/>
      <c r="Z115" s="398"/>
      <c r="AA115" s="398"/>
      <c r="AB115" s="398"/>
      <c r="AC115" s="400"/>
      <c r="AD115" s="401"/>
      <c r="AE115" s="401"/>
      <c r="AF115" s="329"/>
      <c r="AG115" s="329"/>
      <c r="AH115" s="330"/>
      <c r="AI115" s="280"/>
      <c r="AJ115" s="331"/>
      <c r="AK115" s="331"/>
      <c r="AL115" s="237"/>
      <c r="AM115" s="237"/>
      <c r="AN115" s="237"/>
      <c r="AO115" s="237"/>
      <c r="AP115" s="237"/>
      <c r="AQ115" s="197"/>
      <c r="AR115" s="312"/>
      <c r="AS115" s="144">
        <f t="shared" si="22"/>
        <v>0</v>
      </c>
    </row>
    <row r="116" spans="1:51" ht="23.1" customHeight="1" x14ac:dyDescent="0.25">
      <c r="D116" s="615" t="s">
        <v>280</v>
      </c>
      <c r="E116" s="615"/>
      <c r="F116" s="615"/>
      <c r="G116" s="615"/>
      <c r="H116" s="615"/>
      <c r="I116" s="615"/>
      <c r="K116" s="202">
        <f t="shared" si="19"/>
        <v>0</v>
      </c>
      <c r="L116" s="202">
        <f t="shared" si="19"/>
        <v>0</v>
      </c>
      <c r="M116" s="51"/>
      <c r="N116" s="13"/>
      <c r="O116" s="13"/>
      <c r="P116" s="51"/>
      <c r="Q116" s="606">
        <v>45663</v>
      </c>
      <c r="R116" s="588">
        <v>45589</v>
      </c>
      <c r="S116" s="588">
        <v>45589</v>
      </c>
      <c r="T116" s="588">
        <v>45589</v>
      </c>
      <c r="U116" s="588">
        <v>45589</v>
      </c>
      <c r="V116" s="571">
        <v>45569</v>
      </c>
      <c r="W116" s="553">
        <v>45483</v>
      </c>
      <c r="X116" s="476">
        <v>45455</v>
      </c>
      <c r="Y116" s="476">
        <v>45425</v>
      </c>
      <c r="Z116" s="476">
        <v>45394</v>
      </c>
      <c r="AA116" s="473">
        <v>220324</v>
      </c>
      <c r="AB116" s="398"/>
      <c r="AC116" s="400"/>
      <c r="AD116" s="401"/>
      <c r="AE116" s="401"/>
      <c r="AF116" s="329"/>
      <c r="AG116" s="300"/>
      <c r="AH116" s="289"/>
      <c r="AI116" s="277"/>
      <c r="AJ116" s="208"/>
      <c r="AK116" s="208"/>
      <c r="AL116" s="208"/>
      <c r="AM116" s="208"/>
      <c r="AN116" s="208"/>
      <c r="AO116" s="208"/>
      <c r="AP116" s="208"/>
      <c r="AQ116" s="191"/>
      <c r="AR116" s="312"/>
      <c r="AS116" s="144">
        <f t="shared" si="22"/>
        <v>0</v>
      </c>
    </row>
    <row r="117" spans="1:51" s="66" customFormat="1" ht="23.1" customHeight="1" x14ac:dyDescent="0.25">
      <c r="A117" s="448" t="s">
        <v>238</v>
      </c>
      <c r="B117" s="60">
        <v>1938</v>
      </c>
      <c r="C117" s="2" t="s">
        <v>442</v>
      </c>
      <c r="D117" s="91" t="s">
        <v>143</v>
      </c>
      <c r="E117" s="116">
        <f t="shared" ref="E117:F120" si="33">K117</f>
        <v>2600</v>
      </c>
      <c r="F117" s="117">
        <f t="shared" si="33"/>
        <v>1600</v>
      </c>
      <c r="G117" s="101"/>
      <c r="H117" s="2"/>
      <c r="I117" s="45"/>
      <c r="J117" s="33"/>
      <c r="K117" s="202">
        <f t="shared" si="19"/>
        <v>2600</v>
      </c>
      <c r="L117" s="202">
        <f t="shared" si="19"/>
        <v>1600</v>
      </c>
      <c r="M117" s="51"/>
      <c r="N117" s="13">
        <f t="shared" si="24"/>
        <v>2585</v>
      </c>
      <c r="O117" s="13">
        <f t="shared" si="25"/>
        <v>1551</v>
      </c>
      <c r="P117" s="63"/>
      <c r="Q117" s="605">
        <v>1034</v>
      </c>
      <c r="R117" s="587">
        <v>1034</v>
      </c>
      <c r="S117" s="587">
        <v>1034</v>
      </c>
      <c r="T117" s="587">
        <v>1034</v>
      </c>
      <c r="U117" s="587">
        <v>1034</v>
      </c>
      <c r="V117" s="562">
        <v>939.25</v>
      </c>
      <c r="W117" s="554">
        <v>939.25</v>
      </c>
      <c r="X117" s="477">
        <v>939.25</v>
      </c>
      <c r="Y117" s="477">
        <v>939.25</v>
      </c>
      <c r="Z117" s="477">
        <v>939.25</v>
      </c>
      <c r="AA117" s="450">
        <v>869.6930000000001</v>
      </c>
      <c r="AB117" s="450">
        <v>869.6930000000001</v>
      </c>
      <c r="AC117" s="436">
        <v>790.63</v>
      </c>
      <c r="AD117" s="409">
        <v>790.63</v>
      </c>
      <c r="AE117" s="409">
        <v>790.63</v>
      </c>
      <c r="AF117" s="376">
        <v>721.375</v>
      </c>
      <c r="AG117" s="305">
        <v>577.1</v>
      </c>
      <c r="AH117" s="289">
        <v>530.77750000000003</v>
      </c>
      <c r="AI117" s="277">
        <v>424.62200000000001</v>
      </c>
      <c r="AJ117" s="263">
        <v>424.62200000000001</v>
      </c>
      <c r="AK117" s="263">
        <v>424.62200000000001</v>
      </c>
      <c r="AL117" s="208">
        <v>382.16178000000002</v>
      </c>
      <c r="AM117" s="208">
        <v>382.16178000000002</v>
      </c>
      <c r="AN117" s="208">
        <v>382.16178000000002</v>
      </c>
      <c r="AO117" s="208">
        <v>382.16178000000002</v>
      </c>
      <c r="AP117" s="208">
        <v>344.66250000000002</v>
      </c>
      <c r="AQ117" s="192">
        <v>275.73</v>
      </c>
      <c r="AR117" s="312">
        <f ca="1">Q117/OFFSET(Q117,0,1)</f>
        <v>1</v>
      </c>
      <c r="AS117" s="144">
        <f t="shared" ca="1" si="22"/>
        <v>0</v>
      </c>
    </row>
    <row r="118" spans="1:51" s="144" customFormat="1" ht="23.1" customHeight="1" x14ac:dyDescent="0.25">
      <c r="A118" s="449"/>
      <c r="B118" s="2">
        <v>1939</v>
      </c>
      <c r="C118" s="2" t="s">
        <v>443</v>
      </c>
      <c r="D118" s="91" t="s">
        <v>43</v>
      </c>
      <c r="E118" s="116">
        <f t="shared" si="33"/>
        <v>3400</v>
      </c>
      <c r="F118" s="117">
        <f t="shared" si="33"/>
        <v>2100</v>
      </c>
      <c r="G118" s="101"/>
      <c r="H118" s="2"/>
      <c r="I118" s="45"/>
      <c r="J118" s="33"/>
      <c r="K118" s="202">
        <f t="shared" si="19"/>
        <v>3400</v>
      </c>
      <c r="L118" s="202">
        <f t="shared" si="19"/>
        <v>2100</v>
      </c>
      <c r="M118" s="51"/>
      <c r="N118" s="13">
        <f t="shared" si="24"/>
        <v>3362.5</v>
      </c>
      <c r="O118" s="13">
        <f t="shared" si="25"/>
        <v>2017.5</v>
      </c>
      <c r="P118" s="51"/>
      <c r="Q118" s="605">
        <v>1345</v>
      </c>
      <c r="R118" s="587">
        <v>1345</v>
      </c>
      <c r="S118" s="587">
        <v>1345</v>
      </c>
      <c r="T118" s="587">
        <v>1345</v>
      </c>
      <c r="U118" s="587">
        <v>1345</v>
      </c>
      <c r="V118" s="562">
        <v>1222.1300000000001</v>
      </c>
      <c r="W118" s="554">
        <v>1222.1300000000001</v>
      </c>
      <c r="X118" s="477">
        <v>1222.1300000000001</v>
      </c>
      <c r="Y118" s="477">
        <v>1222.1300000000001</v>
      </c>
      <c r="Z118" s="477">
        <v>1222.1300000000001</v>
      </c>
      <c r="AA118" s="450">
        <v>1131.5920000000001</v>
      </c>
      <c r="AB118" s="450">
        <v>1131.5920000000001</v>
      </c>
      <c r="AC118" s="436">
        <v>1028.72</v>
      </c>
      <c r="AD118" s="409">
        <v>1028.72</v>
      </c>
      <c r="AE118" s="409">
        <v>1028.72</v>
      </c>
      <c r="AF118" s="376">
        <v>938.61249999999995</v>
      </c>
      <c r="AG118" s="305">
        <v>750.89</v>
      </c>
      <c r="AH118" s="289">
        <v>690.62125000000015</v>
      </c>
      <c r="AI118" s="277">
        <v>552.49700000000007</v>
      </c>
      <c r="AJ118" s="263">
        <v>552.49700000000007</v>
      </c>
      <c r="AK118" s="263">
        <v>552.49700000000007</v>
      </c>
      <c r="AL118" s="208">
        <v>497.24135999999993</v>
      </c>
      <c r="AM118" s="208">
        <v>497.24135999999993</v>
      </c>
      <c r="AN118" s="208">
        <v>497.24135999999993</v>
      </c>
      <c r="AO118" s="208">
        <v>497.24135999999993</v>
      </c>
      <c r="AP118" s="208">
        <v>448.45</v>
      </c>
      <c r="AQ118" s="191">
        <v>358.76</v>
      </c>
      <c r="AR118" s="312">
        <f t="shared" ref="AR118:AR181" ca="1" si="34">Q118/OFFSET(Q118,0,1)</f>
        <v>1</v>
      </c>
      <c r="AS118" s="144">
        <f t="shared" ca="1" si="22"/>
        <v>0</v>
      </c>
      <c r="AT118" s="34"/>
      <c r="AU118" s="34"/>
      <c r="AV118" s="34"/>
      <c r="AW118" s="34"/>
      <c r="AX118" s="34"/>
      <c r="AY118" s="34"/>
    </row>
    <row r="119" spans="1:51" s="144" customFormat="1" ht="23.1" customHeight="1" x14ac:dyDescent="0.25">
      <c r="A119" s="449"/>
      <c r="B119" s="2">
        <v>1940</v>
      </c>
      <c r="C119" s="2" t="s">
        <v>444</v>
      </c>
      <c r="D119" s="91" t="s">
        <v>41</v>
      </c>
      <c r="E119" s="116">
        <f t="shared" si="33"/>
        <v>5000</v>
      </c>
      <c r="F119" s="117">
        <f t="shared" si="33"/>
        <v>3000</v>
      </c>
      <c r="G119" s="101"/>
      <c r="H119" s="2"/>
      <c r="I119" s="45"/>
      <c r="J119" s="33"/>
      <c r="K119" s="202">
        <f t="shared" si="19"/>
        <v>5000</v>
      </c>
      <c r="L119" s="202">
        <f t="shared" si="19"/>
        <v>3000</v>
      </c>
      <c r="M119" s="51"/>
      <c r="N119" s="13">
        <f t="shared" si="24"/>
        <v>4950</v>
      </c>
      <c r="O119" s="13">
        <f t="shared" si="25"/>
        <v>2970</v>
      </c>
      <c r="P119" s="51"/>
      <c r="Q119" s="605">
        <v>1980</v>
      </c>
      <c r="R119" s="587">
        <v>1980</v>
      </c>
      <c r="S119" s="587">
        <v>1980</v>
      </c>
      <c r="T119" s="587">
        <v>1980</v>
      </c>
      <c r="U119" s="587">
        <v>1980</v>
      </c>
      <c r="V119" s="562">
        <v>1799.52</v>
      </c>
      <c r="W119" s="554">
        <v>1799.52</v>
      </c>
      <c r="X119" s="477">
        <v>1799.52</v>
      </c>
      <c r="Y119" s="477">
        <v>1799.52</v>
      </c>
      <c r="Z119" s="477">
        <v>1799.52</v>
      </c>
      <c r="AA119" s="450">
        <v>1666.2250000000001</v>
      </c>
      <c r="AB119" s="450">
        <v>1666.2250000000001</v>
      </c>
      <c r="AC119" s="436">
        <v>1514.75</v>
      </c>
      <c r="AD119" s="409">
        <v>1514.75</v>
      </c>
      <c r="AE119" s="409">
        <v>1514.75</v>
      </c>
      <c r="AF119" s="376">
        <v>1382.075</v>
      </c>
      <c r="AG119" s="305">
        <v>1105.6600000000001</v>
      </c>
      <c r="AH119" s="289">
        <v>1016.9087500000002</v>
      </c>
      <c r="AI119" s="277">
        <v>813.52700000000016</v>
      </c>
      <c r="AJ119" s="263">
        <v>813.52700000000016</v>
      </c>
      <c r="AK119" s="263">
        <v>813.52700000000016</v>
      </c>
      <c r="AL119" s="208">
        <v>661</v>
      </c>
      <c r="AM119" s="234">
        <v>661</v>
      </c>
      <c r="AN119" s="208">
        <v>732.18221999999992</v>
      </c>
      <c r="AO119" s="208">
        <v>732.18221999999992</v>
      </c>
      <c r="AP119" s="208">
        <v>660.33749999999998</v>
      </c>
      <c r="AQ119" s="191">
        <v>528.27</v>
      </c>
      <c r="AR119" s="312">
        <f t="shared" ca="1" si="34"/>
        <v>1</v>
      </c>
      <c r="AS119" s="144">
        <f t="shared" ca="1" si="22"/>
        <v>0</v>
      </c>
      <c r="AT119" s="34"/>
      <c r="AU119" s="34"/>
      <c r="AV119" s="34"/>
      <c r="AW119" s="34"/>
      <c r="AX119" s="34"/>
      <c r="AY119" s="34"/>
    </row>
    <row r="120" spans="1:51" s="144" customFormat="1" ht="23.1" customHeight="1" x14ac:dyDescent="0.25">
      <c r="A120" s="449"/>
      <c r="B120" s="2">
        <v>1940</v>
      </c>
      <c r="C120" s="2" t="s">
        <v>849</v>
      </c>
      <c r="D120" s="91" t="s">
        <v>850</v>
      </c>
      <c r="E120" s="116">
        <f t="shared" si="33"/>
        <v>7700</v>
      </c>
      <c r="F120" s="117">
        <f t="shared" si="33"/>
        <v>4700</v>
      </c>
      <c r="G120" s="101"/>
      <c r="H120" s="2"/>
      <c r="I120" s="45"/>
      <c r="J120" s="33"/>
      <c r="K120" s="202">
        <f t="shared" si="19"/>
        <v>7700</v>
      </c>
      <c r="L120" s="202">
        <f t="shared" si="19"/>
        <v>4700</v>
      </c>
      <c r="M120" s="51"/>
      <c r="N120" s="13">
        <f t="shared" si="24"/>
        <v>7697.5</v>
      </c>
      <c r="O120" s="13">
        <f t="shared" si="25"/>
        <v>4618.5</v>
      </c>
      <c r="P120" s="51"/>
      <c r="Q120" s="605">
        <v>3079</v>
      </c>
      <c r="R120" s="587">
        <v>3079</v>
      </c>
      <c r="S120" s="587">
        <v>3079</v>
      </c>
      <c r="T120" s="587">
        <v>3079</v>
      </c>
      <c r="U120" s="562">
        <v>3079</v>
      </c>
      <c r="V120" s="562">
        <v>2798.77</v>
      </c>
      <c r="W120" s="554">
        <v>2798.77</v>
      </c>
      <c r="X120" s="477">
        <v>2798.77</v>
      </c>
      <c r="Y120" s="477">
        <v>2798.77</v>
      </c>
      <c r="Z120" s="477">
        <v>2798.77</v>
      </c>
      <c r="AA120" s="450">
        <v>2591.4569999999999</v>
      </c>
      <c r="AB120" s="450">
        <v>2591.4569999999999</v>
      </c>
      <c r="AC120" s="436">
        <v>2355.87</v>
      </c>
      <c r="AD120" s="409">
        <v>2355.87</v>
      </c>
      <c r="AE120" s="409">
        <v>2355.87</v>
      </c>
      <c r="AF120" s="376">
        <v>1382.075</v>
      </c>
      <c r="AG120" s="305">
        <v>1105.6600000000001</v>
      </c>
      <c r="AH120" s="289">
        <v>1016.9087500000002</v>
      </c>
      <c r="AI120" s="277">
        <v>813.52700000000016</v>
      </c>
      <c r="AJ120" s="263">
        <v>813.52700000000016</v>
      </c>
      <c r="AK120" s="263">
        <v>813.52700000000016</v>
      </c>
      <c r="AL120" s="208">
        <v>661</v>
      </c>
      <c r="AM120" s="234">
        <v>661</v>
      </c>
      <c r="AN120" s="208">
        <v>732.18221999999992</v>
      </c>
      <c r="AO120" s="208">
        <v>732.18221999999992</v>
      </c>
      <c r="AP120" s="208">
        <v>660.33749999999998</v>
      </c>
      <c r="AQ120" s="191">
        <v>528.27</v>
      </c>
      <c r="AR120" s="312">
        <f t="shared" ca="1" si="34"/>
        <v>1</v>
      </c>
      <c r="AS120" s="144">
        <f t="shared" ca="1" si="22"/>
        <v>0</v>
      </c>
      <c r="AT120" s="34"/>
      <c r="AU120" s="34"/>
      <c r="AV120" s="34"/>
      <c r="AW120" s="34"/>
      <c r="AX120" s="34"/>
      <c r="AY120" s="34"/>
    </row>
    <row r="121" spans="1:51" s="144" customFormat="1" ht="20.100000000000001" customHeight="1" x14ac:dyDescent="0.25">
      <c r="A121" s="2"/>
      <c r="B121" s="2"/>
      <c r="C121" s="2"/>
      <c r="D121" s="2"/>
      <c r="E121" s="138"/>
      <c r="F121" s="139"/>
      <c r="G121" s="99"/>
      <c r="H121" s="2"/>
      <c r="I121" s="2"/>
      <c r="J121" s="34"/>
      <c r="K121" s="202">
        <f t="shared" si="19"/>
        <v>0</v>
      </c>
      <c r="L121" s="202">
        <f t="shared" si="19"/>
        <v>0</v>
      </c>
      <c r="M121" s="2"/>
      <c r="N121" s="13"/>
      <c r="O121" s="13"/>
      <c r="P121" s="2"/>
      <c r="Q121" s="398"/>
      <c r="R121" s="398"/>
      <c r="S121" s="398"/>
      <c r="T121" s="398"/>
      <c r="U121" s="398"/>
      <c r="V121" s="398"/>
      <c r="W121" s="398"/>
      <c r="X121" s="398"/>
      <c r="Y121" s="398"/>
      <c r="Z121" s="398"/>
      <c r="AA121" s="398"/>
      <c r="AB121" s="398"/>
      <c r="AC121" s="400"/>
      <c r="AD121" s="401"/>
      <c r="AE121" s="401"/>
      <c r="AF121" s="329"/>
      <c r="AG121" s="329"/>
      <c r="AH121" s="330"/>
      <c r="AI121" s="280"/>
      <c r="AJ121" s="331"/>
      <c r="AK121" s="331"/>
      <c r="AL121" s="237"/>
      <c r="AM121" s="334"/>
      <c r="AN121" s="237"/>
      <c r="AO121" s="237"/>
      <c r="AP121" s="237"/>
      <c r="AQ121" s="197"/>
      <c r="AR121" s="312"/>
      <c r="AS121" s="144">
        <f t="shared" si="22"/>
        <v>0</v>
      </c>
      <c r="AT121" s="34"/>
      <c r="AU121" s="34"/>
      <c r="AV121" s="34"/>
      <c r="AW121" s="34"/>
      <c r="AX121" s="34"/>
      <c r="AY121" s="34"/>
    </row>
    <row r="122" spans="1:51" s="144" customFormat="1" ht="23.1" customHeight="1" x14ac:dyDescent="0.25">
      <c r="A122" s="2"/>
      <c r="B122" s="2"/>
      <c r="C122" s="2"/>
      <c r="D122" s="615" t="s">
        <v>273</v>
      </c>
      <c r="E122" s="615"/>
      <c r="F122" s="615"/>
      <c r="G122" s="615"/>
      <c r="H122" s="615"/>
      <c r="I122" s="615"/>
      <c r="J122" s="33"/>
      <c r="K122" s="202">
        <f t="shared" si="19"/>
        <v>0</v>
      </c>
      <c r="L122" s="202">
        <f t="shared" si="19"/>
        <v>0</v>
      </c>
      <c r="M122" s="51"/>
      <c r="N122" s="13"/>
      <c r="O122" s="13"/>
      <c r="P122" s="51"/>
      <c r="Q122" s="606">
        <v>45663</v>
      </c>
      <c r="R122" s="588">
        <v>45589</v>
      </c>
      <c r="S122" s="588">
        <v>45589</v>
      </c>
      <c r="T122" s="588">
        <v>45589</v>
      </c>
      <c r="U122" s="571">
        <v>45569</v>
      </c>
      <c r="V122" s="571">
        <v>45569</v>
      </c>
      <c r="W122" s="553">
        <v>45483</v>
      </c>
      <c r="X122" s="476">
        <v>45455</v>
      </c>
      <c r="Y122" s="476">
        <v>45425</v>
      </c>
      <c r="Z122" s="476">
        <v>45394</v>
      </c>
      <c r="AA122" s="473">
        <v>220324</v>
      </c>
      <c r="AB122" s="398"/>
      <c r="AC122" s="400"/>
      <c r="AD122" s="401"/>
      <c r="AE122" s="401"/>
      <c r="AF122" s="376"/>
      <c r="AG122" s="305"/>
      <c r="AH122" s="289"/>
      <c r="AI122" s="277"/>
      <c r="AJ122" s="263"/>
      <c r="AK122" s="263"/>
      <c r="AL122" s="208"/>
      <c r="AM122" s="208"/>
      <c r="AN122" s="208"/>
      <c r="AO122" s="208"/>
      <c r="AP122" s="208"/>
      <c r="AQ122" s="191"/>
      <c r="AR122" s="312"/>
      <c r="AS122" s="144">
        <f t="shared" si="22"/>
        <v>0</v>
      </c>
      <c r="AT122" s="34"/>
      <c r="AU122" s="34"/>
      <c r="AV122" s="34"/>
      <c r="AW122" s="34"/>
      <c r="AX122" s="34"/>
      <c r="AY122" s="34"/>
    </row>
    <row r="123" spans="1:51" s="144" customFormat="1" ht="23.1" customHeight="1" x14ac:dyDescent="0.25">
      <c r="A123" s="449"/>
      <c r="B123" s="2">
        <v>1917</v>
      </c>
      <c r="C123" s="2" t="s">
        <v>432</v>
      </c>
      <c r="D123" s="4" t="s">
        <v>135</v>
      </c>
      <c r="E123" s="116">
        <f t="shared" ref="E123:F126" si="35">K123</f>
        <v>3600</v>
      </c>
      <c r="F123" s="117">
        <f t="shared" si="35"/>
        <v>2200</v>
      </c>
      <c r="G123" s="101"/>
      <c r="H123" s="45"/>
      <c r="I123" s="2"/>
      <c r="J123" s="33"/>
      <c r="K123" s="202">
        <f t="shared" si="19"/>
        <v>3600</v>
      </c>
      <c r="L123" s="202">
        <f t="shared" si="19"/>
        <v>2200</v>
      </c>
      <c r="M123" s="51"/>
      <c r="N123" s="13">
        <f t="shared" si="24"/>
        <v>3528</v>
      </c>
      <c r="O123" s="13">
        <f t="shared" si="25"/>
        <v>2116.8000000000002</v>
      </c>
      <c r="P123" s="51"/>
      <c r="Q123" s="605">
        <v>1411.2</v>
      </c>
      <c r="R123" s="587">
        <v>1411.2</v>
      </c>
      <c r="S123" s="587">
        <v>1411.2</v>
      </c>
      <c r="T123" s="587">
        <v>1411.2</v>
      </c>
      <c r="U123" s="562">
        <v>1282.9100000000001</v>
      </c>
      <c r="V123" s="562">
        <v>1282.9100000000001</v>
      </c>
      <c r="W123" s="554">
        <v>1282.9100000000001</v>
      </c>
      <c r="X123" s="477">
        <v>1282.9100000000001</v>
      </c>
      <c r="Y123" s="477">
        <v>1282.9100000000001</v>
      </c>
      <c r="Z123" s="477">
        <v>1282.9100000000001</v>
      </c>
      <c r="AA123" s="450">
        <v>1187.8790000000001</v>
      </c>
      <c r="AB123" s="450">
        <v>1187.8790000000001</v>
      </c>
      <c r="AC123" s="436">
        <v>1079.8900000000001</v>
      </c>
      <c r="AD123" s="409">
        <v>1079.8900000000001</v>
      </c>
      <c r="AE123" s="409">
        <v>1079.8900000000001</v>
      </c>
      <c r="AF123" s="376">
        <v>985.3</v>
      </c>
      <c r="AG123" s="305">
        <v>788.24</v>
      </c>
      <c r="AH123" s="289">
        <v>724.96875</v>
      </c>
      <c r="AI123" s="277">
        <v>579.97500000000002</v>
      </c>
      <c r="AJ123" s="263">
        <v>579.97500000000002</v>
      </c>
      <c r="AK123" s="263">
        <v>579.97500000000002</v>
      </c>
      <c r="AL123" s="208">
        <v>521.98145999999997</v>
      </c>
      <c r="AM123" s="208">
        <v>521.98145999999997</v>
      </c>
      <c r="AN123" s="208">
        <v>521.98145999999997</v>
      </c>
      <c r="AO123" s="208">
        <v>521.98145999999997</v>
      </c>
      <c r="AP123" s="208">
        <v>470.76250000000005</v>
      </c>
      <c r="AQ123" s="191">
        <v>376.61</v>
      </c>
      <c r="AR123" s="312">
        <f t="shared" ca="1" si="34"/>
        <v>1</v>
      </c>
      <c r="AS123" s="144">
        <f t="shared" ca="1" si="22"/>
        <v>0</v>
      </c>
      <c r="AT123" s="34"/>
      <c r="AU123" s="34"/>
      <c r="AV123" s="34"/>
      <c r="AW123" s="34"/>
      <c r="AX123" s="34"/>
      <c r="AY123" s="34"/>
    </row>
    <row r="124" spans="1:51" s="144" customFormat="1" ht="23.1" customHeight="1" x14ac:dyDescent="0.25">
      <c r="A124" s="449"/>
      <c r="B124" s="2">
        <v>1918</v>
      </c>
      <c r="C124" s="2" t="s">
        <v>433</v>
      </c>
      <c r="D124" s="4" t="s">
        <v>136</v>
      </c>
      <c r="E124" s="116">
        <f t="shared" si="35"/>
        <v>6500</v>
      </c>
      <c r="F124" s="117">
        <f t="shared" si="35"/>
        <v>3900</v>
      </c>
      <c r="G124" s="101"/>
      <c r="H124" s="45"/>
      <c r="I124" s="2"/>
      <c r="J124" s="33"/>
      <c r="K124" s="202">
        <f t="shared" si="19"/>
        <v>6500</v>
      </c>
      <c r="L124" s="202">
        <f t="shared" si="19"/>
        <v>3900</v>
      </c>
      <c r="M124" s="51"/>
      <c r="N124" s="13">
        <f t="shared" si="24"/>
        <v>6415</v>
      </c>
      <c r="O124" s="13">
        <f t="shared" si="25"/>
        <v>3849</v>
      </c>
      <c r="P124" s="51"/>
      <c r="Q124" s="605">
        <v>2566</v>
      </c>
      <c r="R124" s="587">
        <v>2566</v>
      </c>
      <c r="S124" s="587">
        <v>2566</v>
      </c>
      <c r="T124" s="587">
        <v>2566</v>
      </c>
      <c r="U124" s="562">
        <v>2332.7399999999998</v>
      </c>
      <c r="V124" s="562">
        <v>2332.7399999999998</v>
      </c>
      <c r="W124" s="554">
        <v>2332.7399999999998</v>
      </c>
      <c r="X124" s="477">
        <v>2332.7399999999998</v>
      </c>
      <c r="Y124" s="477">
        <v>2332.7399999999998</v>
      </c>
      <c r="Z124" s="477">
        <v>2332.7399999999998</v>
      </c>
      <c r="AA124" s="450">
        <v>2159.9380000000001</v>
      </c>
      <c r="AB124" s="450">
        <v>2159.9380000000001</v>
      </c>
      <c r="AC124" s="436">
        <v>1963.58</v>
      </c>
      <c r="AD124" s="409">
        <v>1963.58</v>
      </c>
      <c r="AE124" s="409">
        <v>1963.58</v>
      </c>
      <c r="AF124" s="376">
        <v>1791.5875000000001</v>
      </c>
      <c r="AG124" s="305">
        <v>1433.27</v>
      </c>
      <c r="AH124" s="289">
        <v>1318.2125000000001</v>
      </c>
      <c r="AI124" s="277">
        <v>1054.5700000000002</v>
      </c>
      <c r="AJ124" s="263">
        <v>1054.5700000000002</v>
      </c>
      <c r="AK124" s="263">
        <v>1054.5700000000002</v>
      </c>
      <c r="AL124" s="208">
        <v>949.11893999999984</v>
      </c>
      <c r="AM124" s="208">
        <v>949.11893999999984</v>
      </c>
      <c r="AN124" s="208">
        <v>949.11893999999984</v>
      </c>
      <c r="AO124" s="208">
        <v>949.11893999999984</v>
      </c>
      <c r="AP124" s="208">
        <v>855.98749999999995</v>
      </c>
      <c r="AQ124" s="191">
        <v>684.79</v>
      </c>
      <c r="AR124" s="312">
        <f t="shared" ca="1" si="34"/>
        <v>1</v>
      </c>
      <c r="AS124" s="144">
        <f t="shared" ca="1" si="22"/>
        <v>0</v>
      </c>
      <c r="AT124" s="34"/>
      <c r="AU124" s="34"/>
      <c r="AV124" s="34"/>
      <c r="AW124" s="34"/>
      <c r="AX124" s="34"/>
      <c r="AY124" s="34"/>
    </row>
    <row r="125" spans="1:51" s="144" customFormat="1" ht="23.1" customHeight="1" x14ac:dyDescent="0.25">
      <c r="A125" s="449"/>
      <c r="B125" s="2">
        <v>1919</v>
      </c>
      <c r="C125" s="2" t="s">
        <v>434</v>
      </c>
      <c r="D125" s="4" t="s">
        <v>253</v>
      </c>
      <c r="E125" s="116">
        <f t="shared" si="35"/>
        <v>13500</v>
      </c>
      <c r="F125" s="117">
        <f t="shared" si="35"/>
        <v>8100</v>
      </c>
      <c r="G125" s="101"/>
      <c r="H125" s="45"/>
      <c r="I125" s="2"/>
      <c r="J125" s="33"/>
      <c r="K125" s="202">
        <f t="shared" si="19"/>
        <v>13500</v>
      </c>
      <c r="L125" s="202">
        <f t="shared" si="19"/>
        <v>8100</v>
      </c>
      <c r="M125" s="51"/>
      <c r="N125" s="13">
        <f t="shared" si="24"/>
        <v>13415</v>
      </c>
      <c r="O125" s="13">
        <f t="shared" si="25"/>
        <v>8049</v>
      </c>
      <c r="P125" s="51"/>
      <c r="Q125" s="605">
        <v>5366</v>
      </c>
      <c r="R125" s="587">
        <v>5366</v>
      </c>
      <c r="S125" s="587">
        <v>5366</v>
      </c>
      <c r="T125" s="587">
        <v>5366</v>
      </c>
      <c r="U125" s="562">
        <v>4878.18</v>
      </c>
      <c r="V125" s="562">
        <v>4878.18</v>
      </c>
      <c r="W125" s="554">
        <v>4878.18</v>
      </c>
      <c r="X125" s="477">
        <v>4878.18</v>
      </c>
      <c r="Y125" s="477">
        <v>4878.18</v>
      </c>
      <c r="Z125" s="477">
        <v>4878.18</v>
      </c>
      <c r="AA125" s="450">
        <v>4516.8420000000006</v>
      </c>
      <c r="AB125" s="450">
        <v>4516.8420000000006</v>
      </c>
      <c r="AC125" s="436">
        <v>4106.22</v>
      </c>
      <c r="AD125" s="409">
        <v>4106.22</v>
      </c>
      <c r="AE125" s="409">
        <v>4106.22</v>
      </c>
      <c r="AF125" s="376">
        <v>3746.5499999999997</v>
      </c>
      <c r="AG125" s="305">
        <v>2997.24</v>
      </c>
      <c r="AH125" s="289">
        <v>2866.9162500000002</v>
      </c>
      <c r="AI125" s="277">
        <v>2293.5330000000004</v>
      </c>
      <c r="AJ125" s="263">
        <v>2293.5330000000004</v>
      </c>
      <c r="AK125" s="263">
        <v>2293.5330000000004</v>
      </c>
      <c r="AL125" s="208">
        <v>2064.1836599999997</v>
      </c>
      <c r="AM125" s="208">
        <v>2064.1836599999997</v>
      </c>
      <c r="AN125" s="208">
        <v>2064.1836599999997</v>
      </c>
      <c r="AO125" s="208">
        <v>2064.1836599999997</v>
      </c>
      <c r="AP125" s="208">
        <v>1861.6374999999998</v>
      </c>
      <c r="AQ125" s="191">
        <v>1489.31</v>
      </c>
      <c r="AR125" s="312">
        <f t="shared" ca="1" si="34"/>
        <v>1</v>
      </c>
      <c r="AS125" s="144">
        <f t="shared" ca="1" si="22"/>
        <v>0</v>
      </c>
      <c r="AT125" s="34"/>
      <c r="AU125" s="34"/>
      <c r="AV125" s="34"/>
      <c r="AW125" s="34"/>
      <c r="AX125" s="34"/>
      <c r="AY125" s="34"/>
    </row>
    <row r="126" spans="1:51" s="144" customFormat="1" ht="23.1" customHeight="1" x14ac:dyDescent="0.25">
      <c r="A126" s="449"/>
      <c r="B126" s="2">
        <v>1920</v>
      </c>
      <c r="C126" s="2" t="s">
        <v>435</v>
      </c>
      <c r="D126" s="4" t="s">
        <v>137</v>
      </c>
      <c r="E126" s="116">
        <f t="shared" si="35"/>
        <v>18000</v>
      </c>
      <c r="F126" s="117">
        <f t="shared" si="35"/>
        <v>10800</v>
      </c>
      <c r="G126" s="101"/>
      <c r="H126" s="45"/>
      <c r="I126" s="2"/>
      <c r="J126" s="33"/>
      <c r="K126" s="202">
        <f t="shared" si="19"/>
        <v>18000</v>
      </c>
      <c r="L126" s="202">
        <f t="shared" si="19"/>
        <v>10800</v>
      </c>
      <c r="M126" s="51"/>
      <c r="N126" s="13">
        <f t="shared" si="24"/>
        <v>17982.95</v>
      </c>
      <c r="O126" s="13">
        <f t="shared" si="25"/>
        <v>10789.77</v>
      </c>
      <c r="P126" s="51"/>
      <c r="Q126" s="605">
        <v>7193.18</v>
      </c>
      <c r="R126" s="587">
        <v>7193.18</v>
      </c>
      <c r="S126" s="587">
        <v>7193.18</v>
      </c>
      <c r="T126" s="587">
        <v>7193.18</v>
      </c>
      <c r="U126" s="562">
        <v>6539.26</v>
      </c>
      <c r="V126" s="562">
        <v>6539.26</v>
      </c>
      <c r="W126" s="554">
        <v>6539.26</v>
      </c>
      <c r="X126" s="477">
        <v>6539.26</v>
      </c>
      <c r="Y126" s="477">
        <v>6539.26</v>
      </c>
      <c r="Z126" s="477">
        <v>6539.26</v>
      </c>
      <c r="AA126" s="450">
        <v>6054.8730000000005</v>
      </c>
      <c r="AB126" s="450">
        <v>6054.8730000000005</v>
      </c>
      <c r="AC126" s="436">
        <v>5504.43</v>
      </c>
      <c r="AD126" s="409">
        <v>5504.43</v>
      </c>
      <c r="AE126" s="409">
        <v>5504.43</v>
      </c>
      <c r="AF126" s="376">
        <v>5022.2875000000004</v>
      </c>
      <c r="AG126" s="305">
        <v>4017.83</v>
      </c>
      <c r="AH126" s="289">
        <v>3695.3262500000005</v>
      </c>
      <c r="AI126" s="277">
        <v>2956.2610000000004</v>
      </c>
      <c r="AJ126" s="263">
        <v>2956.2610000000004</v>
      </c>
      <c r="AK126" s="263">
        <v>2956.2610000000004</v>
      </c>
      <c r="AL126" s="208">
        <v>2361.9519</v>
      </c>
      <c r="AM126" s="208">
        <v>2361.9519</v>
      </c>
      <c r="AN126" s="208">
        <v>2361.9519</v>
      </c>
      <c r="AO126" s="208">
        <v>2361.9519</v>
      </c>
      <c r="AP126" s="208">
        <v>2130.1875</v>
      </c>
      <c r="AQ126" s="191">
        <v>1704.15</v>
      </c>
      <c r="AR126" s="312">
        <f t="shared" ca="1" si="34"/>
        <v>1</v>
      </c>
      <c r="AS126" s="144">
        <f t="shared" ca="1" si="22"/>
        <v>0</v>
      </c>
      <c r="AT126" s="34"/>
      <c r="AU126" s="34"/>
      <c r="AV126" s="34"/>
      <c r="AW126" s="34"/>
      <c r="AX126" s="34"/>
      <c r="AY126" s="34"/>
    </row>
    <row r="127" spans="1:51" s="144" customFormat="1" ht="20.100000000000001" customHeight="1" x14ac:dyDescent="0.25">
      <c r="A127" s="2"/>
      <c r="B127" s="2"/>
      <c r="C127" s="2"/>
      <c r="D127" s="136"/>
      <c r="E127" s="138"/>
      <c r="F127" s="139"/>
      <c r="G127" s="99"/>
      <c r="H127" s="2"/>
      <c r="I127" s="2"/>
      <c r="J127" s="34"/>
      <c r="K127" s="202">
        <f t="shared" si="19"/>
        <v>0</v>
      </c>
      <c r="L127" s="202">
        <f t="shared" si="19"/>
        <v>0</v>
      </c>
      <c r="M127" s="2"/>
      <c r="N127" s="13"/>
      <c r="O127" s="13"/>
      <c r="P127" s="2"/>
      <c r="Q127" s="398"/>
      <c r="R127" s="398"/>
      <c r="S127" s="398"/>
      <c r="T127" s="398"/>
      <c r="U127" s="398"/>
      <c r="V127" s="398"/>
      <c r="W127" s="398"/>
      <c r="X127" s="398"/>
      <c r="Y127" s="398"/>
      <c r="Z127" s="398"/>
      <c r="AA127" s="398"/>
      <c r="AB127" s="398"/>
      <c r="AC127" s="400"/>
      <c r="AD127" s="401"/>
      <c r="AE127" s="401"/>
      <c r="AF127" s="329"/>
      <c r="AG127" s="329"/>
      <c r="AH127" s="330"/>
      <c r="AI127" s="280"/>
      <c r="AJ127" s="331"/>
      <c r="AK127" s="331"/>
      <c r="AL127" s="237"/>
      <c r="AM127" s="237"/>
      <c r="AN127" s="237"/>
      <c r="AO127" s="237"/>
      <c r="AP127" s="237"/>
      <c r="AQ127" s="197"/>
      <c r="AR127" s="312"/>
      <c r="AS127" s="144">
        <f t="shared" si="22"/>
        <v>0</v>
      </c>
      <c r="AT127" s="34"/>
      <c r="AU127" s="34"/>
      <c r="AV127" s="34"/>
      <c r="AW127" s="34"/>
      <c r="AX127" s="34"/>
      <c r="AY127" s="34"/>
    </row>
    <row r="128" spans="1:51" s="144" customFormat="1" ht="23.1" customHeight="1" x14ac:dyDescent="0.25">
      <c r="A128" s="2"/>
      <c r="B128" s="2"/>
      <c r="C128" s="2"/>
      <c r="D128" s="615" t="s">
        <v>276</v>
      </c>
      <c r="E128" s="615"/>
      <c r="F128" s="615"/>
      <c r="G128" s="615"/>
      <c r="H128" s="615"/>
      <c r="I128" s="615"/>
      <c r="J128" s="34"/>
      <c r="K128" s="202">
        <f t="shared" si="19"/>
        <v>0</v>
      </c>
      <c r="L128" s="202">
        <f t="shared" si="19"/>
        <v>0</v>
      </c>
      <c r="M128" s="2"/>
      <c r="N128" s="13"/>
      <c r="O128" s="13"/>
      <c r="P128" s="2"/>
      <c r="Q128" s="606">
        <v>45663</v>
      </c>
      <c r="R128" s="588">
        <v>45589</v>
      </c>
      <c r="S128" s="588">
        <v>45589</v>
      </c>
      <c r="T128" s="588">
        <v>45589</v>
      </c>
      <c r="U128" s="571">
        <v>45569</v>
      </c>
      <c r="V128" s="571">
        <v>45569</v>
      </c>
      <c r="W128" s="553">
        <v>45483</v>
      </c>
      <c r="X128" s="476">
        <v>45455</v>
      </c>
      <c r="Y128" s="476">
        <v>45425</v>
      </c>
      <c r="Z128" s="476">
        <v>45394</v>
      </c>
      <c r="AA128" s="473">
        <v>220324</v>
      </c>
      <c r="AB128" s="398"/>
      <c r="AC128" s="400"/>
      <c r="AD128" s="401"/>
      <c r="AE128" s="401"/>
      <c r="AF128" s="329"/>
      <c r="AG128" s="329"/>
      <c r="AH128" s="330"/>
      <c r="AI128" s="280"/>
      <c r="AJ128" s="331"/>
      <c r="AK128" s="331"/>
      <c r="AL128" s="237"/>
      <c r="AM128" s="237"/>
      <c r="AN128" s="237"/>
      <c r="AO128" s="237"/>
      <c r="AP128" s="237"/>
      <c r="AQ128" s="197"/>
      <c r="AR128" s="312"/>
      <c r="AS128" s="144">
        <f t="shared" si="22"/>
        <v>0</v>
      </c>
      <c r="AT128" s="34"/>
      <c r="AU128" s="34"/>
      <c r="AV128" s="34"/>
      <c r="AW128" s="34"/>
      <c r="AX128" s="34"/>
      <c r="AY128" s="34"/>
    </row>
    <row r="129" spans="1:51" s="144" customFormat="1" ht="23.1" customHeight="1" x14ac:dyDescent="0.25">
      <c r="A129" s="449"/>
      <c r="B129" s="2">
        <v>1980</v>
      </c>
      <c r="C129" s="2" t="s">
        <v>453</v>
      </c>
      <c r="D129" s="4" t="s">
        <v>151</v>
      </c>
      <c r="E129" s="116">
        <f t="shared" ref="E129:F136" si="36">K129</f>
        <v>800</v>
      </c>
      <c r="F129" s="117">
        <f t="shared" si="36"/>
        <v>500</v>
      </c>
      <c r="G129" s="101"/>
      <c r="H129" s="45"/>
      <c r="I129" s="2"/>
      <c r="J129" s="33"/>
      <c r="K129" s="202">
        <f t="shared" si="19"/>
        <v>800</v>
      </c>
      <c r="L129" s="202">
        <f t="shared" si="19"/>
        <v>500</v>
      </c>
      <c r="M129" s="51"/>
      <c r="N129" s="13">
        <f t="shared" si="24"/>
        <v>716.7</v>
      </c>
      <c r="O129" s="13">
        <f t="shared" si="25"/>
        <v>430.02</v>
      </c>
      <c r="P129" s="51"/>
      <c r="Q129" s="605">
        <v>286.68</v>
      </c>
      <c r="R129" s="587">
        <v>286.68</v>
      </c>
      <c r="S129" s="587">
        <v>286.68</v>
      </c>
      <c r="T129" s="587">
        <v>286.68</v>
      </c>
      <c r="U129" s="562">
        <v>260.62</v>
      </c>
      <c r="V129" s="562">
        <v>260.62</v>
      </c>
      <c r="W129" s="554">
        <v>260.62</v>
      </c>
      <c r="X129" s="477">
        <v>260.62</v>
      </c>
      <c r="Y129" s="477">
        <v>260.62</v>
      </c>
      <c r="Z129" s="477">
        <v>260.62</v>
      </c>
      <c r="AA129" s="450">
        <v>241.31800000000001</v>
      </c>
      <c r="AB129" s="450">
        <v>241.31800000000001</v>
      </c>
      <c r="AC129" s="436">
        <v>219.38</v>
      </c>
      <c r="AD129" s="409">
        <v>219.38</v>
      </c>
      <c r="AE129" s="409">
        <v>219.38</v>
      </c>
      <c r="AF129" s="376">
        <v>200.16249999999999</v>
      </c>
      <c r="AG129" s="305">
        <v>160.13</v>
      </c>
      <c r="AH129" s="289">
        <v>153.13768469999997</v>
      </c>
      <c r="AI129" s="277">
        <v>122.51014775999998</v>
      </c>
      <c r="AJ129" s="263">
        <v>122.51014775999998</v>
      </c>
      <c r="AK129" s="263">
        <v>122.51014775999998</v>
      </c>
      <c r="AL129" s="208">
        <v>110.27015999999999</v>
      </c>
      <c r="AM129" s="208">
        <v>110.27015999999999</v>
      </c>
      <c r="AN129" s="208">
        <v>110.27015999999999</v>
      </c>
      <c r="AO129" s="208">
        <v>110.27015999999999</v>
      </c>
      <c r="AP129" s="208">
        <v>99.45</v>
      </c>
      <c r="AQ129" s="190">
        <v>79.56</v>
      </c>
      <c r="AR129" s="312">
        <f t="shared" ca="1" si="34"/>
        <v>1</v>
      </c>
      <c r="AS129" s="144">
        <f t="shared" ca="1" si="22"/>
        <v>0</v>
      </c>
      <c r="AT129" s="34"/>
      <c r="AU129" s="34"/>
      <c r="AV129" s="34"/>
      <c r="AW129" s="34"/>
      <c r="AX129" s="34"/>
      <c r="AY129" s="34"/>
    </row>
    <row r="130" spans="1:51" s="144" customFormat="1" ht="23.1" customHeight="1" x14ac:dyDescent="0.25">
      <c r="A130" s="449"/>
      <c r="B130" s="2">
        <v>1981</v>
      </c>
      <c r="C130" s="2" t="s">
        <v>454</v>
      </c>
      <c r="D130" s="4" t="s">
        <v>152</v>
      </c>
      <c r="E130" s="116">
        <f t="shared" si="36"/>
        <v>800</v>
      </c>
      <c r="F130" s="117">
        <f t="shared" si="36"/>
        <v>500</v>
      </c>
      <c r="G130" s="101"/>
      <c r="H130" s="45"/>
      <c r="I130" s="2"/>
      <c r="J130" s="33"/>
      <c r="K130" s="202">
        <f t="shared" si="19"/>
        <v>800</v>
      </c>
      <c r="L130" s="202">
        <f t="shared" si="19"/>
        <v>500</v>
      </c>
      <c r="M130" s="51"/>
      <c r="N130" s="13">
        <f t="shared" si="24"/>
        <v>742.09999999999991</v>
      </c>
      <c r="O130" s="13">
        <f t="shared" si="25"/>
        <v>445.26</v>
      </c>
      <c r="P130" s="51"/>
      <c r="Q130" s="605">
        <v>296.83999999999997</v>
      </c>
      <c r="R130" s="587">
        <v>296.83999999999997</v>
      </c>
      <c r="S130" s="587">
        <v>296.83999999999997</v>
      </c>
      <c r="T130" s="587">
        <v>296.83999999999997</v>
      </c>
      <c r="U130" s="562">
        <v>269.85000000000002</v>
      </c>
      <c r="V130" s="562">
        <v>269.85000000000002</v>
      </c>
      <c r="W130" s="554">
        <v>269.85000000000002</v>
      </c>
      <c r="X130" s="477">
        <v>269.85000000000002</v>
      </c>
      <c r="Y130" s="477">
        <v>269.85000000000002</v>
      </c>
      <c r="Z130" s="477">
        <v>269.85000000000002</v>
      </c>
      <c r="AA130" s="450">
        <v>249.876</v>
      </c>
      <c r="AB130" s="450">
        <v>249.876</v>
      </c>
      <c r="AC130" s="436">
        <v>227.16</v>
      </c>
      <c r="AD130" s="409">
        <v>227.16</v>
      </c>
      <c r="AE130" s="409">
        <v>227.16</v>
      </c>
      <c r="AF130" s="376">
        <v>207.26249999999999</v>
      </c>
      <c r="AG130" s="305">
        <v>165.81</v>
      </c>
      <c r="AH130" s="289">
        <v>158.58488992499997</v>
      </c>
      <c r="AI130" s="277">
        <v>126.86791193999998</v>
      </c>
      <c r="AJ130" s="263">
        <v>126.86791193999998</v>
      </c>
      <c r="AK130" s="263">
        <v>126.86791193999998</v>
      </c>
      <c r="AL130" s="208">
        <v>114.19253999999999</v>
      </c>
      <c r="AM130" s="208">
        <v>114.19253999999999</v>
      </c>
      <c r="AN130" s="208">
        <v>114.19253999999999</v>
      </c>
      <c r="AO130" s="208">
        <v>114.19253999999999</v>
      </c>
      <c r="AP130" s="208">
        <v>102.9875</v>
      </c>
      <c r="AQ130" s="190">
        <v>82.39</v>
      </c>
      <c r="AR130" s="312">
        <f t="shared" ca="1" si="34"/>
        <v>1</v>
      </c>
      <c r="AS130" s="144">
        <f t="shared" ca="1" si="22"/>
        <v>0</v>
      </c>
      <c r="AT130" s="34"/>
      <c r="AU130" s="34"/>
      <c r="AV130" s="34"/>
      <c r="AW130" s="34"/>
      <c r="AX130" s="34"/>
      <c r="AY130" s="34"/>
    </row>
    <row r="131" spans="1:51" s="144" customFormat="1" ht="23.1" customHeight="1" x14ac:dyDescent="0.25">
      <c r="A131" s="449"/>
      <c r="B131" s="2"/>
      <c r="C131" s="2" t="s">
        <v>455</v>
      </c>
      <c r="D131" s="4" t="s">
        <v>153</v>
      </c>
      <c r="E131" s="116">
        <f t="shared" si="36"/>
        <v>1200</v>
      </c>
      <c r="F131" s="117">
        <f t="shared" si="36"/>
        <v>800</v>
      </c>
      <c r="G131" s="101"/>
      <c r="H131" s="45"/>
      <c r="I131" s="2"/>
      <c r="J131" s="33"/>
      <c r="K131" s="202">
        <f t="shared" si="19"/>
        <v>1200</v>
      </c>
      <c r="L131" s="202">
        <f t="shared" si="19"/>
        <v>800</v>
      </c>
      <c r="M131" s="51"/>
      <c r="N131" s="13">
        <f t="shared" si="24"/>
        <v>1201.25</v>
      </c>
      <c r="O131" s="13">
        <f t="shared" si="25"/>
        <v>720.75</v>
      </c>
      <c r="P131" s="51"/>
      <c r="Q131" s="605">
        <v>480.5</v>
      </c>
      <c r="R131" s="587">
        <v>480.5</v>
      </c>
      <c r="S131" s="587">
        <v>480.5</v>
      </c>
      <c r="T131" s="587">
        <v>480.5</v>
      </c>
      <c r="U131" s="562">
        <v>436.83</v>
      </c>
      <c r="V131" s="562">
        <v>436.83</v>
      </c>
      <c r="W131" s="554">
        <v>436.83</v>
      </c>
      <c r="X131" s="477">
        <v>436.83</v>
      </c>
      <c r="Y131" s="477">
        <v>436.83</v>
      </c>
      <c r="Z131" s="477">
        <v>436.83</v>
      </c>
      <c r="AA131" s="450">
        <v>404.459</v>
      </c>
      <c r="AB131" s="450">
        <v>404.459</v>
      </c>
      <c r="AC131" s="436">
        <v>367.69</v>
      </c>
      <c r="AD131" s="409">
        <v>367.69</v>
      </c>
      <c r="AE131" s="409">
        <v>367.69</v>
      </c>
      <c r="AF131" s="376">
        <v>335.48749999999995</v>
      </c>
      <c r="AG131" s="305">
        <v>268.39</v>
      </c>
      <c r="AH131" s="289">
        <v>256.71249999999998</v>
      </c>
      <c r="AI131" s="277">
        <v>205.37</v>
      </c>
      <c r="AJ131" s="263">
        <v>205.37</v>
      </c>
      <c r="AK131" s="263">
        <v>205.37</v>
      </c>
      <c r="AL131" s="208">
        <v>184.82309999999998</v>
      </c>
      <c r="AM131" s="208">
        <v>184.82309999999998</v>
      </c>
      <c r="AN131" s="208">
        <v>184.82309999999998</v>
      </c>
      <c r="AO131" s="208">
        <v>184.82309999999998</v>
      </c>
      <c r="AP131" s="208">
        <v>166.6875</v>
      </c>
      <c r="AQ131" s="191">
        <v>133.35</v>
      </c>
      <c r="AR131" s="312">
        <f t="shared" ca="1" si="34"/>
        <v>1</v>
      </c>
      <c r="AS131" s="144">
        <f t="shared" ca="1" si="22"/>
        <v>0</v>
      </c>
      <c r="AT131" s="34"/>
      <c r="AU131" s="34"/>
      <c r="AV131" s="34"/>
      <c r="AW131" s="34"/>
      <c r="AX131" s="34"/>
      <c r="AY131" s="34"/>
    </row>
    <row r="132" spans="1:51" s="144" customFormat="1" ht="23.1" customHeight="1" x14ac:dyDescent="0.25">
      <c r="A132" s="449"/>
      <c r="B132" s="2"/>
      <c r="C132" s="2" t="s">
        <v>456</v>
      </c>
      <c r="D132" s="4" t="s">
        <v>154</v>
      </c>
      <c r="E132" s="116">
        <f t="shared" si="36"/>
        <v>1900</v>
      </c>
      <c r="F132" s="117">
        <f t="shared" si="36"/>
        <v>1100</v>
      </c>
      <c r="G132" s="101"/>
      <c r="H132" s="45"/>
      <c r="I132" s="2"/>
      <c r="J132" s="33"/>
      <c r="K132" s="202">
        <f t="shared" si="19"/>
        <v>1900</v>
      </c>
      <c r="L132" s="202">
        <f t="shared" si="19"/>
        <v>1100</v>
      </c>
      <c r="M132" s="51"/>
      <c r="N132" s="13">
        <f t="shared" si="24"/>
        <v>1822.25</v>
      </c>
      <c r="O132" s="13">
        <f t="shared" si="25"/>
        <v>1093.3499999999999</v>
      </c>
      <c r="P132" s="51"/>
      <c r="Q132" s="605">
        <v>728.9</v>
      </c>
      <c r="R132" s="587">
        <v>728.9</v>
      </c>
      <c r="S132" s="587">
        <v>728.9</v>
      </c>
      <c r="T132" s="587">
        <v>728.9</v>
      </c>
      <c r="U132" s="562">
        <v>662.63</v>
      </c>
      <c r="V132" s="562">
        <v>662.63</v>
      </c>
      <c r="W132" s="554">
        <v>662.63</v>
      </c>
      <c r="X132" s="477">
        <v>662.63</v>
      </c>
      <c r="Y132" s="477">
        <v>662.63</v>
      </c>
      <c r="Z132" s="477">
        <v>662.63</v>
      </c>
      <c r="AA132" s="450">
        <v>613.54700000000003</v>
      </c>
      <c r="AB132" s="450">
        <v>613.54700000000003</v>
      </c>
      <c r="AC132" s="436">
        <v>557.77</v>
      </c>
      <c r="AD132" s="409">
        <v>557.77</v>
      </c>
      <c r="AE132" s="409">
        <v>557.77</v>
      </c>
      <c r="AF132" s="376">
        <v>508.91250000000002</v>
      </c>
      <c r="AG132" s="305">
        <v>407.13</v>
      </c>
      <c r="AH132" s="289">
        <v>389.44125000000008</v>
      </c>
      <c r="AI132" s="277">
        <v>311.55300000000005</v>
      </c>
      <c r="AJ132" s="263">
        <v>311.55300000000005</v>
      </c>
      <c r="AK132" s="263">
        <v>311.55300000000005</v>
      </c>
      <c r="AL132" s="208">
        <v>280.38779999999997</v>
      </c>
      <c r="AM132" s="208">
        <v>280.38779999999997</v>
      </c>
      <c r="AN132" s="208">
        <v>280.38779999999997</v>
      </c>
      <c r="AO132" s="208">
        <v>280.38779999999997</v>
      </c>
      <c r="AP132" s="208">
        <v>252.875</v>
      </c>
      <c r="AQ132" s="191">
        <v>202.3</v>
      </c>
      <c r="AR132" s="312">
        <f t="shared" ca="1" si="34"/>
        <v>1</v>
      </c>
      <c r="AS132" s="144">
        <f t="shared" ca="1" si="22"/>
        <v>0</v>
      </c>
      <c r="AT132" s="34"/>
      <c r="AU132" s="34"/>
      <c r="AV132" s="34"/>
      <c r="AW132" s="34"/>
      <c r="AX132" s="34"/>
      <c r="AY132" s="34"/>
    </row>
    <row r="133" spans="1:51" s="144" customFormat="1" ht="23.1" customHeight="1" x14ac:dyDescent="0.25">
      <c r="A133" s="449"/>
      <c r="B133" s="2"/>
      <c r="C133" s="2" t="s">
        <v>457</v>
      </c>
      <c r="D133" s="4" t="s">
        <v>155</v>
      </c>
      <c r="E133" s="116">
        <f t="shared" si="36"/>
        <v>3000</v>
      </c>
      <c r="F133" s="117">
        <f t="shared" si="36"/>
        <v>1800</v>
      </c>
      <c r="G133" s="101"/>
      <c r="H133" s="45"/>
      <c r="I133" s="2"/>
      <c r="J133" s="33"/>
      <c r="K133" s="202">
        <f t="shared" si="19"/>
        <v>3000</v>
      </c>
      <c r="L133" s="202">
        <f t="shared" si="19"/>
        <v>1800</v>
      </c>
      <c r="M133" s="51"/>
      <c r="N133" s="13">
        <f t="shared" si="24"/>
        <v>2910.75</v>
      </c>
      <c r="O133" s="13">
        <f t="shared" si="25"/>
        <v>1746.4499999999998</v>
      </c>
      <c r="P133" s="51"/>
      <c r="Q133" s="605">
        <v>1164.3</v>
      </c>
      <c r="R133" s="587">
        <v>1164.3</v>
      </c>
      <c r="S133" s="587">
        <v>1164.3</v>
      </c>
      <c r="T133" s="587">
        <v>1164.3</v>
      </c>
      <c r="U133" s="562">
        <v>1058.44</v>
      </c>
      <c r="V133" s="562">
        <v>1058.44</v>
      </c>
      <c r="W133" s="554">
        <v>1058.44</v>
      </c>
      <c r="X133" s="477">
        <v>1058.44</v>
      </c>
      <c r="Y133" s="477">
        <v>1058.44</v>
      </c>
      <c r="Z133" s="477">
        <v>1058.44</v>
      </c>
      <c r="AA133" s="450">
        <v>980.03400000000011</v>
      </c>
      <c r="AB133" s="450">
        <v>980.03400000000011</v>
      </c>
      <c r="AC133" s="436">
        <v>890.94</v>
      </c>
      <c r="AD133" s="409">
        <v>890.94</v>
      </c>
      <c r="AE133" s="409">
        <v>890.94</v>
      </c>
      <c r="AF133" s="376">
        <v>812.90000000000009</v>
      </c>
      <c r="AG133" s="305">
        <v>650.32000000000005</v>
      </c>
      <c r="AH133" s="289">
        <v>598.12500000000011</v>
      </c>
      <c r="AI133" s="277">
        <v>478.50000000000006</v>
      </c>
      <c r="AJ133" s="263">
        <v>478.50000000000006</v>
      </c>
      <c r="AK133" s="263">
        <v>478.50000000000006</v>
      </c>
      <c r="AL133" s="208">
        <v>430.64405999999997</v>
      </c>
      <c r="AM133" s="208">
        <v>430.64405999999997</v>
      </c>
      <c r="AN133" s="208">
        <v>430.64405999999997</v>
      </c>
      <c r="AO133" s="208">
        <v>430.64405999999997</v>
      </c>
      <c r="AP133" s="208">
        <v>388.38749999999999</v>
      </c>
      <c r="AQ133" s="191">
        <v>310.70999999999998</v>
      </c>
      <c r="AR133" s="312">
        <f t="shared" ca="1" si="34"/>
        <v>1</v>
      </c>
      <c r="AS133" s="144">
        <f t="shared" ca="1" si="22"/>
        <v>0</v>
      </c>
      <c r="AT133" s="34"/>
      <c r="AU133" s="34"/>
      <c r="AV133" s="34"/>
      <c r="AW133" s="34"/>
      <c r="AX133" s="34"/>
      <c r="AY133" s="34"/>
    </row>
    <row r="134" spans="1:51" ht="23.1" customHeight="1" x14ac:dyDescent="0.25">
      <c r="A134" s="449"/>
      <c r="C134" s="2" t="s">
        <v>458</v>
      </c>
      <c r="D134" s="4" t="s">
        <v>156</v>
      </c>
      <c r="E134" s="116">
        <f t="shared" si="36"/>
        <v>3200</v>
      </c>
      <c r="F134" s="117">
        <f t="shared" si="36"/>
        <v>2000</v>
      </c>
      <c r="G134" s="101"/>
      <c r="H134" s="45"/>
      <c r="K134" s="202">
        <f t="shared" si="19"/>
        <v>3200</v>
      </c>
      <c r="L134" s="202">
        <f t="shared" si="19"/>
        <v>2000</v>
      </c>
      <c r="M134" s="51"/>
      <c r="N134" s="13">
        <f t="shared" si="24"/>
        <v>3178</v>
      </c>
      <c r="O134" s="13">
        <f t="shared" si="25"/>
        <v>1906.8000000000002</v>
      </c>
      <c r="P134" s="51"/>
      <c r="Q134" s="605">
        <v>1271.2</v>
      </c>
      <c r="R134" s="587">
        <v>1271.2</v>
      </c>
      <c r="S134" s="587">
        <v>1271.2</v>
      </c>
      <c r="T134" s="587">
        <v>1271.2</v>
      </c>
      <c r="U134" s="562">
        <v>1155.6400000000001</v>
      </c>
      <c r="V134" s="562">
        <v>1155.6400000000001</v>
      </c>
      <c r="W134" s="554">
        <v>1155.6400000000001</v>
      </c>
      <c r="X134" s="477">
        <v>1155.6400000000001</v>
      </c>
      <c r="Y134" s="477">
        <v>1155.6400000000001</v>
      </c>
      <c r="Z134" s="477">
        <v>1155.6400000000001</v>
      </c>
      <c r="AA134" s="450">
        <v>1070.047</v>
      </c>
      <c r="AB134" s="450">
        <v>1070.047</v>
      </c>
      <c r="AC134" s="436">
        <v>972.77</v>
      </c>
      <c r="AD134" s="409">
        <v>972.77</v>
      </c>
      <c r="AE134" s="409">
        <v>972.77</v>
      </c>
      <c r="AF134" s="376">
        <v>887.5625</v>
      </c>
      <c r="AG134" s="305">
        <v>710.05</v>
      </c>
      <c r="AH134" s="289">
        <v>653.05625000000009</v>
      </c>
      <c r="AI134" s="277">
        <v>522.44500000000005</v>
      </c>
      <c r="AJ134" s="263">
        <v>522.44500000000005</v>
      </c>
      <c r="AK134" s="263">
        <v>522.44500000000005</v>
      </c>
      <c r="AL134" s="208">
        <v>470.20049999999998</v>
      </c>
      <c r="AM134" s="208">
        <v>470.20049999999998</v>
      </c>
      <c r="AN134" s="208">
        <v>470.20049999999998</v>
      </c>
      <c r="AO134" s="208">
        <v>470.20049999999998</v>
      </c>
      <c r="AP134" s="208">
        <v>424.0625</v>
      </c>
      <c r="AQ134" s="191">
        <v>339.25</v>
      </c>
      <c r="AR134" s="312">
        <f t="shared" ca="1" si="34"/>
        <v>1</v>
      </c>
      <c r="AS134" s="144">
        <f t="shared" ca="1" si="22"/>
        <v>0</v>
      </c>
    </row>
    <row r="135" spans="1:51" ht="23.1" customHeight="1" x14ac:dyDescent="0.25">
      <c r="A135" s="449"/>
      <c r="C135" s="2" t="s">
        <v>459</v>
      </c>
      <c r="D135" s="4" t="s">
        <v>157</v>
      </c>
      <c r="E135" s="116">
        <f t="shared" si="36"/>
        <v>4400</v>
      </c>
      <c r="F135" s="117">
        <f t="shared" si="36"/>
        <v>2600</v>
      </c>
      <c r="G135" s="101"/>
      <c r="H135" s="45"/>
      <c r="K135" s="202">
        <f t="shared" si="19"/>
        <v>4400</v>
      </c>
      <c r="L135" s="202">
        <f t="shared" si="19"/>
        <v>2600</v>
      </c>
      <c r="M135" s="51"/>
      <c r="N135" s="13">
        <f t="shared" si="24"/>
        <v>4332.5</v>
      </c>
      <c r="O135" s="13">
        <f t="shared" si="25"/>
        <v>2599.5</v>
      </c>
      <c r="P135" s="51"/>
      <c r="Q135" s="605">
        <v>1733</v>
      </c>
      <c r="R135" s="587">
        <v>1733</v>
      </c>
      <c r="S135" s="587">
        <v>1733</v>
      </c>
      <c r="T135" s="587">
        <v>1733</v>
      </c>
      <c r="U135" s="562">
        <v>1575.4</v>
      </c>
      <c r="V135" s="562">
        <v>1575.4</v>
      </c>
      <c r="W135" s="554">
        <v>1575.4</v>
      </c>
      <c r="X135" s="477">
        <v>1575.4</v>
      </c>
      <c r="Y135" s="477">
        <v>1575.4</v>
      </c>
      <c r="Z135" s="477">
        <v>1575.4</v>
      </c>
      <c r="AA135" s="450">
        <v>1458.6990000000001</v>
      </c>
      <c r="AB135" s="450">
        <v>1458.6990000000001</v>
      </c>
      <c r="AC135" s="436">
        <v>1326.09</v>
      </c>
      <c r="AD135" s="409">
        <v>1326.09</v>
      </c>
      <c r="AE135" s="409">
        <v>1326.09</v>
      </c>
      <c r="AF135" s="376">
        <v>1209.9375</v>
      </c>
      <c r="AG135" s="305">
        <v>967.95</v>
      </c>
      <c r="AH135" s="289">
        <v>927.10750000000007</v>
      </c>
      <c r="AI135" s="277">
        <v>741.68600000000004</v>
      </c>
      <c r="AJ135" s="263">
        <v>741.68600000000004</v>
      </c>
      <c r="AK135" s="263">
        <v>741.68600000000004</v>
      </c>
      <c r="AL135" s="208">
        <v>640.98342000000002</v>
      </c>
      <c r="AM135" s="208">
        <v>640.98342000000002</v>
      </c>
      <c r="AN135" s="208">
        <v>640.98342000000002</v>
      </c>
      <c r="AO135" s="208">
        <v>640.98342000000002</v>
      </c>
      <c r="AP135" s="208">
        <v>578.08750000000009</v>
      </c>
      <c r="AQ135" s="191">
        <v>462.47</v>
      </c>
      <c r="AR135" s="312">
        <f t="shared" ca="1" si="34"/>
        <v>1</v>
      </c>
      <c r="AS135" s="144">
        <f t="shared" ca="1" si="22"/>
        <v>0</v>
      </c>
    </row>
    <row r="136" spans="1:51" ht="23.1" customHeight="1" x14ac:dyDescent="0.25">
      <c r="A136" s="449"/>
      <c r="C136" s="2" t="s">
        <v>460</v>
      </c>
      <c r="D136" s="91" t="s">
        <v>158</v>
      </c>
      <c r="E136" s="116">
        <f t="shared" si="36"/>
        <v>10900</v>
      </c>
      <c r="F136" s="117">
        <f t="shared" si="36"/>
        <v>6600</v>
      </c>
      <c r="G136" s="101"/>
      <c r="H136" s="45"/>
      <c r="K136" s="202">
        <f t="shared" si="19"/>
        <v>10900</v>
      </c>
      <c r="L136" s="202">
        <f t="shared" si="19"/>
        <v>6600</v>
      </c>
      <c r="M136" s="51"/>
      <c r="N136" s="13">
        <f t="shared" si="24"/>
        <v>10885.574999999999</v>
      </c>
      <c r="O136" s="13">
        <f t="shared" si="25"/>
        <v>6531.3449999999993</v>
      </c>
      <c r="P136" s="51"/>
      <c r="Q136" s="605">
        <v>4354.2299999999996</v>
      </c>
      <c r="R136" s="587">
        <v>4354.2299999999996</v>
      </c>
      <c r="S136" s="587">
        <v>4354.2299999999996</v>
      </c>
      <c r="T136" s="587">
        <v>4354.2299999999996</v>
      </c>
      <c r="U136" s="562">
        <v>3958.38</v>
      </c>
      <c r="V136" s="562">
        <v>3958.38</v>
      </c>
      <c r="W136" s="554">
        <v>3958.38</v>
      </c>
      <c r="X136" s="477">
        <v>3958.38</v>
      </c>
      <c r="Y136" s="477">
        <v>3958.38</v>
      </c>
      <c r="Z136" s="477">
        <v>3958.38</v>
      </c>
      <c r="AA136" s="450">
        <v>3665.1560000000004</v>
      </c>
      <c r="AB136" s="450">
        <v>3665.1560000000004</v>
      </c>
      <c r="AC136" s="436">
        <v>3331.96</v>
      </c>
      <c r="AD136" s="409">
        <v>3331.96</v>
      </c>
      <c r="AE136" s="409">
        <v>3331.96</v>
      </c>
      <c r="AF136" s="376">
        <v>3040.1125000000002</v>
      </c>
      <c r="AG136" s="305">
        <v>2432.09</v>
      </c>
      <c r="AH136" s="289">
        <v>2154.02</v>
      </c>
      <c r="AI136" s="277">
        <v>1723.2160000000001</v>
      </c>
      <c r="AJ136" s="263">
        <v>1723.2160000000001</v>
      </c>
      <c r="AK136" s="263">
        <v>1723.2160000000001</v>
      </c>
      <c r="AL136" s="208">
        <v>1550.8924199999999</v>
      </c>
      <c r="AM136" s="208">
        <v>1550.8924199999999</v>
      </c>
      <c r="AN136" s="208">
        <v>1550.8924199999999</v>
      </c>
      <c r="AO136" s="208">
        <v>1550.8924199999999</v>
      </c>
      <c r="AP136" s="208">
        <v>1398.7125000000001</v>
      </c>
      <c r="AQ136" s="191">
        <v>1118.97</v>
      </c>
      <c r="AR136" s="312">
        <f t="shared" ca="1" si="34"/>
        <v>1</v>
      </c>
      <c r="AS136" s="144">
        <f t="shared" ca="1" si="22"/>
        <v>0</v>
      </c>
    </row>
    <row r="137" spans="1:51" ht="20.100000000000001" customHeight="1" x14ac:dyDescent="0.25">
      <c r="E137" s="138"/>
      <c r="F137" s="139"/>
      <c r="J137" s="34"/>
      <c r="K137" s="202">
        <f t="shared" si="19"/>
        <v>0</v>
      </c>
      <c r="L137" s="202">
        <f t="shared" si="19"/>
        <v>0</v>
      </c>
      <c r="M137" s="2"/>
      <c r="N137" s="13"/>
      <c r="O137" s="13"/>
      <c r="P137" s="2"/>
      <c r="Q137" s="398"/>
      <c r="R137" s="398"/>
      <c r="S137" s="398"/>
      <c r="T137" s="398"/>
      <c r="U137" s="398"/>
      <c r="V137" s="398"/>
      <c r="W137" s="398"/>
      <c r="X137" s="398"/>
      <c r="Y137" s="398"/>
      <c r="Z137" s="398"/>
      <c r="AA137" s="398"/>
      <c r="AB137" s="398"/>
      <c r="AC137" s="400"/>
      <c r="AD137" s="401"/>
      <c r="AE137" s="401"/>
      <c r="AF137" s="329"/>
      <c r="AG137" s="329"/>
      <c r="AH137" s="330"/>
      <c r="AI137" s="280"/>
      <c r="AJ137" s="331"/>
      <c r="AK137" s="331"/>
      <c r="AL137" s="237"/>
      <c r="AM137" s="237"/>
      <c r="AN137" s="237"/>
      <c r="AO137" s="237"/>
      <c r="AP137" s="237"/>
      <c r="AQ137" s="197"/>
      <c r="AR137" s="312"/>
      <c r="AS137" s="144">
        <f t="shared" si="22"/>
        <v>0</v>
      </c>
    </row>
    <row r="138" spans="1:51" ht="23.1" customHeight="1" x14ac:dyDescent="0.25">
      <c r="D138" s="616" t="s">
        <v>981</v>
      </c>
      <c r="E138" s="616"/>
      <c r="F138" s="616"/>
      <c r="G138" s="616"/>
      <c r="H138" s="616"/>
      <c r="I138" s="616"/>
      <c r="J138" s="34"/>
      <c r="K138" s="202">
        <f t="shared" si="19"/>
        <v>0</v>
      </c>
      <c r="L138" s="202">
        <f t="shared" si="19"/>
        <v>0</v>
      </c>
      <c r="M138" s="2"/>
      <c r="N138" s="13"/>
      <c r="O138" s="13"/>
      <c r="P138" s="2"/>
      <c r="Q138" s="606">
        <v>45663</v>
      </c>
      <c r="R138" s="588">
        <v>45589</v>
      </c>
      <c r="S138" s="588">
        <v>45589</v>
      </c>
      <c r="T138" s="588">
        <v>45589</v>
      </c>
      <c r="U138" s="571">
        <v>45569</v>
      </c>
      <c r="V138" s="571">
        <v>45569</v>
      </c>
      <c r="W138" s="553">
        <v>45483</v>
      </c>
      <c r="X138" s="476">
        <v>45455</v>
      </c>
      <c r="Y138" s="476">
        <v>45425</v>
      </c>
      <c r="Z138" s="476">
        <v>45394</v>
      </c>
      <c r="AA138" s="473">
        <v>220324</v>
      </c>
      <c r="AB138" s="398"/>
      <c r="AC138" s="400"/>
      <c r="AD138" s="401"/>
      <c r="AE138" s="401"/>
      <c r="AF138" s="329"/>
      <c r="AG138" s="329"/>
      <c r="AH138" s="330"/>
      <c r="AI138" s="280"/>
      <c r="AJ138" s="331"/>
      <c r="AK138" s="331"/>
      <c r="AL138" s="237"/>
      <c r="AM138" s="237"/>
      <c r="AN138" s="237"/>
      <c r="AO138" s="237"/>
      <c r="AP138" s="237"/>
      <c r="AQ138" s="197"/>
      <c r="AR138" s="312"/>
      <c r="AS138" s="144">
        <f t="shared" si="22"/>
        <v>0</v>
      </c>
    </row>
    <row r="139" spans="1:51" s="66" customFormat="1" ht="23.1" customHeight="1" x14ac:dyDescent="0.25">
      <c r="A139" s="449"/>
      <c r="B139" s="2">
        <v>153</v>
      </c>
      <c r="C139" s="2" t="s">
        <v>415</v>
      </c>
      <c r="D139" s="4" t="s">
        <v>987</v>
      </c>
      <c r="E139" s="116">
        <f t="shared" ref="E139:F142" si="37">K139</f>
        <v>800</v>
      </c>
      <c r="F139" s="117">
        <f t="shared" si="37"/>
        <v>500</v>
      </c>
      <c r="G139" s="101"/>
      <c r="H139" s="45"/>
      <c r="I139" s="2"/>
      <c r="J139" s="33"/>
      <c r="K139" s="202">
        <f t="shared" si="19"/>
        <v>800</v>
      </c>
      <c r="L139" s="202">
        <f t="shared" si="19"/>
        <v>500</v>
      </c>
      <c r="M139" s="51"/>
      <c r="N139" s="13">
        <f t="shared" ref="N139:N142" si="38">Q139*$N$7</f>
        <v>756.17500000000007</v>
      </c>
      <c r="O139" s="13">
        <f t="shared" ref="O139:O142" si="39">Q139*$O$7</f>
        <v>453.70500000000004</v>
      </c>
      <c r="P139" s="63"/>
      <c r="Q139" s="605">
        <v>302.47000000000003</v>
      </c>
      <c r="R139" s="587">
        <v>302.47000000000003</v>
      </c>
      <c r="S139" s="587">
        <v>302.47000000000003</v>
      </c>
      <c r="T139" s="587">
        <v>302.47000000000003</v>
      </c>
      <c r="U139" s="562">
        <v>275</v>
      </c>
      <c r="V139" s="562">
        <v>275</v>
      </c>
      <c r="W139" s="554">
        <v>275</v>
      </c>
      <c r="X139" s="547">
        <v>275</v>
      </c>
      <c r="Y139" s="477">
        <v>274.98</v>
      </c>
      <c r="Z139" s="477">
        <v>274.98</v>
      </c>
      <c r="AA139" s="450">
        <v>254.60600000000002</v>
      </c>
      <c r="AB139" s="450">
        <v>254.60600000000002</v>
      </c>
      <c r="AC139" s="436">
        <v>231.46</v>
      </c>
      <c r="AD139" s="409">
        <v>231.46</v>
      </c>
      <c r="AE139" s="409">
        <v>231.46</v>
      </c>
      <c r="AF139" s="376">
        <v>211.1875</v>
      </c>
      <c r="AG139" s="305">
        <v>168.95</v>
      </c>
      <c r="AH139" s="289">
        <v>161.60375000000002</v>
      </c>
      <c r="AI139" s="277">
        <v>129.28300000000002</v>
      </c>
      <c r="AJ139" s="263">
        <v>129.28300000000002</v>
      </c>
      <c r="AK139" s="263">
        <v>129.28300000000002</v>
      </c>
      <c r="AL139" s="208">
        <v>116.35469999999999</v>
      </c>
      <c r="AM139" s="208">
        <v>116.35469999999999</v>
      </c>
      <c r="AN139" s="208">
        <v>116.35469999999999</v>
      </c>
      <c r="AO139" s="208">
        <v>116.35469999999999</v>
      </c>
      <c r="AP139" s="208">
        <v>104.9375</v>
      </c>
      <c r="AQ139" s="191">
        <v>83.95</v>
      </c>
      <c r="AR139" s="312">
        <f t="shared" ca="1" si="34"/>
        <v>1</v>
      </c>
      <c r="AS139" s="144">
        <f t="shared" ca="1" si="22"/>
        <v>0</v>
      </c>
      <c r="AU139" s="34"/>
    </row>
    <row r="140" spans="1:51" ht="23.1" customHeight="1" x14ac:dyDescent="0.25">
      <c r="A140" s="449"/>
      <c r="C140" s="2" t="s">
        <v>416</v>
      </c>
      <c r="D140" s="4" t="s">
        <v>988</v>
      </c>
      <c r="E140" s="116">
        <f t="shared" si="37"/>
        <v>1100</v>
      </c>
      <c r="F140" s="117">
        <f t="shared" si="37"/>
        <v>700</v>
      </c>
      <c r="G140" s="101"/>
      <c r="H140" s="45"/>
      <c r="K140" s="202">
        <f t="shared" si="19"/>
        <v>1100</v>
      </c>
      <c r="L140" s="202">
        <f t="shared" si="19"/>
        <v>700</v>
      </c>
      <c r="M140" s="51"/>
      <c r="N140" s="13">
        <f t="shared" si="38"/>
        <v>1031.25</v>
      </c>
      <c r="O140" s="13">
        <f t="shared" si="39"/>
        <v>618.75</v>
      </c>
      <c r="P140" s="51"/>
      <c r="Q140" s="605">
        <v>412.5</v>
      </c>
      <c r="R140" s="587">
        <v>412.5</v>
      </c>
      <c r="S140" s="587">
        <v>412.5</v>
      </c>
      <c r="T140" s="587">
        <v>412.5</v>
      </c>
      <c r="U140" s="562">
        <v>375</v>
      </c>
      <c r="V140" s="562">
        <v>375</v>
      </c>
      <c r="W140" s="554">
        <v>375</v>
      </c>
      <c r="X140" s="547">
        <v>375</v>
      </c>
      <c r="Y140" s="477">
        <v>375</v>
      </c>
      <c r="Z140" s="477">
        <v>375</v>
      </c>
      <c r="AA140" s="450">
        <v>347.22600000000006</v>
      </c>
      <c r="AB140" s="450">
        <v>347.22600000000006</v>
      </c>
      <c r="AC140" s="436">
        <v>315.66000000000003</v>
      </c>
      <c r="AD140" s="409">
        <v>315.66000000000003</v>
      </c>
      <c r="AE140" s="409">
        <v>315.66000000000003</v>
      </c>
      <c r="AF140" s="376">
        <v>288.01249999999999</v>
      </c>
      <c r="AG140" s="305">
        <v>230.41</v>
      </c>
      <c r="AH140" s="289">
        <v>220.39875000000001</v>
      </c>
      <c r="AI140" s="277">
        <v>176.31900000000002</v>
      </c>
      <c r="AJ140" s="263">
        <v>176.31900000000002</v>
      </c>
      <c r="AK140" s="263">
        <v>176.31900000000002</v>
      </c>
      <c r="AL140" s="208">
        <v>159.30683999999999</v>
      </c>
      <c r="AM140" s="208">
        <v>159.30683999999999</v>
      </c>
      <c r="AN140" s="208">
        <v>159.30683999999999</v>
      </c>
      <c r="AO140" s="208">
        <v>159.30683999999999</v>
      </c>
      <c r="AP140" s="208">
        <v>143.67500000000001</v>
      </c>
      <c r="AQ140" s="191">
        <v>114.94</v>
      </c>
      <c r="AR140" s="312">
        <f t="shared" ca="1" si="34"/>
        <v>1</v>
      </c>
      <c r="AS140" s="144">
        <f t="shared" ca="1" si="22"/>
        <v>0</v>
      </c>
    </row>
    <row r="141" spans="1:51" ht="23.1" customHeight="1" x14ac:dyDescent="0.25">
      <c r="A141" s="449"/>
      <c r="C141" s="2" t="s">
        <v>417</v>
      </c>
      <c r="D141" s="4" t="s">
        <v>989</v>
      </c>
      <c r="E141" s="116">
        <f t="shared" si="37"/>
        <v>2000</v>
      </c>
      <c r="F141" s="117">
        <f t="shared" si="37"/>
        <v>1200</v>
      </c>
      <c r="G141" s="101"/>
      <c r="H141" s="45"/>
      <c r="K141" s="202">
        <f t="shared" si="19"/>
        <v>2000</v>
      </c>
      <c r="L141" s="202">
        <f t="shared" si="19"/>
        <v>1200</v>
      </c>
      <c r="M141" s="51"/>
      <c r="N141" s="13">
        <f t="shared" si="38"/>
        <v>1902.5</v>
      </c>
      <c r="O141" s="13">
        <f t="shared" si="39"/>
        <v>1141.5</v>
      </c>
      <c r="P141" s="51"/>
      <c r="Q141" s="605">
        <v>761</v>
      </c>
      <c r="R141" s="587">
        <v>761</v>
      </c>
      <c r="S141" s="587">
        <v>761</v>
      </c>
      <c r="T141" s="587">
        <v>761</v>
      </c>
      <c r="U141" s="562">
        <v>692</v>
      </c>
      <c r="V141" s="562">
        <v>692</v>
      </c>
      <c r="W141" s="554">
        <v>692</v>
      </c>
      <c r="X141" s="547">
        <v>692</v>
      </c>
      <c r="Y141" s="477">
        <v>691.69</v>
      </c>
      <c r="Z141" s="477">
        <v>691.69</v>
      </c>
      <c r="AA141" s="450">
        <v>640.46400000000006</v>
      </c>
      <c r="AB141" s="450">
        <v>640.46400000000006</v>
      </c>
      <c r="AC141" s="436">
        <v>582.24</v>
      </c>
      <c r="AD141" s="409">
        <v>582.24</v>
      </c>
      <c r="AE141" s="409">
        <v>582.24</v>
      </c>
      <c r="AF141" s="376">
        <v>531.23749999999995</v>
      </c>
      <c r="AG141" s="305">
        <v>424.99</v>
      </c>
      <c r="AH141" s="289">
        <v>406.51874999999995</v>
      </c>
      <c r="AI141" s="277">
        <v>325.21499999999997</v>
      </c>
      <c r="AJ141" s="263">
        <v>325.21499999999997</v>
      </c>
      <c r="AK141" s="263">
        <v>325.21499999999997</v>
      </c>
      <c r="AL141" s="208">
        <v>292.69547999999998</v>
      </c>
      <c r="AM141" s="208">
        <v>292.69547999999998</v>
      </c>
      <c r="AN141" s="208">
        <v>292.69547999999998</v>
      </c>
      <c r="AO141" s="208">
        <v>292.69547999999998</v>
      </c>
      <c r="AP141" s="208">
        <v>263.97500000000002</v>
      </c>
      <c r="AQ141" s="191">
        <v>211.18</v>
      </c>
      <c r="AR141" s="312">
        <f t="shared" ca="1" si="34"/>
        <v>1</v>
      </c>
      <c r="AS141" s="144">
        <f t="shared" ca="1" si="22"/>
        <v>0</v>
      </c>
    </row>
    <row r="142" spans="1:51" ht="23.1" customHeight="1" x14ac:dyDescent="0.25">
      <c r="A142" s="449"/>
      <c r="C142" s="2" t="s">
        <v>418</v>
      </c>
      <c r="D142" s="4" t="s">
        <v>990</v>
      </c>
      <c r="E142" s="116">
        <f t="shared" si="37"/>
        <v>2500</v>
      </c>
      <c r="F142" s="117">
        <f t="shared" si="37"/>
        <v>1500</v>
      </c>
      <c r="G142" s="101"/>
      <c r="H142" s="45"/>
      <c r="K142" s="202">
        <f t="shared" si="19"/>
        <v>2500</v>
      </c>
      <c r="L142" s="202">
        <f t="shared" si="19"/>
        <v>1500</v>
      </c>
      <c r="M142" s="51"/>
      <c r="N142" s="13">
        <f t="shared" si="38"/>
        <v>2430.2750000000001</v>
      </c>
      <c r="O142" s="13">
        <f t="shared" si="39"/>
        <v>1458.165</v>
      </c>
      <c r="P142" s="51"/>
      <c r="Q142" s="605">
        <v>972.11</v>
      </c>
      <c r="R142" s="587">
        <v>972.11</v>
      </c>
      <c r="S142" s="587">
        <v>972.11</v>
      </c>
      <c r="T142" s="587">
        <v>972.11</v>
      </c>
      <c r="U142" s="562">
        <v>884</v>
      </c>
      <c r="V142" s="562">
        <v>884</v>
      </c>
      <c r="W142" s="554">
        <v>884</v>
      </c>
      <c r="X142" s="547">
        <v>884</v>
      </c>
      <c r="Y142" s="477">
        <v>883.73</v>
      </c>
      <c r="Z142" s="477">
        <v>883.73</v>
      </c>
      <c r="AA142" s="450">
        <v>818.26800000000003</v>
      </c>
      <c r="AB142" s="450">
        <v>818.26800000000003</v>
      </c>
      <c r="AC142" s="436">
        <v>743.88</v>
      </c>
      <c r="AD142" s="409">
        <v>743.88</v>
      </c>
      <c r="AE142" s="409">
        <v>743.88</v>
      </c>
      <c r="AF142" s="376">
        <v>678.72500000000002</v>
      </c>
      <c r="AG142" s="305">
        <v>542.98</v>
      </c>
      <c r="AH142" s="289">
        <v>519.36500000000012</v>
      </c>
      <c r="AI142" s="277">
        <v>415.49200000000008</v>
      </c>
      <c r="AJ142" s="263">
        <v>415.49200000000008</v>
      </c>
      <c r="AK142" s="263">
        <v>415.49200000000008</v>
      </c>
      <c r="AL142" s="208">
        <v>372.83399999999995</v>
      </c>
      <c r="AM142" s="208">
        <v>372.83399999999995</v>
      </c>
      <c r="AN142" s="208">
        <v>372.83399999999995</v>
      </c>
      <c r="AO142" s="208">
        <v>372.83399999999995</v>
      </c>
      <c r="AP142" s="208">
        <v>336.25</v>
      </c>
      <c r="AQ142" s="191">
        <v>269</v>
      </c>
      <c r="AR142" s="312">
        <f t="shared" ca="1" si="34"/>
        <v>1</v>
      </c>
      <c r="AS142" s="144">
        <f t="shared" ref="AS142:AS205" ca="1" si="40">IF(AR142&gt;1,"IIIIIIII",0)</f>
        <v>0</v>
      </c>
    </row>
    <row r="143" spans="1:51" ht="20.100000000000001" customHeight="1" x14ac:dyDescent="0.25">
      <c r="E143" s="138"/>
      <c r="F143" s="139"/>
      <c r="J143" s="34"/>
      <c r="K143" s="202">
        <f t="shared" si="19"/>
        <v>0</v>
      </c>
      <c r="L143" s="202">
        <f t="shared" si="19"/>
        <v>0</v>
      </c>
      <c r="M143" s="2"/>
      <c r="N143" s="13"/>
      <c r="O143" s="13"/>
      <c r="P143" s="2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  <c r="AB143" s="398"/>
      <c r="AC143" s="400"/>
      <c r="AD143" s="401"/>
      <c r="AE143" s="401"/>
      <c r="AF143" s="329"/>
      <c r="AG143" s="329"/>
      <c r="AH143" s="330"/>
      <c r="AI143" s="280"/>
      <c r="AJ143" s="331"/>
      <c r="AK143" s="331"/>
      <c r="AL143" s="237"/>
      <c r="AM143" s="237"/>
      <c r="AN143" s="237"/>
      <c r="AO143" s="237"/>
      <c r="AP143" s="237"/>
      <c r="AQ143" s="197"/>
      <c r="AR143" s="312"/>
      <c r="AS143" s="144">
        <f t="shared" si="40"/>
        <v>0</v>
      </c>
    </row>
    <row r="144" spans="1:51" ht="23.1" customHeight="1" x14ac:dyDescent="0.25">
      <c r="D144" s="616" t="s">
        <v>278</v>
      </c>
      <c r="E144" s="616"/>
      <c r="F144" s="616"/>
      <c r="G144" s="616"/>
      <c r="H144" s="616"/>
      <c r="I144" s="616"/>
      <c r="J144" s="34"/>
      <c r="K144" s="202">
        <f t="shared" si="19"/>
        <v>0</v>
      </c>
      <c r="L144" s="202">
        <f t="shared" si="19"/>
        <v>0</v>
      </c>
      <c r="M144" s="2"/>
      <c r="N144" s="13"/>
      <c r="O144" s="13"/>
      <c r="P144" s="2"/>
      <c r="Q144" s="606">
        <v>45663</v>
      </c>
      <c r="R144" s="588">
        <v>45589</v>
      </c>
      <c r="S144" s="588">
        <v>45589</v>
      </c>
      <c r="T144" s="588">
        <v>45589</v>
      </c>
      <c r="U144" s="571">
        <v>45569</v>
      </c>
      <c r="V144" s="571">
        <v>45569</v>
      </c>
      <c r="W144" s="553">
        <v>45483</v>
      </c>
      <c r="X144" s="476">
        <v>45455</v>
      </c>
      <c r="Y144" s="476">
        <v>45425</v>
      </c>
      <c r="Z144" s="476">
        <v>45394</v>
      </c>
      <c r="AA144" s="473">
        <v>220324</v>
      </c>
      <c r="AB144" s="398"/>
      <c r="AC144" s="400"/>
      <c r="AD144" s="401"/>
      <c r="AE144" s="401"/>
      <c r="AF144" s="329"/>
      <c r="AG144" s="329"/>
      <c r="AH144" s="330"/>
      <c r="AI144" s="280"/>
      <c r="AJ144" s="331"/>
      <c r="AK144" s="331"/>
      <c r="AL144" s="237"/>
      <c r="AM144" s="237"/>
      <c r="AN144" s="237"/>
      <c r="AO144" s="237"/>
      <c r="AP144" s="237"/>
      <c r="AQ144" s="197"/>
      <c r="AR144" s="312"/>
      <c r="AS144" s="144">
        <f t="shared" si="40"/>
        <v>0</v>
      </c>
    </row>
    <row r="145" spans="1:47" s="66" customFormat="1" ht="23.1" customHeight="1" x14ac:dyDescent="0.25">
      <c r="A145" s="449"/>
      <c r="B145" s="2">
        <v>153</v>
      </c>
      <c r="C145" s="2" t="s">
        <v>415</v>
      </c>
      <c r="D145" s="4" t="s">
        <v>122</v>
      </c>
      <c r="E145" s="116">
        <f t="shared" ref="E145:F148" si="41">K145</f>
        <v>800</v>
      </c>
      <c r="F145" s="117">
        <f t="shared" si="41"/>
        <v>500</v>
      </c>
      <c r="G145" s="101"/>
      <c r="H145" s="45"/>
      <c r="I145" s="2"/>
      <c r="J145" s="33"/>
      <c r="K145" s="202">
        <f t="shared" si="19"/>
        <v>800</v>
      </c>
      <c r="L145" s="202">
        <f t="shared" si="19"/>
        <v>500</v>
      </c>
      <c r="M145" s="51"/>
      <c r="N145" s="13">
        <f t="shared" si="24"/>
        <v>756.17500000000007</v>
      </c>
      <c r="O145" s="13">
        <f t="shared" si="25"/>
        <v>453.70500000000004</v>
      </c>
      <c r="P145" s="63"/>
      <c r="Q145" s="605">
        <v>302.47000000000003</v>
      </c>
      <c r="R145" s="587">
        <v>302.47000000000003</v>
      </c>
      <c r="S145" s="587">
        <v>302.47000000000003</v>
      </c>
      <c r="T145" s="587">
        <v>302.47000000000003</v>
      </c>
      <c r="U145" s="562">
        <v>275</v>
      </c>
      <c r="V145" s="562">
        <v>275</v>
      </c>
      <c r="W145" s="554">
        <v>275</v>
      </c>
      <c r="X145" s="547">
        <v>275</v>
      </c>
      <c r="Y145" s="477">
        <v>274.98</v>
      </c>
      <c r="Z145" s="477">
        <v>274.98</v>
      </c>
      <c r="AA145" s="450">
        <v>254.60600000000002</v>
      </c>
      <c r="AB145" s="450">
        <v>254.60600000000002</v>
      </c>
      <c r="AC145" s="436">
        <v>231.46</v>
      </c>
      <c r="AD145" s="409">
        <v>231.46</v>
      </c>
      <c r="AE145" s="409">
        <v>231.46</v>
      </c>
      <c r="AF145" s="376">
        <v>211.1875</v>
      </c>
      <c r="AG145" s="305">
        <v>168.95</v>
      </c>
      <c r="AH145" s="289">
        <v>161.60375000000002</v>
      </c>
      <c r="AI145" s="277">
        <v>129.28300000000002</v>
      </c>
      <c r="AJ145" s="263">
        <v>129.28300000000002</v>
      </c>
      <c r="AK145" s="263">
        <v>129.28300000000002</v>
      </c>
      <c r="AL145" s="208">
        <v>116.35469999999999</v>
      </c>
      <c r="AM145" s="208">
        <v>116.35469999999999</v>
      </c>
      <c r="AN145" s="208">
        <v>116.35469999999999</v>
      </c>
      <c r="AO145" s="208">
        <v>116.35469999999999</v>
      </c>
      <c r="AP145" s="208">
        <v>104.9375</v>
      </c>
      <c r="AQ145" s="191">
        <v>83.95</v>
      </c>
      <c r="AR145" s="312">
        <f t="shared" ca="1" si="34"/>
        <v>1</v>
      </c>
      <c r="AS145" s="144">
        <f t="shared" ca="1" si="40"/>
        <v>0</v>
      </c>
      <c r="AU145" s="34"/>
    </row>
    <row r="146" spans="1:47" ht="23.1" customHeight="1" x14ac:dyDescent="0.25">
      <c r="A146" s="449"/>
      <c r="C146" s="2" t="s">
        <v>416</v>
      </c>
      <c r="D146" s="4" t="s">
        <v>123</v>
      </c>
      <c r="E146" s="116">
        <f t="shared" si="41"/>
        <v>1100</v>
      </c>
      <c r="F146" s="117">
        <f t="shared" si="41"/>
        <v>700</v>
      </c>
      <c r="G146" s="101"/>
      <c r="H146" s="45"/>
      <c r="K146" s="202">
        <f t="shared" si="19"/>
        <v>1100</v>
      </c>
      <c r="L146" s="202">
        <f t="shared" si="19"/>
        <v>700</v>
      </c>
      <c r="M146" s="51"/>
      <c r="N146" s="13">
        <f t="shared" si="24"/>
        <v>1031.25</v>
      </c>
      <c r="O146" s="13">
        <f t="shared" si="25"/>
        <v>618.75</v>
      </c>
      <c r="P146" s="51"/>
      <c r="Q146" s="605">
        <v>412.5</v>
      </c>
      <c r="R146" s="587">
        <v>412.5</v>
      </c>
      <c r="S146" s="587">
        <v>412.5</v>
      </c>
      <c r="T146" s="587">
        <v>412.5</v>
      </c>
      <c r="U146" s="562">
        <v>375</v>
      </c>
      <c r="V146" s="562">
        <v>375</v>
      </c>
      <c r="W146" s="554">
        <v>375</v>
      </c>
      <c r="X146" s="547">
        <v>375</v>
      </c>
      <c r="Y146" s="477">
        <v>375</v>
      </c>
      <c r="Z146" s="477">
        <v>375</v>
      </c>
      <c r="AA146" s="450">
        <v>347.22600000000006</v>
      </c>
      <c r="AB146" s="450">
        <v>347.22600000000006</v>
      </c>
      <c r="AC146" s="436">
        <v>315.66000000000003</v>
      </c>
      <c r="AD146" s="409">
        <v>315.66000000000003</v>
      </c>
      <c r="AE146" s="409">
        <v>315.66000000000003</v>
      </c>
      <c r="AF146" s="376">
        <v>288.01249999999999</v>
      </c>
      <c r="AG146" s="305">
        <v>230.41</v>
      </c>
      <c r="AH146" s="289">
        <v>220.39875000000001</v>
      </c>
      <c r="AI146" s="277">
        <v>176.31900000000002</v>
      </c>
      <c r="AJ146" s="263">
        <v>176.31900000000002</v>
      </c>
      <c r="AK146" s="263">
        <v>176.31900000000002</v>
      </c>
      <c r="AL146" s="208">
        <v>159.30683999999999</v>
      </c>
      <c r="AM146" s="208">
        <v>159.30683999999999</v>
      </c>
      <c r="AN146" s="208">
        <v>159.30683999999999</v>
      </c>
      <c r="AO146" s="208">
        <v>159.30683999999999</v>
      </c>
      <c r="AP146" s="208">
        <v>143.67500000000001</v>
      </c>
      <c r="AQ146" s="191">
        <v>114.94</v>
      </c>
      <c r="AR146" s="312">
        <f t="shared" ca="1" si="34"/>
        <v>1</v>
      </c>
      <c r="AS146" s="144">
        <f t="shared" ca="1" si="40"/>
        <v>0</v>
      </c>
    </row>
    <row r="147" spans="1:47" ht="23.1" customHeight="1" x14ac:dyDescent="0.25">
      <c r="A147" s="449"/>
      <c r="C147" s="2" t="s">
        <v>417</v>
      </c>
      <c r="D147" s="4" t="s">
        <v>124</v>
      </c>
      <c r="E147" s="116">
        <f t="shared" si="41"/>
        <v>2000</v>
      </c>
      <c r="F147" s="117">
        <f t="shared" si="41"/>
        <v>1200</v>
      </c>
      <c r="G147" s="101"/>
      <c r="H147" s="45"/>
      <c r="K147" s="202">
        <f t="shared" si="19"/>
        <v>2000</v>
      </c>
      <c r="L147" s="202">
        <f t="shared" si="19"/>
        <v>1200</v>
      </c>
      <c r="M147" s="51"/>
      <c r="N147" s="13">
        <f t="shared" si="24"/>
        <v>1902.5</v>
      </c>
      <c r="O147" s="13">
        <f t="shared" si="25"/>
        <v>1141.5</v>
      </c>
      <c r="P147" s="51"/>
      <c r="Q147" s="605">
        <v>761</v>
      </c>
      <c r="R147" s="587">
        <v>761</v>
      </c>
      <c r="S147" s="587">
        <v>761</v>
      </c>
      <c r="T147" s="587">
        <v>761</v>
      </c>
      <c r="U147" s="562">
        <v>692</v>
      </c>
      <c r="V147" s="562">
        <v>692</v>
      </c>
      <c r="W147" s="554">
        <v>692</v>
      </c>
      <c r="X147" s="547">
        <v>692</v>
      </c>
      <c r="Y147" s="477">
        <v>691.69</v>
      </c>
      <c r="Z147" s="477">
        <v>691.69</v>
      </c>
      <c r="AA147" s="450">
        <v>640.46400000000006</v>
      </c>
      <c r="AB147" s="450">
        <v>640.46400000000006</v>
      </c>
      <c r="AC147" s="436">
        <v>582.24</v>
      </c>
      <c r="AD147" s="409">
        <v>582.24</v>
      </c>
      <c r="AE147" s="409">
        <v>582.24</v>
      </c>
      <c r="AF147" s="376">
        <v>531.23749999999995</v>
      </c>
      <c r="AG147" s="305">
        <v>424.99</v>
      </c>
      <c r="AH147" s="289">
        <v>406.51874999999995</v>
      </c>
      <c r="AI147" s="277">
        <v>325.21499999999997</v>
      </c>
      <c r="AJ147" s="263">
        <v>325.21499999999997</v>
      </c>
      <c r="AK147" s="263">
        <v>325.21499999999997</v>
      </c>
      <c r="AL147" s="208">
        <v>292.69547999999998</v>
      </c>
      <c r="AM147" s="208">
        <v>292.69547999999998</v>
      </c>
      <c r="AN147" s="208">
        <v>292.69547999999998</v>
      </c>
      <c r="AO147" s="208">
        <v>292.69547999999998</v>
      </c>
      <c r="AP147" s="208">
        <v>263.97500000000002</v>
      </c>
      <c r="AQ147" s="191">
        <v>211.18</v>
      </c>
      <c r="AR147" s="312">
        <f t="shared" ca="1" si="34"/>
        <v>1</v>
      </c>
      <c r="AS147" s="144">
        <f t="shared" ca="1" si="40"/>
        <v>0</v>
      </c>
    </row>
    <row r="148" spans="1:47" ht="23.1" customHeight="1" x14ac:dyDescent="0.25">
      <c r="A148" s="449"/>
      <c r="C148" s="2" t="s">
        <v>418</v>
      </c>
      <c r="D148" s="4" t="s">
        <v>125</v>
      </c>
      <c r="E148" s="116">
        <f t="shared" si="41"/>
        <v>2500</v>
      </c>
      <c r="F148" s="117">
        <f t="shared" si="41"/>
        <v>1500</v>
      </c>
      <c r="G148" s="101"/>
      <c r="H148" s="45"/>
      <c r="K148" s="202">
        <f t="shared" ref="K148:L206" si="42">MROUND(N148+48,100)</f>
        <v>2500</v>
      </c>
      <c r="L148" s="202">
        <f t="shared" si="42"/>
        <v>1500</v>
      </c>
      <c r="M148" s="51"/>
      <c r="N148" s="13">
        <f t="shared" si="24"/>
        <v>2430.2750000000001</v>
      </c>
      <c r="O148" s="13">
        <f t="shared" si="25"/>
        <v>1458.165</v>
      </c>
      <c r="P148" s="51"/>
      <c r="Q148" s="605">
        <v>972.11</v>
      </c>
      <c r="R148" s="587">
        <v>972.11</v>
      </c>
      <c r="S148" s="587">
        <v>972.11</v>
      </c>
      <c r="T148" s="587">
        <v>972.11</v>
      </c>
      <c r="U148" s="562">
        <v>884</v>
      </c>
      <c r="V148" s="562">
        <v>884</v>
      </c>
      <c r="W148" s="554">
        <v>884</v>
      </c>
      <c r="X148" s="547">
        <v>884</v>
      </c>
      <c r="Y148" s="477">
        <v>883.73</v>
      </c>
      <c r="Z148" s="477">
        <v>883.73</v>
      </c>
      <c r="AA148" s="450">
        <v>818.26800000000003</v>
      </c>
      <c r="AB148" s="450">
        <v>818.26800000000003</v>
      </c>
      <c r="AC148" s="436">
        <v>743.88</v>
      </c>
      <c r="AD148" s="409">
        <v>743.88</v>
      </c>
      <c r="AE148" s="409">
        <v>743.88</v>
      </c>
      <c r="AF148" s="376">
        <v>678.72500000000002</v>
      </c>
      <c r="AG148" s="305">
        <v>542.98</v>
      </c>
      <c r="AH148" s="289">
        <v>519.36500000000012</v>
      </c>
      <c r="AI148" s="277">
        <v>415.49200000000008</v>
      </c>
      <c r="AJ148" s="263">
        <v>415.49200000000008</v>
      </c>
      <c r="AK148" s="263">
        <v>415.49200000000008</v>
      </c>
      <c r="AL148" s="208">
        <v>372.83399999999995</v>
      </c>
      <c r="AM148" s="208">
        <v>372.83399999999995</v>
      </c>
      <c r="AN148" s="208">
        <v>372.83399999999995</v>
      </c>
      <c r="AO148" s="208">
        <v>372.83399999999995</v>
      </c>
      <c r="AP148" s="208">
        <v>336.25</v>
      </c>
      <c r="AQ148" s="191">
        <v>269</v>
      </c>
      <c r="AR148" s="312">
        <f t="shared" ca="1" si="34"/>
        <v>1</v>
      </c>
      <c r="AS148" s="144">
        <f t="shared" ca="1" si="40"/>
        <v>0</v>
      </c>
    </row>
    <row r="149" spans="1:47" ht="20.100000000000001" customHeight="1" x14ac:dyDescent="0.25">
      <c r="D149" s="136"/>
      <c r="E149" s="138"/>
      <c r="F149" s="139"/>
      <c r="J149" s="34"/>
      <c r="K149" s="202">
        <f t="shared" si="42"/>
        <v>0</v>
      </c>
      <c r="L149" s="202">
        <f t="shared" si="42"/>
        <v>0</v>
      </c>
      <c r="M149" s="2"/>
      <c r="N149" s="13"/>
      <c r="O149" s="13"/>
      <c r="P149" s="2"/>
      <c r="Q149" s="398"/>
      <c r="R149" s="398"/>
      <c r="S149" s="398"/>
      <c r="T149" s="398"/>
      <c r="U149" s="398"/>
      <c r="V149" s="398"/>
      <c r="W149" s="398"/>
      <c r="X149" s="398"/>
      <c r="Y149" s="398"/>
      <c r="Z149" s="398"/>
      <c r="AA149" s="398"/>
      <c r="AB149" s="398"/>
      <c r="AC149" s="400"/>
      <c r="AD149" s="401"/>
      <c r="AE149" s="401"/>
      <c r="AF149" s="329"/>
      <c r="AG149" s="329"/>
      <c r="AH149" s="330"/>
      <c r="AI149" s="280"/>
      <c r="AJ149" s="331"/>
      <c r="AK149" s="331"/>
      <c r="AL149" s="208"/>
      <c r="AM149" s="208"/>
      <c r="AN149" s="208"/>
      <c r="AO149" s="208"/>
      <c r="AP149" s="208"/>
      <c r="AQ149" s="191"/>
      <c r="AR149" s="312"/>
      <c r="AS149" s="144">
        <f t="shared" si="40"/>
        <v>0</v>
      </c>
    </row>
    <row r="150" spans="1:47" ht="23.1" customHeight="1" x14ac:dyDescent="0.25">
      <c r="D150" s="615" t="s">
        <v>285</v>
      </c>
      <c r="E150" s="615"/>
      <c r="F150" s="615"/>
      <c r="G150" s="615"/>
      <c r="H150" s="615"/>
      <c r="I150" s="615"/>
      <c r="J150" s="34"/>
      <c r="K150" s="202">
        <f t="shared" si="42"/>
        <v>0</v>
      </c>
      <c r="L150" s="202">
        <f t="shared" si="42"/>
        <v>0</v>
      </c>
      <c r="M150" s="2"/>
      <c r="N150" s="13"/>
      <c r="O150" s="13"/>
      <c r="P150" s="2"/>
      <c r="Q150" s="606">
        <v>45663</v>
      </c>
      <c r="R150" s="588">
        <v>45589</v>
      </c>
      <c r="S150" s="588">
        <v>45589</v>
      </c>
      <c r="T150" s="588">
        <v>45589</v>
      </c>
      <c r="U150" s="571">
        <v>45569</v>
      </c>
      <c r="V150" s="571">
        <v>45569</v>
      </c>
      <c r="W150" s="553">
        <v>45483</v>
      </c>
      <c r="X150" s="521">
        <v>45455</v>
      </c>
      <c r="Y150" s="510">
        <v>45425</v>
      </c>
      <c r="Z150" s="474">
        <v>220324</v>
      </c>
      <c r="AA150" s="474">
        <v>220324</v>
      </c>
      <c r="AB150" s="398"/>
      <c r="AC150" s="400"/>
      <c r="AD150" s="400"/>
      <c r="AE150" s="400"/>
      <c r="AF150" s="332"/>
      <c r="AG150" s="332"/>
      <c r="AH150" s="330"/>
      <c r="AI150" s="280"/>
      <c r="AJ150" s="331"/>
      <c r="AK150" s="331"/>
      <c r="AL150" s="237"/>
      <c r="AM150" s="237"/>
      <c r="AN150" s="237"/>
      <c r="AO150" s="237"/>
      <c r="AP150" s="237"/>
      <c r="AQ150" s="197"/>
      <c r="AR150" s="312"/>
      <c r="AS150" s="144">
        <f t="shared" si="40"/>
        <v>0</v>
      </c>
    </row>
    <row r="151" spans="1:47" s="66" customFormat="1" ht="23.1" customHeight="1" x14ac:dyDescent="0.25">
      <c r="A151" s="516" t="s">
        <v>290</v>
      </c>
      <c r="B151" s="2">
        <v>227</v>
      </c>
      <c r="C151" s="2" t="s">
        <v>323</v>
      </c>
      <c r="D151" s="4" t="s">
        <v>22</v>
      </c>
      <c r="E151" s="116">
        <f t="shared" ref="E151:F154" si="43">K151</f>
        <v>600</v>
      </c>
      <c r="F151" s="117">
        <f t="shared" si="43"/>
        <v>400</v>
      </c>
      <c r="G151" s="101"/>
      <c r="H151" s="2"/>
      <c r="I151" s="2"/>
      <c r="J151" s="71"/>
      <c r="K151" s="202">
        <f t="shared" si="42"/>
        <v>600</v>
      </c>
      <c r="L151" s="202">
        <f t="shared" si="42"/>
        <v>400</v>
      </c>
      <c r="M151" s="51"/>
      <c r="N151" s="13">
        <f t="shared" si="24"/>
        <v>555</v>
      </c>
      <c r="O151" s="13">
        <f t="shared" si="25"/>
        <v>333</v>
      </c>
      <c r="P151" s="63"/>
      <c r="Q151" s="605">
        <v>222</v>
      </c>
      <c r="R151" s="587">
        <v>482.41</v>
      </c>
      <c r="S151" s="587">
        <v>482.41</v>
      </c>
      <c r="T151" s="587">
        <v>482.41</v>
      </c>
      <c r="U151" s="562">
        <v>482.41</v>
      </c>
      <c r="V151" s="562">
        <v>482.41</v>
      </c>
      <c r="W151" s="554">
        <v>482.41</v>
      </c>
      <c r="X151" s="522">
        <v>482.41</v>
      </c>
      <c r="Y151" s="398">
        <v>482.41</v>
      </c>
      <c r="Z151" s="398">
        <v>482.41</v>
      </c>
      <c r="AA151" s="398">
        <v>482.41</v>
      </c>
      <c r="AB151" s="398">
        <v>482.41</v>
      </c>
      <c r="AC151" s="436">
        <v>482.41</v>
      </c>
      <c r="AD151" s="399">
        <v>461.44945000000007</v>
      </c>
      <c r="AE151" s="399">
        <v>461.44945000000007</v>
      </c>
      <c r="AF151" s="371">
        <v>419.49950000000001</v>
      </c>
      <c r="AG151" s="303">
        <v>289.31</v>
      </c>
      <c r="AH151" s="289">
        <v>327.69982000000005</v>
      </c>
      <c r="AI151" s="277">
        <v>262.15985600000005</v>
      </c>
      <c r="AJ151" s="263">
        <v>262.15985600000005</v>
      </c>
      <c r="AK151" s="263">
        <v>262.15985600000005</v>
      </c>
      <c r="AL151" s="208">
        <v>234.07130000000001</v>
      </c>
      <c r="AM151" s="210">
        <v>234.07130000000001</v>
      </c>
      <c r="AN151" s="210">
        <v>234.07130000000001</v>
      </c>
      <c r="AO151" s="210">
        <v>234.07130000000001</v>
      </c>
      <c r="AP151" s="208">
        <v>186.36250000000001</v>
      </c>
      <c r="AQ151" s="191">
        <v>149.09</v>
      </c>
      <c r="AR151" s="312">
        <f t="shared" ca="1" si="34"/>
        <v>0.46018946539250843</v>
      </c>
      <c r="AS151" s="144">
        <f t="shared" ca="1" si="40"/>
        <v>0</v>
      </c>
    </row>
    <row r="152" spans="1:47" ht="23.1" customHeight="1" x14ac:dyDescent="0.25">
      <c r="A152" s="516" t="s">
        <v>290</v>
      </c>
      <c r="B152" s="2">
        <v>228</v>
      </c>
      <c r="C152" s="2" t="s">
        <v>324</v>
      </c>
      <c r="D152" s="4" t="s">
        <v>23</v>
      </c>
      <c r="E152" s="116">
        <f t="shared" si="43"/>
        <v>1100</v>
      </c>
      <c r="F152" s="117">
        <f t="shared" si="43"/>
        <v>700</v>
      </c>
      <c r="G152" s="101"/>
      <c r="J152" s="71"/>
      <c r="K152" s="202">
        <f t="shared" si="42"/>
        <v>1100</v>
      </c>
      <c r="L152" s="202">
        <f t="shared" si="42"/>
        <v>700</v>
      </c>
      <c r="M152" s="51"/>
      <c r="N152" s="13">
        <f t="shared" si="24"/>
        <v>1027.5</v>
      </c>
      <c r="O152" s="13">
        <f t="shared" si="25"/>
        <v>616.5</v>
      </c>
      <c r="P152" s="51"/>
      <c r="Q152" s="605">
        <v>411</v>
      </c>
      <c r="R152" s="587">
        <v>772.11</v>
      </c>
      <c r="S152" s="587">
        <v>772.11</v>
      </c>
      <c r="T152" s="587">
        <v>772.11</v>
      </c>
      <c r="U152" s="562">
        <v>772.11</v>
      </c>
      <c r="V152" s="562">
        <v>772.11</v>
      </c>
      <c r="W152" s="554">
        <v>772.11</v>
      </c>
      <c r="X152" s="522">
        <v>772.11</v>
      </c>
      <c r="Y152" s="398">
        <v>772.11</v>
      </c>
      <c r="Z152" s="398">
        <v>772.11</v>
      </c>
      <c r="AA152" s="398">
        <v>772.11</v>
      </c>
      <c r="AB152" s="398">
        <v>772.11</v>
      </c>
      <c r="AC152" s="436">
        <v>772.11</v>
      </c>
      <c r="AD152" s="399">
        <v>738.53284999999994</v>
      </c>
      <c r="AE152" s="399">
        <v>738.53284999999994</v>
      </c>
      <c r="AF152" s="371">
        <v>671.3934999999999</v>
      </c>
      <c r="AG152" s="303">
        <v>463.03</v>
      </c>
      <c r="AH152" s="289">
        <v>524.5087400000001</v>
      </c>
      <c r="AI152" s="277">
        <v>419.6069920000001</v>
      </c>
      <c r="AJ152" s="263">
        <v>419.6069920000001</v>
      </c>
      <c r="AK152" s="263">
        <v>419.6069920000001</v>
      </c>
      <c r="AL152" s="208">
        <v>374.64910000000003</v>
      </c>
      <c r="AM152" s="210">
        <v>374.64910000000003</v>
      </c>
      <c r="AN152" s="210">
        <v>374.64910000000003</v>
      </c>
      <c r="AO152" s="210">
        <v>374.64910000000003</v>
      </c>
      <c r="AP152" s="208">
        <v>298.28750000000002</v>
      </c>
      <c r="AQ152" s="191">
        <v>238.63</v>
      </c>
      <c r="AR152" s="312">
        <f t="shared" ca="1" si="34"/>
        <v>0.53230757275517737</v>
      </c>
      <c r="AS152" s="144">
        <f t="shared" ca="1" si="40"/>
        <v>0</v>
      </c>
    </row>
    <row r="153" spans="1:47" ht="23.1" customHeight="1" x14ac:dyDescent="0.25">
      <c r="A153" s="516" t="s">
        <v>290</v>
      </c>
      <c r="B153" s="2">
        <v>229</v>
      </c>
      <c r="C153" s="2" t="s">
        <v>325</v>
      </c>
      <c r="D153" s="4" t="s">
        <v>24</v>
      </c>
      <c r="E153" s="116">
        <f t="shared" si="43"/>
        <v>2000</v>
      </c>
      <c r="F153" s="117">
        <f t="shared" si="43"/>
        <v>1200</v>
      </c>
      <c r="G153" s="101"/>
      <c r="J153" s="71"/>
      <c r="K153" s="202">
        <f t="shared" si="42"/>
        <v>2000</v>
      </c>
      <c r="L153" s="202">
        <f t="shared" si="42"/>
        <v>1200</v>
      </c>
      <c r="M153" s="51"/>
      <c r="N153" s="13">
        <f t="shared" si="24"/>
        <v>1962.5</v>
      </c>
      <c r="O153" s="13">
        <f t="shared" si="25"/>
        <v>1177.5</v>
      </c>
      <c r="P153" s="51"/>
      <c r="Q153" s="605">
        <v>785</v>
      </c>
      <c r="R153" s="587">
        <v>1374.69</v>
      </c>
      <c r="S153" s="587">
        <v>1374.69</v>
      </c>
      <c r="T153" s="587">
        <v>1374.69</v>
      </c>
      <c r="U153" s="562">
        <v>1374.69</v>
      </c>
      <c r="V153" s="562">
        <v>1374.69</v>
      </c>
      <c r="W153" s="554">
        <v>1374.69</v>
      </c>
      <c r="X153" s="522">
        <v>1374.69</v>
      </c>
      <c r="Y153" s="398">
        <v>1374.69</v>
      </c>
      <c r="Z153" s="398">
        <v>1374.69</v>
      </c>
      <c r="AA153" s="398">
        <v>1374.69</v>
      </c>
      <c r="AB153" s="398">
        <v>1374.69</v>
      </c>
      <c r="AC153" s="436">
        <v>1374.69</v>
      </c>
      <c r="AD153" s="399">
        <v>1314.9339499999999</v>
      </c>
      <c r="AE153" s="399">
        <v>1314.9339499999999</v>
      </c>
      <c r="AF153" s="371">
        <v>1195.3944999999999</v>
      </c>
      <c r="AG153" s="303">
        <v>824.41</v>
      </c>
      <c r="AH153" s="289">
        <v>824.46</v>
      </c>
      <c r="AI153" s="277">
        <v>659.56799999999998</v>
      </c>
      <c r="AJ153" s="263">
        <v>659.56799999999998</v>
      </c>
      <c r="AK153" s="263">
        <v>659.56799999999998</v>
      </c>
      <c r="AL153" s="208">
        <v>588.9</v>
      </c>
      <c r="AM153" s="205">
        <v>588.9</v>
      </c>
      <c r="AN153" s="205">
        <v>588.9</v>
      </c>
      <c r="AO153" s="205">
        <v>588.9</v>
      </c>
      <c r="AP153" s="208">
        <v>470.61250000000001</v>
      </c>
      <c r="AQ153" s="191">
        <v>376.49</v>
      </c>
      <c r="AR153" s="312">
        <f t="shared" ca="1" si="34"/>
        <v>0.57103783398438923</v>
      </c>
      <c r="AS153" s="144">
        <f t="shared" ca="1" si="40"/>
        <v>0</v>
      </c>
    </row>
    <row r="154" spans="1:47" ht="23.1" customHeight="1" x14ac:dyDescent="0.25">
      <c r="A154" s="516" t="s">
        <v>290</v>
      </c>
      <c r="B154" s="2">
        <v>230</v>
      </c>
      <c r="C154" s="2" t="s">
        <v>326</v>
      </c>
      <c r="D154" s="4" t="s">
        <v>25</v>
      </c>
      <c r="E154" s="116">
        <f t="shared" si="43"/>
        <v>3200</v>
      </c>
      <c r="F154" s="117">
        <f t="shared" si="43"/>
        <v>1900</v>
      </c>
      <c r="G154" s="101"/>
      <c r="J154" s="71"/>
      <c r="K154" s="202">
        <f t="shared" si="42"/>
        <v>3200</v>
      </c>
      <c r="L154" s="202">
        <f t="shared" si="42"/>
        <v>1900</v>
      </c>
      <c r="M154" s="51"/>
      <c r="N154" s="13">
        <f t="shared" ref="N154:N209" si="44">Q154*$N$7</f>
        <v>3120.0250000000001</v>
      </c>
      <c r="O154" s="13">
        <f t="shared" ref="O154:O209" si="45">Q154*$O$7</f>
        <v>1872.0149999999999</v>
      </c>
      <c r="P154" s="51"/>
      <c r="Q154" s="605">
        <v>1248.01</v>
      </c>
      <c r="R154" s="587">
        <v>2509.0700000000002</v>
      </c>
      <c r="S154" s="587">
        <v>2509.0700000000002</v>
      </c>
      <c r="T154" s="587">
        <v>2509.0700000000002</v>
      </c>
      <c r="U154" s="562">
        <v>2509.0700000000002</v>
      </c>
      <c r="V154" s="562">
        <v>2509.0700000000002</v>
      </c>
      <c r="W154" s="554">
        <v>2509.0700000000002</v>
      </c>
      <c r="X154" s="522">
        <v>2509.0700000000002</v>
      </c>
      <c r="Y154" s="398">
        <v>2509.0700000000002</v>
      </c>
      <c r="Z154" s="398">
        <v>2509.0700000000002</v>
      </c>
      <c r="AA154" s="398">
        <v>2509.0700000000002</v>
      </c>
      <c r="AB154" s="398">
        <v>2509.0700000000002</v>
      </c>
      <c r="AC154" s="436">
        <v>2509.0700000000002</v>
      </c>
      <c r="AD154" s="399">
        <v>2399.9805500000002</v>
      </c>
      <c r="AE154" s="399">
        <v>2399.9805500000002</v>
      </c>
      <c r="AF154" s="371">
        <v>2181.8004999999998</v>
      </c>
      <c r="AG154" s="303">
        <v>1504.69</v>
      </c>
      <c r="AH154" s="289">
        <v>1504.5800000000004</v>
      </c>
      <c r="AI154" s="277">
        <v>1203.6640000000002</v>
      </c>
      <c r="AJ154" s="263">
        <v>1203.6640000000002</v>
      </c>
      <c r="AK154" s="263">
        <v>1203.6640000000002</v>
      </c>
      <c r="AL154" s="208">
        <v>1074.7</v>
      </c>
      <c r="AM154" s="205">
        <v>1074.7</v>
      </c>
      <c r="AN154" s="205">
        <v>1074.7</v>
      </c>
      <c r="AO154" s="205">
        <v>1074.7</v>
      </c>
      <c r="AP154" s="208">
        <v>840.38749999999993</v>
      </c>
      <c r="AQ154" s="191">
        <v>672.31</v>
      </c>
      <c r="AR154" s="312">
        <f t="shared" ca="1" si="34"/>
        <v>0.49739943485036286</v>
      </c>
      <c r="AS154" s="144">
        <f t="shared" ca="1" si="40"/>
        <v>0</v>
      </c>
    </row>
    <row r="155" spans="1:47" ht="27" customHeight="1" x14ac:dyDescent="0.25">
      <c r="A155" s="516" t="s">
        <v>290</v>
      </c>
      <c r="D155" s="136"/>
      <c r="E155" s="138"/>
      <c r="F155" s="139"/>
      <c r="G155" s="101"/>
      <c r="K155" s="202">
        <f t="shared" si="42"/>
        <v>0</v>
      </c>
      <c r="L155" s="202">
        <f t="shared" si="42"/>
        <v>0</v>
      </c>
      <c r="M155" s="51"/>
      <c r="N155" s="13"/>
      <c r="O155" s="13"/>
      <c r="P155" s="51"/>
      <c r="Q155" s="398"/>
      <c r="R155" s="398"/>
      <c r="S155" s="398"/>
      <c r="T155" s="398"/>
      <c r="U155" s="398"/>
      <c r="V155" s="398"/>
      <c r="W155" s="398"/>
      <c r="X155" s="398"/>
      <c r="Y155" s="398"/>
      <c r="Z155" s="398"/>
      <c r="AA155" s="398"/>
      <c r="AB155" s="398"/>
      <c r="AC155" s="436"/>
      <c r="AD155" s="399"/>
      <c r="AE155" s="399"/>
      <c r="AF155" s="371"/>
      <c r="AG155" s="303"/>
      <c r="AH155" s="289"/>
      <c r="AI155" s="277"/>
      <c r="AJ155" s="263"/>
      <c r="AK155" s="263"/>
      <c r="AL155" s="208"/>
      <c r="AM155" s="205"/>
      <c r="AN155" s="205"/>
      <c r="AO155" s="205"/>
      <c r="AP155" s="208"/>
      <c r="AQ155" s="191"/>
      <c r="AR155" s="312"/>
      <c r="AS155" s="144">
        <f t="shared" si="40"/>
        <v>0</v>
      </c>
    </row>
    <row r="156" spans="1:47" ht="23.1" customHeight="1" x14ac:dyDescent="0.25">
      <c r="A156" s="516" t="s">
        <v>290</v>
      </c>
      <c r="D156" s="615" t="s">
        <v>538</v>
      </c>
      <c r="E156" s="615"/>
      <c r="F156" s="615"/>
      <c r="G156" s="615"/>
      <c r="H156" s="615"/>
      <c r="I156" s="615"/>
      <c r="J156" s="34"/>
      <c r="K156" s="202">
        <f t="shared" si="42"/>
        <v>0</v>
      </c>
      <c r="L156" s="202">
        <f t="shared" si="42"/>
        <v>0</v>
      </c>
      <c r="M156" s="2"/>
      <c r="N156" s="13"/>
      <c r="O156" s="13"/>
      <c r="P156" s="2"/>
      <c r="Q156" s="606">
        <v>45663</v>
      </c>
      <c r="R156" s="604">
        <v>45632</v>
      </c>
      <c r="S156" s="588">
        <v>45589</v>
      </c>
      <c r="T156" s="588">
        <v>45589</v>
      </c>
      <c r="U156" s="571">
        <v>45569</v>
      </c>
      <c r="V156" s="571">
        <v>45569</v>
      </c>
      <c r="W156" s="553">
        <v>45483</v>
      </c>
      <c r="X156" s="521">
        <v>45455</v>
      </c>
      <c r="Y156" s="510">
        <v>45425</v>
      </c>
      <c r="Z156" s="474">
        <v>220324</v>
      </c>
      <c r="AA156" s="474">
        <v>220324</v>
      </c>
      <c r="AB156" s="398"/>
      <c r="AC156" s="400"/>
      <c r="AD156" s="399"/>
      <c r="AE156" s="399"/>
      <c r="AF156" s="333"/>
      <c r="AG156" s="329"/>
      <c r="AH156" s="330"/>
      <c r="AI156" s="280"/>
      <c r="AJ156" s="331"/>
      <c r="AK156" s="331"/>
      <c r="AL156" s="237"/>
      <c r="AM156" s="237"/>
      <c r="AN156" s="237"/>
      <c r="AO156" s="237"/>
      <c r="AP156" s="237"/>
      <c r="AQ156" s="197"/>
      <c r="AR156" s="312"/>
      <c r="AS156" s="144">
        <f t="shared" si="40"/>
        <v>0</v>
      </c>
    </row>
    <row r="157" spans="1:47" s="66" customFormat="1" ht="23.1" customHeight="1" x14ac:dyDescent="0.25">
      <c r="A157" s="516" t="s">
        <v>290</v>
      </c>
      <c r="B157" s="2">
        <v>283</v>
      </c>
      <c r="C157" s="2" t="s">
        <v>342</v>
      </c>
      <c r="D157" s="4" t="s">
        <v>957</v>
      </c>
      <c r="E157" s="116">
        <f t="shared" ref="E157:F163" si="46">K157</f>
        <v>800</v>
      </c>
      <c r="F157" s="117">
        <f t="shared" si="46"/>
        <v>500</v>
      </c>
      <c r="G157" s="101"/>
      <c r="H157" s="2"/>
      <c r="I157" s="2"/>
      <c r="J157" s="71"/>
      <c r="K157" s="202">
        <f t="shared" si="42"/>
        <v>800</v>
      </c>
      <c r="L157" s="202">
        <f t="shared" si="42"/>
        <v>500</v>
      </c>
      <c r="M157" s="51"/>
      <c r="N157" s="13">
        <f t="shared" si="44"/>
        <v>725</v>
      </c>
      <c r="O157" s="13">
        <f t="shared" si="45"/>
        <v>435</v>
      </c>
      <c r="P157" s="63"/>
      <c r="Q157" s="605">
        <v>290</v>
      </c>
      <c r="R157" s="587">
        <v>499.3</v>
      </c>
      <c r="S157" s="587">
        <v>499.3</v>
      </c>
      <c r="T157" s="587">
        <v>499.3</v>
      </c>
      <c r="U157" s="562">
        <v>499.3</v>
      </c>
      <c r="V157" s="562">
        <v>499.3</v>
      </c>
      <c r="W157" s="554">
        <v>499.3</v>
      </c>
      <c r="X157" s="522">
        <v>499.3</v>
      </c>
      <c r="Y157" s="398">
        <v>499.3</v>
      </c>
      <c r="Z157" s="398">
        <v>499.3</v>
      </c>
      <c r="AA157" s="398">
        <v>499.3</v>
      </c>
      <c r="AB157" s="398">
        <v>499.3</v>
      </c>
      <c r="AC157" s="436">
        <v>499.3</v>
      </c>
      <c r="AD157" s="399">
        <v>477.60281250000003</v>
      </c>
      <c r="AE157" s="399">
        <v>477.60281250000003</v>
      </c>
      <c r="AF157" s="371">
        <v>434.18437499999999</v>
      </c>
      <c r="AG157" s="303">
        <v>299.4375</v>
      </c>
      <c r="AH157" s="289">
        <v>299.4375</v>
      </c>
      <c r="AI157" s="277">
        <v>239.55</v>
      </c>
      <c r="AJ157" s="263">
        <v>239.55</v>
      </c>
      <c r="AK157" s="263">
        <v>239.55</v>
      </c>
      <c r="AL157" s="208">
        <v>213.88751999999997</v>
      </c>
      <c r="AM157" s="208">
        <v>213.88751999999997</v>
      </c>
      <c r="AN157" s="208">
        <v>213.88751999999997</v>
      </c>
      <c r="AO157" s="208">
        <v>213.88751999999997</v>
      </c>
      <c r="AP157" s="208">
        <v>192.89999999999998</v>
      </c>
      <c r="AQ157" s="191">
        <v>154.32</v>
      </c>
      <c r="AR157" s="312">
        <f t="shared" ca="1" si="34"/>
        <v>0.58081313839375126</v>
      </c>
      <c r="AS157" s="144">
        <f t="shared" ca="1" si="40"/>
        <v>0</v>
      </c>
      <c r="AU157" s="34"/>
    </row>
    <row r="158" spans="1:47" ht="23.1" customHeight="1" x14ac:dyDescent="0.25">
      <c r="A158" s="516" t="s">
        <v>290</v>
      </c>
      <c r="C158" s="2" t="s">
        <v>343</v>
      </c>
      <c r="D158" s="4" t="s">
        <v>958</v>
      </c>
      <c r="E158" s="116">
        <f t="shared" si="46"/>
        <v>1400</v>
      </c>
      <c r="F158" s="117">
        <f t="shared" si="46"/>
        <v>900</v>
      </c>
      <c r="G158" s="101"/>
      <c r="J158" s="71"/>
      <c r="K158" s="202">
        <f t="shared" si="42"/>
        <v>1400</v>
      </c>
      <c r="L158" s="202">
        <f t="shared" si="42"/>
        <v>900</v>
      </c>
      <c r="M158" s="51"/>
      <c r="N158" s="13">
        <f t="shared" si="44"/>
        <v>1375</v>
      </c>
      <c r="O158" s="13">
        <f t="shared" si="45"/>
        <v>825</v>
      </c>
      <c r="P158" s="51"/>
      <c r="Q158" s="605">
        <v>550</v>
      </c>
      <c r="R158" s="601">
        <v>814</v>
      </c>
      <c r="S158" s="587">
        <v>814</v>
      </c>
      <c r="T158" s="587">
        <v>814</v>
      </c>
      <c r="U158" s="562">
        <v>814</v>
      </c>
      <c r="V158" s="562">
        <v>814</v>
      </c>
      <c r="W158" s="554">
        <v>814</v>
      </c>
      <c r="X158" s="522">
        <v>814</v>
      </c>
      <c r="Y158" s="398">
        <v>814</v>
      </c>
      <c r="Z158" s="398">
        <v>814</v>
      </c>
      <c r="AA158" s="398">
        <v>814</v>
      </c>
      <c r="AB158" s="443">
        <v>814</v>
      </c>
      <c r="AC158" s="436">
        <v>813.94</v>
      </c>
      <c r="AD158" s="399">
        <v>778.56735000000003</v>
      </c>
      <c r="AE158" s="399">
        <v>778.56735000000003</v>
      </c>
      <c r="AF158" s="371">
        <v>707.7885</v>
      </c>
      <c r="AG158" s="303">
        <v>488.13</v>
      </c>
      <c r="AH158" s="289">
        <v>488.75</v>
      </c>
      <c r="AI158" s="269">
        <v>391</v>
      </c>
      <c r="AJ158" s="263">
        <v>390.5</v>
      </c>
      <c r="AK158" s="263">
        <v>390.5</v>
      </c>
      <c r="AL158" s="205">
        <v>348.66215999999997</v>
      </c>
      <c r="AM158" s="205">
        <v>348.66215999999997</v>
      </c>
      <c r="AN158" s="205">
        <v>348.66215999999997</v>
      </c>
      <c r="AO158" s="205">
        <v>348.66215999999997</v>
      </c>
      <c r="AP158" s="208">
        <v>314.45</v>
      </c>
      <c r="AQ158" s="191">
        <v>251.56</v>
      </c>
      <c r="AR158" s="312">
        <f t="shared" ca="1" si="34"/>
        <v>0.67567567567567566</v>
      </c>
      <c r="AS158" s="144">
        <f t="shared" ca="1" si="40"/>
        <v>0</v>
      </c>
    </row>
    <row r="159" spans="1:47" ht="23.1" customHeight="1" x14ac:dyDescent="0.25">
      <c r="A159" s="516" t="s">
        <v>290</v>
      </c>
      <c r="C159" s="2" t="s">
        <v>344</v>
      </c>
      <c r="D159" s="4" t="s">
        <v>959</v>
      </c>
      <c r="E159" s="116">
        <f t="shared" si="46"/>
        <v>2300</v>
      </c>
      <c r="F159" s="117">
        <f t="shared" si="46"/>
        <v>1400</v>
      </c>
      <c r="G159" s="101"/>
      <c r="J159" s="71"/>
      <c r="K159" s="202">
        <f t="shared" si="42"/>
        <v>2300</v>
      </c>
      <c r="L159" s="202">
        <f t="shared" si="42"/>
        <v>1400</v>
      </c>
      <c r="M159" s="51"/>
      <c r="N159" s="13">
        <f t="shared" si="44"/>
        <v>2225</v>
      </c>
      <c r="O159" s="13">
        <f t="shared" si="45"/>
        <v>1335</v>
      </c>
      <c r="P159" s="51"/>
      <c r="Q159" s="605">
        <v>890</v>
      </c>
      <c r="R159" s="601">
        <v>1295</v>
      </c>
      <c r="S159" s="587">
        <v>1295</v>
      </c>
      <c r="T159" s="587">
        <v>1295</v>
      </c>
      <c r="U159" s="562">
        <v>1295</v>
      </c>
      <c r="V159" s="562">
        <v>1295</v>
      </c>
      <c r="W159" s="554">
        <v>1295</v>
      </c>
      <c r="X159" s="522">
        <v>1295</v>
      </c>
      <c r="Y159" s="398">
        <v>1295</v>
      </c>
      <c r="Z159" s="398">
        <v>1295</v>
      </c>
      <c r="AA159" s="398">
        <v>1295</v>
      </c>
      <c r="AB159" s="443">
        <v>1295</v>
      </c>
      <c r="AC159" s="436">
        <v>1294.8</v>
      </c>
      <c r="AD159" s="399">
        <v>1238.5175000000002</v>
      </c>
      <c r="AE159" s="399">
        <v>1238.5175000000002</v>
      </c>
      <c r="AF159" s="371">
        <v>1125.925</v>
      </c>
      <c r="AG159" s="303">
        <v>776.5</v>
      </c>
      <c r="AH159" s="289">
        <v>776.5</v>
      </c>
      <c r="AI159" s="277">
        <v>621.20000000000005</v>
      </c>
      <c r="AJ159" s="263">
        <v>621.20000000000005</v>
      </c>
      <c r="AK159" s="263">
        <v>621.20000000000005</v>
      </c>
      <c r="AL159" s="205">
        <v>554.63562000000002</v>
      </c>
      <c r="AM159" s="205">
        <v>554.63562000000002</v>
      </c>
      <c r="AN159" s="205">
        <v>554.63562000000002</v>
      </c>
      <c r="AO159" s="205">
        <v>554.63562000000002</v>
      </c>
      <c r="AP159" s="208">
        <v>500.21250000000003</v>
      </c>
      <c r="AQ159" s="191">
        <v>400.17</v>
      </c>
      <c r="AR159" s="312">
        <f t="shared" ca="1" si="34"/>
        <v>0.68725868725868722</v>
      </c>
      <c r="AS159" s="144">
        <f t="shared" ca="1" si="40"/>
        <v>0</v>
      </c>
    </row>
    <row r="160" spans="1:47" ht="23.1" customHeight="1" x14ac:dyDescent="0.25">
      <c r="A160" s="516" t="s">
        <v>290</v>
      </c>
      <c r="C160" s="2" t="s">
        <v>345</v>
      </c>
      <c r="D160" s="4" t="s">
        <v>960</v>
      </c>
      <c r="E160" s="116">
        <f t="shared" si="46"/>
        <v>2900</v>
      </c>
      <c r="F160" s="117">
        <f t="shared" si="46"/>
        <v>1800</v>
      </c>
      <c r="G160" s="101"/>
      <c r="J160" s="71"/>
      <c r="K160" s="202">
        <f t="shared" si="42"/>
        <v>2900</v>
      </c>
      <c r="L160" s="202">
        <f t="shared" si="42"/>
        <v>1800</v>
      </c>
      <c r="M160" s="51"/>
      <c r="N160" s="13">
        <f t="shared" si="44"/>
        <v>2850</v>
      </c>
      <c r="O160" s="13">
        <f t="shared" si="45"/>
        <v>1710</v>
      </c>
      <c r="P160" s="51"/>
      <c r="Q160" s="605">
        <v>1140</v>
      </c>
      <c r="R160" s="601">
        <v>1776</v>
      </c>
      <c r="S160" s="587">
        <v>1776</v>
      </c>
      <c r="T160" s="587">
        <v>1776</v>
      </c>
      <c r="U160" s="562">
        <v>1776</v>
      </c>
      <c r="V160" s="562">
        <v>1776</v>
      </c>
      <c r="W160" s="554">
        <v>1776</v>
      </c>
      <c r="X160" s="522">
        <v>1776</v>
      </c>
      <c r="Y160" s="398">
        <v>1776</v>
      </c>
      <c r="Z160" s="398">
        <v>1776</v>
      </c>
      <c r="AA160" s="398">
        <v>1776</v>
      </c>
      <c r="AB160" s="443">
        <v>1776</v>
      </c>
      <c r="AC160" s="436">
        <v>1775.86</v>
      </c>
      <c r="AD160" s="399">
        <v>1698.6431000000002</v>
      </c>
      <c r="AE160" s="399">
        <v>1698.6431000000002</v>
      </c>
      <c r="AF160" s="371">
        <v>1544.221</v>
      </c>
      <c r="AG160" s="303">
        <v>1064.98</v>
      </c>
      <c r="AH160" s="289">
        <v>1730.3999999999999</v>
      </c>
      <c r="AI160" s="277">
        <v>1384.32</v>
      </c>
      <c r="AJ160" s="263">
        <v>1384.32</v>
      </c>
      <c r="AK160" s="263">
        <v>1384.32</v>
      </c>
      <c r="AL160" s="205">
        <v>760.69223999999997</v>
      </c>
      <c r="AM160" s="205">
        <v>760.69223999999997</v>
      </c>
      <c r="AN160" s="205">
        <v>760.69223999999997</v>
      </c>
      <c r="AO160" s="205">
        <v>760.69223999999997</v>
      </c>
      <c r="AP160" s="208">
        <v>686.05000000000007</v>
      </c>
      <c r="AQ160" s="191">
        <v>548.84</v>
      </c>
      <c r="AR160" s="312">
        <f t="shared" ca="1" si="34"/>
        <v>0.64189189189189189</v>
      </c>
      <c r="AS160" s="144">
        <f t="shared" ca="1" si="40"/>
        <v>0</v>
      </c>
    </row>
    <row r="161" spans="1:47" ht="23.1" customHeight="1" x14ac:dyDescent="0.25">
      <c r="A161" s="516" t="s">
        <v>290</v>
      </c>
      <c r="C161" s="2" t="s">
        <v>346</v>
      </c>
      <c r="D161" s="4" t="s">
        <v>961</v>
      </c>
      <c r="E161" s="116">
        <f t="shared" si="46"/>
        <v>5200</v>
      </c>
      <c r="F161" s="117">
        <f t="shared" si="46"/>
        <v>3100</v>
      </c>
      <c r="G161" s="101"/>
      <c r="J161" s="71"/>
      <c r="K161" s="202">
        <f t="shared" si="42"/>
        <v>5200</v>
      </c>
      <c r="L161" s="202">
        <f t="shared" si="42"/>
        <v>3100</v>
      </c>
      <c r="M161" s="51"/>
      <c r="N161" s="13">
        <f t="shared" si="44"/>
        <v>5150</v>
      </c>
      <c r="O161" s="13">
        <f t="shared" si="45"/>
        <v>3090</v>
      </c>
      <c r="P161" s="51"/>
      <c r="Q161" s="605">
        <v>2060</v>
      </c>
      <c r="R161" s="601">
        <v>2886</v>
      </c>
      <c r="S161" s="587">
        <v>2886</v>
      </c>
      <c r="T161" s="587">
        <v>2886</v>
      </c>
      <c r="U161" s="562">
        <v>2886</v>
      </c>
      <c r="V161" s="562">
        <v>2886</v>
      </c>
      <c r="W161" s="554">
        <v>2886</v>
      </c>
      <c r="X161" s="522">
        <v>2886</v>
      </c>
      <c r="Y161" s="398">
        <v>2886</v>
      </c>
      <c r="Z161" s="398">
        <v>2886</v>
      </c>
      <c r="AA161" s="398">
        <v>2886</v>
      </c>
      <c r="AB161" s="443">
        <v>2886</v>
      </c>
      <c r="AC161" s="436">
        <v>2885.44</v>
      </c>
      <c r="AD161" s="399">
        <v>2759.9880000000003</v>
      </c>
      <c r="AE161" s="399">
        <v>2759.9880000000003</v>
      </c>
      <c r="AF161" s="371">
        <v>2509.08</v>
      </c>
      <c r="AG161" s="303">
        <v>1730.4</v>
      </c>
      <c r="AH161" s="289">
        <v>1743.75</v>
      </c>
      <c r="AI161" s="269">
        <v>1395</v>
      </c>
      <c r="AJ161" s="263">
        <v>1384.32</v>
      </c>
      <c r="AK161" s="263">
        <v>1384.32</v>
      </c>
      <c r="AL161" s="205">
        <v>1236.0070799999999</v>
      </c>
      <c r="AM161" s="205">
        <v>1236.0070799999999</v>
      </c>
      <c r="AN161" s="205">
        <v>1236.0070799999999</v>
      </c>
      <c r="AO161" s="205">
        <v>1236.0070799999999</v>
      </c>
      <c r="AP161" s="208">
        <v>1114.7249999999999</v>
      </c>
      <c r="AQ161" s="191">
        <v>891.78</v>
      </c>
      <c r="AR161" s="312">
        <f t="shared" ca="1" si="34"/>
        <v>0.71379071379071379</v>
      </c>
      <c r="AS161" s="144">
        <f t="shared" ca="1" si="40"/>
        <v>0</v>
      </c>
    </row>
    <row r="162" spans="1:47" ht="23.1" customHeight="1" x14ac:dyDescent="0.25">
      <c r="A162" s="516" t="s">
        <v>290</v>
      </c>
      <c r="C162" s="2" t="s">
        <v>347</v>
      </c>
      <c r="D162" s="4" t="s">
        <v>962</v>
      </c>
      <c r="E162" s="116">
        <f t="shared" si="46"/>
        <v>9800</v>
      </c>
      <c r="F162" s="117">
        <f t="shared" si="46"/>
        <v>5900</v>
      </c>
      <c r="G162" s="101"/>
      <c r="J162" s="71"/>
      <c r="K162" s="202">
        <f t="shared" si="42"/>
        <v>9800</v>
      </c>
      <c r="L162" s="202">
        <f t="shared" si="42"/>
        <v>5900</v>
      </c>
      <c r="M162" s="51"/>
      <c r="N162" s="13">
        <f t="shared" si="44"/>
        <v>9750</v>
      </c>
      <c r="O162" s="13">
        <f t="shared" si="45"/>
        <v>5850</v>
      </c>
      <c r="P162" s="51"/>
      <c r="Q162" s="605">
        <v>3900</v>
      </c>
      <c r="R162" s="587">
        <v>5254</v>
      </c>
      <c r="S162" s="587">
        <v>5254</v>
      </c>
      <c r="T162" s="587">
        <v>5254</v>
      </c>
      <c r="U162" s="562">
        <v>5254</v>
      </c>
      <c r="V162" s="562">
        <v>5254</v>
      </c>
      <c r="W162" s="554">
        <v>5254</v>
      </c>
      <c r="X162" s="522">
        <v>5254</v>
      </c>
      <c r="Y162" s="398">
        <v>5254</v>
      </c>
      <c r="Z162" s="398">
        <v>5254</v>
      </c>
      <c r="AA162" s="398">
        <v>5254</v>
      </c>
      <c r="AB162" s="443">
        <v>5254</v>
      </c>
      <c r="AC162" s="436">
        <v>5253.37</v>
      </c>
      <c r="AD162" s="399">
        <v>5024.9518000000007</v>
      </c>
      <c r="AE162" s="399">
        <v>5024.9518000000007</v>
      </c>
      <c r="AF162" s="371">
        <v>4568.1379999999999</v>
      </c>
      <c r="AG162" s="303">
        <v>3150.44</v>
      </c>
      <c r="AH162" s="289">
        <v>3151.25</v>
      </c>
      <c r="AI162" s="269">
        <v>2521</v>
      </c>
      <c r="AJ162" s="263">
        <v>2520.35</v>
      </c>
      <c r="AK162" s="263">
        <v>2520.35</v>
      </c>
      <c r="AL162" s="205">
        <v>2250.3095999999996</v>
      </c>
      <c r="AM162" s="205">
        <v>2250.3095999999996</v>
      </c>
      <c r="AN162" s="205">
        <v>2250.3095999999996</v>
      </c>
      <c r="AO162" s="205">
        <v>2250.3095999999996</v>
      </c>
      <c r="AP162" s="208">
        <v>2029.5</v>
      </c>
      <c r="AQ162" s="191">
        <v>1623.6</v>
      </c>
      <c r="AR162" s="312">
        <f t="shared" ca="1" si="34"/>
        <v>0.74229158736200995</v>
      </c>
      <c r="AS162" s="144">
        <f t="shared" ca="1" si="40"/>
        <v>0</v>
      </c>
    </row>
    <row r="163" spans="1:47" ht="23.1" customHeight="1" x14ac:dyDescent="0.25">
      <c r="A163" s="516" t="s">
        <v>290</v>
      </c>
      <c r="B163" s="2">
        <v>289</v>
      </c>
      <c r="C163" s="2" t="s">
        <v>348</v>
      </c>
      <c r="D163" s="4" t="s">
        <v>963</v>
      </c>
      <c r="E163" s="116">
        <f t="shared" si="46"/>
        <v>18200</v>
      </c>
      <c r="F163" s="117">
        <f t="shared" si="46"/>
        <v>10900</v>
      </c>
      <c r="G163" s="101"/>
      <c r="J163" s="71"/>
      <c r="K163" s="202">
        <f t="shared" si="42"/>
        <v>18200</v>
      </c>
      <c r="L163" s="202">
        <f t="shared" si="42"/>
        <v>10900</v>
      </c>
      <c r="M163" s="51"/>
      <c r="N163" s="13">
        <f t="shared" si="44"/>
        <v>18125</v>
      </c>
      <c r="O163" s="13">
        <f t="shared" si="45"/>
        <v>10875</v>
      </c>
      <c r="P163" s="51"/>
      <c r="Q163" s="605">
        <v>7250</v>
      </c>
      <c r="R163" s="587">
        <v>9492.36</v>
      </c>
      <c r="S163" s="587">
        <v>9492.36</v>
      </c>
      <c r="T163" s="587">
        <v>9492.36</v>
      </c>
      <c r="U163" s="562">
        <v>9492.36</v>
      </c>
      <c r="V163" s="562">
        <v>9492.36</v>
      </c>
      <c r="W163" s="554">
        <v>9492.36</v>
      </c>
      <c r="X163" s="522">
        <v>9492.36</v>
      </c>
      <c r="Y163" s="398">
        <v>9492.36</v>
      </c>
      <c r="Z163" s="398">
        <v>9492.36</v>
      </c>
      <c r="AA163" s="398">
        <v>9492.36</v>
      </c>
      <c r="AB163" s="398">
        <v>9492.36</v>
      </c>
      <c r="AC163" s="436">
        <v>9492.36</v>
      </c>
      <c r="AD163" s="399">
        <v>9079.6371875000004</v>
      </c>
      <c r="AE163" s="399">
        <v>9079.6371875000004</v>
      </c>
      <c r="AF163" s="371">
        <v>8254.2156249999989</v>
      </c>
      <c r="AG163" s="303">
        <v>5692.5625</v>
      </c>
      <c r="AH163" s="289">
        <v>5692.5625</v>
      </c>
      <c r="AI163" s="277">
        <v>4554.05</v>
      </c>
      <c r="AJ163" s="263">
        <v>4554.05</v>
      </c>
      <c r="AK163" s="263">
        <v>4554.05</v>
      </c>
      <c r="AL163" s="208">
        <v>4066.1220599999997</v>
      </c>
      <c r="AM163" s="208">
        <v>4066.1220599999997</v>
      </c>
      <c r="AN163" s="208">
        <v>4066.1220599999997</v>
      </c>
      <c r="AO163" s="208">
        <v>4066.1220599999997</v>
      </c>
      <c r="AP163" s="208">
        <v>3667.1374999999998</v>
      </c>
      <c r="AQ163" s="191">
        <v>2933.71</v>
      </c>
      <c r="AR163" s="312">
        <f t="shared" ca="1" si="34"/>
        <v>0.76377212832214536</v>
      </c>
      <c r="AS163" s="144">
        <f t="shared" ca="1" si="40"/>
        <v>0</v>
      </c>
    </row>
    <row r="164" spans="1:47" ht="27" customHeight="1" x14ac:dyDescent="0.25">
      <c r="A164" s="516" t="s">
        <v>290</v>
      </c>
      <c r="D164" s="136"/>
      <c r="E164" s="138"/>
      <c r="F164" s="139"/>
      <c r="J164" s="34"/>
      <c r="K164" s="202">
        <f t="shared" si="42"/>
        <v>0</v>
      </c>
      <c r="L164" s="202">
        <f t="shared" si="42"/>
        <v>0</v>
      </c>
      <c r="M164" s="2"/>
      <c r="N164" s="13"/>
      <c r="O164" s="13"/>
      <c r="P164" s="2"/>
      <c r="Q164" s="398"/>
      <c r="R164" s="398"/>
      <c r="S164" s="398"/>
      <c r="T164" s="398"/>
      <c r="U164" s="398"/>
      <c r="V164" s="398"/>
      <c r="W164" s="398"/>
      <c r="X164" s="398"/>
      <c r="Y164" s="398"/>
      <c r="Z164" s="398"/>
      <c r="AA164" s="398"/>
      <c r="AB164" s="398"/>
      <c r="AC164" s="400"/>
      <c r="AD164" s="399"/>
      <c r="AE164" s="399"/>
      <c r="AF164" s="332"/>
      <c r="AG164" s="332"/>
      <c r="AH164" s="330"/>
      <c r="AI164" s="280"/>
      <c r="AJ164" s="331"/>
      <c r="AK164" s="331"/>
      <c r="AL164" s="237"/>
      <c r="AM164" s="237"/>
      <c r="AN164" s="237"/>
      <c r="AO164" s="237"/>
      <c r="AP164" s="237"/>
      <c r="AQ164" s="197"/>
      <c r="AR164" s="312"/>
      <c r="AS164" s="144">
        <f t="shared" si="40"/>
        <v>0</v>
      </c>
    </row>
    <row r="165" spans="1:47" ht="23.1" customHeight="1" x14ac:dyDescent="0.25">
      <c r="A165" s="516" t="s">
        <v>290</v>
      </c>
      <c r="D165" s="615" t="s">
        <v>982</v>
      </c>
      <c r="E165" s="615"/>
      <c r="F165" s="615"/>
      <c r="G165" s="615"/>
      <c r="H165" s="615"/>
      <c r="I165" s="615"/>
      <c r="J165" s="34"/>
      <c r="K165" s="202">
        <f t="shared" si="42"/>
        <v>0</v>
      </c>
      <c r="L165" s="202">
        <f t="shared" si="42"/>
        <v>0</v>
      </c>
      <c r="M165" s="2"/>
      <c r="N165" s="13"/>
      <c r="O165" s="13"/>
      <c r="P165" s="2"/>
      <c r="Q165" s="606">
        <v>45663</v>
      </c>
      <c r="R165" s="588">
        <v>45589</v>
      </c>
      <c r="S165" s="588">
        <v>45589</v>
      </c>
      <c r="T165" s="588">
        <v>45589</v>
      </c>
      <c r="U165" s="571">
        <v>45569</v>
      </c>
      <c r="V165" s="571">
        <v>45569</v>
      </c>
      <c r="W165" s="511">
        <v>220324</v>
      </c>
      <c r="X165" s="511">
        <v>220324</v>
      </c>
      <c r="Y165" s="511">
        <v>220324</v>
      </c>
      <c r="Z165" s="474">
        <v>220324</v>
      </c>
      <c r="AA165" s="474">
        <v>220324</v>
      </c>
      <c r="AB165" s="398"/>
      <c r="AC165" s="400"/>
      <c r="AD165" s="399"/>
      <c r="AE165" s="399"/>
      <c r="AF165" s="332"/>
      <c r="AG165" s="332"/>
      <c r="AH165" s="330"/>
      <c r="AI165" s="280"/>
      <c r="AJ165" s="331"/>
      <c r="AK165" s="331"/>
      <c r="AL165" s="237"/>
      <c r="AM165" s="237"/>
      <c r="AN165" s="237"/>
      <c r="AO165" s="237"/>
      <c r="AP165" s="237"/>
      <c r="AQ165" s="197"/>
      <c r="AR165" s="312"/>
      <c r="AS165" s="144">
        <f t="shared" si="40"/>
        <v>0</v>
      </c>
    </row>
    <row r="166" spans="1:47" s="66" customFormat="1" ht="23.1" customHeight="1" x14ac:dyDescent="0.25">
      <c r="A166" s="516" t="s">
        <v>290</v>
      </c>
      <c r="B166" s="2">
        <v>231</v>
      </c>
      <c r="C166" s="2" t="s">
        <v>327</v>
      </c>
      <c r="D166" s="4" t="s">
        <v>19</v>
      </c>
      <c r="E166" s="116">
        <f t="shared" ref="E166:F171" si="47">K166</f>
        <v>900</v>
      </c>
      <c r="F166" s="117">
        <f t="shared" si="47"/>
        <v>600</v>
      </c>
      <c r="G166" s="101"/>
      <c r="H166" s="2"/>
      <c r="I166" s="2"/>
      <c r="J166" s="71"/>
      <c r="K166" s="202">
        <f t="shared" si="42"/>
        <v>900</v>
      </c>
      <c r="L166" s="202">
        <f t="shared" si="42"/>
        <v>600</v>
      </c>
      <c r="M166" s="51"/>
      <c r="N166" s="13">
        <f t="shared" si="44"/>
        <v>837.5</v>
      </c>
      <c r="O166" s="13">
        <f t="shared" si="45"/>
        <v>502.5</v>
      </c>
      <c r="P166" s="63"/>
      <c r="Q166" s="605">
        <v>335</v>
      </c>
      <c r="R166" s="587">
        <v>783.13</v>
      </c>
      <c r="S166" s="587">
        <v>783.13</v>
      </c>
      <c r="T166" s="587">
        <v>783.13</v>
      </c>
      <c r="U166" s="562">
        <v>783.13</v>
      </c>
      <c r="V166" s="562">
        <v>783.13</v>
      </c>
      <c r="W166" s="398">
        <v>783.13</v>
      </c>
      <c r="X166" s="398">
        <v>783.13</v>
      </c>
      <c r="Y166" s="398">
        <v>783.13</v>
      </c>
      <c r="Z166" s="398">
        <v>783.13</v>
      </c>
      <c r="AA166" s="398">
        <v>783.13</v>
      </c>
      <c r="AB166" s="398">
        <v>783.13</v>
      </c>
      <c r="AC166" s="436">
        <v>783.13</v>
      </c>
      <c r="AD166" s="399">
        <v>749.09175000000016</v>
      </c>
      <c r="AE166" s="399">
        <v>749.09175000000016</v>
      </c>
      <c r="AF166" s="371">
        <v>680.99250000000006</v>
      </c>
      <c r="AG166" s="303">
        <v>469.65000000000003</v>
      </c>
      <c r="AH166" s="289">
        <v>469.65000000000003</v>
      </c>
      <c r="AI166" s="277">
        <v>375.72</v>
      </c>
      <c r="AJ166" s="263">
        <v>375.72</v>
      </c>
      <c r="AK166" s="263">
        <v>375.72</v>
      </c>
      <c r="AL166" s="208">
        <v>335.45357999999999</v>
      </c>
      <c r="AM166" s="208">
        <v>335.45357999999999</v>
      </c>
      <c r="AN166" s="208">
        <v>335.45357999999999</v>
      </c>
      <c r="AO166" s="208">
        <v>335.45357999999999</v>
      </c>
      <c r="AP166" s="208">
        <v>302.53750000000002</v>
      </c>
      <c r="AQ166" s="191">
        <v>242.03</v>
      </c>
      <c r="AR166" s="312">
        <f t="shared" ca="1" si="34"/>
        <v>0.42777061279736445</v>
      </c>
      <c r="AS166" s="144">
        <f t="shared" ca="1" si="40"/>
        <v>0</v>
      </c>
      <c r="AU166" s="34"/>
    </row>
    <row r="167" spans="1:47" ht="23.1" customHeight="1" x14ac:dyDescent="0.25">
      <c r="A167" s="516" t="s">
        <v>290</v>
      </c>
      <c r="B167" s="2">
        <v>232</v>
      </c>
      <c r="C167" s="2" t="s">
        <v>328</v>
      </c>
      <c r="D167" s="4" t="s">
        <v>20</v>
      </c>
      <c r="E167" s="116">
        <f t="shared" si="47"/>
        <v>1600</v>
      </c>
      <c r="F167" s="117">
        <f t="shared" si="47"/>
        <v>1000</v>
      </c>
      <c r="G167" s="101"/>
      <c r="J167" s="71"/>
      <c r="K167" s="202">
        <f t="shared" si="42"/>
        <v>1600</v>
      </c>
      <c r="L167" s="202">
        <f t="shared" si="42"/>
        <v>1000</v>
      </c>
      <c r="M167" s="51"/>
      <c r="N167" s="13">
        <f t="shared" si="44"/>
        <v>1552.5</v>
      </c>
      <c r="O167" s="13">
        <f t="shared" si="45"/>
        <v>931.5</v>
      </c>
      <c r="P167" s="51"/>
      <c r="Q167" s="605">
        <v>621</v>
      </c>
      <c r="R167" s="587">
        <v>1218.19</v>
      </c>
      <c r="S167" s="587">
        <v>1218.19</v>
      </c>
      <c r="T167" s="587">
        <v>1218.19</v>
      </c>
      <c r="U167" s="562">
        <v>1218.19</v>
      </c>
      <c r="V167" s="562">
        <v>1218.19</v>
      </c>
      <c r="W167" s="398">
        <v>1218.19</v>
      </c>
      <c r="X167" s="398">
        <v>1218.19</v>
      </c>
      <c r="Y167" s="398">
        <v>1218.19</v>
      </c>
      <c r="Z167" s="398">
        <v>1218.19</v>
      </c>
      <c r="AA167" s="398">
        <v>1218.19</v>
      </c>
      <c r="AB167" s="398">
        <v>1218.19</v>
      </c>
      <c r="AC167" s="436">
        <v>1218.19</v>
      </c>
      <c r="AD167" s="399">
        <v>1165.2272500000001</v>
      </c>
      <c r="AE167" s="399">
        <v>1165.2272500000001</v>
      </c>
      <c r="AF167" s="371">
        <v>1059.2975000000001</v>
      </c>
      <c r="AG167" s="303">
        <v>730.55000000000007</v>
      </c>
      <c r="AH167" s="289">
        <v>730.55000000000007</v>
      </c>
      <c r="AI167" s="277">
        <v>584.44000000000005</v>
      </c>
      <c r="AJ167" s="263">
        <v>584.44000000000005</v>
      </c>
      <c r="AK167" s="263">
        <v>584.44000000000005</v>
      </c>
      <c r="AL167" s="208">
        <v>521.81513999999993</v>
      </c>
      <c r="AM167" s="208">
        <v>521.81513999999993</v>
      </c>
      <c r="AN167" s="208">
        <v>521.81513999999993</v>
      </c>
      <c r="AO167" s="208">
        <v>521.81513999999993</v>
      </c>
      <c r="AP167" s="208">
        <v>470.61250000000001</v>
      </c>
      <c r="AQ167" s="191">
        <v>376.49</v>
      </c>
      <c r="AR167" s="312">
        <f t="shared" ca="1" si="34"/>
        <v>0.50977269555652238</v>
      </c>
      <c r="AS167" s="144">
        <f t="shared" ca="1" si="40"/>
        <v>0</v>
      </c>
    </row>
    <row r="168" spans="1:47" ht="23.1" hidden="1" customHeight="1" x14ac:dyDescent="0.25">
      <c r="A168" s="516" t="s">
        <v>290</v>
      </c>
      <c r="B168" s="2">
        <v>233</v>
      </c>
      <c r="C168" s="2" t="s">
        <v>638</v>
      </c>
      <c r="D168" s="4" t="s">
        <v>637</v>
      </c>
      <c r="E168" s="116">
        <f t="shared" si="47"/>
        <v>5100</v>
      </c>
      <c r="F168" s="117">
        <f t="shared" si="47"/>
        <v>3100</v>
      </c>
      <c r="G168" s="101"/>
      <c r="J168" s="71"/>
      <c r="K168" s="202">
        <f t="shared" si="42"/>
        <v>5100</v>
      </c>
      <c r="L168" s="202">
        <f t="shared" si="42"/>
        <v>3100</v>
      </c>
      <c r="M168" s="51"/>
      <c r="N168" s="13">
        <f t="shared" si="44"/>
        <v>5003.6750000000002</v>
      </c>
      <c r="O168" s="13">
        <f t="shared" si="45"/>
        <v>3002.2049999999999</v>
      </c>
      <c r="P168" s="51"/>
      <c r="Q168" s="605">
        <v>2001.47</v>
      </c>
      <c r="R168" s="587">
        <v>2001.47</v>
      </c>
      <c r="S168" s="587">
        <v>2001.47</v>
      </c>
      <c r="T168" s="587">
        <v>2001.47</v>
      </c>
      <c r="U168" s="562">
        <v>2001.47</v>
      </c>
      <c r="V168" s="562">
        <v>2001.47</v>
      </c>
      <c r="W168" s="398">
        <v>2001.47</v>
      </c>
      <c r="X168" s="398">
        <v>2001.47</v>
      </c>
      <c r="Y168" s="398">
        <v>2001.47</v>
      </c>
      <c r="Z168" s="398">
        <v>2001.47</v>
      </c>
      <c r="AA168" s="398">
        <v>2001.47</v>
      </c>
      <c r="AB168" s="398">
        <v>2001.47</v>
      </c>
      <c r="AC168" s="436">
        <v>2001.47</v>
      </c>
      <c r="AD168" s="399">
        <v>1906.1645625000003</v>
      </c>
      <c r="AE168" s="399">
        <v>1906.1645625000003</v>
      </c>
      <c r="AF168" s="371">
        <v>1732.8768750000002</v>
      </c>
      <c r="AG168" s="303">
        <v>1195.0875000000001</v>
      </c>
      <c r="AH168" s="289">
        <v>1195.0875000000001</v>
      </c>
      <c r="AI168" s="277">
        <v>956.07</v>
      </c>
      <c r="AJ168" s="263">
        <v>956.07</v>
      </c>
      <c r="AK168" s="263">
        <v>956.07</v>
      </c>
      <c r="AL168" s="208">
        <v>931.82165999999984</v>
      </c>
      <c r="AM168" s="208">
        <v>931.82165999999984</v>
      </c>
      <c r="AN168" s="208">
        <v>931.82165999999984</v>
      </c>
      <c r="AO168" s="208">
        <v>931.82165999999984</v>
      </c>
      <c r="AP168" s="208">
        <v>840.38749999999993</v>
      </c>
      <c r="AQ168" s="191">
        <v>672.31</v>
      </c>
      <c r="AR168" s="607">
        <f t="shared" ca="1" si="34"/>
        <v>1</v>
      </c>
      <c r="AS168" s="144">
        <f t="shared" ca="1" si="40"/>
        <v>0</v>
      </c>
    </row>
    <row r="169" spans="1:47" ht="23.1" customHeight="1" x14ac:dyDescent="0.25">
      <c r="A169" s="516" t="s">
        <v>290</v>
      </c>
      <c r="B169" s="2">
        <v>233</v>
      </c>
      <c r="C169" s="2" t="s">
        <v>329</v>
      </c>
      <c r="D169" s="4" t="s">
        <v>21</v>
      </c>
      <c r="E169" s="116">
        <f t="shared" si="47"/>
        <v>3000</v>
      </c>
      <c r="F169" s="117">
        <f t="shared" si="47"/>
        <v>1800</v>
      </c>
      <c r="G169" s="101"/>
      <c r="J169" s="71"/>
      <c r="K169" s="202">
        <f t="shared" si="42"/>
        <v>3000</v>
      </c>
      <c r="L169" s="202">
        <f t="shared" si="42"/>
        <v>1800</v>
      </c>
      <c r="M169" s="51"/>
      <c r="N169" s="13">
        <f t="shared" si="44"/>
        <v>2912.5</v>
      </c>
      <c r="O169" s="13">
        <f t="shared" si="45"/>
        <v>1747.5</v>
      </c>
      <c r="P169" s="51"/>
      <c r="Q169" s="605">
        <v>1165</v>
      </c>
      <c r="R169" s="587">
        <v>2175.34</v>
      </c>
      <c r="S169" s="587">
        <v>2175.34</v>
      </c>
      <c r="T169" s="587">
        <v>2175.34</v>
      </c>
      <c r="U169" s="562">
        <v>2175.34</v>
      </c>
      <c r="V169" s="562">
        <v>2175.34</v>
      </c>
      <c r="W169" s="398">
        <v>2175.34</v>
      </c>
      <c r="X169" s="398">
        <v>2175.34</v>
      </c>
      <c r="Y169" s="398">
        <v>2175.34</v>
      </c>
      <c r="Z169" s="398">
        <v>2175.34</v>
      </c>
      <c r="AA169" s="398">
        <v>2175.34</v>
      </c>
      <c r="AB169" s="398">
        <v>2175.34</v>
      </c>
      <c r="AC169" s="436">
        <v>2175.34</v>
      </c>
      <c r="AD169" s="399">
        <v>2080.7572500000006</v>
      </c>
      <c r="AE169" s="399">
        <v>2080.7572500000006</v>
      </c>
      <c r="AF169" s="371">
        <v>1891.5975000000003</v>
      </c>
      <c r="AG169" s="303">
        <v>1304.5500000000002</v>
      </c>
      <c r="AH169" s="289">
        <v>1304.5500000000002</v>
      </c>
      <c r="AI169" s="277">
        <v>1043.6400000000001</v>
      </c>
      <c r="AJ169" s="263">
        <v>1043.6400000000001</v>
      </c>
      <c r="AK169" s="263">
        <v>1043.6400000000001</v>
      </c>
      <c r="AL169" s="208">
        <v>853.63739999999996</v>
      </c>
      <c r="AM169" s="208">
        <v>853.63739999999996</v>
      </c>
      <c r="AN169" s="208">
        <v>853.63739999999996</v>
      </c>
      <c r="AO169" s="208">
        <v>853.63739999999996</v>
      </c>
      <c r="AP169" s="208">
        <v>769.875</v>
      </c>
      <c r="AQ169" s="191">
        <v>615.9</v>
      </c>
      <c r="AR169" s="312">
        <f t="shared" ca="1" si="34"/>
        <v>0.53554846598692618</v>
      </c>
      <c r="AS169" s="144">
        <f t="shared" ca="1" si="40"/>
        <v>0</v>
      </c>
    </row>
    <row r="170" spans="1:47" ht="23.1" hidden="1" customHeight="1" x14ac:dyDescent="0.25">
      <c r="A170" s="516" t="s">
        <v>290</v>
      </c>
      <c r="B170" s="2">
        <v>234</v>
      </c>
      <c r="C170" s="2" t="s">
        <v>330</v>
      </c>
      <c r="D170" s="4" t="s">
        <v>636</v>
      </c>
      <c r="E170" s="116">
        <f t="shared" si="47"/>
        <v>6600</v>
      </c>
      <c r="F170" s="117">
        <f t="shared" si="47"/>
        <v>4000</v>
      </c>
      <c r="G170" s="101"/>
      <c r="J170" s="71"/>
      <c r="K170" s="202">
        <f t="shared" si="42"/>
        <v>6600</v>
      </c>
      <c r="L170" s="202">
        <f t="shared" si="42"/>
        <v>4000</v>
      </c>
      <c r="M170" s="51"/>
      <c r="N170" s="13">
        <f t="shared" si="44"/>
        <v>6588.4749999999995</v>
      </c>
      <c r="O170" s="13">
        <f t="shared" si="45"/>
        <v>3953.085</v>
      </c>
      <c r="P170" s="51"/>
      <c r="Q170" s="605">
        <v>2635.39</v>
      </c>
      <c r="R170" s="587">
        <v>2635.39</v>
      </c>
      <c r="S170" s="587">
        <v>2635.39</v>
      </c>
      <c r="T170" s="587">
        <v>2635.39</v>
      </c>
      <c r="U170" s="562">
        <v>2635.39</v>
      </c>
      <c r="V170" s="562">
        <v>2635.39</v>
      </c>
      <c r="W170" s="398">
        <v>2635.39</v>
      </c>
      <c r="X170" s="398">
        <v>2635.39</v>
      </c>
      <c r="Y170" s="398">
        <v>2635.39</v>
      </c>
      <c r="Z170" s="398">
        <v>2635.39</v>
      </c>
      <c r="AA170" s="398">
        <v>2635.39</v>
      </c>
      <c r="AB170" s="398">
        <v>2635.39</v>
      </c>
      <c r="AC170" s="436">
        <v>2635.39</v>
      </c>
      <c r="AD170" s="399">
        <v>2509.8920000000003</v>
      </c>
      <c r="AE170" s="399">
        <v>2509.8920000000003</v>
      </c>
      <c r="AF170" s="371">
        <v>2281.7200000000003</v>
      </c>
      <c r="AG170" s="303">
        <v>1573.6000000000001</v>
      </c>
      <c r="AH170" s="289">
        <v>1573.6000000000001</v>
      </c>
      <c r="AI170" s="277">
        <v>1258.8800000000001</v>
      </c>
      <c r="AJ170" s="263">
        <v>1258.8800000000001</v>
      </c>
      <c r="AK170" s="263">
        <v>1258.8800000000001</v>
      </c>
      <c r="AL170" s="208">
        <v>1124</v>
      </c>
      <c r="AM170" s="224">
        <v>1124</v>
      </c>
      <c r="AN170" s="224">
        <v>1124</v>
      </c>
      <c r="AO170" s="208">
        <v>1384.6139999999998</v>
      </c>
      <c r="AP170" s="208">
        <v>1248.75</v>
      </c>
      <c r="AQ170" s="54">
        <v>999</v>
      </c>
      <c r="AR170" s="607">
        <f t="shared" ca="1" si="34"/>
        <v>1</v>
      </c>
      <c r="AS170" s="144">
        <f t="shared" ca="1" si="40"/>
        <v>0</v>
      </c>
    </row>
    <row r="171" spans="1:47" ht="23.1" customHeight="1" x14ac:dyDescent="0.25">
      <c r="A171" s="516" t="s">
        <v>290</v>
      </c>
      <c r="B171" s="2">
        <v>234</v>
      </c>
      <c r="C171" s="2" t="s">
        <v>331</v>
      </c>
      <c r="D171" s="4" t="s">
        <v>18</v>
      </c>
      <c r="E171" s="116">
        <f t="shared" si="47"/>
        <v>5000</v>
      </c>
      <c r="F171" s="117">
        <f t="shared" si="47"/>
        <v>3000</v>
      </c>
      <c r="G171" s="101"/>
      <c r="J171" s="71"/>
      <c r="K171" s="202">
        <f t="shared" si="42"/>
        <v>5000</v>
      </c>
      <c r="L171" s="202">
        <f t="shared" si="42"/>
        <v>3000</v>
      </c>
      <c r="M171" s="51"/>
      <c r="N171" s="13">
        <f t="shared" si="44"/>
        <v>5000</v>
      </c>
      <c r="O171" s="13">
        <f t="shared" si="45"/>
        <v>3000</v>
      </c>
      <c r="P171" s="51"/>
      <c r="Q171" s="605">
        <v>2000</v>
      </c>
      <c r="R171" s="587">
        <v>3306.5</v>
      </c>
      <c r="S171" s="587">
        <v>3306.5</v>
      </c>
      <c r="T171" s="587">
        <v>3306.5</v>
      </c>
      <c r="U171" s="562">
        <v>3306.5</v>
      </c>
      <c r="V171" s="562">
        <v>3306.5</v>
      </c>
      <c r="W171" s="398">
        <v>3306.5</v>
      </c>
      <c r="X171" s="398">
        <v>3306.5</v>
      </c>
      <c r="Y171" s="398">
        <v>3306.5</v>
      </c>
      <c r="Z171" s="398">
        <v>3306.5</v>
      </c>
      <c r="AA171" s="398">
        <v>3306.5</v>
      </c>
      <c r="AB171" s="398">
        <v>3306.5</v>
      </c>
      <c r="AC171" s="436">
        <v>3306.5</v>
      </c>
      <c r="AD171" s="399">
        <v>3162.7255</v>
      </c>
      <c r="AE171" s="399">
        <v>3162.7255</v>
      </c>
      <c r="AF171" s="371">
        <v>2875.2049999999999</v>
      </c>
      <c r="AG171" s="303">
        <v>1982.8999999999999</v>
      </c>
      <c r="AH171" s="289">
        <v>1982.8999999999999</v>
      </c>
      <c r="AI171" s="277">
        <v>1586.32</v>
      </c>
      <c r="AJ171" s="263">
        <v>1586.32</v>
      </c>
      <c r="AK171" s="263">
        <v>1586.32</v>
      </c>
      <c r="AL171" s="208">
        <v>1416.3534</v>
      </c>
      <c r="AM171" s="208">
        <v>1416.3534</v>
      </c>
      <c r="AN171" s="208">
        <v>1416.3534</v>
      </c>
      <c r="AO171" s="208">
        <v>1416.3534</v>
      </c>
      <c r="AP171" s="208">
        <v>1277.375</v>
      </c>
      <c r="AQ171" s="191">
        <v>1021.9</v>
      </c>
      <c r="AR171" s="312">
        <f t="shared" ca="1" si="34"/>
        <v>0.60486919703614095</v>
      </c>
      <c r="AS171" s="144">
        <f t="shared" ca="1" si="40"/>
        <v>0</v>
      </c>
    </row>
    <row r="172" spans="1:47" ht="27" customHeight="1" x14ac:dyDescent="0.25">
      <c r="D172" s="136"/>
      <c r="E172" s="138"/>
      <c r="F172" s="139"/>
      <c r="J172" s="34"/>
      <c r="K172" s="202">
        <f t="shared" si="42"/>
        <v>0</v>
      </c>
      <c r="L172" s="202">
        <f t="shared" si="42"/>
        <v>0</v>
      </c>
      <c r="M172" s="2"/>
      <c r="N172" s="13"/>
      <c r="O172" s="13"/>
      <c r="P172" s="2"/>
      <c r="Q172" s="398"/>
      <c r="R172" s="398"/>
      <c r="S172" s="398"/>
      <c r="T172" s="398"/>
      <c r="U172" s="398"/>
      <c r="V172" s="398"/>
      <c r="W172" s="398"/>
      <c r="X172" s="398"/>
      <c r="Y172" s="398"/>
      <c r="Z172" s="398"/>
      <c r="AA172" s="398"/>
      <c r="AB172" s="398"/>
      <c r="AC172" s="400"/>
      <c r="AD172" s="399"/>
      <c r="AE172" s="399"/>
      <c r="AF172" s="332"/>
      <c r="AG172" s="332"/>
      <c r="AH172" s="330"/>
      <c r="AI172" s="280"/>
      <c r="AJ172" s="331"/>
      <c r="AK172" s="331"/>
      <c r="AL172" s="237"/>
      <c r="AM172" s="237"/>
      <c r="AN172" s="237"/>
      <c r="AO172" s="237"/>
      <c r="AP172" s="237"/>
      <c r="AQ172" s="197"/>
      <c r="AR172" s="312"/>
      <c r="AS172" s="144">
        <f t="shared" si="40"/>
        <v>0</v>
      </c>
    </row>
    <row r="173" spans="1:47" ht="23.1" customHeight="1" x14ac:dyDescent="0.25">
      <c r="D173" s="615" t="s">
        <v>10</v>
      </c>
      <c r="E173" s="615"/>
      <c r="F173" s="615"/>
      <c r="G173" s="615"/>
      <c r="H173" s="615"/>
      <c r="I173" s="615"/>
      <c r="J173" s="34"/>
      <c r="K173" s="202">
        <f t="shared" si="42"/>
        <v>0</v>
      </c>
      <c r="L173" s="202">
        <f t="shared" si="42"/>
        <v>0</v>
      </c>
      <c r="M173" s="2"/>
      <c r="N173" s="13"/>
      <c r="O173" s="13"/>
      <c r="P173" s="2"/>
      <c r="Q173" s="606">
        <v>45663</v>
      </c>
      <c r="R173" s="604">
        <v>45632</v>
      </c>
      <c r="S173" s="588">
        <v>45589</v>
      </c>
      <c r="T173" s="588">
        <v>45589</v>
      </c>
      <c r="U173" s="571">
        <v>45569</v>
      </c>
      <c r="V173" s="571">
        <v>45569</v>
      </c>
      <c r="W173" s="553">
        <v>45480</v>
      </c>
      <c r="X173" s="521">
        <v>45455</v>
      </c>
      <c r="Y173" s="510">
        <v>45425</v>
      </c>
      <c r="Z173" s="474">
        <v>220324</v>
      </c>
      <c r="AA173" s="474">
        <v>220324</v>
      </c>
      <c r="AB173" s="398"/>
      <c r="AC173" s="400"/>
      <c r="AD173" s="399"/>
      <c r="AE173" s="399"/>
      <c r="AF173" s="332"/>
      <c r="AG173" s="332"/>
      <c r="AH173" s="330"/>
      <c r="AI173" s="280"/>
      <c r="AJ173" s="331"/>
      <c r="AK173" s="331"/>
      <c r="AL173" s="237"/>
      <c r="AM173" s="237"/>
      <c r="AN173" s="237"/>
      <c r="AO173" s="237"/>
      <c r="AP173" s="237"/>
      <c r="AQ173" s="197"/>
      <c r="AR173" s="312"/>
      <c r="AS173" s="144">
        <f t="shared" si="40"/>
        <v>0</v>
      </c>
    </row>
    <row r="174" spans="1:47" s="66" customFormat="1" ht="23.1" customHeight="1" x14ac:dyDescent="0.25">
      <c r="A174" s="516" t="s">
        <v>290</v>
      </c>
      <c r="B174" s="2">
        <v>236</v>
      </c>
      <c r="C174" s="2" t="s">
        <v>332</v>
      </c>
      <c r="D174" s="4" t="s">
        <v>84</v>
      </c>
      <c r="E174" s="116">
        <f t="shared" ref="E174:F177" si="48">K174</f>
        <v>800</v>
      </c>
      <c r="F174" s="117">
        <f t="shared" si="48"/>
        <v>500</v>
      </c>
      <c r="G174" s="101"/>
      <c r="H174" s="2"/>
      <c r="I174" s="2"/>
      <c r="J174" s="71"/>
      <c r="K174" s="202">
        <f t="shared" si="42"/>
        <v>800</v>
      </c>
      <c r="L174" s="202">
        <f t="shared" si="42"/>
        <v>500</v>
      </c>
      <c r="M174" s="51"/>
      <c r="N174" s="13">
        <f t="shared" si="44"/>
        <v>762.5</v>
      </c>
      <c r="O174" s="13">
        <f t="shared" si="45"/>
        <v>457.5</v>
      </c>
      <c r="P174" s="63"/>
      <c r="Q174" s="605">
        <v>305</v>
      </c>
      <c r="R174" s="587">
        <v>555.02</v>
      </c>
      <c r="S174" s="587">
        <v>555.02</v>
      </c>
      <c r="T174" s="587">
        <v>555.02</v>
      </c>
      <c r="U174" s="562">
        <v>555.02</v>
      </c>
      <c r="V174" s="562">
        <v>555.02</v>
      </c>
      <c r="W174" s="554">
        <v>555.02</v>
      </c>
      <c r="X174" s="522">
        <v>555.02</v>
      </c>
      <c r="Y174" s="398">
        <v>555.02</v>
      </c>
      <c r="Z174" s="398">
        <v>555.02</v>
      </c>
      <c r="AA174" s="398">
        <v>555.02</v>
      </c>
      <c r="AB174" s="398">
        <v>555.02</v>
      </c>
      <c r="AC174" s="436">
        <v>555.02</v>
      </c>
      <c r="AD174" s="399">
        <v>530.87581249999994</v>
      </c>
      <c r="AE174" s="399">
        <v>530.87581249999994</v>
      </c>
      <c r="AF174" s="371">
        <v>482.61437499999994</v>
      </c>
      <c r="AG174" s="303">
        <v>332.83749999999998</v>
      </c>
      <c r="AH174" s="289">
        <v>332.83749999999998</v>
      </c>
      <c r="AI174" s="277">
        <v>266.27</v>
      </c>
      <c r="AJ174" s="263">
        <v>266.27</v>
      </c>
      <c r="AK174" s="263">
        <v>266.27</v>
      </c>
      <c r="AL174" s="208">
        <v>237.74057999999999</v>
      </c>
      <c r="AM174" s="208">
        <v>237.74057999999999</v>
      </c>
      <c r="AN174" s="208">
        <v>237.74057999999999</v>
      </c>
      <c r="AO174" s="208">
        <v>237.74057999999999</v>
      </c>
      <c r="AP174" s="208">
        <v>214.41249999999999</v>
      </c>
      <c r="AQ174" s="191">
        <v>171.53</v>
      </c>
      <c r="AR174" s="312">
        <f t="shared" ca="1" si="34"/>
        <v>0.54952974667579546</v>
      </c>
      <c r="AS174" s="144">
        <f t="shared" ca="1" si="40"/>
        <v>0</v>
      </c>
      <c r="AU174" s="34"/>
    </row>
    <row r="175" spans="1:47" ht="23.1" customHeight="1" x14ac:dyDescent="0.25">
      <c r="A175" s="516" t="s">
        <v>290</v>
      </c>
      <c r="B175" s="2">
        <v>237</v>
      </c>
      <c r="C175" s="2" t="s">
        <v>333</v>
      </c>
      <c r="D175" s="4" t="s">
        <v>85</v>
      </c>
      <c r="E175" s="116">
        <f t="shared" si="48"/>
        <v>1500</v>
      </c>
      <c r="F175" s="117">
        <f t="shared" si="48"/>
        <v>900</v>
      </c>
      <c r="G175" s="101"/>
      <c r="J175" s="71"/>
      <c r="K175" s="202">
        <f t="shared" si="42"/>
        <v>1500</v>
      </c>
      <c r="L175" s="202">
        <f t="shared" si="42"/>
        <v>900</v>
      </c>
      <c r="M175" s="51"/>
      <c r="N175" s="13">
        <f t="shared" si="44"/>
        <v>1500</v>
      </c>
      <c r="O175" s="13">
        <f t="shared" si="45"/>
        <v>900</v>
      </c>
      <c r="P175" s="51"/>
      <c r="Q175" s="605">
        <v>600</v>
      </c>
      <c r="R175" s="587">
        <v>887.95</v>
      </c>
      <c r="S175" s="587">
        <v>887.95</v>
      </c>
      <c r="T175" s="587">
        <v>887.95</v>
      </c>
      <c r="U175" s="562">
        <v>887.95</v>
      </c>
      <c r="V175" s="562">
        <v>887.95</v>
      </c>
      <c r="W175" s="554">
        <v>887.95</v>
      </c>
      <c r="X175" s="522">
        <v>887.95</v>
      </c>
      <c r="Y175" s="398">
        <v>887.95</v>
      </c>
      <c r="Z175" s="398">
        <v>887.95</v>
      </c>
      <c r="AA175" s="398">
        <v>887.95</v>
      </c>
      <c r="AB175" s="398">
        <v>887.95</v>
      </c>
      <c r="AC175" s="436">
        <v>887.95</v>
      </c>
      <c r="AD175" s="399">
        <v>849.31756250000001</v>
      </c>
      <c r="AE175" s="399">
        <v>849.31756250000001</v>
      </c>
      <c r="AF175" s="371">
        <v>772.10687499999995</v>
      </c>
      <c r="AG175" s="303">
        <v>532.48749999999995</v>
      </c>
      <c r="AH175" s="289">
        <v>532.48749999999995</v>
      </c>
      <c r="AI175" s="277">
        <v>425.99</v>
      </c>
      <c r="AJ175" s="263">
        <v>425.99</v>
      </c>
      <c r="AK175" s="263">
        <v>425.99</v>
      </c>
      <c r="AL175" s="208">
        <v>380.34611999999998</v>
      </c>
      <c r="AM175" s="208">
        <v>380.34611999999998</v>
      </c>
      <c r="AN175" s="208">
        <v>380.34611999999998</v>
      </c>
      <c r="AO175" s="208">
        <v>380.34611999999998</v>
      </c>
      <c r="AP175" s="208">
        <v>343.02500000000003</v>
      </c>
      <c r="AQ175" s="191">
        <v>274.42</v>
      </c>
      <c r="AR175" s="312">
        <f t="shared" ca="1" si="34"/>
        <v>0.67571372261951679</v>
      </c>
      <c r="AS175" s="144">
        <f t="shared" ca="1" si="40"/>
        <v>0</v>
      </c>
    </row>
    <row r="176" spans="1:47" ht="23.1" customHeight="1" x14ac:dyDescent="0.25">
      <c r="A176" s="516" t="s">
        <v>290</v>
      </c>
      <c r="B176" s="2">
        <v>238</v>
      </c>
      <c r="C176" s="2" t="s">
        <v>334</v>
      </c>
      <c r="D176" s="4" t="s">
        <v>86</v>
      </c>
      <c r="E176" s="116">
        <f t="shared" si="48"/>
        <v>2600</v>
      </c>
      <c r="F176" s="117">
        <f t="shared" si="48"/>
        <v>1600</v>
      </c>
      <c r="G176" s="101"/>
      <c r="J176" s="71"/>
      <c r="K176" s="202">
        <f t="shared" si="42"/>
        <v>2600</v>
      </c>
      <c r="L176" s="202">
        <f t="shared" si="42"/>
        <v>1600</v>
      </c>
      <c r="M176" s="51"/>
      <c r="N176" s="13">
        <f t="shared" si="44"/>
        <v>2537.5</v>
      </c>
      <c r="O176" s="13">
        <f t="shared" si="45"/>
        <v>1522.5</v>
      </c>
      <c r="P176" s="51"/>
      <c r="Q176" s="605">
        <v>1015</v>
      </c>
      <c r="R176" s="601">
        <v>1553.62</v>
      </c>
      <c r="S176" s="587">
        <v>1553.62</v>
      </c>
      <c r="T176" s="587">
        <v>1553.62</v>
      </c>
      <c r="U176" s="562">
        <v>1553.62</v>
      </c>
      <c r="V176" s="562">
        <v>1553.62</v>
      </c>
      <c r="W176" s="554">
        <v>1553.62</v>
      </c>
      <c r="X176" s="522">
        <v>1553.62</v>
      </c>
      <c r="Y176" s="398">
        <v>1553.62</v>
      </c>
      <c r="Z176" s="398">
        <v>1553.62</v>
      </c>
      <c r="AA176" s="398">
        <v>1553.62</v>
      </c>
      <c r="AB176" s="398">
        <v>1553.62</v>
      </c>
      <c r="AC176" s="436">
        <v>1553.62</v>
      </c>
      <c r="AD176" s="399">
        <v>1486.0615</v>
      </c>
      <c r="AE176" s="399">
        <v>1486.0615</v>
      </c>
      <c r="AF176" s="371">
        <v>1350.9649999999999</v>
      </c>
      <c r="AG176" s="303">
        <v>931.7</v>
      </c>
      <c r="AH176" s="289">
        <v>932.5</v>
      </c>
      <c r="AI176" s="269">
        <v>746</v>
      </c>
      <c r="AJ176" s="263">
        <v>745.36</v>
      </c>
      <c r="AK176" s="263">
        <v>745.36</v>
      </c>
      <c r="AL176" s="208">
        <v>665.50175999999999</v>
      </c>
      <c r="AM176" s="208">
        <v>665.50175999999999</v>
      </c>
      <c r="AN176" s="208">
        <v>665.50175999999999</v>
      </c>
      <c r="AO176" s="208">
        <v>665.50175999999999</v>
      </c>
      <c r="AP176" s="208">
        <v>600.20000000000005</v>
      </c>
      <c r="AQ176" s="191">
        <v>480.16</v>
      </c>
      <c r="AR176" s="312">
        <f t="shared" ca="1" si="34"/>
        <v>0.65331290791828123</v>
      </c>
      <c r="AS176" s="144">
        <f t="shared" ca="1" si="40"/>
        <v>0</v>
      </c>
    </row>
    <row r="177" spans="1:51" ht="23.1" customHeight="1" x14ac:dyDescent="0.25">
      <c r="A177" s="516" t="s">
        <v>290</v>
      </c>
      <c r="B177" s="2">
        <v>239</v>
      </c>
      <c r="C177" s="2" t="s">
        <v>335</v>
      </c>
      <c r="D177" s="4" t="s">
        <v>87</v>
      </c>
      <c r="E177" s="116">
        <f t="shared" si="48"/>
        <v>4800</v>
      </c>
      <c r="F177" s="117">
        <f t="shared" si="48"/>
        <v>2900</v>
      </c>
      <c r="G177" s="101"/>
      <c r="J177" s="71"/>
      <c r="K177" s="202">
        <f t="shared" si="42"/>
        <v>4800</v>
      </c>
      <c r="L177" s="202">
        <f t="shared" si="42"/>
        <v>2900</v>
      </c>
      <c r="M177" s="51"/>
      <c r="N177" s="13">
        <f t="shared" si="44"/>
        <v>4750</v>
      </c>
      <c r="O177" s="13">
        <f t="shared" si="45"/>
        <v>2850</v>
      </c>
      <c r="P177" s="51"/>
      <c r="Q177" s="605">
        <v>1900</v>
      </c>
      <c r="R177" s="601">
        <v>2885.44</v>
      </c>
      <c r="S177" s="587">
        <v>2885.44</v>
      </c>
      <c r="T177" s="587">
        <v>2885.44</v>
      </c>
      <c r="U177" s="562">
        <v>2885.44</v>
      </c>
      <c r="V177" s="562">
        <v>2885.44</v>
      </c>
      <c r="W177" s="554">
        <v>2885.44</v>
      </c>
      <c r="X177" s="522">
        <v>2885.44</v>
      </c>
      <c r="Y177" s="398">
        <v>2885.44</v>
      </c>
      <c r="Z177" s="398">
        <v>2885.44</v>
      </c>
      <c r="AA177" s="398">
        <v>2885.44</v>
      </c>
      <c r="AB177" s="398">
        <v>2885.44</v>
      </c>
      <c r="AC177" s="436">
        <v>2885.44</v>
      </c>
      <c r="AD177" s="399">
        <v>2759.9880000000003</v>
      </c>
      <c r="AE177" s="399">
        <v>2759.9880000000003</v>
      </c>
      <c r="AF177" s="371">
        <v>2509.08</v>
      </c>
      <c r="AG177" s="303">
        <v>1730.3999999999999</v>
      </c>
      <c r="AH177" s="289">
        <v>1730.3999999999999</v>
      </c>
      <c r="AI177" s="277">
        <v>1384.32</v>
      </c>
      <c r="AJ177" s="263">
        <v>1384.32</v>
      </c>
      <c r="AK177" s="263">
        <v>1384.32</v>
      </c>
      <c r="AL177" s="208">
        <v>1236.0070799999999</v>
      </c>
      <c r="AM177" s="208">
        <v>1236.0070799999999</v>
      </c>
      <c r="AN177" s="208">
        <v>1236.0070799999999</v>
      </c>
      <c r="AO177" s="208">
        <v>1236.0070799999999</v>
      </c>
      <c r="AP177" s="208">
        <v>1114.7249999999999</v>
      </c>
      <c r="AQ177" s="191">
        <v>891.78</v>
      </c>
      <c r="AR177" s="312">
        <f t="shared" ca="1" si="34"/>
        <v>0.65847842963291559</v>
      </c>
      <c r="AS177" s="144">
        <f t="shared" ca="1" si="40"/>
        <v>0</v>
      </c>
    </row>
    <row r="178" spans="1:51" ht="27" customHeight="1" x14ac:dyDescent="0.25">
      <c r="D178" s="136"/>
      <c r="E178" s="138"/>
      <c r="F178" s="139"/>
      <c r="J178" s="34"/>
      <c r="K178" s="202">
        <f t="shared" si="42"/>
        <v>0</v>
      </c>
      <c r="L178" s="202">
        <f t="shared" si="42"/>
        <v>0</v>
      </c>
      <c r="M178" s="2"/>
      <c r="N178" s="13"/>
      <c r="O178" s="13"/>
      <c r="P178" s="2"/>
      <c r="Q178" s="398"/>
      <c r="R178" s="398"/>
      <c r="S178" s="398"/>
      <c r="T178" s="398"/>
      <c r="U178" s="398"/>
      <c r="V178" s="398"/>
      <c r="W178" s="398"/>
      <c r="X178" s="398"/>
      <c r="Y178" s="398"/>
      <c r="Z178" s="398"/>
      <c r="AA178" s="398"/>
      <c r="AB178" s="398"/>
      <c r="AC178" s="400"/>
      <c r="AD178" s="399"/>
      <c r="AE178" s="399"/>
      <c r="AF178" s="332"/>
      <c r="AG178" s="332"/>
      <c r="AH178" s="330"/>
      <c r="AI178" s="280"/>
      <c r="AJ178" s="331"/>
      <c r="AK178" s="331"/>
      <c r="AL178" s="237"/>
      <c r="AM178" s="237"/>
      <c r="AN178" s="237"/>
      <c r="AO178" s="237"/>
      <c r="AP178" s="237"/>
      <c r="AQ178" s="197"/>
      <c r="AR178" s="312"/>
      <c r="AS178" s="144">
        <f t="shared" si="40"/>
        <v>0</v>
      </c>
    </row>
    <row r="179" spans="1:51" ht="23.1" customHeight="1" x14ac:dyDescent="0.25">
      <c r="D179" s="615" t="s">
        <v>274</v>
      </c>
      <c r="E179" s="615"/>
      <c r="F179" s="615"/>
      <c r="G179" s="615"/>
      <c r="H179" s="615"/>
      <c r="I179" s="615"/>
      <c r="J179" s="34"/>
      <c r="K179" s="202">
        <f t="shared" si="42"/>
        <v>0</v>
      </c>
      <c r="L179" s="202">
        <f t="shared" si="42"/>
        <v>0</v>
      </c>
      <c r="M179" s="2"/>
      <c r="N179" s="13"/>
      <c r="O179" s="13"/>
      <c r="P179" s="2"/>
      <c r="Q179" s="606">
        <v>45663</v>
      </c>
      <c r="R179" s="604">
        <v>45632</v>
      </c>
      <c r="S179" s="588">
        <v>45589</v>
      </c>
      <c r="T179" s="588">
        <v>45589</v>
      </c>
      <c r="U179" s="571">
        <v>45569</v>
      </c>
      <c r="V179" s="571">
        <v>45569</v>
      </c>
      <c r="W179" s="553">
        <v>45483</v>
      </c>
      <c r="X179" s="476">
        <v>45455</v>
      </c>
      <c r="Y179" s="476">
        <v>45425</v>
      </c>
      <c r="Z179" s="476">
        <v>45394</v>
      </c>
      <c r="AA179" s="473">
        <v>220324</v>
      </c>
      <c r="AB179" s="398"/>
      <c r="AC179" s="400"/>
      <c r="AD179" s="401"/>
      <c r="AE179" s="401"/>
      <c r="AF179" s="329"/>
      <c r="AG179" s="329"/>
      <c r="AH179" s="330"/>
      <c r="AI179" s="280"/>
      <c r="AJ179" s="331"/>
      <c r="AK179" s="331"/>
      <c r="AL179" s="208"/>
      <c r="AM179" s="208"/>
      <c r="AN179" s="208"/>
      <c r="AO179" s="208"/>
      <c r="AP179" s="208"/>
      <c r="AQ179" s="191"/>
      <c r="AR179" s="312"/>
      <c r="AS179" s="144">
        <f t="shared" si="40"/>
        <v>0</v>
      </c>
    </row>
    <row r="180" spans="1:51" s="144" customFormat="1" ht="23.1" customHeight="1" x14ac:dyDescent="0.25">
      <c r="A180" s="449"/>
      <c r="B180" s="2">
        <v>1995</v>
      </c>
      <c r="C180" s="2" t="s">
        <v>461</v>
      </c>
      <c r="D180" s="4" t="s">
        <v>159</v>
      </c>
      <c r="E180" s="116">
        <f t="shared" ref="E180:F183" si="49">K180</f>
        <v>4100</v>
      </c>
      <c r="F180" s="117">
        <f t="shared" si="49"/>
        <v>2500</v>
      </c>
      <c r="G180" s="101"/>
      <c r="H180" s="45"/>
      <c r="I180" s="2"/>
      <c r="J180" s="33"/>
      <c r="K180" s="202">
        <f t="shared" si="42"/>
        <v>4100</v>
      </c>
      <c r="L180" s="202">
        <f t="shared" si="42"/>
        <v>2500</v>
      </c>
      <c r="M180" s="51"/>
      <c r="N180" s="13">
        <f t="shared" si="44"/>
        <v>4018.9749999999999</v>
      </c>
      <c r="O180" s="13">
        <f t="shared" si="45"/>
        <v>2411.3849999999998</v>
      </c>
      <c r="P180" s="51"/>
      <c r="Q180" s="605">
        <v>1607.59</v>
      </c>
      <c r="R180" s="601">
        <v>1607.59</v>
      </c>
      <c r="S180" s="587">
        <v>1607.59</v>
      </c>
      <c r="T180" s="587">
        <v>1607.59</v>
      </c>
      <c r="U180" s="562">
        <v>1461.45</v>
      </c>
      <c r="V180" s="562">
        <v>1461.45</v>
      </c>
      <c r="W180" s="554">
        <v>1461.45</v>
      </c>
      <c r="X180" s="477">
        <v>1461.45</v>
      </c>
      <c r="Y180" s="477">
        <v>1461.45</v>
      </c>
      <c r="Z180" s="477">
        <v>1461.45</v>
      </c>
      <c r="AA180" s="450">
        <v>1353.1980000000001</v>
      </c>
      <c r="AB180" s="450">
        <v>1353.1980000000001</v>
      </c>
      <c r="AC180" s="436">
        <v>1230.18</v>
      </c>
      <c r="AD180" s="409">
        <v>1230.18</v>
      </c>
      <c r="AE180" s="409">
        <v>1230.18</v>
      </c>
      <c r="AF180" s="368">
        <v>1122.4250000000002</v>
      </c>
      <c r="AG180" s="305">
        <v>897.94</v>
      </c>
      <c r="AH180" s="289">
        <v>825.85249999999996</v>
      </c>
      <c r="AI180" s="277">
        <v>660.68200000000002</v>
      </c>
      <c r="AJ180" s="263">
        <v>660.68200000000002</v>
      </c>
      <c r="AK180" s="263">
        <v>660.68200000000002</v>
      </c>
      <c r="AL180" s="208">
        <v>594.60785999999996</v>
      </c>
      <c r="AM180" s="208">
        <v>594.60785999999996</v>
      </c>
      <c r="AN180" s="208">
        <v>594.60785999999996</v>
      </c>
      <c r="AO180" s="208">
        <v>594.60785999999996</v>
      </c>
      <c r="AP180" s="208">
        <v>536.26250000000005</v>
      </c>
      <c r="AQ180" s="191">
        <v>429.01</v>
      </c>
      <c r="AR180" s="312">
        <f t="shared" ca="1" si="34"/>
        <v>1</v>
      </c>
      <c r="AS180" s="144">
        <f t="shared" ca="1" si="40"/>
        <v>0</v>
      </c>
      <c r="AT180" s="34"/>
      <c r="AU180" s="34"/>
      <c r="AV180" s="34"/>
      <c r="AW180" s="34"/>
      <c r="AX180" s="34"/>
      <c r="AY180" s="34"/>
    </row>
    <row r="181" spans="1:51" s="144" customFormat="1" ht="23.1" customHeight="1" x14ac:dyDescent="0.25">
      <c r="A181" s="449"/>
      <c r="B181" s="2">
        <v>1996</v>
      </c>
      <c r="C181" s="2" t="s">
        <v>462</v>
      </c>
      <c r="D181" s="4" t="s">
        <v>160</v>
      </c>
      <c r="E181" s="116">
        <f t="shared" si="49"/>
        <v>6300</v>
      </c>
      <c r="F181" s="117">
        <f t="shared" si="49"/>
        <v>3800</v>
      </c>
      <c r="G181" s="101"/>
      <c r="H181" s="45"/>
      <c r="I181" s="2"/>
      <c r="J181" s="33"/>
      <c r="K181" s="202">
        <f t="shared" si="42"/>
        <v>6300</v>
      </c>
      <c r="L181" s="202">
        <f t="shared" si="42"/>
        <v>3800</v>
      </c>
      <c r="M181" s="51"/>
      <c r="N181" s="13">
        <f t="shared" si="44"/>
        <v>6231.5250000000005</v>
      </c>
      <c r="O181" s="13">
        <f t="shared" si="45"/>
        <v>3738.915</v>
      </c>
      <c r="P181" s="51"/>
      <c r="Q181" s="605">
        <v>2492.61</v>
      </c>
      <c r="R181" s="601">
        <v>2492.61</v>
      </c>
      <c r="S181" s="587">
        <v>2492.61</v>
      </c>
      <c r="T181" s="587">
        <v>2492.61</v>
      </c>
      <c r="U181" s="562">
        <v>2266</v>
      </c>
      <c r="V181" s="562">
        <v>2266</v>
      </c>
      <c r="W181" s="554">
        <v>2266</v>
      </c>
      <c r="X181" s="477">
        <v>2266</v>
      </c>
      <c r="Y181" s="477">
        <v>2266</v>
      </c>
      <c r="Z181" s="477">
        <v>2266</v>
      </c>
      <c r="AA181" s="450">
        <v>2098.1620000000003</v>
      </c>
      <c r="AB181" s="450">
        <v>2098.1620000000003</v>
      </c>
      <c r="AC181" s="436">
        <v>1907.42</v>
      </c>
      <c r="AD181" s="409">
        <v>1907.42</v>
      </c>
      <c r="AE181" s="409">
        <v>1907.42</v>
      </c>
      <c r="AF181" s="368">
        <v>1740.35</v>
      </c>
      <c r="AG181" s="305">
        <v>1392.28</v>
      </c>
      <c r="AH181" s="289">
        <v>1280.5237500000001</v>
      </c>
      <c r="AI181" s="277">
        <v>1024.4190000000001</v>
      </c>
      <c r="AJ181" s="263">
        <v>1024.4190000000001</v>
      </c>
      <c r="AK181" s="263">
        <v>1024.4190000000001</v>
      </c>
      <c r="AL181" s="208">
        <v>921.98105999999996</v>
      </c>
      <c r="AM181" s="208">
        <v>921.98105999999996</v>
      </c>
      <c r="AN181" s="208">
        <v>921.98105999999996</v>
      </c>
      <c r="AO181" s="208">
        <v>921.98105999999996</v>
      </c>
      <c r="AP181" s="208">
        <v>831.51250000000005</v>
      </c>
      <c r="AQ181" s="191">
        <v>665.21</v>
      </c>
      <c r="AR181" s="312">
        <f t="shared" ca="1" si="34"/>
        <v>1</v>
      </c>
      <c r="AS181" s="144">
        <f t="shared" ca="1" si="40"/>
        <v>0</v>
      </c>
      <c r="AT181" s="34"/>
      <c r="AU181" s="34"/>
      <c r="AV181" s="34"/>
      <c r="AW181" s="34"/>
      <c r="AX181" s="34"/>
      <c r="AY181" s="34"/>
    </row>
    <row r="182" spans="1:51" s="144" customFormat="1" ht="23.1" customHeight="1" x14ac:dyDescent="0.25">
      <c r="A182" s="449"/>
      <c r="B182" s="2">
        <v>1997</v>
      </c>
      <c r="C182" s="2" t="s">
        <v>463</v>
      </c>
      <c r="D182" s="4" t="s">
        <v>161</v>
      </c>
      <c r="E182" s="116">
        <f t="shared" si="49"/>
        <v>8600</v>
      </c>
      <c r="F182" s="117">
        <f t="shared" si="49"/>
        <v>5200</v>
      </c>
      <c r="G182" s="101"/>
      <c r="H182" s="45"/>
      <c r="I182" s="2"/>
      <c r="J182" s="33"/>
      <c r="K182" s="202">
        <f t="shared" si="42"/>
        <v>8600</v>
      </c>
      <c r="L182" s="202">
        <f t="shared" si="42"/>
        <v>5200</v>
      </c>
      <c r="M182" s="51"/>
      <c r="N182" s="13">
        <f t="shared" si="44"/>
        <v>8535</v>
      </c>
      <c r="O182" s="13">
        <f t="shared" si="45"/>
        <v>5121</v>
      </c>
      <c r="P182" s="51"/>
      <c r="Q182" s="605">
        <v>3414</v>
      </c>
      <c r="R182" s="587">
        <v>3414</v>
      </c>
      <c r="S182" s="587">
        <v>3414</v>
      </c>
      <c r="T182" s="587">
        <v>3414</v>
      </c>
      <c r="U182" s="562">
        <v>3103.58</v>
      </c>
      <c r="V182" s="562">
        <v>3103.58</v>
      </c>
      <c r="W182" s="554">
        <v>3103.58</v>
      </c>
      <c r="X182" s="477">
        <v>3103.58</v>
      </c>
      <c r="Y182" s="477">
        <v>3103.58</v>
      </c>
      <c r="Z182" s="477">
        <v>3103.58</v>
      </c>
      <c r="AA182" s="450">
        <v>2873.6840000000002</v>
      </c>
      <c r="AB182" s="450">
        <v>2873.6840000000002</v>
      </c>
      <c r="AC182" s="436">
        <v>2612.44</v>
      </c>
      <c r="AD182" s="409">
        <v>2612.44</v>
      </c>
      <c r="AE182" s="409">
        <v>2612.44</v>
      </c>
      <c r="AF182" s="368">
        <v>2383.6125000000002</v>
      </c>
      <c r="AG182" s="305">
        <v>1906.89</v>
      </c>
      <c r="AH182" s="289">
        <v>1753.8262500000001</v>
      </c>
      <c r="AI182" s="277">
        <v>1403.0610000000001</v>
      </c>
      <c r="AJ182" s="263">
        <v>1403.0610000000001</v>
      </c>
      <c r="AK182" s="263">
        <v>1403.0610000000001</v>
      </c>
      <c r="AL182" s="208">
        <v>1262.7568799999999</v>
      </c>
      <c r="AM182" s="208">
        <v>1262.7568799999999</v>
      </c>
      <c r="AN182" s="208">
        <v>1262.7568799999999</v>
      </c>
      <c r="AO182" s="208">
        <v>1262.7568799999999</v>
      </c>
      <c r="AP182" s="208">
        <v>1138.8500000000001</v>
      </c>
      <c r="AQ182" s="191">
        <v>911.08</v>
      </c>
      <c r="AR182" s="312">
        <f t="shared" ref="AR182:AR240" ca="1" si="50">Q182/OFFSET(Q182,0,1)</f>
        <v>1</v>
      </c>
      <c r="AS182" s="144">
        <f t="shared" ca="1" si="40"/>
        <v>0</v>
      </c>
      <c r="AT182" s="34"/>
      <c r="AU182" s="34"/>
      <c r="AV182" s="34"/>
      <c r="AW182" s="34"/>
      <c r="AX182" s="34"/>
      <c r="AY182" s="34"/>
    </row>
    <row r="183" spans="1:51" s="144" customFormat="1" ht="23.1" customHeight="1" x14ac:dyDescent="0.25">
      <c r="A183" s="449"/>
      <c r="B183" s="2">
        <v>1998</v>
      </c>
      <c r="C183" s="2" t="s">
        <v>464</v>
      </c>
      <c r="D183" s="4" t="s">
        <v>162</v>
      </c>
      <c r="E183" s="116">
        <f t="shared" si="49"/>
        <v>23900</v>
      </c>
      <c r="F183" s="117">
        <f t="shared" si="49"/>
        <v>14300</v>
      </c>
      <c r="G183" s="101"/>
      <c r="H183" s="45"/>
      <c r="I183" s="2"/>
      <c r="J183" s="33"/>
      <c r="K183" s="202">
        <f t="shared" si="42"/>
        <v>23900</v>
      </c>
      <c r="L183" s="202">
        <f t="shared" si="42"/>
        <v>14300</v>
      </c>
      <c r="M183" s="51"/>
      <c r="N183" s="13">
        <f t="shared" si="44"/>
        <v>23812.5</v>
      </c>
      <c r="O183" s="13">
        <f t="shared" si="45"/>
        <v>14287.5</v>
      </c>
      <c r="P183" s="51"/>
      <c r="Q183" s="605">
        <v>9525</v>
      </c>
      <c r="R183" s="587">
        <v>9525</v>
      </c>
      <c r="S183" s="587">
        <v>9525</v>
      </c>
      <c r="T183" s="587">
        <v>9525</v>
      </c>
      <c r="U183" s="562">
        <v>8658.09</v>
      </c>
      <c r="V183" s="562">
        <v>8658.09</v>
      </c>
      <c r="W183" s="554">
        <v>8658.09</v>
      </c>
      <c r="X183" s="477">
        <v>8658.09</v>
      </c>
      <c r="Y183" s="477">
        <v>8658.09</v>
      </c>
      <c r="Z183" s="477">
        <v>8658.09</v>
      </c>
      <c r="AA183" s="450">
        <v>8017.4930000000004</v>
      </c>
      <c r="AB183" s="450">
        <v>8017.4930000000004</v>
      </c>
      <c r="AC183" s="436">
        <v>7288.63</v>
      </c>
      <c r="AD183" s="409">
        <v>7288.63</v>
      </c>
      <c r="AE183" s="409">
        <v>7288.63</v>
      </c>
      <c r="AF183" s="368">
        <v>6650.2124999999996</v>
      </c>
      <c r="AG183" s="305">
        <v>5320.17</v>
      </c>
      <c r="AH183" s="289">
        <v>4893.1162500000009</v>
      </c>
      <c r="AI183" s="277">
        <v>3914.4930000000004</v>
      </c>
      <c r="AJ183" s="263">
        <v>3914.4930000000004</v>
      </c>
      <c r="AK183" s="263">
        <v>3914.4930000000004</v>
      </c>
      <c r="AL183" s="208">
        <v>3523.0456799999997</v>
      </c>
      <c r="AM183" s="208">
        <v>3523.0456799999997</v>
      </c>
      <c r="AN183" s="208">
        <v>3523.0456799999997</v>
      </c>
      <c r="AO183" s="208">
        <v>3523.0456799999997</v>
      </c>
      <c r="AP183" s="208">
        <v>3177.3500000000004</v>
      </c>
      <c r="AQ183" s="191">
        <v>2541.88</v>
      </c>
      <c r="AR183" s="312">
        <f t="shared" ca="1" si="50"/>
        <v>1</v>
      </c>
      <c r="AS183" s="144">
        <f t="shared" ca="1" si="40"/>
        <v>0</v>
      </c>
      <c r="AT183" s="34"/>
      <c r="AU183" s="34"/>
      <c r="AV183" s="34"/>
      <c r="AW183" s="34"/>
      <c r="AX183" s="34"/>
      <c r="AY183" s="34"/>
    </row>
    <row r="184" spans="1:51" s="144" customFormat="1" ht="27" customHeight="1" x14ac:dyDescent="0.25">
      <c r="A184" s="2"/>
      <c r="B184" s="2"/>
      <c r="C184" s="2"/>
      <c r="D184" s="136"/>
      <c r="E184" s="138"/>
      <c r="F184" s="139"/>
      <c r="G184" s="99"/>
      <c r="H184" s="2"/>
      <c r="I184" s="2"/>
      <c r="J184" s="34"/>
      <c r="K184" s="202">
        <f t="shared" si="42"/>
        <v>0</v>
      </c>
      <c r="L184" s="202">
        <f t="shared" si="42"/>
        <v>0</v>
      </c>
      <c r="M184" s="2"/>
      <c r="N184" s="13"/>
      <c r="O184" s="13"/>
      <c r="P184" s="2"/>
      <c r="Q184" s="398"/>
      <c r="R184" s="398"/>
      <c r="S184" s="398"/>
      <c r="T184" s="398"/>
      <c r="U184" s="398"/>
      <c r="V184" s="398"/>
      <c r="W184" s="398"/>
      <c r="X184" s="398"/>
      <c r="Y184" s="398"/>
      <c r="Z184" s="398"/>
      <c r="AA184" s="398"/>
      <c r="AB184" s="398"/>
      <c r="AC184" s="400"/>
      <c r="AD184" s="401"/>
      <c r="AE184" s="401"/>
      <c r="AF184" s="329"/>
      <c r="AG184" s="329"/>
      <c r="AH184" s="330"/>
      <c r="AI184" s="280"/>
      <c r="AJ184" s="331"/>
      <c r="AK184" s="331"/>
      <c r="AL184" s="237"/>
      <c r="AM184" s="237"/>
      <c r="AN184" s="237"/>
      <c r="AO184" s="237"/>
      <c r="AP184" s="237"/>
      <c r="AQ184" s="197"/>
      <c r="AR184" s="312"/>
      <c r="AS184" s="144">
        <f t="shared" si="40"/>
        <v>0</v>
      </c>
      <c r="AT184" s="34"/>
      <c r="AU184" s="34"/>
      <c r="AV184" s="34"/>
      <c r="AW184" s="34"/>
      <c r="AX184" s="34"/>
      <c r="AY184" s="34"/>
    </row>
    <row r="185" spans="1:51" s="144" customFormat="1" ht="23.1" customHeight="1" x14ac:dyDescent="0.25">
      <c r="A185" s="2"/>
      <c r="B185" s="2"/>
      <c r="C185" s="2"/>
      <c r="D185" s="615" t="s">
        <v>56</v>
      </c>
      <c r="E185" s="615"/>
      <c r="F185" s="615"/>
      <c r="G185" s="615"/>
      <c r="H185" s="615"/>
      <c r="I185" s="615"/>
      <c r="J185" s="34"/>
      <c r="K185" s="202">
        <f t="shared" si="42"/>
        <v>0</v>
      </c>
      <c r="L185" s="202">
        <f t="shared" si="42"/>
        <v>0</v>
      </c>
      <c r="M185" s="2"/>
      <c r="N185" s="13"/>
      <c r="O185" s="13"/>
      <c r="P185" s="2"/>
      <c r="Q185" s="606">
        <v>45663</v>
      </c>
      <c r="R185" s="588">
        <v>45589</v>
      </c>
      <c r="S185" s="588">
        <v>45589</v>
      </c>
      <c r="T185" s="588">
        <v>45589</v>
      </c>
      <c r="U185" s="571">
        <v>45569</v>
      </c>
      <c r="V185" s="571">
        <v>45569</v>
      </c>
      <c r="W185" s="553">
        <v>45483</v>
      </c>
      <c r="X185" s="476">
        <v>45455</v>
      </c>
      <c r="Y185" s="476">
        <v>45425</v>
      </c>
      <c r="Z185" s="476">
        <v>45394</v>
      </c>
      <c r="AA185" s="473">
        <v>220324</v>
      </c>
      <c r="AB185" s="398"/>
      <c r="AC185" s="400"/>
      <c r="AD185" s="401"/>
      <c r="AE185" s="401"/>
      <c r="AF185" s="329"/>
      <c r="AG185" s="332"/>
      <c r="AH185" s="330"/>
      <c r="AI185" s="280"/>
      <c r="AJ185" s="331"/>
      <c r="AK185" s="331"/>
      <c r="AL185" s="237"/>
      <c r="AM185" s="237"/>
      <c r="AN185" s="237"/>
      <c r="AO185" s="237"/>
      <c r="AP185" s="237"/>
      <c r="AQ185" s="197"/>
      <c r="AR185" s="312"/>
      <c r="AS185" s="144">
        <f t="shared" si="40"/>
        <v>0</v>
      </c>
      <c r="AT185" s="34"/>
      <c r="AU185" s="34"/>
      <c r="AV185" s="34"/>
      <c r="AW185" s="34"/>
      <c r="AX185" s="34"/>
      <c r="AY185" s="34"/>
    </row>
    <row r="186" spans="1:51" s="144" customFormat="1" ht="23.1" customHeight="1" x14ac:dyDescent="0.25">
      <c r="A186" s="449"/>
      <c r="B186" s="2">
        <v>2018</v>
      </c>
      <c r="C186" s="2" t="s">
        <v>473</v>
      </c>
      <c r="D186" s="4" t="s">
        <v>171</v>
      </c>
      <c r="E186" s="116">
        <f t="shared" ref="E186:F189" si="51">K186</f>
        <v>2600</v>
      </c>
      <c r="F186" s="117">
        <f t="shared" si="51"/>
        <v>1600</v>
      </c>
      <c r="G186" s="101"/>
      <c r="H186" s="2"/>
      <c r="I186" s="2"/>
      <c r="J186" s="33"/>
      <c r="K186" s="202">
        <f t="shared" si="42"/>
        <v>2600</v>
      </c>
      <c r="L186" s="202">
        <f t="shared" si="42"/>
        <v>1600</v>
      </c>
      <c r="M186" s="51"/>
      <c r="N186" s="13">
        <f t="shared" si="44"/>
        <v>2511.2750000000001</v>
      </c>
      <c r="O186" s="13">
        <f t="shared" si="45"/>
        <v>1506.7649999999999</v>
      </c>
      <c r="P186" s="51"/>
      <c r="Q186" s="605">
        <v>1004.51</v>
      </c>
      <c r="R186" s="587">
        <v>1004.51</v>
      </c>
      <c r="S186" s="587">
        <v>1004.51</v>
      </c>
      <c r="T186" s="587">
        <v>1004.51</v>
      </c>
      <c r="U186" s="562">
        <v>913.19</v>
      </c>
      <c r="V186" s="562">
        <v>913.19</v>
      </c>
      <c r="W186" s="554">
        <v>913.19</v>
      </c>
      <c r="X186" s="477">
        <v>913.19</v>
      </c>
      <c r="Y186" s="477">
        <v>913.19</v>
      </c>
      <c r="Z186" s="477">
        <v>913.19</v>
      </c>
      <c r="AA186" s="450">
        <v>845.68000000000006</v>
      </c>
      <c r="AB186" s="450">
        <v>845.68000000000006</v>
      </c>
      <c r="AC186" s="436">
        <v>768.8</v>
      </c>
      <c r="AD186" s="409">
        <v>768.8</v>
      </c>
      <c r="AE186" s="409">
        <v>768.8</v>
      </c>
      <c r="AF186" s="368">
        <v>701.35</v>
      </c>
      <c r="AG186" s="305">
        <v>561.08000000000004</v>
      </c>
      <c r="AH186" s="289">
        <v>536.70000000000005</v>
      </c>
      <c r="AI186" s="277">
        <v>429.36</v>
      </c>
      <c r="AJ186" s="263">
        <v>429.36</v>
      </c>
      <c r="AK186" s="263">
        <v>429.36</v>
      </c>
      <c r="AL186" s="208">
        <v>386.41679999999997</v>
      </c>
      <c r="AM186" s="208">
        <v>386.41679999999997</v>
      </c>
      <c r="AN186" s="208">
        <v>386.41679999999997</v>
      </c>
      <c r="AO186" s="208">
        <v>386.41679999999997</v>
      </c>
      <c r="AP186" s="208">
        <v>348.5</v>
      </c>
      <c r="AQ186" s="191">
        <v>278.8</v>
      </c>
      <c r="AR186" s="312">
        <f t="shared" ca="1" si="50"/>
        <v>1</v>
      </c>
      <c r="AS186" s="144">
        <f t="shared" ca="1" si="40"/>
        <v>0</v>
      </c>
      <c r="AT186" s="34"/>
      <c r="AU186" s="34"/>
      <c r="AV186" s="34"/>
      <c r="AW186" s="34"/>
      <c r="AX186" s="34"/>
      <c r="AY186" s="34"/>
    </row>
    <row r="187" spans="1:51" s="144" customFormat="1" ht="23.1" customHeight="1" x14ac:dyDescent="0.25">
      <c r="A187" s="449"/>
      <c r="B187" s="2">
        <v>2019</v>
      </c>
      <c r="C187" s="2" t="s">
        <v>474</v>
      </c>
      <c r="D187" s="4" t="s">
        <v>172</v>
      </c>
      <c r="E187" s="116">
        <f t="shared" si="51"/>
        <v>4300</v>
      </c>
      <c r="F187" s="117">
        <f t="shared" si="51"/>
        <v>2600</v>
      </c>
      <c r="G187" s="101"/>
      <c r="H187" s="2"/>
      <c r="I187" s="2"/>
      <c r="J187" s="33"/>
      <c r="K187" s="202">
        <f t="shared" si="42"/>
        <v>4300</v>
      </c>
      <c r="L187" s="202">
        <f t="shared" si="42"/>
        <v>2600</v>
      </c>
      <c r="M187" s="51"/>
      <c r="N187" s="13">
        <f t="shared" si="44"/>
        <v>4233.05</v>
      </c>
      <c r="O187" s="13">
        <f t="shared" si="45"/>
        <v>2539.83</v>
      </c>
      <c r="P187" s="51"/>
      <c r="Q187" s="605">
        <v>1693.22</v>
      </c>
      <c r="R187" s="587">
        <v>1693.22</v>
      </c>
      <c r="S187" s="587">
        <v>1693.22</v>
      </c>
      <c r="T187" s="587">
        <v>1693.22</v>
      </c>
      <c r="U187" s="562">
        <v>1539.3</v>
      </c>
      <c r="V187" s="562">
        <v>1539.3</v>
      </c>
      <c r="W187" s="554">
        <v>1539.3</v>
      </c>
      <c r="X187" s="477">
        <v>1539.3</v>
      </c>
      <c r="Y187" s="477">
        <v>1539.3</v>
      </c>
      <c r="Z187" s="477">
        <v>1539.3</v>
      </c>
      <c r="AA187" s="450">
        <v>1425.2700000000002</v>
      </c>
      <c r="AB187" s="450">
        <v>1425.2700000000002</v>
      </c>
      <c r="AC187" s="436">
        <v>1295.7</v>
      </c>
      <c r="AD187" s="409">
        <v>1295.7</v>
      </c>
      <c r="AE187" s="409">
        <v>1295.7</v>
      </c>
      <c r="AF187" s="368">
        <v>1182.2125000000001</v>
      </c>
      <c r="AG187" s="305">
        <v>945.77</v>
      </c>
      <c r="AH187" s="289">
        <v>869.85</v>
      </c>
      <c r="AI187" s="277">
        <v>695.88</v>
      </c>
      <c r="AJ187" s="263">
        <v>695.88</v>
      </c>
      <c r="AK187" s="263">
        <v>695.88</v>
      </c>
      <c r="AL187" s="208">
        <v>626.29181999999992</v>
      </c>
      <c r="AM187" s="208">
        <v>626.29181999999992</v>
      </c>
      <c r="AN187" s="208">
        <v>626.29181999999992</v>
      </c>
      <c r="AO187" s="208">
        <v>626.29181999999992</v>
      </c>
      <c r="AP187" s="208">
        <v>564.83749999999998</v>
      </c>
      <c r="AQ187" s="191">
        <v>451.87</v>
      </c>
      <c r="AR187" s="312">
        <f t="shared" ca="1" si="50"/>
        <v>1</v>
      </c>
      <c r="AS187" s="144">
        <f t="shared" ca="1" si="40"/>
        <v>0</v>
      </c>
      <c r="AT187" s="34"/>
      <c r="AU187" s="34"/>
      <c r="AV187" s="34"/>
      <c r="AW187" s="34"/>
      <c r="AX187" s="34"/>
      <c r="AY187" s="34"/>
    </row>
    <row r="188" spans="1:51" s="144" customFormat="1" ht="23.1" customHeight="1" x14ac:dyDescent="0.25">
      <c r="A188" s="449"/>
      <c r="B188" s="2">
        <v>2020</v>
      </c>
      <c r="C188" s="2" t="s">
        <v>475</v>
      </c>
      <c r="D188" s="4" t="s">
        <v>735</v>
      </c>
      <c r="E188" s="116">
        <f t="shared" si="51"/>
        <v>11200</v>
      </c>
      <c r="F188" s="117">
        <f t="shared" si="51"/>
        <v>6700</v>
      </c>
      <c r="G188" s="101"/>
      <c r="H188" s="2"/>
      <c r="I188" s="2"/>
      <c r="J188" s="33"/>
      <c r="K188" s="202">
        <f t="shared" si="42"/>
        <v>11200</v>
      </c>
      <c r="L188" s="202">
        <f t="shared" si="42"/>
        <v>6700</v>
      </c>
      <c r="M188" s="51"/>
      <c r="N188" s="13">
        <f t="shared" si="44"/>
        <v>11163.675000000001</v>
      </c>
      <c r="O188" s="13">
        <f t="shared" si="45"/>
        <v>6698.2049999999999</v>
      </c>
      <c r="P188" s="51"/>
      <c r="Q188" s="605">
        <v>4465.47</v>
      </c>
      <c r="R188" s="587">
        <v>4465.47</v>
      </c>
      <c r="S188" s="587">
        <v>4465.47</v>
      </c>
      <c r="T188" s="587">
        <v>4465.47</v>
      </c>
      <c r="U188" s="562">
        <v>4060</v>
      </c>
      <c r="V188" s="562">
        <v>4060</v>
      </c>
      <c r="W188" s="554">
        <v>4060</v>
      </c>
      <c r="X188" s="547">
        <v>4060</v>
      </c>
      <c r="Y188" s="477">
        <v>4059.52</v>
      </c>
      <c r="Z188" s="477">
        <v>4059.52</v>
      </c>
      <c r="AA188" s="450">
        <v>3758.8100000000004</v>
      </c>
      <c r="AB188" s="450">
        <v>3758.8100000000004</v>
      </c>
      <c r="AC188" s="436">
        <v>3417.1</v>
      </c>
      <c r="AD188" s="409">
        <v>3417.1</v>
      </c>
      <c r="AE188" s="409">
        <v>3417.1</v>
      </c>
      <c r="AF188" s="368">
        <v>3117.7874999999999</v>
      </c>
      <c r="AG188" s="305">
        <v>2494.23</v>
      </c>
      <c r="AH188" s="289">
        <v>2294.0250000000001</v>
      </c>
      <c r="AI188" s="277">
        <v>1835.22</v>
      </c>
      <c r="AJ188" s="263">
        <v>1835.22</v>
      </c>
      <c r="AK188" s="263">
        <v>1835.22</v>
      </c>
      <c r="AL188" s="208">
        <v>1651.6961999999999</v>
      </c>
      <c r="AM188" s="208">
        <v>1651.6961999999999</v>
      </c>
      <c r="AN188" s="208">
        <v>1651.6961999999999</v>
      </c>
      <c r="AO188" s="208">
        <v>1651.6961999999999</v>
      </c>
      <c r="AP188" s="208">
        <v>1489.625</v>
      </c>
      <c r="AQ188" s="191">
        <v>1191.7</v>
      </c>
      <c r="AR188" s="312">
        <f t="shared" ca="1" si="50"/>
        <v>1</v>
      </c>
      <c r="AS188" s="144">
        <f t="shared" ca="1" si="40"/>
        <v>0</v>
      </c>
      <c r="AT188" s="34"/>
      <c r="AU188" s="34"/>
      <c r="AV188" s="34"/>
      <c r="AW188" s="34"/>
      <c r="AX188" s="34"/>
      <c r="AY188" s="34"/>
    </row>
    <row r="189" spans="1:51" s="144" customFormat="1" ht="23.1" customHeight="1" x14ac:dyDescent="0.25">
      <c r="A189" s="449"/>
      <c r="B189" s="2">
        <v>2021</v>
      </c>
      <c r="C189" s="2" t="s">
        <v>476</v>
      </c>
      <c r="D189" s="4" t="s">
        <v>736</v>
      </c>
      <c r="E189" s="116">
        <f t="shared" si="51"/>
        <v>22400</v>
      </c>
      <c r="F189" s="117">
        <f t="shared" si="51"/>
        <v>13500</v>
      </c>
      <c r="G189" s="101"/>
      <c r="H189" s="2"/>
      <c r="I189" s="2"/>
      <c r="J189" s="33"/>
      <c r="K189" s="202">
        <f t="shared" si="42"/>
        <v>22400</v>
      </c>
      <c r="L189" s="202">
        <f t="shared" si="42"/>
        <v>13500</v>
      </c>
      <c r="M189" s="51"/>
      <c r="N189" s="13">
        <f t="shared" si="44"/>
        <v>22352.5</v>
      </c>
      <c r="O189" s="13">
        <f t="shared" si="45"/>
        <v>13411.5</v>
      </c>
      <c r="P189" s="51"/>
      <c r="Q189" s="605">
        <v>8941</v>
      </c>
      <c r="R189" s="587">
        <v>8941</v>
      </c>
      <c r="S189" s="587">
        <v>8941</v>
      </c>
      <c r="T189" s="587">
        <v>8941</v>
      </c>
      <c r="U189" s="562">
        <v>8128.18</v>
      </c>
      <c r="V189" s="562">
        <v>8128.18</v>
      </c>
      <c r="W189" s="554">
        <v>8128.18</v>
      </c>
      <c r="X189" s="477">
        <v>8128.18</v>
      </c>
      <c r="Y189" s="477">
        <v>8128.18</v>
      </c>
      <c r="Z189" s="477">
        <v>8128.18</v>
      </c>
      <c r="AA189" s="450">
        <v>7527.3</v>
      </c>
      <c r="AB189" s="450">
        <v>7527.3</v>
      </c>
      <c r="AC189" s="436">
        <v>6843</v>
      </c>
      <c r="AD189" s="409">
        <v>6843</v>
      </c>
      <c r="AE189" s="409">
        <v>6843</v>
      </c>
      <c r="AF189" s="368">
        <v>6243.6125000000002</v>
      </c>
      <c r="AG189" s="305">
        <v>4994.8900000000003</v>
      </c>
      <c r="AH189" s="289">
        <v>4593.2375000000002</v>
      </c>
      <c r="AI189" s="277">
        <v>3674.59</v>
      </c>
      <c r="AJ189" s="263">
        <v>3674.59</v>
      </c>
      <c r="AK189" s="263">
        <v>3674.59</v>
      </c>
      <c r="AL189" s="208">
        <v>3307.6751399999994</v>
      </c>
      <c r="AM189" s="208">
        <v>3307.6751399999994</v>
      </c>
      <c r="AN189" s="208">
        <v>3307.6751399999994</v>
      </c>
      <c r="AO189" s="208">
        <v>3307.6751399999994</v>
      </c>
      <c r="AP189" s="208">
        <v>2983.1124999999997</v>
      </c>
      <c r="AQ189" s="191">
        <v>2386.4899999999998</v>
      </c>
      <c r="AR189" s="312">
        <f t="shared" ca="1" si="50"/>
        <v>1</v>
      </c>
      <c r="AS189" s="144">
        <f t="shared" ca="1" si="40"/>
        <v>0</v>
      </c>
      <c r="AT189" s="34"/>
      <c r="AU189" s="34"/>
      <c r="AV189" s="34"/>
      <c r="AW189" s="34"/>
      <c r="AX189" s="34"/>
      <c r="AY189" s="34"/>
    </row>
    <row r="190" spans="1:51" s="144" customFormat="1" ht="12" customHeight="1" x14ac:dyDescent="0.25">
      <c r="A190" s="2"/>
      <c r="B190" s="2"/>
      <c r="C190" s="2"/>
      <c r="D190" s="136"/>
      <c r="E190" s="138"/>
      <c r="F190" s="139"/>
      <c r="G190" s="99"/>
      <c r="H190" s="2"/>
      <c r="I190" s="2"/>
      <c r="J190" s="34"/>
      <c r="K190" s="202">
        <f t="shared" si="42"/>
        <v>0</v>
      </c>
      <c r="L190" s="202">
        <f t="shared" si="42"/>
        <v>0</v>
      </c>
      <c r="M190" s="2"/>
      <c r="N190" s="13">
        <f t="shared" si="44"/>
        <v>0</v>
      </c>
      <c r="O190" s="13">
        <f t="shared" si="45"/>
        <v>0</v>
      </c>
      <c r="P190" s="2"/>
      <c r="Q190" s="398"/>
      <c r="R190" s="398"/>
      <c r="S190" s="398"/>
      <c r="T190" s="398"/>
      <c r="U190" s="398"/>
      <c r="V190" s="398"/>
      <c r="W190" s="398"/>
      <c r="X190" s="398"/>
      <c r="Y190" s="398">
        <v>0</v>
      </c>
      <c r="Z190" s="398">
        <v>0</v>
      </c>
      <c r="AA190" s="398">
        <v>0</v>
      </c>
      <c r="AB190" s="398">
        <v>0</v>
      </c>
      <c r="AC190" s="400"/>
      <c r="AD190" s="401"/>
      <c r="AE190" s="401"/>
      <c r="AF190" s="329"/>
      <c r="AG190" s="329"/>
      <c r="AH190" s="330"/>
      <c r="AI190" s="280"/>
      <c r="AJ190" s="331"/>
      <c r="AK190" s="331"/>
      <c r="AL190" s="208"/>
      <c r="AM190" s="208"/>
      <c r="AN190" s="208"/>
      <c r="AO190" s="208"/>
      <c r="AP190" s="208"/>
      <c r="AQ190" s="191"/>
      <c r="AR190" s="312"/>
      <c r="AS190" s="144">
        <f t="shared" si="40"/>
        <v>0</v>
      </c>
      <c r="AT190" s="34"/>
      <c r="AU190" s="34"/>
      <c r="AV190" s="34"/>
      <c r="AW190" s="34"/>
      <c r="AX190" s="34"/>
      <c r="AY190" s="34"/>
    </row>
    <row r="191" spans="1:51" s="144" customFormat="1" ht="23.1" customHeight="1" x14ac:dyDescent="0.25">
      <c r="A191" s="2"/>
      <c r="B191" s="2"/>
      <c r="C191" s="2"/>
      <c r="D191" s="615" t="s">
        <v>284</v>
      </c>
      <c r="E191" s="615"/>
      <c r="F191" s="615"/>
      <c r="G191" s="615"/>
      <c r="H191" s="615"/>
      <c r="I191" s="615"/>
      <c r="J191" s="34"/>
      <c r="K191" s="202">
        <f t="shared" si="42"/>
        <v>114200</v>
      </c>
      <c r="L191" s="202">
        <f t="shared" si="42"/>
        <v>68500</v>
      </c>
      <c r="M191" s="2"/>
      <c r="N191" s="13">
        <f t="shared" si="44"/>
        <v>114157.5</v>
      </c>
      <c r="O191" s="13">
        <f t="shared" si="45"/>
        <v>68494.5</v>
      </c>
      <c r="P191" s="2"/>
      <c r="Q191" s="606">
        <v>45663</v>
      </c>
      <c r="R191" s="588">
        <v>45589</v>
      </c>
      <c r="S191" s="588">
        <v>45589</v>
      </c>
      <c r="T191" s="588">
        <v>45589</v>
      </c>
      <c r="U191" s="571">
        <v>45569</v>
      </c>
      <c r="V191" s="571">
        <v>45569</v>
      </c>
      <c r="W191" s="553">
        <v>45483</v>
      </c>
      <c r="X191" s="476">
        <v>45455</v>
      </c>
      <c r="Y191" s="476">
        <v>45425</v>
      </c>
      <c r="Z191" s="476">
        <v>45394</v>
      </c>
      <c r="AA191" s="473">
        <v>220324</v>
      </c>
      <c r="AB191" s="398"/>
      <c r="AC191" s="400"/>
      <c r="AD191" s="401"/>
      <c r="AE191" s="401"/>
      <c r="AF191" s="329"/>
      <c r="AG191" s="329"/>
      <c r="AH191" s="330"/>
      <c r="AI191" s="280"/>
      <c r="AJ191" s="331"/>
      <c r="AK191" s="331"/>
      <c r="AL191" s="208"/>
      <c r="AM191" s="208"/>
      <c r="AN191" s="208"/>
      <c r="AO191" s="208"/>
      <c r="AP191" s="208"/>
      <c r="AQ191" s="191"/>
      <c r="AR191" s="312"/>
      <c r="AS191" s="144">
        <f t="shared" si="40"/>
        <v>0</v>
      </c>
      <c r="AT191" s="34"/>
      <c r="AU191" s="34"/>
      <c r="AV191" s="34"/>
      <c r="AW191" s="34"/>
      <c r="AX191" s="34"/>
      <c r="AY191" s="34"/>
    </row>
    <row r="192" spans="1:51" s="144" customFormat="1" ht="23.1" customHeight="1" x14ac:dyDescent="0.25">
      <c r="A192" s="449" t="s">
        <v>251</v>
      </c>
      <c r="B192" s="2">
        <v>1884</v>
      </c>
      <c r="C192" s="2" t="s">
        <v>402</v>
      </c>
      <c r="D192" s="4" t="s">
        <v>109</v>
      </c>
      <c r="E192" s="116">
        <f t="shared" ref="E192:F199" si="52">K192</f>
        <v>2000</v>
      </c>
      <c r="F192" s="117">
        <f t="shared" si="52"/>
        <v>1200</v>
      </c>
      <c r="G192" s="101"/>
      <c r="H192" s="2"/>
      <c r="I192" s="2"/>
      <c r="J192" s="33"/>
      <c r="K192" s="202">
        <f t="shared" si="42"/>
        <v>2000</v>
      </c>
      <c r="L192" s="202">
        <f t="shared" si="42"/>
        <v>1200</v>
      </c>
      <c r="M192" s="51"/>
      <c r="N192" s="13">
        <f t="shared" si="44"/>
        <v>1915</v>
      </c>
      <c r="O192" s="13">
        <f t="shared" si="45"/>
        <v>1149</v>
      </c>
      <c r="P192" s="51"/>
      <c r="Q192" s="605">
        <v>766</v>
      </c>
      <c r="R192" s="587">
        <v>766</v>
      </c>
      <c r="S192" s="587">
        <v>766</v>
      </c>
      <c r="T192" s="587">
        <v>766</v>
      </c>
      <c r="U192" s="562">
        <v>696.37</v>
      </c>
      <c r="V192" s="562">
        <v>696.37</v>
      </c>
      <c r="W192" s="554">
        <v>696.37</v>
      </c>
      <c r="X192" s="477">
        <v>696.37</v>
      </c>
      <c r="Y192" s="477">
        <v>696.37</v>
      </c>
      <c r="Z192" s="477">
        <v>696.37</v>
      </c>
      <c r="AA192" s="450">
        <v>644.76499999999999</v>
      </c>
      <c r="AB192" s="450">
        <v>644.76499999999999</v>
      </c>
      <c r="AC192" s="436">
        <v>586.15</v>
      </c>
      <c r="AD192" s="409">
        <v>586.15</v>
      </c>
      <c r="AE192" s="409">
        <v>586.15</v>
      </c>
      <c r="AF192" s="368">
        <v>534.8125</v>
      </c>
      <c r="AG192" s="305">
        <v>427.85</v>
      </c>
      <c r="AH192" s="289">
        <v>409.22750000000002</v>
      </c>
      <c r="AI192" s="277">
        <v>327.38200000000001</v>
      </c>
      <c r="AJ192" s="263">
        <v>327.38200000000001</v>
      </c>
      <c r="AK192" s="263">
        <v>327.38200000000001</v>
      </c>
      <c r="AL192" s="208">
        <v>294.64974000000001</v>
      </c>
      <c r="AM192" s="208">
        <v>294.64974000000001</v>
      </c>
      <c r="AN192" s="208">
        <v>294.64974000000001</v>
      </c>
      <c r="AO192" s="208">
        <v>294.64974000000001</v>
      </c>
      <c r="AP192" s="208">
        <v>265.73750000000001</v>
      </c>
      <c r="AQ192" s="190">
        <v>212.59</v>
      </c>
      <c r="AR192" s="312">
        <f t="shared" ca="1" si="50"/>
        <v>1</v>
      </c>
      <c r="AS192" s="144">
        <f t="shared" ca="1" si="40"/>
        <v>0</v>
      </c>
      <c r="AT192" s="34"/>
      <c r="AU192" s="34"/>
      <c r="AV192" s="34"/>
      <c r="AW192" s="34"/>
      <c r="AX192" s="34"/>
      <c r="AY192" s="34"/>
    </row>
    <row r="193" spans="1:51" s="144" customFormat="1" ht="23.1" customHeight="1" x14ac:dyDescent="0.25">
      <c r="A193" s="449" t="s">
        <v>251</v>
      </c>
      <c r="B193" s="2">
        <v>1885</v>
      </c>
      <c r="C193" s="2" t="s">
        <v>403</v>
      </c>
      <c r="D193" s="4" t="s">
        <v>110</v>
      </c>
      <c r="E193" s="116">
        <f t="shared" si="52"/>
        <v>2000</v>
      </c>
      <c r="F193" s="117">
        <f t="shared" si="52"/>
        <v>1200</v>
      </c>
      <c r="G193" s="101"/>
      <c r="H193" s="2"/>
      <c r="I193" s="2"/>
      <c r="J193" s="33"/>
      <c r="K193" s="202">
        <f t="shared" si="42"/>
        <v>2000</v>
      </c>
      <c r="L193" s="202">
        <f t="shared" si="42"/>
        <v>1200</v>
      </c>
      <c r="M193" s="51"/>
      <c r="N193" s="13">
        <f t="shared" si="44"/>
        <v>1928.325</v>
      </c>
      <c r="O193" s="13">
        <f t="shared" si="45"/>
        <v>1156.9950000000001</v>
      </c>
      <c r="P193" s="51"/>
      <c r="Q193" s="605">
        <v>771.33</v>
      </c>
      <c r="R193" s="587">
        <v>771.33</v>
      </c>
      <c r="S193" s="587">
        <v>771.33</v>
      </c>
      <c r="T193" s="587">
        <v>771.33</v>
      </c>
      <c r="U193" s="562">
        <v>701.21</v>
      </c>
      <c r="V193" s="562">
        <v>701.21</v>
      </c>
      <c r="W193" s="554">
        <v>701.21</v>
      </c>
      <c r="X193" s="477">
        <v>701.21</v>
      </c>
      <c r="Y193" s="477">
        <v>701.21</v>
      </c>
      <c r="Z193" s="477">
        <v>701.21</v>
      </c>
      <c r="AA193" s="450">
        <v>649.26400000000001</v>
      </c>
      <c r="AB193" s="450">
        <v>649.26400000000001</v>
      </c>
      <c r="AC193" s="436">
        <v>590.24</v>
      </c>
      <c r="AD193" s="409">
        <v>590.24</v>
      </c>
      <c r="AE193" s="409">
        <v>590.24</v>
      </c>
      <c r="AF193" s="368">
        <v>538.53750000000002</v>
      </c>
      <c r="AG193" s="305">
        <v>430.83</v>
      </c>
      <c r="AH193" s="289">
        <v>412.11500000000007</v>
      </c>
      <c r="AI193" s="277">
        <v>329.69200000000006</v>
      </c>
      <c r="AJ193" s="263">
        <v>329.69200000000006</v>
      </c>
      <c r="AK193" s="263">
        <v>329.69200000000006</v>
      </c>
      <c r="AL193" s="208">
        <v>296.70101999999997</v>
      </c>
      <c r="AM193" s="208">
        <v>296.70101999999997</v>
      </c>
      <c r="AN193" s="208">
        <v>296.70101999999997</v>
      </c>
      <c r="AO193" s="208">
        <v>296.70101999999997</v>
      </c>
      <c r="AP193" s="208">
        <v>267.58749999999998</v>
      </c>
      <c r="AQ193" s="190">
        <v>214.07</v>
      </c>
      <c r="AR193" s="312">
        <f t="shared" ca="1" si="50"/>
        <v>1</v>
      </c>
      <c r="AS193" s="144">
        <f t="shared" ca="1" si="40"/>
        <v>0</v>
      </c>
      <c r="AT193" s="34"/>
      <c r="AU193" s="34"/>
      <c r="AV193" s="34"/>
      <c r="AW193" s="34"/>
      <c r="AX193" s="34"/>
      <c r="AY193" s="34"/>
    </row>
    <row r="194" spans="1:51" s="144" customFormat="1" ht="23.1" customHeight="1" x14ac:dyDescent="0.25">
      <c r="A194" s="449" t="s">
        <v>251</v>
      </c>
      <c r="B194" s="2">
        <v>1886</v>
      </c>
      <c r="C194" s="2" t="s">
        <v>404</v>
      </c>
      <c r="D194" s="4" t="s">
        <v>544</v>
      </c>
      <c r="E194" s="116">
        <f t="shared" si="52"/>
        <v>4800</v>
      </c>
      <c r="F194" s="117">
        <f t="shared" si="52"/>
        <v>2900</v>
      </c>
      <c r="G194" s="101"/>
      <c r="H194" s="2"/>
      <c r="I194" s="2"/>
      <c r="J194" s="33"/>
      <c r="K194" s="202">
        <f t="shared" si="42"/>
        <v>4800</v>
      </c>
      <c r="L194" s="202">
        <f t="shared" si="42"/>
        <v>2900</v>
      </c>
      <c r="M194" s="51"/>
      <c r="N194" s="13">
        <f t="shared" si="44"/>
        <v>4704.1750000000002</v>
      </c>
      <c r="O194" s="13">
        <f t="shared" si="45"/>
        <v>2822.5050000000001</v>
      </c>
      <c r="P194" s="51"/>
      <c r="Q194" s="605">
        <v>1881.67</v>
      </c>
      <c r="R194" s="587">
        <v>1881.67</v>
      </c>
      <c r="S194" s="587">
        <v>1881.67</v>
      </c>
      <c r="T194" s="587">
        <v>1881.67</v>
      </c>
      <c r="U194" s="562">
        <v>1710.61</v>
      </c>
      <c r="V194" s="562">
        <v>1710.61</v>
      </c>
      <c r="W194" s="554">
        <v>1710.61</v>
      </c>
      <c r="X194" s="477">
        <v>1710.61</v>
      </c>
      <c r="Y194" s="477">
        <v>1710.61</v>
      </c>
      <c r="Z194" s="477">
        <v>1710.61</v>
      </c>
      <c r="AA194" s="450">
        <v>1583.9010000000003</v>
      </c>
      <c r="AB194" s="450">
        <v>1583.9010000000003</v>
      </c>
      <c r="AC194" s="436">
        <v>1439.91</v>
      </c>
      <c r="AD194" s="409">
        <v>1439.91</v>
      </c>
      <c r="AE194" s="409">
        <v>1439.91</v>
      </c>
      <c r="AF194" s="368">
        <v>1313.7874999999999</v>
      </c>
      <c r="AG194" s="305">
        <v>1051.03</v>
      </c>
      <c r="AH194" s="289">
        <v>966.65250000000003</v>
      </c>
      <c r="AI194" s="277">
        <v>773.322</v>
      </c>
      <c r="AJ194" s="263">
        <v>773.322</v>
      </c>
      <c r="AK194" s="263">
        <v>773.322</v>
      </c>
      <c r="AL194" s="208">
        <v>696.00761999999997</v>
      </c>
      <c r="AM194" s="208">
        <v>696.00761999999997</v>
      </c>
      <c r="AN194" s="208">
        <v>696.00761999999997</v>
      </c>
      <c r="AO194" s="208">
        <v>696.00761999999997</v>
      </c>
      <c r="AP194" s="208">
        <v>627.71249999999998</v>
      </c>
      <c r="AQ194" s="190">
        <v>502.17</v>
      </c>
      <c r="AR194" s="312">
        <f t="shared" ca="1" si="50"/>
        <v>1</v>
      </c>
      <c r="AS194" s="144">
        <f t="shared" ca="1" si="40"/>
        <v>0</v>
      </c>
      <c r="AT194" s="34"/>
      <c r="AU194" s="34"/>
      <c r="AV194" s="34"/>
      <c r="AW194" s="34"/>
      <c r="AX194" s="34"/>
      <c r="AY194" s="34"/>
    </row>
    <row r="195" spans="1:51" s="144" customFormat="1" ht="23.1" customHeight="1" x14ac:dyDescent="0.25">
      <c r="A195" s="449" t="s">
        <v>251</v>
      </c>
      <c r="B195" s="2">
        <v>1887</v>
      </c>
      <c r="C195" s="2" t="s">
        <v>407</v>
      </c>
      <c r="D195" s="4" t="s">
        <v>114</v>
      </c>
      <c r="E195" s="116">
        <f t="shared" si="52"/>
        <v>6500</v>
      </c>
      <c r="F195" s="117">
        <f t="shared" si="52"/>
        <v>3900</v>
      </c>
      <c r="G195" s="101"/>
      <c r="H195" s="2"/>
      <c r="I195" s="2"/>
      <c r="J195" s="33"/>
      <c r="K195" s="202">
        <f t="shared" si="42"/>
        <v>6500</v>
      </c>
      <c r="L195" s="202">
        <f t="shared" si="42"/>
        <v>3900</v>
      </c>
      <c r="M195" s="51"/>
      <c r="N195" s="13">
        <f t="shared" si="44"/>
        <v>6404.2250000000004</v>
      </c>
      <c r="O195" s="13">
        <f t="shared" si="45"/>
        <v>3842.5349999999999</v>
      </c>
      <c r="P195" s="51"/>
      <c r="Q195" s="605">
        <v>2561.69</v>
      </c>
      <c r="R195" s="587">
        <v>2561.69</v>
      </c>
      <c r="S195" s="587">
        <v>2561.69</v>
      </c>
      <c r="T195" s="587">
        <v>2561.69</v>
      </c>
      <c r="U195" s="562">
        <v>2329</v>
      </c>
      <c r="V195" s="562">
        <v>2329</v>
      </c>
      <c r="W195" s="554">
        <v>2328</v>
      </c>
      <c r="X195" s="477">
        <v>2328</v>
      </c>
      <c r="Y195" s="477">
        <v>2328</v>
      </c>
      <c r="Z195" s="477">
        <v>2328</v>
      </c>
      <c r="AA195" s="450">
        <v>2156.308</v>
      </c>
      <c r="AB195" s="450">
        <v>2156.308</v>
      </c>
      <c r="AC195" s="436">
        <v>1960.28</v>
      </c>
      <c r="AD195" s="409">
        <v>1960.28</v>
      </c>
      <c r="AE195" s="409">
        <v>1960.28</v>
      </c>
      <c r="AF195" s="368">
        <v>1788.5749999999998</v>
      </c>
      <c r="AG195" s="305">
        <v>1430.86</v>
      </c>
      <c r="AH195" s="289">
        <v>1315.9987500000002</v>
      </c>
      <c r="AI195" s="277">
        <v>1052.7990000000002</v>
      </c>
      <c r="AJ195" s="263">
        <v>1052.7990000000002</v>
      </c>
      <c r="AK195" s="263">
        <v>1052.7990000000002</v>
      </c>
      <c r="AL195" s="208">
        <v>947.52503999999988</v>
      </c>
      <c r="AM195" s="208">
        <v>947.52503999999988</v>
      </c>
      <c r="AN195" s="208">
        <v>947.52503999999988</v>
      </c>
      <c r="AO195" s="208">
        <v>947.52503999999988</v>
      </c>
      <c r="AP195" s="208">
        <v>854.55</v>
      </c>
      <c r="AQ195" s="190">
        <v>683.64</v>
      </c>
      <c r="AR195" s="312">
        <f t="shared" ca="1" si="50"/>
        <v>1</v>
      </c>
      <c r="AS195" s="144">
        <f t="shared" ca="1" si="40"/>
        <v>0</v>
      </c>
      <c r="AT195" s="34"/>
      <c r="AU195" s="34"/>
      <c r="AV195" s="34"/>
      <c r="AW195" s="34"/>
      <c r="AX195" s="34"/>
      <c r="AY195" s="34"/>
    </row>
    <row r="196" spans="1:51" s="144" customFormat="1" ht="23.1" customHeight="1" x14ac:dyDescent="0.25">
      <c r="A196" s="449" t="s">
        <v>251</v>
      </c>
      <c r="B196" s="2">
        <v>1892</v>
      </c>
      <c r="C196" s="2" t="s">
        <v>410</v>
      </c>
      <c r="D196" s="4" t="s">
        <v>117</v>
      </c>
      <c r="E196" s="116">
        <f t="shared" si="52"/>
        <v>10200</v>
      </c>
      <c r="F196" s="117">
        <f t="shared" si="52"/>
        <v>6200</v>
      </c>
      <c r="G196" s="101"/>
      <c r="H196" s="2"/>
      <c r="I196" s="2"/>
      <c r="J196" s="33"/>
      <c r="K196" s="202">
        <f t="shared" si="42"/>
        <v>10200</v>
      </c>
      <c r="L196" s="202">
        <f t="shared" si="42"/>
        <v>6200</v>
      </c>
      <c r="M196" s="51"/>
      <c r="N196" s="13">
        <f t="shared" si="44"/>
        <v>10187.975</v>
      </c>
      <c r="O196" s="13">
        <f t="shared" si="45"/>
        <v>6112.7849999999999</v>
      </c>
      <c r="P196" s="51"/>
      <c r="Q196" s="605">
        <v>4075.19</v>
      </c>
      <c r="R196" s="587">
        <v>4075.19</v>
      </c>
      <c r="S196" s="587">
        <v>4075.19</v>
      </c>
      <c r="T196" s="587">
        <v>4075.19</v>
      </c>
      <c r="U196" s="562">
        <v>3704.72</v>
      </c>
      <c r="V196" s="562">
        <v>3704.72</v>
      </c>
      <c r="W196" s="554">
        <v>3704.72</v>
      </c>
      <c r="X196" s="477">
        <v>3704.72</v>
      </c>
      <c r="Y196" s="477">
        <v>3704.72</v>
      </c>
      <c r="Z196" s="477">
        <v>3704.72</v>
      </c>
      <c r="AA196" s="450">
        <v>3430.2950000000001</v>
      </c>
      <c r="AB196" s="450">
        <v>3430.2950000000001</v>
      </c>
      <c r="AC196" s="436">
        <v>3118.45</v>
      </c>
      <c r="AD196" s="409">
        <v>3118.45</v>
      </c>
      <c r="AE196" s="409">
        <v>3118.45</v>
      </c>
      <c r="AF196" s="368">
        <v>2845.2999999999997</v>
      </c>
      <c r="AG196" s="305">
        <v>2276.2399999999998</v>
      </c>
      <c r="AH196" s="289">
        <v>2093.52</v>
      </c>
      <c r="AI196" s="277">
        <v>1674.816</v>
      </c>
      <c r="AJ196" s="263">
        <v>1674.816</v>
      </c>
      <c r="AK196" s="263">
        <v>1674.816</v>
      </c>
      <c r="AL196" s="208">
        <v>1507.3442999999997</v>
      </c>
      <c r="AM196" s="208">
        <v>1507.3442999999997</v>
      </c>
      <c r="AN196" s="208">
        <v>1507.3442999999997</v>
      </c>
      <c r="AO196" s="208">
        <v>1507.3442999999997</v>
      </c>
      <c r="AP196" s="208">
        <v>1359.4375</v>
      </c>
      <c r="AQ196" s="190">
        <v>1087.55</v>
      </c>
      <c r="AR196" s="312">
        <f t="shared" ca="1" si="50"/>
        <v>1</v>
      </c>
      <c r="AS196" s="144">
        <f t="shared" ca="1" si="40"/>
        <v>0</v>
      </c>
      <c r="AT196" s="34"/>
      <c r="AU196" s="34"/>
      <c r="AV196" s="34"/>
      <c r="AW196" s="34"/>
      <c r="AX196" s="34"/>
      <c r="AY196" s="34"/>
    </row>
    <row r="197" spans="1:51" s="144" customFormat="1" ht="23.1" customHeight="1" x14ac:dyDescent="0.25">
      <c r="A197" s="449" t="s">
        <v>251</v>
      </c>
      <c r="B197" s="2">
        <v>1893</v>
      </c>
      <c r="C197" s="2" t="s">
        <v>411</v>
      </c>
      <c r="D197" s="4" t="s">
        <v>118</v>
      </c>
      <c r="E197" s="116">
        <f t="shared" si="52"/>
        <v>17000</v>
      </c>
      <c r="F197" s="117">
        <f t="shared" si="52"/>
        <v>10200</v>
      </c>
      <c r="G197" s="101"/>
      <c r="H197" s="2"/>
      <c r="I197" s="2"/>
      <c r="J197" s="33"/>
      <c r="K197" s="202">
        <f t="shared" si="42"/>
        <v>17000</v>
      </c>
      <c r="L197" s="202">
        <f t="shared" si="42"/>
        <v>10200</v>
      </c>
      <c r="M197" s="51"/>
      <c r="N197" s="13">
        <f t="shared" si="44"/>
        <v>16992.5</v>
      </c>
      <c r="O197" s="13">
        <f t="shared" si="45"/>
        <v>10195.5</v>
      </c>
      <c r="P197" s="51"/>
      <c r="Q197" s="605">
        <v>6797</v>
      </c>
      <c r="R197" s="587">
        <v>6797</v>
      </c>
      <c r="S197" s="587">
        <v>6797</v>
      </c>
      <c r="T197" s="587">
        <v>6797</v>
      </c>
      <c r="U197" s="562">
        <v>6178.96</v>
      </c>
      <c r="V197" s="562">
        <v>6178.96</v>
      </c>
      <c r="W197" s="554">
        <v>6178.96</v>
      </c>
      <c r="X197" s="477">
        <v>6178.96</v>
      </c>
      <c r="Y197" s="477">
        <v>6178.96</v>
      </c>
      <c r="Z197" s="477">
        <v>6178.96</v>
      </c>
      <c r="AA197" s="450">
        <v>5721.5070000000005</v>
      </c>
      <c r="AB197" s="450">
        <v>5721.5070000000005</v>
      </c>
      <c r="AC197" s="436">
        <v>5201.37</v>
      </c>
      <c r="AD197" s="409">
        <v>5201.37</v>
      </c>
      <c r="AE197" s="409">
        <v>5201.37</v>
      </c>
      <c r="AF197" s="368">
        <v>4745.5625</v>
      </c>
      <c r="AG197" s="305">
        <v>3796.45</v>
      </c>
      <c r="AH197" s="289">
        <v>3491.7300000000005</v>
      </c>
      <c r="AI197" s="277">
        <v>2793.3840000000005</v>
      </c>
      <c r="AJ197" s="263">
        <v>2793.3840000000005</v>
      </c>
      <c r="AK197" s="263">
        <v>2793.3840000000005</v>
      </c>
      <c r="AL197" s="208">
        <v>2514.0376799999999</v>
      </c>
      <c r="AM197" s="208">
        <v>2514.0376799999999</v>
      </c>
      <c r="AN197" s="208">
        <v>2514.0376799999999</v>
      </c>
      <c r="AO197" s="208">
        <v>2514.0376799999999</v>
      </c>
      <c r="AP197" s="208">
        <v>2267.3500000000004</v>
      </c>
      <c r="AQ197" s="190">
        <v>1813.88</v>
      </c>
      <c r="AR197" s="312">
        <f t="shared" ca="1" si="50"/>
        <v>1</v>
      </c>
      <c r="AS197" s="144">
        <f t="shared" ca="1" si="40"/>
        <v>0</v>
      </c>
      <c r="AT197" s="34"/>
      <c r="AU197" s="34"/>
      <c r="AV197" s="34"/>
      <c r="AW197" s="34"/>
      <c r="AX197" s="34"/>
      <c r="AY197" s="34"/>
    </row>
    <row r="198" spans="1:51" s="144" customFormat="1" ht="23.1" hidden="1" customHeight="1" x14ac:dyDescent="0.25">
      <c r="A198" s="449" t="s">
        <v>251</v>
      </c>
      <c r="B198" s="2"/>
      <c r="C198" s="2"/>
      <c r="D198" s="4" t="s">
        <v>252</v>
      </c>
      <c r="E198" s="116"/>
      <c r="F198" s="117"/>
      <c r="G198" s="101"/>
      <c r="H198" s="2"/>
      <c r="I198" s="2"/>
      <c r="J198" s="33"/>
      <c r="K198" s="202">
        <f t="shared" si="42"/>
        <v>0</v>
      </c>
      <c r="L198" s="202">
        <f t="shared" si="42"/>
        <v>0</v>
      </c>
      <c r="M198" s="51"/>
      <c r="N198" s="13">
        <f t="shared" si="44"/>
        <v>0</v>
      </c>
      <c r="O198" s="13">
        <f t="shared" si="45"/>
        <v>0</v>
      </c>
      <c r="P198" s="51"/>
      <c r="Q198" s="605"/>
      <c r="R198" s="587"/>
      <c r="S198" s="587"/>
      <c r="T198" s="587"/>
      <c r="U198" s="562"/>
      <c r="V198" s="562"/>
      <c r="W198" s="554"/>
      <c r="X198" s="477"/>
      <c r="Y198" s="477"/>
      <c r="Z198" s="477"/>
      <c r="AA198" s="450">
        <v>0</v>
      </c>
      <c r="AB198" s="450">
        <v>0</v>
      </c>
      <c r="AC198" s="436"/>
      <c r="AD198" s="409">
        <v>0</v>
      </c>
      <c r="AE198" s="409">
        <v>0</v>
      </c>
      <c r="AF198" s="368">
        <v>0</v>
      </c>
      <c r="AG198" s="300">
        <v>0</v>
      </c>
      <c r="AH198" s="289">
        <v>0</v>
      </c>
      <c r="AI198" s="277"/>
      <c r="AJ198" s="263"/>
      <c r="AK198" s="263">
        <v>0</v>
      </c>
      <c r="AL198" s="208">
        <v>0</v>
      </c>
      <c r="AM198" s="208">
        <v>0</v>
      </c>
      <c r="AN198" s="208">
        <v>0</v>
      </c>
      <c r="AO198" s="208">
        <v>0</v>
      </c>
      <c r="AP198" s="208">
        <v>0</v>
      </c>
      <c r="AQ198" s="190"/>
      <c r="AR198" s="312" t="e">
        <f t="shared" ca="1" si="50"/>
        <v>#DIV/0!</v>
      </c>
      <c r="AS198" s="144" t="e">
        <f t="shared" ca="1" si="40"/>
        <v>#DIV/0!</v>
      </c>
      <c r="AT198" s="34"/>
      <c r="AU198" s="34"/>
      <c r="AV198" s="34"/>
      <c r="AW198" s="34"/>
      <c r="AX198" s="34"/>
      <c r="AY198" s="34"/>
    </row>
    <row r="199" spans="1:51" s="144" customFormat="1" ht="23.1" customHeight="1" x14ac:dyDescent="0.25">
      <c r="A199" s="449" t="s">
        <v>251</v>
      </c>
      <c r="B199" s="2">
        <v>1894</v>
      </c>
      <c r="C199" s="2" t="s">
        <v>412</v>
      </c>
      <c r="D199" s="4" t="s">
        <v>119</v>
      </c>
      <c r="E199" s="116">
        <f t="shared" si="52"/>
        <v>36700</v>
      </c>
      <c r="F199" s="117">
        <f t="shared" si="52"/>
        <v>22000</v>
      </c>
      <c r="G199" s="101"/>
      <c r="H199" s="2"/>
      <c r="I199" s="2"/>
      <c r="J199" s="33"/>
      <c r="K199" s="202">
        <f t="shared" si="42"/>
        <v>36700</v>
      </c>
      <c r="L199" s="202">
        <f t="shared" si="42"/>
        <v>22000</v>
      </c>
      <c r="M199" s="51"/>
      <c r="N199" s="13">
        <f t="shared" si="44"/>
        <v>36612.5</v>
      </c>
      <c r="O199" s="13">
        <f t="shared" si="45"/>
        <v>21967.5</v>
      </c>
      <c r="P199" s="51"/>
      <c r="Q199" s="609">
        <v>14645</v>
      </c>
      <c r="R199" s="589">
        <v>14645</v>
      </c>
      <c r="S199" s="589">
        <v>14645</v>
      </c>
      <c r="T199" s="589">
        <v>14645</v>
      </c>
      <c r="U199" s="579">
        <v>13313.47</v>
      </c>
      <c r="V199" s="579">
        <v>13313.47</v>
      </c>
      <c r="W199" s="556">
        <v>13313.47</v>
      </c>
      <c r="X199" s="479">
        <v>13313.47</v>
      </c>
      <c r="Y199" s="479">
        <v>13313.47</v>
      </c>
      <c r="Z199" s="479">
        <v>13313.47</v>
      </c>
      <c r="AA199" s="450">
        <v>12327.271000000002</v>
      </c>
      <c r="AB199" s="450">
        <v>12327.271000000002</v>
      </c>
      <c r="AC199" s="436">
        <v>11206.61</v>
      </c>
      <c r="AD199" s="409">
        <v>11206.61</v>
      </c>
      <c r="AE199" s="409">
        <v>11206.61</v>
      </c>
      <c r="AF199" s="368">
        <v>10225.012500000001</v>
      </c>
      <c r="AG199" s="305">
        <v>8180.01</v>
      </c>
      <c r="AH199" s="289">
        <v>7523.4225000000006</v>
      </c>
      <c r="AI199" s="277">
        <v>6018.7380000000003</v>
      </c>
      <c r="AJ199" s="263">
        <v>6018.7380000000003</v>
      </c>
      <c r="AK199" s="263">
        <v>6018.7380000000003</v>
      </c>
      <c r="AL199" s="208">
        <v>5416.86222</v>
      </c>
      <c r="AM199" s="208">
        <v>5416.86222</v>
      </c>
      <c r="AN199" s="208">
        <v>5416.86222</v>
      </c>
      <c r="AO199" s="208">
        <v>5416.86222</v>
      </c>
      <c r="AP199" s="208">
        <v>4885.3374999999996</v>
      </c>
      <c r="AQ199" s="191">
        <v>3908.27</v>
      </c>
      <c r="AR199" s="312">
        <f t="shared" ca="1" si="50"/>
        <v>1</v>
      </c>
      <c r="AS199" s="144">
        <f t="shared" ca="1" si="40"/>
        <v>0</v>
      </c>
      <c r="AT199" s="34"/>
      <c r="AU199" s="34"/>
      <c r="AV199" s="34"/>
      <c r="AW199" s="34"/>
      <c r="AX199" s="34"/>
      <c r="AY199" s="34"/>
    </row>
    <row r="200" spans="1:51" s="144" customFormat="1" ht="12" customHeight="1" x14ac:dyDescent="0.25">
      <c r="A200" s="2"/>
      <c r="B200" s="2"/>
      <c r="C200" s="2"/>
      <c r="D200" s="136"/>
      <c r="E200" s="138"/>
      <c r="F200" s="139"/>
      <c r="G200" s="99"/>
      <c r="H200" s="2"/>
      <c r="I200" s="2"/>
      <c r="J200" s="34"/>
      <c r="K200" s="202">
        <f t="shared" si="42"/>
        <v>0</v>
      </c>
      <c r="L200" s="202">
        <f t="shared" si="42"/>
        <v>0</v>
      </c>
      <c r="M200" s="2"/>
      <c r="N200" s="13"/>
      <c r="O200" s="13"/>
      <c r="P200" s="2"/>
      <c r="Q200" s="398"/>
      <c r="R200" s="398"/>
      <c r="S200" s="398"/>
      <c r="T200" s="398"/>
      <c r="U200" s="398"/>
      <c r="V200" s="398"/>
      <c r="W200" s="398"/>
      <c r="X200" s="398"/>
      <c r="Y200" s="398"/>
      <c r="Z200" s="398"/>
      <c r="AA200" s="398"/>
      <c r="AB200" s="398"/>
      <c r="AC200" s="400"/>
      <c r="AD200" s="401"/>
      <c r="AE200" s="401"/>
      <c r="AF200" s="329"/>
      <c r="AG200" s="329"/>
      <c r="AH200" s="330"/>
      <c r="AI200" s="280"/>
      <c r="AJ200" s="331"/>
      <c r="AK200" s="331"/>
      <c r="AL200" s="237"/>
      <c r="AM200" s="237"/>
      <c r="AN200" s="237"/>
      <c r="AO200" s="237"/>
      <c r="AP200" s="237"/>
      <c r="AQ200" s="197"/>
      <c r="AR200" s="312"/>
      <c r="AS200" s="144">
        <f t="shared" si="40"/>
        <v>0</v>
      </c>
      <c r="AT200" s="34"/>
      <c r="AU200" s="34"/>
      <c r="AV200" s="34"/>
      <c r="AW200" s="34"/>
      <c r="AX200" s="34"/>
      <c r="AY200" s="34"/>
    </row>
    <row r="201" spans="1:51" s="144" customFormat="1" ht="23.1" customHeight="1" x14ac:dyDescent="0.25">
      <c r="A201" s="2"/>
      <c r="B201" s="2"/>
      <c r="C201" s="2"/>
      <c r="D201" s="615" t="s">
        <v>789</v>
      </c>
      <c r="E201" s="615"/>
      <c r="F201" s="615"/>
      <c r="G201" s="615"/>
      <c r="H201" s="615"/>
      <c r="I201" s="615"/>
      <c r="J201" s="47"/>
      <c r="K201" s="202">
        <f t="shared" si="42"/>
        <v>0</v>
      </c>
      <c r="L201" s="202">
        <f t="shared" si="42"/>
        <v>0</v>
      </c>
      <c r="M201" s="51"/>
      <c r="N201" s="13"/>
      <c r="O201" s="13"/>
      <c r="P201" s="51"/>
      <c r="Q201" s="606">
        <v>45663</v>
      </c>
      <c r="R201" s="588">
        <v>45589</v>
      </c>
      <c r="S201" s="588">
        <v>45589</v>
      </c>
      <c r="T201" s="588">
        <v>45589</v>
      </c>
      <c r="U201" s="571">
        <v>45569</v>
      </c>
      <c r="V201" s="571">
        <v>45569</v>
      </c>
      <c r="W201" s="553">
        <v>45483</v>
      </c>
      <c r="X201" s="521">
        <v>45455</v>
      </c>
      <c r="Y201" s="510">
        <v>45425</v>
      </c>
      <c r="Z201" s="474">
        <v>220324</v>
      </c>
      <c r="AA201" s="474">
        <v>220324</v>
      </c>
      <c r="AB201" s="446"/>
      <c r="AC201" s="432"/>
      <c r="AD201" s="402"/>
      <c r="AE201" s="402"/>
      <c r="AF201" s="369"/>
      <c r="AG201" s="317"/>
      <c r="AH201" s="315"/>
      <c r="AI201" s="316"/>
      <c r="AJ201" s="319"/>
      <c r="AK201" s="318"/>
      <c r="AL201" s="209"/>
      <c r="AM201" s="209"/>
      <c r="AN201" s="209"/>
      <c r="AO201" s="209"/>
      <c r="AP201" s="209"/>
      <c r="AQ201" s="191"/>
      <c r="AR201" s="312"/>
      <c r="AS201" s="144">
        <f t="shared" si="40"/>
        <v>0</v>
      </c>
      <c r="AT201" s="34"/>
      <c r="AU201" s="34"/>
      <c r="AV201" s="34"/>
      <c r="AW201" s="34"/>
      <c r="AX201" s="34"/>
      <c r="AY201" s="34"/>
    </row>
    <row r="202" spans="1:51" s="144" customFormat="1" ht="11.1" hidden="1" customHeight="1" x14ac:dyDescent="0.25">
      <c r="A202" s="2"/>
      <c r="B202" s="2"/>
      <c r="C202" s="2"/>
      <c r="D202" s="45"/>
      <c r="E202" s="45"/>
      <c r="F202" s="45"/>
      <c r="G202" s="45"/>
      <c r="H202" s="45"/>
      <c r="I202" s="45"/>
      <c r="J202" s="2"/>
      <c r="K202" s="202">
        <f t="shared" si="42"/>
        <v>0</v>
      </c>
      <c r="L202" s="202">
        <f t="shared" si="42"/>
        <v>0</v>
      </c>
      <c r="M202" s="2"/>
      <c r="N202" s="13"/>
      <c r="O202" s="13"/>
      <c r="P202" s="2"/>
      <c r="Q202" s="608"/>
      <c r="R202" s="591"/>
      <c r="S202" s="591"/>
      <c r="T202" s="591"/>
      <c r="U202" s="572"/>
      <c r="V202" s="572"/>
      <c r="W202" s="555"/>
      <c r="X202" s="526"/>
      <c r="Y202" s="341"/>
      <c r="Z202" s="341"/>
      <c r="AA202" s="341"/>
      <c r="AB202" s="341"/>
      <c r="AC202" s="321"/>
      <c r="AD202" s="342"/>
      <c r="AE202" s="342"/>
      <c r="AF202" s="342"/>
      <c r="AG202" s="342"/>
      <c r="AH202" s="322"/>
      <c r="AI202" s="279"/>
      <c r="AJ202" s="343"/>
      <c r="AK202" s="323"/>
      <c r="AL202" s="211"/>
      <c r="AM202" s="211"/>
      <c r="AN202" s="211"/>
      <c r="AO202" s="211"/>
      <c r="AP202" s="211"/>
      <c r="AQ202" s="197"/>
      <c r="AR202" s="312" t="e">
        <f t="shared" ca="1" si="50"/>
        <v>#DIV/0!</v>
      </c>
      <c r="AS202" s="144" t="e">
        <f t="shared" ca="1" si="40"/>
        <v>#DIV/0!</v>
      </c>
      <c r="AT202" s="34"/>
      <c r="AU202" s="34"/>
      <c r="AV202" s="34"/>
      <c r="AW202" s="34"/>
      <c r="AX202" s="34"/>
      <c r="AY202" s="34"/>
    </row>
    <row r="203" spans="1:51" s="144" customFormat="1" ht="23.1" customHeight="1" x14ac:dyDescent="0.25">
      <c r="A203" s="516" t="s">
        <v>986</v>
      </c>
      <c r="B203" s="2">
        <v>266</v>
      </c>
      <c r="C203" s="2" t="s">
        <v>336</v>
      </c>
      <c r="D203" s="5" t="s">
        <v>658</v>
      </c>
      <c r="E203" s="292">
        <f t="shared" ref="E203:F217" si="53">K203</f>
        <v>1100</v>
      </c>
      <c r="F203" s="293">
        <f t="shared" si="53"/>
        <v>700</v>
      </c>
      <c r="G203" s="101"/>
      <c r="H203" s="2"/>
      <c r="I203" s="45"/>
      <c r="J203" s="33"/>
      <c r="K203" s="202">
        <f t="shared" si="42"/>
        <v>1100</v>
      </c>
      <c r="L203" s="202">
        <f t="shared" si="42"/>
        <v>700</v>
      </c>
      <c r="M203" s="51"/>
      <c r="N203" s="13">
        <f t="shared" si="44"/>
        <v>1075</v>
      </c>
      <c r="O203" s="13">
        <f t="shared" si="45"/>
        <v>645</v>
      </c>
      <c r="P203" s="51"/>
      <c r="Q203" s="605">
        <v>430</v>
      </c>
      <c r="R203" s="587">
        <v>738.57</v>
      </c>
      <c r="S203" s="587">
        <v>738.57</v>
      </c>
      <c r="T203" s="587">
        <v>738.57</v>
      </c>
      <c r="U203" s="562">
        <v>738.57</v>
      </c>
      <c r="V203" s="562">
        <v>738.57</v>
      </c>
      <c r="W203" s="554">
        <v>738.57</v>
      </c>
      <c r="X203" s="522">
        <v>738.57</v>
      </c>
      <c r="Y203" s="398">
        <v>738.57</v>
      </c>
      <c r="Z203" s="398">
        <v>738.57</v>
      </c>
      <c r="AA203" s="398">
        <v>738.57</v>
      </c>
      <c r="AB203" s="398">
        <v>738.57</v>
      </c>
      <c r="AC203" s="436">
        <v>738.57</v>
      </c>
      <c r="AD203" s="399">
        <v>706.48531250000008</v>
      </c>
      <c r="AE203" s="399">
        <v>706.48531250000008</v>
      </c>
      <c r="AF203" s="371">
        <v>642.25937499999998</v>
      </c>
      <c r="AG203" s="303">
        <v>442.9375</v>
      </c>
      <c r="AH203" s="289">
        <v>442.9375</v>
      </c>
      <c r="AI203" s="277">
        <v>354.35</v>
      </c>
      <c r="AJ203" s="263">
        <v>354.35</v>
      </c>
      <c r="AK203" s="263">
        <v>354.35</v>
      </c>
      <c r="AL203" s="208">
        <v>316.38222000000002</v>
      </c>
      <c r="AM203" s="208">
        <v>316.38222000000002</v>
      </c>
      <c r="AN203" s="208">
        <v>316.38222000000002</v>
      </c>
      <c r="AO203" s="208">
        <v>316.38222000000002</v>
      </c>
      <c r="AP203" s="208">
        <v>285.33750000000003</v>
      </c>
      <c r="AQ203" s="190">
        <v>228.27</v>
      </c>
      <c r="AR203" s="312">
        <f t="shared" ca="1" si="50"/>
        <v>0.58220615513763074</v>
      </c>
      <c r="AS203" s="144">
        <f t="shared" ca="1" si="40"/>
        <v>0</v>
      </c>
      <c r="AT203" s="34"/>
      <c r="AU203" s="34"/>
      <c r="AV203" s="34"/>
      <c r="AW203" s="34"/>
      <c r="AX203" s="34"/>
      <c r="AY203" s="34"/>
    </row>
    <row r="204" spans="1:51" s="144" customFormat="1" ht="23.1" customHeight="1" x14ac:dyDescent="0.25">
      <c r="A204" s="516" t="s">
        <v>986</v>
      </c>
      <c r="B204" s="2">
        <v>267</v>
      </c>
      <c r="C204" s="2" t="s">
        <v>337</v>
      </c>
      <c r="D204" s="4" t="s">
        <v>692</v>
      </c>
      <c r="E204" s="116">
        <f t="shared" si="53"/>
        <v>2100</v>
      </c>
      <c r="F204" s="117">
        <f t="shared" si="53"/>
        <v>1300</v>
      </c>
      <c r="G204" s="101"/>
      <c r="H204" s="2"/>
      <c r="I204" s="45"/>
      <c r="J204" s="33"/>
      <c r="K204" s="202">
        <f t="shared" si="42"/>
        <v>2100</v>
      </c>
      <c r="L204" s="202">
        <f t="shared" si="42"/>
        <v>1300</v>
      </c>
      <c r="M204" s="51"/>
      <c r="N204" s="13">
        <f t="shared" si="44"/>
        <v>2075</v>
      </c>
      <c r="O204" s="13">
        <f t="shared" si="45"/>
        <v>1245</v>
      </c>
      <c r="P204" s="51"/>
      <c r="Q204" s="605">
        <v>830</v>
      </c>
      <c r="R204" s="587">
        <v>1233.01</v>
      </c>
      <c r="S204" s="587">
        <v>1233.01</v>
      </c>
      <c r="T204" s="587">
        <v>1233.01</v>
      </c>
      <c r="U204" s="562">
        <v>1233.01</v>
      </c>
      <c r="V204" s="562">
        <v>1233.01</v>
      </c>
      <c r="W204" s="554">
        <v>1233.01</v>
      </c>
      <c r="X204" s="522">
        <v>1233.01</v>
      </c>
      <c r="Y204" s="398">
        <v>1233.01</v>
      </c>
      <c r="Z204" s="398">
        <v>1233.01</v>
      </c>
      <c r="AA204" s="398">
        <v>1233.01</v>
      </c>
      <c r="AB204" s="398">
        <v>1233.01</v>
      </c>
      <c r="AC204" s="436">
        <v>1233.01</v>
      </c>
      <c r="AD204" s="399">
        <v>1179.42275</v>
      </c>
      <c r="AE204" s="399">
        <v>1179.42275</v>
      </c>
      <c r="AF204" s="371">
        <v>1072.2024999999999</v>
      </c>
      <c r="AG204" s="303">
        <v>739.44999999999993</v>
      </c>
      <c r="AH204" s="289">
        <v>739.44999999999993</v>
      </c>
      <c r="AI204" s="277">
        <v>591.55999999999995</v>
      </c>
      <c r="AJ204" s="263">
        <v>591.55999999999995</v>
      </c>
      <c r="AK204" s="263">
        <v>591.55999999999995</v>
      </c>
      <c r="AL204" s="208">
        <v>528.17687999999998</v>
      </c>
      <c r="AM204" s="208">
        <v>528.17687999999998</v>
      </c>
      <c r="AN204" s="208">
        <v>528.17687999999998</v>
      </c>
      <c r="AO204" s="208">
        <v>528.17687999999998</v>
      </c>
      <c r="AP204" s="208">
        <v>476.34999999999997</v>
      </c>
      <c r="AQ204" s="190">
        <v>381.08</v>
      </c>
      <c r="AR204" s="312">
        <f t="shared" ca="1" si="50"/>
        <v>0.67314944728753212</v>
      </c>
      <c r="AS204" s="144">
        <f t="shared" ca="1" si="40"/>
        <v>0</v>
      </c>
      <c r="AT204" s="34"/>
      <c r="AU204" s="34"/>
      <c r="AV204" s="34"/>
      <c r="AW204" s="34"/>
      <c r="AX204" s="34"/>
      <c r="AY204" s="34"/>
    </row>
    <row r="205" spans="1:51" s="144" customFormat="1" ht="3.95" customHeight="1" x14ac:dyDescent="0.25">
      <c r="A205" s="516" t="s">
        <v>986</v>
      </c>
      <c r="B205" s="2"/>
      <c r="C205" s="2"/>
      <c r="D205" s="136"/>
      <c r="E205" s="138"/>
      <c r="F205" s="139"/>
      <c r="G205" s="101"/>
      <c r="H205" s="2"/>
      <c r="I205" s="45"/>
      <c r="J205" s="33"/>
      <c r="K205" s="202">
        <f t="shared" si="42"/>
        <v>0</v>
      </c>
      <c r="L205" s="202">
        <f t="shared" si="42"/>
        <v>0</v>
      </c>
      <c r="M205" s="51"/>
      <c r="N205" s="13"/>
      <c r="O205" s="13"/>
      <c r="P205" s="51"/>
      <c r="Q205" s="605"/>
      <c r="R205" s="592"/>
      <c r="S205" s="592"/>
      <c r="T205" s="592"/>
      <c r="U205" s="554"/>
      <c r="V205" s="554"/>
      <c r="W205" s="554"/>
      <c r="X205" s="522"/>
      <c r="Y205" s="398"/>
      <c r="Z205" s="398"/>
      <c r="AA205" s="398"/>
      <c r="AB205" s="398"/>
      <c r="AC205" s="400"/>
      <c r="AD205" s="399"/>
      <c r="AE205" s="399"/>
      <c r="AF205" s="371"/>
      <c r="AG205" s="303"/>
      <c r="AH205" s="289"/>
      <c r="AI205" s="277"/>
      <c r="AJ205" s="263"/>
      <c r="AK205" s="263"/>
      <c r="AL205" s="208"/>
      <c r="AM205" s="208"/>
      <c r="AN205" s="208"/>
      <c r="AO205" s="208"/>
      <c r="AP205" s="208"/>
      <c r="AQ205" s="190"/>
      <c r="AR205" s="312" t="e">
        <f t="shared" ca="1" si="50"/>
        <v>#DIV/0!</v>
      </c>
      <c r="AS205" s="144" t="e">
        <f t="shared" ca="1" si="40"/>
        <v>#DIV/0!</v>
      </c>
      <c r="AT205" s="34"/>
      <c r="AU205" s="34"/>
      <c r="AV205" s="34"/>
      <c r="AW205" s="34"/>
      <c r="AX205" s="34"/>
      <c r="AY205" s="34"/>
    </row>
    <row r="206" spans="1:51" s="144" customFormat="1" ht="23.1" customHeight="1" x14ac:dyDescent="0.25">
      <c r="A206" s="516" t="s">
        <v>986</v>
      </c>
      <c r="B206" s="2">
        <v>4752</v>
      </c>
      <c r="C206" s="2" t="s">
        <v>501</v>
      </c>
      <c r="D206" s="4" t="s">
        <v>249</v>
      </c>
      <c r="E206" s="116">
        <f t="shared" si="53"/>
        <v>2900</v>
      </c>
      <c r="F206" s="117">
        <f t="shared" si="53"/>
        <v>1800</v>
      </c>
      <c r="G206" s="101"/>
      <c r="H206" s="2"/>
      <c r="I206" s="45"/>
      <c r="J206" s="33"/>
      <c r="K206" s="202">
        <f t="shared" si="42"/>
        <v>2900</v>
      </c>
      <c r="L206" s="202">
        <f t="shared" si="42"/>
        <v>1800</v>
      </c>
      <c r="M206" s="51"/>
      <c r="N206" s="13">
        <f t="shared" si="44"/>
        <v>2880</v>
      </c>
      <c r="O206" s="13">
        <f t="shared" si="45"/>
        <v>1728</v>
      </c>
      <c r="P206" s="51"/>
      <c r="Q206" s="605">
        <v>1152</v>
      </c>
      <c r="R206" s="601">
        <v>1379</v>
      </c>
      <c r="S206" s="587">
        <v>1379</v>
      </c>
      <c r="T206" s="587">
        <v>1379</v>
      </c>
      <c r="U206" s="562">
        <v>1379</v>
      </c>
      <c r="V206" s="562">
        <v>1379</v>
      </c>
      <c r="W206" s="554">
        <v>1379</v>
      </c>
      <c r="X206" s="522">
        <v>1379</v>
      </c>
      <c r="Y206" s="398">
        <v>1379</v>
      </c>
      <c r="Z206" s="398">
        <v>1149.47</v>
      </c>
      <c r="AA206" s="398">
        <v>1149.47</v>
      </c>
      <c r="AB206" s="398">
        <v>1149.47</v>
      </c>
      <c r="AC206" s="436">
        <v>1149.47</v>
      </c>
      <c r="AD206" s="399">
        <v>1099.4973</v>
      </c>
      <c r="AE206" s="399">
        <v>1099.4973</v>
      </c>
      <c r="AF206" s="371">
        <v>999.54300000000001</v>
      </c>
      <c r="AG206" s="303">
        <v>689.34</v>
      </c>
      <c r="AH206" s="289">
        <v>692.5</v>
      </c>
      <c r="AI206" s="277">
        <v>554</v>
      </c>
      <c r="AJ206" s="272">
        <v>554</v>
      </c>
      <c r="AK206" s="263">
        <v>551.47</v>
      </c>
      <c r="AL206" s="208">
        <v>492.37649999999996</v>
      </c>
      <c r="AM206" s="208">
        <v>492.37649999999996</v>
      </c>
      <c r="AN206" s="208">
        <v>492.37649999999996</v>
      </c>
      <c r="AO206" s="208">
        <v>492.37649999999996</v>
      </c>
      <c r="AP206" s="208">
        <v>444.0625</v>
      </c>
      <c r="AQ206" s="190">
        <v>355.25</v>
      </c>
      <c r="AR206" s="312">
        <f t="shared" ca="1" si="50"/>
        <v>0.83538796229151557</v>
      </c>
      <c r="AS206" s="144">
        <f t="shared" ref="AS206:AS269" ca="1" si="54">IF(AR206&gt;1,"IIIIIIII",0)</f>
        <v>0</v>
      </c>
      <c r="AT206" s="34"/>
      <c r="AU206" s="34"/>
      <c r="AV206" s="34"/>
      <c r="AW206" s="34"/>
      <c r="AX206" s="34"/>
      <c r="AY206" s="34"/>
    </row>
    <row r="207" spans="1:51" s="144" customFormat="1" ht="23.1" customHeight="1" x14ac:dyDescent="0.25">
      <c r="A207" s="516" t="s">
        <v>986</v>
      </c>
      <c r="B207" s="2">
        <v>4753</v>
      </c>
      <c r="C207" s="2" t="s">
        <v>502</v>
      </c>
      <c r="D207" s="4" t="s">
        <v>248</v>
      </c>
      <c r="E207" s="116">
        <f t="shared" si="53"/>
        <v>4100</v>
      </c>
      <c r="F207" s="117">
        <f t="shared" si="53"/>
        <v>2500</v>
      </c>
      <c r="G207" s="101"/>
      <c r="H207" s="2"/>
      <c r="I207" s="45"/>
      <c r="J207" s="33"/>
      <c r="K207" s="202">
        <f t="shared" ref="K207:L269" si="55">MROUND(N207+48,100)</f>
        <v>4100</v>
      </c>
      <c r="L207" s="202">
        <f t="shared" si="55"/>
        <v>2500</v>
      </c>
      <c r="M207" s="51"/>
      <c r="N207" s="13">
        <f t="shared" si="44"/>
        <v>4027.5</v>
      </c>
      <c r="O207" s="13">
        <f t="shared" si="45"/>
        <v>2416.5</v>
      </c>
      <c r="P207" s="51"/>
      <c r="Q207" s="605">
        <v>1611</v>
      </c>
      <c r="R207" s="601">
        <v>2095.4499999999998</v>
      </c>
      <c r="S207" s="587">
        <v>2095.4499999999998</v>
      </c>
      <c r="T207" s="587">
        <v>2095.4499999999998</v>
      </c>
      <c r="U207" s="562">
        <v>2095.4499999999998</v>
      </c>
      <c r="V207" s="562">
        <v>2095.4499999999998</v>
      </c>
      <c r="W207" s="554">
        <v>2095.4499999999998</v>
      </c>
      <c r="X207" s="522">
        <v>2095.4499999999998</v>
      </c>
      <c r="Y207" s="398">
        <v>2095.4499999999998</v>
      </c>
      <c r="Z207" s="398">
        <v>1746.93</v>
      </c>
      <c r="AA207" s="398">
        <v>1746.93</v>
      </c>
      <c r="AB207" s="398">
        <v>1746.93</v>
      </c>
      <c r="AC207" s="436">
        <v>1746.93</v>
      </c>
      <c r="AD207" s="399">
        <v>1670.9858000000004</v>
      </c>
      <c r="AE207" s="399">
        <v>1670.9858000000004</v>
      </c>
      <c r="AF207" s="371">
        <v>1519.0780000000002</v>
      </c>
      <c r="AG207" s="303">
        <v>1047.6400000000001</v>
      </c>
      <c r="AH207" s="289">
        <v>1048.75</v>
      </c>
      <c r="AI207" s="277">
        <v>839</v>
      </c>
      <c r="AJ207" s="272">
        <v>839</v>
      </c>
      <c r="AK207" s="263">
        <v>838.11</v>
      </c>
      <c r="AL207" s="208">
        <v>748.30139999999994</v>
      </c>
      <c r="AM207" s="208">
        <v>748.30139999999994</v>
      </c>
      <c r="AN207" s="208">
        <v>748.30139999999994</v>
      </c>
      <c r="AO207" s="208">
        <v>748.30139999999994</v>
      </c>
      <c r="AP207" s="208">
        <v>674.875</v>
      </c>
      <c r="AQ207" s="190">
        <v>539.9</v>
      </c>
      <c r="AR207" s="312">
        <f t="shared" ca="1" si="50"/>
        <v>0.76880860912930404</v>
      </c>
      <c r="AS207" s="144">
        <f t="shared" ca="1" si="54"/>
        <v>0</v>
      </c>
      <c r="AT207" s="34"/>
      <c r="AU207" s="34"/>
      <c r="AV207" s="34"/>
      <c r="AW207" s="34"/>
      <c r="AX207" s="34"/>
      <c r="AY207" s="34"/>
    </row>
    <row r="208" spans="1:51" s="144" customFormat="1" ht="23.1" customHeight="1" x14ac:dyDescent="0.25">
      <c r="A208" s="516" t="s">
        <v>986</v>
      </c>
      <c r="B208" s="2">
        <v>4754</v>
      </c>
      <c r="C208" s="2" t="s">
        <v>503</v>
      </c>
      <c r="D208" s="4" t="s">
        <v>247</v>
      </c>
      <c r="E208" s="116">
        <f t="shared" si="53"/>
        <v>6800</v>
      </c>
      <c r="F208" s="117">
        <f t="shared" si="53"/>
        <v>4100</v>
      </c>
      <c r="G208" s="101"/>
      <c r="H208" s="2"/>
      <c r="I208" s="45"/>
      <c r="J208" s="33"/>
      <c r="K208" s="202">
        <f t="shared" si="55"/>
        <v>6800</v>
      </c>
      <c r="L208" s="202">
        <f t="shared" si="55"/>
        <v>4100</v>
      </c>
      <c r="M208" s="51"/>
      <c r="N208" s="13">
        <f t="shared" si="44"/>
        <v>6705</v>
      </c>
      <c r="O208" s="13">
        <f t="shared" si="45"/>
        <v>4023</v>
      </c>
      <c r="P208" s="51"/>
      <c r="Q208" s="605">
        <v>2682</v>
      </c>
      <c r="R208" s="601">
        <v>3307.53</v>
      </c>
      <c r="S208" s="587">
        <v>3307.53</v>
      </c>
      <c r="T208" s="587">
        <v>3307.53</v>
      </c>
      <c r="U208" s="562">
        <v>3307.53</v>
      </c>
      <c r="V208" s="562">
        <v>3307.53</v>
      </c>
      <c r="W208" s="554">
        <v>3307.53</v>
      </c>
      <c r="X208" s="522">
        <v>3307.53</v>
      </c>
      <c r="Y208" s="398">
        <v>3307.53</v>
      </c>
      <c r="Z208" s="398">
        <v>2758.37</v>
      </c>
      <c r="AA208" s="398">
        <v>2758.37</v>
      </c>
      <c r="AB208" s="398">
        <v>2758.37</v>
      </c>
      <c r="AC208" s="436">
        <v>2758.37</v>
      </c>
      <c r="AD208" s="399">
        <v>2638.4171000000006</v>
      </c>
      <c r="AE208" s="399">
        <v>2638.4171000000006</v>
      </c>
      <c r="AF208" s="371">
        <v>2398.5610000000001</v>
      </c>
      <c r="AG208" s="303">
        <v>1654.18</v>
      </c>
      <c r="AH208" s="289">
        <v>1655</v>
      </c>
      <c r="AI208" s="277">
        <v>1324</v>
      </c>
      <c r="AJ208" s="272">
        <v>1324</v>
      </c>
      <c r="AK208" s="263">
        <v>1323.34</v>
      </c>
      <c r="AL208" s="208">
        <v>1181.5649999999998</v>
      </c>
      <c r="AM208" s="208">
        <v>1181.5649999999998</v>
      </c>
      <c r="AN208" s="208">
        <v>1181.5649999999998</v>
      </c>
      <c r="AO208" s="208">
        <v>1181.5649999999998</v>
      </c>
      <c r="AP208" s="208">
        <v>1065.625</v>
      </c>
      <c r="AQ208" s="190">
        <v>852.5</v>
      </c>
      <c r="AR208" s="312">
        <f t="shared" ca="1" si="50"/>
        <v>0.81087699884808295</v>
      </c>
      <c r="AS208" s="144">
        <f t="shared" ca="1" si="54"/>
        <v>0</v>
      </c>
      <c r="AT208" s="34"/>
      <c r="AU208" s="34"/>
      <c r="AV208" s="34"/>
      <c r="AW208" s="34"/>
      <c r="AX208" s="34"/>
      <c r="AY208" s="34"/>
    </row>
    <row r="209" spans="1:51" s="144" customFormat="1" ht="23.1" customHeight="1" x14ac:dyDescent="0.25">
      <c r="A209" s="516" t="s">
        <v>986</v>
      </c>
      <c r="B209" s="2">
        <v>4755</v>
      </c>
      <c r="C209" s="2" t="s">
        <v>504</v>
      </c>
      <c r="D209" s="4" t="s">
        <v>250</v>
      </c>
      <c r="E209" s="116">
        <f t="shared" si="53"/>
        <v>11400</v>
      </c>
      <c r="F209" s="117">
        <f t="shared" si="53"/>
        <v>6900</v>
      </c>
      <c r="G209" s="101"/>
      <c r="H209" s="2"/>
      <c r="I209" s="45"/>
      <c r="J209" s="33"/>
      <c r="K209" s="202">
        <f t="shared" si="55"/>
        <v>11400</v>
      </c>
      <c r="L209" s="202">
        <f t="shared" si="55"/>
        <v>6900</v>
      </c>
      <c r="M209" s="51"/>
      <c r="N209" s="13">
        <f t="shared" si="44"/>
        <v>11340</v>
      </c>
      <c r="O209" s="13">
        <f t="shared" si="45"/>
        <v>6804</v>
      </c>
      <c r="P209" s="51"/>
      <c r="Q209" s="605">
        <v>4536</v>
      </c>
      <c r="R209" s="587">
        <v>5295.09</v>
      </c>
      <c r="S209" s="587">
        <v>5295.09</v>
      </c>
      <c r="T209" s="587">
        <v>5295.09</v>
      </c>
      <c r="U209" s="562">
        <v>5295.09</v>
      </c>
      <c r="V209" s="562">
        <v>5295.09</v>
      </c>
      <c r="W209" s="554">
        <v>5295.09</v>
      </c>
      <c r="X209" s="522">
        <v>5295.09</v>
      </c>
      <c r="Y209" s="398">
        <v>5295.09</v>
      </c>
      <c r="Z209" s="398">
        <v>4414.32</v>
      </c>
      <c r="AA209" s="398">
        <v>4414.32</v>
      </c>
      <c r="AB209" s="398">
        <v>4414.32</v>
      </c>
      <c r="AC209" s="436">
        <v>4414.32</v>
      </c>
      <c r="AD209" s="399">
        <v>4222.3797000000004</v>
      </c>
      <c r="AE209" s="399">
        <v>4222.3797000000004</v>
      </c>
      <c r="AF209" s="371">
        <v>3838.527</v>
      </c>
      <c r="AG209" s="303">
        <v>2647.26</v>
      </c>
      <c r="AH209" s="289">
        <v>2647.5</v>
      </c>
      <c r="AI209" s="277">
        <v>2118</v>
      </c>
      <c r="AJ209" s="272">
        <v>2118</v>
      </c>
      <c r="AK209" s="263">
        <v>2117.81</v>
      </c>
      <c r="AL209" s="208">
        <v>1890.9059399999999</v>
      </c>
      <c r="AM209" s="208">
        <v>1890.9059399999999</v>
      </c>
      <c r="AN209" s="208">
        <v>1890.9059399999999</v>
      </c>
      <c r="AO209" s="208">
        <v>1890.9059399999999</v>
      </c>
      <c r="AP209" s="208">
        <v>1705.3625</v>
      </c>
      <c r="AQ209" s="190">
        <v>1364.29</v>
      </c>
      <c r="AR209" s="312">
        <f t="shared" ca="1" si="50"/>
        <v>0.85664266329750771</v>
      </c>
      <c r="AS209" s="144">
        <f t="shared" ca="1" si="54"/>
        <v>0</v>
      </c>
      <c r="AT209" s="34"/>
      <c r="AU209" s="34"/>
      <c r="AV209" s="34"/>
      <c r="AW209" s="34"/>
      <c r="AX209" s="34"/>
      <c r="AY209" s="34"/>
    </row>
    <row r="210" spans="1:51" s="144" customFormat="1" ht="3.95" customHeight="1" x14ac:dyDescent="0.25">
      <c r="A210" s="2"/>
      <c r="B210" s="2"/>
      <c r="C210" s="2"/>
      <c r="D210" s="136"/>
      <c r="E210" s="138"/>
      <c r="F210" s="139"/>
      <c r="G210" s="101"/>
      <c r="H210" s="2"/>
      <c r="I210" s="45"/>
      <c r="J210" s="33"/>
      <c r="K210" s="202">
        <f t="shared" si="55"/>
        <v>0</v>
      </c>
      <c r="L210" s="202">
        <f t="shared" si="55"/>
        <v>0</v>
      </c>
      <c r="M210" s="2"/>
      <c r="N210" s="13"/>
      <c r="O210" s="13"/>
      <c r="P210" s="2"/>
      <c r="Q210" s="606">
        <v>45663</v>
      </c>
      <c r="R210" s="588">
        <v>45589</v>
      </c>
      <c r="S210" s="588">
        <v>45589</v>
      </c>
      <c r="T210" s="588">
        <v>45589</v>
      </c>
      <c r="U210" s="571">
        <v>45569</v>
      </c>
      <c r="V210" s="571">
        <v>45569</v>
      </c>
      <c r="W210" s="553">
        <v>45483</v>
      </c>
      <c r="X210" s="476">
        <v>45455</v>
      </c>
      <c r="Y210" s="476">
        <v>45425</v>
      </c>
      <c r="Z210" s="476">
        <v>45394</v>
      </c>
      <c r="AA210" s="473">
        <v>220324</v>
      </c>
      <c r="AB210" s="398"/>
      <c r="AC210" s="400"/>
      <c r="AD210" s="400"/>
      <c r="AE210" s="400"/>
      <c r="AF210" s="332"/>
      <c r="AG210" s="332"/>
      <c r="AH210" s="330"/>
      <c r="AI210" s="280"/>
      <c r="AJ210" s="339"/>
      <c r="AK210" s="331"/>
      <c r="AL210" s="237"/>
      <c r="AM210" s="237"/>
      <c r="AN210" s="237"/>
      <c r="AO210" s="237"/>
      <c r="AP210" s="237"/>
      <c r="AQ210" s="240"/>
      <c r="AR210" s="312">
        <f t="shared" ca="1" si="50"/>
        <v>1.0016231985786044</v>
      </c>
      <c r="AS210" s="144" t="str">
        <f t="shared" ca="1" si="54"/>
        <v>IIIIIIII</v>
      </c>
      <c r="AT210" s="34"/>
      <c r="AU210" s="34"/>
      <c r="AV210" s="34"/>
      <c r="AW210" s="34"/>
      <c r="AX210" s="34"/>
      <c r="AY210" s="34"/>
    </row>
    <row r="211" spans="1:51" s="144" customFormat="1" ht="23.1" customHeight="1" x14ac:dyDescent="0.25">
      <c r="A211" s="449" t="s">
        <v>238</v>
      </c>
      <c r="B211" s="2">
        <v>1968</v>
      </c>
      <c r="C211" s="2" t="s">
        <v>446</v>
      </c>
      <c r="D211" s="4" t="s">
        <v>782</v>
      </c>
      <c r="E211" s="116">
        <f t="shared" si="53"/>
        <v>3900</v>
      </c>
      <c r="F211" s="117">
        <f t="shared" si="53"/>
        <v>2300</v>
      </c>
      <c r="G211" s="101"/>
      <c r="H211" s="2"/>
      <c r="I211" s="45"/>
      <c r="J211" s="33"/>
      <c r="K211" s="202">
        <f t="shared" si="55"/>
        <v>3900</v>
      </c>
      <c r="L211" s="202">
        <f t="shared" si="55"/>
        <v>2300</v>
      </c>
      <c r="M211" s="51"/>
      <c r="N211" s="13">
        <f t="shared" ref="N211:N277" si="56">Q211*$N$7</f>
        <v>3828.4249999999997</v>
      </c>
      <c r="O211" s="13">
        <f t="shared" ref="O211:O277" si="57">Q211*$O$7</f>
        <v>2297.0549999999998</v>
      </c>
      <c r="P211" s="51"/>
      <c r="Q211" s="605">
        <v>1531.37</v>
      </c>
      <c r="R211" s="587">
        <v>1531.37</v>
      </c>
      <c r="S211" s="587">
        <v>1531.37</v>
      </c>
      <c r="T211" s="587">
        <v>1531.37</v>
      </c>
      <c r="U211" s="562">
        <v>1392.15</v>
      </c>
      <c r="V211" s="562">
        <v>1392.15</v>
      </c>
      <c r="W211" s="554">
        <v>1392.15</v>
      </c>
      <c r="X211" s="477">
        <v>1392.15</v>
      </c>
      <c r="Y211" s="477">
        <v>1392.15</v>
      </c>
      <c r="Z211" s="477">
        <v>1392.15</v>
      </c>
      <c r="AA211" s="450">
        <v>1289.0240000000001</v>
      </c>
      <c r="AB211" s="450">
        <v>1289.0240000000001</v>
      </c>
      <c r="AC211" s="436">
        <v>1171.8399999999999</v>
      </c>
      <c r="AD211" s="409">
        <v>1171.8399999999999</v>
      </c>
      <c r="AE211" s="409">
        <v>1171.8399999999999</v>
      </c>
      <c r="AF211" s="368">
        <v>1069.2</v>
      </c>
      <c r="AG211" s="305">
        <v>855.36</v>
      </c>
      <c r="AH211" s="289">
        <v>786.71249999999998</v>
      </c>
      <c r="AI211" s="277">
        <v>629.37</v>
      </c>
      <c r="AJ211" s="263">
        <v>629.37</v>
      </c>
      <c r="AK211" s="263">
        <v>629.37</v>
      </c>
      <c r="AL211" s="208">
        <v>566.41661999999997</v>
      </c>
      <c r="AM211" s="208">
        <v>566.41661999999997</v>
      </c>
      <c r="AN211" s="208">
        <v>566.41661999999997</v>
      </c>
      <c r="AO211" s="208">
        <v>566.41661999999997</v>
      </c>
      <c r="AP211" s="208">
        <v>510.83750000000003</v>
      </c>
      <c r="AQ211" s="190">
        <v>408.67</v>
      </c>
      <c r="AR211" s="312">
        <f t="shared" ca="1" si="50"/>
        <v>1</v>
      </c>
      <c r="AS211" s="144">
        <f t="shared" ca="1" si="54"/>
        <v>0</v>
      </c>
      <c r="AT211" s="34"/>
      <c r="AU211" s="34"/>
      <c r="AV211" s="34"/>
      <c r="AW211" s="34"/>
      <c r="AX211" s="34"/>
      <c r="AY211" s="34"/>
    </row>
    <row r="212" spans="1:51" s="144" customFormat="1" ht="23.1" customHeight="1" x14ac:dyDescent="0.25">
      <c r="A212" s="449" t="s">
        <v>238</v>
      </c>
      <c r="B212" s="2">
        <v>1969</v>
      </c>
      <c r="C212" s="2" t="s">
        <v>447</v>
      </c>
      <c r="D212" s="4" t="s">
        <v>783</v>
      </c>
      <c r="E212" s="116">
        <f t="shared" si="53"/>
        <v>4100</v>
      </c>
      <c r="F212" s="117">
        <f t="shared" si="53"/>
        <v>2500</v>
      </c>
      <c r="G212" s="101"/>
      <c r="H212" s="2"/>
      <c r="I212" s="45"/>
      <c r="J212" s="33"/>
      <c r="K212" s="202">
        <f t="shared" si="55"/>
        <v>4100</v>
      </c>
      <c r="L212" s="202">
        <f t="shared" si="55"/>
        <v>2500</v>
      </c>
      <c r="M212" s="51"/>
      <c r="N212" s="13">
        <f t="shared" si="56"/>
        <v>4079.3</v>
      </c>
      <c r="O212" s="13">
        <f t="shared" si="57"/>
        <v>2447.58</v>
      </c>
      <c r="P212" s="51"/>
      <c r="Q212" s="605">
        <v>1631.72</v>
      </c>
      <c r="R212" s="587">
        <v>1631.72</v>
      </c>
      <c r="S212" s="587">
        <v>1631.72</v>
      </c>
      <c r="T212" s="587">
        <v>1631.72</v>
      </c>
      <c r="U212" s="562">
        <v>1483.38</v>
      </c>
      <c r="V212" s="562">
        <v>1483.38</v>
      </c>
      <c r="W212" s="554">
        <v>1483.38</v>
      </c>
      <c r="X212" s="477">
        <v>1483.38</v>
      </c>
      <c r="Y212" s="477">
        <v>1483.38</v>
      </c>
      <c r="Z212" s="477">
        <v>1483.38</v>
      </c>
      <c r="AA212" s="450">
        <v>1373.5</v>
      </c>
      <c r="AB212" s="450">
        <v>1302.2239999999999</v>
      </c>
      <c r="AC212" s="436">
        <v>1183.8399999999999</v>
      </c>
      <c r="AD212" s="409">
        <v>1183.8399999999999</v>
      </c>
      <c r="AE212" s="409">
        <v>1183.8399999999999</v>
      </c>
      <c r="AF212" s="368">
        <v>1139.9124999999999</v>
      </c>
      <c r="AG212" s="303">
        <v>911.93</v>
      </c>
      <c r="AH212" s="289">
        <v>838.17499999999995</v>
      </c>
      <c r="AI212" s="277">
        <v>670.54</v>
      </c>
      <c r="AJ212" s="263">
        <v>670.54</v>
      </c>
      <c r="AK212" s="263">
        <v>670.54</v>
      </c>
      <c r="AL212" s="208">
        <v>603.54755999999998</v>
      </c>
      <c r="AM212" s="208">
        <v>603.54755999999998</v>
      </c>
      <c r="AN212" s="208">
        <v>603.54755999999998</v>
      </c>
      <c r="AO212" s="208">
        <v>603.54755999999998</v>
      </c>
      <c r="AP212" s="208">
        <v>544.32499999999993</v>
      </c>
      <c r="AQ212" s="190">
        <v>435.46</v>
      </c>
      <c r="AR212" s="312">
        <f t="shared" ca="1" si="50"/>
        <v>1</v>
      </c>
      <c r="AS212" s="144">
        <f t="shared" ca="1" si="54"/>
        <v>0</v>
      </c>
      <c r="AT212" s="34"/>
      <c r="AU212" s="34"/>
      <c r="AV212" s="34"/>
      <c r="AW212" s="34"/>
      <c r="AX212" s="34"/>
      <c r="AY212" s="34"/>
    </row>
    <row r="213" spans="1:51" s="144" customFormat="1" ht="23.1" customHeight="1" x14ac:dyDescent="0.25">
      <c r="A213" s="449" t="s">
        <v>238</v>
      </c>
      <c r="B213" s="2">
        <v>1970</v>
      </c>
      <c r="C213" s="2" t="s">
        <v>448</v>
      </c>
      <c r="D213" s="4" t="s">
        <v>784</v>
      </c>
      <c r="E213" s="116">
        <f t="shared" si="53"/>
        <v>5700</v>
      </c>
      <c r="F213" s="117">
        <f t="shared" si="53"/>
        <v>3400</v>
      </c>
      <c r="G213" s="101"/>
      <c r="H213" s="2"/>
      <c r="I213" s="45"/>
      <c r="J213" s="33"/>
      <c r="K213" s="202">
        <f t="shared" si="55"/>
        <v>5700</v>
      </c>
      <c r="L213" s="202">
        <f t="shared" si="55"/>
        <v>3400</v>
      </c>
      <c r="M213" s="51"/>
      <c r="N213" s="13">
        <f t="shared" si="56"/>
        <v>5651.8499999999995</v>
      </c>
      <c r="O213" s="13">
        <f t="shared" si="57"/>
        <v>3391.1099999999997</v>
      </c>
      <c r="P213" s="51"/>
      <c r="Q213" s="605">
        <v>2260.7399999999998</v>
      </c>
      <c r="R213" s="587">
        <v>2260.7399999999998</v>
      </c>
      <c r="S213" s="587">
        <v>2260.7399999999998</v>
      </c>
      <c r="T213" s="587">
        <v>2260.7399999999998</v>
      </c>
      <c r="U213" s="562">
        <v>2055.2139999999999</v>
      </c>
      <c r="V213" s="562">
        <v>2055.2139999999999</v>
      </c>
      <c r="W213" s="554">
        <v>2055.2139999999999</v>
      </c>
      <c r="X213" s="477">
        <v>2055.2139999999999</v>
      </c>
      <c r="Y213" s="477">
        <v>2055.2139999999999</v>
      </c>
      <c r="Z213" s="477">
        <v>2055.2139999999999</v>
      </c>
      <c r="AA213" s="450">
        <v>1902.9780000000001</v>
      </c>
      <c r="AB213" s="450">
        <v>1902.9780000000001</v>
      </c>
      <c r="AC213" s="436">
        <v>1729.98</v>
      </c>
      <c r="AD213" s="409">
        <v>1729.98</v>
      </c>
      <c r="AE213" s="409">
        <v>1729.98</v>
      </c>
      <c r="AF213" s="368">
        <v>1578.45</v>
      </c>
      <c r="AG213" s="305">
        <v>1262.76</v>
      </c>
      <c r="AH213" s="289">
        <v>1161.39375</v>
      </c>
      <c r="AI213" s="277">
        <v>929.11500000000001</v>
      </c>
      <c r="AJ213" s="263">
        <v>929.11500000000001</v>
      </c>
      <c r="AK213" s="263">
        <v>929.11500000000001</v>
      </c>
      <c r="AL213" s="208">
        <v>836.21537999999998</v>
      </c>
      <c r="AM213" s="208">
        <v>836.21537999999998</v>
      </c>
      <c r="AN213" s="208">
        <v>836.21537999999998</v>
      </c>
      <c r="AO213" s="208">
        <v>836.21537999999998</v>
      </c>
      <c r="AP213" s="208">
        <v>754.16250000000002</v>
      </c>
      <c r="AQ213" s="190">
        <v>603.33000000000004</v>
      </c>
      <c r="AR213" s="312">
        <f t="shared" ca="1" si="50"/>
        <v>1</v>
      </c>
      <c r="AS213" s="144">
        <f t="shared" ca="1" si="54"/>
        <v>0</v>
      </c>
      <c r="AT213" s="34"/>
      <c r="AU213" s="34"/>
      <c r="AV213" s="34"/>
      <c r="AW213" s="34"/>
      <c r="AX213" s="34"/>
      <c r="AY213" s="34"/>
    </row>
    <row r="214" spans="1:51" s="144" customFormat="1" ht="23.1" customHeight="1" x14ac:dyDescent="0.25">
      <c r="A214" s="449" t="s">
        <v>238</v>
      </c>
      <c r="B214" s="2">
        <v>1971</v>
      </c>
      <c r="C214" s="2" t="s">
        <v>449</v>
      </c>
      <c r="D214" s="4" t="s">
        <v>785</v>
      </c>
      <c r="E214" s="116">
        <f t="shared" si="53"/>
        <v>8700</v>
      </c>
      <c r="F214" s="117">
        <f t="shared" si="53"/>
        <v>5200</v>
      </c>
      <c r="G214" s="101"/>
      <c r="H214" s="2"/>
      <c r="I214" s="45"/>
      <c r="J214" s="33"/>
      <c r="K214" s="202">
        <f t="shared" si="55"/>
        <v>8700</v>
      </c>
      <c r="L214" s="202">
        <f t="shared" si="55"/>
        <v>5200</v>
      </c>
      <c r="M214" s="51"/>
      <c r="N214" s="13">
        <f t="shared" si="56"/>
        <v>8635.5</v>
      </c>
      <c r="O214" s="13">
        <f t="shared" si="57"/>
        <v>5181.2999999999993</v>
      </c>
      <c r="P214" s="51"/>
      <c r="Q214" s="605">
        <v>3454.2</v>
      </c>
      <c r="R214" s="587">
        <v>3454.2</v>
      </c>
      <c r="S214" s="587">
        <v>3454.2</v>
      </c>
      <c r="T214" s="587">
        <v>3454.2</v>
      </c>
      <c r="U214" s="562">
        <v>3140.18</v>
      </c>
      <c r="V214" s="562">
        <v>3140.18</v>
      </c>
      <c r="W214" s="554">
        <v>3140.18</v>
      </c>
      <c r="X214" s="477">
        <v>3140.18</v>
      </c>
      <c r="Y214" s="477">
        <v>3140.18</v>
      </c>
      <c r="Z214" s="477">
        <v>3140.18</v>
      </c>
      <c r="AA214" s="450">
        <v>2907.5750000000003</v>
      </c>
      <c r="AB214" s="450">
        <v>2907.5750000000003</v>
      </c>
      <c r="AC214" s="436">
        <v>2643.25</v>
      </c>
      <c r="AD214" s="409">
        <v>2643.25</v>
      </c>
      <c r="AE214" s="409">
        <v>2643.25</v>
      </c>
      <c r="AF214" s="368">
        <v>2411.7250000000004</v>
      </c>
      <c r="AG214" s="305">
        <v>1929.38</v>
      </c>
      <c r="AH214" s="289">
        <v>1774.52</v>
      </c>
      <c r="AI214" s="277">
        <v>1419.616</v>
      </c>
      <c r="AJ214" s="263">
        <v>1419.616</v>
      </c>
      <c r="AK214" s="263">
        <v>1419.616</v>
      </c>
      <c r="AL214" s="208">
        <v>1277.6563799999999</v>
      </c>
      <c r="AM214" s="208">
        <v>1277.6563799999999</v>
      </c>
      <c r="AN214" s="208">
        <v>1277.6563799999999</v>
      </c>
      <c r="AO214" s="208">
        <v>1277.6563799999999</v>
      </c>
      <c r="AP214" s="208">
        <v>1152.2875000000001</v>
      </c>
      <c r="AQ214" s="190">
        <v>921.83</v>
      </c>
      <c r="AR214" s="312">
        <f t="shared" ca="1" si="50"/>
        <v>1</v>
      </c>
      <c r="AS214" s="144">
        <f t="shared" ca="1" si="54"/>
        <v>0</v>
      </c>
      <c r="AT214" s="34"/>
      <c r="AU214" s="34"/>
      <c r="AV214" s="34"/>
      <c r="AW214" s="34"/>
      <c r="AX214" s="34"/>
      <c r="AY214" s="34"/>
    </row>
    <row r="215" spans="1:51" s="144" customFormat="1" ht="23.1" customHeight="1" x14ac:dyDescent="0.25">
      <c r="A215" s="449" t="s">
        <v>238</v>
      </c>
      <c r="B215" s="2">
        <v>1972</v>
      </c>
      <c r="C215" s="2" t="s">
        <v>450</v>
      </c>
      <c r="D215" s="4" t="s">
        <v>786</v>
      </c>
      <c r="E215" s="116">
        <f t="shared" si="53"/>
        <v>11500</v>
      </c>
      <c r="F215" s="117">
        <f t="shared" si="53"/>
        <v>6900</v>
      </c>
      <c r="G215" s="101"/>
      <c r="H215" s="2"/>
      <c r="I215" s="45"/>
      <c r="J215" s="33"/>
      <c r="K215" s="202">
        <f t="shared" si="55"/>
        <v>11500</v>
      </c>
      <c r="L215" s="202">
        <f t="shared" si="55"/>
        <v>6900</v>
      </c>
      <c r="M215" s="51"/>
      <c r="N215" s="13">
        <f t="shared" si="56"/>
        <v>11476.975</v>
      </c>
      <c r="O215" s="13">
        <f t="shared" si="57"/>
        <v>6886.1849999999995</v>
      </c>
      <c r="P215" s="51"/>
      <c r="Q215" s="605">
        <v>4590.79</v>
      </c>
      <c r="R215" s="587">
        <v>4590.79</v>
      </c>
      <c r="S215" s="587">
        <v>4590.79</v>
      </c>
      <c r="T215" s="587">
        <v>4590.79</v>
      </c>
      <c r="U215" s="562">
        <v>4173.4399999999996</v>
      </c>
      <c r="V215" s="562">
        <v>4173.4399999999996</v>
      </c>
      <c r="W215" s="554">
        <v>4173.4399999999996</v>
      </c>
      <c r="X215" s="477">
        <v>4173.4399999999996</v>
      </c>
      <c r="Y215" s="477">
        <v>4173.4399999999996</v>
      </c>
      <c r="Z215" s="477">
        <v>4173.4399999999996</v>
      </c>
      <c r="AA215" s="450">
        <v>3864.3</v>
      </c>
      <c r="AB215" s="450">
        <v>3864.3</v>
      </c>
      <c r="AC215" s="436">
        <v>3513</v>
      </c>
      <c r="AD215" s="409">
        <v>3513</v>
      </c>
      <c r="AE215" s="409">
        <v>3513</v>
      </c>
      <c r="AF215" s="368">
        <v>3205.2874999999999</v>
      </c>
      <c r="AG215" s="305">
        <v>2564.23</v>
      </c>
      <c r="AH215" s="289">
        <v>2358.4137500000002</v>
      </c>
      <c r="AI215" s="277">
        <v>1886.7310000000002</v>
      </c>
      <c r="AJ215" s="263">
        <v>1886.7310000000002</v>
      </c>
      <c r="AK215" s="263">
        <v>1886.7310000000002</v>
      </c>
      <c r="AL215" s="208">
        <v>1698.0579</v>
      </c>
      <c r="AM215" s="208">
        <v>1698.0579</v>
      </c>
      <c r="AN215" s="208">
        <v>1698.0579</v>
      </c>
      <c r="AO215" s="208">
        <v>1698.0579</v>
      </c>
      <c r="AP215" s="208">
        <v>1531.4375</v>
      </c>
      <c r="AQ215" s="190">
        <v>1225.1500000000001</v>
      </c>
      <c r="AR215" s="312">
        <f t="shared" ca="1" si="50"/>
        <v>1</v>
      </c>
      <c r="AS215" s="144">
        <f t="shared" ca="1" si="54"/>
        <v>0</v>
      </c>
      <c r="AT215" s="34"/>
      <c r="AU215" s="34"/>
      <c r="AV215" s="34"/>
      <c r="AW215" s="34"/>
      <c r="AX215" s="34"/>
      <c r="AY215" s="34"/>
    </row>
    <row r="216" spans="1:51" s="144" customFormat="1" ht="23.1" customHeight="1" x14ac:dyDescent="0.25">
      <c r="A216" s="449" t="s">
        <v>238</v>
      </c>
      <c r="B216" s="2">
        <v>1973</v>
      </c>
      <c r="C216" s="2" t="s">
        <v>451</v>
      </c>
      <c r="D216" s="4" t="s">
        <v>787</v>
      </c>
      <c r="E216" s="116">
        <f t="shared" si="53"/>
        <v>20900</v>
      </c>
      <c r="F216" s="117">
        <f t="shared" si="53"/>
        <v>12600</v>
      </c>
      <c r="G216" s="101"/>
      <c r="H216" s="2"/>
      <c r="I216" s="45"/>
      <c r="J216" s="33"/>
      <c r="K216" s="202">
        <f t="shared" si="55"/>
        <v>20900</v>
      </c>
      <c r="L216" s="202">
        <f t="shared" si="55"/>
        <v>12600</v>
      </c>
      <c r="M216" s="51"/>
      <c r="N216" s="13">
        <f t="shared" si="56"/>
        <v>20880.55</v>
      </c>
      <c r="O216" s="13">
        <f t="shared" si="57"/>
        <v>12528.329999999998</v>
      </c>
      <c r="P216" s="51"/>
      <c r="Q216" s="605">
        <v>8352.2199999999993</v>
      </c>
      <c r="R216" s="587">
        <v>8352.2199999999993</v>
      </c>
      <c r="S216" s="587">
        <v>8352.2199999999993</v>
      </c>
      <c r="T216" s="587">
        <v>8352.2199999999993</v>
      </c>
      <c r="U216" s="562">
        <v>7593</v>
      </c>
      <c r="V216" s="562">
        <v>7593</v>
      </c>
      <c r="W216" s="568">
        <v>7593</v>
      </c>
      <c r="X216" s="477">
        <v>7592.92</v>
      </c>
      <c r="Y216" s="477">
        <v>7592.92</v>
      </c>
      <c r="Z216" s="477">
        <v>7592.92</v>
      </c>
      <c r="AA216" s="450">
        <v>7030.4740000000011</v>
      </c>
      <c r="AB216" s="450">
        <v>7030.4740000000011</v>
      </c>
      <c r="AC216" s="436">
        <v>6391.34</v>
      </c>
      <c r="AD216" s="409">
        <v>6391.34</v>
      </c>
      <c r="AE216" s="409">
        <v>6391.34</v>
      </c>
      <c r="AF216" s="368">
        <v>5831.5124999999998</v>
      </c>
      <c r="AG216" s="305">
        <v>4665.21</v>
      </c>
      <c r="AH216" s="289">
        <v>4290.7425000000003</v>
      </c>
      <c r="AI216" s="277">
        <v>3432.5940000000001</v>
      </c>
      <c r="AJ216" s="263">
        <v>3432.5940000000001</v>
      </c>
      <c r="AK216" s="263">
        <v>3432.5940000000001</v>
      </c>
      <c r="AL216" s="208">
        <v>3089.3385599999997</v>
      </c>
      <c r="AM216" s="208">
        <v>3089.3385599999997</v>
      </c>
      <c r="AN216" s="208">
        <v>3089.3385599999997</v>
      </c>
      <c r="AO216" s="208">
        <v>3089.3385599999997</v>
      </c>
      <c r="AP216" s="208">
        <v>2786.2</v>
      </c>
      <c r="AQ216" s="190">
        <v>2228.96</v>
      </c>
      <c r="AR216" s="312">
        <f t="shared" ca="1" si="50"/>
        <v>1</v>
      </c>
      <c r="AS216" s="144">
        <f t="shared" ca="1" si="54"/>
        <v>0</v>
      </c>
      <c r="AT216" s="34"/>
      <c r="AU216" s="34"/>
      <c r="AV216" s="34"/>
      <c r="AW216" s="34"/>
      <c r="AX216" s="34"/>
      <c r="AY216" s="34"/>
    </row>
    <row r="217" spans="1:51" s="144" customFormat="1" ht="23.1" customHeight="1" x14ac:dyDescent="0.25">
      <c r="A217" s="449" t="s">
        <v>238</v>
      </c>
      <c r="B217" s="2">
        <v>1974</v>
      </c>
      <c r="C217" s="2" t="s">
        <v>452</v>
      </c>
      <c r="D217" s="4" t="s">
        <v>788</v>
      </c>
      <c r="E217" s="116">
        <f t="shared" si="53"/>
        <v>26200</v>
      </c>
      <c r="F217" s="117">
        <f t="shared" si="53"/>
        <v>15800</v>
      </c>
      <c r="G217" s="101"/>
      <c r="H217" s="2"/>
      <c r="I217" s="45"/>
      <c r="J217" s="33"/>
      <c r="K217" s="202">
        <f t="shared" si="55"/>
        <v>26200</v>
      </c>
      <c r="L217" s="202">
        <f t="shared" si="55"/>
        <v>15800</v>
      </c>
      <c r="M217" s="51"/>
      <c r="N217" s="13">
        <f t="shared" si="56"/>
        <v>26185</v>
      </c>
      <c r="O217" s="13">
        <f t="shared" si="57"/>
        <v>15711</v>
      </c>
      <c r="P217" s="51"/>
      <c r="Q217" s="605">
        <v>10474</v>
      </c>
      <c r="R217" s="587">
        <v>10474</v>
      </c>
      <c r="S217" s="587">
        <v>10474</v>
      </c>
      <c r="T217" s="587">
        <v>10474</v>
      </c>
      <c r="U217" s="562">
        <v>9521.68</v>
      </c>
      <c r="V217" s="562">
        <v>9521.68</v>
      </c>
      <c r="W217" s="554">
        <v>9521.68</v>
      </c>
      <c r="X217" s="477">
        <v>9521.68</v>
      </c>
      <c r="Y217" s="477">
        <v>9521.68</v>
      </c>
      <c r="Z217" s="477">
        <v>9521.68</v>
      </c>
      <c r="AA217" s="450">
        <v>8816.2470000000012</v>
      </c>
      <c r="AB217" s="450">
        <v>8816.2470000000012</v>
      </c>
      <c r="AC217" s="436">
        <v>8014.77</v>
      </c>
      <c r="AD217" s="409">
        <v>8014.77</v>
      </c>
      <c r="AE217" s="409">
        <v>8014.77</v>
      </c>
      <c r="AF217" s="368">
        <v>7312.75</v>
      </c>
      <c r="AG217" s="305">
        <v>5850.2</v>
      </c>
      <c r="AH217" s="289">
        <v>5380.6775000000007</v>
      </c>
      <c r="AI217" s="277">
        <v>4304.5420000000004</v>
      </c>
      <c r="AJ217" s="263">
        <v>4304.5420000000004</v>
      </c>
      <c r="AK217" s="263">
        <v>4304.5420000000004</v>
      </c>
      <c r="AL217" s="208">
        <v>3874.1056199999998</v>
      </c>
      <c r="AM217" s="208">
        <v>3874.1056199999998</v>
      </c>
      <c r="AN217" s="208">
        <v>3874.1056199999998</v>
      </c>
      <c r="AO217" s="208">
        <v>3874.1056199999998</v>
      </c>
      <c r="AP217" s="208">
        <v>3493.9625000000001</v>
      </c>
      <c r="AQ217" s="190">
        <v>2795.17</v>
      </c>
      <c r="AR217" s="312">
        <f t="shared" ca="1" si="50"/>
        <v>1</v>
      </c>
      <c r="AS217" s="144">
        <f t="shared" ca="1" si="54"/>
        <v>0</v>
      </c>
      <c r="AT217" s="34"/>
      <c r="AU217" s="34"/>
      <c r="AV217" s="34"/>
      <c r="AW217" s="34"/>
      <c r="AX217" s="34"/>
      <c r="AY217" s="34"/>
    </row>
    <row r="218" spans="1:51" s="144" customFormat="1" ht="3.95" customHeight="1" x14ac:dyDescent="0.25">
      <c r="A218" s="2"/>
      <c r="B218" s="2"/>
      <c r="C218" s="2"/>
      <c r="D218" s="136"/>
      <c r="E218" s="138"/>
      <c r="F218" s="139"/>
      <c r="G218" s="101"/>
      <c r="H218" s="2"/>
      <c r="I218" s="45"/>
      <c r="J218" s="33"/>
      <c r="K218" s="202">
        <f t="shared" si="55"/>
        <v>0</v>
      </c>
      <c r="L218" s="202">
        <f t="shared" si="55"/>
        <v>0</v>
      </c>
      <c r="M218" s="51"/>
      <c r="N218" s="13"/>
      <c r="O218" s="13"/>
      <c r="P218" s="51"/>
      <c r="Q218" s="398"/>
      <c r="R218" s="398"/>
      <c r="S218" s="398"/>
      <c r="T218" s="398"/>
      <c r="U218" s="398"/>
      <c r="V218" s="398"/>
      <c r="W218" s="398"/>
      <c r="X218" s="398"/>
      <c r="Y218" s="398"/>
      <c r="Z218" s="398"/>
      <c r="AA218" s="398"/>
      <c r="AB218" s="398"/>
      <c r="AC218" s="400"/>
      <c r="AD218" s="401"/>
      <c r="AE218" s="401"/>
      <c r="AF218" s="368"/>
      <c r="AG218" s="305"/>
      <c r="AH218" s="289"/>
      <c r="AI218" s="277"/>
      <c r="AJ218" s="263"/>
      <c r="AK218" s="263"/>
      <c r="AL218" s="208"/>
      <c r="AM218" s="208"/>
      <c r="AN218" s="208"/>
      <c r="AO218" s="208"/>
      <c r="AP218" s="208"/>
      <c r="AQ218" s="190"/>
      <c r="AR218" s="312" t="e">
        <f t="shared" ca="1" si="50"/>
        <v>#DIV/0!</v>
      </c>
      <c r="AS218" s="144" t="e">
        <f t="shared" ca="1" si="54"/>
        <v>#DIV/0!</v>
      </c>
      <c r="AT218" s="34"/>
      <c r="AU218" s="34"/>
      <c r="AV218" s="34"/>
      <c r="AW218" s="34"/>
      <c r="AX218" s="34"/>
      <c r="AY218" s="34"/>
    </row>
    <row r="219" spans="1:51" s="144" customFormat="1" ht="23.1" customHeight="1" x14ac:dyDescent="0.25">
      <c r="A219" s="449" t="s">
        <v>238</v>
      </c>
      <c r="B219" s="2"/>
      <c r="C219" s="2" t="s">
        <v>673</v>
      </c>
      <c r="D219" s="4" t="s">
        <v>946</v>
      </c>
      <c r="E219" s="116">
        <f t="shared" ref="E219:F224" si="58">K219</f>
        <v>17200</v>
      </c>
      <c r="F219" s="117">
        <f t="shared" si="58"/>
        <v>10400</v>
      </c>
      <c r="G219" s="101"/>
      <c r="H219" s="2"/>
      <c r="I219" s="45"/>
      <c r="J219" s="33"/>
      <c r="K219" s="202">
        <f t="shared" si="55"/>
        <v>17200</v>
      </c>
      <c r="L219" s="202">
        <f t="shared" si="55"/>
        <v>10400</v>
      </c>
      <c r="M219" s="51"/>
      <c r="N219" s="13">
        <f t="shared" ref="N219:N220" si="59">Q219*$N$7</f>
        <v>17186.824999999997</v>
      </c>
      <c r="O219" s="13">
        <f t="shared" ref="O219:O220" si="60">Q219*$O$7</f>
        <v>10312.094999999999</v>
      </c>
      <c r="P219" s="51"/>
      <c r="Q219" s="610">
        <v>6874.73</v>
      </c>
      <c r="R219" s="590">
        <v>6874.73</v>
      </c>
      <c r="S219" s="590">
        <v>6874.73</v>
      </c>
      <c r="T219" s="590">
        <v>6874.73</v>
      </c>
      <c r="U219" s="580">
        <v>6249.76</v>
      </c>
      <c r="V219" s="580">
        <v>6249.76</v>
      </c>
      <c r="W219" s="561">
        <v>6249.76</v>
      </c>
      <c r="X219" s="479">
        <v>6249.76</v>
      </c>
      <c r="Y219" s="479"/>
      <c r="Z219" s="479"/>
      <c r="AA219" s="398"/>
      <c r="AB219" s="398"/>
      <c r="AC219" s="400"/>
      <c r="AD219" s="409"/>
      <c r="AE219" s="409"/>
      <c r="AF219" s="368"/>
      <c r="AG219" s="305"/>
      <c r="AH219" s="289"/>
      <c r="AI219" s="277"/>
      <c r="AJ219" s="263"/>
      <c r="AK219" s="263"/>
      <c r="AL219" s="242"/>
      <c r="AM219" s="234"/>
      <c r="AN219" s="208"/>
      <c r="AO219" s="208"/>
      <c r="AP219" s="208"/>
      <c r="AQ219" s="190">
        <v>4106</v>
      </c>
      <c r="AR219" s="312">
        <f t="shared" ca="1" si="50"/>
        <v>1</v>
      </c>
      <c r="AS219" s="144">
        <f t="shared" ca="1" si="54"/>
        <v>0</v>
      </c>
      <c r="AT219" s="34"/>
      <c r="AU219" s="34"/>
      <c r="AV219" s="34"/>
      <c r="AW219" s="34"/>
      <c r="AX219" s="34"/>
      <c r="AY219" s="34"/>
    </row>
    <row r="220" spans="1:51" s="144" customFormat="1" ht="23.1" customHeight="1" x14ac:dyDescent="0.25">
      <c r="A220" s="449"/>
      <c r="B220" s="2"/>
      <c r="C220" s="2" t="s">
        <v>673</v>
      </c>
      <c r="D220" s="4" t="s">
        <v>947</v>
      </c>
      <c r="E220" s="116">
        <f t="shared" si="58"/>
        <v>19300</v>
      </c>
      <c r="F220" s="117">
        <f t="shared" si="58"/>
        <v>11600</v>
      </c>
      <c r="G220" s="101"/>
      <c r="H220" s="2"/>
      <c r="I220" s="45"/>
      <c r="J220" s="33"/>
      <c r="K220" s="202">
        <f t="shared" si="55"/>
        <v>19300</v>
      </c>
      <c r="L220" s="202">
        <f t="shared" si="55"/>
        <v>11600</v>
      </c>
      <c r="M220" s="51"/>
      <c r="N220" s="13">
        <f t="shared" si="59"/>
        <v>19227.974999999999</v>
      </c>
      <c r="O220" s="13">
        <f t="shared" si="60"/>
        <v>11536.785</v>
      </c>
      <c r="P220" s="51"/>
      <c r="Q220" s="610">
        <v>7691.19</v>
      </c>
      <c r="R220" s="590">
        <v>7691.19</v>
      </c>
      <c r="S220" s="590">
        <v>7691.19</v>
      </c>
      <c r="T220" s="590">
        <v>7691.19</v>
      </c>
      <c r="U220" s="580">
        <v>6991.98</v>
      </c>
      <c r="V220" s="580">
        <v>6991.98</v>
      </c>
      <c r="W220" s="561">
        <v>6991.98</v>
      </c>
      <c r="X220" s="479">
        <v>6991.98</v>
      </c>
      <c r="Y220" s="479"/>
      <c r="Z220" s="479"/>
      <c r="AA220" s="398"/>
      <c r="AB220" s="398"/>
      <c r="AC220" s="400"/>
      <c r="AD220" s="409"/>
      <c r="AE220" s="409"/>
      <c r="AF220" s="368"/>
      <c r="AG220" s="305"/>
      <c r="AH220" s="289"/>
      <c r="AI220" s="277"/>
      <c r="AJ220" s="263"/>
      <c r="AK220" s="263"/>
      <c r="AL220" s="242"/>
      <c r="AM220" s="234"/>
      <c r="AN220" s="208"/>
      <c r="AO220" s="208"/>
      <c r="AP220" s="208"/>
      <c r="AQ220" s="190">
        <v>4106</v>
      </c>
      <c r="AR220" s="312">
        <f t="shared" ca="1" si="50"/>
        <v>1</v>
      </c>
      <c r="AS220" s="144">
        <f t="shared" ca="1" si="54"/>
        <v>0</v>
      </c>
      <c r="AT220" s="34"/>
      <c r="AU220" s="34"/>
      <c r="AV220" s="34"/>
      <c r="AW220" s="34"/>
      <c r="AX220" s="34"/>
      <c r="AY220" s="34"/>
    </row>
    <row r="221" spans="1:51" s="144" customFormat="1" ht="23.1" customHeight="1" x14ac:dyDescent="0.25">
      <c r="A221" s="449"/>
      <c r="B221" s="2"/>
      <c r="C221" s="2" t="s">
        <v>673</v>
      </c>
      <c r="D221" s="4" t="s">
        <v>674</v>
      </c>
      <c r="E221" s="116">
        <f t="shared" si="58"/>
        <v>38500</v>
      </c>
      <c r="F221" s="117">
        <f t="shared" si="58"/>
        <v>23100</v>
      </c>
      <c r="G221" s="101"/>
      <c r="H221" s="2"/>
      <c r="I221" s="45"/>
      <c r="J221" s="33"/>
      <c r="K221" s="202">
        <f t="shared" si="55"/>
        <v>38500</v>
      </c>
      <c r="L221" s="202">
        <f t="shared" si="55"/>
        <v>23100</v>
      </c>
      <c r="M221" s="51"/>
      <c r="N221" s="13">
        <f t="shared" si="56"/>
        <v>38461.625</v>
      </c>
      <c r="O221" s="13">
        <f t="shared" si="57"/>
        <v>23076.974999999999</v>
      </c>
      <c r="P221" s="51"/>
      <c r="Q221" s="610">
        <v>15384.65</v>
      </c>
      <c r="R221" s="590">
        <v>15384.65</v>
      </c>
      <c r="S221" s="590">
        <v>15384.65</v>
      </c>
      <c r="T221" s="590">
        <v>15384.65</v>
      </c>
      <c r="U221" s="580">
        <v>13986.04</v>
      </c>
      <c r="V221" s="580">
        <v>13986.04</v>
      </c>
      <c r="W221" s="561">
        <v>13986.04</v>
      </c>
      <c r="X221" s="479">
        <v>13986.04</v>
      </c>
      <c r="Y221" s="479">
        <v>13986.04</v>
      </c>
      <c r="Z221" s="479">
        <v>13986.04</v>
      </c>
      <c r="AA221" s="398">
        <v>12997.303</v>
      </c>
      <c r="AB221" s="398">
        <v>12997.303</v>
      </c>
      <c r="AC221" s="400">
        <v>11815.73</v>
      </c>
      <c r="AD221" s="409">
        <v>11815.73</v>
      </c>
      <c r="AE221" s="409">
        <v>11815.73</v>
      </c>
      <c r="AF221" s="368">
        <v>10741.575000000001</v>
      </c>
      <c r="AG221" s="305">
        <v>8593.26</v>
      </c>
      <c r="AH221" s="289">
        <v>7904.6</v>
      </c>
      <c r="AI221" s="277">
        <v>6323.68</v>
      </c>
      <c r="AJ221" s="263">
        <v>6323.68</v>
      </c>
      <c r="AK221" s="263">
        <v>6323.68</v>
      </c>
      <c r="AL221" s="242">
        <v>5690.9159999999993</v>
      </c>
      <c r="AM221" s="234"/>
      <c r="AN221" s="208"/>
      <c r="AO221" s="208"/>
      <c r="AP221" s="208"/>
      <c r="AQ221" s="190">
        <v>4106</v>
      </c>
      <c r="AR221" s="312">
        <f t="shared" ca="1" si="50"/>
        <v>1</v>
      </c>
      <c r="AS221" s="144">
        <f t="shared" ca="1" si="54"/>
        <v>0</v>
      </c>
      <c r="AT221" s="34"/>
      <c r="AU221" s="34"/>
      <c r="AV221" s="34"/>
      <c r="AW221" s="34"/>
      <c r="AX221" s="34"/>
      <c r="AY221" s="34"/>
    </row>
    <row r="222" spans="1:51" s="144" customFormat="1" ht="3.95" customHeight="1" x14ac:dyDescent="0.25">
      <c r="A222" s="2"/>
      <c r="B222" s="2"/>
      <c r="C222" s="2"/>
      <c r="D222" s="136"/>
      <c r="E222" s="138"/>
      <c r="F222" s="139"/>
      <c r="G222" s="101"/>
      <c r="H222" s="2"/>
      <c r="I222" s="45"/>
      <c r="J222" s="33"/>
      <c r="K222" s="202">
        <f t="shared" si="55"/>
        <v>0</v>
      </c>
      <c r="L222" s="202">
        <f t="shared" si="55"/>
        <v>0</v>
      </c>
      <c r="M222" s="51"/>
      <c r="N222" s="13"/>
      <c r="O222" s="13"/>
      <c r="P222" s="51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  <c r="AB222" s="398"/>
      <c r="AC222" s="400"/>
      <c r="AD222" s="399"/>
      <c r="AE222" s="399"/>
      <c r="AF222" s="367"/>
      <c r="AG222" s="303"/>
      <c r="AH222" s="289"/>
      <c r="AI222" s="277"/>
      <c r="AJ222" s="272"/>
      <c r="AK222" s="263"/>
      <c r="AL222" s="208"/>
      <c r="AM222" s="208"/>
      <c r="AN222" s="208"/>
      <c r="AO222" s="208"/>
      <c r="AP222" s="208"/>
      <c r="AQ222" s="190"/>
      <c r="AR222" s="312" t="e">
        <f t="shared" ca="1" si="50"/>
        <v>#DIV/0!</v>
      </c>
      <c r="AS222" s="144" t="e">
        <f t="shared" ca="1" si="54"/>
        <v>#DIV/0!</v>
      </c>
      <c r="AT222" s="34"/>
      <c r="AU222" s="34"/>
      <c r="AV222" s="34"/>
      <c r="AW222" s="34"/>
      <c r="AX222" s="34"/>
      <c r="AY222" s="34"/>
    </row>
    <row r="223" spans="1:51" s="144" customFormat="1" ht="23.1" customHeight="1" x14ac:dyDescent="0.25">
      <c r="A223" s="516" t="s">
        <v>986</v>
      </c>
      <c r="B223" s="2"/>
      <c r="C223" s="2" t="s">
        <v>657</v>
      </c>
      <c r="D223" s="4" t="s">
        <v>670</v>
      </c>
      <c r="E223" s="116">
        <f t="shared" si="58"/>
        <v>2900</v>
      </c>
      <c r="F223" s="117">
        <f t="shared" si="58"/>
        <v>1800</v>
      </c>
      <c r="G223" s="101"/>
      <c r="H223" s="2"/>
      <c r="I223" s="45"/>
      <c r="J223" s="33"/>
      <c r="K223" s="202">
        <f t="shared" si="55"/>
        <v>2900</v>
      </c>
      <c r="L223" s="202">
        <f t="shared" si="55"/>
        <v>1800</v>
      </c>
      <c r="M223" s="51"/>
      <c r="N223" s="13">
        <f t="shared" si="56"/>
        <v>2850</v>
      </c>
      <c r="O223" s="13">
        <f t="shared" si="57"/>
        <v>1710</v>
      </c>
      <c r="P223" s="51"/>
      <c r="Q223" s="605">
        <v>1140</v>
      </c>
      <c r="R223" s="587">
        <v>1864.35</v>
      </c>
      <c r="S223" s="587">
        <v>1864.35</v>
      </c>
      <c r="T223" s="587">
        <v>1864.35</v>
      </c>
      <c r="U223" s="562">
        <v>1864.35</v>
      </c>
      <c r="V223" s="562">
        <v>1864.35</v>
      </c>
      <c r="W223" s="554">
        <v>1864.35</v>
      </c>
      <c r="X223" s="522">
        <v>1864.35</v>
      </c>
      <c r="Y223" s="398">
        <v>1864.35</v>
      </c>
      <c r="Z223" s="398">
        <v>1864.35</v>
      </c>
      <c r="AA223" s="398">
        <v>1864.35</v>
      </c>
      <c r="AB223" s="398">
        <v>1864.35</v>
      </c>
      <c r="AC223" s="436">
        <v>1864.35</v>
      </c>
      <c r="AD223" s="399">
        <v>1783.2698124999999</v>
      </c>
      <c r="AE223" s="399">
        <v>1783.2698124999999</v>
      </c>
      <c r="AF223" s="371">
        <v>1621.1543749999998</v>
      </c>
      <c r="AG223" s="303">
        <v>1118.0374999999999</v>
      </c>
      <c r="AH223" s="289">
        <v>1118.0374999999999</v>
      </c>
      <c r="AI223" s="277">
        <v>894.43</v>
      </c>
      <c r="AJ223" s="263">
        <v>894.43</v>
      </c>
      <c r="AK223" s="263">
        <v>894.43</v>
      </c>
      <c r="AL223" s="208">
        <v>726</v>
      </c>
      <c r="AM223" s="234">
        <v>726</v>
      </c>
      <c r="AN223" s="208">
        <v>726</v>
      </c>
      <c r="AO223" s="208"/>
      <c r="AP223" s="208"/>
      <c r="AQ223" s="190"/>
      <c r="AR223" s="312">
        <f t="shared" ca="1" si="50"/>
        <v>0.61147316759192216</v>
      </c>
      <c r="AS223" s="144">
        <f t="shared" ca="1" si="54"/>
        <v>0</v>
      </c>
      <c r="AT223" s="34"/>
      <c r="AU223" s="34"/>
      <c r="AV223" s="34"/>
      <c r="AW223" s="34"/>
      <c r="AX223" s="34"/>
      <c r="AY223" s="34"/>
    </row>
    <row r="224" spans="1:51" s="144" customFormat="1" ht="23.1" customHeight="1" x14ac:dyDescent="0.25">
      <c r="A224" s="516" t="s">
        <v>986</v>
      </c>
      <c r="B224" s="2"/>
      <c r="C224" s="2" t="s">
        <v>657</v>
      </c>
      <c r="D224" s="4" t="s">
        <v>726</v>
      </c>
      <c r="E224" s="116">
        <f t="shared" si="58"/>
        <v>5000</v>
      </c>
      <c r="F224" s="117">
        <f t="shared" si="58"/>
        <v>3000</v>
      </c>
      <c r="G224" s="101"/>
      <c r="H224" s="2"/>
      <c r="I224" s="45"/>
      <c r="J224" s="33"/>
      <c r="K224" s="202">
        <f t="shared" si="55"/>
        <v>5000</v>
      </c>
      <c r="L224" s="202">
        <f t="shared" si="55"/>
        <v>3000</v>
      </c>
      <c r="M224" s="51"/>
      <c r="N224" s="13">
        <f t="shared" si="56"/>
        <v>4950</v>
      </c>
      <c r="O224" s="13">
        <f t="shared" si="57"/>
        <v>2970</v>
      </c>
      <c r="P224" s="51"/>
      <c r="Q224" s="605">
        <v>1980</v>
      </c>
      <c r="R224" s="587">
        <v>3081.55</v>
      </c>
      <c r="S224" s="587">
        <v>3081.55</v>
      </c>
      <c r="T224" s="587">
        <v>3081.55</v>
      </c>
      <c r="U224" s="562">
        <v>3081.55</v>
      </c>
      <c r="V224" s="562">
        <v>3081.55</v>
      </c>
      <c r="W224" s="554">
        <v>3081.55</v>
      </c>
      <c r="X224" s="522">
        <v>3081.55</v>
      </c>
      <c r="Y224" s="398">
        <v>3081.55</v>
      </c>
      <c r="Z224" s="398">
        <v>3081.55</v>
      </c>
      <c r="AA224" s="398">
        <v>3081.55</v>
      </c>
      <c r="AB224" s="398">
        <v>3081.55</v>
      </c>
      <c r="AC224" s="436">
        <v>3081.55</v>
      </c>
      <c r="AD224" s="399">
        <v>2947.56</v>
      </c>
      <c r="AE224" s="399">
        <v>2947.56</v>
      </c>
      <c r="AF224" s="371">
        <v>2679.6</v>
      </c>
      <c r="AG224" s="303">
        <v>1848</v>
      </c>
      <c r="AH224" s="289">
        <v>1848</v>
      </c>
      <c r="AI224" s="277">
        <v>1478.4</v>
      </c>
      <c r="AJ224" s="263">
        <v>1478.4</v>
      </c>
      <c r="AK224" s="263">
        <v>1478.4</v>
      </c>
      <c r="AL224" s="208">
        <v>1200</v>
      </c>
      <c r="AM224" s="234">
        <v>1200</v>
      </c>
      <c r="AN224" s="208">
        <v>1200</v>
      </c>
      <c r="AO224" s="208"/>
      <c r="AP224" s="208"/>
      <c r="AQ224" s="190"/>
      <c r="AR224" s="312">
        <f t="shared" ca="1" si="50"/>
        <v>0.64253378981356779</v>
      </c>
      <c r="AS224" s="144">
        <f t="shared" ca="1" si="54"/>
        <v>0</v>
      </c>
      <c r="AT224" s="34"/>
      <c r="AU224" s="34"/>
      <c r="AV224" s="34"/>
      <c r="AW224" s="34"/>
      <c r="AX224" s="34"/>
      <c r="AY224" s="34"/>
    </row>
    <row r="225" spans="1:51" s="144" customFormat="1" ht="9.9499999999999993" hidden="1" customHeight="1" x14ac:dyDescent="0.25">
      <c r="A225" s="2"/>
      <c r="B225" s="2"/>
      <c r="C225" s="2"/>
      <c r="D225" s="136"/>
      <c r="E225" s="138"/>
      <c r="F225" s="139"/>
      <c r="G225" s="101"/>
      <c r="H225" s="2"/>
      <c r="I225" s="45"/>
      <c r="J225" s="33"/>
      <c r="K225" s="202">
        <f t="shared" si="55"/>
        <v>0</v>
      </c>
      <c r="L225" s="202">
        <f t="shared" si="55"/>
        <v>0</v>
      </c>
      <c r="M225" s="51"/>
      <c r="N225" s="13"/>
      <c r="O225" s="13"/>
      <c r="P225" s="51"/>
      <c r="Q225" s="398"/>
      <c r="R225" s="398"/>
      <c r="S225" s="398"/>
      <c r="T225" s="398"/>
      <c r="U225" s="398"/>
      <c r="V225" s="398"/>
      <c r="W225" s="398"/>
      <c r="X225" s="398"/>
      <c r="Y225" s="398"/>
      <c r="Z225" s="398"/>
      <c r="AA225" s="398"/>
      <c r="AB225" s="398"/>
      <c r="AC225" s="400"/>
      <c r="AD225" s="398"/>
      <c r="AE225" s="398"/>
      <c r="AF225" s="333"/>
      <c r="AG225" s="333"/>
      <c r="AH225" s="330"/>
      <c r="AI225" s="277"/>
      <c r="AJ225" s="234"/>
      <c r="AK225" s="234"/>
      <c r="AL225" s="234"/>
      <c r="AM225" s="234"/>
      <c r="AN225" s="208"/>
      <c r="AO225" s="208"/>
      <c r="AP225" s="208"/>
      <c r="AQ225" s="190"/>
      <c r="AR225" s="312"/>
      <c r="AS225" s="144">
        <f t="shared" si="54"/>
        <v>0</v>
      </c>
      <c r="AT225" s="34"/>
      <c r="AU225" s="34"/>
      <c r="AV225" s="34"/>
      <c r="AW225" s="34"/>
      <c r="AX225" s="34"/>
      <c r="AY225" s="34"/>
    </row>
    <row r="226" spans="1:51" s="66" customFormat="1" ht="23.1" customHeight="1" x14ac:dyDescent="0.25">
      <c r="A226" s="2"/>
      <c r="B226" s="2"/>
      <c r="C226" s="2"/>
      <c r="D226" s="615" t="s">
        <v>837</v>
      </c>
      <c r="E226" s="615"/>
      <c r="F226" s="615"/>
      <c r="G226" s="615"/>
      <c r="H226" s="615"/>
      <c r="I226" s="615"/>
      <c r="J226" s="33"/>
      <c r="K226" s="202">
        <f t="shared" si="55"/>
        <v>0</v>
      </c>
      <c r="L226" s="202">
        <f t="shared" si="55"/>
        <v>0</v>
      </c>
      <c r="M226" s="51"/>
      <c r="N226" s="13"/>
      <c r="O226" s="13"/>
      <c r="P226" s="63"/>
      <c r="Q226" s="606">
        <v>45663</v>
      </c>
      <c r="R226" s="588">
        <v>45589</v>
      </c>
      <c r="S226" s="588">
        <v>45589</v>
      </c>
      <c r="T226" s="588">
        <v>45589</v>
      </c>
      <c r="U226" s="571">
        <v>45569</v>
      </c>
      <c r="V226" s="571">
        <v>45569</v>
      </c>
      <c r="W226" s="476">
        <v>45483</v>
      </c>
      <c r="X226" s="476">
        <v>45455</v>
      </c>
      <c r="Y226" s="476">
        <v>45425</v>
      </c>
      <c r="Z226" s="476">
        <v>45394</v>
      </c>
      <c r="AA226" s="473">
        <v>220324</v>
      </c>
      <c r="AB226" s="398"/>
      <c r="AC226" s="400"/>
      <c r="AD226" s="401"/>
      <c r="AE226" s="401"/>
      <c r="AF226" s="368"/>
      <c r="AG226" s="305"/>
      <c r="AH226" s="289"/>
      <c r="AI226" s="277"/>
      <c r="AJ226" s="263"/>
      <c r="AK226" s="263"/>
      <c r="AL226" s="208"/>
      <c r="AM226" s="208"/>
      <c r="AN226" s="208"/>
      <c r="AO226" s="208"/>
      <c r="AP226" s="208"/>
      <c r="AQ226" s="192"/>
      <c r="AR226" s="312"/>
      <c r="AS226" s="144"/>
    </row>
    <row r="227" spans="1:51" s="66" customFormat="1" ht="23.1" customHeight="1" x14ac:dyDescent="0.25">
      <c r="A227" s="516" t="s">
        <v>986</v>
      </c>
      <c r="B227" s="2"/>
      <c r="C227" s="2" t="s">
        <v>702</v>
      </c>
      <c r="D227" s="4" t="s">
        <v>693</v>
      </c>
      <c r="E227" s="116">
        <f t="shared" ref="E227:F228" si="61">K227</f>
        <v>700</v>
      </c>
      <c r="F227" s="117">
        <f t="shared" si="61"/>
        <v>400</v>
      </c>
      <c r="G227" s="101"/>
      <c r="H227" s="2"/>
      <c r="I227" s="2"/>
      <c r="J227" s="33"/>
      <c r="K227" s="202">
        <f t="shared" si="55"/>
        <v>700</v>
      </c>
      <c r="L227" s="202">
        <f t="shared" si="55"/>
        <v>400</v>
      </c>
      <c r="M227" s="51"/>
      <c r="N227" s="13">
        <f t="shared" si="56"/>
        <v>625</v>
      </c>
      <c r="O227" s="13">
        <f t="shared" si="57"/>
        <v>375</v>
      </c>
      <c r="P227" s="63"/>
      <c r="Q227" s="605">
        <v>250</v>
      </c>
      <c r="R227" s="587">
        <v>333.5</v>
      </c>
      <c r="S227" s="587">
        <v>333.5</v>
      </c>
      <c r="T227" s="587">
        <v>333.5</v>
      </c>
      <c r="U227" s="562">
        <v>333.5</v>
      </c>
      <c r="V227" s="562">
        <v>333.5</v>
      </c>
      <c r="W227" s="477">
        <v>333.5</v>
      </c>
      <c r="X227" s="477">
        <v>333.5</v>
      </c>
      <c r="Y227" s="477">
        <v>333.5</v>
      </c>
      <c r="Z227" s="477">
        <v>333.5</v>
      </c>
      <c r="AA227" s="450">
        <v>301.40000000000003</v>
      </c>
      <c r="AB227" s="450">
        <v>301.40000000000003</v>
      </c>
      <c r="AC227" s="436">
        <v>274</v>
      </c>
      <c r="AD227" s="409">
        <v>274</v>
      </c>
      <c r="AE227" s="409">
        <v>274</v>
      </c>
      <c r="AF227" s="368">
        <v>250</v>
      </c>
      <c r="AG227" s="305">
        <v>200</v>
      </c>
      <c r="AH227" s="289">
        <v>196.41875000000002</v>
      </c>
      <c r="AI227" s="277">
        <v>157.13500000000002</v>
      </c>
      <c r="AJ227" s="263">
        <v>157.13500000000002</v>
      </c>
      <c r="AK227" s="263">
        <v>157.13500000000002</v>
      </c>
      <c r="AL227" s="208">
        <v>336.35447999999997</v>
      </c>
      <c r="AM227" s="208">
        <v>336.35447999999997</v>
      </c>
      <c r="AN227" s="208">
        <v>336.35447999999997</v>
      </c>
      <c r="AO227" s="208">
        <v>336.35447999999997</v>
      </c>
      <c r="AP227" s="208">
        <v>303.35000000000002</v>
      </c>
      <c r="AQ227" s="192">
        <v>242.68</v>
      </c>
      <c r="AR227" s="312">
        <f t="shared" ca="1" si="50"/>
        <v>0.7496251874062968</v>
      </c>
      <c r="AS227" s="144">
        <f t="shared" ca="1" si="54"/>
        <v>0</v>
      </c>
    </row>
    <row r="228" spans="1:51" ht="23.1" customHeight="1" x14ac:dyDescent="0.25">
      <c r="A228" s="516" t="s">
        <v>986</v>
      </c>
      <c r="C228" s="2" t="s">
        <v>702</v>
      </c>
      <c r="D228" s="4" t="s">
        <v>694</v>
      </c>
      <c r="E228" s="116">
        <f t="shared" si="61"/>
        <v>1200</v>
      </c>
      <c r="F228" s="117">
        <f t="shared" si="61"/>
        <v>700</v>
      </c>
      <c r="G228" s="101"/>
      <c r="K228" s="202">
        <f t="shared" si="55"/>
        <v>1200</v>
      </c>
      <c r="L228" s="202">
        <f t="shared" si="55"/>
        <v>700</v>
      </c>
      <c r="M228" s="51"/>
      <c r="N228" s="13">
        <f t="shared" si="56"/>
        <v>1150</v>
      </c>
      <c r="O228" s="13">
        <f t="shared" si="57"/>
        <v>690</v>
      </c>
      <c r="P228" s="51"/>
      <c r="Q228" s="605">
        <v>460</v>
      </c>
      <c r="R228" s="587">
        <v>566.45000000000005</v>
      </c>
      <c r="S228" s="587">
        <v>566.45000000000005</v>
      </c>
      <c r="T228" s="587">
        <v>566.45000000000005</v>
      </c>
      <c r="U228" s="562">
        <v>566.45000000000005</v>
      </c>
      <c r="V228" s="562">
        <v>566.45000000000005</v>
      </c>
      <c r="W228" s="477">
        <v>566.45000000000005</v>
      </c>
      <c r="X228" s="477">
        <v>566.45000000000005</v>
      </c>
      <c r="Y228" s="477">
        <v>566.45000000000005</v>
      </c>
      <c r="Z228" s="477">
        <v>566.45000000000005</v>
      </c>
      <c r="AA228" s="450">
        <v>5119.2790000000005</v>
      </c>
      <c r="AB228" s="450">
        <v>5119.2790000000005</v>
      </c>
      <c r="AC228" s="436">
        <v>4653.8900000000003</v>
      </c>
      <c r="AD228" s="409">
        <v>4653.8900000000003</v>
      </c>
      <c r="AE228" s="409">
        <v>4653.8900000000003</v>
      </c>
      <c r="AF228" s="368">
        <v>424.625</v>
      </c>
      <c r="AG228" s="305">
        <v>339.7</v>
      </c>
      <c r="AH228" s="289">
        <v>333.63</v>
      </c>
      <c r="AI228" s="277">
        <v>266.904</v>
      </c>
      <c r="AJ228" s="263">
        <v>266.904</v>
      </c>
      <c r="AK228" s="263">
        <v>266.904</v>
      </c>
      <c r="AL228" s="208">
        <v>449.57682</v>
      </c>
      <c r="AM228" s="208">
        <v>449.57682</v>
      </c>
      <c r="AN228" s="208">
        <v>449.57682</v>
      </c>
      <c r="AO228" s="208">
        <v>449.57682</v>
      </c>
      <c r="AP228" s="208">
        <v>405.46249999999998</v>
      </c>
      <c r="AQ228" s="190">
        <v>324.37</v>
      </c>
      <c r="AR228" s="312">
        <f t="shared" ca="1" si="50"/>
        <v>0.81207520522552734</v>
      </c>
      <c r="AS228" s="144">
        <f t="shared" ca="1" si="54"/>
        <v>0</v>
      </c>
    </row>
    <row r="229" spans="1:51" ht="3.95" customHeight="1" x14ac:dyDescent="0.25">
      <c r="A229" s="449"/>
      <c r="D229" s="136"/>
      <c r="E229" s="138"/>
      <c r="F229" s="139"/>
      <c r="K229" s="202">
        <f t="shared" si="55"/>
        <v>0</v>
      </c>
      <c r="L229" s="202">
        <f t="shared" si="55"/>
        <v>0</v>
      </c>
      <c r="M229" s="51"/>
      <c r="N229" s="13"/>
      <c r="O229" s="13"/>
      <c r="P229" s="51"/>
      <c r="Q229" s="477"/>
      <c r="R229" s="477"/>
      <c r="S229" s="477"/>
      <c r="T229" s="477"/>
      <c r="U229" s="477"/>
      <c r="V229" s="477"/>
      <c r="W229" s="477"/>
      <c r="X229" s="477"/>
      <c r="Y229" s="477"/>
      <c r="Z229" s="477"/>
      <c r="AA229" s="450"/>
      <c r="AB229" s="450"/>
      <c r="AC229" s="436"/>
      <c r="AD229" s="401"/>
      <c r="AE229" s="401"/>
      <c r="AF229" s="368"/>
      <c r="AG229" s="305"/>
      <c r="AH229" s="289"/>
      <c r="AI229" s="277"/>
      <c r="AJ229" s="263"/>
      <c r="AK229" s="263"/>
      <c r="AL229" s="208"/>
      <c r="AM229" s="208"/>
      <c r="AN229" s="208"/>
      <c r="AO229" s="208"/>
      <c r="AP229" s="208"/>
      <c r="AQ229" s="190"/>
      <c r="AR229" s="312" t="e">
        <f t="shared" ca="1" si="50"/>
        <v>#DIV/0!</v>
      </c>
      <c r="AS229" s="144" t="e">
        <f t="shared" ca="1" si="54"/>
        <v>#DIV/0!</v>
      </c>
    </row>
    <row r="230" spans="1:51" ht="23.1" customHeight="1" x14ac:dyDescent="0.25">
      <c r="A230" s="449"/>
      <c r="C230" s="2" t="s">
        <v>702</v>
      </c>
      <c r="D230" s="4" t="s">
        <v>695</v>
      </c>
      <c r="E230" s="116">
        <f t="shared" ref="E230:F234" si="62">K230</f>
        <v>2200</v>
      </c>
      <c r="F230" s="117">
        <f t="shared" si="62"/>
        <v>1400</v>
      </c>
      <c r="K230" s="202">
        <f t="shared" si="55"/>
        <v>2200</v>
      </c>
      <c r="L230" s="202">
        <f t="shared" si="55"/>
        <v>1400</v>
      </c>
      <c r="M230" s="51"/>
      <c r="N230" s="13">
        <f t="shared" si="56"/>
        <v>2185.9749999999999</v>
      </c>
      <c r="O230" s="13">
        <f t="shared" si="57"/>
        <v>1311.585</v>
      </c>
      <c r="P230" s="51"/>
      <c r="Q230" s="605">
        <v>874.39</v>
      </c>
      <c r="R230" s="587">
        <v>874.39</v>
      </c>
      <c r="S230" s="587">
        <v>874.39</v>
      </c>
      <c r="T230" s="587">
        <v>874.39</v>
      </c>
      <c r="U230" s="562">
        <v>794.9</v>
      </c>
      <c r="V230" s="562">
        <v>794.9</v>
      </c>
      <c r="W230" s="554">
        <v>794.9</v>
      </c>
      <c r="X230" s="477">
        <v>794.9</v>
      </c>
      <c r="Y230" s="477">
        <v>794.9</v>
      </c>
      <c r="Z230" s="477">
        <v>794.9</v>
      </c>
      <c r="AA230" s="450">
        <v>736.02100000000007</v>
      </c>
      <c r="AB230" s="450">
        <v>736.02100000000007</v>
      </c>
      <c r="AC230" s="436">
        <v>669.11</v>
      </c>
      <c r="AD230" s="409">
        <v>669.11</v>
      </c>
      <c r="AE230" s="409">
        <v>669.11</v>
      </c>
      <c r="AF230" s="368">
        <v>610.5</v>
      </c>
      <c r="AG230" s="305">
        <v>488.4</v>
      </c>
      <c r="AH230" s="289">
        <v>488.75</v>
      </c>
      <c r="AI230" s="277">
        <v>391</v>
      </c>
      <c r="AJ230" s="272">
        <v>391</v>
      </c>
      <c r="AK230" s="263">
        <v>391</v>
      </c>
      <c r="AL230" s="208">
        <v>554.70492000000002</v>
      </c>
      <c r="AM230" s="208">
        <v>554.70492000000002</v>
      </c>
      <c r="AN230" s="208">
        <v>554.70492000000002</v>
      </c>
      <c r="AO230" s="208">
        <v>554.70492000000002</v>
      </c>
      <c r="AP230" s="208">
        <v>500.27500000000003</v>
      </c>
      <c r="AQ230" s="190">
        <v>400.22</v>
      </c>
      <c r="AR230" s="312">
        <f t="shared" ca="1" si="50"/>
        <v>1</v>
      </c>
      <c r="AS230" s="144">
        <f t="shared" ca="1" si="54"/>
        <v>0</v>
      </c>
    </row>
    <row r="231" spans="1:51" ht="23.1" customHeight="1" x14ac:dyDescent="0.25">
      <c r="A231" s="449"/>
      <c r="C231" s="2" t="s">
        <v>702</v>
      </c>
      <c r="D231" s="4" t="s">
        <v>696</v>
      </c>
      <c r="E231" s="116">
        <f t="shared" si="62"/>
        <v>3000</v>
      </c>
      <c r="F231" s="117">
        <f t="shared" si="62"/>
        <v>1800</v>
      </c>
      <c r="K231" s="202">
        <f t="shared" si="55"/>
        <v>3000</v>
      </c>
      <c r="L231" s="202">
        <f t="shared" si="55"/>
        <v>1800</v>
      </c>
      <c r="M231" s="51"/>
      <c r="N231" s="13">
        <f t="shared" si="56"/>
        <v>2921.7000000000003</v>
      </c>
      <c r="O231" s="13">
        <f t="shared" si="57"/>
        <v>1753.02</v>
      </c>
      <c r="P231" s="51"/>
      <c r="Q231" s="605">
        <v>1168.68</v>
      </c>
      <c r="R231" s="587">
        <v>1168.68</v>
      </c>
      <c r="S231" s="587">
        <v>1168.68</v>
      </c>
      <c r="T231" s="587">
        <v>1168.68</v>
      </c>
      <c r="U231" s="562">
        <v>1062.43</v>
      </c>
      <c r="V231" s="562">
        <v>1062.43</v>
      </c>
      <c r="W231" s="554">
        <v>1062.43</v>
      </c>
      <c r="X231" s="477">
        <v>1062.43</v>
      </c>
      <c r="Y231" s="477">
        <v>1062.43</v>
      </c>
      <c r="Z231" s="477">
        <v>1062.43</v>
      </c>
      <c r="AA231" s="450">
        <v>983.74099999999999</v>
      </c>
      <c r="AB231" s="450">
        <v>983.74099999999999</v>
      </c>
      <c r="AC231" s="436">
        <v>894.31</v>
      </c>
      <c r="AD231" s="409">
        <v>894.31</v>
      </c>
      <c r="AE231" s="409">
        <v>894.31</v>
      </c>
      <c r="AF231" s="368">
        <v>815.97499999999991</v>
      </c>
      <c r="AG231" s="305">
        <v>652.78</v>
      </c>
      <c r="AH231" s="289">
        <v>653.75</v>
      </c>
      <c r="AI231" s="277">
        <v>523</v>
      </c>
      <c r="AJ231" s="272">
        <v>523</v>
      </c>
      <c r="AK231" s="263">
        <v>499.53200000000004</v>
      </c>
      <c r="AL231" s="208">
        <v>738.14202</v>
      </c>
      <c r="AM231" s="208">
        <v>738.14202</v>
      </c>
      <c r="AN231" s="208">
        <v>738.14202</v>
      </c>
      <c r="AO231" s="208">
        <v>738.14202</v>
      </c>
      <c r="AP231" s="208">
        <v>665.71250000000009</v>
      </c>
      <c r="AQ231" s="190">
        <v>532.57000000000005</v>
      </c>
      <c r="AR231" s="312">
        <f t="shared" ca="1" si="50"/>
        <v>1</v>
      </c>
      <c r="AS231" s="144">
        <f t="shared" ca="1" si="54"/>
        <v>0</v>
      </c>
    </row>
    <row r="232" spans="1:51" ht="23.1" customHeight="1" x14ac:dyDescent="0.25">
      <c r="A232" s="449"/>
      <c r="C232" s="2" t="s">
        <v>702</v>
      </c>
      <c r="D232" s="4" t="s">
        <v>697</v>
      </c>
      <c r="E232" s="116">
        <f t="shared" si="62"/>
        <v>3700</v>
      </c>
      <c r="F232" s="117">
        <f t="shared" si="62"/>
        <v>2200</v>
      </c>
      <c r="K232" s="202">
        <f t="shared" si="55"/>
        <v>3700</v>
      </c>
      <c r="L232" s="202">
        <f t="shared" si="55"/>
        <v>2200</v>
      </c>
      <c r="M232" s="51"/>
      <c r="N232" s="13">
        <f t="shared" si="56"/>
        <v>3605</v>
      </c>
      <c r="O232" s="13">
        <f t="shared" si="57"/>
        <v>2163</v>
      </c>
      <c r="P232" s="51"/>
      <c r="Q232" s="605">
        <v>1442</v>
      </c>
      <c r="R232" s="587">
        <v>1442</v>
      </c>
      <c r="S232" s="587">
        <v>1442</v>
      </c>
      <c r="T232" s="587">
        <v>1442</v>
      </c>
      <c r="U232" s="562">
        <v>1310.9</v>
      </c>
      <c r="V232" s="562">
        <v>1310.9</v>
      </c>
      <c r="W232" s="554">
        <v>1310.9</v>
      </c>
      <c r="X232" s="477">
        <v>1310.9</v>
      </c>
      <c r="Y232" s="477">
        <v>1310.9</v>
      </c>
      <c r="Z232" s="477">
        <v>1310.9</v>
      </c>
      <c r="AA232" s="450">
        <v>1214.4000000000001</v>
      </c>
      <c r="AB232" s="450">
        <v>1214.4000000000001</v>
      </c>
      <c r="AC232" s="436">
        <v>1104</v>
      </c>
      <c r="AD232" s="420">
        <v>1104</v>
      </c>
      <c r="AE232" s="409">
        <v>1103.45</v>
      </c>
      <c r="AF232" s="368">
        <v>1006.8000000000001</v>
      </c>
      <c r="AG232" s="305">
        <v>805.44</v>
      </c>
      <c r="AH232" s="289">
        <v>806.25</v>
      </c>
      <c r="AI232" s="277">
        <v>645</v>
      </c>
      <c r="AJ232" s="272">
        <v>645</v>
      </c>
      <c r="AK232" s="263">
        <v>616.34100000000001</v>
      </c>
      <c r="AL232" s="208"/>
      <c r="AM232" s="208"/>
      <c r="AN232" s="208"/>
      <c r="AO232" s="208"/>
      <c r="AP232" s="208"/>
      <c r="AQ232" s="190"/>
      <c r="AR232" s="312">
        <f t="shared" ca="1" si="50"/>
        <v>1</v>
      </c>
      <c r="AS232" s="144">
        <f t="shared" ca="1" si="54"/>
        <v>0</v>
      </c>
    </row>
    <row r="233" spans="1:51" ht="23.1" customHeight="1" x14ac:dyDescent="0.25">
      <c r="A233" s="449"/>
      <c r="C233" s="2" t="s">
        <v>702</v>
      </c>
      <c r="D233" s="4" t="s">
        <v>698</v>
      </c>
      <c r="E233" s="116">
        <f t="shared" si="62"/>
        <v>4800</v>
      </c>
      <c r="F233" s="117">
        <f t="shared" si="62"/>
        <v>2900</v>
      </c>
      <c r="K233" s="202">
        <f t="shared" si="55"/>
        <v>4800</v>
      </c>
      <c r="L233" s="202">
        <f t="shared" si="55"/>
        <v>2900</v>
      </c>
      <c r="M233" s="51"/>
      <c r="N233" s="13">
        <f t="shared" si="56"/>
        <v>4797.5</v>
      </c>
      <c r="O233" s="13">
        <f t="shared" si="57"/>
        <v>2878.5</v>
      </c>
      <c r="P233" s="51"/>
      <c r="Q233" s="605">
        <v>1919</v>
      </c>
      <c r="R233" s="587">
        <v>1919</v>
      </c>
      <c r="S233" s="587">
        <v>1919</v>
      </c>
      <c r="T233" s="587">
        <v>1919</v>
      </c>
      <c r="U233" s="562">
        <v>1744.43</v>
      </c>
      <c r="V233" s="562">
        <v>1744.43</v>
      </c>
      <c r="W233" s="554">
        <v>1744.43</v>
      </c>
      <c r="X233" s="477">
        <v>1744.43</v>
      </c>
      <c r="Y233" s="477">
        <v>1744.43</v>
      </c>
      <c r="Z233" s="477">
        <v>1744.43</v>
      </c>
      <c r="AA233" s="451">
        <v>1615.9</v>
      </c>
      <c r="AB233" s="451">
        <v>1615.9</v>
      </c>
      <c r="AC233" s="436">
        <v>1469</v>
      </c>
      <c r="AD233" s="420">
        <v>1469</v>
      </c>
      <c r="AE233" s="409">
        <v>1468.38</v>
      </c>
      <c r="AF233" s="368">
        <v>1339.7624999999998</v>
      </c>
      <c r="AG233" s="305">
        <v>1071.81</v>
      </c>
      <c r="AH233" s="289">
        <v>1072.5</v>
      </c>
      <c r="AI233" s="277">
        <v>858</v>
      </c>
      <c r="AJ233" s="272">
        <v>858</v>
      </c>
      <c r="AK233" s="263">
        <v>820.16000000000008</v>
      </c>
      <c r="AL233" s="208"/>
      <c r="AM233" s="208"/>
      <c r="AN233" s="208"/>
      <c r="AO233" s="208"/>
      <c r="AP233" s="208"/>
      <c r="AQ233" s="190"/>
      <c r="AR233" s="312">
        <f t="shared" ca="1" si="50"/>
        <v>1</v>
      </c>
      <c r="AS233" s="144">
        <f t="shared" ca="1" si="54"/>
        <v>0</v>
      </c>
    </row>
    <row r="234" spans="1:51" ht="23.1" customHeight="1" x14ac:dyDescent="0.25">
      <c r="A234" s="449"/>
      <c r="C234" s="2" t="s">
        <v>702</v>
      </c>
      <c r="D234" s="4" t="s">
        <v>699</v>
      </c>
      <c r="E234" s="116">
        <f t="shared" si="62"/>
        <v>8300</v>
      </c>
      <c r="F234" s="117">
        <f t="shared" si="62"/>
        <v>5000</v>
      </c>
      <c r="K234" s="202">
        <f t="shared" si="55"/>
        <v>8300</v>
      </c>
      <c r="L234" s="202">
        <f t="shared" si="55"/>
        <v>5000</v>
      </c>
      <c r="M234" s="51"/>
      <c r="N234" s="13">
        <f t="shared" si="56"/>
        <v>8231.4500000000007</v>
      </c>
      <c r="O234" s="13">
        <f t="shared" si="57"/>
        <v>4938.87</v>
      </c>
      <c r="P234" s="51"/>
      <c r="Q234" s="605">
        <v>3292.58</v>
      </c>
      <c r="R234" s="587">
        <v>3292.58</v>
      </c>
      <c r="S234" s="587">
        <v>3292.58</v>
      </c>
      <c r="T234" s="587">
        <v>3292.58</v>
      </c>
      <c r="U234" s="562">
        <v>2993.26</v>
      </c>
      <c r="V234" s="562">
        <v>2993.26</v>
      </c>
      <c r="W234" s="554">
        <v>2993.26</v>
      </c>
      <c r="X234" s="477">
        <v>2993.26</v>
      </c>
      <c r="Y234" s="477">
        <v>2993.26</v>
      </c>
      <c r="Z234" s="477">
        <v>2993.26</v>
      </c>
      <c r="AA234" s="451">
        <v>2772</v>
      </c>
      <c r="AB234" s="451">
        <v>2772</v>
      </c>
      <c r="AC234" s="436">
        <v>2520</v>
      </c>
      <c r="AD234" s="420">
        <v>2520</v>
      </c>
      <c r="AE234" s="409">
        <v>2519.58</v>
      </c>
      <c r="AF234" s="368">
        <v>2298.8874999999998</v>
      </c>
      <c r="AG234" s="305">
        <v>1839.11</v>
      </c>
      <c r="AH234" s="289">
        <v>1665.8674999999998</v>
      </c>
      <c r="AI234" s="277">
        <v>1332.694</v>
      </c>
      <c r="AJ234" s="263">
        <v>1332.694</v>
      </c>
      <c r="AK234" s="263">
        <v>1332.694</v>
      </c>
      <c r="AL234" s="208">
        <v>1199.4166799999998</v>
      </c>
      <c r="AM234" s="208">
        <v>1199.4166799999998</v>
      </c>
      <c r="AN234" s="208">
        <v>1199.4166799999998</v>
      </c>
      <c r="AO234" s="208">
        <v>1199.4166799999998</v>
      </c>
      <c r="AP234" s="208">
        <v>1081.7249999999999</v>
      </c>
      <c r="AQ234" s="190">
        <v>865.38</v>
      </c>
      <c r="AR234" s="312">
        <f t="shared" ca="1" si="50"/>
        <v>1</v>
      </c>
      <c r="AS234" s="144">
        <f t="shared" ca="1" si="54"/>
        <v>0</v>
      </c>
    </row>
    <row r="235" spans="1:51" ht="3.95" customHeight="1" x14ac:dyDescent="0.25">
      <c r="A235" s="449"/>
      <c r="D235" s="136"/>
      <c r="E235" s="138"/>
      <c r="F235" s="139"/>
      <c r="K235" s="202">
        <f t="shared" si="55"/>
        <v>0</v>
      </c>
      <c r="L235" s="202">
        <f t="shared" si="55"/>
        <v>0</v>
      </c>
      <c r="M235" s="51"/>
      <c r="N235" s="13"/>
      <c r="O235" s="13"/>
      <c r="P235" s="51"/>
      <c r="Q235" s="587"/>
      <c r="R235" s="587"/>
      <c r="S235" s="587"/>
      <c r="T235" s="587"/>
      <c r="U235" s="562"/>
      <c r="V235" s="562"/>
      <c r="W235" s="451"/>
      <c r="X235" s="451"/>
      <c r="Y235" s="451"/>
      <c r="Z235" s="451"/>
      <c r="AA235" s="451"/>
      <c r="AB235" s="451"/>
      <c r="AC235" s="436"/>
      <c r="AD235" s="401"/>
      <c r="AE235" s="401"/>
      <c r="AF235" s="368"/>
      <c r="AG235" s="305"/>
      <c r="AH235" s="289"/>
      <c r="AI235" s="277"/>
      <c r="AJ235" s="263"/>
      <c r="AK235" s="263"/>
      <c r="AL235" s="208"/>
      <c r="AM235" s="208"/>
      <c r="AN235" s="208"/>
      <c r="AO235" s="208"/>
      <c r="AP235" s="208"/>
      <c r="AQ235" s="191"/>
      <c r="AR235" s="312" t="e">
        <f t="shared" ca="1" si="50"/>
        <v>#DIV/0!</v>
      </c>
      <c r="AS235" s="144" t="e">
        <f t="shared" ca="1" si="54"/>
        <v>#DIV/0!</v>
      </c>
    </row>
    <row r="236" spans="1:51" ht="23.1" customHeight="1" x14ac:dyDescent="0.25">
      <c r="A236" s="449"/>
      <c r="C236" s="2" t="s">
        <v>702</v>
      </c>
      <c r="D236" s="4" t="s">
        <v>948</v>
      </c>
      <c r="E236" s="116">
        <f t="shared" ref="E236:F238" si="63">K236</f>
        <v>4800</v>
      </c>
      <c r="F236" s="117">
        <f t="shared" si="63"/>
        <v>2900</v>
      </c>
      <c r="K236" s="202">
        <f t="shared" si="55"/>
        <v>4800</v>
      </c>
      <c r="L236" s="202">
        <f t="shared" si="55"/>
        <v>2900</v>
      </c>
      <c r="M236" s="51"/>
      <c r="N236" s="13">
        <f t="shared" ref="N236:N238" si="64">Q236*$N$7</f>
        <v>4768.4500000000007</v>
      </c>
      <c r="O236" s="13">
        <f t="shared" ref="O236:O238" si="65">Q236*$O$7</f>
        <v>2861.07</v>
      </c>
      <c r="P236" s="51"/>
      <c r="Q236" s="605">
        <v>1907.38</v>
      </c>
      <c r="R236" s="587">
        <v>1907.38</v>
      </c>
      <c r="S236" s="587">
        <v>1907.38</v>
      </c>
      <c r="T236" s="587">
        <v>1907.38</v>
      </c>
      <c r="U236" s="562">
        <v>1733.99</v>
      </c>
      <c r="V236" s="562">
        <v>1733.99</v>
      </c>
      <c r="W236" s="554">
        <v>1733.99</v>
      </c>
      <c r="X236" s="477">
        <v>1733.99</v>
      </c>
      <c r="Y236" s="477"/>
      <c r="Z236" s="477"/>
      <c r="AA236" s="450"/>
      <c r="AB236" s="450"/>
      <c r="AC236" s="436"/>
      <c r="AD236" s="420"/>
      <c r="AE236" s="409"/>
      <c r="AF236" s="368"/>
      <c r="AG236" s="305"/>
      <c r="AH236" s="289"/>
      <c r="AI236" s="277"/>
      <c r="AJ236" s="272"/>
      <c r="AK236" s="263"/>
      <c r="AL236" s="208"/>
      <c r="AM236" s="208"/>
      <c r="AN236" s="208"/>
      <c r="AO236" s="208"/>
      <c r="AP236" s="208"/>
      <c r="AQ236" s="190"/>
      <c r="AR236" s="312">
        <f t="shared" ca="1" si="50"/>
        <v>1</v>
      </c>
      <c r="AS236" s="144">
        <f t="shared" ca="1" si="54"/>
        <v>0</v>
      </c>
    </row>
    <row r="237" spans="1:51" ht="23.1" customHeight="1" x14ac:dyDescent="0.25">
      <c r="A237" s="449"/>
      <c r="C237" s="2" t="s">
        <v>702</v>
      </c>
      <c r="D237" s="4" t="s">
        <v>949</v>
      </c>
      <c r="E237" s="116">
        <f t="shared" si="63"/>
        <v>5600</v>
      </c>
      <c r="F237" s="117">
        <f t="shared" si="63"/>
        <v>3400</v>
      </c>
      <c r="K237" s="202">
        <f t="shared" si="55"/>
        <v>5600</v>
      </c>
      <c r="L237" s="202">
        <f t="shared" si="55"/>
        <v>3400</v>
      </c>
      <c r="M237" s="51"/>
      <c r="N237" s="13">
        <f t="shared" si="64"/>
        <v>5553.0499999999993</v>
      </c>
      <c r="O237" s="13">
        <f t="shared" si="65"/>
        <v>3331.83</v>
      </c>
      <c r="P237" s="51"/>
      <c r="Q237" s="605">
        <v>2221.2199999999998</v>
      </c>
      <c r="R237" s="587">
        <v>2221.2199999999998</v>
      </c>
      <c r="S237" s="587">
        <v>2221.2199999999998</v>
      </c>
      <c r="T237" s="587">
        <v>2221.2199999999998</v>
      </c>
      <c r="U237" s="562">
        <v>2019.29</v>
      </c>
      <c r="V237" s="562">
        <v>2019.29</v>
      </c>
      <c r="W237" s="554">
        <v>2019.29</v>
      </c>
      <c r="X237" s="477">
        <v>2019.29</v>
      </c>
      <c r="Y237" s="477"/>
      <c r="Z237" s="477"/>
      <c r="AA237" s="451"/>
      <c r="AB237" s="451"/>
      <c r="AC237" s="436"/>
      <c r="AD237" s="420"/>
      <c r="AE237" s="409"/>
      <c r="AF237" s="368"/>
      <c r="AG237" s="305"/>
      <c r="AH237" s="289"/>
      <c r="AI237" s="277"/>
      <c r="AJ237" s="272"/>
      <c r="AK237" s="263"/>
      <c r="AL237" s="208"/>
      <c r="AM237" s="208"/>
      <c r="AN237" s="208"/>
      <c r="AO237" s="208"/>
      <c r="AP237" s="208"/>
      <c r="AQ237" s="190"/>
      <c r="AR237" s="312">
        <f t="shared" ca="1" si="50"/>
        <v>1</v>
      </c>
      <c r="AS237" s="144">
        <f t="shared" ca="1" si="54"/>
        <v>0</v>
      </c>
    </row>
    <row r="238" spans="1:51" ht="23.1" customHeight="1" x14ac:dyDescent="0.25">
      <c r="A238" s="449"/>
      <c r="C238" s="2" t="s">
        <v>702</v>
      </c>
      <c r="D238" s="4" t="s">
        <v>950</v>
      </c>
      <c r="E238" s="116">
        <f t="shared" si="63"/>
        <v>15600</v>
      </c>
      <c r="F238" s="117">
        <f t="shared" si="63"/>
        <v>9400</v>
      </c>
      <c r="K238" s="202">
        <f t="shared" si="55"/>
        <v>15600</v>
      </c>
      <c r="L238" s="202">
        <f t="shared" si="55"/>
        <v>9400</v>
      </c>
      <c r="M238" s="51"/>
      <c r="N238" s="13">
        <f t="shared" si="64"/>
        <v>15591.65</v>
      </c>
      <c r="O238" s="13">
        <f t="shared" si="65"/>
        <v>9354.99</v>
      </c>
      <c r="P238" s="51"/>
      <c r="Q238" s="605">
        <v>6236.66</v>
      </c>
      <c r="R238" s="587">
        <v>6236.66</v>
      </c>
      <c r="S238" s="587">
        <v>6236.66</v>
      </c>
      <c r="T238" s="587">
        <v>6236.66</v>
      </c>
      <c r="U238" s="562">
        <v>5669.69</v>
      </c>
      <c r="V238" s="562">
        <v>5669.69</v>
      </c>
      <c r="W238" s="554">
        <v>5669.69</v>
      </c>
      <c r="X238" s="477">
        <v>5669.69</v>
      </c>
      <c r="Y238" s="477"/>
      <c r="Z238" s="477"/>
      <c r="AA238" s="451"/>
      <c r="AB238" s="451"/>
      <c r="AC238" s="436"/>
      <c r="AD238" s="420"/>
      <c r="AE238" s="409"/>
      <c r="AF238" s="368"/>
      <c r="AG238" s="305"/>
      <c r="AH238" s="289"/>
      <c r="AI238" s="277"/>
      <c r="AJ238" s="263"/>
      <c r="AK238" s="263"/>
      <c r="AL238" s="208"/>
      <c r="AM238" s="208"/>
      <c r="AN238" s="208"/>
      <c r="AO238" s="208"/>
      <c r="AP238" s="208"/>
      <c r="AQ238" s="190"/>
      <c r="AR238" s="312">
        <f t="shared" ca="1" si="50"/>
        <v>1</v>
      </c>
      <c r="AS238" s="144">
        <f t="shared" ca="1" si="54"/>
        <v>0</v>
      </c>
    </row>
    <row r="239" spans="1:51" ht="3.95" customHeight="1" x14ac:dyDescent="0.25">
      <c r="A239" s="449"/>
      <c r="D239" s="136"/>
      <c r="E239" s="138"/>
      <c r="F239" s="139"/>
      <c r="K239" s="202">
        <f t="shared" si="55"/>
        <v>0</v>
      </c>
      <c r="L239" s="202">
        <f t="shared" si="55"/>
        <v>0</v>
      </c>
      <c r="M239" s="51"/>
      <c r="N239" s="13"/>
      <c r="O239" s="13"/>
      <c r="P239" s="51"/>
      <c r="Q239" s="562"/>
      <c r="R239" s="562"/>
      <c r="S239" s="562"/>
      <c r="T239" s="562"/>
      <c r="U239" s="562"/>
      <c r="V239" s="562"/>
      <c r="W239" s="451"/>
      <c r="X239" s="451"/>
      <c r="Y239" s="451"/>
      <c r="Z239" s="451"/>
      <c r="AA239" s="451"/>
      <c r="AB239" s="451"/>
      <c r="AC239" s="436"/>
      <c r="AD239" s="401"/>
      <c r="AE239" s="401"/>
      <c r="AF239" s="368"/>
      <c r="AG239" s="305"/>
      <c r="AH239" s="289"/>
      <c r="AI239" s="277"/>
      <c r="AJ239" s="263"/>
      <c r="AK239" s="263"/>
      <c r="AL239" s="208"/>
      <c r="AM239" s="208"/>
      <c r="AN239" s="208"/>
      <c r="AO239" s="208"/>
      <c r="AP239" s="208"/>
      <c r="AQ239" s="191"/>
      <c r="AR239" s="312" t="e">
        <f t="shared" ca="1" si="50"/>
        <v>#DIV/0!</v>
      </c>
      <c r="AS239" s="144" t="e">
        <f t="shared" ca="1" si="54"/>
        <v>#DIV/0!</v>
      </c>
    </row>
    <row r="240" spans="1:51" s="66" customFormat="1" ht="23.1" customHeight="1" x14ac:dyDescent="0.25">
      <c r="A240" s="449"/>
      <c r="B240" s="2">
        <v>1895</v>
      </c>
      <c r="C240" s="2" t="s">
        <v>413</v>
      </c>
      <c r="D240" s="4" t="s">
        <v>700</v>
      </c>
      <c r="E240" s="116">
        <f t="shared" ref="E240:F241" si="66">K240</f>
        <v>7500</v>
      </c>
      <c r="F240" s="117">
        <f t="shared" si="66"/>
        <v>4500</v>
      </c>
      <c r="G240" s="101"/>
      <c r="H240" s="2"/>
      <c r="I240" s="2"/>
      <c r="J240" s="33"/>
      <c r="K240" s="202">
        <f t="shared" si="55"/>
        <v>7500</v>
      </c>
      <c r="L240" s="202">
        <f t="shared" si="55"/>
        <v>4500</v>
      </c>
      <c r="M240" s="51"/>
      <c r="N240" s="13">
        <f t="shared" si="56"/>
        <v>7433.55</v>
      </c>
      <c r="O240" s="13">
        <f t="shared" si="57"/>
        <v>4460.13</v>
      </c>
      <c r="P240" s="63"/>
      <c r="Q240" s="605">
        <v>2973.42</v>
      </c>
      <c r="R240" s="587">
        <v>2973.42</v>
      </c>
      <c r="S240" s="587">
        <v>2973.42</v>
      </c>
      <c r="T240" s="587">
        <v>2973.42</v>
      </c>
      <c r="U240" s="562">
        <v>2704</v>
      </c>
      <c r="V240" s="562">
        <v>2704</v>
      </c>
      <c r="W240" s="568">
        <v>2704</v>
      </c>
      <c r="X240" s="477">
        <v>2703.1</v>
      </c>
      <c r="Y240" s="477">
        <v>2703.1</v>
      </c>
      <c r="Z240" s="477">
        <v>2703.1</v>
      </c>
      <c r="AA240" s="451">
        <v>4280.1000000000004</v>
      </c>
      <c r="AB240" s="451">
        <v>4280.1000000000004</v>
      </c>
      <c r="AC240" s="436">
        <v>2275.34</v>
      </c>
      <c r="AD240" s="409">
        <v>2275.34</v>
      </c>
      <c r="AE240" s="409">
        <v>2275.34</v>
      </c>
      <c r="AF240" s="368">
        <v>2076.0374999999999</v>
      </c>
      <c r="AG240" s="305">
        <v>1660.83</v>
      </c>
      <c r="AH240" s="289">
        <v>1588.62</v>
      </c>
      <c r="AI240" s="277">
        <v>1270.896</v>
      </c>
      <c r="AJ240" s="263">
        <v>1270.896</v>
      </c>
      <c r="AK240" s="263">
        <v>1270.896</v>
      </c>
      <c r="AL240" s="208">
        <v>1143.8103599999999</v>
      </c>
      <c r="AM240" s="208">
        <v>1143.8103599999999</v>
      </c>
      <c r="AN240" s="208">
        <v>1143.8103599999999</v>
      </c>
      <c r="AO240" s="208">
        <v>1143.8103599999999</v>
      </c>
      <c r="AP240" s="208">
        <v>1031.575</v>
      </c>
      <c r="AQ240" s="191">
        <v>825.26</v>
      </c>
      <c r="AR240" s="312">
        <f t="shared" ca="1" si="50"/>
        <v>1</v>
      </c>
      <c r="AS240" s="144">
        <f t="shared" ca="1" si="54"/>
        <v>0</v>
      </c>
    </row>
    <row r="241" spans="1:45" ht="23.1" customHeight="1" x14ac:dyDescent="0.25">
      <c r="A241" s="449"/>
      <c r="B241" s="2">
        <v>1896</v>
      </c>
      <c r="C241" s="2" t="s">
        <v>414</v>
      </c>
      <c r="D241" s="4" t="s">
        <v>701</v>
      </c>
      <c r="E241" s="116">
        <f t="shared" si="66"/>
        <v>12800</v>
      </c>
      <c r="F241" s="117">
        <f t="shared" si="66"/>
        <v>7700</v>
      </c>
      <c r="G241" s="101"/>
      <c r="K241" s="202">
        <f t="shared" si="55"/>
        <v>12800</v>
      </c>
      <c r="L241" s="202">
        <f t="shared" si="55"/>
        <v>7700</v>
      </c>
      <c r="M241" s="51"/>
      <c r="N241" s="13">
        <f t="shared" si="56"/>
        <v>12711.875</v>
      </c>
      <c r="O241" s="13">
        <f t="shared" si="57"/>
        <v>7627.125</v>
      </c>
      <c r="P241" s="51"/>
      <c r="Q241" s="605">
        <v>5084.75</v>
      </c>
      <c r="R241" s="587">
        <v>5084.75</v>
      </c>
      <c r="S241" s="587">
        <v>5084.75</v>
      </c>
      <c r="T241" s="587">
        <v>5084.75</v>
      </c>
      <c r="U241" s="562">
        <v>4623</v>
      </c>
      <c r="V241" s="562">
        <v>4623</v>
      </c>
      <c r="W241" s="568">
        <v>4623</v>
      </c>
      <c r="X241" s="477">
        <v>4622.5</v>
      </c>
      <c r="Y241" s="477">
        <v>4622.5</v>
      </c>
      <c r="Z241" s="477">
        <v>4622.5</v>
      </c>
      <c r="AA241" s="450">
        <v>3890.99</v>
      </c>
      <c r="AB241" s="450">
        <v>3890.99</v>
      </c>
      <c r="AC241" s="436">
        <v>3890.99</v>
      </c>
      <c r="AD241" s="409">
        <v>3890.99</v>
      </c>
      <c r="AE241" s="409">
        <v>3890.99</v>
      </c>
      <c r="AF241" s="368">
        <v>3550.1749999999997</v>
      </c>
      <c r="AG241" s="305">
        <v>2840.14</v>
      </c>
      <c r="AH241" s="289">
        <v>2716.67</v>
      </c>
      <c r="AI241" s="277">
        <v>2173.3360000000002</v>
      </c>
      <c r="AJ241" s="263">
        <v>2173.3360000000002</v>
      </c>
      <c r="AK241" s="263">
        <v>2173.3360000000002</v>
      </c>
      <c r="AL241" s="208">
        <v>1955.9924999999998</v>
      </c>
      <c r="AM241" s="208">
        <v>1955.9924999999998</v>
      </c>
      <c r="AN241" s="208">
        <v>1955.9924999999998</v>
      </c>
      <c r="AO241" s="208">
        <v>1955.9924999999998</v>
      </c>
      <c r="AP241" s="208">
        <v>1764.0625</v>
      </c>
      <c r="AQ241" s="191">
        <v>1411.25</v>
      </c>
      <c r="AR241" s="312">
        <f t="shared" ref="AR241:AR309" ca="1" si="67">Q241/OFFSET(Q241,0,1)</f>
        <v>1</v>
      </c>
      <c r="AS241" s="144">
        <f t="shared" ca="1" si="54"/>
        <v>0</v>
      </c>
    </row>
    <row r="242" spans="1:45" ht="15" customHeight="1" x14ac:dyDescent="0.25">
      <c r="D242" s="136"/>
      <c r="E242" s="138"/>
      <c r="F242" s="139"/>
      <c r="K242" s="202">
        <f t="shared" si="55"/>
        <v>0</v>
      </c>
      <c r="L242" s="202">
        <f t="shared" si="55"/>
        <v>0</v>
      </c>
      <c r="M242" s="51"/>
      <c r="N242" s="13"/>
      <c r="O242" s="13"/>
      <c r="P242" s="51"/>
      <c r="Q242" s="398"/>
      <c r="R242" s="398"/>
      <c r="S242" s="398"/>
      <c r="T242" s="398"/>
      <c r="U242" s="398"/>
      <c r="V242" s="398"/>
      <c r="W242" s="398"/>
      <c r="X242" s="398"/>
      <c r="Y242" s="398"/>
      <c r="Z242" s="398"/>
      <c r="AA242" s="398"/>
      <c r="AB242" s="398"/>
      <c r="AC242" s="400"/>
      <c r="AD242" s="401"/>
      <c r="AE242" s="401"/>
      <c r="AF242" s="368">
        <v>0</v>
      </c>
      <c r="AG242" s="300"/>
      <c r="AH242" s="289"/>
      <c r="AI242" s="277"/>
      <c r="AJ242" s="208"/>
      <c r="AK242" s="208"/>
      <c r="AL242" s="208"/>
      <c r="AM242" s="208"/>
      <c r="AN242" s="208"/>
      <c r="AO242" s="208"/>
      <c r="AP242" s="208"/>
      <c r="AQ242" s="54"/>
      <c r="AR242" s="312"/>
    </row>
    <row r="243" spans="1:45" ht="23.1" customHeight="1" x14ac:dyDescent="0.25">
      <c r="D243" s="615" t="s">
        <v>838</v>
      </c>
      <c r="E243" s="615"/>
      <c r="F243" s="615"/>
      <c r="G243" s="615"/>
      <c r="H243" s="615"/>
      <c r="I243" s="615"/>
      <c r="J243" s="34"/>
      <c r="K243" s="202">
        <f t="shared" si="55"/>
        <v>0</v>
      </c>
      <c r="L243" s="202">
        <f t="shared" si="55"/>
        <v>0</v>
      </c>
      <c r="M243" s="2"/>
      <c r="N243" s="13"/>
      <c r="O243" s="13"/>
      <c r="P243" s="2"/>
      <c r="Q243" s="606">
        <v>45663</v>
      </c>
      <c r="R243" s="588">
        <v>45589</v>
      </c>
      <c r="S243" s="588">
        <v>45589</v>
      </c>
      <c r="T243" s="588">
        <v>45589</v>
      </c>
      <c r="U243" s="571">
        <v>45569</v>
      </c>
      <c r="V243" s="571">
        <v>45569</v>
      </c>
      <c r="W243" s="553">
        <v>45483</v>
      </c>
      <c r="X243" s="476">
        <v>45455</v>
      </c>
      <c r="Y243" s="476">
        <v>45425</v>
      </c>
      <c r="Z243" s="476">
        <v>45394</v>
      </c>
      <c r="AA243" s="473">
        <v>220324</v>
      </c>
      <c r="AB243" s="398"/>
      <c r="AC243" s="400"/>
      <c r="AD243" s="401"/>
      <c r="AE243" s="401"/>
      <c r="AF243" s="329"/>
      <c r="AG243" s="333"/>
      <c r="AH243" s="330"/>
      <c r="AI243" s="277"/>
      <c r="AJ243" s="208"/>
      <c r="AK243" s="208"/>
      <c r="AL243" s="208"/>
      <c r="AM243" s="208"/>
      <c r="AN243" s="208"/>
      <c r="AO243" s="208"/>
      <c r="AP243" s="208"/>
      <c r="AQ243" s="54"/>
      <c r="AR243" s="312"/>
    </row>
    <row r="244" spans="1:45" s="66" customFormat="1" ht="23.1" customHeight="1" x14ac:dyDescent="0.25">
      <c r="A244" s="449"/>
      <c r="B244" s="2">
        <v>2007</v>
      </c>
      <c r="C244" s="2" t="s">
        <v>466</v>
      </c>
      <c r="D244" s="4" t="s">
        <v>546</v>
      </c>
      <c r="E244" s="116">
        <f t="shared" ref="E244:F250" si="68">K244</f>
        <v>2000</v>
      </c>
      <c r="F244" s="117">
        <f t="shared" si="68"/>
        <v>1200</v>
      </c>
      <c r="G244" s="101"/>
      <c r="H244" s="2"/>
      <c r="I244" s="2"/>
      <c r="J244" s="33"/>
      <c r="K244" s="202">
        <f t="shared" si="55"/>
        <v>2000</v>
      </c>
      <c r="L244" s="202">
        <f t="shared" si="55"/>
        <v>1200</v>
      </c>
      <c r="M244" s="51"/>
      <c r="N244" s="13">
        <f t="shared" si="56"/>
        <v>1986.825</v>
      </c>
      <c r="O244" s="13">
        <f t="shared" si="57"/>
        <v>1192.095</v>
      </c>
      <c r="P244" s="63"/>
      <c r="Q244" s="605">
        <v>794.73</v>
      </c>
      <c r="R244" s="587">
        <v>794.73</v>
      </c>
      <c r="S244" s="587">
        <v>794.73</v>
      </c>
      <c r="T244" s="587">
        <v>794.73</v>
      </c>
      <c r="U244" s="562">
        <v>722.48</v>
      </c>
      <c r="V244" s="562">
        <v>722.48</v>
      </c>
      <c r="W244" s="554">
        <v>722.48</v>
      </c>
      <c r="X244" s="477">
        <v>722.48</v>
      </c>
      <c r="Y244" s="477">
        <v>722.48</v>
      </c>
      <c r="Z244" s="477">
        <v>722.48</v>
      </c>
      <c r="AA244" s="450">
        <v>669</v>
      </c>
      <c r="AB244" s="450">
        <v>669</v>
      </c>
      <c r="AC244" s="436">
        <v>608.16</v>
      </c>
      <c r="AD244" s="409">
        <v>608.16</v>
      </c>
      <c r="AE244" s="409">
        <v>608.16</v>
      </c>
      <c r="AF244" s="368">
        <v>554.88750000000005</v>
      </c>
      <c r="AG244" s="305">
        <v>443.91</v>
      </c>
      <c r="AH244" s="289">
        <v>424.6275</v>
      </c>
      <c r="AI244" s="277">
        <v>339.702</v>
      </c>
      <c r="AJ244" s="263">
        <v>339.702</v>
      </c>
      <c r="AK244" s="263">
        <v>339.702</v>
      </c>
      <c r="AL244" s="208">
        <v>305.72388000000001</v>
      </c>
      <c r="AM244" s="208">
        <v>305.72388000000001</v>
      </c>
      <c r="AN244" s="208">
        <v>305.72388000000001</v>
      </c>
      <c r="AO244" s="208">
        <v>305.72388000000001</v>
      </c>
      <c r="AP244" s="208">
        <v>275.72500000000002</v>
      </c>
      <c r="AQ244" s="191">
        <v>220.58</v>
      </c>
      <c r="AR244" s="312">
        <f t="shared" ca="1" si="67"/>
        <v>1</v>
      </c>
      <c r="AS244" s="144">
        <f t="shared" ca="1" si="54"/>
        <v>0</v>
      </c>
    </row>
    <row r="245" spans="1:45" ht="23.1" customHeight="1" x14ac:dyDescent="0.25">
      <c r="A245" s="449"/>
      <c r="C245" s="2" t="s">
        <v>467</v>
      </c>
      <c r="D245" s="4" t="s">
        <v>547</v>
      </c>
      <c r="E245" s="116">
        <f t="shared" si="68"/>
        <v>2400</v>
      </c>
      <c r="F245" s="117">
        <f t="shared" si="68"/>
        <v>1500</v>
      </c>
      <c r="G245" s="101"/>
      <c r="K245" s="202">
        <f t="shared" si="55"/>
        <v>2400</v>
      </c>
      <c r="L245" s="202">
        <f t="shared" si="55"/>
        <v>1500</v>
      </c>
      <c r="M245" s="51"/>
      <c r="N245" s="13">
        <f t="shared" si="56"/>
        <v>2370.65</v>
      </c>
      <c r="O245" s="13">
        <f t="shared" si="57"/>
        <v>1422.3899999999999</v>
      </c>
      <c r="P245" s="51"/>
      <c r="Q245" s="605">
        <v>948.26</v>
      </c>
      <c r="R245" s="587">
        <v>948.26</v>
      </c>
      <c r="S245" s="587">
        <v>948.26</v>
      </c>
      <c r="T245" s="587">
        <v>948.26</v>
      </c>
      <c r="U245" s="562">
        <v>862.05</v>
      </c>
      <c r="V245" s="562">
        <v>862.05</v>
      </c>
      <c r="W245" s="554">
        <v>862.05</v>
      </c>
      <c r="X245" s="477">
        <v>862.05</v>
      </c>
      <c r="Y245" s="477">
        <v>862.05</v>
      </c>
      <c r="Z245" s="477">
        <v>862.05</v>
      </c>
      <c r="AA245" s="451">
        <v>799</v>
      </c>
      <c r="AB245" s="451">
        <v>799</v>
      </c>
      <c r="AC245" s="436">
        <v>725.63</v>
      </c>
      <c r="AD245" s="409">
        <v>725.63</v>
      </c>
      <c r="AE245" s="409">
        <v>725.63</v>
      </c>
      <c r="AF245" s="368">
        <v>662.07499999999993</v>
      </c>
      <c r="AG245" s="305">
        <v>529.66</v>
      </c>
      <c r="AH245" s="289">
        <v>506.64625000000007</v>
      </c>
      <c r="AI245" s="277">
        <v>405.31700000000006</v>
      </c>
      <c r="AJ245" s="263">
        <v>405.31700000000006</v>
      </c>
      <c r="AK245" s="263">
        <v>405.31700000000006</v>
      </c>
      <c r="AL245" s="208">
        <v>364.78133999999994</v>
      </c>
      <c r="AM245" s="208">
        <v>364.78133999999994</v>
      </c>
      <c r="AN245" s="208">
        <v>364.78133999999994</v>
      </c>
      <c r="AO245" s="208">
        <v>364.78133999999994</v>
      </c>
      <c r="AP245" s="208">
        <v>328.98750000000001</v>
      </c>
      <c r="AQ245" s="191">
        <v>263.19</v>
      </c>
      <c r="AR245" s="312">
        <f t="shared" ca="1" si="67"/>
        <v>1</v>
      </c>
      <c r="AS245" s="144">
        <f t="shared" ca="1" si="54"/>
        <v>0</v>
      </c>
    </row>
    <row r="246" spans="1:45" ht="23.1" customHeight="1" x14ac:dyDescent="0.25">
      <c r="A246" s="449"/>
      <c r="C246" s="2" t="s">
        <v>468</v>
      </c>
      <c r="D246" s="4" t="s">
        <v>548</v>
      </c>
      <c r="E246" s="116">
        <f t="shared" si="68"/>
        <v>3300</v>
      </c>
      <c r="F246" s="117">
        <f t="shared" si="68"/>
        <v>2000</v>
      </c>
      <c r="G246" s="101"/>
      <c r="K246" s="202">
        <f t="shared" si="55"/>
        <v>3300</v>
      </c>
      <c r="L246" s="202">
        <f t="shared" si="55"/>
        <v>2000</v>
      </c>
      <c r="M246" s="51"/>
      <c r="N246" s="13">
        <f t="shared" si="56"/>
        <v>3291.9</v>
      </c>
      <c r="O246" s="13">
        <f t="shared" si="57"/>
        <v>1975.1399999999999</v>
      </c>
      <c r="P246" s="51"/>
      <c r="Q246" s="605">
        <v>1316.76</v>
      </c>
      <c r="R246" s="587">
        <v>1316.76</v>
      </c>
      <c r="S246" s="587">
        <v>1316.76</v>
      </c>
      <c r="T246" s="587">
        <v>1316.76</v>
      </c>
      <c r="U246" s="562">
        <v>1197.05</v>
      </c>
      <c r="V246" s="562">
        <v>1197.05</v>
      </c>
      <c r="W246" s="554">
        <v>1197.05</v>
      </c>
      <c r="X246" s="477">
        <v>1197.05</v>
      </c>
      <c r="Y246" s="477">
        <v>1197.05</v>
      </c>
      <c r="Z246" s="477">
        <v>1197.05</v>
      </c>
      <c r="AA246" s="451">
        <v>1108.4000000000001</v>
      </c>
      <c r="AB246" s="451">
        <v>1108.4000000000001</v>
      </c>
      <c r="AC246" s="436">
        <v>1007.62</v>
      </c>
      <c r="AD246" s="409">
        <v>1007.62</v>
      </c>
      <c r="AE246" s="409">
        <v>1007.62</v>
      </c>
      <c r="AF246" s="368">
        <v>919.36249999999995</v>
      </c>
      <c r="AG246" s="305">
        <v>735.49</v>
      </c>
      <c r="AH246" s="289">
        <v>703.505</v>
      </c>
      <c r="AI246" s="277">
        <v>562.80399999999997</v>
      </c>
      <c r="AJ246" s="263">
        <v>562.80399999999997</v>
      </c>
      <c r="AK246" s="263">
        <v>562.80399999999997</v>
      </c>
      <c r="AL246" s="208">
        <v>506.51369999999997</v>
      </c>
      <c r="AM246" s="208">
        <v>506.51369999999997</v>
      </c>
      <c r="AN246" s="208">
        <v>506.51369999999997</v>
      </c>
      <c r="AO246" s="208">
        <v>506.51369999999997</v>
      </c>
      <c r="AP246" s="208">
        <v>456.8125</v>
      </c>
      <c r="AQ246" s="191">
        <v>365.45</v>
      </c>
      <c r="AR246" s="312">
        <f t="shared" ca="1" si="67"/>
        <v>1</v>
      </c>
      <c r="AS246" s="144">
        <f t="shared" ca="1" si="54"/>
        <v>0</v>
      </c>
    </row>
    <row r="247" spans="1:45" ht="23.1" customHeight="1" x14ac:dyDescent="0.25">
      <c r="A247" s="449"/>
      <c r="C247" s="2" t="s">
        <v>469</v>
      </c>
      <c r="D247" s="4" t="s">
        <v>167</v>
      </c>
      <c r="E247" s="116">
        <f t="shared" si="68"/>
        <v>3800</v>
      </c>
      <c r="F247" s="117">
        <f t="shared" si="68"/>
        <v>2300</v>
      </c>
      <c r="G247" s="101"/>
      <c r="K247" s="202">
        <f t="shared" si="55"/>
        <v>3800</v>
      </c>
      <c r="L247" s="202">
        <f t="shared" si="55"/>
        <v>2300</v>
      </c>
      <c r="M247" s="51"/>
      <c r="N247" s="13">
        <f t="shared" si="56"/>
        <v>3702.5749999999998</v>
      </c>
      <c r="O247" s="13">
        <f t="shared" si="57"/>
        <v>2221.5450000000001</v>
      </c>
      <c r="P247" s="51"/>
      <c r="Q247" s="605">
        <v>1481.03</v>
      </c>
      <c r="R247" s="587">
        <v>1481.03</v>
      </c>
      <c r="S247" s="587">
        <v>1481.03</v>
      </c>
      <c r="T247" s="587">
        <v>1481.03</v>
      </c>
      <c r="U247" s="562">
        <v>1346.4</v>
      </c>
      <c r="V247" s="562">
        <v>1346.4</v>
      </c>
      <c r="W247" s="554">
        <v>1346.4</v>
      </c>
      <c r="X247" s="477">
        <v>1346.4</v>
      </c>
      <c r="Y247" s="477">
        <v>1346.4</v>
      </c>
      <c r="Z247" s="477">
        <v>1346.4</v>
      </c>
      <c r="AA247" s="451">
        <v>1247</v>
      </c>
      <c r="AB247" s="451">
        <v>1247</v>
      </c>
      <c r="AC247" s="436">
        <v>1133.33</v>
      </c>
      <c r="AD247" s="409">
        <v>1133.33</v>
      </c>
      <c r="AE247" s="409">
        <v>1133.33</v>
      </c>
      <c r="AF247" s="368">
        <v>1034.0625</v>
      </c>
      <c r="AG247" s="305">
        <v>827.25</v>
      </c>
      <c r="AH247" s="289">
        <v>791.27125000000001</v>
      </c>
      <c r="AI247" s="277">
        <v>633.01700000000005</v>
      </c>
      <c r="AJ247" s="263">
        <v>633.01700000000005</v>
      </c>
      <c r="AK247" s="263">
        <v>633.01700000000005</v>
      </c>
      <c r="AL247" s="208">
        <v>569.71529999999996</v>
      </c>
      <c r="AM247" s="208">
        <v>569.71529999999996</v>
      </c>
      <c r="AN247" s="208">
        <v>569.71529999999996</v>
      </c>
      <c r="AO247" s="208">
        <v>569.71529999999996</v>
      </c>
      <c r="AP247" s="208">
        <v>513.8125</v>
      </c>
      <c r="AQ247" s="191">
        <v>411.05</v>
      </c>
      <c r="AR247" s="312">
        <f t="shared" ca="1" si="67"/>
        <v>1</v>
      </c>
      <c r="AS247" s="144">
        <f t="shared" ca="1" si="54"/>
        <v>0</v>
      </c>
    </row>
    <row r="248" spans="1:45" ht="23.1" customHeight="1" x14ac:dyDescent="0.25">
      <c r="A248" s="449"/>
      <c r="C248" s="2" t="s">
        <v>470</v>
      </c>
      <c r="D248" s="4" t="s">
        <v>168</v>
      </c>
      <c r="E248" s="116">
        <f t="shared" si="68"/>
        <v>4500</v>
      </c>
      <c r="F248" s="117">
        <f t="shared" si="68"/>
        <v>2700</v>
      </c>
      <c r="G248" s="101"/>
      <c r="K248" s="202">
        <f t="shared" si="55"/>
        <v>4500</v>
      </c>
      <c r="L248" s="202">
        <f t="shared" si="55"/>
        <v>2700</v>
      </c>
      <c r="M248" s="51"/>
      <c r="N248" s="13">
        <f t="shared" si="56"/>
        <v>4450</v>
      </c>
      <c r="O248" s="13">
        <f t="shared" si="57"/>
        <v>2670</v>
      </c>
      <c r="P248" s="51"/>
      <c r="Q248" s="605">
        <v>1780</v>
      </c>
      <c r="R248" s="587">
        <v>1780</v>
      </c>
      <c r="S248" s="587">
        <v>1780</v>
      </c>
      <c r="T248" s="587">
        <v>1780</v>
      </c>
      <c r="U248" s="562">
        <v>1618.89</v>
      </c>
      <c r="V248" s="562">
        <v>1618.89</v>
      </c>
      <c r="W248" s="554">
        <v>1618.89</v>
      </c>
      <c r="X248" s="477">
        <v>1618.89</v>
      </c>
      <c r="Y248" s="477">
        <v>1618.89</v>
      </c>
      <c r="Z248" s="477">
        <v>1618.89</v>
      </c>
      <c r="AA248" s="451">
        <v>1499</v>
      </c>
      <c r="AB248" s="451">
        <v>1499</v>
      </c>
      <c r="AC248" s="436">
        <v>1362.03</v>
      </c>
      <c r="AD248" s="409">
        <v>1362.03</v>
      </c>
      <c r="AE248" s="409">
        <v>1362.03</v>
      </c>
      <c r="AF248" s="368">
        <v>1242.7249999999999</v>
      </c>
      <c r="AG248" s="305">
        <v>994.18</v>
      </c>
      <c r="AH248" s="289">
        <v>950.95000000000016</v>
      </c>
      <c r="AI248" s="277">
        <v>760.7600000000001</v>
      </c>
      <c r="AJ248" s="263">
        <v>760.7600000000001</v>
      </c>
      <c r="AK248" s="263">
        <v>760.7600000000001</v>
      </c>
      <c r="AL248" s="208">
        <v>684.68399999999997</v>
      </c>
      <c r="AM248" s="208">
        <v>684.68399999999997</v>
      </c>
      <c r="AN248" s="208">
        <v>684.68399999999997</v>
      </c>
      <c r="AO248" s="208">
        <v>684.68399999999997</v>
      </c>
      <c r="AP248" s="208">
        <v>617.5</v>
      </c>
      <c r="AQ248" s="191">
        <v>494</v>
      </c>
      <c r="AR248" s="312">
        <f t="shared" ca="1" si="67"/>
        <v>1</v>
      </c>
      <c r="AS248" s="144">
        <f t="shared" ca="1" si="54"/>
        <v>0</v>
      </c>
    </row>
    <row r="249" spans="1:45" ht="23.1" customHeight="1" x14ac:dyDescent="0.25">
      <c r="A249" s="449"/>
      <c r="C249" s="2" t="s">
        <v>471</v>
      </c>
      <c r="D249" s="4" t="s">
        <v>549</v>
      </c>
      <c r="E249" s="116">
        <f t="shared" si="68"/>
        <v>6800</v>
      </c>
      <c r="F249" s="117">
        <f t="shared" si="68"/>
        <v>4100</v>
      </c>
      <c r="G249" s="101"/>
      <c r="K249" s="202">
        <f t="shared" si="55"/>
        <v>6800</v>
      </c>
      <c r="L249" s="202">
        <f t="shared" si="55"/>
        <v>4100</v>
      </c>
      <c r="M249" s="51"/>
      <c r="N249" s="13">
        <f t="shared" si="56"/>
        <v>6738.6749999999993</v>
      </c>
      <c r="O249" s="13">
        <f t="shared" si="57"/>
        <v>4043.2049999999999</v>
      </c>
      <c r="P249" s="51"/>
      <c r="Q249" s="605">
        <v>2695.47</v>
      </c>
      <c r="R249" s="587">
        <v>2695.47</v>
      </c>
      <c r="S249" s="587">
        <v>2695.47</v>
      </c>
      <c r="T249" s="587">
        <v>2695.47</v>
      </c>
      <c r="U249" s="562">
        <v>2450.4299999999998</v>
      </c>
      <c r="V249" s="562">
        <v>2450.4299999999998</v>
      </c>
      <c r="W249" s="554">
        <v>2450.4299999999998</v>
      </c>
      <c r="X249" s="477">
        <v>2450.4299999999998</v>
      </c>
      <c r="Y249" s="477">
        <v>2450.4299999999998</v>
      </c>
      <c r="Z249" s="477">
        <v>2450.4299999999998</v>
      </c>
      <c r="AA249" s="451">
        <v>2269</v>
      </c>
      <c r="AB249" s="451">
        <v>2269</v>
      </c>
      <c r="AC249" s="436">
        <v>2062.54</v>
      </c>
      <c r="AD249" s="409">
        <v>2062.54</v>
      </c>
      <c r="AE249" s="409">
        <v>2062.54</v>
      </c>
      <c r="AF249" s="368">
        <v>1881.875</v>
      </c>
      <c r="AG249" s="305">
        <v>1505.5</v>
      </c>
      <c r="AH249" s="289">
        <v>1440.13375</v>
      </c>
      <c r="AI249" s="277">
        <v>1152.107</v>
      </c>
      <c r="AJ249" s="263">
        <v>1152.107</v>
      </c>
      <c r="AK249" s="263">
        <v>1152.107</v>
      </c>
      <c r="AL249" s="208">
        <v>1036.8804599999999</v>
      </c>
      <c r="AM249" s="208">
        <v>1036.8804599999999</v>
      </c>
      <c r="AN249" s="208">
        <v>1036.8804599999999</v>
      </c>
      <c r="AO249" s="208">
        <v>1036.8804599999999</v>
      </c>
      <c r="AP249" s="208">
        <v>935.13750000000005</v>
      </c>
      <c r="AQ249" s="191">
        <v>748.11</v>
      </c>
      <c r="AR249" s="312">
        <f t="shared" ca="1" si="67"/>
        <v>1</v>
      </c>
      <c r="AS249" s="144">
        <f t="shared" ca="1" si="54"/>
        <v>0</v>
      </c>
    </row>
    <row r="250" spans="1:45" ht="23.1" customHeight="1" x14ac:dyDescent="0.25">
      <c r="A250" s="449"/>
      <c r="C250" s="2" t="s">
        <v>472</v>
      </c>
      <c r="D250" s="4" t="s">
        <v>170</v>
      </c>
      <c r="E250" s="116">
        <f t="shared" si="68"/>
        <v>12900</v>
      </c>
      <c r="F250" s="117">
        <f t="shared" si="68"/>
        <v>7800</v>
      </c>
      <c r="G250" s="101"/>
      <c r="K250" s="202">
        <f t="shared" si="55"/>
        <v>12900</v>
      </c>
      <c r="L250" s="202">
        <f t="shared" si="55"/>
        <v>7800</v>
      </c>
      <c r="M250" s="51"/>
      <c r="N250" s="13">
        <f t="shared" si="56"/>
        <v>12875</v>
      </c>
      <c r="O250" s="13">
        <f t="shared" si="57"/>
        <v>7725</v>
      </c>
      <c r="P250" s="51"/>
      <c r="Q250" s="605">
        <v>5150</v>
      </c>
      <c r="R250" s="587">
        <v>5150</v>
      </c>
      <c r="S250" s="587">
        <v>5150</v>
      </c>
      <c r="T250" s="587">
        <v>5150</v>
      </c>
      <c r="U250" s="562">
        <v>4681.74</v>
      </c>
      <c r="V250" s="562">
        <v>4681.74</v>
      </c>
      <c r="W250" s="554">
        <v>4681.74</v>
      </c>
      <c r="X250" s="477">
        <v>4681.74</v>
      </c>
      <c r="Y250" s="477">
        <v>4681.74</v>
      </c>
      <c r="Z250" s="477">
        <v>4681.74</v>
      </c>
      <c r="AA250" s="451">
        <v>4413</v>
      </c>
      <c r="AB250" s="451">
        <v>4413</v>
      </c>
      <c r="AC250" s="436">
        <v>3940.86</v>
      </c>
      <c r="AD250" s="409">
        <v>3940.86</v>
      </c>
      <c r="AE250" s="409">
        <v>3940.86</v>
      </c>
      <c r="AF250" s="368">
        <v>3595.6750000000002</v>
      </c>
      <c r="AG250" s="305">
        <v>2876.54</v>
      </c>
      <c r="AH250" s="289">
        <v>2765.51</v>
      </c>
      <c r="AI250" s="277">
        <v>2212.4080000000004</v>
      </c>
      <c r="AJ250" s="263">
        <v>2212.4080000000004</v>
      </c>
      <c r="AK250" s="263">
        <v>2212.4080000000004</v>
      </c>
      <c r="AL250" s="208">
        <v>1981.0652399999997</v>
      </c>
      <c r="AM250" s="208">
        <v>1981.0652399999997</v>
      </c>
      <c r="AN250" s="208">
        <v>1981.0652399999997</v>
      </c>
      <c r="AO250" s="208">
        <v>1981.0652399999997</v>
      </c>
      <c r="AP250" s="208">
        <v>1786.675</v>
      </c>
      <c r="AQ250" s="191">
        <v>1429.34</v>
      </c>
      <c r="AR250" s="312">
        <f t="shared" ca="1" si="67"/>
        <v>1</v>
      </c>
      <c r="AS250" s="144">
        <f t="shared" ca="1" si="54"/>
        <v>0</v>
      </c>
    </row>
    <row r="251" spans="1:45" ht="15" customHeight="1" x14ac:dyDescent="0.25">
      <c r="D251" s="136"/>
      <c r="E251" s="138"/>
      <c r="F251" s="139"/>
      <c r="K251" s="202">
        <f t="shared" si="55"/>
        <v>0</v>
      </c>
      <c r="L251" s="202">
        <f t="shared" si="55"/>
        <v>0</v>
      </c>
      <c r="M251" s="51"/>
      <c r="N251" s="13"/>
      <c r="O251" s="13"/>
      <c r="P251" s="51"/>
      <c r="Q251" s="398"/>
      <c r="R251" s="398"/>
      <c r="S251" s="398"/>
      <c r="T251" s="398"/>
      <c r="U251" s="398"/>
      <c r="V251" s="398"/>
      <c r="W251" s="398"/>
      <c r="X251" s="398"/>
      <c r="Y251" s="398"/>
      <c r="Z251" s="398"/>
      <c r="AA251" s="398"/>
      <c r="AB251" s="398"/>
      <c r="AC251" s="400"/>
      <c r="AD251" s="401"/>
      <c r="AE251" s="401"/>
      <c r="AF251" s="368"/>
      <c r="AG251" s="305"/>
      <c r="AH251" s="289"/>
      <c r="AI251" s="277"/>
      <c r="AJ251" s="263"/>
      <c r="AK251" s="263"/>
      <c r="AL251" s="208"/>
      <c r="AM251" s="208"/>
      <c r="AN251" s="208"/>
      <c r="AO251" s="208"/>
      <c r="AP251" s="208"/>
      <c r="AQ251" s="191"/>
      <c r="AR251" s="312"/>
    </row>
    <row r="252" spans="1:45" ht="23.1" customHeight="1" x14ac:dyDescent="0.25">
      <c r="D252" s="615" t="s">
        <v>836</v>
      </c>
      <c r="E252" s="615"/>
      <c r="F252" s="615"/>
      <c r="G252" s="615"/>
      <c r="H252" s="615"/>
      <c r="I252" s="615"/>
      <c r="J252" s="34"/>
      <c r="K252" s="202">
        <f t="shared" si="55"/>
        <v>0</v>
      </c>
      <c r="L252" s="202">
        <f t="shared" si="55"/>
        <v>0</v>
      </c>
      <c r="M252" s="2"/>
      <c r="N252" s="13"/>
      <c r="O252" s="13"/>
      <c r="P252" s="2"/>
      <c r="Q252" s="606">
        <v>45663</v>
      </c>
      <c r="R252" s="588">
        <v>45589</v>
      </c>
      <c r="S252" s="588">
        <v>45589</v>
      </c>
      <c r="T252" s="588">
        <v>45589</v>
      </c>
      <c r="U252" s="571">
        <v>45569</v>
      </c>
      <c r="V252" s="571">
        <v>45569</v>
      </c>
      <c r="W252" s="553">
        <v>45483</v>
      </c>
      <c r="X252" s="476">
        <v>45455</v>
      </c>
      <c r="Y252" s="476">
        <v>45425</v>
      </c>
      <c r="Z252" s="476">
        <v>45394</v>
      </c>
      <c r="AA252" s="473">
        <v>220324</v>
      </c>
      <c r="AB252" s="398"/>
      <c r="AC252" s="400"/>
      <c r="AD252" s="401"/>
      <c r="AE252" s="401"/>
      <c r="AF252" s="329"/>
      <c r="AG252" s="333"/>
      <c r="AH252" s="330"/>
      <c r="AI252" s="280"/>
      <c r="AJ252" s="331"/>
      <c r="AK252" s="331"/>
      <c r="AL252" s="237"/>
      <c r="AM252" s="237"/>
      <c r="AN252" s="237"/>
      <c r="AO252" s="237"/>
      <c r="AP252" s="237"/>
      <c r="AQ252" s="197"/>
      <c r="AR252" s="312"/>
    </row>
    <row r="253" spans="1:45" s="66" customFormat="1" ht="23.1" customHeight="1" x14ac:dyDescent="0.25">
      <c r="A253" s="449"/>
      <c r="B253" s="2">
        <v>2030</v>
      </c>
      <c r="C253" s="2" t="s">
        <v>477</v>
      </c>
      <c r="D253" s="4" t="s">
        <v>800</v>
      </c>
      <c r="E253" s="116">
        <f t="shared" ref="E253:F267" si="69">K253</f>
        <v>700</v>
      </c>
      <c r="F253" s="117">
        <f t="shared" si="69"/>
        <v>400</v>
      </c>
      <c r="G253" s="101"/>
      <c r="H253" s="2"/>
      <c r="I253" s="2"/>
      <c r="J253" s="33"/>
      <c r="K253" s="202">
        <f t="shared" si="55"/>
        <v>700</v>
      </c>
      <c r="L253" s="202">
        <f t="shared" si="55"/>
        <v>400</v>
      </c>
      <c r="M253" s="51"/>
      <c r="N253" s="13">
        <f t="shared" si="56"/>
        <v>620.97750000000008</v>
      </c>
      <c r="O253" s="13">
        <f t="shared" si="57"/>
        <v>372.5865</v>
      </c>
      <c r="P253" s="63"/>
      <c r="Q253" s="605">
        <v>248.39100000000002</v>
      </c>
      <c r="R253" s="587">
        <v>248.39100000000002</v>
      </c>
      <c r="S253" s="587">
        <v>248.39100000000002</v>
      </c>
      <c r="T253" s="587">
        <v>248.39100000000002</v>
      </c>
      <c r="U253" s="562">
        <v>225.81</v>
      </c>
      <c r="V253" s="562">
        <v>225.81</v>
      </c>
      <c r="W253" s="554">
        <v>225.81</v>
      </c>
      <c r="X253" s="477">
        <v>225.81</v>
      </c>
      <c r="Y253" s="477">
        <v>424.24</v>
      </c>
      <c r="Z253" s="477">
        <v>424.24</v>
      </c>
      <c r="AA253" s="450">
        <v>392.83200000000005</v>
      </c>
      <c r="AB253" s="450">
        <v>392.83200000000005</v>
      </c>
      <c r="AC253" s="436">
        <v>357.12</v>
      </c>
      <c r="AD253" s="409">
        <v>357.12</v>
      </c>
      <c r="AE253" s="409">
        <v>357.12</v>
      </c>
      <c r="AF253" s="368">
        <v>325.83750000000003</v>
      </c>
      <c r="AG253" s="305">
        <v>260.67</v>
      </c>
      <c r="AH253" s="289">
        <v>249.34250000000003</v>
      </c>
      <c r="AI253" s="277">
        <v>199.47400000000002</v>
      </c>
      <c r="AJ253" s="263">
        <v>199.47400000000002</v>
      </c>
      <c r="AK253" s="263">
        <v>199.47400000000002</v>
      </c>
      <c r="AL253" s="208">
        <v>179.52857999999998</v>
      </c>
      <c r="AM253" s="208">
        <v>179.52857999999998</v>
      </c>
      <c r="AN253" s="208">
        <v>179.52857999999998</v>
      </c>
      <c r="AO253" s="208">
        <v>179.52857999999998</v>
      </c>
      <c r="AP253" s="208">
        <v>161.91249999999999</v>
      </c>
      <c r="AQ253" s="191">
        <v>129.53</v>
      </c>
      <c r="AR253" s="312">
        <f t="shared" ca="1" si="67"/>
        <v>1</v>
      </c>
      <c r="AS253" s="144">
        <f t="shared" ca="1" si="54"/>
        <v>0</v>
      </c>
    </row>
    <row r="254" spans="1:45" ht="23.1" customHeight="1" x14ac:dyDescent="0.25">
      <c r="A254" s="449"/>
      <c r="B254" s="2">
        <v>2031</v>
      </c>
      <c r="C254" s="2" t="s">
        <v>478</v>
      </c>
      <c r="D254" s="4" t="s">
        <v>801</v>
      </c>
      <c r="E254" s="116">
        <f t="shared" si="69"/>
        <v>700</v>
      </c>
      <c r="F254" s="117">
        <f t="shared" si="69"/>
        <v>400</v>
      </c>
      <c r="G254" s="101"/>
      <c r="K254" s="202">
        <f t="shared" si="55"/>
        <v>700</v>
      </c>
      <c r="L254" s="202">
        <f t="shared" si="55"/>
        <v>400</v>
      </c>
      <c r="M254" s="51"/>
      <c r="N254" s="13">
        <f t="shared" si="56"/>
        <v>635.88250000000005</v>
      </c>
      <c r="O254" s="13">
        <f t="shared" si="57"/>
        <v>381.52949999999998</v>
      </c>
      <c r="P254" s="51"/>
      <c r="Q254" s="605">
        <v>254.35300000000001</v>
      </c>
      <c r="R254" s="587">
        <v>254.35300000000001</v>
      </c>
      <c r="S254" s="587">
        <v>254.35300000000001</v>
      </c>
      <c r="T254" s="587">
        <v>254.35300000000001</v>
      </c>
      <c r="U254" s="587">
        <v>249</v>
      </c>
      <c r="V254" s="562">
        <v>231.23</v>
      </c>
      <c r="W254" s="554">
        <v>231.23</v>
      </c>
      <c r="X254" s="477">
        <v>231.23</v>
      </c>
      <c r="Y254" s="477">
        <v>225.81</v>
      </c>
      <c r="Z254" s="477">
        <v>225.81</v>
      </c>
      <c r="AA254" s="450">
        <v>209.077</v>
      </c>
      <c r="AB254" s="450">
        <v>209.077</v>
      </c>
      <c r="AC254" s="436">
        <v>190.07</v>
      </c>
      <c r="AD254" s="409">
        <v>190.07</v>
      </c>
      <c r="AE254" s="409">
        <v>190.07</v>
      </c>
      <c r="AF254" s="368">
        <v>173.42500000000001</v>
      </c>
      <c r="AG254" s="305">
        <v>138.74</v>
      </c>
      <c r="AH254" s="289">
        <v>138.22875000000002</v>
      </c>
      <c r="AI254" s="277">
        <v>110.58300000000001</v>
      </c>
      <c r="AJ254" s="263">
        <v>110.58300000000001</v>
      </c>
      <c r="AK254" s="263">
        <v>110.58300000000001</v>
      </c>
      <c r="AL254" s="208">
        <v>90</v>
      </c>
      <c r="AM254" s="234">
        <v>90</v>
      </c>
      <c r="AN254" s="208">
        <v>99.514799999999994</v>
      </c>
      <c r="AO254" s="208">
        <v>99.514799999999994</v>
      </c>
      <c r="AP254" s="208">
        <v>89.75</v>
      </c>
      <c r="AQ254" s="191">
        <v>71.8</v>
      </c>
      <c r="AR254" s="312">
        <f t="shared" ca="1" si="67"/>
        <v>1</v>
      </c>
      <c r="AS254" s="144">
        <f t="shared" ca="1" si="54"/>
        <v>0</v>
      </c>
    </row>
    <row r="255" spans="1:45" ht="23.1" customHeight="1" x14ac:dyDescent="0.25">
      <c r="A255" s="449"/>
      <c r="B255" s="2">
        <v>2032</v>
      </c>
      <c r="C255" s="2" t="s">
        <v>479</v>
      </c>
      <c r="D255" s="4" t="s">
        <v>802</v>
      </c>
      <c r="E255" s="116">
        <f t="shared" si="69"/>
        <v>700</v>
      </c>
      <c r="F255" s="117">
        <f t="shared" si="69"/>
        <v>500</v>
      </c>
      <c r="G255" s="101"/>
      <c r="K255" s="202">
        <f t="shared" si="55"/>
        <v>700</v>
      </c>
      <c r="L255" s="202">
        <f t="shared" si="55"/>
        <v>500</v>
      </c>
      <c r="M255" s="51"/>
      <c r="N255" s="13">
        <f t="shared" si="56"/>
        <v>684.75000000000011</v>
      </c>
      <c r="O255" s="13">
        <f t="shared" si="57"/>
        <v>410.85</v>
      </c>
      <c r="P255" s="51"/>
      <c r="Q255" s="605">
        <v>273.90000000000003</v>
      </c>
      <c r="R255" s="587">
        <v>273.90000000000003</v>
      </c>
      <c r="S255" s="587">
        <v>273.90000000000003</v>
      </c>
      <c r="T255" s="587">
        <v>273.90000000000003</v>
      </c>
      <c r="U255" s="562">
        <v>249</v>
      </c>
      <c r="V255" s="562">
        <v>249</v>
      </c>
      <c r="W255" s="568">
        <v>249</v>
      </c>
      <c r="X255" s="477">
        <v>248.33</v>
      </c>
      <c r="Y255" s="477">
        <v>231.23</v>
      </c>
      <c r="Z255" s="477">
        <v>231.23</v>
      </c>
      <c r="AA255" s="450">
        <v>214.10400000000001</v>
      </c>
      <c r="AB255" s="450">
        <v>214.10400000000001</v>
      </c>
      <c r="AC255" s="436">
        <v>194.64</v>
      </c>
      <c r="AD255" s="409">
        <v>194.64</v>
      </c>
      <c r="AE255" s="409">
        <v>194.64</v>
      </c>
      <c r="AF255" s="368">
        <v>177.58749999999998</v>
      </c>
      <c r="AG255" s="305">
        <v>142.07</v>
      </c>
      <c r="AH255" s="289">
        <v>141.55625000000003</v>
      </c>
      <c r="AI255" s="277">
        <v>113.24500000000002</v>
      </c>
      <c r="AJ255" s="263">
        <v>113.24500000000002</v>
      </c>
      <c r="AK255" s="263">
        <v>113.24500000000002</v>
      </c>
      <c r="AL255" s="208">
        <v>101.91257999999999</v>
      </c>
      <c r="AM255" s="208">
        <v>101.91257999999999</v>
      </c>
      <c r="AN255" s="208">
        <v>101.91257999999999</v>
      </c>
      <c r="AO255" s="208">
        <v>101.91257999999999</v>
      </c>
      <c r="AP255" s="208">
        <v>91.912499999999994</v>
      </c>
      <c r="AQ255" s="191">
        <v>73.53</v>
      </c>
      <c r="AR255" s="312">
        <f t="shared" ca="1" si="67"/>
        <v>1</v>
      </c>
      <c r="AS255" s="144">
        <f t="shared" ca="1" si="54"/>
        <v>0</v>
      </c>
    </row>
    <row r="256" spans="1:45" ht="23.1" customHeight="1" x14ac:dyDescent="0.25">
      <c r="A256" s="449"/>
      <c r="B256" s="2">
        <v>2033</v>
      </c>
      <c r="C256" s="2" t="s">
        <v>480</v>
      </c>
      <c r="D256" s="4" t="s">
        <v>803</v>
      </c>
      <c r="E256" s="116">
        <f t="shared" si="69"/>
        <v>1000</v>
      </c>
      <c r="F256" s="117">
        <f t="shared" si="69"/>
        <v>600</v>
      </c>
      <c r="G256" s="101"/>
      <c r="K256" s="202">
        <f t="shared" si="55"/>
        <v>1000</v>
      </c>
      <c r="L256" s="202">
        <f t="shared" si="55"/>
        <v>600</v>
      </c>
      <c r="M256" s="51"/>
      <c r="N256" s="13">
        <f t="shared" si="56"/>
        <v>959.75000000000011</v>
      </c>
      <c r="O256" s="13">
        <f t="shared" si="57"/>
        <v>575.85</v>
      </c>
      <c r="P256" s="51"/>
      <c r="Q256" s="605">
        <v>383.90000000000003</v>
      </c>
      <c r="R256" s="587">
        <v>383.90000000000003</v>
      </c>
      <c r="S256" s="587">
        <v>383.90000000000003</v>
      </c>
      <c r="T256" s="587">
        <v>383.90000000000003</v>
      </c>
      <c r="U256" s="587">
        <v>274</v>
      </c>
      <c r="V256" s="562">
        <v>349</v>
      </c>
      <c r="W256" s="568">
        <v>349</v>
      </c>
      <c r="X256" s="477">
        <v>348.16</v>
      </c>
      <c r="Y256" s="477">
        <v>248.33</v>
      </c>
      <c r="Z256" s="477">
        <v>248.33</v>
      </c>
      <c r="AA256" s="450">
        <v>229.93300000000002</v>
      </c>
      <c r="AB256" s="450">
        <v>229.93300000000002</v>
      </c>
      <c r="AC256" s="436">
        <v>209.03</v>
      </c>
      <c r="AD256" s="409">
        <v>209.03</v>
      </c>
      <c r="AE256" s="409">
        <v>209.03</v>
      </c>
      <c r="AF256" s="368">
        <v>190.72500000000002</v>
      </c>
      <c r="AG256" s="305">
        <v>152.58000000000001</v>
      </c>
      <c r="AH256" s="289">
        <v>152.03375</v>
      </c>
      <c r="AI256" s="277">
        <v>121.627</v>
      </c>
      <c r="AJ256" s="263">
        <v>121.627</v>
      </c>
      <c r="AK256" s="263">
        <v>121.627</v>
      </c>
      <c r="AL256" s="208">
        <v>99</v>
      </c>
      <c r="AM256" s="234">
        <v>99</v>
      </c>
      <c r="AN256" s="208">
        <v>109.45241999999999</v>
      </c>
      <c r="AO256" s="208">
        <v>109.45241999999999</v>
      </c>
      <c r="AP256" s="208">
        <v>98.712500000000006</v>
      </c>
      <c r="AQ256" s="191">
        <v>78.97</v>
      </c>
      <c r="AR256" s="312">
        <f t="shared" ca="1" si="67"/>
        <v>1</v>
      </c>
      <c r="AS256" s="144">
        <f t="shared" ca="1" si="54"/>
        <v>0</v>
      </c>
    </row>
    <row r="257" spans="1:51" ht="23.1" customHeight="1" x14ac:dyDescent="0.25">
      <c r="A257" s="449"/>
      <c r="B257" s="2">
        <v>2034</v>
      </c>
      <c r="C257" s="2" t="s">
        <v>481</v>
      </c>
      <c r="D257" s="4" t="s">
        <v>804</v>
      </c>
      <c r="E257" s="116">
        <f t="shared" si="69"/>
        <v>1200</v>
      </c>
      <c r="F257" s="117">
        <f t="shared" si="69"/>
        <v>700</v>
      </c>
      <c r="G257" s="101"/>
      <c r="K257" s="202">
        <f t="shared" si="55"/>
        <v>1200</v>
      </c>
      <c r="L257" s="202">
        <f t="shared" si="55"/>
        <v>700</v>
      </c>
      <c r="M257" s="51"/>
      <c r="N257" s="13">
        <f t="shared" si="56"/>
        <v>1106.2975000000001</v>
      </c>
      <c r="O257" s="13">
        <f t="shared" si="57"/>
        <v>663.77850000000012</v>
      </c>
      <c r="P257" s="51"/>
      <c r="Q257" s="605">
        <v>442.51900000000006</v>
      </c>
      <c r="R257" s="587">
        <v>442.51900000000006</v>
      </c>
      <c r="S257" s="587">
        <v>442.51900000000006</v>
      </c>
      <c r="T257" s="587">
        <v>442.51900000000006</v>
      </c>
      <c r="U257" s="587">
        <v>383</v>
      </c>
      <c r="V257" s="562">
        <v>402.29</v>
      </c>
      <c r="W257" s="554">
        <v>402.29</v>
      </c>
      <c r="X257" s="477">
        <v>402.29</v>
      </c>
      <c r="Y257" s="477">
        <v>348.16</v>
      </c>
      <c r="Z257" s="477">
        <v>348.16</v>
      </c>
      <c r="AA257" s="451">
        <v>323</v>
      </c>
      <c r="AB257" s="451">
        <v>323</v>
      </c>
      <c r="AC257" s="436">
        <v>293.07</v>
      </c>
      <c r="AD257" s="409">
        <v>293.07</v>
      </c>
      <c r="AE257" s="409">
        <v>293.07</v>
      </c>
      <c r="AF257" s="368">
        <v>267.39999999999998</v>
      </c>
      <c r="AG257" s="305">
        <v>213.92</v>
      </c>
      <c r="AH257" s="289">
        <v>213.16625000000002</v>
      </c>
      <c r="AI257" s="277">
        <v>170.53300000000002</v>
      </c>
      <c r="AJ257" s="263">
        <v>170.53300000000002</v>
      </c>
      <c r="AK257" s="263">
        <v>170.53300000000002</v>
      </c>
      <c r="AL257" s="208">
        <v>139</v>
      </c>
      <c r="AM257" s="234">
        <v>139</v>
      </c>
      <c r="AN257" s="208">
        <v>153.47178</v>
      </c>
      <c r="AO257" s="208">
        <v>153.47178</v>
      </c>
      <c r="AP257" s="208">
        <v>138.41249999999999</v>
      </c>
      <c r="AQ257" s="191">
        <v>110.73</v>
      </c>
      <c r="AR257" s="312">
        <f t="shared" ca="1" si="67"/>
        <v>1</v>
      </c>
      <c r="AS257" s="144">
        <f t="shared" ca="1" si="54"/>
        <v>0</v>
      </c>
    </row>
    <row r="258" spans="1:51" ht="23.1" customHeight="1" x14ac:dyDescent="0.25">
      <c r="A258" s="449"/>
      <c r="B258" s="2">
        <v>2035</v>
      </c>
      <c r="C258" s="2" t="s">
        <v>482</v>
      </c>
      <c r="D258" s="4" t="s">
        <v>805</v>
      </c>
      <c r="E258" s="116">
        <f t="shared" si="69"/>
        <v>1200</v>
      </c>
      <c r="F258" s="117">
        <f t="shared" si="69"/>
        <v>700</v>
      </c>
      <c r="G258" s="101"/>
      <c r="K258" s="202">
        <f t="shared" si="55"/>
        <v>1200</v>
      </c>
      <c r="L258" s="202">
        <f t="shared" si="55"/>
        <v>700</v>
      </c>
      <c r="M258" s="51"/>
      <c r="N258" s="13">
        <f t="shared" si="56"/>
        <v>1166.6600000000001</v>
      </c>
      <c r="O258" s="13">
        <f t="shared" si="57"/>
        <v>699.99600000000009</v>
      </c>
      <c r="P258" s="51"/>
      <c r="Q258" s="605">
        <v>466.66400000000004</v>
      </c>
      <c r="R258" s="587">
        <v>466.66400000000004</v>
      </c>
      <c r="S258" s="587">
        <v>466.66400000000004</v>
      </c>
      <c r="T258" s="587">
        <v>466.66400000000004</v>
      </c>
      <c r="U258" s="587">
        <v>443</v>
      </c>
      <c r="V258" s="562">
        <v>424.24</v>
      </c>
      <c r="W258" s="554">
        <v>424.24</v>
      </c>
      <c r="X258" s="477">
        <v>424.24</v>
      </c>
      <c r="Y258" s="477">
        <v>402.29</v>
      </c>
      <c r="Z258" s="477">
        <v>402.29</v>
      </c>
      <c r="AA258" s="451">
        <v>373</v>
      </c>
      <c r="AB258" s="451">
        <v>373</v>
      </c>
      <c r="AC258" s="436">
        <v>338.62</v>
      </c>
      <c r="AD258" s="409">
        <v>338.62</v>
      </c>
      <c r="AE258" s="409">
        <v>338.62</v>
      </c>
      <c r="AF258" s="368">
        <v>308.96249999999998</v>
      </c>
      <c r="AG258" s="305">
        <v>247.17</v>
      </c>
      <c r="AH258" s="289">
        <v>246.29000000000002</v>
      </c>
      <c r="AI258" s="277">
        <v>197.03200000000001</v>
      </c>
      <c r="AJ258" s="263">
        <v>197.03200000000001</v>
      </c>
      <c r="AK258" s="263">
        <v>197.03200000000001</v>
      </c>
      <c r="AL258" s="208">
        <v>177.32483999999999</v>
      </c>
      <c r="AM258" s="208">
        <v>177.32483999999999</v>
      </c>
      <c r="AN258" s="208">
        <v>177.32483999999999</v>
      </c>
      <c r="AO258" s="208">
        <v>177.32483999999999</v>
      </c>
      <c r="AP258" s="208">
        <v>159.92500000000001</v>
      </c>
      <c r="AQ258" s="191">
        <v>127.94</v>
      </c>
      <c r="AR258" s="312">
        <f t="shared" ca="1" si="67"/>
        <v>1</v>
      </c>
      <c r="AS258" s="144">
        <f t="shared" ca="1" si="54"/>
        <v>0</v>
      </c>
    </row>
    <row r="259" spans="1:51" ht="23.1" customHeight="1" x14ac:dyDescent="0.25">
      <c r="A259" s="449"/>
      <c r="B259" s="2">
        <v>2036</v>
      </c>
      <c r="C259" s="2" t="s">
        <v>483</v>
      </c>
      <c r="D259" s="4" t="s">
        <v>806</v>
      </c>
      <c r="E259" s="116">
        <f t="shared" si="69"/>
        <v>1700</v>
      </c>
      <c r="F259" s="117">
        <f t="shared" si="69"/>
        <v>1000</v>
      </c>
      <c r="G259" s="101"/>
      <c r="K259" s="202">
        <f t="shared" si="55"/>
        <v>1700</v>
      </c>
      <c r="L259" s="202">
        <f t="shared" si="55"/>
        <v>1000</v>
      </c>
      <c r="M259" s="51"/>
      <c r="N259" s="13">
        <f t="shared" si="56"/>
        <v>1642.52</v>
      </c>
      <c r="O259" s="13">
        <f t="shared" si="57"/>
        <v>985.51200000000006</v>
      </c>
      <c r="P259" s="51"/>
      <c r="Q259" s="605">
        <v>657.00800000000004</v>
      </c>
      <c r="R259" s="587">
        <v>657.00800000000004</v>
      </c>
      <c r="S259" s="587">
        <v>657.00800000000004</v>
      </c>
      <c r="T259" s="587">
        <v>657.00800000000004</v>
      </c>
      <c r="U259" s="562">
        <v>597.28</v>
      </c>
      <c r="V259" s="562">
        <v>597.28</v>
      </c>
      <c r="W259" s="554">
        <v>597.28</v>
      </c>
      <c r="X259" s="477">
        <v>597.28</v>
      </c>
      <c r="Y259" s="477">
        <v>597.28</v>
      </c>
      <c r="Z259" s="477">
        <v>597.28</v>
      </c>
      <c r="AA259" s="451">
        <v>553</v>
      </c>
      <c r="AB259" s="451">
        <v>553</v>
      </c>
      <c r="AC259" s="436">
        <v>502.75</v>
      </c>
      <c r="AD259" s="409">
        <v>502.75</v>
      </c>
      <c r="AE259" s="409">
        <v>502.75</v>
      </c>
      <c r="AF259" s="368">
        <v>458.71250000000003</v>
      </c>
      <c r="AG259" s="305">
        <v>366.97</v>
      </c>
      <c r="AH259" s="289">
        <v>365.65375000000006</v>
      </c>
      <c r="AI259" s="277">
        <v>292.52300000000002</v>
      </c>
      <c r="AJ259" s="263">
        <v>292.52300000000002</v>
      </c>
      <c r="AK259" s="263">
        <v>292.52300000000002</v>
      </c>
      <c r="AL259" s="208">
        <v>238</v>
      </c>
      <c r="AM259" s="234">
        <v>238</v>
      </c>
      <c r="AN259" s="208">
        <v>263.27069999999998</v>
      </c>
      <c r="AO259" s="208">
        <v>263.27069999999998</v>
      </c>
      <c r="AP259" s="208">
        <v>237.4375</v>
      </c>
      <c r="AQ259" s="191">
        <v>189.95</v>
      </c>
      <c r="AR259" s="312">
        <f t="shared" ca="1" si="67"/>
        <v>1</v>
      </c>
      <c r="AS259" s="144">
        <f t="shared" ca="1" si="54"/>
        <v>0</v>
      </c>
    </row>
    <row r="260" spans="1:51" ht="23.1" customHeight="1" x14ac:dyDescent="0.25">
      <c r="A260" s="449"/>
      <c r="B260" s="2">
        <v>2037</v>
      </c>
      <c r="C260" s="2" t="s">
        <v>484</v>
      </c>
      <c r="D260" s="4" t="s">
        <v>807</v>
      </c>
      <c r="E260" s="116">
        <f t="shared" si="69"/>
        <v>1700</v>
      </c>
      <c r="F260" s="117">
        <f t="shared" si="69"/>
        <v>1100</v>
      </c>
      <c r="G260" s="101"/>
      <c r="K260" s="202">
        <f t="shared" si="55"/>
        <v>1700</v>
      </c>
      <c r="L260" s="202">
        <f t="shared" si="55"/>
        <v>1100</v>
      </c>
      <c r="M260" s="51"/>
      <c r="N260" s="13">
        <f t="shared" si="56"/>
        <v>1675.0525000000002</v>
      </c>
      <c r="O260" s="13">
        <f t="shared" si="57"/>
        <v>1005.0315000000001</v>
      </c>
      <c r="P260" s="51"/>
      <c r="Q260" s="605">
        <v>670.02100000000007</v>
      </c>
      <c r="R260" s="587">
        <v>670.02100000000007</v>
      </c>
      <c r="S260" s="587">
        <v>670.02100000000007</v>
      </c>
      <c r="T260" s="587">
        <v>670.02100000000007</v>
      </c>
      <c r="U260" s="562">
        <v>609.11</v>
      </c>
      <c r="V260" s="562">
        <v>609.11</v>
      </c>
      <c r="W260" s="554">
        <v>609.11</v>
      </c>
      <c r="X260" s="477">
        <v>609.11</v>
      </c>
      <c r="Y260" s="477">
        <v>609.11</v>
      </c>
      <c r="Z260" s="477">
        <v>609.11</v>
      </c>
      <c r="AA260" s="451">
        <v>564</v>
      </c>
      <c r="AB260" s="451">
        <v>564</v>
      </c>
      <c r="AC260" s="436">
        <v>512.72</v>
      </c>
      <c r="AD260" s="409">
        <v>512.72</v>
      </c>
      <c r="AE260" s="409">
        <v>512.72</v>
      </c>
      <c r="AF260" s="368">
        <v>467.8125</v>
      </c>
      <c r="AG260" s="305">
        <v>374.25</v>
      </c>
      <c r="AH260" s="289">
        <v>372.9</v>
      </c>
      <c r="AI260" s="277">
        <v>298.32</v>
      </c>
      <c r="AJ260" s="263">
        <v>298.32</v>
      </c>
      <c r="AK260" s="263">
        <v>298.32</v>
      </c>
      <c r="AL260" s="208">
        <v>243</v>
      </c>
      <c r="AM260" s="234">
        <v>243</v>
      </c>
      <c r="AN260" s="208">
        <v>268.48205999999999</v>
      </c>
      <c r="AO260" s="208">
        <v>268.48205999999999</v>
      </c>
      <c r="AP260" s="208">
        <v>242.13750000000002</v>
      </c>
      <c r="AQ260" s="191">
        <v>193.71</v>
      </c>
      <c r="AR260" s="312">
        <f t="shared" ca="1" si="67"/>
        <v>1</v>
      </c>
      <c r="AS260" s="144">
        <f t="shared" ca="1" si="54"/>
        <v>0</v>
      </c>
    </row>
    <row r="261" spans="1:51" ht="23.1" customHeight="1" x14ac:dyDescent="0.25">
      <c r="A261" s="449"/>
      <c r="B261" s="2">
        <v>2038</v>
      </c>
      <c r="C261" s="2" t="s">
        <v>485</v>
      </c>
      <c r="D261" s="4" t="s">
        <v>808</v>
      </c>
      <c r="E261" s="116">
        <f t="shared" si="69"/>
        <v>2300</v>
      </c>
      <c r="F261" s="117">
        <f t="shared" si="69"/>
        <v>1400</v>
      </c>
      <c r="G261" s="101"/>
      <c r="K261" s="202">
        <f t="shared" si="55"/>
        <v>2300</v>
      </c>
      <c r="L261" s="202">
        <f t="shared" si="55"/>
        <v>1400</v>
      </c>
      <c r="M261" s="51"/>
      <c r="N261" s="13">
        <f t="shared" si="56"/>
        <v>2251.8100000000004</v>
      </c>
      <c r="O261" s="13">
        <f t="shared" si="57"/>
        <v>1351.0860000000002</v>
      </c>
      <c r="P261" s="51"/>
      <c r="Q261" s="605">
        <v>900.72400000000016</v>
      </c>
      <c r="R261" s="587">
        <v>900.72400000000016</v>
      </c>
      <c r="S261" s="587">
        <v>900.72400000000016</v>
      </c>
      <c r="T261" s="587">
        <v>900.72400000000016</v>
      </c>
      <c r="U261" s="562">
        <v>818.84</v>
      </c>
      <c r="V261" s="562">
        <v>818.84</v>
      </c>
      <c r="W261" s="554">
        <v>818.84</v>
      </c>
      <c r="X261" s="477">
        <v>818.84</v>
      </c>
      <c r="Y261" s="477">
        <v>818.84</v>
      </c>
      <c r="Z261" s="477">
        <v>818.84</v>
      </c>
      <c r="AA261" s="450">
        <v>758.18600000000004</v>
      </c>
      <c r="AB261" s="450">
        <v>758.18600000000004</v>
      </c>
      <c r="AC261" s="436">
        <v>689.26</v>
      </c>
      <c r="AD261" s="409">
        <v>689.26</v>
      </c>
      <c r="AE261" s="409">
        <v>689.26</v>
      </c>
      <c r="AF261" s="368">
        <v>628.88750000000005</v>
      </c>
      <c r="AG261" s="305">
        <v>503.11</v>
      </c>
      <c r="AH261" s="289">
        <v>503.75</v>
      </c>
      <c r="AI261" s="269">
        <v>403</v>
      </c>
      <c r="AJ261" s="263">
        <v>384.98900000000003</v>
      </c>
      <c r="AK261" s="263">
        <v>384.98900000000003</v>
      </c>
      <c r="AL261" s="208">
        <v>313</v>
      </c>
      <c r="AM261" s="234">
        <v>313</v>
      </c>
      <c r="AN261" s="208">
        <v>346.48613999999998</v>
      </c>
      <c r="AO261" s="208">
        <v>346.48613999999998</v>
      </c>
      <c r="AP261" s="208">
        <v>312.48750000000001</v>
      </c>
      <c r="AQ261" s="191">
        <v>249.99</v>
      </c>
      <c r="AR261" s="312">
        <f t="shared" ca="1" si="67"/>
        <v>1</v>
      </c>
      <c r="AS261" s="144">
        <f t="shared" ca="1" si="54"/>
        <v>0</v>
      </c>
    </row>
    <row r="262" spans="1:51" ht="23.1" customHeight="1" x14ac:dyDescent="0.25">
      <c r="A262" s="449"/>
      <c r="B262" s="2">
        <v>2039</v>
      </c>
      <c r="C262" s="2" t="s">
        <v>486</v>
      </c>
      <c r="D262" s="4" t="s">
        <v>809</v>
      </c>
      <c r="E262" s="116">
        <f t="shared" si="69"/>
        <v>2600</v>
      </c>
      <c r="F262" s="117">
        <f t="shared" si="69"/>
        <v>1600</v>
      </c>
      <c r="G262" s="101"/>
      <c r="K262" s="202">
        <f t="shared" si="55"/>
        <v>2600</v>
      </c>
      <c r="L262" s="202">
        <f t="shared" si="55"/>
        <v>1600</v>
      </c>
      <c r="M262" s="51"/>
      <c r="N262" s="13">
        <f t="shared" si="56"/>
        <v>2576.6950000000002</v>
      </c>
      <c r="O262" s="13">
        <f t="shared" si="57"/>
        <v>1546.0170000000003</v>
      </c>
      <c r="P262" s="51"/>
      <c r="Q262" s="605">
        <v>1030.6780000000001</v>
      </c>
      <c r="R262" s="587">
        <v>1030.6780000000001</v>
      </c>
      <c r="S262" s="587">
        <v>1030.6780000000001</v>
      </c>
      <c r="T262" s="587">
        <v>1030.6780000000001</v>
      </c>
      <c r="U262" s="562">
        <v>936.98</v>
      </c>
      <c r="V262" s="562">
        <v>936.98</v>
      </c>
      <c r="W262" s="554">
        <v>936.98</v>
      </c>
      <c r="X262" s="477">
        <v>936.98</v>
      </c>
      <c r="Y262" s="477">
        <v>936.98</v>
      </c>
      <c r="Z262" s="477">
        <v>936.98</v>
      </c>
      <c r="AA262" s="450">
        <v>867.58100000000013</v>
      </c>
      <c r="AB262" s="450">
        <v>867.58100000000013</v>
      </c>
      <c r="AC262" s="436">
        <v>788.71</v>
      </c>
      <c r="AD262" s="409">
        <v>788.71</v>
      </c>
      <c r="AE262" s="409">
        <v>788.71</v>
      </c>
      <c r="AF262" s="368">
        <v>719.625</v>
      </c>
      <c r="AG262" s="305">
        <v>575.70000000000005</v>
      </c>
      <c r="AH262" s="289">
        <v>576.25</v>
      </c>
      <c r="AI262" s="269">
        <v>461</v>
      </c>
      <c r="AJ262" s="263">
        <v>440.44</v>
      </c>
      <c r="AK262" s="263">
        <v>440.44</v>
      </c>
      <c r="AL262" s="208">
        <v>358</v>
      </c>
      <c r="AM262" s="234">
        <v>358</v>
      </c>
      <c r="AN262" s="208">
        <v>396.47915999999998</v>
      </c>
      <c r="AO262" s="208">
        <v>396.47915999999998</v>
      </c>
      <c r="AP262" s="208">
        <v>357.57499999999999</v>
      </c>
      <c r="AQ262" s="191">
        <v>286.06</v>
      </c>
      <c r="AR262" s="312">
        <f t="shared" ca="1" si="67"/>
        <v>1</v>
      </c>
      <c r="AS262" s="144">
        <f t="shared" ca="1" si="54"/>
        <v>0</v>
      </c>
    </row>
    <row r="263" spans="1:51" ht="23.1" customHeight="1" x14ac:dyDescent="0.25">
      <c r="A263" s="449"/>
      <c r="B263" s="2">
        <v>2040</v>
      </c>
      <c r="C263" s="2" t="s">
        <v>487</v>
      </c>
      <c r="D263" s="4" t="s">
        <v>810</v>
      </c>
      <c r="E263" s="116">
        <f t="shared" si="69"/>
        <v>3200</v>
      </c>
      <c r="F263" s="117">
        <f t="shared" si="69"/>
        <v>1900</v>
      </c>
      <c r="G263" s="101"/>
      <c r="K263" s="202">
        <f t="shared" si="55"/>
        <v>3200</v>
      </c>
      <c r="L263" s="202">
        <f t="shared" si="55"/>
        <v>1900</v>
      </c>
      <c r="M263" s="51"/>
      <c r="N263" s="13">
        <f t="shared" si="56"/>
        <v>3160.4650000000001</v>
      </c>
      <c r="O263" s="13">
        <f t="shared" si="57"/>
        <v>1896.2790000000002</v>
      </c>
      <c r="P263" s="51"/>
      <c r="Q263" s="605">
        <v>1264.1860000000001</v>
      </c>
      <c r="R263" s="587">
        <v>1264.1860000000001</v>
      </c>
      <c r="S263" s="587">
        <v>1264.1860000000001</v>
      </c>
      <c r="T263" s="587">
        <v>1264.1860000000001</v>
      </c>
      <c r="U263" s="562">
        <v>1149.26</v>
      </c>
      <c r="V263" s="562">
        <v>1149.26</v>
      </c>
      <c r="W263" s="554">
        <v>1149.26</v>
      </c>
      <c r="X263" s="477">
        <v>1149.26</v>
      </c>
      <c r="Y263" s="477">
        <v>1149.26</v>
      </c>
      <c r="Z263" s="477">
        <v>1149.26</v>
      </c>
      <c r="AA263" s="451">
        <v>1065</v>
      </c>
      <c r="AB263" s="451">
        <v>1065</v>
      </c>
      <c r="AC263" s="436">
        <v>967.4</v>
      </c>
      <c r="AD263" s="409">
        <v>967.4</v>
      </c>
      <c r="AE263" s="409">
        <v>967.4</v>
      </c>
      <c r="AF263" s="368">
        <v>882.66250000000002</v>
      </c>
      <c r="AG263" s="305">
        <v>706.13</v>
      </c>
      <c r="AH263" s="289">
        <v>706.25</v>
      </c>
      <c r="AI263" s="269">
        <v>565</v>
      </c>
      <c r="AJ263" s="263">
        <v>540.3420000000001</v>
      </c>
      <c r="AK263" s="263">
        <v>540.3420000000001</v>
      </c>
      <c r="AL263" s="208">
        <v>439</v>
      </c>
      <c r="AM263" s="234">
        <v>439</v>
      </c>
      <c r="AN263" s="208">
        <v>486.30581999999998</v>
      </c>
      <c r="AO263" s="208">
        <v>486.30581999999998</v>
      </c>
      <c r="AP263" s="208">
        <v>438.58749999999998</v>
      </c>
      <c r="AQ263" s="191">
        <v>350.87</v>
      </c>
      <c r="AR263" s="312">
        <f t="shared" ca="1" si="67"/>
        <v>1</v>
      </c>
      <c r="AS263" s="144">
        <f t="shared" ca="1" si="54"/>
        <v>0</v>
      </c>
    </row>
    <row r="264" spans="1:51" ht="23.1" customHeight="1" x14ac:dyDescent="0.25">
      <c r="A264" s="449"/>
      <c r="B264" s="2">
        <v>2041</v>
      </c>
      <c r="C264" s="2" t="s">
        <v>488</v>
      </c>
      <c r="D264" s="4" t="s">
        <v>811</v>
      </c>
      <c r="E264" s="116">
        <f t="shared" si="69"/>
        <v>3800</v>
      </c>
      <c r="F264" s="117">
        <f t="shared" si="69"/>
        <v>2300</v>
      </c>
      <c r="G264" s="101"/>
      <c r="K264" s="202">
        <f t="shared" si="55"/>
        <v>3800</v>
      </c>
      <c r="L264" s="202">
        <f t="shared" si="55"/>
        <v>2300</v>
      </c>
      <c r="M264" s="51"/>
      <c r="N264" s="13">
        <f t="shared" si="56"/>
        <v>3756.5000000000005</v>
      </c>
      <c r="O264" s="13">
        <f t="shared" si="57"/>
        <v>2253.9</v>
      </c>
      <c r="P264" s="51"/>
      <c r="Q264" s="605">
        <v>1502.6000000000001</v>
      </c>
      <c r="R264" s="587">
        <v>1502.6000000000001</v>
      </c>
      <c r="S264" s="587">
        <v>1502.6000000000001</v>
      </c>
      <c r="T264" s="587">
        <v>1502.6000000000001</v>
      </c>
      <c r="U264" s="562">
        <v>1366</v>
      </c>
      <c r="V264" s="562">
        <v>1366</v>
      </c>
      <c r="W264" s="554">
        <v>1366</v>
      </c>
      <c r="X264" s="547">
        <v>1366</v>
      </c>
      <c r="Y264" s="477">
        <v>1365.85</v>
      </c>
      <c r="Z264" s="477">
        <v>1365.85</v>
      </c>
      <c r="AA264" s="450">
        <v>1264.67</v>
      </c>
      <c r="AB264" s="450">
        <v>1264.67</v>
      </c>
      <c r="AC264" s="436">
        <v>1149.7</v>
      </c>
      <c r="AD264" s="409">
        <v>1149.7</v>
      </c>
      <c r="AE264" s="409">
        <v>1149.7</v>
      </c>
      <c r="AF264" s="368">
        <v>1049</v>
      </c>
      <c r="AG264" s="305">
        <v>839.2</v>
      </c>
      <c r="AH264" s="289">
        <v>802.72499999999991</v>
      </c>
      <c r="AI264" s="277">
        <v>642.17999999999995</v>
      </c>
      <c r="AJ264" s="263">
        <v>642.17999999999995</v>
      </c>
      <c r="AK264" s="263">
        <v>642.17999999999995</v>
      </c>
      <c r="AL264" s="208">
        <v>522</v>
      </c>
      <c r="AM264" s="234">
        <v>522</v>
      </c>
      <c r="AN264" s="208">
        <v>577.96199999999999</v>
      </c>
      <c r="AO264" s="208">
        <v>577.96199999999999</v>
      </c>
      <c r="AP264" s="208">
        <v>521.25</v>
      </c>
      <c r="AQ264" s="191">
        <v>417</v>
      </c>
      <c r="AR264" s="312">
        <f t="shared" ca="1" si="67"/>
        <v>1</v>
      </c>
      <c r="AS264" s="144">
        <f t="shared" ca="1" si="54"/>
        <v>0</v>
      </c>
    </row>
    <row r="265" spans="1:51" ht="23.1" customHeight="1" x14ac:dyDescent="0.25">
      <c r="A265" s="449"/>
      <c r="B265" s="2">
        <v>2042</v>
      </c>
      <c r="C265" s="2" t="s">
        <v>489</v>
      </c>
      <c r="D265" s="4" t="s">
        <v>812</v>
      </c>
      <c r="E265" s="116">
        <f t="shared" si="69"/>
        <v>5000</v>
      </c>
      <c r="F265" s="117">
        <f t="shared" si="69"/>
        <v>3000</v>
      </c>
      <c r="G265" s="101"/>
      <c r="K265" s="202">
        <f t="shared" si="55"/>
        <v>5000</v>
      </c>
      <c r="L265" s="202">
        <f t="shared" si="55"/>
        <v>3000</v>
      </c>
      <c r="M265" s="51"/>
      <c r="N265" s="13">
        <f t="shared" si="56"/>
        <v>4958.2225000000008</v>
      </c>
      <c r="O265" s="13">
        <f t="shared" si="57"/>
        <v>2974.9335000000001</v>
      </c>
      <c r="P265" s="51"/>
      <c r="Q265" s="605">
        <v>1983.2890000000002</v>
      </c>
      <c r="R265" s="587">
        <v>1983.2890000000002</v>
      </c>
      <c r="S265" s="587">
        <v>1983.2890000000002</v>
      </c>
      <c r="T265" s="587">
        <v>1983.2890000000002</v>
      </c>
      <c r="U265" s="562">
        <v>1802.99</v>
      </c>
      <c r="V265" s="562">
        <v>1802.99</v>
      </c>
      <c r="W265" s="554">
        <v>1802.99</v>
      </c>
      <c r="X265" s="547">
        <v>1802.99</v>
      </c>
      <c r="Y265" s="477">
        <v>1802.99</v>
      </c>
      <c r="Z265" s="477">
        <v>1802.99</v>
      </c>
      <c r="AA265" s="451">
        <v>1670</v>
      </c>
      <c r="AB265" s="451">
        <v>1670</v>
      </c>
      <c r="AC265" s="436">
        <v>1517.67</v>
      </c>
      <c r="AD265" s="409">
        <v>1517.67</v>
      </c>
      <c r="AE265" s="409">
        <v>1517.67</v>
      </c>
      <c r="AF265" s="368">
        <v>1384.7375</v>
      </c>
      <c r="AG265" s="305">
        <v>1107.79</v>
      </c>
      <c r="AH265" s="289">
        <v>1059.6300000000001</v>
      </c>
      <c r="AI265" s="277">
        <v>847.70400000000006</v>
      </c>
      <c r="AJ265" s="263">
        <v>847.70400000000006</v>
      </c>
      <c r="AK265" s="263">
        <v>847.70400000000006</v>
      </c>
      <c r="AL265" s="208">
        <v>689</v>
      </c>
      <c r="AM265" s="234">
        <v>689</v>
      </c>
      <c r="AN265" s="208">
        <v>762.93755999999996</v>
      </c>
      <c r="AO265" s="208">
        <v>762.93755999999996</v>
      </c>
      <c r="AP265" s="208">
        <v>688.07500000000005</v>
      </c>
      <c r="AQ265" s="191">
        <v>550.46</v>
      </c>
      <c r="AR265" s="312">
        <f t="shared" ca="1" si="67"/>
        <v>1</v>
      </c>
      <c r="AS265" s="144">
        <f t="shared" ca="1" si="54"/>
        <v>0</v>
      </c>
    </row>
    <row r="266" spans="1:51" ht="23.1" customHeight="1" x14ac:dyDescent="0.35">
      <c r="A266" s="449"/>
      <c r="B266" s="2">
        <v>2042</v>
      </c>
      <c r="C266" s="2" t="s">
        <v>671</v>
      </c>
      <c r="D266" s="4" t="s">
        <v>813</v>
      </c>
      <c r="E266" s="116">
        <f t="shared" si="69"/>
        <v>6500</v>
      </c>
      <c r="F266" s="117">
        <f t="shared" si="69"/>
        <v>3900</v>
      </c>
      <c r="G266" s="101"/>
      <c r="H266" s="456" t="s">
        <v>553</v>
      </c>
      <c r="K266" s="202">
        <f t="shared" si="55"/>
        <v>6500</v>
      </c>
      <c r="L266" s="202">
        <f t="shared" si="55"/>
        <v>3900</v>
      </c>
      <c r="M266" s="51"/>
      <c r="N266" s="13">
        <f t="shared" si="56"/>
        <v>6465.3050000000003</v>
      </c>
      <c r="O266" s="13">
        <f t="shared" si="57"/>
        <v>3879.1830000000004</v>
      </c>
      <c r="P266" s="51"/>
      <c r="Q266" s="605">
        <v>2586.1220000000003</v>
      </c>
      <c r="R266" s="587">
        <v>2586.1220000000003</v>
      </c>
      <c r="S266" s="587">
        <v>2586.1220000000003</v>
      </c>
      <c r="T266" s="587">
        <v>2586.1220000000003</v>
      </c>
      <c r="U266" s="562">
        <v>2351.02</v>
      </c>
      <c r="V266" s="562">
        <v>2351.02</v>
      </c>
      <c r="W266" s="554">
        <v>2351.02</v>
      </c>
      <c r="X266" s="477">
        <v>2351.02</v>
      </c>
      <c r="Y266" s="477">
        <v>2351.02</v>
      </c>
      <c r="Z266" s="477">
        <v>2351.02</v>
      </c>
      <c r="AA266" s="451">
        <v>2352</v>
      </c>
      <c r="AB266" s="451">
        <v>2352</v>
      </c>
      <c r="AC266" s="436">
        <v>1903.38</v>
      </c>
      <c r="AD266" s="409">
        <v>1903.38</v>
      </c>
      <c r="AE266" s="409">
        <v>1903.38</v>
      </c>
      <c r="AF266" s="368">
        <v>1762.625</v>
      </c>
      <c r="AG266" s="305">
        <v>1410.1</v>
      </c>
      <c r="AH266" s="289">
        <v>1384.9275</v>
      </c>
      <c r="AI266" s="277">
        <v>1107.942</v>
      </c>
      <c r="AJ266" s="263">
        <v>1107.942</v>
      </c>
      <c r="AK266" s="263">
        <v>1107.942</v>
      </c>
      <c r="AL266" s="208">
        <v>916</v>
      </c>
      <c r="AM266" s="234">
        <v>916</v>
      </c>
      <c r="AN266" s="208">
        <v>762.93755999999996</v>
      </c>
      <c r="AO266" s="208">
        <v>762.93755999999996</v>
      </c>
      <c r="AP266" s="208">
        <v>688.07500000000005</v>
      </c>
      <c r="AQ266" s="191">
        <v>550.46</v>
      </c>
      <c r="AR266" s="312">
        <f t="shared" ca="1" si="67"/>
        <v>1</v>
      </c>
      <c r="AS266" s="144">
        <f t="shared" ca="1" si="54"/>
        <v>0</v>
      </c>
    </row>
    <row r="267" spans="1:51" ht="23.1" customHeight="1" x14ac:dyDescent="0.25">
      <c r="A267" s="449"/>
      <c r="B267" s="2">
        <v>2043</v>
      </c>
      <c r="C267" s="2" t="s">
        <v>490</v>
      </c>
      <c r="D267" s="4" t="s">
        <v>814</v>
      </c>
      <c r="E267" s="116">
        <f t="shared" si="69"/>
        <v>10700</v>
      </c>
      <c r="F267" s="117">
        <f t="shared" si="69"/>
        <v>6500</v>
      </c>
      <c r="G267" s="101"/>
      <c r="K267" s="202">
        <f t="shared" si="55"/>
        <v>10700</v>
      </c>
      <c r="L267" s="202">
        <f t="shared" si="55"/>
        <v>6500</v>
      </c>
      <c r="M267" s="51"/>
      <c r="N267" s="13">
        <f t="shared" si="56"/>
        <v>10694.145</v>
      </c>
      <c r="O267" s="13">
        <f t="shared" si="57"/>
        <v>6416.487000000001</v>
      </c>
      <c r="P267" s="51"/>
      <c r="Q267" s="605">
        <v>4277.6580000000004</v>
      </c>
      <c r="R267" s="601">
        <v>4277.6580000000004</v>
      </c>
      <c r="S267" s="587">
        <v>4277.6580000000004</v>
      </c>
      <c r="T267" s="587">
        <v>4277.6580000000004</v>
      </c>
      <c r="U267" s="562">
        <v>3888.78</v>
      </c>
      <c r="V267" s="562">
        <v>3888.78</v>
      </c>
      <c r="W267" s="554">
        <v>3888.78</v>
      </c>
      <c r="X267" s="477">
        <v>3888.78</v>
      </c>
      <c r="Y267" s="477">
        <v>3888.78</v>
      </c>
      <c r="Z267" s="477">
        <v>3888.78</v>
      </c>
      <c r="AA267" s="451">
        <v>3600.9</v>
      </c>
      <c r="AB267" s="451">
        <v>3600.9</v>
      </c>
      <c r="AC267" s="436">
        <v>1931.84</v>
      </c>
      <c r="AD267" s="409">
        <v>1931.84</v>
      </c>
      <c r="AE267" s="409">
        <v>1931.84</v>
      </c>
      <c r="AF267" s="368">
        <v>1736.6624999999999</v>
      </c>
      <c r="AG267" s="305">
        <v>1389.33</v>
      </c>
      <c r="AH267" s="289">
        <v>2116.125</v>
      </c>
      <c r="AI267" s="277">
        <v>1692.9</v>
      </c>
      <c r="AJ267" s="263">
        <v>1692.9</v>
      </c>
      <c r="AK267" s="263">
        <v>1692.9</v>
      </c>
      <c r="AL267" s="208">
        <v>1524.4613999999999</v>
      </c>
      <c r="AM267" s="208">
        <v>1524.4613999999999</v>
      </c>
      <c r="AN267" s="208">
        <v>1524.4613999999999</v>
      </c>
      <c r="AO267" s="208">
        <v>1524.4613999999999</v>
      </c>
      <c r="AP267" s="208">
        <v>1374.875</v>
      </c>
      <c r="AQ267" s="191">
        <v>1099.9000000000001</v>
      </c>
      <c r="AR267" s="312">
        <f t="shared" ca="1" si="67"/>
        <v>1</v>
      </c>
      <c r="AS267" s="144">
        <f t="shared" ca="1" si="54"/>
        <v>0</v>
      </c>
    </row>
    <row r="268" spans="1:51" ht="9.9499999999999993" customHeight="1" x14ac:dyDescent="0.25">
      <c r="D268" s="136"/>
      <c r="E268" s="138"/>
      <c r="F268" s="139"/>
      <c r="G268" s="101"/>
      <c r="K268" s="202">
        <f t="shared" si="55"/>
        <v>0</v>
      </c>
      <c r="L268" s="202">
        <f t="shared" si="55"/>
        <v>0</v>
      </c>
      <c r="M268" s="51"/>
      <c r="N268" s="13"/>
      <c r="O268" s="13"/>
      <c r="P268" s="51"/>
      <c r="Q268" s="357"/>
      <c r="R268" s="357"/>
      <c r="S268" s="357"/>
      <c r="T268" s="357"/>
      <c r="U268" s="357"/>
      <c r="V268" s="357"/>
      <c r="W268" s="357"/>
      <c r="X268" s="611"/>
      <c r="Y268" s="611"/>
      <c r="Z268" s="611"/>
      <c r="AA268" s="240"/>
      <c r="AB268" s="240"/>
      <c r="AC268" s="454"/>
      <c r="AD268" s="455"/>
      <c r="AE268" s="455"/>
      <c r="AF268" s="329"/>
      <c r="AG268" s="329"/>
      <c r="AH268" s="330"/>
      <c r="AI268" s="280"/>
      <c r="AJ268" s="331"/>
      <c r="AK268" s="331"/>
      <c r="AL268" s="237"/>
      <c r="AM268" s="237"/>
      <c r="AN268" s="237"/>
      <c r="AO268" s="237"/>
      <c r="AP268" s="237"/>
      <c r="AQ268" s="197"/>
      <c r="AR268" s="312"/>
      <c r="AS268" s="144">
        <f t="shared" si="54"/>
        <v>0</v>
      </c>
    </row>
    <row r="269" spans="1:51" s="144" customFormat="1" ht="23.1" customHeight="1" x14ac:dyDescent="0.25">
      <c r="A269" s="2"/>
      <c r="B269" s="2"/>
      <c r="C269" s="2"/>
      <c r="D269" s="615" t="s">
        <v>835</v>
      </c>
      <c r="E269" s="615"/>
      <c r="F269" s="615"/>
      <c r="G269" s="615"/>
      <c r="H269" s="615"/>
      <c r="I269" s="615"/>
      <c r="J269" s="34"/>
      <c r="K269" s="202">
        <f t="shared" si="55"/>
        <v>0</v>
      </c>
      <c r="L269" s="202">
        <f t="shared" si="55"/>
        <v>0</v>
      </c>
      <c r="M269" s="2"/>
      <c r="N269" s="13"/>
      <c r="O269" s="13"/>
      <c r="P269" s="2"/>
      <c r="Q269" s="606">
        <v>45663</v>
      </c>
      <c r="R269" s="588">
        <v>45614</v>
      </c>
      <c r="S269" s="588">
        <v>45614</v>
      </c>
      <c r="T269" s="588">
        <v>45589</v>
      </c>
      <c r="U269" s="571">
        <v>45569</v>
      </c>
      <c r="V269" s="571">
        <v>45569</v>
      </c>
      <c r="W269" s="553">
        <v>45483</v>
      </c>
      <c r="X269" s="535">
        <v>45455</v>
      </c>
      <c r="Y269" s="510">
        <v>45425</v>
      </c>
      <c r="Z269" s="474">
        <v>220324</v>
      </c>
      <c r="AA269" s="474">
        <v>220324</v>
      </c>
      <c r="AB269" s="398"/>
      <c r="AC269" s="400"/>
      <c r="AD269" s="401"/>
      <c r="AE269" s="401"/>
      <c r="AF269" s="329"/>
      <c r="AG269" s="329"/>
      <c r="AH269" s="330"/>
      <c r="AI269" s="280"/>
      <c r="AJ269" s="331"/>
      <c r="AK269" s="331"/>
      <c r="AL269" s="237"/>
      <c r="AM269" s="334"/>
      <c r="AN269" s="237"/>
      <c r="AO269" s="237"/>
      <c r="AP269" s="237"/>
      <c r="AQ269" s="197"/>
      <c r="AR269" s="312"/>
      <c r="AS269" s="144">
        <f t="shared" si="54"/>
        <v>0</v>
      </c>
      <c r="AT269" s="34"/>
      <c r="AU269" s="34"/>
      <c r="AV269" s="34"/>
      <c r="AW269" s="34"/>
      <c r="AX269" s="34"/>
      <c r="AY269" s="34"/>
    </row>
    <row r="270" spans="1:51" s="66" customFormat="1" ht="23.1" customHeight="1" x14ac:dyDescent="0.25">
      <c r="A270" s="517" t="s">
        <v>256</v>
      </c>
      <c r="B270" s="2">
        <v>419</v>
      </c>
      <c r="C270" s="2" t="s">
        <v>356</v>
      </c>
      <c r="D270" s="4" t="s">
        <v>815</v>
      </c>
      <c r="E270" s="116">
        <f t="shared" ref="E270:F273" si="70">K270</f>
        <v>15200</v>
      </c>
      <c r="F270" s="117">
        <f t="shared" si="70"/>
        <v>9200</v>
      </c>
      <c r="G270" s="101"/>
      <c r="H270" s="45"/>
      <c r="I270" s="45"/>
      <c r="J270" s="71"/>
      <c r="K270" s="202">
        <f t="shared" ref="K270:L285" si="71">MROUND(N270+48,100)</f>
        <v>15200</v>
      </c>
      <c r="L270" s="202">
        <f t="shared" si="71"/>
        <v>9200</v>
      </c>
      <c r="M270" s="51"/>
      <c r="N270" s="13">
        <f t="shared" ref="N270:N271" si="72">Q270*$N$7</f>
        <v>15197.650000000001</v>
      </c>
      <c r="O270" s="13">
        <f t="shared" ref="O270:O271" si="73">Q270*$O$7</f>
        <v>9118.59</v>
      </c>
      <c r="P270" s="63"/>
      <c r="Q270" s="605">
        <v>6079.06</v>
      </c>
      <c r="R270" s="587">
        <v>6079.06</v>
      </c>
      <c r="S270" s="587">
        <v>6079.06</v>
      </c>
      <c r="T270" s="587">
        <v>6079.06</v>
      </c>
      <c r="U270" s="562">
        <v>6079.06</v>
      </c>
      <c r="V270" s="562">
        <v>6079.06</v>
      </c>
      <c r="W270" s="554">
        <v>6079.06</v>
      </c>
      <c r="X270" s="536">
        <v>6079.06</v>
      </c>
      <c r="Y270" s="398">
        <v>5628.77</v>
      </c>
      <c r="Z270" s="398">
        <v>5628.77</v>
      </c>
      <c r="AA270" s="398">
        <v>5628.77</v>
      </c>
      <c r="AB270" s="398">
        <v>4044.2660180999987</v>
      </c>
      <c r="AC270" s="400">
        <v>4044.2660180999987</v>
      </c>
      <c r="AD270" s="409">
        <v>4044.2660180999987</v>
      </c>
      <c r="AE270" s="409">
        <v>4044.2660180999987</v>
      </c>
      <c r="AF270" s="368">
        <v>3486.4362224999991</v>
      </c>
      <c r="AG270" s="300">
        <v>2789.1489779999993</v>
      </c>
      <c r="AH270" s="289">
        <v>2789.1489779999993</v>
      </c>
      <c r="AI270" s="277">
        <v>2231.3191823999996</v>
      </c>
      <c r="AJ270" s="263">
        <v>2231.3191823999996</v>
      </c>
      <c r="AK270" s="263">
        <v>2231.3191823999996</v>
      </c>
      <c r="AL270" s="208">
        <v>1859.4326519999997</v>
      </c>
      <c r="AM270" s="208">
        <v>1859.4326519999997</v>
      </c>
      <c r="AN270" s="208">
        <v>1859.4326519999997</v>
      </c>
      <c r="AO270" s="208">
        <v>1859.4326519999997</v>
      </c>
      <c r="AP270" s="208">
        <v>1676.9775</v>
      </c>
      <c r="AQ270" s="192">
        <v>1341.5819999999999</v>
      </c>
      <c r="AR270" s="312">
        <f t="shared" ca="1" si="67"/>
        <v>1</v>
      </c>
      <c r="AS270" s="144">
        <f t="shared" ref="AS270:AS333" ca="1" si="74">IF(AR270&gt;1,"IIIIIIII",0)</f>
        <v>0</v>
      </c>
    </row>
    <row r="271" spans="1:51" ht="23.1" customHeight="1" x14ac:dyDescent="0.25">
      <c r="A271" s="517" t="s">
        <v>256</v>
      </c>
      <c r="B271" s="2">
        <v>420</v>
      </c>
      <c r="C271" s="2" t="s">
        <v>357</v>
      </c>
      <c r="D271" s="4" t="s">
        <v>816</v>
      </c>
      <c r="E271" s="116">
        <f t="shared" si="70"/>
        <v>24700</v>
      </c>
      <c r="F271" s="117">
        <f t="shared" si="70"/>
        <v>14900</v>
      </c>
      <c r="G271" s="101"/>
      <c r="H271" s="45"/>
      <c r="I271" s="45"/>
      <c r="J271" s="71"/>
      <c r="K271" s="202">
        <f t="shared" si="71"/>
        <v>24700</v>
      </c>
      <c r="L271" s="202">
        <f t="shared" si="71"/>
        <v>14900</v>
      </c>
      <c r="M271" s="51"/>
      <c r="N271" s="13">
        <f t="shared" si="72"/>
        <v>24700.300000000003</v>
      </c>
      <c r="O271" s="13">
        <f t="shared" si="73"/>
        <v>14820.18</v>
      </c>
      <c r="P271" s="51"/>
      <c r="Q271" s="605">
        <v>9880.1200000000008</v>
      </c>
      <c r="R271" s="587">
        <v>9880.1200000000008</v>
      </c>
      <c r="S271" s="587">
        <v>9880.1200000000008</v>
      </c>
      <c r="T271" s="587">
        <v>9880.1200000000008</v>
      </c>
      <c r="U271" s="562">
        <v>9880.1200000000008</v>
      </c>
      <c r="V271" s="562">
        <v>9880.1200000000008</v>
      </c>
      <c r="W271" s="554">
        <v>9880.1200000000008</v>
      </c>
      <c r="X271" s="536">
        <v>9880.1200000000008</v>
      </c>
      <c r="Y271" s="398">
        <v>9148.26</v>
      </c>
      <c r="Z271" s="398">
        <v>9148.26</v>
      </c>
      <c r="AA271" s="398">
        <v>9148.26</v>
      </c>
      <c r="AB271" s="398">
        <v>6573.7477921499994</v>
      </c>
      <c r="AC271" s="400">
        <v>6573.7477921499994</v>
      </c>
      <c r="AD271" s="409">
        <v>6573.7477921499994</v>
      </c>
      <c r="AE271" s="409">
        <v>6573.7477921499994</v>
      </c>
      <c r="AF271" s="368">
        <v>5667.02395875</v>
      </c>
      <c r="AG271" s="300">
        <v>4533.6191669999998</v>
      </c>
      <c r="AH271" s="289">
        <v>4533.6191669999998</v>
      </c>
      <c r="AI271" s="277">
        <v>3626.8953336</v>
      </c>
      <c r="AJ271" s="263">
        <v>3626.8953336</v>
      </c>
      <c r="AK271" s="263">
        <v>3626.8953336</v>
      </c>
      <c r="AL271" s="208">
        <v>3022.4127779999999</v>
      </c>
      <c r="AM271" s="208">
        <v>3022.4127779999999</v>
      </c>
      <c r="AN271" s="208">
        <v>3022.4127779999999</v>
      </c>
      <c r="AO271" s="208">
        <v>3022.4127779999999</v>
      </c>
      <c r="AP271" s="208">
        <v>2725.8412500000004</v>
      </c>
      <c r="AQ271" s="190">
        <v>2180.6730000000002</v>
      </c>
      <c r="AR271" s="312">
        <f t="shared" ca="1" si="67"/>
        <v>1</v>
      </c>
      <c r="AS271" s="144">
        <f t="shared" ca="1" si="74"/>
        <v>0</v>
      </c>
    </row>
    <row r="272" spans="1:51" ht="23.1" customHeight="1" x14ac:dyDescent="0.25">
      <c r="A272" s="517" t="s">
        <v>256</v>
      </c>
      <c r="B272" s="2">
        <v>421</v>
      </c>
      <c r="C272" s="2" t="s">
        <v>358</v>
      </c>
      <c r="D272" s="4" t="s">
        <v>817</v>
      </c>
      <c r="E272" s="116">
        <f t="shared" si="70"/>
        <v>32000</v>
      </c>
      <c r="F272" s="117">
        <f t="shared" si="70"/>
        <v>19200</v>
      </c>
      <c r="G272" s="101"/>
      <c r="H272" s="45"/>
      <c r="I272" s="45"/>
      <c r="J272" s="71"/>
      <c r="K272" s="202">
        <f t="shared" si="71"/>
        <v>32000</v>
      </c>
      <c r="L272" s="202">
        <f t="shared" si="71"/>
        <v>19200</v>
      </c>
      <c r="M272" s="51"/>
      <c r="N272" s="13">
        <f t="shared" si="56"/>
        <v>31988.724999999999</v>
      </c>
      <c r="O272" s="13">
        <f t="shared" si="57"/>
        <v>19193.235000000001</v>
      </c>
      <c r="P272" s="51"/>
      <c r="Q272" s="609">
        <v>12795.49</v>
      </c>
      <c r="R272" s="589">
        <v>12795.49</v>
      </c>
      <c r="S272" s="589">
        <v>12795.49</v>
      </c>
      <c r="T272" s="589">
        <v>12795.49</v>
      </c>
      <c r="U272" s="579">
        <v>12795.49</v>
      </c>
      <c r="V272" s="579">
        <v>12795.49</v>
      </c>
      <c r="W272" s="556">
        <v>12795.49</v>
      </c>
      <c r="X272" s="537">
        <v>12795.49</v>
      </c>
      <c r="Y272" s="398">
        <v>11847.67</v>
      </c>
      <c r="Z272" s="398">
        <v>11847.67</v>
      </c>
      <c r="AA272" s="398">
        <v>11847.67</v>
      </c>
      <c r="AB272" s="398">
        <v>8512.6490756999992</v>
      </c>
      <c r="AC272" s="400">
        <v>8512.6490756999992</v>
      </c>
      <c r="AD272" s="409">
        <v>8512.6490756999992</v>
      </c>
      <c r="AE272" s="409">
        <v>8512.6490756999992</v>
      </c>
      <c r="AF272" s="368">
        <v>7338.4905825000005</v>
      </c>
      <c r="AG272" s="300">
        <v>5870.7924660000008</v>
      </c>
      <c r="AH272" s="289">
        <v>5870.7924660000008</v>
      </c>
      <c r="AI272" s="277">
        <v>4696.6339728000003</v>
      </c>
      <c r="AJ272" s="263">
        <v>4696.6339728000003</v>
      </c>
      <c r="AK272" s="263">
        <v>4696.6339728000003</v>
      </c>
      <c r="AL272" s="208">
        <v>3913.8616440000001</v>
      </c>
      <c r="AM272" s="208">
        <v>3913.8616440000001</v>
      </c>
      <c r="AN272" s="208">
        <v>3913.8616440000001</v>
      </c>
      <c r="AO272" s="208">
        <v>3913.8616440000001</v>
      </c>
      <c r="AP272" s="208">
        <v>3529.8175000000001</v>
      </c>
      <c r="AQ272" s="190">
        <v>2823.8540000000003</v>
      </c>
      <c r="AR272" s="312">
        <f t="shared" ca="1" si="67"/>
        <v>1</v>
      </c>
      <c r="AS272" s="144">
        <f t="shared" ca="1" si="74"/>
        <v>0</v>
      </c>
    </row>
    <row r="273" spans="1:45" ht="23.1" customHeight="1" x14ac:dyDescent="0.25">
      <c r="A273" s="516" t="s">
        <v>891</v>
      </c>
      <c r="C273" s="2" t="s">
        <v>657</v>
      </c>
      <c r="D273" s="4" t="s">
        <v>892</v>
      </c>
      <c r="E273" s="116">
        <f t="shared" si="70"/>
        <v>12400</v>
      </c>
      <c r="F273" s="117">
        <f t="shared" si="70"/>
        <v>7500</v>
      </c>
      <c r="G273" s="101"/>
      <c r="H273" s="45"/>
      <c r="I273" s="45"/>
      <c r="J273" s="71"/>
      <c r="K273" s="202">
        <f t="shared" si="71"/>
        <v>12400</v>
      </c>
      <c r="L273" s="202">
        <f t="shared" si="71"/>
        <v>7500</v>
      </c>
      <c r="M273" s="51"/>
      <c r="N273" s="13">
        <f t="shared" si="56"/>
        <v>12375</v>
      </c>
      <c r="O273" s="13">
        <f t="shared" si="57"/>
        <v>7425</v>
      </c>
      <c r="P273" s="51"/>
      <c r="Q273" s="605">
        <v>4950</v>
      </c>
      <c r="R273" s="587">
        <v>5823.81</v>
      </c>
      <c r="S273" s="587">
        <v>5823.81</v>
      </c>
      <c r="T273" s="587">
        <v>5823.81</v>
      </c>
      <c r="U273" s="562">
        <v>5823.81</v>
      </c>
      <c r="V273" s="562">
        <v>5823.81</v>
      </c>
      <c r="W273" s="554">
        <v>5823.81</v>
      </c>
      <c r="X273" s="522">
        <v>5823.81</v>
      </c>
      <c r="Y273" s="398">
        <v>5823.81</v>
      </c>
      <c r="Z273" s="398">
        <v>5823.81</v>
      </c>
      <c r="AA273" s="398">
        <v>5823.81</v>
      </c>
      <c r="AB273" s="398">
        <v>5823.81</v>
      </c>
      <c r="AC273" s="436">
        <v>5823.81</v>
      </c>
      <c r="AD273" s="399">
        <v>5570.6172500000002</v>
      </c>
      <c r="AE273" s="399">
        <v>5570.6172500000002</v>
      </c>
      <c r="AF273" s="371">
        <v>5064.1975000000002</v>
      </c>
      <c r="AG273" s="303">
        <v>3492.55</v>
      </c>
      <c r="AH273" s="289">
        <v>0</v>
      </c>
      <c r="AI273" s="277"/>
      <c r="AJ273" s="208"/>
      <c r="AK273" s="208"/>
      <c r="AL273" s="208"/>
      <c r="AM273" s="208">
        <v>0</v>
      </c>
      <c r="AN273" s="208">
        <v>0</v>
      </c>
      <c r="AO273" s="208">
        <v>0</v>
      </c>
      <c r="AP273" s="208">
        <v>0</v>
      </c>
      <c r="AQ273" s="190"/>
      <c r="AR273" s="312">
        <f t="shared" ca="1" si="67"/>
        <v>0.84995904742771478</v>
      </c>
      <c r="AS273" s="144">
        <f t="shared" ca="1" si="74"/>
        <v>0</v>
      </c>
    </row>
    <row r="274" spans="1:45" ht="9.9499999999999993" customHeight="1" x14ac:dyDescent="0.25">
      <c r="D274" s="136"/>
      <c r="E274" s="138"/>
      <c r="F274" s="139"/>
      <c r="K274" s="202">
        <f t="shared" si="71"/>
        <v>0</v>
      </c>
      <c r="L274" s="202">
        <f t="shared" si="71"/>
        <v>0</v>
      </c>
      <c r="M274" s="51"/>
      <c r="N274" s="13"/>
      <c r="O274" s="13"/>
      <c r="P274" s="51"/>
      <c r="Q274" s="398"/>
      <c r="R274" s="398"/>
      <c r="S274" s="398"/>
      <c r="T274" s="398"/>
      <c r="U274" s="398"/>
      <c r="V274" s="398"/>
      <c r="W274" s="398"/>
      <c r="X274" s="398"/>
      <c r="Y274" s="398"/>
      <c r="Z274" s="398"/>
      <c r="AA274" s="398"/>
      <c r="AB274" s="398"/>
      <c r="AC274" s="400"/>
      <c r="AD274" s="399"/>
      <c r="AE274" s="399"/>
      <c r="AF274" s="371"/>
      <c r="AG274" s="300"/>
      <c r="AH274" s="289"/>
      <c r="AI274" s="277"/>
      <c r="AJ274" s="208"/>
      <c r="AK274" s="208"/>
      <c r="AL274" s="208"/>
      <c r="AM274" s="208"/>
      <c r="AN274" s="208"/>
      <c r="AO274" s="208"/>
      <c r="AP274" s="208"/>
      <c r="AQ274" s="190"/>
      <c r="AR274" s="312"/>
      <c r="AS274" s="144">
        <f t="shared" si="74"/>
        <v>0</v>
      </c>
    </row>
    <row r="275" spans="1:45" ht="23.1" customHeight="1" x14ac:dyDescent="0.25">
      <c r="D275" s="615" t="s">
        <v>3</v>
      </c>
      <c r="E275" s="615"/>
      <c r="F275" s="615"/>
      <c r="G275" s="615"/>
      <c r="H275" s="615"/>
      <c r="I275" s="615"/>
      <c r="J275" s="34"/>
      <c r="K275" s="202">
        <f t="shared" si="71"/>
        <v>0</v>
      </c>
      <c r="L275" s="202">
        <f t="shared" si="71"/>
        <v>0</v>
      </c>
      <c r="M275" s="2"/>
      <c r="N275" s="13"/>
      <c r="O275" s="13"/>
      <c r="P275" s="2"/>
      <c r="Q275" s="606">
        <v>45663</v>
      </c>
      <c r="R275" s="588">
        <v>45589</v>
      </c>
      <c r="S275" s="588">
        <v>45589</v>
      </c>
      <c r="T275" s="588">
        <v>45589</v>
      </c>
      <c r="U275" s="571">
        <v>45569</v>
      </c>
      <c r="V275" s="571">
        <v>45569</v>
      </c>
      <c r="W275" s="553">
        <v>45480</v>
      </c>
      <c r="X275" s="476">
        <v>45455</v>
      </c>
      <c r="Y275" s="476">
        <v>45425</v>
      </c>
      <c r="Z275" s="476">
        <v>45394</v>
      </c>
      <c r="AA275" s="473">
        <v>220324</v>
      </c>
      <c r="AB275" s="398"/>
      <c r="AC275" s="400"/>
      <c r="AD275" s="399"/>
      <c r="AE275" s="399"/>
      <c r="AF275" s="333"/>
      <c r="AG275" s="333"/>
      <c r="AH275" s="330"/>
      <c r="AI275" s="280"/>
      <c r="AJ275" s="331"/>
      <c r="AK275" s="331"/>
      <c r="AL275" s="208">
        <v>1043.5332599999999</v>
      </c>
      <c r="AM275" s="208">
        <v>1043.5332599999999</v>
      </c>
      <c r="AN275" s="208">
        <v>1043.5332599999999</v>
      </c>
      <c r="AO275" s="208">
        <v>1043.5332599999999</v>
      </c>
      <c r="AP275" s="208">
        <v>941.13749999999993</v>
      </c>
      <c r="AQ275" s="191">
        <v>752.91</v>
      </c>
      <c r="AR275" s="312"/>
      <c r="AS275" s="144">
        <f t="shared" si="74"/>
        <v>0</v>
      </c>
    </row>
    <row r="276" spans="1:45" ht="23.1" customHeight="1" x14ac:dyDescent="0.25">
      <c r="A276" s="449" t="s">
        <v>251</v>
      </c>
      <c r="B276" s="2">
        <v>2003</v>
      </c>
      <c r="C276" s="2" t="s">
        <v>765</v>
      </c>
      <c r="D276" s="4" t="s">
        <v>764</v>
      </c>
      <c r="E276" s="116">
        <f t="shared" ref="E276:F277" si="75">K276</f>
        <v>5800</v>
      </c>
      <c r="F276" s="117">
        <f t="shared" si="75"/>
        <v>3500</v>
      </c>
      <c r="G276" s="101"/>
      <c r="K276" s="202">
        <f t="shared" si="71"/>
        <v>5800</v>
      </c>
      <c r="L276" s="202">
        <f t="shared" si="71"/>
        <v>3500</v>
      </c>
      <c r="M276" s="51"/>
      <c r="N276" s="13">
        <f t="shared" si="56"/>
        <v>5705.7000000000007</v>
      </c>
      <c r="O276" s="13">
        <f t="shared" si="57"/>
        <v>3423.42</v>
      </c>
      <c r="P276" s="51"/>
      <c r="Q276" s="605">
        <v>2282.2800000000002</v>
      </c>
      <c r="R276" s="587">
        <v>2282.2800000000002</v>
      </c>
      <c r="S276" s="587">
        <v>2282.2800000000002</v>
      </c>
      <c r="T276" s="587">
        <v>2282.2800000000002</v>
      </c>
      <c r="U276" s="562">
        <v>2074.8000000000002</v>
      </c>
      <c r="V276" s="562">
        <v>2074.8000000000002</v>
      </c>
      <c r="W276" s="554">
        <v>2074.8000000000002</v>
      </c>
      <c r="X276" s="477">
        <v>2074.8000000000002</v>
      </c>
      <c r="Y276" s="477">
        <v>2074.8000000000002</v>
      </c>
      <c r="Z276" s="477">
        <v>2074.8000000000002</v>
      </c>
      <c r="AA276" s="450">
        <v>1995</v>
      </c>
      <c r="AB276" s="450">
        <v>1995</v>
      </c>
      <c r="AC276" s="436">
        <v>1813.81</v>
      </c>
      <c r="AD276" s="399">
        <v>1734.9293500000001</v>
      </c>
      <c r="AE276" s="399">
        <v>1734.9293500000001</v>
      </c>
      <c r="AF276" s="371">
        <v>1577.2085</v>
      </c>
      <c r="AG276" s="305">
        <v>1087.73</v>
      </c>
      <c r="AH276" s="289">
        <v>1450</v>
      </c>
      <c r="AI276" s="277">
        <v>1160</v>
      </c>
      <c r="AJ276" s="263">
        <v>1160</v>
      </c>
      <c r="AK276" s="263"/>
      <c r="AL276" s="208">
        <v>1043.5332599999999</v>
      </c>
      <c r="AM276" s="208">
        <v>1043.5332599999999</v>
      </c>
      <c r="AN276" s="208">
        <v>1043.5332599999999</v>
      </c>
      <c r="AO276" s="208">
        <v>1043.5332599999999</v>
      </c>
      <c r="AP276" s="208">
        <v>941.13749999999993</v>
      </c>
      <c r="AQ276" s="191">
        <v>752.91</v>
      </c>
      <c r="AR276" s="312">
        <f t="shared" ca="1" si="67"/>
        <v>1</v>
      </c>
      <c r="AS276" s="144">
        <f t="shared" ca="1" si="74"/>
        <v>0</v>
      </c>
    </row>
    <row r="277" spans="1:45" ht="23.1" customHeight="1" x14ac:dyDescent="0.25">
      <c r="A277" s="449" t="s">
        <v>251</v>
      </c>
      <c r="B277" s="2">
        <v>2003</v>
      </c>
      <c r="C277" s="2" t="s">
        <v>465</v>
      </c>
      <c r="D277" s="4" t="s">
        <v>163</v>
      </c>
      <c r="E277" s="116">
        <f t="shared" si="75"/>
        <v>7100</v>
      </c>
      <c r="F277" s="117">
        <f t="shared" si="75"/>
        <v>4300</v>
      </c>
      <c r="G277" s="101"/>
      <c r="K277" s="202">
        <f t="shared" si="71"/>
        <v>7100</v>
      </c>
      <c r="L277" s="202">
        <f t="shared" si="71"/>
        <v>4300</v>
      </c>
      <c r="M277" s="51"/>
      <c r="N277" s="13">
        <f t="shared" si="56"/>
        <v>7053.0749999999998</v>
      </c>
      <c r="O277" s="13">
        <f t="shared" si="57"/>
        <v>4231.8450000000003</v>
      </c>
      <c r="P277" s="51"/>
      <c r="Q277" s="605">
        <v>2821.23</v>
      </c>
      <c r="R277" s="587">
        <v>2821.23</v>
      </c>
      <c r="S277" s="587">
        <v>2821.23</v>
      </c>
      <c r="T277" s="587">
        <v>2821.23</v>
      </c>
      <c r="U277" s="562">
        <v>2564.75</v>
      </c>
      <c r="V277" s="562">
        <v>2564.75</v>
      </c>
      <c r="W277" s="554">
        <v>2564.75</v>
      </c>
      <c r="X277" s="477">
        <v>2564.75</v>
      </c>
      <c r="Y277" s="477">
        <v>2564.75</v>
      </c>
      <c r="Z277" s="477">
        <v>2564.75</v>
      </c>
      <c r="AA277" s="450">
        <v>2475</v>
      </c>
      <c r="AB277" s="450">
        <v>2475</v>
      </c>
      <c r="AC277" s="436">
        <v>2250</v>
      </c>
      <c r="AD277" s="399">
        <v>2166.7662500000001</v>
      </c>
      <c r="AE277" s="399">
        <v>2166.7662500000001</v>
      </c>
      <c r="AF277" s="368">
        <v>1969.7874999999999</v>
      </c>
      <c r="AG277" s="305">
        <v>1575.83</v>
      </c>
      <c r="AH277" s="289">
        <v>1450</v>
      </c>
      <c r="AI277" s="277">
        <v>1160</v>
      </c>
      <c r="AJ277" s="263">
        <v>1160</v>
      </c>
      <c r="AK277" s="263">
        <v>1160</v>
      </c>
      <c r="AL277" s="208">
        <v>1043.5332599999999</v>
      </c>
      <c r="AM277" s="208">
        <v>1043.5332599999999</v>
      </c>
      <c r="AN277" s="208">
        <v>1043.5332599999999</v>
      </c>
      <c r="AO277" s="208">
        <v>1043.5332599999999</v>
      </c>
      <c r="AP277" s="208">
        <v>941.13749999999993</v>
      </c>
      <c r="AQ277" s="191">
        <v>752.91</v>
      </c>
      <c r="AR277" s="312">
        <f t="shared" ca="1" si="67"/>
        <v>1</v>
      </c>
      <c r="AS277" s="144">
        <f t="shared" ca="1" si="74"/>
        <v>0</v>
      </c>
    </row>
    <row r="278" spans="1:45" ht="9.9499999999999993" customHeight="1" x14ac:dyDescent="0.25">
      <c r="D278" s="136"/>
      <c r="E278" s="138"/>
      <c r="F278" s="139"/>
      <c r="G278" s="101"/>
      <c r="K278" s="202">
        <f t="shared" si="71"/>
        <v>0</v>
      </c>
      <c r="L278" s="202">
        <f t="shared" si="71"/>
        <v>0</v>
      </c>
      <c r="M278" s="51"/>
      <c r="N278" s="13"/>
      <c r="O278" s="13"/>
      <c r="P278" s="51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  <c r="AB278" s="398"/>
      <c r="AC278" s="400"/>
      <c r="AD278" s="399"/>
      <c r="AE278" s="399"/>
      <c r="AF278" s="371"/>
      <c r="AG278" s="300"/>
      <c r="AH278" s="289">
        <v>0</v>
      </c>
      <c r="AI278" s="277"/>
      <c r="AJ278" s="208"/>
      <c r="AK278" s="208"/>
      <c r="AL278" s="208">
        <v>0</v>
      </c>
      <c r="AM278" s="208">
        <v>0</v>
      </c>
      <c r="AN278" s="208">
        <v>0</v>
      </c>
      <c r="AO278" s="208">
        <v>0</v>
      </c>
      <c r="AP278" s="208">
        <v>0</v>
      </c>
      <c r="AQ278" s="54"/>
      <c r="AR278" s="312"/>
      <c r="AS278" s="144">
        <f t="shared" si="74"/>
        <v>0</v>
      </c>
    </row>
    <row r="279" spans="1:45" s="66" customFormat="1" ht="23.1" customHeight="1" x14ac:dyDescent="0.25">
      <c r="A279" s="2"/>
      <c r="B279" s="2"/>
      <c r="C279" s="2"/>
      <c r="D279" s="615" t="s">
        <v>27</v>
      </c>
      <c r="E279" s="615"/>
      <c r="F279" s="615"/>
      <c r="G279" s="615"/>
      <c r="H279" s="615"/>
      <c r="I279" s="615"/>
      <c r="J279" s="71"/>
      <c r="K279" s="202">
        <f t="shared" si="71"/>
        <v>0</v>
      </c>
      <c r="L279" s="202">
        <f t="shared" si="71"/>
        <v>0</v>
      </c>
      <c r="M279" s="51"/>
      <c r="N279" s="13"/>
      <c r="O279" s="13"/>
      <c r="P279" s="63"/>
      <c r="Q279" s="606">
        <v>45663</v>
      </c>
      <c r="R279" s="588">
        <v>45589</v>
      </c>
      <c r="S279" s="588">
        <v>45589</v>
      </c>
      <c r="T279" s="588">
        <v>45589</v>
      </c>
      <c r="U279" s="571">
        <v>45569</v>
      </c>
      <c r="V279" s="571">
        <v>45569</v>
      </c>
      <c r="W279" s="553">
        <v>45483</v>
      </c>
      <c r="X279" s="527">
        <v>45455</v>
      </c>
      <c r="Y279" s="512">
        <v>45425</v>
      </c>
      <c r="Z279" s="484">
        <v>150124</v>
      </c>
      <c r="AA279" s="474">
        <v>220324</v>
      </c>
      <c r="AB279" s="398"/>
      <c r="AC279" s="400"/>
      <c r="AD279" s="399"/>
      <c r="AE279" s="399"/>
      <c r="AF279" s="367"/>
      <c r="AG279" s="303"/>
      <c r="AH279" s="289"/>
      <c r="AI279" s="277"/>
      <c r="AJ279" s="263"/>
      <c r="AK279" s="263"/>
      <c r="AL279" s="208"/>
      <c r="AM279" s="208"/>
      <c r="AN279" s="208"/>
      <c r="AO279" s="208"/>
      <c r="AP279" s="208"/>
      <c r="AQ279" s="191"/>
      <c r="AR279" s="312"/>
      <c r="AS279" s="144">
        <f t="shared" si="74"/>
        <v>0</v>
      </c>
    </row>
    <row r="280" spans="1:45" s="66" customFormat="1" ht="23.1" customHeight="1" x14ac:dyDescent="0.25">
      <c r="A280" s="516" t="s">
        <v>290</v>
      </c>
      <c r="B280" s="2">
        <v>202</v>
      </c>
      <c r="C280" s="2" t="s">
        <v>304</v>
      </c>
      <c r="D280" s="4" t="s">
        <v>766</v>
      </c>
      <c r="E280" s="116">
        <f t="shared" ref="E280:F287" si="76">K280</f>
        <v>800</v>
      </c>
      <c r="F280" s="117">
        <f t="shared" si="76"/>
        <v>500</v>
      </c>
      <c r="G280" s="101"/>
      <c r="H280" s="2"/>
      <c r="I280" s="2"/>
      <c r="J280" s="71"/>
      <c r="K280" s="202">
        <f t="shared" si="71"/>
        <v>800</v>
      </c>
      <c r="L280" s="202">
        <f t="shared" si="71"/>
        <v>500</v>
      </c>
      <c r="M280" s="51"/>
      <c r="N280" s="13">
        <f t="shared" ref="N280:N345" si="77">Q280*$N$7</f>
        <v>768.77499999999998</v>
      </c>
      <c r="O280" s="13">
        <f t="shared" ref="O280:O345" si="78">Q280*$O$7</f>
        <v>461.26499999999999</v>
      </c>
      <c r="P280" s="63"/>
      <c r="Q280" s="605">
        <v>307.51</v>
      </c>
      <c r="R280" s="587">
        <v>307.51</v>
      </c>
      <c r="S280" s="587">
        <v>307.51</v>
      </c>
      <c r="T280" s="587">
        <v>307.51</v>
      </c>
      <c r="U280" s="562">
        <v>307.51</v>
      </c>
      <c r="V280" s="562">
        <v>307.51</v>
      </c>
      <c r="W280" s="554">
        <v>307.51</v>
      </c>
      <c r="X280" s="522">
        <v>307.51</v>
      </c>
      <c r="Y280" s="398">
        <v>307.51</v>
      </c>
      <c r="Z280" s="398">
        <v>307.51</v>
      </c>
      <c r="AA280" s="398">
        <v>307.51</v>
      </c>
      <c r="AB280" s="398">
        <v>307.51</v>
      </c>
      <c r="AC280" s="436">
        <v>307.51</v>
      </c>
      <c r="AD280" s="399">
        <v>294.13395000000003</v>
      </c>
      <c r="AE280" s="399">
        <v>294.13395000000003</v>
      </c>
      <c r="AF280" s="371">
        <v>267.39449999999999</v>
      </c>
      <c r="AG280" s="303">
        <v>184.41</v>
      </c>
      <c r="AH280" s="289">
        <v>638.29999999999995</v>
      </c>
      <c r="AI280" s="277">
        <v>510.64</v>
      </c>
      <c r="AJ280" s="263">
        <v>510.64</v>
      </c>
      <c r="AK280" s="263">
        <v>510.64</v>
      </c>
      <c r="AL280" s="208">
        <v>455.93855999999994</v>
      </c>
      <c r="AM280" s="208">
        <v>455.93855999999994</v>
      </c>
      <c r="AN280" s="208">
        <v>455.93855999999994</v>
      </c>
      <c r="AO280" s="208">
        <v>455.93855999999994</v>
      </c>
      <c r="AP280" s="208">
        <v>411.2</v>
      </c>
      <c r="AQ280" s="191">
        <v>328.96</v>
      </c>
      <c r="AR280" s="312">
        <f t="shared" ca="1" si="67"/>
        <v>1</v>
      </c>
      <c r="AS280" s="144">
        <f t="shared" ca="1" si="74"/>
        <v>0</v>
      </c>
    </row>
    <row r="281" spans="1:45" ht="23.1" customHeight="1" x14ac:dyDescent="0.25">
      <c r="A281" s="516" t="s">
        <v>290</v>
      </c>
      <c r="B281" s="2">
        <v>203</v>
      </c>
      <c r="C281" s="2" t="s">
        <v>305</v>
      </c>
      <c r="D281" s="4" t="s">
        <v>65</v>
      </c>
      <c r="E281" s="116">
        <f>K281</f>
        <v>2300</v>
      </c>
      <c r="F281" s="117">
        <f t="shared" si="76"/>
        <v>1400</v>
      </c>
      <c r="G281" s="101"/>
      <c r="J281" s="71"/>
      <c r="K281" s="202">
        <f t="shared" si="71"/>
        <v>2300</v>
      </c>
      <c r="L281" s="202">
        <f t="shared" si="71"/>
        <v>1400</v>
      </c>
      <c r="M281" s="51"/>
      <c r="N281" s="13">
        <f t="shared" si="77"/>
        <v>2250</v>
      </c>
      <c r="O281" s="13">
        <f t="shared" si="78"/>
        <v>1350</v>
      </c>
      <c r="P281" s="51"/>
      <c r="Q281" s="605">
        <v>900</v>
      </c>
      <c r="R281" s="587">
        <v>1064.3599999999999</v>
      </c>
      <c r="S281" s="587">
        <v>1064.3599999999999</v>
      </c>
      <c r="T281" s="587">
        <v>1064.3599999999999</v>
      </c>
      <c r="U281" s="562">
        <v>1064.3599999999999</v>
      </c>
      <c r="V281" s="562">
        <v>1064.3599999999999</v>
      </c>
      <c r="W281" s="554">
        <v>1064.3599999999999</v>
      </c>
      <c r="X281" s="522">
        <v>1064.3599999999999</v>
      </c>
      <c r="Y281" s="398">
        <v>1064.3599999999999</v>
      </c>
      <c r="Z281" s="398">
        <v>1064.3599999999999</v>
      </c>
      <c r="AA281" s="398">
        <v>1064.3599999999999</v>
      </c>
      <c r="AB281" s="398">
        <v>1064.3599999999999</v>
      </c>
      <c r="AC281" s="436">
        <v>1064.3599999999999</v>
      </c>
      <c r="AD281" s="399">
        <v>1018.0885</v>
      </c>
      <c r="AE281" s="399">
        <v>1018.0885</v>
      </c>
      <c r="AF281" s="371">
        <v>925.53499999999985</v>
      </c>
      <c r="AG281" s="303">
        <v>638.29999999999995</v>
      </c>
      <c r="AH281" s="289">
        <v>891.25</v>
      </c>
      <c r="AI281" s="277">
        <v>713</v>
      </c>
      <c r="AJ281" s="263">
        <v>713</v>
      </c>
      <c r="AK281" s="263">
        <v>713</v>
      </c>
      <c r="AL281" s="208">
        <v>636.6175199999999</v>
      </c>
      <c r="AM281" s="208">
        <v>636.6175199999999</v>
      </c>
      <c r="AN281" s="208">
        <v>636.6175199999999</v>
      </c>
      <c r="AO281" s="208">
        <v>636.6175199999999</v>
      </c>
      <c r="AP281" s="208">
        <v>574.15</v>
      </c>
      <c r="AQ281" s="191">
        <v>459.32</v>
      </c>
      <c r="AR281" s="312">
        <f t="shared" ca="1" si="67"/>
        <v>0.84557856364387995</v>
      </c>
      <c r="AS281" s="144">
        <f t="shared" ca="1" si="74"/>
        <v>0</v>
      </c>
    </row>
    <row r="282" spans="1:45" ht="23.1" customHeight="1" x14ac:dyDescent="0.25">
      <c r="A282" s="516" t="s">
        <v>290</v>
      </c>
      <c r="B282" s="2">
        <v>203</v>
      </c>
      <c r="C282" s="2" t="s">
        <v>305</v>
      </c>
      <c r="D282" s="4" t="s">
        <v>66</v>
      </c>
      <c r="E282" s="116">
        <f t="shared" si="76"/>
        <v>2800</v>
      </c>
      <c r="F282" s="117">
        <f t="shared" si="76"/>
        <v>1700</v>
      </c>
      <c r="G282" s="101"/>
      <c r="J282" s="71"/>
      <c r="K282" s="202">
        <f t="shared" si="71"/>
        <v>2800</v>
      </c>
      <c r="L282" s="202">
        <f t="shared" si="71"/>
        <v>1700</v>
      </c>
      <c r="M282" s="51"/>
      <c r="N282" s="13">
        <f t="shared" si="77"/>
        <v>2750</v>
      </c>
      <c r="O282" s="13">
        <f t="shared" si="78"/>
        <v>1650</v>
      </c>
      <c r="P282" s="51"/>
      <c r="Q282" s="605">
        <v>1100</v>
      </c>
      <c r="R282" s="587">
        <v>1486.17</v>
      </c>
      <c r="S282" s="587">
        <v>1486.17</v>
      </c>
      <c r="T282" s="587">
        <v>1486.17</v>
      </c>
      <c r="U282" s="562">
        <v>1486.17</v>
      </c>
      <c r="V282" s="562">
        <v>1486.17</v>
      </c>
      <c r="W282" s="554">
        <v>1486.17</v>
      </c>
      <c r="X282" s="522">
        <v>1486.17</v>
      </c>
      <c r="Y282" s="398">
        <v>1486.17</v>
      </c>
      <c r="Z282" s="398">
        <v>1486.17</v>
      </c>
      <c r="AA282" s="398">
        <v>1486.17</v>
      </c>
      <c r="AB282" s="398">
        <v>1486.17</v>
      </c>
      <c r="AC282" s="436">
        <v>1486.17</v>
      </c>
      <c r="AD282" s="399">
        <v>1421.54375</v>
      </c>
      <c r="AE282" s="399">
        <v>1421.54375</v>
      </c>
      <c r="AF282" s="371">
        <v>1292.3125</v>
      </c>
      <c r="AG282" s="303">
        <v>891.25</v>
      </c>
      <c r="AH282" s="289">
        <v>891.25</v>
      </c>
      <c r="AI282" s="277">
        <v>713</v>
      </c>
      <c r="AJ282" s="263">
        <v>713</v>
      </c>
      <c r="AK282" s="263">
        <v>713</v>
      </c>
      <c r="AL282" s="208">
        <v>636.6175199999999</v>
      </c>
      <c r="AM282" s="208">
        <v>636.6175199999999</v>
      </c>
      <c r="AN282" s="208">
        <v>636.6175199999999</v>
      </c>
      <c r="AO282" s="208">
        <v>636.6175199999999</v>
      </c>
      <c r="AP282" s="208">
        <v>574.15</v>
      </c>
      <c r="AQ282" s="191">
        <v>459.32</v>
      </c>
      <c r="AR282" s="312">
        <f t="shared" ca="1" si="67"/>
        <v>0.74015758627882411</v>
      </c>
      <c r="AS282" s="144">
        <f t="shared" ca="1" si="74"/>
        <v>0</v>
      </c>
    </row>
    <row r="283" spans="1:45" ht="23.1" customHeight="1" x14ac:dyDescent="0.25">
      <c r="A283" s="516" t="s">
        <v>290</v>
      </c>
      <c r="B283" s="2">
        <v>204</v>
      </c>
      <c r="C283" s="2" t="s">
        <v>306</v>
      </c>
      <c r="D283" s="4" t="s">
        <v>67</v>
      </c>
      <c r="E283" s="116">
        <f t="shared" si="76"/>
        <v>4800</v>
      </c>
      <c r="F283" s="117">
        <f t="shared" si="76"/>
        <v>2900</v>
      </c>
      <c r="G283" s="101"/>
      <c r="J283" s="71"/>
      <c r="K283" s="202">
        <f t="shared" si="71"/>
        <v>4800</v>
      </c>
      <c r="L283" s="202">
        <f t="shared" si="71"/>
        <v>2900</v>
      </c>
      <c r="M283" s="51"/>
      <c r="N283" s="13">
        <f t="shared" si="77"/>
        <v>4750</v>
      </c>
      <c r="O283" s="13">
        <f t="shared" si="78"/>
        <v>2850</v>
      </c>
      <c r="P283" s="51"/>
      <c r="Q283" s="605">
        <v>1900</v>
      </c>
      <c r="R283" s="587">
        <v>2012.93</v>
      </c>
      <c r="S283" s="587">
        <v>2012.93</v>
      </c>
      <c r="T283" s="587">
        <v>2012.93</v>
      </c>
      <c r="U283" s="562">
        <v>2012.93</v>
      </c>
      <c r="V283" s="562">
        <v>2012.93</v>
      </c>
      <c r="W283" s="554">
        <v>2012.93</v>
      </c>
      <c r="X283" s="522">
        <v>2012.93</v>
      </c>
      <c r="Y283" s="398">
        <v>2012.93</v>
      </c>
      <c r="Z283" s="398">
        <v>2012.93</v>
      </c>
      <c r="AA283" s="398">
        <v>2012.93</v>
      </c>
      <c r="AB283" s="398">
        <v>2012.93</v>
      </c>
      <c r="AC283" s="436">
        <v>2012.93</v>
      </c>
      <c r="AD283" s="399">
        <v>1923.4304374999999</v>
      </c>
      <c r="AE283" s="399">
        <v>1923.4304374999999</v>
      </c>
      <c r="AF283" s="371">
        <v>1748.5731249999999</v>
      </c>
      <c r="AG283" s="303">
        <v>1205.9124999999999</v>
      </c>
      <c r="AH283" s="289">
        <v>1205.9124999999999</v>
      </c>
      <c r="AI283" s="277">
        <v>964.73</v>
      </c>
      <c r="AJ283" s="263">
        <v>964.73</v>
      </c>
      <c r="AK283" s="263">
        <v>964.73</v>
      </c>
      <c r="AL283" s="208">
        <v>862.24446</v>
      </c>
      <c r="AM283" s="208">
        <v>862.24446</v>
      </c>
      <c r="AN283" s="208">
        <v>862.24446</v>
      </c>
      <c r="AO283" s="208">
        <v>862.24446</v>
      </c>
      <c r="AP283" s="208">
        <v>777.63750000000005</v>
      </c>
      <c r="AQ283" s="191">
        <v>622.11</v>
      </c>
      <c r="AR283" s="312">
        <f t="shared" ca="1" si="67"/>
        <v>0.94389770136070306</v>
      </c>
      <c r="AS283" s="144">
        <f t="shared" ca="1" si="74"/>
        <v>0</v>
      </c>
    </row>
    <row r="284" spans="1:45" ht="23.1" customHeight="1" x14ac:dyDescent="0.25">
      <c r="A284" s="516" t="s">
        <v>290</v>
      </c>
      <c r="B284" s="2">
        <v>204</v>
      </c>
      <c r="C284" s="2" t="s">
        <v>725</v>
      </c>
      <c r="D284" s="4" t="s">
        <v>724</v>
      </c>
      <c r="E284" s="116">
        <f t="shared" si="76"/>
        <v>5200</v>
      </c>
      <c r="F284" s="117">
        <f t="shared" si="76"/>
        <v>3100</v>
      </c>
      <c r="G284" s="101"/>
      <c r="J284" s="71"/>
      <c r="K284" s="202">
        <f t="shared" si="71"/>
        <v>5200</v>
      </c>
      <c r="L284" s="202">
        <f t="shared" si="71"/>
        <v>3100</v>
      </c>
      <c r="M284" s="51"/>
      <c r="N284" s="13">
        <f t="shared" si="77"/>
        <v>5125</v>
      </c>
      <c r="O284" s="13">
        <f t="shared" si="78"/>
        <v>3075</v>
      </c>
      <c r="P284" s="51"/>
      <c r="Q284" s="605">
        <v>2050</v>
      </c>
      <c r="R284" s="587">
        <v>2412.4699999999998</v>
      </c>
      <c r="S284" s="587">
        <v>2412.4699999999998</v>
      </c>
      <c r="T284" s="587">
        <v>2412.4699999999998</v>
      </c>
      <c r="U284" s="562">
        <v>2412.4699999999998</v>
      </c>
      <c r="V284" s="562">
        <v>2412.4699999999998</v>
      </c>
      <c r="W284" s="554">
        <v>2412.4699999999998</v>
      </c>
      <c r="X284" s="522">
        <v>2412.4699999999998</v>
      </c>
      <c r="Y284" s="398">
        <v>2412.4699999999998</v>
      </c>
      <c r="Z284" s="398">
        <v>2412.4699999999998</v>
      </c>
      <c r="AA284" s="398">
        <v>2412.4699999999998</v>
      </c>
      <c r="AB284" s="398">
        <v>2412.4699999999998</v>
      </c>
      <c r="AC284" s="436">
        <v>2412.4699999999998</v>
      </c>
      <c r="AD284" s="399">
        <v>2307.5503000000003</v>
      </c>
      <c r="AE284" s="399">
        <v>2307.5503000000003</v>
      </c>
      <c r="AF284" s="371">
        <v>2097.7730000000001</v>
      </c>
      <c r="AG284" s="303">
        <v>1446.74</v>
      </c>
      <c r="AH284" s="289">
        <v>1205.9124999999999</v>
      </c>
      <c r="AI284" s="277">
        <v>964.73</v>
      </c>
      <c r="AJ284" s="263">
        <v>964.73</v>
      </c>
      <c r="AK284" s="263">
        <v>964.73</v>
      </c>
      <c r="AL284" s="208">
        <v>862.24446</v>
      </c>
      <c r="AM284" s="208">
        <v>862.24446</v>
      </c>
      <c r="AN284" s="208">
        <v>862.24446</v>
      </c>
      <c r="AO284" s="208">
        <v>862.24446</v>
      </c>
      <c r="AP284" s="208">
        <v>777.63750000000005</v>
      </c>
      <c r="AQ284" s="191">
        <v>622.11</v>
      </c>
      <c r="AR284" s="312">
        <f t="shared" ca="1" si="67"/>
        <v>0.84975149950051199</v>
      </c>
      <c r="AS284" s="144">
        <f t="shared" ca="1" si="74"/>
        <v>0</v>
      </c>
    </row>
    <row r="285" spans="1:45" ht="23.1" customHeight="1" x14ac:dyDescent="0.25">
      <c r="A285" s="517" t="s">
        <v>256</v>
      </c>
      <c r="B285" s="2">
        <v>409</v>
      </c>
      <c r="C285" s="2" t="s">
        <v>353</v>
      </c>
      <c r="D285" s="4" t="s">
        <v>219</v>
      </c>
      <c r="E285" s="116">
        <f t="shared" si="76"/>
        <v>4900</v>
      </c>
      <c r="F285" s="117">
        <f t="shared" si="76"/>
        <v>2900</v>
      </c>
      <c r="G285" s="101"/>
      <c r="J285" s="71"/>
      <c r="K285" s="202">
        <f t="shared" si="71"/>
        <v>4900</v>
      </c>
      <c r="L285" s="202">
        <f t="shared" si="71"/>
        <v>2900</v>
      </c>
      <c r="M285" s="51"/>
      <c r="N285" s="13">
        <f t="shared" si="77"/>
        <v>4820.8</v>
      </c>
      <c r="O285" s="13">
        <f t="shared" si="78"/>
        <v>2892.48</v>
      </c>
      <c r="P285" s="51"/>
      <c r="Q285" s="605">
        <v>1928.32</v>
      </c>
      <c r="R285" s="587">
        <v>1928.32</v>
      </c>
      <c r="S285" s="587">
        <v>1928.32</v>
      </c>
      <c r="T285" s="587">
        <v>1928.32</v>
      </c>
      <c r="U285" s="562">
        <v>1928.32</v>
      </c>
      <c r="V285" s="562">
        <v>1928.32</v>
      </c>
      <c r="W285" s="554">
        <v>1928.32</v>
      </c>
      <c r="X285" s="529">
        <v>1928.32</v>
      </c>
      <c r="Y285" s="467">
        <v>1785.48</v>
      </c>
      <c r="Z285" s="467">
        <v>1785.48</v>
      </c>
      <c r="AA285" s="467">
        <v>1785.48</v>
      </c>
      <c r="AB285" s="398">
        <v>1233.2885795999998</v>
      </c>
      <c r="AC285" s="400">
        <v>1233.2885795999998</v>
      </c>
      <c r="AD285" s="409">
        <v>1233.2885795999998</v>
      </c>
      <c r="AE285" s="409">
        <v>1233.2885795999998</v>
      </c>
      <c r="AF285" s="370">
        <v>1063.1798099999999</v>
      </c>
      <c r="AG285" s="300">
        <v>850.54384799999991</v>
      </c>
      <c r="AH285" s="289">
        <v>850.54384799999991</v>
      </c>
      <c r="AI285" s="277">
        <v>680.43507839999995</v>
      </c>
      <c r="AJ285" s="263">
        <v>680.43507839999995</v>
      </c>
      <c r="AK285" s="263">
        <v>680.43507839999995</v>
      </c>
      <c r="AL285" s="208">
        <v>567.02923199999998</v>
      </c>
      <c r="AM285" s="208">
        <v>567.02923199999998</v>
      </c>
      <c r="AN285" s="208">
        <v>567.02923199999998</v>
      </c>
      <c r="AO285" s="208">
        <v>567.02923199999998</v>
      </c>
      <c r="AP285" s="208">
        <v>511.39000000000004</v>
      </c>
      <c r="AQ285" s="190">
        <v>409.11200000000002</v>
      </c>
      <c r="AR285" s="312">
        <f t="shared" ca="1" si="67"/>
        <v>1</v>
      </c>
      <c r="AS285" s="144">
        <f t="shared" ca="1" si="74"/>
        <v>0</v>
      </c>
    </row>
    <row r="286" spans="1:45" ht="23.1" customHeight="1" x14ac:dyDescent="0.25">
      <c r="A286" s="517" t="s">
        <v>256</v>
      </c>
      <c r="B286" s="2">
        <v>410</v>
      </c>
      <c r="C286" s="2" t="s">
        <v>354</v>
      </c>
      <c r="D286" s="4" t="s">
        <v>220</v>
      </c>
      <c r="E286" s="116">
        <f t="shared" si="76"/>
        <v>7200</v>
      </c>
      <c r="F286" s="117">
        <f t="shared" si="76"/>
        <v>4300</v>
      </c>
      <c r="G286" s="101"/>
      <c r="J286" s="71"/>
      <c r="K286" s="202">
        <f t="shared" ref="K286:L345" si="79">MROUND(N286+48,100)</f>
        <v>7200</v>
      </c>
      <c r="L286" s="202">
        <f t="shared" si="79"/>
        <v>4300</v>
      </c>
      <c r="M286" s="51"/>
      <c r="N286" s="13">
        <f t="shared" si="77"/>
        <v>7149.4750000000004</v>
      </c>
      <c r="O286" s="13">
        <f t="shared" si="78"/>
        <v>4289.6849999999995</v>
      </c>
      <c r="P286" s="51"/>
      <c r="Q286" s="605">
        <v>2859.79</v>
      </c>
      <c r="R286" s="587">
        <v>2859.79</v>
      </c>
      <c r="S286" s="587">
        <v>2859.79</v>
      </c>
      <c r="T286" s="587">
        <v>2859.79</v>
      </c>
      <c r="U286" s="562">
        <v>2859.79</v>
      </c>
      <c r="V286" s="562">
        <v>2859.79</v>
      </c>
      <c r="W286" s="554">
        <v>2859.79</v>
      </c>
      <c r="X286" s="529">
        <v>2859.79</v>
      </c>
      <c r="Y286" s="467">
        <v>2647.96</v>
      </c>
      <c r="Z286" s="467">
        <v>2647.96</v>
      </c>
      <c r="AA286" s="467">
        <v>2647.96</v>
      </c>
      <c r="AB286" s="398">
        <v>1817.5023404999997</v>
      </c>
      <c r="AC286" s="400">
        <v>1817.5023404999997</v>
      </c>
      <c r="AD286" s="409">
        <v>1817.5023404999997</v>
      </c>
      <c r="AE286" s="409">
        <v>1817.5023404999997</v>
      </c>
      <c r="AF286" s="370">
        <v>1566.8123624999998</v>
      </c>
      <c r="AG286" s="300">
        <v>1253.4498899999999</v>
      </c>
      <c r="AH286" s="289">
        <v>1253.4498899999999</v>
      </c>
      <c r="AI286" s="277">
        <v>1002.759912</v>
      </c>
      <c r="AJ286" s="263">
        <v>1002.759912</v>
      </c>
      <c r="AK286" s="263">
        <v>1002.759912</v>
      </c>
      <c r="AL286" s="208">
        <v>835.63326000000006</v>
      </c>
      <c r="AM286" s="208">
        <v>835.63326000000006</v>
      </c>
      <c r="AN286" s="208">
        <v>835.63326000000006</v>
      </c>
      <c r="AO286" s="208">
        <v>835.63326000000006</v>
      </c>
      <c r="AP286" s="208">
        <v>753.63750000000005</v>
      </c>
      <c r="AQ286" s="190">
        <v>602.91000000000008</v>
      </c>
      <c r="AR286" s="312">
        <f t="shared" ca="1" si="67"/>
        <v>1</v>
      </c>
      <c r="AS286" s="144">
        <f t="shared" ca="1" si="74"/>
        <v>0</v>
      </c>
    </row>
    <row r="287" spans="1:45" ht="23.1" customHeight="1" x14ac:dyDescent="0.25">
      <c r="A287" s="517" t="s">
        <v>256</v>
      </c>
      <c r="B287" s="2">
        <v>411</v>
      </c>
      <c r="C287" s="2" t="s">
        <v>355</v>
      </c>
      <c r="D287" s="4" t="s">
        <v>221</v>
      </c>
      <c r="E287" s="116">
        <f t="shared" si="76"/>
        <v>7800</v>
      </c>
      <c r="F287" s="117">
        <f t="shared" si="76"/>
        <v>4700</v>
      </c>
      <c r="G287" s="101"/>
      <c r="J287" s="71"/>
      <c r="K287" s="202">
        <f t="shared" si="79"/>
        <v>7800</v>
      </c>
      <c r="L287" s="202">
        <f t="shared" si="79"/>
        <v>4700</v>
      </c>
      <c r="M287" s="51"/>
      <c r="N287" s="13">
        <f t="shared" si="77"/>
        <v>7762.2749999999996</v>
      </c>
      <c r="O287" s="13">
        <f t="shared" si="78"/>
        <v>4657.3649999999998</v>
      </c>
      <c r="P287" s="51"/>
      <c r="Q287" s="605">
        <v>3104.91</v>
      </c>
      <c r="R287" s="587">
        <v>3104.91</v>
      </c>
      <c r="S287" s="587">
        <v>3104.91</v>
      </c>
      <c r="T287" s="587">
        <v>3104.91</v>
      </c>
      <c r="U287" s="562">
        <v>3104.91</v>
      </c>
      <c r="V287" s="562">
        <v>3104.91</v>
      </c>
      <c r="W287" s="554">
        <v>3104.91</v>
      </c>
      <c r="X287" s="529">
        <v>3104.91</v>
      </c>
      <c r="Y287" s="467">
        <v>2874.92</v>
      </c>
      <c r="Z287" s="467">
        <v>2874.92</v>
      </c>
      <c r="AA287" s="467">
        <v>2874.92</v>
      </c>
      <c r="AB287" s="398">
        <v>1985.0600731499999</v>
      </c>
      <c r="AC287" s="400">
        <v>1985.0600731499999</v>
      </c>
      <c r="AD287" s="409">
        <v>1985.0600731499999</v>
      </c>
      <c r="AE287" s="409">
        <v>1985.0600731499999</v>
      </c>
      <c r="AF287" s="370">
        <v>1711.25868375</v>
      </c>
      <c r="AG287" s="300">
        <v>1369.0069470000001</v>
      </c>
      <c r="AH287" s="289">
        <v>1369.0069470000001</v>
      </c>
      <c r="AI287" s="277">
        <v>1095.2055576</v>
      </c>
      <c r="AJ287" s="263">
        <v>1095.2055576</v>
      </c>
      <c r="AK287" s="263">
        <v>1095.2055576</v>
      </c>
      <c r="AL287" s="208">
        <v>912.67129799999998</v>
      </c>
      <c r="AM287" s="208">
        <v>912.67129799999998</v>
      </c>
      <c r="AN287" s="208">
        <v>912.67129799999998</v>
      </c>
      <c r="AO287" s="208">
        <v>912.67129799999998</v>
      </c>
      <c r="AP287" s="208">
        <v>823.11625000000004</v>
      </c>
      <c r="AQ287" s="190">
        <v>658.49300000000005</v>
      </c>
      <c r="AR287" s="312">
        <f t="shared" ca="1" si="67"/>
        <v>1</v>
      </c>
      <c r="AS287" s="144">
        <f t="shared" ca="1" si="74"/>
        <v>0</v>
      </c>
    </row>
    <row r="288" spans="1:45" ht="9.9499999999999993" customHeight="1" x14ac:dyDescent="0.25">
      <c r="D288" s="136"/>
      <c r="E288" s="138"/>
      <c r="F288" s="139"/>
      <c r="J288" s="34"/>
      <c r="K288" s="202">
        <f t="shared" si="79"/>
        <v>0</v>
      </c>
      <c r="L288" s="202">
        <f t="shared" si="79"/>
        <v>0</v>
      </c>
      <c r="M288" s="2"/>
      <c r="N288" s="13"/>
      <c r="O288" s="13"/>
      <c r="P288" s="2"/>
      <c r="Q288" s="398"/>
      <c r="R288" s="398"/>
      <c r="S288" s="398"/>
      <c r="T288" s="398"/>
      <c r="U288" s="398"/>
      <c r="V288" s="398"/>
      <c r="W288" s="398"/>
      <c r="X288" s="398"/>
      <c r="Y288" s="398"/>
      <c r="Z288" s="398"/>
      <c r="AA288" s="398"/>
      <c r="AB288" s="398"/>
      <c r="AC288" s="400"/>
      <c r="AD288" s="403"/>
      <c r="AE288" s="403"/>
      <c r="AF288" s="340"/>
      <c r="AG288" s="333"/>
      <c r="AH288" s="330"/>
      <c r="AI288" s="280"/>
      <c r="AJ288" s="331"/>
      <c r="AK288" s="331"/>
      <c r="AL288" s="237"/>
      <c r="AM288" s="237"/>
      <c r="AN288" s="237"/>
      <c r="AO288" s="237"/>
      <c r="AP288" s="237"/>
      <c r="AQ288" s="197"/>
      <c r="AR288" s="312"/>
      <c r="AS288" s="144">
        <f t="shared" si="74"/>
        <v>0</v>
      </c>
    </row>
    <row r="289" spans="1:51" s="66" customFormat="1" ht="23.1" customHeight="1" x14ac:dyDescent="0.25">
      <c r="A289" s="2"/>
      <c r="B289" s="2"/>
      <c r="C289" s="2"/>
      <c r="D289" s="615" t="s">
        <v>796</v>
      </c>
      <c r="E289" s="615"/>
      <c r="F289" s="615"/>
      <c r="G289" s="615"/>
      <c r="H289" s="615"/>
      <c r="I289" s="615"/>
      <c r="J289" s="71"/>
      <c r="K289" s="202">
        <f t="shared" si="79"/>
        <v>0</v>
      </c>
      <c r="L289" s="202">
        <f t="shared" si="79"/>
        <v>0</v>
      </c>
      <c r="M289" s="51"/>
      <c r="N289" s="13"/>
      <c r="O289" s="13"/>
      <c r="P289" s="63"/>
      <c r="Q289" s="606">
        <v>45663</v>
      </c>
      <c r="R289" s="588">
        <v>45589</v>
      </c>
      <c r="S289" s="588">
        <v>45589</v>
      </c>
      <c r="T289" s="588">
        <v>45589</v>
      </c>
      <c r="U289" s="571">
        <v>45569</v>
      </c>
      <c r="V289" s="571">
        <v>45569</v>
      </c>
      <c r="W289" s="553">
        <v>45483</v>
      </c>
      <c r="X289" s="532">
        <v>45455</v>
      </c>
      <c r="Y289" s="509">
        <v>45425</v>
      </c>
      <c r="Z289" s="480">
        <v>290224</v>
      </c>
      <c r="AA289" s="474">
        <v>220324</v>
      </c>
      <c r="AB289" s="398"/>
      <c r="AC289" s="400"/>
      <c r="AD289" s="403"/>
      <c r="AE289" s="403"/>
      <c r="AF289" s="370"/>
      <c r="AG289" s="305"/>
      <c r="AH289" s="289"/>
      <c r="AI289" s="277">
        <v>199</v>
      </c>
      <c r="AJ289" s="263">
        <v>199</v>
      </c>
      <c r="AK289" s="263">
        <v>199</v>
      </c>
      <c r="AL289" s="208">
        <v>187.06841999999997</v>
      </c>
      <c r="AM289" s="208">
        <v>187.06841999999997</v>
      </c>
      <c r="AN289" s="208">
        <v>187.06841999999997</v>
      </c>
      <c r="AO289" s="208">
        <v>187.06841999999997</v>
      </c>
      <c r="AP289" s="208">
        <v>168.71250000000001</v>
      </c>
      <c r="AQ289" s="191">
        <v>134.97</v>
      </c>
      <c r="AR289" s="312"/>
      <c r="AS289" s="144">
        <f t="shared" si="74"/>
        <v>0</v>
      </c>
    </row>
    <row r="290" spans="1:51" s="66" customFormat="1" ht="23.1" customHeight="1" x14ac:dyDescent="0.25">
      <c r="A290" s="517" t="s">
        <v>254</v>
      </c>
      <c r="B290" s="2">
        <v>402</v>
      </c>
      <c r="C290" s="2" t="s">
        <v>349</v>
      </c>
      <c r="D290" s="91" t="s">
        <v>197</v>
      </c>
      <c r="E290" s="116">
        <f t="shared" ref="E290:F298" si="80">K290</f>
        <v>1500</v>
      </c>
      <c r="F290" s="117">
        <f t="shared" si="80"/>
        <v>900</v>
      </c>
      <c r="G290" s="101"/>
      <c r="H290" s="45"/>
      <c r="I290" s="2"/>
      <c r="J290" s="71"/>
      <c r="K290" s="202">
        <f t="shared" si="79"/>
        <v>1500</v>
      </c>
      <c r="L290" s="202">
        <f t="shared" si="79"/>
        <v>900</v>
      </c>
      <c r="M290" s="51"/>
      <c r="N290" s="13">
        <f t="shared" si="77"/>
        <v>1421.875</v>
      </c>
      <c r="O290" s="13">
        <f t="shared" si="78"/>
        <v>853.125</v>
      </c>
      <c r="P290" s="63"/>
      <c r="Q290" s="605">
        <v>568.75</v>
      </c>
      <c r="R290" s="587">
        <v>568.75</v>
      </c>
      <c r="S290" s="587">
        <v>568.75</v>
      </c>
      <c r="T290" s="587">
        <v>568.75</v>
      </c>
      <c r="U290" s="562">
        <v>568.75</v>
      </c>
      <c r="V290" s="562">
        <v>568.75</v>
      </c>
      <c r="W290" s="554">
        <v>568.75</v>
      </c>
      <c r="X290" s="531">
        <v>568.75</v>
      </c>
      <c r="Y290" s="478">
        <v>526.62</v>
      </c>
      <c r="Z290" s="478">
        <v>526.62</v>
      </c>
      <c r="AA290" s="398">
        <v>526.62</v>
      </c>
      <c r="AB290" s="398">
        <v>381.61</v>
      </c>
      <c r="AC290" s="436">
        <v>381.61</v>
      </c>
      <c r="AD290" s="409">
        <v>381.61</v>
      </c>
      <c r="AE290" s="409">
        <v>381.61</v>
      </c>
      <c r="AF290" s="370">
        <v>328.97500000000002</v>
      </c>
      <c r="AG290" s="305">
        <v>263.18</v>
      </c>
      <c r="AH290" s="289">
        <v>248.75</v>
      </c>
      <c r="AI290" s="277">
        <v>199</v>
      </c>
      <c r="AJ290" s="263">
        <v>199</v>
      </c>
      <c r="AK290" s="263">
        <v>199</v>
      </c>
      <c r="AL290" s="208">
        <v>187.06841999999997</v>
      </c>
      <c r="AM290" s="208">
        <v>187.06841999999997</v>
      </c>
      <c r="AN290" s="208">
        <v>187.06841999999997</v>
      </c>
      <c r="AO290" s="208">
        <v>187.06841999999997</v>
      </c>
      <c r="AP290" s="208">
        <v>168.71250000000001</v>
      </c>
      <c r="AQ290" s="191">
        <v>134.97</v>
      </c>
      <c r="AR290" s="312">
        <f t="shared" ca="1" si="67"/>
        <v>1</v>
      </c>
      <c r="AS290" s="144">
        <f t="shared" ca="1" si="74"/>
        <v>0</v>
      </c>
    </row>
    <row r="291" spans="1:51" ht="23.1" customHeight="1" x14ac:dyDescent="0.25">
      <c r="A291" s="517"/>
      <c r="B291" s="2">
        <v>403</v>
      </c>
      <c r="C291" s="2" t="s">
        <v>350</v>
      </c>
      <c r="D291" s="91" t="s">
        <v>198</v>
      </c>
      <c r="E291" s="116">
        <f t="shared" si="80"/>
        <v>2500</v>
      </c>
      <c r="F291" s="117">
        <f t="shared" si="80"/>
        <v>1500</v>
      </c>
      <c r="G291" s="101"/>
      <c r="H291" s="45"/>
      <c r="J291" s="71"/>
      <c r="K291" s="202">
        <f t="shared" si="79"/>
        <v>2500</v>
      </c>
      <c r="L291" s="202">
        <f t="shared" si="79"/>
        <v>1500</v>
      </c>
      <c r="M291" s="51"/>
      <c r="N291" s="13">
        <f t="shared" si="77"/>
        <v>2493.5499999999997</v>
      </c>
      <c r="O291" s="13">
        <f t="shared" si="78"/>
        <v>1496.1299999999999</v>
      </c>
      <c r="P291" s="51"/>
      <c r="Q291" s="605">
        <v>997.42</v>
      </c>
      <c r="R291" s="587">
        <v>997.42</v>
      </c>
      <c r="S291" s="587">
        <v>997.42</v>
      </c>
      <c r="T291" s="587">
        <v>997.42</v>
      </c>
      <c r="U291" s="562">
        <v>997.42</v>
      </c>
      <c r="V291" s="562">
        <v>997.42</v>
      </c>
      <c r="W291" s="554">
        <v>997.42</v>
      </c>
      <c r="X291" s="531">
        <v>997.42</v>
      </c>
      <c r="Y291" s="478">
        <v>923.54</v>
      </c>
      <c r="Z291" s="478">
        <v>923.54</v>
      </c>
      <c r="AA291" s="398">
        <v>923.54</v>
      </c>
      <c r="AB291" s="398">
        <v>669.23</v>
      </c>
      <c r="AC291" s="436">
        <v>669.23</v>
      </c>
      <c r="AD291" s="409">
        <v>669.23</v>
      </c>
      <c r="AE291" s="409">
        <v>669.23</v>
      </c>
      <c r="AF291" s="370">
        <v>576.92500000000007</v>
      </c>
      <c r="AG291" s="305">
        <v>461.54</v>
      </c>
      <c r="AH291" s="289">
        <v>436.25</v>
      </c>
      <c r="AI291" s="277">
        <v>349</v>
      </c>
      <c r="AJ291" s="263">
        <v>349</v>
      </c>
      <c r="AK291" s="263">
        <v>349</v>
      </c>
      <c r="AL291" s="208">
        <v>320.24915999999996</v>
      </c>
      <c r="AM291" s="208">
        <v>320.24915999999996</v>
      </c>
      <c r="AN291" s="208">
        <v>320.24915999999996</v>
      </c>
      <c r="AO291" s="208">
        <v>320.24915999999996</v>
      </c>
      <c r="AP291" s="208">
        <v>288.82499999999999</v>
      </c>
      <c r="AQ291" s="191">
        <v>231.06</v>
      </c>
      <c r="AR291" s="312">
        <f t="shared" ca="1" si="67"/>
        <v>1</v>
      </c>
      <c r="AS291" s="144">
        <f t="shared" ca="1" si="74"/>
        <v>0</v>
      </c>
    </row>
    <row r="292" spans="1:51" ht="23.1" customHeight="1" x14ac:dyDescent="0.25">
      <c r="A292" s="517"/>
      <c r="B292" s="2">
        <v>404</v>
      </c>
      <c r="C292" s="2" t="s">
        <v>351</v>
      </c>
      <c r="D292" s="91" t="s">
        <v>199</v>
      </c>
      <c r="E292" s="116">
        <f t="shared" si="80"/>
        <v>3300</v>
      </c>
      <c r="F292" s="117">
        <f t="shared" si="80"/>
        <v>2000</v>
      </c>
      <c r="G292" s="101"/>
      <c r="H292" s="45"/>
      <c r="J292" s="71"/>
      <c r="K292" s="202">
        <f t="shared" si="79"/>
        <v>3300</v>
      </c>
      <c r="L292" s="202">
        <f t="shared" si="79"/>
        <v>2000</v>
      </c>
      <c r="M292" s="51"/>
      <c r="N292" s="13">
        <f t="shared" si="77"/>
        <v>3208.1</v>
      </c>
      <c r="O292" s="13">
        <f t="shared" si="78"/>
        <v>1924.8600000000001</v>
      </c>
      <c r="P292" s="51"/>
      <c r="Q292" s="605">
        <v>1283.24</v>
      </c>
      <c r="R292" s="587">
        <v>1283.24</v>
      </c>
      <c r="S292" s="587">
        <v>1283.24</v>
      </c>
      <c r="T292" s="587">
        <v>1283.24</v>
      </c>
      <c r="U292" s="562">
        <v>1283.24</v>
      </c>
      <c r="V292" s="562">
        <v>1283.24</v>
      </c>
      <c r="W292" s="554">
        <v>1283.24</v>
      </c>
      <c r="X292" s="531">
        <v>1283.24</v>
      </c>
      <c r="Y292" s="478">
        <v>1188.18</v>
      </c>
      <c r="Z292" s="478">
        <v>1188.18</v>
      </c>
      <c r="AA292" s="398">
        <v>1188.18</v>
      </c>
      <c r="AB292" s="398">
        <v>861.01</v>
      </c>
      <c r="AC292" s="436">
        <v>861.01</v>
      </c>
      <c r="AD292" s="409">
        <v>861.01</v>
      </c>
      <c r="AE292" s="409">
        <v>861.01</v>
      </c>
      <c r="AF292" s="370">
        <v>742.25</v>
      </c>
      <c r="AG292" s="305">
        <v>593.79999999999995</v>
      </c>
      <c r="AH292" s="289">
        <v>561.25</v>
      </c>
      <c r="AI292" s="277">
        <v>449</v>
      </c>
      <c r="AJ292" s="263">
        <v>449</v>
      </c>
      <c r="AK292" s="263">
        <v>449</v>
      </c>
      <c r="AL292" s="208">
        <v>436.47911999999997</v>
      </c>
      <c r="AM292" s="208">
        <v>436.47911999999997</v>
      </c>
      <c r="AN292" s="208">
        <v>436.47911999999997</v>
      </c>
      <c r="AO292" s="208">
        <v>436.47911999999997</v>
      </c>
      <c r="AP292" s="208">
        <v>393.65000000000003</v>
      </c>
      <c r="AQ292" s="191">
        <v>314.92</v>
      </c>
      <c r="AR292" s="312">
        <f t="shared" ca="1" si="67"/>
        <v>1</v>
      </c>
      <c r="AS292" s="144">
        <f t="shared" ca="1" si="74"/>
        <v>0</v>
      </c>
    </row>
    <row r="293" spans="1:51" ht="23.1" customHeight="1" x14ac:dyDescent="0.25">
      <c r="A293" s="517"/>
      <c r="B293" s="2">
        <v>403</v>
      </c>
      <c r="C293" s="2" t="s">
        <v>350</v>
      </c>
      <c r="D293" s="91" t="s">
        <v>994</v>
      </c>
      <c r="E293" s="116">
        <f t="shared" ref="E293:E294" si="81">K293</f>
        <v>4500</v>
      </c>
      <c r="F293" s="117">
        <f t="shared" ref="F293:F294" si="82">L293</f>
        <v>2700</v>
      </c>
      <c r="G293" s="101"/>
      <c r="H293" s="45"/>
      <c r="J293" s="71"/>
      <c r="K293" s="202">
        <f t="shared" ref="K293:K294" si="83">MROUND(N293+48,100)</f>
        <v>4500</v>
      </c>
      <c r="L293" s="202">
        <f t="shared" ref="L293:L294" si="84">MROUND(O293+48,100)</f>
        <v>2700</v>
      </c>
      <c r="M293" s="51"/>
      <c r="N293" s="13">
        <f t="shared" ref="N293:N294" si="85">Q293*$N$7</f>
        <v>4500</v>
      </c>
      <c r="O293" s="13">
        <f t="shared" ref="O293:O294" si="86">Q293*$O$7</f>
        <v>2700</v>
      </c>
      <c r="P293" s="51"/>
      <c r="Q293" s="605">
        <v>1800</v>
      </c>
      <c r="R293" s="587"/>
      <c r="S293" s="587"/>
      <c r="T293" s="587"/>
      <c r="U293" s="562"/>
      <c r="V293" s="562"/>
      <c r="W293" s="554"/>
      <c r="X293" s="531"/>
      <c r="Y293" s="478"/>
      <c r="Z293" s="478"/>
      <c r="AA293" s="398"/>
      <c r="AB293" s="398"/>
      <c r="AC293" s="436"/>
      <c r="AD293" s="409"/>
      <c r="AE293" s="409"/>
      <c r="AF293" s="370"/>
      <c r="AG293" s="305"/>
      <c r="AH293" s="289"/>
      <c r="AI293" s="277"/>
      <c r="AJ293" s="263"/>
      <c r="AK293" s="263"/>
      <c r="AL293" s="208"/>
      <c r="AM293" s="208"/>
      <c r="AN293" s="208"/>
      <c r="AO293" s="208"/>
      <c r="AP293" s="208"/>
      <c r="AQ293" s="191"/>
      <c r="AR293" s="312" t="e">
        <f t="shared" ref="AR293:AR294" ca="1" si="87">Q293/OFFSET(Q293,0,1)</f>
        <v>#DIV/0!</v>
      </c>
      <c r="AS293" s="144" t="e">
        <f t="shared" ca="1" si="74"/>
        <v>#DIV/0!</v>
      </c>
    </row>
    <row r="294" spans="1:51" ht="23.1" customHeight="1" x14ac:dyDescent="0.25">
      <c r="A294" s="517"/>
      <c r="B294" s="2">
        <v>404</v>
      </c>
      <c r="C294" s="2" t="s">
        <v>351</v>
      </c>
      <c r="D294" s="91" t="s">
        <v>995</v>
      </c>
      <c r="E294" s="116">
        <f t="shared" si="81"/>
        <v>6500</v>
      </c>
      <c r="F294" s="117">
        <f t="shared" si="82"/>
        <v>3900</v>
      </c>
      <c r="G294" s="101"/>
      <c r="H294" s="45"/>
      <c r="J294" s="71"/>
      <c r="K294" s="202">
        <f t="shared" si="83"/>
        <v>6500</v>
      </c>
      <c r="L294" s="202">
        <f t="shared" si="84"/>
        <v>3900</v>
      </c>
      <c r="M294" s="51"/>
      <c r="N294" s="13">
        <f t="shared" si="85"/>
        <v>6500</v>
      </c>
      <c r="O294" s="13">
        <f t="shared" si="86"/>
        <v>3900</v>
      </c>
      <c r="P294" s="51"/>
      <c r="Q294" s="605">
        <v>2600</v>
      </c>
      <c r="R294" s="587"/>
      <c r="S294" s="587"/>
      <c r="T294" s="587"/>
      <c r="U294" s="562"/>
      <c r="V294" s="562"/>
      <c r="W294" s="554"/>
      <c r="X294" s="531"/>
      <c r="Y294" s="478"/>
      <c r="Z294" s="478"/>
      <c r="AA294" s="398"/>
      <c r="AB294" s="398"/>
      <c r="AC294" s="436"/>
      <c r="AD294" s="409"/>
      <c r="AE294" s="409"/>
      <c r="AF294" s="370"/>
      <c r="AG294" s="305"/>
      <c r="AH294" s="289"/>
      <c r="AI294" s="277"/>
      <c r="AJ294" s="263"/>
      <c r="AK294" s="263"/>
      <c r="AL294" s="208"/>
      <c r="AM294" s="208"/>
      <c r="AN294" s="208"/>
      <c r="AO294" s="208"/>
      <c r="AP294" s="208"/>
      <c r="AQ294" s="191"/>
      <c r="AR294" s="312" t="e">
        <f t="shared" ca="1" si="87"/>
        <v>#DIV/0!</v>
      </c>
      <c r="AS294" s="144" t="e">
        <f t="shared" ca="1" si="74"/>
        <v>#DIV/0!</v>
      </c>
    </row>
    <row r="295" spans="1:51" ht="23.1" customHeight="1" x14ac:dyDescent="0.25">
      <c r="A295" s="517"/>
      <c r="B295" s="2">
        <v>405</v>
      </c>
      <c r="C295" s="2" t="s">
        <v>352</v>
      </c>
      <c r="D295" s="91" t="s">
        <v>200</v>
      </c>
      <c r="E295" s="116">
        <f t="shared" si="80"/>
        <v>4300</v>
      </c>
      <c r="F295" s="117">
        <f t="shared" si="80"/>
        <v>2600</v>
      </c>
      <c r="G295" s="101"/>
      <c r="H295" s="45"/>
      <c r="J295" s="71"/>
      <c r="K295" s="202">
        <f t="shared" si="79"/>
        <v>4300</v>
      </c>
      <c r="L295" s="202">
        <f t="shared" si="79"/>
        <v>2600</v>
      </c>
      <c r="M295" s="51"/>
      <c r="N295" s="13">
        <f t="shared" si="77"/>
        <v>4287.0249999999996</v>
      </c>
      <c r="O295" s="13">
        <f t="shared" si="78"/>
        <v>2572.2150000000001</v>
      </c>
      <c r="P295" s="51"/>
      <c r="Q295" s="605">
        <v>1714.81</v>
      </c>
      <c r="R295" s="587">
        <v>1714.81</v>
      </c>
      <c r="S295" s="587">
        <v>1714.81</v>
      </c>
      <c r="T295" s="587">
        <v>1714.81</v>
      </c>
      <c r="U295" s="562">
        <v>1714.81</v>
      </c>
      <c r="V295" s="562">
        <v>1714.81</v>
      </c>
      <c r="W295" s="554">
        <v>1714.81</v>
      </c>
      <c r="X295" s="531">
        <v>1714.81</v>
      </c>
      <c r="Y295" s="478">
        <v>1587.78</v>
      </c>
      <c r="Z295" s="478">
        <v>1587.78</v>
      </c>
      <c r="AA295" s="398">
        <v>1587.78</v>
      </c>
      <c r="AB295" s="398">
        <v>1150.57</v>
      </c>
      <c r="AC295" s="436">
        <v>1150.57</v>
      </c>
      <c r="AD295" s="409">
        <v>1150.57</v>
      </c>
      <c r="AE295" s="409">
        <v>1150.57</v>
      </c>
      <c r="AF295" s="370">
        <v>991.875</v>
      </c>
      <c r="AG295" s="305">
        <v>793.5</v>
      </c>
      <c r="AH295" s="289">
        <v>750</v>
      </c>
      <c r="AI295" s="277">
        <v>600</v>
      </c>
      <c r="AJ295" s="263">
        <v>600</v>
      </c>
      <c r="AK295" s="263">
        <v>600</v>
      </c>
      <c r="AL295" s="208">
        <v>487.26215999999999</v>
      </c>
      <c r="AM295" s="208">
        <v>487.26215999999999</v>
      </c>
      <c r="AN295" s="208">
        <v>487.26215999999999</v>
      </c>
      <c r="AO295" s="208">
        <v>487.26215999999999</v>
      </c>
      <c r="AP295" s="208">
        <v>439.45</v>
      </c>
      <c r="AQ295" s="191">
        <v>351.56</v>
      </c>
      <c r="AR295" s="312">
        <f t="shared" ca="1" si="67"/>
        <v>1</v>
      </c>
      <c r="AS295" s="144">
        <f t="shared" ca="1" si="74"/>
        <v>0</v>
      </c>
    </row>
    <row r="296" spans="1:51" s="144" customFormat="1" ht="23.1" customHeight="1" x14ac:dyDescent="0.25">
      <c r="A296" s="517"/>
      <c r="B296" s="2"/>
      <c r="C296" s="2"/>
      <c r="D296" s="91" t="s">
        <v>901</v>
      </c>
      <c r="E296" s="116">
        <f t="shared" si="80"/>
        <v>42200</v>
      </c>
      <c r="F296" s="117">
        <f t="shared" si="80"/>
        <v>25300</v>
      </c>
      <c r="G296" s="101"/>
      <c r="H296" s="45"/>
      <c r="I296" s="2"/>
      <c r="J296" s="71"/>
      <c r="K296" s="202">
        <f t="shared" si="79"/>
        <v>42200</v>
      </c>
      <c r="L296" s="202">
        <f t="shared" si="79"/>
        <v>25300</v>
      </c>
      <c r="M296" s="51"/>
      <c r="N296" s="13">
        <f t="shared" si="77"/>
        <v>42155.974999999999</v>
      </c>
      <c r="O296" s="13">
        <f t="shared" si="78"/>
        <v>25293.584999999999</v>
      </c>
      <c r="P296" s="51"/>
      <c r="Q296" s="609">
        <v>16862.39</v>
      </c>
      <c r="R296" s="589">
        <v>16862.39</v>
      </c>
      <c r="S296" s="589">
        <v>16862.39</v>
      </c>
      <c r="T296" s="589">
        <v>16862.39</v>
      </c>
      <c r="U296" s="579">
        <v>16862.39</v>
      </c>
      <c r="V296" s="579">
        <v>16862.39</v>
      </c>
      <c r="W296" s="556">
        <v>16862.39</v>
      </c>
      <c r="X296" s="533">
        <v>16862.39</v>
      </c>
      <c r="Y296" s="478">
        <v>15612.4</v>
      </c>
      <c r="Z296" s="478">
        <v>15612.4</v>
      </c>
      <c r="AA296" s="398">
        <v>15613.32</v>
      </c>
      <c r="AB296" s="398">
        <v>11314</v>
      </c>
      <c r="AC296" s="436">
        <v>11314</v>
      </c>
      <c r="AD296" s="409">
        <v>11314</v>
      </c>
      <c r="AE296" s="409">
        <v>11314</v>
      </c>
      <c r="AF296" s="370">
        <v>9753.4</v>
      </c>
      <c r="AG296" s="305">
        <v>7802.72</v>
      </c>
      <c r="AH296" s="294">
        <v>7375</v>
      </c>
      <c r="AI296" s="277">
        <v>5900</v>
      </c>
      <c r="AJ296" s="263">
        <v>5900</v>
      </c>
      <c r="AK296" s="263">
        <v>5900</v>
      </c>
      <c r="AL296" s="208"/>
      <c r="AM296" s="208"/>
      <c r="AN296" s="208"/>
      <c r="AO296" s="208"/>
      <c r="AP296" s="208"/>
      <c r="AQ296" s="191"/>
      <c r="AR296" s="312">
        <f t="shared" ca="1" si="67"/>
        <v>1</v>
      </c>
      <c r="AS296" s="144">
        <f t="shared" ca="1" si="74"/>
        <v>0</v>
      </c>
      <c r="AT296" s="34"/>
      <c r="AU296" s="34"/>
      <c r="AV296" s="34"/>
      <c r="AW296" s="34"/>
      <c r="AX296" s="34"/>
      <c r="AY296" s="34"/>
    </row>
    <row r="297" spans="1:51" s="144" customFormat="1" ht="23.1" customHeight="1" x14ac:dyDescent="0.25">
      <c r="A297" s="517"/>
      <c r="B297" s="2">
        <v>405</v>
      </c>
      <c r="C297" s="2" t="s">
        <v>703</v>
      </c>
      <c r="D297" s="91" t="s">
        <v>900</v>
      </c>
      <c r="E297" s="116">
        <f t="shared" si="80"/>
        <v>65800</v>
      </c>
      <c r="F297" s="117">
        <f t="shared" si="80"/>
        <v>39500</v>
      </c>
      <c r="G297" s="101"/>
      <c r="H297" s="45"/>
      <c r="I297" s="2"/>
      <c r="J297" s="71"/>
      <c r="K297" s="202">
        <f t="shared" si="79"/>
        <v>65800</v>
      </c>
      <c r="L297" s="202">
        <f t="shared" si="79"/>
        <v>39500</v>
      </c>
      <c r="M297" s="51"/>
      <c r="N297" s="13">
        <f t="shared" si="77"/>
        <v>65734.600000000006</v>
      </c>
      <c r="O297" s="13">
        <f t="shared" si="78"/>
        <v>39440.76</v>
      </c>
      <c r="P297" s="51"/>
      <c r="Q297" s="609">
        <v>26293.84</v>
      </c>
      <c r="R297" s="589">
        <v>26293.84</v>
      </c>
      <c r="S297" s="589">
        <v>26293.84</v>
      </c>
      <c r="T297" s="589">
        <v>26293.84</v>
      </c>
      <c r="U297" s="579">
        <v>26293.84</v>
      </c>
      <c r="V297" s="579">
        <v>26293.84</v>
      </c>
      <c r="W297" s="556">
        <v>26293.84</v>
      </c>
      <c r="X297" s="533">
        <v>26293.84</v>
      </c>
      <c r="Y297" s="478">
        <v>24346.16</v>
      </c>
      <c r="Z297" s="478">
        <v>24346.16</v>
      </c>
      <c r="AA297" s="398">
        <v>24346.16</v>
      </c>
      <c r="AB297" s="398">
        <v>17642.14</v>
      </c>
      <c r="AC297" s="436">
        <v>17642.14</v>
      </c>
      <c r="AD297" s="409">
        <v>17642.14</v>
      </c>
      <c r="AE297" s="409">
        <v>17642.14</v>
      </c>
      <c r="AF297" s="370">
        <v>15208.75</v>
      </c>
      <c r="AG297" s="306">
        <v>12167</v>
      </c>
      <c r="AH297" s="295">
        <v>11500</v>
      </c>
      <c r="AI297" s="278">
        <v>9200</v>
      </c>
      <c r="AJ297" s="268">
        <v>9200</v>
      </c>
      <c r="AK297" s="268">
        <v>9200</v>
      </c>
      <c r="AL297" s="248">
        <v>7080</v>
      </c>
      <c r="AM297" s="249" t="s">
        <v>689</v>
      </c>
      <c r="AN297" s="208"/>
      <c r="AO297" s="208"/>
      <c r="AP297" s="208"/>
      <c r="AQ297" s="191"/>
      <c r="AR297" s="312">
        <f t="shared" ca="1" si="67"/>
        <v>1</v>
      </c>
      <c r="AS297" s="144">
        <f t="shared" ca="1" si="74"/>
        <v>0</v>
      </c>
      <c r="AT297" s="34"/>
      <c r="AU297" s="34"/>
      <c r="AV297" s="34"/>
      <c r="AW297" s="34"/>
      <c r="AX297" s="34"/>
      <c r="AY297" s="34"/>
    </row>
    <row r="298" spans="1:51" s="144" customFormat="1" ht="23.1" customHeight="1" x14ac:dyDescent="0.25">
      <c r="A298" s="517"/>
      <c r="B298" s="2">
        <v>405</v>
      </c>
      <c r="C298" s="2"/>
      <c r="D298" s="91" t="s">
        <v>902</v>
      </c>
      <c r="E298" s="116">
        <f t="shared" si="80"/>
        <v>88600</v>
      </c>
      <c r="F298" s="117">
        <f t="shared" si="80"/>
        <v>53200</v>
      </c>
      <c r="G298" s="101"/>
      <c r="H298" s="45"/>
      <c r="I298" s="2"/>
      <c r="J298" s="71"/>
      <c r="K298" s="202">
        <f t="shared" si="79"/>
        <v>88600</v>
      </c>
      <c r="L298" s="202">
        <f t="shared" si="79"/>
        <v>53200</v>
      </c>
      <c r="M298" s="51"/>
      <c r="N298" s="13">
        <f t="shared" si="77"/>
        <v>88598.875</v>
      </c>
      <c r="O298" s="13">
        <f t="shared" si="78"/>
        <v>53159.325000000004</v>
      </c>
      <c r="P298" s="51"/>
      <c r="Q298" s="609">
        <v>35439.550000000003</v>
      </c>
      <c r="R298" s="589">
        <v>35439.550000000003</v>
      </c>
      <c r="S298" s="589">
        <v>35439.550000000003</v>
      </c>
      <c r="T298" s="589">
        <v>35439.550000000003</v>
      </c>
      <c r="U298" s="579">
        <v>35439.550000000003</v>
      </c>
      <c r="V298" s="579">
        <v>35439.550000000003</v>
      </c>
      <c r="W298" s="556">
        <v>35439.550000000003</v>
      </c>
      <c r="X298" s="533">
        <v>35439.550000000003</v>
      </c>
      <c r="Y298" s="478">
        <v>32814.400000000001</v>
      </c>
      <c r="Z298" s="478">
        <v>32814.400000000001</v>
      </c>
      <c r="AA298" s="398">
        <v>32814.400000000001</v>
      </c>
      <c r="AB298" s="398">
        <v>23778.55</v>
      </c>
      <c r="AC298" s="436">
        <v>23778.55</v>
      </c>
      <c r="AD298" s="409">
        <v>23778.55</v>
      </c>
      <c r="AE298" s="409">
        <v>23778.55</v>
      </c>
      <c r="AF298" s="370">
        <v>20498.75</v>
      </c>
      <c r="AG298" s="306">
        <v>16399</v>
      </c>
      <c r="AH298" s="295">
        <v>15500</v>
      </c>
      <c r="AI298" s="278">
        <v>12400</v>
      </c>
      <c r="AJ298" s="268">
        <v>12400</v>
      </c>
      <c r="AK298" s="268">
        <v>12400</v>
      </c>
      <c r="AL298" s="248">
        <v>12000</v>
      </c>
      <c r="AM298" s="249" t="s">
        <v>689</v>
      </c>
      <c r="AN298" s="208"/>
      <c r="AO298" s="208"/>
      <c r="AP298" s="208"/>
      <c r="AQ298" s="191"/>
      <c r="AR298" s="312">
        <f t="shared" ca="1" si="67"/>
        <v>1</v>
      </c>
      <c r="AS298" s="144">
        <f t="shared" ca="1" si="74"/>
        <v>0</v>
      </c>
      <c r="AT298" s="34"/>
      <c r="AU298" s="34"/>
      <c r="AV298" s="34"/>
      <c r="AW298" s="34"/>
      <c r="AX298" s="34"/>
      <c r="AY298" s="34"/>
    </row>
    <row r="299" spans="1:51" s="144" customFormat="1" ht="21" hidden="1" customHeight="1" x14ac:dyDescent="0.25">
      <c r="A299" s="2"/>
      <c r="B299" s="2"/>
      <c r="C299" s="2"/>
      <c r="D299" s="2"/>
      <c r="E299" s="138"/>
      <c r="F299" s="139"/>
      <c r="G299" s="99"/>
      <c r="H299" s="2"/>
      <c r="I299" s="2"/>
      <c r="J299" s="34"/>
      <c r="K299" s="202">
        <f t="shared" si="79"/>
        <v>0</v>
      </c>
      <c r="L299" s="202">
        <f t="shared" si="79"/>
        <v>0</v>
      </c>
      <c r="M299" s="2"/>
      <c r="N299" s="13">
        <f t="shared" si="77"/>
        <v>0</v>
      </c>
      <c r="O299" s="13">
        <f t="shared" si="78"/>
        <v>0</v>
      </c>
      <c r="P299" s="2"/>
      <c r="Q299" s="398"/>
      <c r="R299" s="398"/>
      <c r="S299" s="398"/>
      <c r="T299" s="398"/>
      <c r="U299" s="398"/>
      <c r="V299" s="398"/>
      <c r="W299" s="398"/>
      <c r="X299" s="398"/>
      <c r="Y299" s="398"/>
      <c r="Z299" s="398">
        <v>0</v>
      </c>
      <c r="AA299" s="398">
        <v>0</v>
      </c>
      <c r="AB299" s="398">
        <v>0</v>
      </c>
      <c r="AC299" s="400">
        <v>0</v>
      </c>
      <c r="AD299" s="403">
        <v>0</v>
      </c>
      <c r="AE299" s="403">
        <v>0</v>
      </c>
      <c r="AF299" s="370">
        <v>0</v>
      </c>
      <c r="AG299" s="333"/>
      <c r="AH299" s="330">
        <v>0</v>
      </c>
      <c r="AI299" s="280"/>
      <c r="AJ299" s="337"/>
      <c r="AK299" s="337"/>
      <c r="AL299" s="337"/>
      <c r="AM299" s="237"/>
      <c r="AN299" s="237"/>
      <c r="AO299" s="237"/>
      <c r="AP299" s="237"/>
      <c r="AQ299" s="197"/>
      <c r="AR299" s="312" t="e">
        <f t="shared" ca="1" si="67"/>
        <v>#DIV/0!</v>
      </c>
      <c r="AS299" s="144" t="e">
        <f t="shared" ca="1" si="74"/>
        <v>#DIV/0!</v>
      </c>
      <c r="AT299" s="34"/>
      <c r="AU299" s="34"/>
      <c r="AV299" s="34"/>
      <c r="AW299" s="34"/>
      <c r="AX299" s="34"/>
      <c r="AY299" s="34"/>
    </row>
    <row r="300" spans="1:51" s="144" customFormat="1" ht="23.1" customHeight="1" x14ac:dyDescent="0.25">
      <c r="A300" s="2"/>
      <c r="B300" s="2"/>
      <c r="C300" s="2"/>
      <c r="D300" s="615" t="s">
        <v>34</v>
      </c>
      <c r="E300" s="615"/>
      <c r="F300" s="615"/>
      <c r="G300" s="615"/>
      <c r="H300" s="615"/>
      <c r="I300" s="615"/>
      <c r="J300" s="34"/>
      <c r="K300" s="202">
        <f t="shared" si="79"/>
        <v>114200</v>
      </c>
      <c r="L300" s="202">
        <f t="shared" si="79"/>
        <v>68500</v>
      </c>
      <c r="M300" s="2"/>
      <c r="N300" s="13">
        <f t="shared" si="77"/>
        <v>114157.5</v>
      </c>
      <c r="O300" s="13">
        <f t="shared" si="78"/>
        <v>68494.5</v>
      </c>
      <c r="P300" s="2"/>
      <c r="Q300" s="612">
        <v>45663</v>
      </c>
      <c r="R300" s="593">
        <v>45589</v>
      </c>
      <c r="S300" s="593">
        <v>45589</v>
      </c>
      <c r="T300" s="593">
        <v>45589</v>
      </c>
      <c r="U300" s="581">
        <v>45569</v>
      </c>
      <c r="V300" s="581">
        <v>45569</v>
      </c>
      <c r="W300" s="564">
        <v>45483</v>
      </c>
      <c r="X300" s="542">
        <v>45281</v>
      </c>
      <c r="Y300" s="515">
        <v>211223</v>
      </c>
      <c r="Z300" s="483">
        <v>211223</v>
      </c>
      <c r="AA300" s="398"/>
      <c r="AB300" s="398"/>
      <c r="AC300" s="400"/>
      <c r="AD300" s="403"/>
      <c r="AE300" s="403"/>
      <c r="AF300" s="340"/>
      <c r="AG300" s="333"/>
      <c r="AH300" s="330"/>
      <c r="AI300" s="280"/>
      <c r="AJ300" s="337"/>
      <c r="AK300" s="337"/>
      <c r="AL300" s="337"/>
      <c r="AM300" s="237"/>
      <c r="AN300" s="237"/>
      <c r="AO300" s="237"/>
      <c r="AP300" s="237"/>
      <c r="AQ300" s="197"/>
      <c r="AR300" s="312"/>
      <c r="AS300" s="144">
        <f t="shared" si="74"/>
        <v>0</v>
      </c>
      <c r="AT300" s="34"/>
      <c r="AU300" s="34"/>
      <c r="AV300" s="34"/>
      <c r="AW300" s="34"/>
      <c r="AX300" s="34"/>
      <c r="AY300" s="34"/>
    </row>
    <row r="301" spans="1:51" s="144" customFormat="1" ht="23.1" customHeight="1" x14ac:dyDescent="0.25">
      <c r="A301" s="566" t="s">
        <v>968</v>
      </c>
      <c r="B301" s="2">
        <v>4756</v>
      </c>
      <c r="C301" s="2" t="s">
        <v>505</v>
      </c>
      <c r="D301" s="3" t="s">
        <v>996</v>
      </c>
      <c r="E301" s="116">
        <f t="shared" ref="E301:E302" si="88">K301</f>
        <v>500</v>
      </c>
      <c r="F301" s="117">
        <f t="shared" ref="F301:F302" si="89">L301</f>
        <v>300</v>
      </c>
      <c r="G301" s="101"/>
      <c r="H301" s="2"/>
      <c r="I301" s="2"/>
      <c r="J301" s="47"/>
      <c r="K301" s="202">
        <f t="shared" ref="K301:K302" si="90">MROUND(N301+48,100)</f>
        <v>500</v>
      </c>
      <c r="L301" s="202">
        <f t="shared" ref="L301:L302" si="91">MROUND(O301+48,100)</f>
        <v>300</v>
      </c>
      <c r="M301" s="51"/>
      <c r="N301" s="13">
        <f t="shared" ref="N301" si="92">Q301*$N$7</f>
        <v>424.3</v>
      </c>
      <c r="O301" s="13">
        <f t="shared" ref="O301" si="93">Q301*$O$7</f>
        <v>254.57999999999998</v>
      </c>
      <c r="P301" s="51"/>
      <c r="Q301" s="605">
        <v>169.72</v>
      </c>
      <c r="R301" s="587"/>
      <c r="S301" s="587"/>
      <c r="T301" s="587"/>
      <c r="U301" s="562"/>
      <c r="V301" s="562"/>
      <c r="W301" s="554"/>
      <c r="X301" s="530"/>
      <c r="Y301" s="478"/>
      <c r="Z301" s="478"/>
      <c r="AA301" s="399"/>
      <c r="AB301" s="398"/>
      <c r="AC301" s="400"/>
      <c r="AD301" s="411"/>
      <c r="AE301" s="411"/>
      <c r="AF301" s="371"/>
      <c r="AG301" s="303"/>
      <c r="AH301" s="289"/>
      <c r="AI301" s="277"/>
      <c r="AJ301" s="263"/>
      <c r="AK301" s="263"/>
      <c r="AL301" s="208"/>
      <c r="AM301" s="208"/>
      <c r="AN301" s="208"/>
      <c r="AO301" s="208"/>
      <c r="AP301" s="208"/>
      <c r="AQ301" s="190"/>
      <c r="AR301" s="312" t="e">
        <f t="shared" ref="AR301:AR302" ca="1" si="94">Q301/OFFSET(Q301,0,1)</f>
        <v>#DIV/0!</v>
      </c>
      <c r="AS301" s="144" t="e">
        <f t="shared" ca="1" si="74"/>
        <v>#DIV/0!</v>
      </c>
      <c r="AT301" s="34"/>
      <c r="AU301" s="34"/>
      <c r="AV301" s="34"/>
      <c r="AW301" s="34"/>
      <c r="AX301" s="34"/>
      <c r="AY301" s="34"/>
    </row>
    <row r="302" spans="1:51" s="144" customFormat="1" ht="23.1" customHeight="1" x14ac:dyDescent="0.25">
      <c r="A302" s="566" t="s">
        <v>968</v>
      </c>
      <c r="B302" s="2">
        <v>4756</v>
      </c>
      <c r="C302" s="2" t="s">
        <v>505</v>
      </c>
      <c r="D302" s="3" t="s">
        <v>997</v>
      </c>
      <c r="E302" s="116">
        <f t="shared" si="88"/>
        <v>600</v>
      </c>
      <c r="F302" s="117">
        <f t="shared" si="89"/>
        <v>400</v>
      </c>
      <c r="G302" s="101"/>
      <c r="H302" s="2"/>
      <c r="I302" s="2"/>
      <c r="J302" s="47"/>
      <c r="K302" s="202">
        <f t="shared" si="90"/>
        <v>600</v>
      </c>
      <c r="L302" s="202">
        <f t="shared" si="91"/>
        <v>400</v>
      </c>
      <c r="M302" s="51"/>
      <c r="N302" s="13">
        <f>Q302*$N$7</f>
        <v>529.85</v>
      </c>
      <c r="O302" s="13">
        <f>Q302*$O$7</f>
        <v>317.90999999999997</v>
      </c>
      <c r="P302" s="51"/>
      <c r="Q302" s="605">
        <v>211.94</v>
      </c>
      <c r="R302" s="587"/>
      <c r="S302" s="587"/>
      <c r="T302" s="587"/>
      <c r="U302" s="562"/>
      <c r="V302" s="562"/>
      <c r="W302" s="554"/>
      <c r="X302" s="531"/>
      <c r="Y302" s="478"/>
      <c r="Z302" s="478"/>
      <c r="AA302" s="399"/>
      <c r="AB302" s="398"/>
      <c r="AC302" s="400"/>
      <c r="AD302" s="411"/>
      <c r="AE302" s="411"/>
      <c r="AF302" s="371"/>
      <c r="AG302" s="303"/>
      <c r="AH302" s="289"/>
      <c r="AI302" s="277"/>
      <c r="AJ302" s="263"/>
      <c r="AK302" s="263"/>
      <c r="AL302" s="208"/>
      <c r="AM302" s="208"/>
      <c r="AN302" s="208"/>
      <c r="AO302" s="208"/>
      <c r="AP302" s="208"/>
      <c r="AQ302" s="190"/>
      <c r="AR302" s="312" t="e">
        <f t="shared" ca="1" si="94"/>
        <v>#DIV/0!</v>
      </c>
      <c r="AS302" s="144" t="e">
        <f t="shared" ca="1" si="74"/>
        <v>#DIV/0!</v>
      </c>
      <c r="AT302" s="34"/>
      <c r="AU302" s="34"/>
      <c r="AV302" s="34"/>
      <c r="AW302" s="34"/>
      <c r="AX302" s="34"/>
      <c r="AY302" s="34"/>
    </row>
    <row r="303" spans="1:51" s="144" customFormat="1" ht="23.1" customHeight="1" x14ac:dyDescent="0.25">
      <c r="A303" s="566" t="s">
        <v>968</v>
      </c>
      <c r="B303" s="2">
        <v>4756</v>
      </c>
      <c r="C303" s="2" t="s">
        <v>505</v>
      </c>
      <c r="D303" s="3" t="s">
        <v>969</v>
      </c>
      <c r="E303" s="116">
        <f t="shared" ref="E303:F313" si="95">K303</f>
        <v>300</v>
      </c>
      <c r="F303" s="117">
        <f t="shared" si="95"/>
        <v>200</v>
      </c>
      <c r="G303" s="101"/>
      <c r="H303" s="2"/>
      <c r="I303" s="2"/>
      <c r="J303" s="47"/>
      <c r="K303" s="202">
        <f t="shared" si="79"/>
        <v>300</v>
      </c>
      <c r="L303" s="202">
        <f t="shared" si="79"/>
        <v>200</v>
      </c>
      <c r="M303" s="51"/>
      <c r="N303" s="13">
        <f t="shared" si="77"/>
        <v>227.5</v>
      </c>
      <c r="O303" s="13">
        <f t="shared" si="78"/>
        <v>136.5</v>
      </c>
      <c r="P303" s="51"/>
      <c r="Q303" s="605">
        <v>91</v>
      </c>
      <c r="R303" s="587">
        <v>91</v>
      </c>
      <c r="S303" s="587">
        <v>91</v>
      </c>
      <c r="T303" s="587">
        <v>91</v>
      </c>
      <c r="U303" s="562">
        <v>91</v>
      </c>
      <c r="V303" s="562">
        <v>91</v>
      </c>
      <c r="W303" s="554">
        <v>91</v>
      </c>
      <c r="X303" s="530">
        <v>83.44</v>
      </c>
      <c r="Y303" s="478">
        <v>83.44</v>
      </c>
      <c r="Z303" s="478">
        <v>83.44</v>
      </c>
      <c r="AA303" s="399">
        <v>86.27</v>
      </c>
      <c r="AB303" s="398">
        <v>63.9</v>
      </c>
      <c r="AC303" s="400">
        <v>63.9</v>
      </c>
      <c r="AD303" s="411">
        <v>63.9</v>
      </c>
      <c r="AE303" s="411">
        <v>63.9</v>
      </c>
      <c r="AF303" s="371">
        <v>56.785624999999989</v>
      </c>
      <c r="AG303" s="303">
        <v>39.162499999999994</v>
      </c>
      <c r="AH303" s="289">
        <v>39.162499999999994</v>
      </c>
      <c r="AI303" s="277">
        <v>31.33</v>
      </c>
      <c r="AJ303" s="263">
        <v>31.33</v>
      </c>
      <c r="AK303" s="263">
        <v>31.33</v>
      </c>
      <c r="AL303" s="208">
        <v>27.983339999999998</v>
      </c>
      <c r="AM303" s="208">
        <v>27.983339999999998</v>
      </c>
      <c r="AN303" s="208">
        <v>27.983339999999998</v>
      </c>
      <c r="AO303" s="208">
        <v>27.983339999999998</v>
      </c>
      <c r="AP303" s="208">
        <v>25.237500000000001</v>
      </c>
      <c r="AQ303" s="190">
        <v>20.190000000000001</v>
      </c>
      <c r="AR303" s="312">
        <f t="shared" ca="1" si="67"/>
        <v>1</v>
      </c>
      <c r="AS303" s="144">
        <f t="shared" ca="1" si="74"/>
        <v>0</v>
      </c>
      <c r="AT303" s="34"/>
      <c r="AU303" s="34"/>
      <c r="AV303" s="34"/>
      <c r="AW303" s="34"/>
      <c r="AX303" s="34"/>
      <c r="AY303" s="34"/>
    </row>
    <row r="304" spans="1:51" s="144" customFormat="1" ht="23.1" customHeight="1" x14ac:dyDescent="0.25">
      <c r="A304" s="566" t="s">
        <v>968</v>
      </c>
      <c r="B304" s="2">
        <v>4756</v>
      </c>
      <c r="C304" s="2" t="s">
        <v>505</v>
      </c>
      <c r="D304" s="3" t="s">
        <v>998</v>
      </c>
      <c r="E304" s="116">
        <f t="shared" si="95"/>
        <v>800</v>
      </c>
      <c r="F304" s="117">
        <f t="shared" si="95"/>
        <v>500</v>
      </c>
      <c r="G304" s="101"/>
      <c r="H304" s="2"/>
      <c r="I304" s="2"/>
      <c r="J304" s="47"/>
      <c r="K304" s="202">
        <f t="shared" si="79"/>
        <v>800</v>
      </c>
      <c r="L304" s="202">
        <f t="shared" si="79"/>
        <v>500</v>
      </c>
      <c r="M304" s="51"/>
      <c r="N304" s="13">
        <f>Q304*$N$7</f>
        <v>770.32500000000005</v>
      </c>
      <c r="O304" s="13">
        <f>Q304*$O$7</f>
        <v>462.19499999999999</v>
      </c>
      <c r="P304" s="51"/>
      <c r="Q304" s="605">
        <v>308.13</v>
      </c>
      <c r="R304" s="587"/>
      <c r="S304" s="587"/>
      <c r="T304" s="587"/>
      <c r="U304" s="562"/>
      <c r="V304" s="562"/>
      <c r="W304" s="554"/>
      <c r="X304" s="531"/>
      <c r="Y304" s="478"/>
      <c r="Z304" s="478"/>
      <c r="AA304" s="399"/>
      <c r="AB304" s="398"/>
      <c r="AC304" s="400"/>
      <c r="AD304" s="411"/>
      <c r="AE304" s="411"/>
      <c r="AF304" s="371"/>
      <c r="AG304" s="303"/>
      <c r="AH304" s="289"/>
      <c r="AI304" s="277"/>
      <c r="AJ304" s="263"/>
      <c r="AK304" s="263"/>
      <c r="AL304" s="208"/>
      <c r="AM304" s="208"/>
      <c r="AN304" s="208"/>
      <c r="AO304" s="208"/>
      <c r="AP304" s="208"/>
      <c r="AQ304" s="190"/>
      <c r="AR304" s="312" t="e">
        <f t="shared" ca="1" si="67"/>
        <v>#DIV/0!</v>
      </c>
      <c r="AS304" s="144" t="e">
        <f t="shared" ca="1" si="74"/>
        <v>#DIV/0!</v>
      </c>
      <c r="AT304" s="34"/>
      <c r="AU304" s="34"/>
      <c r="AV304" s="34"/>
      <c r="AW304" s="34"/>
      <c r="AX304" s="34"/>
      <c r="AY304" s="34"/>
    </row>
    <row r="305" spans="1:51" s="144" customFormat="1" ht="23.1" customHeight="1" x14ac:dyDescent="0.25">
      <c r="A305" s="566" t="s">
        <v>968</v>
      </c>
      <c r="B305" s="2">
        <v>4756</v>
      </c>
      <c r="C305" s="2" t="s">
        <v>505</v>
      </c>
      <c r="D305" s="3" t="s">
        <v>970</v>
      </c>
      <c r="E305" s="116">
        <f t="shared" si="95"/>
        <v>400</v>
      </c>
      <c r="F305" s="117">
        <f t="shared" si="95"/>
        <v>300</v>
      </c>
      <c r="G305" s="101"/>
      <c r="H305" s="2"/>
      <c r="I305" s="2"/>
      <c r="J305" s="47"/>
      <c r="K305" s="202">
        <f t="shared" si="79"/>
        <v>400</v>
      </c>
      <c r="L305" s="202">
        <f t="shared" si="79"/>
        <v>300</v>
      </c>
      <c r="M305" s="51"/>
      <c r="N305" s="13">
        <f>Q305*$N$7</f>
        <v>352.5</v>
      </c>
      <c r="O305" s="13">
        <f>Q305*$O$7</f>
        <v>211.5</v>
      </c>
      <c r="P305" s="51"/>
      <c r="Q305" s="605">
        <v>141</v>
      </c>
      <c r="R305" s="587">
        <v>141</v>
      </c>
      <c r="S305" s="587">
        <v>141</v>
      </c>
      <c r="T305" s="587">
        <v>141</v>
      </c>
      <c r="U305" s="562">
        <v>141</v>
      </c>
      <c r="V305" s="562">
        <v>141</v>
      </c>
      <c r="W305" s="554">
        <v>141</v>
      </c>
      <c r="X305" s="531">
        <v>130.35</v>
      </c>
      <c r="Y305" s="478">
        <v>130.35</v>
      </c>
      <c r="Z305" s="478">
        <v>130.35</v>
      </c>
      <c r="AA305" s="399"/>
      <c r="AB305" s="398"/>
      <c r="AC305" s="400"/>
      <c r="AD305" s="411">
        <v>63.9</v>
      </c>
      <c r="AE305" s="411">
        <v>63.9</v>
      </c>
      <c r="AF305" s="371">
        <v>56.785624999999989</v>
      </c>
      <c r="AG305" s="303">
        <v>39.162499999999994</v>
      </c>
      <c r="AH305" s="289">
        <v>39.162499999999994</v>
      </c>
      <c r="AI305" s="277">
        <v>31.33</v>
      </c>
      <c r="AJ305" s="263">
        <v>31.33</v>
      </c>
      <c r="AK305" s="263">
        <v>31.33</v>
      </c>
      <c r="AL305" s="208">
        <v>27.983339999999998</v>
      </c>
      <c r="AM305" s="208">
        <v>27.983339999999998</v>
      </c>
      <c r="AN305" s="208">
        <v>27.983339999999998</v>
      </c>
      <c r="AO305" s="208">
        <v>27.983339999999998</v>
      </c>
      <c r="AP305" s="208">
        <v>25.237500000000001</v>
      </c>
      <c r="AQ305" s="190">
        <v>20.190000000000001</v>
      </c>
      <c r="AR305" s="312">
        <f t="shared" ca="1" si="67"/>
        <v>1</v>
      </c>
      <c r="AS305" s="144">
        <f t="shared" ca="1" si="74"/>
        <v>0</v>
      </c>
      <c r="AT305" s="34"/>
      <c r="AU305" s="34"/>
      <c r="AV305" s="34"/>
      <c r="AW305" s="34"/>
      <c r="AX305" s="34"/>
      <c r="AY305" s="34"/>
    </row>
    <row r="306" spans="1:51" s="144" customFormat="1" ht="23.1" customHeight="1" x14ac:dyDescent="0.25">
      <c r="A306" s="566" t="s">
        <v>968</v>
      </c>
      <c r="B306" s="2">
        <v>4758</v>
      </c>
      <c r="C306" s="2" t="s">
        <v>507</v>
      </c>
      <c r="D306" s="3" t="s">
        <v>971</v>
      </c>
      <c r="E306" s="116">
        <f t="shared" si="95"/>
        <v>600</v>
      </c>
      <c r="F306" s="117">
        <f t="shared" si="95"/>
        <v>400</v>
      </c>
      <c r="G306" s="101"/>
      <c r="H306" s="2"/>
      <c r="I306" s="2"/>
      <c r="J306" s="47"/>
      <c r="K306" s="202">
        <f t="shared" si="79"/>
        <v>600</v>
      </c>
      <c r="L306" s="202">
        <f t="shared" si="79"/>
        <v>400</v>
      </c>
      <c r="M306" s="51"/>
      <c r="N306" s="13">
        <f>Q306*$N$7</f>
        <v>525</v>
      </c>
      <c r="O306" s="13">
        <f>Q306*$O$7</f>
        <v>315</v>
      </c>
      <c r="P306" s="51"/>
      <c r="Q306" s="605">
        <v>210</v>
      </c>
      <c r="R306" s="587">
        <v>210</v>
      </c>
      <c r="S306" s="587">
        <v>210</v>
      </c>
      <c r="T306" s="587">
        <v>210</v>
      </c>
      <c r="U306" s="562">
        <v>210</v>
      </c>
      <c r="V306" s="562">
        <v>210</v>
      </c>
      <c r="W306" s="554">
        <v>244</v>
      </c>
      <c r="X306" s="546">
        <v>244</v>
      </c>
      <c r="Y306" s="478">
        <v>225.79</v>
      </c>
      <c r="Z306" s="478">
        <v>225.79</v>
      </c>
      <c r="AA306" s="399">
        <v>230.85</v>
      </c>
      <c r="AB306" s="398">
        <v>171</v>
      </c>
      <c r="AC306" s="400">
        <v>171</v>
      </c>
      <c r="AD306" s="411">
        <v>171</v>
      </c>
      <c r="AE306" s="411">
        <v>171</v>
      </c>
      <c r="AF306" s="371">
        <v>126.675625</v>
      </c>
      <c r="AG306" s="303">
        <v>87.362499999999997</v>
      </c>
      <c r="AH306" s="289">
        <v>87.362499999999997</v>
      </c>
      <c r="AI306" s="277">
        <v>69.89</v>
      </c>
      <c r="AJ306" s="263">
        <v>69.89</v>
      </c>
      <c r="AK306" s="263">
        <v>69.89</v>
      </c>
      <c r="AL306" s="208">
        <v>62.39772</v>
      </c>
      <c r="AM306" s="208">
        <v>62.39772</v>
      </c>
      <c r="AN306" s="208">
        <v>62.39772</v>
      </c>
      <c r="AO306" s="208">
        <v>62.39772</v>
      </c>
      <c r="AP306" s="208">
        <v>56.275000000000006</v>
      </c>
      <c r="AQ306" s="190">
        <v>45.02</v>
      </c>
      <c r="AR306" s="312">
        <f t="shared" ca="1" si="67"/>
        <v>1</v>
      </c>
      <c r="AS306" s="144">
        <f t="shared" ca="1" si="74"/>
        <v>0</v>
      </c>
      <c r="AT306" s="34"/>
      <c r="AU306" s="34"/>
      <c r="AV306" s="34"/>
      <c r="AW306" s="34"/>
      <c r="AX306" s="34"/>
      <c r="AY306" s="34"/>
    </row>
    <row r="307" spans="1:51" s="144" customFormat="1" ht="23.1" customHeight="1" x14ac:dyDescent="0.25">
      <c r="A307" s="566" t="s">
        <v>968</v>
      </c>
      <c r="B307" s="2"/>
      <c r="C307" s="2" t="s">
        <v>779</v>
      </c>
      <c r="D307" s="3" t="s">
        <v>972</v>
      </c>
      <c r="E307" s="116">
        <f t="shared" si="95"/>
        <v>700</v>
      </c>
      <c r="F307" s="117">
        <f t="shared" si="95"/>
        <v>400</v>
      </c>
      <c r="G307" s="101"/>
      <c r="H307" s="2"/>
      <c r="I307" s="2"/>
      <c r="J307" s="33"/>
      <c r="K307" s="202">
        <f t="shared" si="79"/>
        <v>700</v>
      </c>
      <c r="L307" s="202">
        <f t="shared" si="79"/>
        <v>400</v>
      </c>
      <c r="M307" s="51"/>
      <c r="N307" s="13">
        <f>Q307*$N$7</f>
        <v>625</v>
      </c>
      <c r="O307" s="13">
        <f>Q307*$O$7</f>
        <v>375</v>
      </c>
      <c r="P307" s="51"/>
      <c r="Q307" s="605">
        <v>250</v>
      </c>
      <c r="R307" s="587">
        <v>250</v>
      </c>
      <c r="S307" s="587">
        <v>250</v>
      </c>
      <c r="T307" s="587">
        <v>250</v>
      </c>
      <c r="U307" s="562">
        <v>250</v>
      </c>
      <c r="V307" s="562">
        <v>250</v>
      </c>
      <c r="W307" s="554">
        <v>209.84</v>
      </c>
      <c r="X307" s="541">
        <v>85.15</v>
      </c>
      <c r="Y307" s="399">
        <v>68.12</v>
      </c>
      <c r="Z307" s="399">
        <v>68.12</v>
      </c>
      <c r="AA307" s="398">
        <v>68.12</v>
      </c>
      <c r="AB307" s="398">
        <v>68.12</v>
      </c>
      <c r="AC307" s="436">
        <v>68.12</v>
      </c>
      <c r="AD307" s="409">
        <v>68.12</v>
      </c>
      <c r="AE307" s="409">
        <v>68.12</v>
      </c>
      <c r="AF307" s="370">
        <v>42.55</v>
      </c>
      <c r="AG307" s="305">
        <v>34.04</v>
      </c>
      <c r="AH307" s="289">
        <v>39.162499999999994</v>
      </c>
      <c r="AI307" s="277">
        <f ca="1">AR307*1.43</f>
        <v>1.43</v>
      </c>
      <c r="AJ307" s="263">
        <f ca="1">AR307*1.43</f>
        <v>1.43</v>
      </c>
      <c r="AK307" s="263">
        <v>35.249499999999998</v>
      </c>
      <c r="AL307" s="205">
        <v>35.249499999999998</v>
      </c>
      <c r="AM307" s="205">
        <v>35.249499999999998</v>
      </c>
      <c r="AN307" s="205">
        <v>35.249499999999998</v>
      </c>
      <c r="AO307" s="205">
        <v>35.249499999999998</v>
      </c>
      <c r="AP307" s="208">
        <v>30.8125</v>
      </c>
      <c r="AQ307" s="191">
        <v>24.65</v>
      </c>
      <c r="AR307" s="312">
        <f t="shared" ca="1" si="67"/>
        <v>1</v>
      </c>
      <c r="AS307" s="144">
        <f t="shared" ca="1" si="74"/>
        <v>0</v>
      </c>
      <c r="AT307" s="34"/>
      <c r="AU307" s="34"/>
      <c r="AV307" s="34"/>
      <c r="AW307" s="34"/>
      <c r="AX307" s="34"/>
      <c r="AY307" s="34"/>
    </row>
    <row r="308" spans="1:51" s="144" customFormat="1" ht="23.1" customHeight="1" x14ac:dyDescent="0.25">
      <c r="A308" s="566" t="s">
        <v>968</v>
      </c>
      <c r="B308" s="2"/>
      <c r="C308" s="2" t="s">
        <v>779</v>
      </c>
      <c r="D308" s="3" t="s">
        <v>973</v>
      </c>
      <c r="E308" s="116">
        <f t="shared" si="95"/>
        <v>1100</v>
      </c>
      <c r="F308" s="117">
        <f t="shared" si="95"/>
        <v>700</v>
      </c>
      <c r="G308" s="101"/>
      <c r="H308" s="2"/>
      <c r="I308" s="2"/>
      <c r="J308" s="33"/>
      <c r="K308" s="202">
        <f t="shared" si="79"/>
        <v>1100</v>
      </c>
      <c r="L308" s="202">
        <f t="shared" si="79"/>
        <v>700</v>
      </c>
      <c r="M308" s="51"/>
      <c r="N308" s="13">
        <f t="shared" si="77"/>
        <v>1051.7749999999999</v>
      </c>
      <c r="O308" s="13">
        <f t="shared" si="78"/>
        <v>631.06499999999994</v>
      </c>
      <c r="P308" s="51"/>
      <c r="Q308" s="605">
        <v>420.71</v>
      </c>
      <c r="R308" s="587">
        <v>420.71</v>
      </c>
      <c r="S308" s="587">
        <v>420.71</v>
      </c>
      <c r="T308" s="587">
        <v>420.71</v>
      </c>
      <c r="U308" s="562">
        <v>420.71</v>
      </c>
      <c r="V308" s="562">
        <v>420.71</v>
      </c>
      <c r="W308" s="554">
        <v>420.71</v>
      </c>
      <c r="X308" s="541">
        <v>150.05000000000001</v>
      </c>
      <c r="Y308" s="399">
        <v>120.04</v>
      </c>
      <c r="Z308" s="399">
        <v>120.04</v>
      </c>
      <c r="AA308" s="398">
        <v>120.04</v>
      </c>
      <c r="AB308" s="398">
        <v>120.04</v>
      </c>
      <c r="AC308" s="436">
        <v>120.04</v>
      </c>
      <c r="AD308" s="409">
        <v>120.04</v>
      </c>
      <c r="AE308" s="409">
        <v>120.04</v>
      </c>
      <c r="AF308" s="370">
        <v>75</v>
      </c>
      <c r="AG308" s="305">
        <v>60</v>
      </c>
      <c r="AH308" s="289">
        <v>39.162499999999994</v>
      </c>
      <c r="AI308" s="277">
        <f t="shared" ref="AI308:AI309" ca="1" si="96">AR308*1.43</f>
        <v>1.43</v>
      </c>
      <c r="AJ308" s="263">
        <f t="shared" ref="AJ308:AJ313" ca="1" si="97">AR308*1.43</f>
        <v>1.43</v>
      </c>
      <c r="AK308" s="263">
        <v>61.847499999999997</v>
      </c>
      <c r="AL308" s="205">
        <v>61.847499999999997</v>
      </c>
      <c r="AM308" s="205">
        <v>61.847499999999997</v>
      </c>
      <c r="AN308" s="205">
        <v>61.847499999999997</v>
      </c>
      <c r="AO308" s="205">
        <v>61.847499999999997</v>
      </c>
      <c r="AP308" s="208">
        <v>54.0625</v>
      </c>
      <c r="AQ308" s="191">
        <v>43.25</v>
      </c>
      <c r="AR308" s="312">
        <f t="shared" ca="1" si="67"/>
        <v>1</v>
      </c>
      <c r="AS308" s="144">
        <f t="shared" ca="1" si="74"/>
        <v>0</v>
      </c>
      <c r="AT308" s="34"/>
      <c r="AU308" s="34"/>
      <c r="AV308" s="34"/>
      <c r="AW308" s="34"/>
      <c r="AX308" s="34"/>
      <c r="AY308" s="34"/>
    </row>
    <row r="309" spans="1:51" s="144" customFormat="1" ht="23.1" customHeight="1" x14ac:dyDescent="0.25">
      <c r="A309" s="566" t="s">
        <v>968</v>
      </c>
      <c r="B309" s="2"/>
      <c r="C309" s="2" t="s">
        <v>779</v>
      </c>
      <c r="D309" s="3" t="s">
        <v>974</v>
      </c>
      <c r="E309" s="116">
        <f t="shared" si="95"/>
        <v>1200</v>
      </c>
      <c r="F309" s="117">
        <f t="shared" si="95"/>
        <v>800</v>
      </c>
      <c r="G309" s="101"/>
      <c r="H309" s="2"/>
      <c r="I309" s="2"/>
      <c r="J309" s="33"/>
      <c r="K309" s="202">
        <f t="shared" si="79"/>
        <v>1200</v>
      </c>
      <c r="L309" s="202">
        <f t="shared" si="79"/>
        <v>800</v>
      </c>
      <c r="M309" s="51"/>
      <c r="N309" s="13">
        <f t="shared" si="77"/>
        <v>1197.5</v>
      </c>
      <c r="O309" s="13">
        <f t="shared" si="78"/>
        <v>718.5</v>
      </c>
      <c r="P309" s="51"/>
      <c r="Q309" s="605">
        <v>479</v>
      </c>
      <c r="R309" s="587">
        <v>479</v>
      </c>
      <c r="S309" s="587">
        <v>479</v>
      </c>
      <c r="T309" s="587">
        <v>479</v>
      </c>
      <c r="U309" s="562">
        <v>479</v>
      </c>
      <c r="V309" s="562">
        <v>479</v>
      </c>
      <c r="W309" s="554">
        <v>314.49</v>
      </c>
      <c r="X309" s="541">
        <v>161.91249999999999</v>
      </c>
      <c r="Y309" s="399">
        <v>129.53</v>
      </c>
      <c r="Z309" s="399">
        <v>129.53</v>
      </c>
      <c r="AA309" s="398">
        <v>129.53</v>
      </c>
      <c r="AB309" s="398">
        <v>129.53</v>
      </c>
      <c r="AC309" s="436">
        <v>129.53</v>
      </c>
      <c r="AD309" s="409">
        <v>129.53</v>
      </c>
      <c r="AE309" s="409">
        <v>129.53</v>
      </c>
      <c r="AF309" s="370">
        <v>80.924999999999997</v>
      </c>
      <c r="AG309" s="305">
        <v>64.739999999999995</v>
      </c>
      <c r="AH309" s="289">
        <v>39.162499999999994</v>
      </c>
      <c r="AI309" s="277">
        <f t="shared" ca="1" si="96"/>
        <v>1.43</v>
      </c>
      <c r="AJ309" s="263">
        <f t="shared" ca="1" si="97"/>
        <v>1.43</v>
      </c>
      <c r="AK309" s="263">
        <v>64.492999999999995</v>
      </c>
      <c r="AL309" s="205">
        <v>64.492999999999995</v>
      </c>
      <c r="AM309" s="205">
        <v>64.492999999999995</v>
      </c>
      <c r="AN309" s="205">
        <v>64.492999999999995</v>
      </c>
      <c r="AO309" s="205">
        <v>64.492999999999995</v>
      </c>
      <c r="AP309" s="208">
        <v>56.375</v>
      </c>
      <c r="AQ309" s="191">
        <v>45.1</v>
      </c>
      <c r="AR309" s="312">
        <f t="shared" ca="1" si="67"/>
        <v>1</v>
      </c>
      <c r="AS309" s="144">
        <f t="shared" ca="1" si="74"/>
        <v>0</v>
      </c>
      <c r="AT309" s="34"/>
      <c r="AU309" s="34"/>
      <c r="AV309" s="34"/>
      <c r="AW309" s="34"/>
      <c r="AX309" s="34"/>
      <c r="AY309" s="34"/>
    </row>
    <row r="310" spans="1:51" s="144" customFormat="1" ht="23.1" customHeight="1" x14ac:dyDescent="0.25">
      <c r="A310" s="566" t="s">
        <v>968</v>
      </c>
      <c r="B310" s="2"/>
      <c r="C310" s="2" t="s">
        <v>779</v>
      </c>
      <c r="D310" s="3" t="s">
        <v>975</v>
      </c>
      <c r="E310" s="116">
        <f t="shared" si="95"/>
        <v>1300</v>
      </c>
      <c r="F310" s="117">
        <f t="shared" si="95"/>
        <v>800</v>
      </c>
      <c r="G310" s="101"/>
      <c r="H310" s="2"/>
      <c r="I310" s="2"/>
      <c r="J310" s="33"/>
      <c r="K310" s="202">
        <f t="shared" si="79"/>
        <v>1300</v>
      </c>
      <c r="L310" s="202">
        <f t="shared" si="79"/>
        <v>800</v>
      </c>
      <c r="M310" s="51"/>
      <c r="N310" s="13">
        <f t="shared" si="77"/>
        <v>1250</v>
      </c>
      <c r="O310" s="13">
        <f t="shared" si="78"/>
        <v>750</v>
      </c>
      <c r="P310" s="51"/>
      <c r="Q310" s="605">
        <v>500</v>
      </c>
      <c r="R310" s="587">
        <v>500</v>
      </c>
      <c r="S310" s="587">
        <v>500</v>
      </c>
      <c r="T310" s="587">
        <v>500</v>
      </c>
      <c r="U310" s="562">
        <v>500</v>
      </c>
      <c r="V310" s="562">
        <v>500</v>
      </c>
      <c r="W310" s="554">
        <v>436.01</v>
      </c>
      <c r="X310" s="541">
        <v>211.57499999999999</v>
      </c>
      <c r="Y310" s="399">
        <v>169.26</v>
      </c>
      <c r="Z310" s="399">
        <v>169.26</v>
      </c>
      <c r="AA310" s="398">
        <v>169.26</v>
      </c>
      <c r="AB310" s="398">
        <v>169.26</v>
      </c>
      <c r="AC310" s="436">
        <v>169.26</v>
      </c>
      <c r="AD310" s="409">
        <v>169.26</v>
      </c>
      <c r="AE310" s="409">
        <v>169.26</v>
      </c>
      <c r="AF310" s="370">
        <v>105.75</v>
      </c>
      <c r="AG310" s="305">
        <v>84.6</v>
      </c>
      <c r="AH310" s="289">
        <v>45.037500000000001</v>
      </c>
      <c r="AI310" s="277">
        <v>36.03</v>
      </c>
      <c r="AJ310" s="263">
        <f t="shared" ca="1" si="97"/>
        <v>1.43</v>
      </c>
      <c r="AK310" s="263">
        <v>83.798000000000002</v>
      </c>
      <c r="AL310" s="205">
        <v>83.798000000000002</v>
      </c>
      <c r="AM310" s="205">
        <v>83.798000000000002</v>
      </c>
      <c r="AN310" s="205">
        <v>83.798000000000002</v>
      </c>
      <c r="AO310" s="205">
        <v>83.798000000000002</v>
      </c>
      <c r="AP310" s="208">
        <v>73.25</v>
      </c>
      <c r="AQ310" s="191">
        <v>58.6</v>
      </c>
      <c r="AR310" s="312">
        <f t="shared" ref="AR310:AR345" ca="1" si="98">Q310/OFFSET(Q310,0,1)</f>
        <v>1</v>
      </c>
      <c r="AS310" s="144">
        <f t="shared" ca="1" si="74"/>
        <v>0</v>
      </c>
      <c r="AT310" s="34"/>
      <c r="AU310" s="34"/>
      <c r="AV310" s="34"/>
      <c r="AW310" s="34"/>
      <c r="AX310" s="34"/>
      <c r="AY310" s="34"/>
    </row>
    <row r="311" spans="1:51" s="144" customFormat="1" ht="23.1" customHeight="1" x14ac:dyDescent="0.25">
      <c r="A311" s="566" t="s">
        <v>968</v>
      </c>
      <c r="B311" s="2"/>
      <c r="C311" s="2" t="s">
        <v>779</v>
      </c>
      <c r="D311" s="3" t="s">
        <v>976</v>
      </c>
      <c r="E311" s="116">
        <f t="shared" si="95"/>
        <v>1500</v>
      </c>
      <c r="F311" s="117">
        <f t="shared" si="95"/>
        <v>900</v>
      </c>
      <c r="G311" s="101"/>
      <c r="H311" s="2"/>
      <c r="I311" s="2"/>
      <c r="J311" s="33"/>
      <c r="K311" s="202">
        <f t="shared" si="79"/>
        <v>1500</v>
      </c>
      <c r="L311" s="202">
        <f t="shared" si="79"/>
        <v>900</v>
      </c>
      <c r="M311" s="51"/>
      <c r="N311" s="13">
        <f t="shared" si="77"/>
        <v>1500</v>
      </c>
      <c r="O311" s="13">
        <f t="shared" si="78"/>
        <v>900</v>
      </c>
      <c r="P311" s="51"/>
      <c r="Q311" s="605">
        <v>600</v>
      </c>
      <c r="R311" s="587">
        <v>600</v>
      </c>
      <c r="S311" s="587">
        <v>600</v>
      </c>
      <c r="T311" s="587">
        <v>600</v>
      </c>
      <c r="U311" s="562">
        <v>600</v>
      </c>
      <c r="V311" s="562">
        <v>600</v>
      </c>
      <c r="W311" s="554">
        <v>583.49</v>
      </c>
      <c r="X311" s="541">
        <v>102.65</v>
      </c>
      <c r="Y311" s="399">
        <v>82.12</v>
      </c>
      <c r="Z311" s="399">
        <v>82.12</v>
      </c>
      <c r="AA311" s="398">
        <v>82.12</v>
      </c>
      <c r="AB311" s="398">
        <v>82.12</v>
      </c>
      <c r="AC311" s="436">
        <v>82.12</v>
      </c>
      <c r="AD311" s="409">
        <v>82.12</v>
      </c>
      <c r="AE311" s="409">
        <v>82.12</v>
      </c>
      <c r="AF311" s="370">
        <v>51.325000000000003</v>
      </c>
      <c r="AG311" s="305">
        <v>41.06</v>
      </c>
      <c r="AH311" s="289">
        <v>22.212499999999999</v>
      </c>
      <c r="AI311" s="277">
        <v>17.77</v>
      </c>
      <c r="AJ311" s="263">
        <f t="shared" ca="1" si="97"/>
        <v>1.43</v>
      </c>
      <c r="AK311" s="263">
        <v>41.326999999999998</v>
      </c>
      <c r="AL311" s="205">
        <v>41.326999999999998</v>
      </c>
      <c r="AM311" s="205">
        <v>41.326999999999998</v>
      </c>
      <c r="AN311" s="205">
        <v>41.326999999999998</v>
      </c>
      <c r="AO311" s="205">
        <v>41.326999999999998</v>
      </c>
      <c r="AP311" s="208">
        <v>36.125</v>
      </c>
      <c r="AQ311" s="191">
        <v>28.9</v>
      </c>
      <c r="AR311" s="312">
        <f t="shared" ca="1" si="98"/>
        <v>1</v>
      </c>
      <c r="AS311" s="144">
        <f t="shared" ca="1" si="74"/>
        <v>0</v>
      </c>
      <c r="AT311" s="34"/>
      <c r="AU311" s="34"/>
      <c r="AV311" s="34"/>
      <c r="AW311" s="34"/>
      <c r="AX311" s="34"/>
      <c r="AY311" s="34"/>
    </row>
    <row r="312" spans="1:51" s="144" customFormat="1" ht="23.1" customHeight="1" x14ac:dyDescent="0.25">
      <c r="A312" s="566" t="s">
        <v>968</v>
      </c>
      <c r="B312" s="2"/>
      <c r="C312" s="2" t="s">
        <v>779</v>
      </c>
      <c r="D312" s="3" t="s">
        <v>977</v>
      </c>
      <c r="E312" s="116">
        <f t="shared" si="95"/>
        <v>2000</v>
      </c>
      <c r="F312" s="117">
        <f t="shared" si="95"/>
        <v>1200</v>
      </c>
      <c r="G312" s="101"/>
      <c r="H312" s="2"/>
      <c r="I312" s="2"/>
      <c r="J312" s="33"/>
      <c r="K312" s="202">
        <f t="shared" si="79"/>
        <v>2000</v>
      </c>
      <c r="L312" s="202">
        <f t="shared" si="79"/>
        <v>1200</v>
      </c>
      <c r="M312" s="51"/>
      <c r="N312" s="13">
        <f t="shared" si="77"/>
        <v>2000</v>
      </c>
      <c r="O312" s="13">
        <f t="shared" si="78"/>
        <v>1200</v>
      </c>
      <c r="P312" s="51"/>
      <c r="Q312" s="605">
        <v>800</v>
      </c>
      <c r="R312" s="587">
        <v>800</v>
      </c>
      <c r="S312" s="587">
        <v>800</v>
      </c>
      <c r="T312" s="587">
        <v>800</v>
      </c>
      <c r="U312" s="562">
        <v>800</v>
      </c>
      <c r="V312" s="562">
        <v>800</v>
      </c>
      <c r="W312" s="554">
        <v>478.89</v>
      </c>
      <c r="X312" s="541">
        <v>161.70000000000002</v>
      </c>
      <c r="Y312" s="399">
        <v>129.36000000000001</v>
      </c>
      <c r="Z312" s="399">
        <v>129.36000000000001</v>
      </c>
      <c r="AA312" s="398">
        <v>129.36000000000001</v>
      </c>
      <c r="AB312" s="398">
        <v>129.36000000000001</v>
      </c>
      <c r="AC312" s="436">
        <v>129.36000000000001</v>
      </c>
      <c r="AD312" s="409">
        <v>129.36000000000001</v>
      </c>
      <c r="AE312" s="409">
        <v>129.36000000000001</v>
      </c>
      <c r="AF312" s="370">
        <v>80.824999999999989</v>
      </c>
      <c r="AG312" s="305">
        <v>64.66</v>
      </c>
      <c r="AH312" s="289">
        <v>35.362499999999997</v>
      </c>
      <c r="AI312" s="277">
        <v>28.29</v>
      </c>
      <c r="AJ312" s="263">
        <f t="shared" ca="1" si="97"/>
        <v>1.43</v>
      </c>
      <c r="AK312" s="263">
        <v>65.78</v>
      </c>
      <c r="AL312" s="205">
        <v>65.78</v>
      </c>
      <c r="AM312" s="205">
        <v>65.78</v>
      </c>
      <c r="AN312" s="205">
        <v>65.78</v>
      </c>
      <c r="AO312" s="205">
        <v>65.78</v>
      </c>
      <c r="AP312" s="208">
        <v>57.5</v>
      </c>
      <c r="AQ312" s="191">
        <v>46</v>
      </c>
      <c r="AR312" s="312">
        <f t="shared" ca="1" si="98"/>
        <v>1</v>
      </c>
      <c r="AS312" s="144">
        <f t="shared" ca="1" si="74"/>
        <v>0</v>
      </c>
      <c r="AT312" s="34"/>
      <c r="AU312" s="34"/>
      <c r="AV312" s="34"/>
      <c r="AW312" s="34"/>
      <c r="AX312" s="34"/>
      <c r="AY312" s="34"/>
    </row>
    <row r="313" spans="1:51" s="144" customFormat="1" ht="23.1" customHeight="1" x14ac:dyDescent="0.25">
      <c r="A313" s="566" t="s">
        <v>968</v>
      </c>
      <c r="B313" s="2"/>
      <c r="C313" s="2" t="s">
        <v>779</v>
      </c>
      <c r="D313" s="3" t="s">
        <v>978</v>
      </c>
      <c r="E313" s="116">
        <f t="shared" si="95"/>
        <v>3900</v>
      </c>
      <c r="F313" s="117">
        <f t="shared" si="95"/>
        <v>2400</v>
      </c>
      <c r="G313" s="101"/>
      <c r="H313" s="2"/>
      <c r="I313" s="2"/>
      <c r="J313" s="33"/>
      <c r="K313" s="202">
        <f t="shared" si="79"/>
        <v>3900</v>
      </c>
      <c r="L313" s="202">
        <f t="shared" si="79"/>
        <v>2400</v>
      </c>
      <c r="M313" s="51"/>
      <c r="N313" s="13">
        <f t="shared" si="77"/>
        <v>3850</v>
      </c>
      <c r="O313" s="13">
        <f t="shared" si="78"/>
        <v>2310</v>
      </c>
      <c r="P313" s="51"/>
      <c r="Q313" s="605">
        <v>1540</v>
      </c>
      <c r="R313" s="587">
        <v>1540</v>
      </c>
      <c r="S313" s="587">
        <v>1540</v>
      </c>
      <c r="T313" s="587">
        <v>1540</v>
      </c>
      <c r="U313" s="562">
        <v>1540</v>
      </c>
      <c r="V313" s="562">
        <v>1540</v>
      </c>
      <c r="W313" s="554">
        <v>1446.13</v>
      </c>
      <c r="X313" s="541">
        <v>161.70000000000002</v>
      </c>
      <c r="Y313" s="399">
        <v>129.36000000000001</v>
      </c>
      <c r="Z313" s="399">
        <v>129.36000000000001</v>
      </c>
      <c r="AA313" s="398">
        <v>129.36000000000001</v>
      </c>
      <c r="AB313" s="398">
        <v>129.36000000000001</v>
      </c>
      <c r="AC313" s="436">
        <v>129.36000000000001</v>
      </c>
      <c r="AD313" s="409">
        <v>129.36000000000001</v>
      </c>
      <c r="AE313" s="409">
        <v>129.36000000000001</v>
      </c>
      <c r="AF313" s="370">
        <v>80.824999999999989</v>
      </c>
      <c r="AG313" s="305">
        <v>64.66</v>
      </c>
      <c r="AH313" s="289">
        <v>35.362499999999997</v>
      </c>
      <c r="AI313" s="277">
        <v>28.29</v>
      </c>
      <c r="AJ313" s="263">
        <f t="shared" ca="1" si="97"/>
        <v>1.43</v>
      </c>
      <c r="AK313" s="263">
        <v>65.78</v>
      </c>
      <c r="AL313" s="205">
        <v>65.78</v>
      </c>
      <c r="AM313" s="205">
        <v>65.78</v>
      </c>
      <c r="AN313" s="205">
        <v>65.78</v>
      </c>
      <c r="AO313" s="205">
        <v>65.78</v>
      </c>
      <c r="AP313" s="208">
        <v>57.5</v>
      </c>
      <c r="AQ313" s="191">
        <v>46</v>
      </c>
      <c r="AR313" s="312">
        <f t="shared" ca="1" si="98"/>
        <v>1</v>
      </c>
      <c r="AS313" s="144">
        <f t="shared" ca="1" si="74"/>
        <v>0</v>
      </c>
      <c r="AT313" s="34"/>
      <c r="AU313" s="34"/>
      <c r="AV313" s="34"/>
      <c r="AW313" s="34"/>
      <c r="AX313" s="34"/>
      <c r="AY313" s="34"/>
    </row>
    <row r="314" spans="1:51" s="144" customFormat="1" ht="32.1" customHeight="1" x14ac:dyDescent="0.25">
      <c r="A314" s="2"/>
      <c r="B314" s="2"/>
      <c r="C314" s="2"/>
      <c r="D314" s="136"/>
      <c r="E314" s="138"/>
      <c r="F314" s="139"/>
      <c r="G314" s="99"/>
      <c r="H314" s="2"/>
      <c r="I314" s="2"/>
      <c r="J314" s="33"/>
      <c r="K314" s="202">
        <f t="shared" si="79"/>
        <v>0</v>
      </c>
      <c r="L314" s="202">
        <f t="shared" si="79"/>
        <v>0</v>
      </c>
      <c r="M314" s="51"/>
      <c r="N314" s="13"/>
      <c r="O314" s="13"/>
      <c r="P314" s="51"/>
      <c r="Q314" s="398"/>
      <c r="R314" s="398"/>
      <c r="S314" s="398"/>
      <c r="T314" s="398"/>
      <c r="U314" s="398"/>
      <c r="V314" s="398"/>
      <c r="W314" s="398"/>
      <c r="X314" s="398"/>
      <c r="Y314" s="398"/>
      <c r="Z314" s="398"/>
      <c r="AA314" s="398"/>
      <c r="AB314" s="398"/>
      <c r="AC314" s="400"/>
      <c r="AD314" s="403"/>
      <c r="AE314" s="403"/>
      <c r="AF314" s="370"/>
      <c r="AG314" s="317"/>
      <c r="AH314" s="315"/>
      <c r="AI314" s="316"/>
      <c r="AJ314" s="318"/>
      <c r="AK314" s="318"/>
      <c r="AL314" s="204"/>
      <c r="AM314" s="204"/>
      <c r="AN314" s="204"/>
      <c r="AO314" s="204"/>
      <c r="AP314" s="209"/>
      <c r="AQ314" s="191"/>
      <c r="AR314" s="312"/>
      <c r="AS314" s="144">
        <f t="shared" si="74"/>
        <v>0</v>
      </c>
      <c r="AT314" s="34"/>
      <c r="AU314" s="34"/>
      <c r="AV314" s="34"/>
      <c r="AW314" s="34"/>
      <c r="AX314" s="34"/>
      <c r="AY314" s="34"/>
    </row>
    <row r="315" spans="1:51" s="144" customFormat="1" ht="23.1" customHeight="1" x14ac:dyDescent="0.25">
      <c r="A315" s="2"/>
      <c r="B315" s="2"/>
      <c r="C315" s="2"/>
      <c r="D315" s="615" t="s">
        <v>597</v>
      </c>
      <c r="E315" s="615"/>
      <c r="F315" s="615"/>
      <c r="G315" s="615"/>
      <c r="H315" s="615"/>
      <c r="I315" s="615"/>
      <c r="J315" s="34"/>
      <c r="K315" s="202">
        <f t="shared" si="79"/>
        <v>0</v>
      </c>
      <c r="L315" s="202">
        <f t="shared" si="79"/>
        <v>0</v>
      </c>
      <c r="M315" s="2"/>
      <c r="N315" s="13"/>
      <c r="O315" s="13"/>
      <c r="P315" s="2"/>
      <c r="Q315" s="613">
        <v>45663</v>
      </c>
      <c r="R315" s="594">
        <v>45589</v>
      </c>
      <c r="S315" s="594">
        <v>45589</v>
      </c>
      <c r="T315" s="594">
        <v>45589</v>
      </c>
      <c r="U315" s="582">
        <v>45569</v>
      </c>
      <c r="V315" s="582">
        <v>45569</v>
      </c>
      <c r="W315" s="563">
        <v>45483</v>
      </c>
      <c r="X315" s="540">
        <v>45455</v>
      </c>
      <c r="Y315" s="475"/>
      <c r="Z315" s="475"/>
      <c r="AA315" s="475"/>
      <c r="AB315" s="398"/>
      <c r="AC315" s="400"/>
      <c r="AD315" s="403"/>
      <c r="AE315" s="403"/>
      <c r="AF315" s="340"/>
      <c r="AG315" s="342"/>
      <c r="AH315" s="322"/>
      <c r="AI315" s="316"/>
      <c r="AJ315" s="318"/>
      <c r="AK315" s="318"/>
      <c r="AL315" s="204"/>
      <c r="AM315" s="204"/>
      <c r="AN315" s="204"/>
      <c r="AO315" s="204"/>
      <c r="AP315" s="209"/>
      <c r="AQ315" s="191"/>
      <c r="AR315" s="312"/>
      <c r="AS315" s="144">
        <f t="shared" si="74"/>
        <v>0</v>
      </c>
      <c r="AT315" s="34"/>
      <c r="AU315" s="34"/>
      <c r="AV315" s="34"/>
      <c r="AW315" s="34"/>
      <c r="AX315" s="34"/>
      <c r="AY315" s="34"/>
    </row>
    <row r="316" spans="1:51" s="144" customFormat="1" ht="23.1" customHeight="1" x14ac:dyDescent="0.25">
      <c r="A316" s="2"/>
      <c r="B316" s="2"/>
      <c r="C316" s="2" t="s">
        <v>779</v>
      </c>
      <c r="D316" s="120" t="s">
        <v>874</v>
      </c>
      <c r="E316" s="116">
        <f t="shared" ref="E316:F321" si="99">K316</f>
        <v>2400</v>
      </c>
      <c r="F316" s="117">
        <f t="shared" si="99"/>
        <v>1500</v>
      </c>
      <c r="G316" s="101"/>
      <c r="H316" s="2"/>
      <c r="I316" s="2"/>
      <c r="J316" s="33"/>
      <c r="K316" s="202">
        <f t="shared" si="79"/>
        <v>2400</v>
      </c>
      <c r="L316" s="202">
        <f t="shared" si="79"/>
        <v>1500</v>
      </c>
      <c r="M316" s="51"/>
      <c r="N316" s="13">
        <f t="shared" ref="N316:N320" si="100">Q316*$N$7</f>
        <v>2400</v>
      </c>
      <c r="O316" s="13">
        <f t="shared" ref="O316:O320" si="101">Q316*$O$7</f>
        <v>1440</v>
      </c>
      <c r="P316" s="51"/>
      <c r="Q316" s="605">
        <v>960</v>
      </c>
      <c r="R316" s="587">
        <v>954</v>
      </c>
      <c r="S316" s="587">
        <v>954</v>
      </c>
      <c r="T316" s="587">
        <v>954</v>
      </c>
      <c r="U316" s="562">
        <v>954</v>
      </c>
      <c r="V316" s="562">
        <v>954</v>
      </c>
      <c r="W316" s="554">
        <v>954</v>
      </c>
      <c r="X316" s="467">
        <v>954</v>
      </c>
      <c r="Y316" s="467">
        <v>954</v>
      </c>
      <c r="Z316" s="467">
        <v>954</v>
      </c>
      <c r="AA316" s="467">
        <v>954</v>
      </c>
      <c r="AB316" s="443">
        <v>954</v>
      </c>
      <c r="AC316" s="436">
        <v>1196.25</v>
      </c>
      <c r="AD316" s="409">
        <v>1196.25</v>
      </c>
      <c r="AE316" s="409">
        <v>1196.25</v>
      </c>
      <c r="AF316" s="370">
        <v>747.65625</v>
      </c>
      <c r="AG316" s="300">
        <v>598.125</v>
      </c>
      <c r="AH316" s="289">
        <v>598.125</v>
      </c>
      <c r="AI316" s="277">
        <v>478.5</v>
      </c>
      <c r="AJ316" s="263">
        <v>478.5</v>
      </c>
      <c r="AK316" s="263">
        <v>478.5</v>
      </c>
      <c r="AL316" s="205">
        <v>478.5</v>
      </c>
      <c r="AM316" s="205">
        <v>478.5</v>
      </c>
      <c r="AN316" s="205">
        <v>478.5</v>
      </c>
      <c r="AO316" s="205">
        <v>478.5</v>
      </c>
      <c r="AP316" s="208">
        <v>745</v>
      </c>
      <c r="AQ316" s="54"/>
      <c r="AR316" s="312">
        <f t="shared" ca="1" si="98"/>
        <v>1.0062893081761006</v>
      </c>
      <c r="AS316" s="144" t="str">
        <f t="shared" ca="1" si="74"/>
        <v>IIIIIIII</v>
      </c>
      <c r="AT316" s="34"/>
      <c r="AU316" s="34"/>
      <c r="AV316" s="34"/>
      <c r="AW316" s="34"/>
      <c r="AX316" s="34"/>
      <c r="AY316" s="34"/>
    </row>
    <row r="317" spans="1:51" s="144" customFormat="1" ht="23.1" customHeight="1" x14ac:dyDescent="0.25">
      <c r="A317" s="2"/>
      <c r="B317" s="2"/>
      <c r="C317" s="2" t="s">
        <v>779</v>
      </c>
      <c r="D317" s="120" t="s">
        <v>943</v>
      </c>
      <c r="E317" s="116">
        <f t="shared" si="99"/>
        <v>2400</v>
      </c>
      <c r="F317" s="117">
        <f t="shared" si="99"/>
        <v>1500</v>
      </c>
      <c r="G317" s="101"/>
      <c r="H317" s="2"/>
      <c r="I317" s="2"/>
      <c r="J317" s="33"/>
      <c r="K317" s="202">
        <f t="shared" si="79"/>
        <v>2400</v>
      </c>
      <c r="L317" s="202">
        <f t="shared" si="79"/>
        <v>1500</v>
      </c>
      <c r="M317" s="51"/>
      <c r="N317" s="13">
        <f t="shared" si="100"/>
        <v>2400</v>
      </c>
      <c r="O317" s="13">
        <f t="shared" si="101"/>
        <v>1440</v>
      </c>
      <c r="P317" s="51"/>
      <c r="Q317" s="605">
        <v>960</v>
      </c>
      <c r="R317" s="587">
        <v>954</v>
      </c>
      <c r="S317" s="587">
        <v>954</v>
      </c>
      <c r="T317" s="587">
        <v>954</v>
      </c>
      <c r="U317" s="562">
        <v>954</v>
      </c>
      <c r="V317" s="562">
        <v>954</v>
      </c>
      <c r="W317" s="554">
        <v>954</v>
      </c>
      <c r="X317" s="467">
        <v>954</v>
      </c>
      <c r="Y317" s="467">
        <v>954</v>
      </c>
      <c r="Z317" s="467">
        <v>954</v>
      </c>
      <c r="AA317" s="467">
        <v>954</v>
      </c>
      <c r="AB317" s="443">
        <v>954</v>
      </c>
      <c r="AC317" s="436">
        <v>953.34</v>
      </c>
      <c r="AD317" s="409">
        <v>953.34</v>
      </c>
      <c r="AE317" s="409">
        <v>953.34</v>
      </c>
      <c r="AF317" s="370">
        <v>566.66250000000002</v>
      </c>
      <c r="AG317" s="305">
        <v>453.33</v>
      </c>
      <c r="AH317" s="289">
        <v>1396</v>
      </c>
      <c r="AI317" s="277">
        <v>1116.8</v>
      </c>
      <c r="AJ317" s="263">
        <v>1116.8</v>
      </c>
      <c r="AK317" s="263"/>
      <c r="AL317" s="205">
        <v>1116.8</v>
      </c>
      <c r="AM317" s="205">
        <v>1116.8</v>
      </c>
      <c r="AN317" s="205">
        <v>1116.8</v>
      </c>
      <c r="AO317" s="205">
        <v>1116.8</v>
      </c>
      <c r="AP317" s="208"/>
      <c r="AQ317" s="54"/>
      <c r="AR317" s="312">
        <f t="shared" ca="1" si="98"/>
        <v>1.0062893081761006</v>
      </c>
      <c r="AS317" s="144" t="str">
        <f t="shared" ca="1" si="74"/>
        <v>IIIIIIII</v>
      </c>
      <c r="AT317" s="34"/>
      <c r="AU317" s="34"/>
      <c r="AV317" s="34"/>
      <c r="AW317" s="34"/>
      <c r="AX317" s="34"/>
      <c r="AY317" s="34"/>
    </row>
    <row r="318" spans="1:51" ht="23.1" customHeight="1" x14ac:dyDescent="0.25">
      <c r="A318" s="539" t="s">
        <v>952</v>
      </c>
      <c r="C318" s="2" t="s">
        <v>779</v>
      </c>
      <c r="D318" s="145" t="s">
        <v>494</v>
      </c>
      <c r="E318" s="116">
        <f t="shared" si="99"/>
        <v>12800</v>
      </c>
      <c r="F318" s="117">
        <f t="shared" si="99"/>
        <v>7700</v>
      </c>
      <c r="G318" s="101"/>
      <c r="K318" s="202">
        <f t="shared" si="79"/>
        <v>12800</v>
      </c>
      <c r="L318" s="202">
        <f t="shared" si="79"/>
        <v>7700</v>
      </c>
      <c r="M318" s="51"/>
      <c r="N318" s="13">
        <f t="shared" si="100"/>
        <v>12750</v>
      </c>
      <c r="O318" s="13">
        <f t="shared" si="101"/>
        <v>7650</v>
      </c>
      <c r="P318" s="51"/>
      <c r="Q318" s="605">
        <v>5100</v>
      </c>
      <c r="R318" s="587">
        <v>4950</v>
      </c>
      <c r="S318" s="587">
        <v>4950</v>
      </c>
      <c r="T318" s="587">
        <v>4950</v>
      </c>
      <c r="U318" s="562">
        <v>4950</v>
      </c>
      <c r="V318" s="562">
        <v>4950</v>
      </c>
      <c r="W318" s="554">
        <v>4950</v>
      </c>
      <c r="X318" s="538">
        <v>4950</v>
      </c>
      <c r="Y318" s="467">
        <v>4950</v>
      </c>
      <c r="Z318" s="467">
        <v>4950</v>
      </c>
      <c r="AA318" s="467">
        <v>4950</v>
      </c>
      <c r="AB318" s="398">
        <v>4275</v>
      </c>
      <c r="AC318" s="436">
        <v>4275</v>
      </c>
      <c r="AD318" s="409">
        <v>4275</v>
      </c>
      <c r="AE318" s="409">
        <v>4275</v>
      </c>
      <c r="AF318" s="370">
        <v>1382.1375</v>
      </c>
      <c r="AG318" s="305">
        <v>1105.71</v>
      </c>
      <c r="AH318" s="289">
        <v>1396</v>
      </c>
      <c r="AI318" s="277">
        <v>1116.8</v>
      </c>
      <c r="AJ318" s="263">
        <v>1116.8</v>
      </c>
      <c r="AK318" s="263">
        <v>1116.8</v>
      </c>
      <c r="AL318" s="205">
        <v>1116.8</v>
      </c>
      <c r="AM318" s="205">
        <v>1116.8</v>
      </c>
      <c r="AN318" s="205">
        <v>1116.8</v>
      </c>
      <c r="AO318" s="205">
        <v>1116.8</v>
      </c>
      <c r="AP318" s="208"/>
      <c r="AQ318" s="54"/>
      <c r="AR318" s="312">
        <f t="shared" ca="1" si="98"/>
        <v>1.0303030303030303</v>
      </c>
      <c r="AS318" s="144" t="str">
        <f t="shared" ca="1" si="74"/>
        <v>IIIIIIII</v>
      </c>
    </row>
    <row r="319" spans="1:51" ht="23.1" customHeight="1" x14ac:dyDescent="0.25">
      <c r="A319" s="539" t="s">
        <v>952</v>
      </c>
      <c r="C319" s="2" t="s">
        <v>779</v>
      </c>
      <c r="D319" s="145" t="s">
        <v>893</v>
      </c>
      <c r="E319" s="116">
        <f t="shared" si="99"/>
        <v>5600</v>
      </c>
      <c r="F319" s="117">
        <f t="shared" si="99"/>
        <v>3400</v>
      </c>
      <c r="G319" s="101"/>
      <c r="K319" s="202">
        <f t="shared" si="79"/>
        <v>5600</v>
      </c>
      <c r="L319" s="202">
        <f t="shared" si="79"/>
        <v>3400</v>
      </c>
      <c r="M319" s="51"/>
      <c r="N319" s="13">
        <f t="shared" si="100"/>
        <v>5528.55</v>
      </c>
      <c r="O319" s="13">
        <f t="shared" si="101"/>
        <v>3317.13</v>
      </c>
      <c r="P319" s="51"/>
      <c r="Q319" s="605">
        <v>2211.42</v>
      </c>
      <c r="R319" s="587">
        <v>2211.42</v>
      </c>
      <c r="S319" s="587">
        <v>2211.42</v>
      </c>
      <c r="T319" s="587">
        <v>2211.42</v>
      </c>
      <c r="U319" s="562">
        <v>2211.42</v>
      </c>
      <c r="V319" s="562">
        <v>2211.42</v>
      </c>
      <c r="W319" s="554">
        <v>2211.42</v>
      </c>
      <c r="X319" s="538">
        <v>2211.42</v>
      </c>
      <c r="Y319" s="467">
        <v>2211.42</v>
      </c>
      <c r="Z319" s="467">
        <v>2211.42</v>
      </c>
      <c r="AA319" s="467">
        <v>2211.42</v>
      </c>
      <c r="AB319" s="398">
        <v>4275</v>
      </c>
      <c r="AC319" s="436">
        <v>4275</v>
      </c>
      <c r="AD319" s="409">
        <v>4275</v>
      </c>
      <c r="AE319" s="409">
        <v>4275</v>
      </c>
      <c r="AF319" s="370">
        <v>1382.1375</v>
      </c>
      <c r="AG319" s="305">
        <v>1105.71</v>
      </c>
      <c r="AH319" s="289">
        <v>1396</v>
      </c>
      <c r="AI319" s="277">
        <v>1116.8</v>
      </c>
      <c r="AJ319" s="263">
        <v>1116.8</v>
      </c>
      <c r="AK319" s="263">
        <v>1116.8</v>
      </c>
      <c r="AL319" s="205">
        <v>1116.8</v>
      </c>
      <c r="AM319" s="205">
        <v>1116.8</v>
      </c>
      <c r="AN319" s="205">
        <v>1116.8</v>
      </c>
      <c r="AO319" s="205">
        <v>1116.8</v>
      </c>
      <c r="AP319" s="208"/>
      <c r="AQ319" s="54"/>
      <c r="AR319" s="312">
        <f t="shared" ca="1" si="98"/>
        <v>1</v>
      </c>
      <c r="AS319" s="144">
        <f t="shared" ca="1" si="74"/>
        <v>0</v>
      </c>
    </row>
    <row r="320" spans="1:51" ht="23.1" customHeight="1" x14ac:dyDescent="0.25">
      <c r="A320" s="539" t="s">
        <v>952</v>
      </c>
      <c r="C320" s="2" t="s">
        <v>779</v>
      </c>
      <c r="D320" s="145" t="s">
        <v>667</v>
      </c>
      <c r="E320" s="116">
        <f t="shared" si="99"/>
        <v>10700</v>
      </c>
      <c r="F320" s="117">
        <f t="shared" si="99"/>
        <v>6500</v>
      </c>
      <c r="G320" s="101"/>
      <c r="K320" s="202">
        <f t="shared" si="79"/>
        <v>10700</v>
      </c>
      <c r="L320" s="202">
        <f t="shared" si="79"/>
        <v>6500</v>
      </c>
      <c r="M320" s="51"/>
      <c r="N320" s="13">
        <f t="shared" si="100"/>
        <v>10687.5</v>
      </c>
      <c r="O320" s="13">
        <f t="shared" si="101"/>
        <v>6412.5</v>
      </c>
      <c r="P320" s="51"/>
      <c r="Q320" s="605">
        <v>4275</v>
      </c>
      <c r="R320" s="587">
        <v>4275</v>
      </c>
      <c r="S320" s="587">
        <v>4275</v>
      </c>
      <c r="T320" s="587">
        <v>4275</v>
      </c>
      <c r="U320" s="562">
        <v>4275</v>
      </c>
      <c r="V320" s="562">
        <v>4275</v>
      </c>
      <c r="W320" s="554">
        <v>4275</v>
      </c>
      <c r="X320" s="398">
        <v>4275</v>
      </c>
      <c r="Y320" s="398">
        <v>4275</v>
      </c>
      <c r="Z320" s="398">
        <v>4275</v>
      </c>
      <c r="AA320" s="398">
        <v>4275</v>
      </c>
      <c r="AB320" s="398">
        <v>4275</v>
      </c>
      <c r="AC320" s="436">
        <v>4275</v>
      </c>
      <c r="AD320" s="409">
        <v>4275</v>
      </c>
      <c r="AE320" s="409">
        <v>4275</v>
      </c>
      <c r="AF320" s="370">
        <v>1382.1375</v>
      </c>
      <c r="AG320" s="305">
        <v>1105.71</v>
      </c>
      <c r="AH320" s="289">
        <v>1396</v>
      </c>
      <c r="AI320" s="277">
        <v>1116.8</v>
      </c>
      <c r="AJ320" s="263">
        <v>1116.8</v>
      </c>
      <c r="AK320" s="263">
        <v>1116.8</v>
      </c>
      <c r="AL320" s="205">
        <v>1116.8</v>
      </c>
      <c r="AM320" s="205">
        <v>1116.8</v>
      </c>
      <c r="AN320" s="205">
        <v>1116.8</v>
      </c>
      <c r="AO320" s="205">
        <v>1116.8</v>
      </c>
      <c r="AP320" s="208"/>
      <c r="AQ320" s="54"/>
      <c r="AR320" s="312">
        <f t="shared" ca="1" si="98"/>
        <v>1</v>
      </c>
      <c r="AS320" s="144">
        <f t="shared" ca="1" si="74"/>
        <v>0</v>
      </c>
    </row>
    <row r="321" spans="1:45" ht="23.1" customHeight="1" x14ac:dyDescent="0.25">
      <c r="A321" s="539" t="s">
        <v>952</v>
      </c>
      <c r="C321" s="2" t="s">
        <v>779</v>
      </c>
      <c r="D321" s="145" t="s">
        <v>495</v>
      </c>
      <c r="E321" s="116">
        <f t="shared" si="99"/>
        <v>4000</v>
      </c>
      <c r="F321" s="117">
        <f t="shared" si="99"/>
        <v>2400</v>
      </c>
      <c r="G321" s="101"/>
      <c r="K321" s="202">
        <f t="shared" si="79"/>
        <v>4000</v>
      </c>
      <c r="L321" s="202">
        <f t="shared" si="79"/>
        <v>2400</v>
      </c>
      <c r="M321" s="51"/>
      <c r="N321" s="13">
        <f t="shared" si="77"/>
        <v>3975.0749999999998</v>
      </c>
      <c r="O321" s="13">
        <f t="shared" si="78"/>
        <v>2385.0450000000001</v>
      </c>
      <c r="P321" s="51"/>
      <c r="Q321" s="605">
        <v>1590.03</v>
      </c>
      <c r="R321" s="587">
        <v>1590.03</v>
      </c>
      <c r="S321" s="587">
        <v>1590.03</v>
      </c>
      <c r="T321" s="587">
        <v>1590.03</v>
      </c>
      <c r="U321" s="562">
        <v>1590.03</v>
      </c>
      <c r="V321" s="562">
        <v>1590.03</v>
      </c>
      <c r="W321" s="554">
        <v>1590.03</v>
      </c>
      <c r="X321" s="538">
        <v>1590.03</v>
      </c>
      <c r="Y321" s="467">
        <v>1590.03</v>
      </c>
      <c r="Z321" s="467">
        <v>1590.03</v>
      </c>
      <c r="AA321" s="467">
        <v>1590.03</v>
      </c>
      <c r="AB321" s="398">
        <v>4275</v>
      </c>
      <c r="AC321" s="436">
        <v>4275</v>
      </c>
      <c r="AD321" s="409">
        <v>4275</v>
      </c>
      <c r="AE321" s="409">
        <v>4275</v>
      </c>
      <c r="AF321" s="370">
        <v>1382.1375</v>
      </c>
      <c r="AG321" s="305">
        <v>1105.71</v>
      </c>
      <c r="AH321" s="289">
        <v>1396</v>
      </c>
      <c r="AI321" s="277">
        <v>1116.8</v>
      </c>
      <c r="AJ321" s="263">
        <v>1116.8</v>
      </c>
      <c r="AK321" s="263">
        <v>1116.8</v>
      </c>
      <c r="AL321" s="205">
        <v>1116.8</v>
      </c>
      <c r="AM321" s="205">
        <v>1116.8</v>
      </c>
      <c r="AN321" s="205">
        <v>1116.8</v>
      </c>
      <c r="AO321" s="205">
        <v>1116.8</v>
      </c>
      <c r="AP321" s="208"/>
      <c r="AQ321" s="54"/>
      <c r="AR321" s="312">
        <f t="shared" ca="1" si="98"/>
        <v>1</v>
      </c>
      <c r="AS321" s="144">
        <f t="shared" ca="1" si="74"/>
        <v>0</v>
      </c>
    </row>
    <row r="322" spans="1:45" ht="32.1" customHeight="1" x14ac:dyDescent="0.25">
      <c r="D322" s="136"/>
      <c r="E322" s="138"/>
      <c r="F322" s="139"/>
      <c r="J322" s="34"/>
      <c r="K322" s="202">
        <f t="shared" si="79"/>
        <v>0</v>
      </c>
      <c r="L322" s="202">
        <f t="shared" si="79"/>
        <v>0</v>
      </c>
      <c r="M322" s="51"/>
      <c r="N322" s="13"/>
      <c r="O322" s="13"/>
      <c r="P322" s="2"/>
      <c r="Q322" s="398"/>
      <c r="R322" s="398"/>
      <c r="S322" s="398"/>
      <c r="T322" s="398"/>
      <c r="U322" s="398"/>
      <c r="V322" s="398"/>
      <c r="W322" s="398"/>
      <c r="X322" s="398"/>
      <c r="Y322" s="398"/>
      <c r="Z322" s="398"/>
      <c r="AA322" s="398"/>
      <c r="AB322" s="398"/>
      <c r="AC322" s="400"/>
      <c r="AD322" s="398"/>
      <c r="AE322" s="398"/>
      <c r="AF322" s="333"/>
      <c r="AG322" s="333"/>
      <c r="AH322" s="330"/>
      <c r="AI322" s="279"/>
      <c r="AJ322" s="211"/>
      <c r="AK322" s="211"/>
      <c r="AL322" s="211"/>
      <c r="AM322" s="211"/>
      <c r="AN322" s="211"/>
      <c r="AO322" s="211"/>
      <c r="AP322" s="211"/>
      <c r="AQ322" s="131"/>
      <c r="AR322" s="312"/>
      <c r="AS322" s="144">
        <f t="shared" si="74"/>
        <v>0</v>
      </c>
    </row>
    <row r="323" spans="1:45" ht="23.1" customHeight="1" x14ac:dyDescent="0.25">
      <c r="D323" s="615" t="s">
        <v>61</v>
      </c>
      <c r="E323" s="615"/>
      <c r="F323" s="615"/>
      <c r="G323" s="615"/>
      <c r="H323" s="615"/>
      <c r="I323" s="615"/>
      <c r="J323" s="34"/>
      <c r="K323" s="202">
        <f t="shared" si="79"/>
        <v>0</v>
      </c>
      <c r="L323" s="202">
        <f t="shared" si="79"/>
        <v>0</v>
      </c>
      <c r="M323" s="2"/>
      <c r="N323" s="13"/>
      <c r="O323" s="13"/>
      <c r="P323" s="2"/>
      <c r="Q323" s="606">
        <v>45663</v>
      </c>
      <c r="R323" s="588">
        <v>45589</v>
      </c>
      <c r="S323" s="588">
        <v>45589</v>
      </c>
      <c r="T323" s="588">
        <v>45589</v>
      </c>
      <c r="U323" s="571">
        <v>45569</v>
      </c>
      <c r="V323" s="571">
        <v>45569</v>
      </c>
      <c r="W323" s="553">
        <v>45483</v>
      </c>
      <c r="X323" s="476">
        <v>45455</v>
      </c>
      <c r="Y323" s="476">
        <v>45425</v>
      </c>
      <c r="Z323" s="476">
        <v>45394</v>
      </c>
      <c r="AA323" s="473">
        <v>220324</v>
      </c>
      <c r="AB323" s="405"/>
      <c r="AC323" s="433"/>
      <c r="AD323" s="404"/>
      <c r="AE323" s="404"/>
      <c r="AF323" s="338"/>
      <c r="AG323" s="338"/>
      <c r="AH323" s="330"/>
      <c r="AI323" s="280"/>
      <c r="AJ323" s="237"/>
      <c r="AK323" s="237"/>
      <c r="AL323" s="237"/>
      <c r="AM323" s="237"/>
      <c r="AN323" s="237"/>
      <c r="AO323" s="237"/>
      <c r="AP323" s="237"/>
      <c r="AQ323" s="131"/>
      <c r="AR323" s="312"/>
      <c r="AS323" s="144">
        <f t="shared" si="74"/>
        <v>0</v>
      </c>
    </row>
    <row r="324" spans="1:45" s="66" customFormat="1" ht="23.1" customHeight="1" x14ac:dyDescent="0.25">
      <c r="A324" s="449" t="s">
        <v>238</v>
      </c>
      <c r="B324" s="2">
        <v>2045</v>
      </c>
      <c r="C324" s="2" t="s">
        <v>491</v>
      </c>
      <c r="D324" s="91" t="s">
        <v>194</v>
      </c>
      <c r="E324" s="116">
        <f t="shared" ref="E324:F328" si="102">K324</f>
        <v>24400</v>
      </c>
      <c r="F324" s="117">
        <f t="shared" si="102"/>
        <v>14700</v>
      </c>
      <c r="G324" s="101"/>
      <c r="H324" s="45"/>
      <c r="I324" s="45"/>
      <c r="J324" s="71"/>
      <c r="K324" s="202">
        <f t="shared" si="79"/>
        <v>24400</v>
      </c>
      <c r="L324" s="202">
        <f t="shared" si="79"/>
        <v>14700</v>
      </c>
      <c r="M324" s="51"/>
      <c r="N324" s="13">
        <f t="shared" si="77"/>
        <v>24383.4</v>
      </c>
      <c r="O324" s="13">
        <f t="shared" si="78"/>
        <v>14630.04</v>
      </c>
      <c r="P324" s="63"/>
      <c r="Q324" s="605">
        <v>9753.36</v>
      </c>
      <c r="R324" s="587">
        <v>9753.36</v>
      </c>
      <c r="S324" s="587">
        <v>9753.36</v>
      </c>
      <c r="T324" s="587">
        <v>9753.36</v>
      </c>
      <c r="U324" s="562">
        <v>8866.59</v>
      </c>
      <c r="V324" s="562">
        <v>8866.59</v>
      </c>
      <c r="W324" s="554">
        <v>8866.59</v>
      </c>
      <c r="X324" s="477">
        <v>8866.59</v>
      </c>
      <c r="Y324" s="477">
        <v>8866.59</v>
      </c>
      <c r="Z324" s="477">
        <v>8866.59</v>
      </c>
      <c r="AA324" s="451">
        <v>8210</v>
      </c>
      <c r="AB324" s="451">
        <v>8210</v>
      </c>
      <c r="AC324" s="436">
        <v>7463.54</v>
      </c>
      <c r="AD324" s="409">
        <v>7490.7800000000007</v>
      </c>
      <c r="AE324" s="409">
        <v>7490.7800000000007</v>
      </c>
      <c r="AF324" s="368">
        <v>6809.8</v>
      </c>
      <c r="AG324" s="305">
        <v>5447.84</v>
      </c>
      <c r="AH324" s="289">
        <v>4824.9450000674997</v>
      </c>
      <c r="AI324" s="277">
        <v>3859.9560000539996</v>
      </c>
      <c r="AJ324" s="263">
        <v>3859.9560000539996</v>
      </c>
      <c r="AK324" s="263">
        <v>3859.9560000539996</v>
      </c>
      <c r="AL324" s="208">
        <v>3473.9951399999995</v>
      </c>
      <c r="AM324" s="208">
        <v>3473.9951399999995</v>
      </c>
      <c r="AN324" s="208">
        <v>3473.9951399999995</v>
      </c>
      <c r="AO324" s="208">
        <v>3473.9951399999995</v>
      </c>
      <c r="AP324" s="208">
        <v>3133.1124999999997</v>
      </c>
      <c r="AQ324" s="191">
        <v>2506.4899999999998</v>
      </c>
      <c r="AR324" s="312">
        <f t="shared" ca="1" si="98"/>
        <v>1</v>
      </c>
      <c r="AS324" s="144">
        <f t="shared" ca="1" si="74"/>
        <v>0</v>
      </c>
    </row>
    <row r="325" spans="1:45" ht="23.1" customHeight="1" x14ac:dyDescent="0.25">
      <c r="A325" s="449"/>
      <c r="B325" s="2">
        <v>2046</v>
      </c>
      <c r="C325" s="2" t="s">
        <v>493</v>
      </c>
      <c r="D325" s="91" t="s">
        <v>196</v>
      </c>
      <c r="E325" s="116">
        <f t="shared" si="102"/>
        <v>12900</v>
      </c>
      <c r="F325" s="117">
        <f t="shared" si="102"/>
        <v>7800</v>
      </c>
      <c r="G325" s="101"/>
      <c r="H325" s="45"/>
      <c r="I325" s="45"/>
      <c r="J325" s="71"/>
      <c r="K325" s="202">
        <f t="shared" si="79"/>
        <v>12900</v>
      </c>
      <c r="L325" s="202">
        <f t="shared" si="79"/>
        <v>7800</v>
      </c>
      <c r="M325" s="51"/>
      <c r="N325" s="13">
        <f t="shared" si="77"/>
        <v>12901.424999999999</v>
      </c>
      <c r="O325" s="13">
        <f t="shared" si="78"/>
        <v>7740.8549999999996</v>
      </c>
      <c r="P325" s="51"/>
      <c r="Q325" s="605">
        <v>5160.57</v>
      </c>
      <c r="R325" s="587">
        <v>5160.57</v>
      </c>
      <c r="S325" s="587">
        <v>5160.57</v>
      </c>
      <c r="T325" s="587">
        <v>5160.57</v>
      </c>
      <c r="U325" s="562">
        <v>4691.43</v>
      </c>
      <c r="V325" s="562">
        <v>4691.43</v>
      </c>
      <c r="W325" s="554">
        <v>4691.43</v>
      </c>
      <c r="X325" s="477">
        <v>4691.43</v>
      </c>
      <c r="Y325" s="477">
        <v>4691.43</v>
      </c>
      <c r="Z325" s="477">
        <v>4691.43</v>
      </c>
      <c r="AA325" s="451">
        <v>4344</v>
      </c>
      <c r="AB325" s="451">
        <v>4344</v>
      </c>
      <c r="AC325" s="436">
        <v>3949.01</v>
      </c>
      <c r="AD325" s="409">
        <v>3963.4237499999999</v>
      </c>
      <c r="AE325" s="409">
        <v>3963.4237499999999</v>
      </c>
      <c r="AF325" s="368">
        <v>3603.1124999999997</v>
      </c>
      <c r="AG325" s="305">
        <v>2882.49</v>
      </c>
      <c r="AH325" s="289">
        <v>2487.4751249999999</v>
      </c>
      <c r="AI325" s="277">
        <v>1989.9801</v>
      </c>
      <c r="AJ325" s="263">
        <v>1989.9801</v>
      </c>
      <c r="AK325" s="263">
        <v>1989.9801</v>
      </c>
      <c r="AL325" s="208">
        <v>1791</v>
      </c>
      <c r="AM325" s="234">
        <v>1791</v>
      </c>
      <c r="AN325" s="208">
        <v>1985.1400799999999</v>
      </c>
      <c r="AO325" s="208">
        <v>1985.1400799999999</v>
      </c>
      <c r="AP325" s="208">
        <v>1790.35</v>
      </c>
      <c r="AQ325" s="191">
        <v>1432.28</v>
      </c>
      <c r="AR325" s="312">
        <f t="shared" ca="1" si="98"/>
        <v>1</v>
      </c>
      <c r="AS325" s="144">
        <f t="shared" ca="1" si="74"/>
        <v>0</v>
      </c>
    </row>
    <row r="326" spans="1:45" ht="23.1" customHeight="1" thickBot="1" x14ac:dyDescent="0.3">
      <c r="A326" s="449"/>
      <c r="B326" s="2">
        <v>2047</v>
      </c>
      <c r="C326" s="2" t="s">
        <v>492</v>
      </c>
      <c r="D326" s="217" t="s">
        <v>195</v>
      </c>
      <c r="E326" s="116">
        <f t="shared" si="102"/>
        <v>7400</v>
      </c>
      <c r="F326" s="117">
        <f t="shared" si="102"/>
        <v>4500</v>
      </c>
      <c r="G326" s="101"/>
      <c r="H326" s="45"/>
      <c r="I326" s="45"/>
      <c r="J326" s="71"/>
      <c r="K326" s="202">
        <f t="shared" si="79"/>
        <v>7400</v>
      </c>
      <c r="L326" s="202">
        <f t="shared" si="79"/>
        <v>4500</v>
      </c>
      <c r="M326" s="51"/>
      <c r="N326" s="13">
        <f t="shared" si="77"/>
        <v>7356.1749999999993</v>
      </c>
      <c r="O326" s="13">
        <f t="shared" si="78"/>
        <v>4413.7049999999999</v>
      </c>
      <c r="P326" s="51"/>
      <c r="Q326" s="605">
        <v>2942.47</v>
      </c>
      <c r="R326" s="587">
        <v>2942.47</v>
      </c>
      <c r="S326" s="587">
        <v>2942.47</v>
      </c>
      <c r="T326" s="587">
        <v>2942.47</v>
      </c>
      <c r="U326" s="562">
        <v>2674.98</v>
      </c>
      <c r="V326" s="562">
        <v>2674.98</v>
      </c>
      <c r="W326" s="554">
        <v>2674.98</v>
      </c>
      <c r="X326" s="477">
        <v>2674.98</v>
      </c>
      <c r="Y326" s="477">
        <v>2674.98</v>
      </c>
      <c r="Z326" s="477">
        <v>2674.98</v>
      </c>
      <c r="AA326" s="450">
        <v>2477</v>
      </c>
      <c r="AB326" s="450">
        <v>2477</v>
      </c>
      <c r="AC326" s="436">
        <v>2251.66</v>
      </c>
      <c r="AD326" s="409">
        <v>2259.8812500000004</v>
      </c>
      <c r="AE326" s="409">
        <v>2259.8812500000004</v>
      </c>
      <c r="AF326" s="368">
        <v>2054.4375</v>
      </c>
      <c r="AG326" s="305">
        <v>1643.55</v>
      </c>
      <c r="AH326" s="289">
        <v>1418.041375</v>
      </c>
      <c r="AI326" s="277">
        <v>1134.4331</v>
      </c>
      <c r="AJ326" s="263">
        <v>1134.4331</v>
      </c>
      <c r="AK326" s="263">
        <v>1134.4331</v>
      </c>
      <c r="AL326" s="208">
        <v>1021</v>
      </c>
      <c r="AM326" s="234">
        <v>1021</v>
      </c>
      <c r="AN326" s="208">
        <v>1131.8907599999998</v>
      </c>
      <c r="AO326" s="208">
        <v>1131.8907599999998</v>
      </c>
      <c r="AP326" s="208">
        <v>1020.8249999999999</v>
      </c>
      <c r="AQ326" s="191">
        <v>816.66</v>
      </c>
      <c r="AR326" s="312">
        <f t="shared" ca="1" si="98"/>
        <v>1</v>
      </c>
      <c r="AS326" s="144">
        <f t="shared" ca="1" si="74"/>
        <v>0</v>
      </c>
    </row>
    <row r="327" spans="1:45" ht="23.1" customHeight="1" x14ac:dyDescent="0.25">
      <c r="A327" s="449"/>
      <c r="D327" s="80" t="s">
        <v>552</v>
      </c>
      <c r="E327" s="116">
        <f t="shared" si="102"/>
        <v>2900</v>
      </c>
      <c r="F327" s="117">
        <f t="shared" si="102"/>
        <v>1700</v>
      </c>
      <c r="G327" s="101"/>
      <c r="H327" s="45"/>
      <c r="I327" s="45"/>
      <c r="J327" s="71"/>
      <c r="K327" s="202">
        <f t="shared" si="79"/>
        <v>2900</v>
      </c>
      <c r="L327" s="202">
        <f t="shared" si="79"/>
        <v>1700</v>
      </c>
      <c r="M327" s="51"/>
      <c r="N327" s="13">
        <f t="shared" si="77"/>
        <v>2812.1749999999997</v>
      </c>
      <c r="O327" s="13">
        <f t="shared" si="78"/>
        <v>1687.3049999999998</v>
      </c>
      <c r="P327" s="51"/>
      <c r="Q327" s="605">
        <v>1124.8699999999999</v>
      </c>
      <c r="R327" s="587">
        <v>1124.8699999999999</v>
      </c>
      <c r="S327" s="587">
        <v>1124.8699999999999</v>
      </c>
      <c r="T327" s="587">
        <v>1124.8699999999999</v>
      </c>
      <c r="U327" s="562">
        <v>1022.61</v>
      </c>
      <c r="V327" s="562">
        <v>1022.61</v>
      </c>
      <c r="W327" s="554">
        <v>1022.61</v>
      </c>
      <c r="X327" s="477">
        <v>1022.61</v>
      </c>
      <c r="Y327" s="477">
        <v>1022.61</v>
      </c>
      <c r="Z327" s="477">
        <v>1022.61</v>
      </c>
      <c r="AA327" s="450">
        <v>947</v>
      </c>
      <c r="AB327" s="450">
        <v>947</v>
      </c>
      <c r="AC327" s="436">
        <v>860.77</v>
      </c>
      <c r="AD327" s="409">
        <v>860.77</v>
      </c>
      <c r="AE327" s="409">
        <v>860.77</v>
      </c>
      <c r="AF327" s="368">
        <v>785.375</v>
      </c>
      <c r="AG327" s="305">
        <v>628.29999999999995</v>
      </c>
      <c r="AH327" s="289">
        <v>673.97426019</v>
      </c>
      <c r="AI327" s="277">
        <v>539.17940815199995</v>
      </c>
      <c r="AJ327" s="263">
        <v>539.17940815199995</v>
      </c>
      <c r="AK327" s="263">
        <v>539.17940815199995</v>
      </c>
      <c r="AL327" s="208">
        <v>485.26631999999995</v>
      </c>
      <c r="AM327" s="208">
        <v>485.26631999999995</v>
      </c>
      <c r="AN327" s="208">
        <v>485.26631999999995</v>
      </c>
      <c r="AO327" s="208">
        <v>485.26631999999995</v>
      </c>
      <c r="AP327" s="208">
        <v>437.65</v>
      </c>
      <c r="AQ327" s="191">
        <v>350.12</v>
      </c>
      <c r="AR327" s="312">
        <f t="shared" ca="1" si="98"/>
        <v>1</v>
      </c>
      <c r="AS327" s="144">
        <f t="shared" ca="1" si="74"/>
        <v>0</v>
      </c>
    </row>
    <row r="328" spans="1:45" ht="23.1" customHeight="1" x14ac:dyDescent="0.25">
      <c r="A328" s="449"/>
      <c r="D328" s="91" t="s">
        <v>551</v>
      </c>
      <c r="E328" s="116">
        <f t="shared" si="102"/>
        <v>1100</v>
      </c>
      <c r="F328" s="117">
        <f t="shared" si="102"/>
        <v>700</v>
      </c>
      <c r="G328" s="101"/>
      <c r="H328" s="45"/>
      <c r="I328" s="45"/>
      <c r="J328" s="71"/>
      <c r="K328" s="202">
        <f t="shared" si="79"/>
        <v>1100</v>
      </c>
      <c r="L328" s="202">
        <f t="shared" si="79"/>
        <v>700</v>
      </c>
      <c r="M328" s="51"/>
      <c r="N328" s="13">
        <f t="shared" si="77"/>
        <v>1009.7</v>
      </c>
      <c r="O328" s="13">
        <f t="shared" si="78"/>
        <v>605.81999999999994</v>
      </c>
      <c r="P328" s="51"/>
      <c r="Q328" s="605">
        <v>403.88</v>
      </c>
      <c r="R328" s="587">
        <v>403.88</v>
      </c>
      <c r="S328" s="587">
        <v>403.88</v>
      </c>
      <c r="T328" s="587">
        <v>403.88</v>
      </c>
      <c r="U328" s="562">
        <v>367.16</v>
      </c>
      <c r="V328" s="562">
        <v>367.16</v>
      </c>
      <c r="W328" s="554">
        <v>367.16</v>
      </c>
      <c r="X328" s="477">
        <v>367.16</v>
      </c>
      <c r="Y328" s="477">
        <v>367.16</v>
      </c>
      <c r="Z328" s="477">
        <v>367.16</v>
      </c>
      <c r="AA328" s="450">
        <v>340</v>
      </c>
      <c r="AB328" s="450">
        <v>340</v>
      </c>
      <c r="AC328" s="436">
        <v>309.04000000000002</v>
      </c>
      <c r="AD328" s="409">
        <v>309.04000000000002</v>
      </c>
      <c r="AE328" s="409">
        <v>309.04000000000002</v>
      </c>
      <c r="AF328" s="368">
        <v>281.97500000000002</v>
      </c>
      <c r="AG328" s="305">
        <v>225.58</v>
      </c>
      <c r="AH328" s="289">
        <v>269.59355403749998</v>
      </c>
      <c r="AI328" s="277">
        <v>215.67484322999999</v>
      </c>
      <c r="AJ328" s="263">
        <v>215.67484322999999</v>
      </c>
      <c r="AK328" s="263">
        <v>215.67484322999999</v>
      </c>
      <c r="AL328" s="208">
        <v>194.10929999999999</v>
      </c>
      <c r="AM328" s="208">
        <v>194.10929999999999</v>
      </c>
      <c r="AN328" s="208">
        <v>194.10929999999999</v>
      </c>
      <c r="AO328" s="208">
        <v>194.10929999999999</v>
      </c>
      <c r="AP328" s="208">
        <v>175.0625</v>
      </c>
      <c r="AQ328" s="191">
        <v>140.05000000000001</v>
      </c>
      <c r="AR328" s="312">
        <f t="shared" ca="1" si="98"/>
        <v>1</v>
      </c>
      <c r="AS328" s="144">
        <f t="shared" ca="1" si="74"/>
        <v>0</v>
      </c>
    </row>
    <row r="329" spans="1:45" ht="23.1" customHeight="1" x14ac:dyDescent="0.25">
      <c r="B329" s="2">
        <v>2046</v>
      </c>
      <c r="C329" s="2" t="s">
        <v>657</v>
      </c>
      <c r="D329" s="91" t="s">
        <v>732</v>
      </c>
      <c r="E329" s="116">
        <f t="shared" ref="E329:F330" si="103">MROUND(K329+4.7,10)</f>
        <v>7100</v>
      </c>
      <c r="F329" s="117">
        <f t="shared" si="103"/>
        <v>4300</v>
      </c>
      <c r="K329" s="202">
        <f t="shared" si="79"/>
        <v>7100</v>
      </c>
      <c r="L329" s="202">
        <f t="shared" si="79"/>
        <v>4300</v>
      </c>
      <c r="M329" s="51"/>
      <c r="N329" s="13">
        <f t="shared" si="77"/>
        <v>7094.2025000000012</v>
      </c>
      <c r="O329" s="13">
        <f t="shared" si="78"/>
        <v>4256.5215000000007</v>
      </c>
      <c r="P329" s="51"/>
      <c r="Q329" s="605">
        <v>2837.6810000000005</v>
      </c>
      <c r="R329" s="587">
        <v>2837.6810000000005</v>
      </c>
      <c r="S329" s="587">
        <v>2837.6810000000005</v>
      </c>
      <c r="T329" s="587">
        <v>2837.6810000000005</v>
      </c>
      <c r="U329" s="562">
        <v>2579.71</v>
      </c>
      <c r="V329" s="562">
        <v>2579.71</v>
      </c>
      <c r="W329" s="398">
        <v>2579.71</v>
      </c>
      <c r="X329" s="398">
        <v>2579.71</v>
      </c>
      <c r="Y329" s="398">
        <v>2579.71</v>
      </c>
      <c r="Z329" s="398">
        <v>2579.71</v>
      </c>
      <c r="AA329" s="398">
        <v>2579.71</v>
      </c>
      <c r="AB329" s="398">
        <v>2579.71</v>
      </c>
      <c r="AC329" s="400">
        <v>2579.71</v>
      </c>
      <c r="AD329" s="400">
        <v>2579.71</v>
      </c>
      <c r="AE329" s="400">
        <v>2579.71</v>
      </c>
      <c r="AF329" s="367">
        <v>2579.71</v>
      </c>
      <c r="AG329" s="303">
        <v>2579.71</v>
      </c>
      <c r="AH329" s="289">
        <v>2487.4751249999999</v>
      </c>
      <c r="AI329" s="277">
        <v>1989.9801</v>
      </c>
      <c r="AJ329" s="263">
        <v>1989.9801</v>
      </c>
      <c r="AK329" s="263">
        <v>1989.9801</v>
      </c>
      <c r="AL329" s="208">
        <v>1791</v>
      </c>
      <c r="AM329" s="234">
        <v>1791</v>
      </c>
      <c r="AN329" s="208">
        <v>1985.1400799999999</v>
      </c>
      <c r="AO329" s="208">
        <v>1985.1400799999999</v>
      </c>
      <c r="AP329" s="208">
        <v>1790.35</v>
      </c>
      <c r="AQ329" s="191">
        <v>1432.28</v>
      </c>
      <c r="AR329" s="312">
        <f t="shared" ca="1" si="98"/>
        <v>1</v>
      </c>
      <c r="AS329" s="144">
        <f t="shared" ca="1" si="74"/>
        <v>0</v>
      </c>
    </row>
    <row r="330" spans="1:45" ht="23.1" customHeight="1" x14ac:dyDescent="0.25">
      <c r="B330" s="2">
        <v>2047</v>
      </c>
      <c r="C330" s="2" t="s">
        <v>657</v>
      </c>
      <c r="D330" s="91" t="s">
        <v>733</v>
      </c>
      <c r="E330" s="116">
        <f t="shared" si="103"/>
        <v>4000</v>
      </c>
      <c r="F330" s="117">
        <f t="shared" si="103"/>
        <v>2400</v>
      </c>
      <c r="K330" s="202">
        <f t="shared" si="79"/>
        <v>4000</v>
      </c>
      <c r="L330" s="202">
        <f t="shared" si="79"/>
        <v>2400</v>
      </c>
      <c r="M330" s="51"/>
      <c r="N330" s="13">
        <f t="shared" si="77"/>
        <v>3905.3850000000007</v>
      </c>
      <c r="O330" s="13">
        <f t="shared" si="78"/>
        <v>2343.2310000000002</v>
      </c>
      <c r="P330" s="51"/>
      <c r="Q330" s="605">
        <v>1562.1540000000002</v>
      </c>
      <c r="R330" s="587">
        <v>1562.1540000000002</v>
      </c>
      <c r="S330" s="587">
        <v>1562.1540000000002</v>
      </c>
      <c r="T330" s="587">
        <v>1562.1540000000002</v>
      </c>
      <c r="U330" s="562">
        <v>1420.14</v>
      </c>
      <c r="V330" s="562">
        <v>1420.14</v>
      </c>
      <c r="W330" s="398">
        <v>1420.14</v>
      </c>
      <c r="X330" s="398">
        <v>1420.14</v>
      </c>
      <c r="Y330" s="398">
        <v>1420.14</v>
      </c>
      <c r="Z330" s="398">
        <v>1420.14</v>
      </c>
      <c r="AA330" s="398">
        <v>1420.14</v>
      </c>
      <c r="AB330" s="398">
        <v>1420.14</v>
      </c>
      <c r="AC330" s="400">
        <v>1420.14</v>
      </c>
      <c r="AD330" s="400">
        <v>1420.14</v>
      </c>
      <c r="AE330" s="400">
        <v>1420.14</v>
      </c>
      <c r="AF330" s="367">
        <v>1420.14</v>
      </c>
      <c r="AG330" s="303">
        <v>1420.14</v>
      </c>
      <c r="AH330" s="289">
        <v>1418.041375</v>
      </c>
      <c r="AI330" s="277">
        <v>1134.4331</v>
      </c>
      <c r="AJ330" s="263">
        <v>1134.4331</v>
      </c>
      <c r="AK330" s="263">
        <v>1134.4331</v>
      </c>
      <c r="AL330" s="208">
        <v>1021</v>
      </c>
      <c r="AM330" s="234">
        <v>1021</v>
      </c>
      <c r="AN330" s="208">
        <v>1131.8907599999998</v>
      </c>
      <c r="AO330" s="208">
        <v>1131.8907599999998</v>
      </c>
      <c r="AP330" s="208">
        <v>1020.8249999999999</v>
      </c>
      <c r="AQ330" s="191">
        <v>816.66</v>
      </c>
      <c r="AR330" s="312">
        <f t="shared" ca="1" si="98"/>
        <v>1</v>
      </c>
      <c r="AS330" s="144">
        <f t="shared" ca="1" si="74"/>
        <v>0</v>
      </c>
    </row>
    <row r="331" spans="1:45" ht="32.1" customHeight="1" x14ac:dyDescent="0.25">
      <c r="E331" s="138"/>
      <c r="F331" s="139"/>
      <c r="K331" s="202">
        <f t="shared" si="79"/>
        <v>0</v>
      </c>
      <c r="L331" s="202">
        <f t="shared" si="79"/>
        <v>0</v>
      </c>
      <c r="M331" s="51"/>
      <c r="N331" s="13"/>
      <c r="O331" s="13"/>
      <c r="P331" s="51"/>
      <c r="Q331" s="398"/>
      <c r="R331" s="398"/>
      <c r="S331" s="398"/>
      <c r="T331" s="398"/>
      <c r="U331" s="398"/>
      <c r="V331" s="398"/>
      <c r="W331" s="398"/>
      <c r="X331" s="398"/>
      <c r="Y331" s="398"/>
      <c r="Z331" s="398"/>
      <c r="AA331" s="398"/>
      <c r="AB331" s="398"/>
      <c r="AC331" s="400"/>
      <c r="AD331" s="400"/>
      <c r="AE331" s="400"/>
      <c r="AF331" s="367"/>
      <c r="AG331" s="303"/>
      <c r="AH331" s="289"/>
      <c r="AI331" s="277"/>
      <c r="AJ331" s="263"/>
      <c r="AK331" s="263"/>
      <c r="AL331" s="208"/>
      <c r="AM331" s="234"/>
      <c r="AN331" s="208"/>
      <c r="AO331" s="208"/>
      <c r="AP331" s="208"/>
      <c r="AQ331" s="191"/>
      <c r="AR331" s="312"/>
      <c r="AS331" s="144">
        <f t="shared" si="74"/>
        <v>0</v>
      </c>
    </row>
    <row r="332" spans="1:45" ht="23.1" customHeight="1" x14ac:dyDescent="0.25">
      <c r="D332" s="615" t="s">
        <v>525</v>
      </c>
      <c r="E332" s="615"/>
      <c r="F332" s="615"/>
      <c r="G332" s="615"/>
      <c r="H332" s="615"/>
      <c r="I332" s="615"/>
      <c r="J332" s="34"/>
      <c r="K332" s="202">
        <f t="shared" si="79"/>
        <v>0</v>
      </c>
      <c r="L332" s="202">
        <f t="shared" si="79"/>
        <v>0</v>
      </c>
      <c r="M332" s="2"/>
      <c r="N332" s="13"/>
      <c r="O332" s="13"/>
      <c r="P332" s="2"/>
      <c r="Q332" s="595">
        <v>45569</v>
      </c>
      <c r="R332" s="595">
        <v>45569</v>
      </c>
      <c r="S332" s="595">
        <v>45569</v>
      </c>
      <c r="T332" s="595">
        <v>45569</v>
      </c>
      <c r="U332" s="583">
        <v>45569</v>
      </c>
      <c r="V332" s="583">
        <v>45569</v>
      </c>
      <c r="W332" s="565">
        <v>45480</v>
      </c>
      <c r="X332" s="406">
        <v>45455</v>
      </c>
      <c r="Y332" s="398"/>
      <c r="Z332" s="398"/>
      <c r="AA332" s="398"/>
      <c r="AB332" s="398"/>
      <c r="AC332" s="400"/>
      <c r="AD332" s="398"/>
      <c r="AE332" s="398"/>
      <c r="AF332" s="333"/>
      <c r="AG332" s="333"/>
      <c r="AH332" s="330"/>
      <c r="AI332" s="277"/>
      <c r="AJ332" s="208"/>
      <c r="AK332" s="208"/>
      <c r="AL332" s="208"/>
      <c r="AM332" s="208"/>
      <c r="AN332" s="208"/>
      <c r="AO332" s="208"/>
      <c r="AP332" s="208"/>
      <c r="AQ332" s="53"/>
      <c r="AR332" s="312"/>
      <c r="AS332" s="144">
        <f t="shared" si="74"/>
        <v>0</v>
      </c>
    </row>
    <row r="333" spans="1:45" ht="23.1" customHeight="1" x14ac:dyDescent="0.25">
      <c r="A333" s="543" t="s">
        <v>951</v>
      </c>
      <c r="B333" s="2">
        <v>1859</v>
      </c>
      <c r="C333" s="2" t="s">
        <v>400</v>
      </c>
      <c r="D333" s="4" t="s">
        <v>526</v>
      </c>
      <c r="E333" s="116">
        <f t="shared" ref="E333:F336" si="104">K333</f>
        <v>700</v>
      </c>
      <c r="F333" s="117">
        <f t="shared" si="104"/>
        <v>500</v>
      </c>
      <c r="G333" s="101"/>
      <c r="K333" s="202">
        <f t="shared" si="79"/>
        <v>700</v>
      </c>
      <c r="L333" s="202">
        <f t="shared" si="79"/>
        <v>500</v>
      </c>
      <c r="M333" s="51"/>
      <c r="N333" s="13">
        <f t="shared" si="77"/>
        <v>700.55803125000011</v>
      </c>
      <c r="O333" s="13">
        <f t="shared" si="78"/>
        <v>420.33481875000007</v>
      </c>
      <c r="P333" s="51"/>
      <c r="Q333" s="587">
        <v>280.22321250000005</v>
      </c>
      <c r="R333" s="587">
        <v>280.22321250000005</v>
      </c>
      <c r="S333" s="587">
        <v>280.22321250000005</v>
      </c>
      <c r="T333" s="587">
        <v>280.22321250000005</v>
      </c>
      <c r="U333" s="562">
        <v>280.22321250000005</v>
      </c>
      <c r="V333" s="562">
        <v>280.22321250000005</v>
      </c>
      <c r="W333" s="554">
        <v>280.22321250000005</v>
      </c>
      <c r="X333" s="398">
        <v>280.22321250000005</v>
      </c>
      <c r="Y333" s="398">
        <v>227.82375000000002</v>
      </c>
      <c r="Z333" s="398">
        <v>227.82375000000002</v>
      </c>
      <c r="AA333" s="398">
        <v>227.82375000000002</v>
      </c>
      <c r="AB333" s="398">
        <v>227.82375000000002</v>
      </c>
      <c r="AC333" s="400">
        <v>227.82375000000002</v>
      </c>
      <c r="AD333" s="409">
        <v>227.82375000000002</v>
      </c>
      <c r="AE333" s="409">
        <v>227.82375000000002</v>
      </c>
      <c r="AF333" s="367">
        <v>207.11250000000001</v>
      </c>
      <c r="AG333" s="303">
        <v>165.69</v>
      </c>
      <c r="AH333" s="289">
        <v>149.51325485249998</v>
      </c>
      <c r="AI333" s="277">
        <v>119.61060388199999</v>
      </c>
      <c r="AJ333" s="263">
        <v>119.61060388199999</v>
      </c>
      <c r="AK333" s="263">
        <v>119.61060388199999</v>
      </c>
      <c r="AL333" s="208">
        <v>107.65061999999999</v>
      </c>
      <c r="AM333" s="208">
        <v>107.65061999999999</v>
      </c>
      <c r="AN333" s="208">
        <v>107.65061999999999</v>
      </c>
      <c r="AO333" s="208">
        <v>107.65061999999999</v>
      </c>
      <c r="AP333" s="208">
        <v>97.087500000000006</v>
      </c>
      <c r="AQ333" s="53">
        <v>77.67</v>
      </c>
      <c r="AR333" s="312">
        <f t="shared" ca="1" si="98"/>
        <v>1</v>
      </c>
      <c r="AS333" s="144">
        <f t="shared" ca="1" si="74"/>
        <v>0</v>
      </c>
    </row>
    <row r="334" spans="1:45" ht="23.1" customHeight="1" x14ac:dyDescent="0.25">
      <c r="B334" s="2">
        <v>1860</v>
      </c>
      <c r="C334" s="2" t="s">
        <v>401</v>
      </c>
      <c r="D334" s="4" t="s">
        <v>527</v>
      </c>
      <c r="E334" s="116">
        <f t="shared" si="104"/>
        <v>400</v>
      </c>
      <c r="F334" s="117">
        <f t="shared" si="104"/>
        <v>300</v>
      </c>
      <c r="G334" s="101"/>
      <c r="K334" s="202">
        <f t="shared" si="79"/>
        <v>400</v>
      </c>
      <c r="L334" s="202">
        <f t="shared" si="79"/>
        <v>300</v>
      </c>
      <c r="M334" s="51"/>
      <c r="N334" s="13">
        <f t="shared" si="77"/>
        <v>395.41425000000004</v>
      </c>
      <c r="O334" s="13">
        <f t="shared" si="78"/>
        <v>237.24855000000002</v>
      </c>
      <c r="P334" s="51"/>
      <c r="Q334" s="587">
        <v>158.16570000000002</v>
      </c>
      <c r="R334" s="587">
        <v>158.16570000000002</v>
      </c>
      <c r="S334" s="587">
        <v>158.16570000000002</v>
      </c>
      <c r="T334" s="587">
        <v>158.16570000000002</v>
      </c>
      <c r="U334" s="562">
        <v>158.16570000000002</v>
      </c>
      <c r="V334" s="562">
        <v>158.16570000000002</v>
      </c>
      <c r="W334" s="554">
        <v>158.16570000000002</v>
      </c>
      <c r="X334" s="398">
        <v>158.16570000000002</v>
      </c>
      <c r="Y334" s="398">
        <v>128.59</v>
      </c>
      <c r="Z334" s="398">
        <v>128.59</v>
      </c>
      <c r="AA334" s="398">
        <v>128.59</v>
      </c>
      <c r="AB334" s="398">
        <v>128.59</v>
      </c>
      <c r="AC334" s="400">
        <v>128.59</v>
      </c>
      <c r="AD334" s="409">
        <v>128.59</v>
      </c>
      <c r="AE334" s="409">
        <v>128.59</v>
      </c>
      <c r="AF334" s="367">
        <v>116.89999999999999</v>
      </c>
      <c r="AG334" s="303">
        <v>93.52</v>
      </c>
      <c r="AH334" s="289">
        <v>84.391156080000002</v>
      </c>
      <c r="AI334" s="277">
        <v>67.512924863999999</v>
      </c>
      <c r="AJ334" s="263">
        <v>67.512924863999999</v>
      </c>
      <c r="AK334" s="263">
        <v>67.512924863999999</v>
      </c>
      <c r="AL334" s="208">
        <v>60.762239999999998</v>
      </c>
      <c r="AM334" s="208">
        <v>60.762239999999998</v>
      </c>
      <c r="AN334" s="208">
        <v>60.762239999999998</v>
      </c>
      <c r="AO334" s="208">
        <v>60.762239999999998</v>
      </c>
      <c r="AP334" s="208">
        <v>54.800000000000004</v>
      </c>
      <c r="AQ334" s="53">
        <v>43.84</v>
      </c>
      <c r="AR334" s="312">
        <f t="shared" ca="1" si="98"/>
        <v>1</v>
      </c>
      <c r="AS334" s="144">
        <f t="shared" ref="AS334:AS345" ca="1" si="105">IF(AR334&gt;1,"IIIIIIII",0)</f>
        <v>0</v>
      </c>
    </row>
    <row r="335" spans="1:45" ht="23.1" customHeight="1" x14ac:dyDescent="0.25">
      <c r="D335" s="4" t="s">
        <v>528</v>
      </c>
      <c r="E335" s="116">
        <f t="shared" si="104"/>
        <v>300</v>
      </c>
      <c r="F335" s="117">
        <f t="shared" si="104"/>
        <v>200</v>
      </c>
      <c r="G335" s="101"/>
      <c r="K335" s="202">
        <f t="shared" si="79"/>
        <v>300</v>
      </c>
      <c r="L335" s="202">
        <f t="shared" si="79"/>
        <v>200</v>
      </c>
      <c r="M335" s="51"/>
      <c r="N335" s="13">
        <f t="shared" si="77"/>
        <v>219.27056249999998</v>
      </c>
      <c r="O335" s="13">
        <f t="shared" si="78"/>
        <v>131.56233750000001</v>
      </c>
      <c r="P335" s="51"/>
      <c r="Q335" s="587">
        <v>87.708224999999999</v>
      </c>
      <c r="R335" s="587">
        <v>87.708224999999999</v>
      </c>
      <c r="S335" s="587">
        <v>87.708224999999999</v>
      </c>
      <c r="T335" s="587">
        <v>87.708224999999999</v>
      </c>
      <c r="U335" s="562">
        <v>87.708224999999999</v>
      </c>
      <c r="V335" s="562">
        <v>87.708224999999999</v>
      </c>
      <c r="W335" s="554">
        <v>87.708224999999999</v>
      </c>
      <c r="X335" s="398">
        <v>87.708224999999999</v>
      </c>
      <c r="Y335" s="398">
        <v>71.307500000000005</v>
      </c>
      <c r="Z335" s="398">
        <v>71.307500000000005</v>
      </c>
      <c r="AA335" s="398">
        <v>71.307500000000005</v>
      </c>
      <c r="AB335" s="398">
        <v>71.307500000000005</v>
      </c>
      <c r="AC335" s="400">
        <v>71.307500000000005</v>
      </c>
      <c r="AD335" s="409">
        <v>71.307500000000005</v>
      </c>
      <c r="AE335" s="409">
        <v>71.307500000000005</v>
      </c>
      <c r="AF335" s="367">
        <v>64.825000000000003</v>
      </c>
      <c r="AG335" s="303">
        <v>51.86</v>
      </c>
      <c r="AH335" s="289">
        <v>46.757782417499996</v>
      </c>
      <c r="AI335" s="277">
        <v>37.406225933999998</v>
      </c>
      <c r="AJ335" s="263">
        <v>37.406225933999998</v>
      </c>
      <c r="AK335" s="263">
        <v>37.406225933999998</v>
      </c>
      <c r="AL335" s="208">
        <v>33.665939999999999</v>
      </c>
      <c r="AM335" s="208">
        <v>33.665939999999999</v>
      </c>
      <c r="AN335" s="208">
        <v>33.665939999999999</v>
      </c>
      <c r="AO335" s="208">
        <v>33.665939999999999</v>
      </c>
      <c r="AP335" s="208">
        <v>30.362499999999997</v>
      </c>
      <c r="AQ335" s="53">
        <v>24.29</v>
      </c>
      <c r="AR335" s="312">
        <f t="shared" ca="1" si="98"/>
        <v>1</v>
      </c>
      <c r="AS335" s="144">
        <f t="shared" ca="1" si="105"/>
        <v>0</v>
      </c>
    </row>
    <row r="336" spans="1:45" ht="23.1" customHeight="1" x14ac:dyDescent="0.25">
      <c r="D336" s="4" t="s">
        <v>781</v>
      </c>
      <c r="E336" s="116">
        <f t="shared" si="104"/>
        <v>100</v>
      </c>
      <c r="F336" s="117">
        <f t="shared" si="104"/>
        <v>100</v>
      </c>
      <c r="K336" s="202">
        <f t="shared" si="79"/>
        <v>100</v>
      </c>
      <c r="L336" s="202">
        <f t="shared" si="79"/>
        <v>100</v>
      </c>
      <c r="M336" s="51"/>
      <c r="N336" s="13">
        <f t="shared" si="77"/>
        <v>41.858437500000001</v>
      </c>
      <c r="O336" s="13">
        <f t="shared" si="78"/>
        <v>25.115062500000001</v>
      </c>
      <c r="P336" s="51"/>
      <c r="Q336" s="587">
        <v>16.743375</v>
      </c>
      <c r="R336" s="587">
        <v>16.743375</v>
      </c>
      <c r="S336" s="587">
        <v>16.743375</v>
      </c>
      <c r="T336" s="587">
        <v>16.743375</v>
      </c>
      <c r="U336" s="562">
        <v>16.743375</v>
      </c>
      <c r="V336" s="562">
        <v>16.743375</v>
      </c>
      <c r="W336" s="554">
        <v>16.743375</v>
      </c>
      <c r="X336" s="398">
        <v>16.743375</v>
      </c>
      <c r="Y336" s="398">
        <v>13.612500000000001</v>
      </c>
      <c r="Z336" s="398">
        <v>13.612500000000001</v>
      </c>
      <c r="AA336" s="398">
        <v>13.612500000000001</v>
      </c>
      <c r="AB336" s="398">
        <v>13.612500000000001</v>
      </c>
      <c r="AC336" s="400">
        <v>13.612500000000001</v>
      </c>
      <c r="AD336" s="409">
        <v>13.612500000000001</v>
      </c>
      <c r="AE336" s="409">
        <v>13.612500000000001</v>
      </c>
      <c r="AF336" s="367">
        <v>12.375</v>
      </c>
      <c r="AG336" s="303">
        <v>9.9</v>
      </c>
      <c r="AH336" s="289">
        <v>7.6999230000000001</v>
      </c>
      <c r="AI336" s="277">
        <v>6.1599383999999997</v>
      </c>
      <c r="AJ336" s="263">
        <v>6.1599383999999997</v>
      </c>
      <c r="AK336" s="263">
        <v>6.1599383999999997</v>
      </c>
      <c r="AL336" s="208">
        <v>5.5439999999999996</v>
      </c>
      <c r="AM336" s="208">
        <v>5.5439999999999996</v>
      </c>
      <c r="AN336" s="208">
        <v>5.5439999999999996</v>
      </c>
      <c r="AO336" s="208">
        <v>5.5439999999999996</v>
      </c>
      <c r="AP336" s="208">
        <v>5</v>
      </c>
      <c r="AQ336" s="53">
        <v>4</v>
      </c>
      <c r="AR336" s="312">
        <f t="shared" ca="1" si="98"/>
        <v>1</v>
      </c>
      <c r="AS336" s="144">
        <f t="shared" ca="1" si="105"/>
        <v>0</v>
      </c>
    </row>
    <row r="337" spans="1:45" ht="23.1" customHeight="1" x14ac:dyDescent="0.25">
      <c r="D337" s="136"/>
      <c r="E337" s="138"/>
      <c r="F337" s="139"/>
      <c r="K337" s="202">
        <f t="shared" si="79"/>
        <v>0</v>
      </c>
      <c r="L337" s="202">
        <f t="shared" si="79"/>
        <v>0</v>
      </c>
      <c r="M337" s="51"/>
      <c r="N337" s="13"/>
      <c r="O337" s="13"/>
      <c r="P337" s="51"/>
      <c r="Q337" s="398"/>
      <c r="R337" s="398"/>
      <c r="S337" s="398"/>
      <c r="T337" s="398"/>
      <c r="U337" s="398"/>
      <c r="V337" s="398"/>
      <c r="W337" s="398"/>
      <c r="X337" s="398"/>
      <c r="Y337" s="398"/>
      <c r="Z337" s="398"/>
      <c r="AA337" s="398"/>
      <c r="AB337" s="398"/>
      <c r="AC337" s="400"/>
      <c r="AD337" s="400"/>
      <c r="AE337" s="400"/>
      <c r="AF337" s="367"/>
      <c r="AG337" s="303"/>
      <c r="AH337" s="289"/>
      <c r="AI337" s="277"/>
      <c r="AJ337" s="263"/>
      <c r="AK337" s="263"/>
      <c r="AL337" s="208"/>
      <c r="AM337" s="208"/>
      <c r="AN337" s="208"/>
      <c r="AO337" s="208"/>
      <c r="AP337" s="208"/>
      <c r="AQ337" s="53"/>
      <c r="AR337" s="312"/>
      <c r="AS337" s="144">
        <f t="shared" si="105"/>
        <v>0</v>
      </c>
    </row>
    <row r="338" spans="1:45" ht="23.1" customHeight="1" x14ac:dyDescent="0.25">
      <c r="D338" s="615" t="s">
        <v>13</v>
      </c>
      <c r="E338" s="615"/>
      <c r="F338" s="615"/>
      <c r="G338" s="615"/>
      <c r="H338" s="615"/>
      <c r="I338" s="615"/>
      <c r="J338" s="34"/>
      <c r="K338" s="202">
        <f t="shared" si="79"/>
        <v>0</v>
      </c>
      <c r="L338" s="202">
        <f t="shared" si="79"/>
        <v>0</v>
      </c>
      <c r="M338" s="2"/>
      <c r="N338" s="13"/>
      <c r="O338" s="13"/>
      <c r="P338" s="2"/>
      <c r="Q338" s="606">
        <v>45663</v>
      </c>
      <c r="R338" s="588">
        <v>45589</v>
      </c>
      <c r="S338" s="588">
        <v>45589</v>
      </c>
      <c r="T338" s="588">
        <v>45589</v>
      </c>
      <c r="U338" s="571">
        <v>45569</v>
      </c>
      <c r="V338" s="571">
        <v>45569</v>
      </c>
      <c r="W338" s="553">
        <v>45483</v>
      </c>
      <c r="X338" s="528">
        <v>45455</v>
      </c>
      <c r="Y338" s="513">
        <v>45425</v>
      </c>
      <c r="Z338" s="472">
        <v>280224</v>
      </c>
      <c r="AA338" s="472">
        <v>230324</v>
      </c>
      <c r="AB338" s="398"/>
      <c r="AC338" s="400"/>
      <c r="AD338" s="400"/>
      <c r="AE338" s="400"/>
      <c r="AF338" s="332"/>
      <c r="AG338" s="338"/>
      <c r="AH338" s="330"/>
      <c r="AI338" s="277"/>
      <c r="AJ338" s="272"/>
      <c r="AK338" s="263"/>
      <c r="AL338" s="208"/>
      <c r="AM338" s="208"/>
      <c r="AN338" s="208"/>
      <c r="AO338" s="208"/>
      <c r="AP338" s="208"/>
      <c r="AQ338" s="190"/>
      <c r="AR338" s="312"/>
      <c r="AS338" s="144">
        <f t="shared" si="105"/>
        <v>0</v>
      </c>
    </row>
    <row r="339" spans="1:45" ht="23.1" customHeight="1" x14ac:dyDescent="0.25">
      <c r="A339" s="2" t="s">
        <v>301</v>
      </c>
      <c r="B339" s="2">
        <v>450</v>
      </c>
      <c r="C339" s="2" t="s">
        <v>368</v>
      </c>
      <c r="D339" s="4" t="s">
        <v>739</v>
      </c>
      <c r="E339" s="116">
        <f t="shared" ref="E339:F341" si="106">K339</f>
        <v>5500</v>
      </c>
      <c r="F339" s="117">
        <f t="shared" si="106"/>
        <v>3300</v>
      </c>
      <c r="G339" s="101"/>
      <c r="K339" s="202">
        <f t="shared" si="79"/>
        <v>5500</v>
      </c>
      <c r="L339" s="202">
        <f t="shared" si="79"/>
        <v>3300</v>
      </c>
      <c r="M339" s="51"/>
      <c r="N339" s="13">
        <f t="shared" si="77"/>
        <v>5410</v>
      </c>
      <c r="O339" s="13">
        <f t="shared" si="78"/>
        <v>3246</v>
      </c>
      <c r="P339" s="51"/>
      <c r="Q339" s="609">
        <v>2164</v>
      </c>
      <c r="R339" s="589">
        <v>2060.81</v>
      </c>
      <c r="S339" s="589">
        <v>2060.81</v>
      </c>
      <c r="T339" s="589">
        <v>2060.81</v>
      </c>
      <c r="U339" s="579">
        <v>2060.81</v>
      </c>
      <c r="V339" s="579">
        <v>2060.81</v>
      </c>
      <c r="W339" s="556">
        <v>2060.81</v>
      </c>
      <c r="X339" s="534">
        <v>2455.7800000000002</v>
      </c>
      <c r="Y339" s="468">
        <v>2455.7800000000002</v>
      </c>
      <c r="Z339" s="468">
        <v>2455.7800000000002</v>
      </c>
      <c r="AA339" s="468">
        <v>2455.7800000000002</v>
      </c>
      <c r="AB339" s="398">
        <v>2135.46</v>
      </c>
      <c r="AC339" s="436">
        <v>2135.46</v>
      </c>
      <c r="AD339" s="409">
        <v>2126.66</v>
      </c>
      <c r="AE339" s="409">
        <v>2126.66</v>
      </c>
      <c r="AF339" s="367">
        <v>1432.2874999999999</v>
      </c>
      <c r="AG339" s="306">
        <v>1145.83</v>
      </c>
      <c r="AH339" s="289">
        <v>987.5</v>
      </c>
      <c r="AI339" s="277">
        <v>790</v>
      </c>
      <c r="AJ339" s="272">
        <v>790</v>
      </c>
      <c r="AK339" s="263">
        <v>859.77737999999999</v>
      </c>
      <c r="AL339" s="208">
        <v>859.77737999999999</v>
      </c>
      <c r="AM339" s="208">
        <v>859.77737999999999</v>
      </c>
      <c r="AN339" s="208">
        <v>859.77737999999999</v>
      </c>
      <c r="AO339" s="208">
        <v>859.77737999999999</v>
      </c>
      <c r="AP339" s="208">
        <v>775.41250000000002</v>
      </c>
      <c r="AQ339" s="190">
        <v>620.33000000000004</v>
      </c>
      <c r="AR339" s="312">
        <f t="shared" ca="1" si="98"/>
        <v>1.0500725442908372</v>
      </c>
      <c r="AS339" s="144" t="str">
        <f t="shared" ca="1" si="105"/>
        <v>IIIIIIII</v>
      </c>
    </row>
    <row r="340" spans="1:45" ht="23.1" customHeight="1" x14ac:dyDescent="0.25">
      <c r="B340" s="2">
        <v>451</v>
      </c>
      <c r="C340" s="2" t="s">
        <v>369</v>
      </c>
      <c r="D340" s="4" t="s">
        <v>740</v>
      </c>
      <c r="E340" s="116">
        <f t="shared" si="106"/>
        <v>43000</v>
      </c>
      <c r="F340" s="117">
        <f t="shared" si="106"/>
        <v>25800</v>
      </c>
      <c r="G340" s="101"/>
      <c r="K340" s="202">
        <f t="shared" si="79"/>
        <v>43000</v>
      </c>
      <c r="L340" s="202">
        <f t="shared" si="79"/>
        <v>25800</v>
      </c>
      <c r="M340" s="51"/>
      <c r="N340" s="13">
        <f t="shared" si="77"/>
        <v>42962.5</v>
      </c>
      <c r="O340" s="13">
        <f t="shared" si="78"/>
        <v>25777.5</v>
      </c>
      <c r="P340" s="51"/>
      <c r="Q340" s="609">
        <v>17185</v>
      </c>
      <c r="R340" s="589">
        <v>16366.52</v>
      </c>
      <c r="S340" s="589">
        <v>16366.52</v>
      </c>
      <c r="T340" s="589">
        <v>16366.52</v>
      </c>
      <c r="U340" s="579">
        <v>16366.52</v>
      </c>
      <c r="V340" s="579">
        <v>16366.52</v>
      </c>
      <c r="W340" s="556">
        <v>16366.52</v>
      </c>
      <c r="X340" s="534">
        <v>23837.26</v>
      </c>
      <c r="Y340" s="468">
        <v>23837.26</v>
      </c>
      <c r="Z340" s="468">
        <v>23837.26</v>
      </c>
      <c r="AA340" s="468">
        <v>23837.26</v>
      </c>
      <c r="AB340" s="398">
        <v>20728.05</v>
      </c>
      <c r="AC340" s="436">
        <v>20728.05</v>
      </c>
      <c r="AD340" s="409">
        <v>20642.64</v>
      </c>
      <c r="AE340" s="409">
        <v>20642.64</v>
      </c>
      <c r="AF340" s="367">
        <v>13902.637500000001</v>
      </c>
      <c r="AG340" s="306">
        <v>11122.11</v>
      </c>
      <c r="AH340" s="289"/>
      <c r="AI340" s="277"/>
      <c r="AJ340" s="263">
        <f t="shared" ref="AJ340" ca="1" si="107">AR340*$Q$6</f>
        <v>47946.579663850345</v>
      </c>
      <c r="AK340" s="263">
        <v>8265.4525799999992</v>
      </c>
      <c r="AL340" s="208">
        <v>8265.4525799999992</v>
      </c>
      <c r="AM340" s="208">
        <v>8265.4525799999992</v>
      </c>
      <c r="AN340" s="208">
        <v>8265.4525799999992</v>
      </c>
      <c r="AO340" s="208">
        <v>8265.4525799999992</v>
      </c>
      <c r="AP340" s="208">
        <v>7454.4124999999995</v>
      </c>
      <c r="AQ340" s="190">
        <v>5963.53</v>
      </c>
      <c r="AR340" s="312">
        <f t="shared" ca="1" si="98"/>
        <v>1.0500094094529564</v>
      </c>
      <c r="AS340" s="144" t="str">
        <f t="shared" ca="1" si="105"/>
        <v>IIIIIIII</v>
      </c>
    </row>
    <row r="341" spans="1:45" ht="23.1" customHeight="1" x14ac:dyDescent="0.25">
      <c r="D341" s="4" t="s">
        <v>741</v>
      </c>
      <c r="E341" s="116">
        <f t="shared" si="106"/>
        <v>31300</v>
      </c>
      <c r="F341" s="117">
        <f t="shared" si="106"/>
        <v>18800</v>
      </c>
      <c r="G341" s="101"/>
      <c r="K341" s="202">
        <f t="shared" si="79"/>
        <v>31300</v>
      </c>
      <c r="L341" s="202">
        <f t="shared" si="79"/>
        <v>18800</v>
      </c>
      <c r="M341" s="51"/>
      <c r="N341" s="13">
        <f t="shared" si="77"/>
        <v>31233.850000000002</v>
      </c>
      <c r="O341" s="13">
        <f t="shared" si="78"/>
        <v>18740.310000000001</v>
      </c>
      <c r="P341" s="51"/>
      <c r="Q341" s="609">
        <v>12493.54</v>
      </c>
      <c r="R341" s="589">
        <v>11898.61</v>
      </c>
      <c r="S341" s="589">
        <v>11898.61</v>
      </c>
      <c r="T341" s="589">
        <v>11898.61</v>
      </c>
      <c r="U341" s="579">
        <v>11898.61</v>
      </c>
      <c r="V341" s="579">
        <v>11898.61</v>
      </c>
      <c r="W341" s="556">
        <v>11898.61</v>
      </c>
      <c r="X341" s="534">
        <v>15754.41</v>
      </c>
      <c r="Y341" s="468">
        <v>15754.41</v>
      </c>
      <c r="Z341" s="468">
        <v>15754.41</v>
      </c>
      <c r="AA341" s="468">
        <v>15754.41</v>
      </c>
      <c r="AB341" s="398">
        <v>13699.49</v>
      </c>
      <c r="AC341" s="436">
        <v>13699.49</v>
      </c>
      <c r="AD341" s="409">
        <v>13643.03</v>
      </c>
      <c r="AE341" s="409">
        <v>13643.03</v>
      </c>
      <c r="AF341" s="367">
        <v>9188.4625000000015</v>
      </c>
      <c r="AG341" s="306">
        <v>7350.77</v>
      </c>
      <c r="AH341" s="289">
        <v>0</v>
      </c>
      <c r="AI341" s="277"/>
      <c r="AJ341" s="208"/>
      <c r="AK341" s="208"/>
      <c r="AL341" s="208">
        <v>0</v>
      </c>
      <c r="AM341" s="208">
        <v>0</v>
      </c>
      <c r="AN341" s="208">
        <v>0</v>
      </c>
      <c r="AO341" s="208">
        <v>0</v>
      </c>
      <c r="AP341" s="208">
        <v>0</v>
      </c>
      <c r="AQ341" s="54"/>
      <c r="AR341" s="312">
        <f t="shared" ca="1" si="98"/>
        <v>1.0499999579782848</v>
      </c>
      <c r="AS341" s="144" t="str">
        <f t="shared" ca="1" si="105"/>
        <v>IIIIIIII</v>
      </c>
    </row>
    <row r="342" spans="1:45" ht="23.1" customHeight="1" x14ac:dyDescent="0.25">
      <c r="D342" s="136"/>
      <c r="E342" s="138"/>
      <c r="F342" s="139"/>
      <c r="J342" s="34"/>
      <c r="K342" s="202">
        <f t="shared" si="79"/>
        <v>0</v>
      </c>
      <c r="L342" s="202">
        <f t="shared" si="79"/>
        <v>0</v>
      </c>
      <c r="M342" s="2"/>
      <c r="N342" s="13"/>
      <c r="O342" s="13"/>
      <c r="P342" s="2"/>
      <c r="Q342" s="398"/>
      <c r="R342" s="398"/>
      <c r="S342" s="398"/>
      <c r="T342" s="398"/>
      <c r="U342" s="398"/>
      <c r="V342" s="398"/>
      <c r="W342" s="398"/>
      <c r="X342" s="398"/>
      <c r="Y342" s="398"/>
      <c r="Z342" s="398"/>
      <c r="AA342" s="398"/>
      <c r="AB342" s="398"/>
      <c r="AC342" s="400"/>
      <c r="AD342" s="400"/>
      <c r="AE342" s="400"/>
      <c r="AF342" s="332"/>
      <c r="AG342" s="338"/>
      <c r="AH342" s="330"/>
      <c r="AI342" s="280"/>
      <c r="AJ342" s="237"/>
      <c r="AK342" s="237"/>
      <c r="AL342" s="237"/>
      <c r="AM342" s="237"/>
      <c r="AN342" s="237"/>
      <c r="AO342" s="237"/>
      <c r="AP342" s="237"/>
      <c r="AQ342" s="131"/>
      <c r="AR342" s="312"/>
      <c r="AS342" s="144">
        <f t="shared" si="105"/>
        <v>0</v>
      </c>
    </row>
    <row r="343" spans="1:45" ht="23.1" customHeight="1" x14ac:dyDescent="0.25">
      <c r="D343" s="615" t="s">
        <v>11</v>
      </c>
      <c r="E343" s="615"/>
      <c r="F343" s="615"/>
      <c r="G343" s="615"/>
      <c r="H343" s="615"/>
      <c r="I343" s="615"/>
      <c r="K343" s="202">
        <f t="shared" si="79"/>
        <v>0</v>
      </c>
      <c r="L343" s="202">
        <f t="shared" si="79"/>
        <v>0</v>
      </c>
      <c r="M343" s="51"/>
      <c r="N343" s="13"/>
      <c r="O343" s="13"/>
      <c r="P343" s="51"/>
      <c r="Q343" s="606">
        <v>45663</v>
      </c>
      <c r="R343" s="588">
        <v>45589</v>
      </c>
      <c r="S343" s="588">
        <v>45589</v>
      </c>
      <c r="T343" s="588">
        <v>45589</v>
      </c>
      <c r="U343" s="571">
        <v>45569</v>
      </c>
      <c r="V343" s="571">
        <v>45569</v>
      </c>
      <c r="W343" s="513">
        <v>45455</v>
      </c>
      <c r="X343" s="513">
        <v>45455</v>
      </c>
      <c r="Y343" s="513">
        <v>45425</v>
      </c>
      <c r="Z343" s="472">
        <v>150124</v>
      </c>
      <c r="AA343" s="472">
        <v>230324</v>
      </c>
      <c r="AB343" s="398"/>
      <c r="AC343" s="400"/>
      <c r="AD343" s="400"/>
      <c r="AE343" s="400"/>
      <c r="AF343" s="367"/>
      <c r="AG343" s="305"/>
      <c r="AH343" s="289"/>
      <c r="AI343" s="277"/>
      <c r="AJ343" s="263"/>
      <c r="AK343" s="263"/>
      <c r="AL343" s="208"/>
      <c r="AM343" s="208"/>
      <c r="AN343" s="208"/>
      <c r="AO343" s="208"/>
      <c r="AP343" s="208"/>
      <c r="AQ343" s="191"/>
      <c r="AR343" s="312"/>
      <c r="AS343" s="144">
        <f t="shared" si="105"/>
        <v>0</v>
      </c>
    </row>
    <row r="344" spans="1:45" ht="23.1" customHeight="1" x14ac:dyDescent="0.25">
      <c r="A344" s="516" t="s">
        <v>895</v>
      </c>
      <c r="B344" s="2">
        <v>1946</v>
      </c>
      <c r="C344" s="2" t="s">
        <v>445</v>
      </c>
      <c r="D344" s="4" t="s">
        <v>896</v>
      </c>
      <c r="E344" s="116">
        <f t="shared" ref="E344:F345" si="108">K344</f>
        <v>600</v>
      </c>
      <c r="F344" s="117">
        <f t="shared" si="108"/>
        <v>400</v>
      </c>
      <c r="G344" s="101"/>
      <c r="K344" s="202">
        <f t="shared" si="79"/>
        <v>600</v>
      </c>
      <c r="L344" s="202">
        <f t="shared" si="79"/>
        <v>400</v>
      </c>
      <c r="M344" s="51"/>
      <c r="N344" s="13">
        <f t="shared" si="77"/>
        <v>517.5</v>
      </c>
      <c r="O344" s="13">
        <f t="shared" si="78"/>
        <v>310.5</v>
      </c>
      <c r="P344" s="51"/>
      <c r="Q344" s="605">
        <v>207</v>
      </c>
      <c r="R344" s="587">
        <v>380</v>
      </c>
      <c r="S344" s="587">
        <v>380</v>
      </c>
      <c r="T344" s="587">
        <v>450</v>
      </c>
      <c r="U344" s="562">
        <v>373</v>
      </c>
      <c r="V344" s="562">
        <v>373</v>
      </c>
      <c r="W344" s="467">
        <v>373</v>
      </c>
      <c r="X344" s="467">
        <v>373</v>
      </c>
      <c r="Y344" s="467">
        <v>360</v>
      </c>
      <c r="Z344" s="467">
        <v>360</v>
      </c>
      <c r="AA344" s="467">
        <v>372.88</v>
      </c>
      <c r="AB344" s="443">
        <v>344.08</v>
      </c>
      <c r="AC344" s="436">
        <v>344.08</v>
      </c>
      <c r="AD344" s="409">
        <v>344.08</v>
      </c>
      <c r="AE344" s="409">
        <v>344.08</v>
      </c>
      <c r="AF344" s="367">
        <v>332.875</v>
      </c>
      <c r="AG344" s="305">
        <v>266.3</v>
      </c>
      <c r="AH344" s="289">
        <v>218.38750000000002</v>
      </c>
      <c r="AI344" s="277">
        <v>174.71</v>
      </c>
      <c r="AJ344" s="263">
        <v>174.71</v>
      </c>
      <c r="AK344" s="263">
        <v>174.71</v>
      </c>
      <c r="AL344" s="208">
        <v>172.95893999999998</v>
      </c>
      <c r="AM344" s="208">
        <v>172.95893999999998</v>
      </c>
      <c r="AN344" s="208">
        <v>172.95893999999998</v>
      </c>
      <c r="AO344" s="208">
        <v>172.95893999999998</v>
      </c>
      <c r="AP344" s="208">
        <v>155.98750000000001</v>
      </c>
      <c r="AQ344" s="191">
        <v>124.79</v>
      </c>
      <c r="AR344" s="312">
        <f t="shared" ca="1" si="98"/>
        <v>0.54473684210526319</v>
      </c>
      <c r="AS344" s="144">
        <f t="shared" ca="1" si="105"/>
        <v>0</v>
      </c>
    </row>
    <row r="345" spans="1:45" s="66" customFormat="1" ht="23.1" customHeight="1" x14ac:dyDescent="0.25">
      <c r="A345" s="516" t="s">
        <v>894</v>
      </c>
      <c r="B345" s="2">
        <v>1946</v>
      </c>
      <c r="C345" s="2" t="s">
        <v>445</v>
      </c>
      <c r="D345" s="4" t="s">
        <v>897</v>
      </c>
      <c r="E345" s="116">
        <f t="shared" si="108"/>
        <v>600</v>
      </c>
      <c r="F345" s="117">
        <f t="shared" si="108"/>
        <v>400</v>
      </c>
      <c r="G345" s="101"/>
      <c r="H345" s="2"/>
      <c r="I345" s="2"/>
      <c r="J345" s="33"/>
      <c r="K345" s="202">
        <f t="shared" si="79"/>
        <v>600</v>
      </c>
      <c r="L345" s="202">
        <f t="shared" si="79"/>
        <v>400</v>
      </c>
      <c r="M345" s="51"/>
      <c r="N345" s="13">
        <f t="shared" si="77"/>
        <v>517.5</v>
      </c>
      <c r="O345" s="13">
        <f t="shared" si="78"/>
        <v>310.5</v>
      </c>
      <c r="P345" s="63"/>
      <c r="Q345" s="605">
        <v>207</v>
      </c>
      <c r="R345" s="587">
        <v>380</v>
      </c>
      <c r="S345" s="587">
        <v>380</v>
      </c>
      <c r="T345" s="587">
        <v>380</v>
      </c>
      <c r="U345" s="562">
        <v>380</v>
      </c>
      <c r="V345" s="562">
        <v>380</v>
      </c>
      <c r="W345" s="467">
        <v>380</v>
      </c>
      <c r="X345" s="467">
        <v>380</v>
      </c>
      <c r="Y345" s="467">
        <v>330</v>
      </c>
      <c r="Z345" s="467">
        <v>330</v>
      </c>
      <c r="AA345" s="398">
        <v>287</v>
      </c>
      <c r="AB345" s="398">
        <v>287</v>
      </c>
      <c r="AC345" s="436">
        <v>287</v>
      </c>
      <c r="AD345" s="409">
        <v>250</v>
      </c>
      <c r="AE345" s="409">
        <v>250</v>
      </c>
      <c r="AF345" s="367">
        <v>215.625</v>
      </c>
      <c r="AG345" s="305">
        <v>172.5</v>
      </c>
      <c r="AH345" s="289">
        <v>141.16250000000002</v>
      </c>
      <c r="AI345" s="277">
        <v>112.93</v>
      </c>
      <c r="AJ345" s="263">
        <v>112.93</v>
      </c>
      <c r="AK345" s="263">
        <v>112.93</v>
      </c>
      <c r="AL345" s="208">
        <v>102.56399999999999</v>
      </c>
      <c r="AM345" s="208">
        <v>102.56399999999999</v>
      </c>
      <c r="AN345" s="208">
        <v>102.56399999999999</v>
      </c>
      <c r="AO345" s="208">
        <v>102.56399999999999</v>
      </c>
      <c r="AP345" s="208">
        <v>92.5</v>
      </c>
      <c r="AQ345" s="191">
        <v>74</v>
      </c>
      <c r="AR345" s="312">
        <f t="shared" ca="1" si="98"/>
        <v>0.54473684210526319</v>
      </c>
      <c r="AS345" s="144">
        <f t="shared" ca="1" si="105"/>
        <v>0</v>
      </c>
    </row>
    <row r="346" spans="1:45" ht="23.1" hidden="1" customHeight="1" x14ac:dyDescent="0.25">
      <c r="D346" s="179"/>
      <c r="E346" s="452"/>
      <c r="F346" s="453"/>
      <c r="G346" s="101"/>
      <c r="K346" s="202"/>
      <c r="L346" s="202"/>
      <c r="M346" s="51"/>
      <c r="N346" s="13"/>
      <c r="O346" s="13"/>
      <c r="P346" s="2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  <c r="AA346" s="333"/>
      <c r="AB346" s="333"/>
      <c r="AC346" s="454"/>
      <c r="AD346" s="455"/>
      <c r="AE346" s="455"/>
      <c r="AF346" s="332"/>
      <c r="AG346" s="329"/>
      <c r="AH346" s="330"/>
      <c r="AI346" s="280"/>
      <c r="AJ346" s="331"/>
      <c r="AK346" s="331"/>
      <c r="AL346" s="237"/>
      <c r="AM346" s="237"/>
      <c r="AN346" s="237"/>
      <c r="AO346" s="237"/>
      <c r="AP346" s="237"/>
      <c r="AQ346" s="197"/>
      <c r="AR346" s="312"/>
    </row>
    <row r="347" spans="1:45" ht="23.1" customHeight="1" x14ac:dyDescent="0.25">
      <c r="D347" s="136"/>
      <c r="E347" s="138"/>
      <c r="F347" s="139"/>
      <c r="J347" s="34"/>
      <c r="K347" s="202"/>
      <c r="L347" s="202"/>
      <c r="M347" s="2"/>
      <c r="N347" s="13"/>
      <c r="O347" s="13"/>
      <c r="P347" s="2"/>
      <c r="Q347" s="398"/>
      <c r="R347" s="398"/>
      <c r="S347" s="398"/>
      <c r="T347" s="398"/>
      <c r="U347" s="398"/>
      <c r="V347" s="398"/>
      <c r="W347" s="398"/>
      <c r="X347" s="398"/>
      <c r="Y347" s="398"/>
      <c r="Z347" s="398"/>
      <c r="AA347" s="398"/>
      <c r="AB347" s="398"/>
      <c r="AC347" s="400"/>
      <c r="AD347" s="398"/>
      <c r="AE347" s="398"/>
      <c r="AF347" s="333"/>
      <c r="AG347" s="333"/>
      <c r="AH347" s="330"/>
      <c r="AI347" s="277"/>
      <c r="AJ347" s="208"/>
      <c r="AK347" s="208"/>
      <c r="AL347" s="208">
        <v>0</v>
      </c>
      <c r="AM347" s="208">
        <v>0</v>
      </c>
      <c r="AN347" s="208">
        <v>0</v>
      </c>
      <c r="AO347" s="208">
        <v>0</v>
      </c>
      <c r="AP347" s="208">
        <v>0</v>
      </c>
      <c r="AQ347" s="197"/>
      <c r="AR347" s="312"/>
    </row>
  </sheetData>
  <mergeCells count="36">
    <mergeCell ref="D86:I86"/>
    <mergeCell ref="D25:I25"/>
    <mergeCell ref="D43:I43"/>
    <mergeCell ref="D55:I55"/>
    <mergeCell ref="D66:I66"/>
    <mergeCell ref="D81:I81"/>
    <mergeCell ref="D39:I39"/>
    <mergeCell ref="D173:I173"/>
    <mergeCell ref="D91:I91"/>
    <mergeCell ref="D99:I99"/>
    <mergeCell ref="D110:I110"/>
    <mergeCell ref="D116:I116"/>
    <mergeCell ref="D122:I122"/>
    <mergeCell ref="D128:I128"/>
    <mergeCell ref="D138:I138"/>
    <mergeCell ref="D144:I144"/>
    <mergeCell ref="D150:I150"/>
    <mergeCell ref="D156:I156"/>
    <mergeCell ref="D165:I165"/>
    <mergeCell ref="D300:I300"/>
    <mergeCell ref="D179:I179"/>
    <mergeCell ref="D185:I185"/>
    <mergeCell ref="D191:I191"/>
    <mergeCell ref="D201:I201"/>
    <mergeCell ref="D226:I226"/>
    <mergeCell ref="D243:I243"/>
    <mergeCell ref="D252:I252"/>
    <mergeCell ref="D269:I269"/>
    <mergeCell ref="D275:I275"/>
    <mergeCell ref="D279:I279"/>
    <mergeCell ref="D289:I289"/>
    <mergeCell ref="D315:I315"/>
    <mergeCell ref="D323:I323"/>
    <mergeCell ref="D332:I332"/>
    <mergeCell ref="D338:I338"/>
    <mergeCell ref="D343:I343"/>
  </mergeCells>
  <printOptions horizontalCentered="1"/>
  <pageMargins left="0.70866141732283472" right="0.51181102362204722" top="0.59055118110236227" bottom="0.39370078740157483" header="0.19685039370078741" footer="0.11811023622047245"/>
  <pageSetup scale="95" fitToHeight="0" orientation="portrait" r:id="rId1"/>
  <headerFooter>
    <oddHeader>&amp;LMACETAS DE PLASTICO&amp;R"El Origen"</oddHeader>
    <oddFooter>&amp;L&amp;P&amp;R&amp;D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  <pageSetUpPr fitToPage="1"/>
  </sheetPr>
  <dimension ref="A1:AL90"/>
  <sheetViews>
    <sheetView topLeftCell="C25" zoomScaleNormal="100" workbookViewId="0">
      <selection activeCell="K1" sqref="K1:P1048576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customWidth="1"/>
    <col min="3" max="3" width="14.7109375" style="2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18" width="14.85546875" style="392" customWidth="1"/>
    <col min="19" max="19" width="14.85546875" style="363" customWidth="1"/>
    <col min="20" max="20" width="14.85546875" style="297" hidden="1" customWidth="1"/>
    <col min="21" max="21" width="14.85546875" style="286" hidden="1" customWidth="1"/>
    <col min="22" max="22" width="14.85546875" style="273" hidden="1" customWidth="1"/>
    <col min="23" max="29" width="14.85546875" style="199" hidden="1" customWidth="1"/>
    <col min="30" max="30" width="14.85546875" style="11" hidden="1" customWidth="1"/>
    <col min="31" max="31" width="11.42578125" style="285" customWidth="1"/>
    <col min="32" max="32" width="14.7109375" style="144" customWidth="1"/>
    <col min="33" max="34" width="11.42578125" style="34" customWidth="1"/>
    <col min="35" max="16384" width="11.42578125" style="34"/>
  </cols>
  <sheetData>
    <row r="1" spans="1:34" ht="23.1" customHeight="1" x14ac:dyDescent="0.25">
      <c r="D1" s="136"/>
      <c r="E1" s="138"/>
      <c r="F1" s="139"/>
      <c r="J1" s="34"/>
      <c r="K1" s="202"/>
      <c r="L1" s="202"/>
      <c r="M1" s="2"/>
      <c r="N1" s="13"/>
      <c r="O1" s="13"/>
      <c r="P1" s="2"/>
      <c r="Q1" s="398"/>
      <c r="R1" s="398"/>
      <c r="S1" s="333"/>
      <c r="T1" s="333"/>
      <c r="U1" s="330"/>
      <c r="V1" s="277"/>
      <c r="W1" s="208"/>
      <c r="X1" s="208"/>
      <c r="Y1" s="208">
        <v>0</v>
      </c>
      <c r="Z1" s="208">
        <v>0</v>
      </c>
      <c r="AA1" s="208">
        <v>0</v>
      </c>
      <c r="AB1" s="208">
        <v>0</v>
      </c>
      <c r="AC1" s="208">
        <v>0</v>
      </c>
      <c r="AD1" s="197"/>
      <c r="AE1" s="312"/>
    </row>
    <row r="2" spans="1:34" s="144" customFormat="1" ht="23.1" customHeight="1" x14ac:dyDescent="0.25">
      <c r="A2" s="2"/>
      <c r="B2" s="2"/>
      <c r="C2" s="2"/>
      <c r="D2" s="619" t="s">
        <v>797</v>
      </c>
      <c r="E2" s="620"/>
      <c r="F2" s="620"/>
      <c r="G2" s="620"/>
      <c r="H2" s="620"/>
      <c r="I2" s="621"/>
      <c r="J2" s="34"/>
      <c r="K2" s="202"/>
      <c r="L2" s="202"/>
      <c r="M2" s="2"/>
      <c r="N2" s="13"/>
      <c r="O2" s="13"/>
      <c r="P2" s="2"/>
      <c r="Q2" s="398"/>
      <c r="R2" s="398"/>
      <c r="S2" s="333" t="s">
        <v>842</v>
      </c>
      <c r="T2" s="333"/>
      <c r="U2" s="330"/>
      <c r="V2" s="277"/>
      <c r="W2" s="208"/>
      <c r="X2" s="208"/>
      <c r="Y2" s="208">
        <v>0</v>
      </c>
      <c r="Z2" s="208">
        <v>0</v>
      </c>
      <c r="AA2" s="208">
        <v>0</v>
      </c>
      <c r="AB2" s="208">
        <v>0</v>
      </c>
      <c r="AC2" s="208">
        <v>0</v>
      </c>
      <c r="AD2" s="190"/>
      <c r="AE2" s="312"/>
      <c r="AG2" s="34"/>
      <c r="AH2" s="34"/>
    </row>
    <row r="3" spans="1:34" s="144" customFormat="1" ht="13.5" customHeight="1" x14ac:dyDescent="0.25">
      <c r="A3" s="2"/>
      <c r="B3" s="2"/>
      <c r="C3" s="2"/>
      <c r="D3" s="284"/>
      <c r="E3" s="238"/>
      <c r="F3" s="239"/>
      <c r="G3" s="101"/>
      <c r="H3" s="45"/>
      <c r="I3" s="45"/>
      <c r="J3" s="34"/>
      <c r="K3" s="202"/>
      <c r="L3" s="202"/>
      <c r="M3" s="2"/>
      <c r="N3" s="307">
        <v>2.2999999999999998</v>
      </c>
      <c r="O3" s="307">
        <v>1.4</v>
      </c>
      <c r="P3" s="2"/>
      <c r="Q3" s="424" t="s">
        <v>863</v>
      </c>
      <c r="R3" s="405" t="s">
        <v>843</v>
      </c>
      <c r="S3" s="333" t="s">
        <v>843</v>
      </c>
      <c r="T3" s="333"/>
      <c r="U3" s="330"/>
      <c r="V3" s="280"/>
      <c r="W3" s="237"/>
      <c r="X3" s="237"/>
      <c r="Y3" s="237"/>
      <c r="Z3" s="237"/>
      <c r="AA3" s="237"/>
      <c r="AB3" s="237"/>
      <c r="AC3" s="237"/>
      <c r="AD3" s="240"/>
      <c r="AE3" s="312"/>
      <c r="AG3" s="34"/>
      <c r="AH3" s="34"/>
    </row>
    <row r="4" spans="1:34" s="144" customFormat="1" ht="23.1" customHeight="1" x14ac:dyDescent="0.25">
      <c r="A4" s="2"/>
      <c r="B4" s="2"/>
      <c r="C4" s="2"/>
      <c r="D4" s="617" t="s">
        <v>714</v>
      </c>
      <c r="E4" s="617"/>
      <c r="F4" s="617"/>
      <c r="G4" s="617"/>
      <c r="H4" s="617"/>
      <c r="I4" s="618"/>
      <c r="J4" s="34"/>
      <c r="K4" s="202"/>
      <c r="L4" s="202"/>
      <c r="M4" s="2"/>
      <c r="N4" s="13"/>
      <c r="O4" s="13"/>
      <c r="P4" s="2"/>
      <c r="Q4" s="398"/>
      <c r="R4" s="398"/>
      <c r="S4" s="333"/>
      <c r="T4" s="333"/>
      <c r="U4" s="330"/>
      <c r="V4" s="277"/>
      <c r="W4" s="208"/>
      <c r="X4" s="208"/>
      <c r="Y4" s="208"/>
      <c r="Z4" s="208"/>
      <c r="AA4" s="208"/>
      <c r="AB4" s="208"/>
      <c r="AC4" s="208"/>
      <c r="AD4" s="190"/>
      <c r="AE4" s="312"/>
      <c r="AG4" s="34"/>
      <c r="AH4" s="34"/>
    </row>
    <row r="5" spans="1:34" s="144" customFormat="1" ht="23.1" customHeight="1" x14ac:dyDescent="0.25">
      <c r="A5" s="2"/>
      <c r="B5" s="2"/>
      <c r="C5" s="2"/>
      <c r="D5" s="353" t="s">
        <v>834</v>
      </c>
      <c r="E5" s="116">
        <f>K5</f>
        <v>1200</v>
      </c>
      <c r="F5" s="117">
        <f>L5</f>
        <v>750</v>
      </c>
      <c r="G5" s="99"/>
      <c r="H5" s="2"/>
      <c r="I5" s="2"/>
      <c r="J5" s="33"/>
      <c r="K5" s="202">
        <f>MROUND(N5+25,50)</f>
        <v>1200</v>
      </c>
      <c r="L5" s="202">
        <f>MROUND(O5+25,50)</f>
        <v>750</v>
      </c>
      <c r="M5" s="51"/>
      <c r="N5" s="13">
        <f t="shared" ref="N5:N14" si="0">Q5*2.3</f>
        <v>1191.3999999999999</v>
      </c>
      <c r="O5" s="13">
        <f t="shared" ref="O5:O14" si="1">Q5*1.4</f>
        <v>725.19999999999993</v>
      </c>
      <c r="P5" s="51"/>
      <c r="Q5" s="398">
        <v>518</v>
      </c>
      <c r="R5" s="398">
        <v>300</v>
      </c>
      <c r="S5" s="371">
        <v>300</v>
      </c>
      <c r="T5" s="300">
        <v>300</v>
      </c>
      <c r="U5" s="289">
        <v>300</v>
      </c>
      <c r="V5" s="277">
        <v>300</v>
      </c>
      <c r="W5" s="208">
        <v>300</v>
      </c>
      <c r="X5" s="208">
        <v>300</v>
      </c>
      <c r="Y5" s="208">
        <v>300</v>
      </c>
      <c r="Z5" s="208">
        <v>300</v>
      </c>
      <c r="AA5" s="208">
        <v>300</v>
      </c>
      <c r="AB5" s="208"/>
      <c r="AC5" s="208"/>
      <c r="AD5" s="190">
        <v>108.173</v>
      </c>
      <c r="AE5" s="312"/>
      <c r="AG5" s="34"/>
      <c r="AH5" s="34"/>
    </row>
    <row r="6" spans="1:34" s="144" customFormat="1" ht="23.1" customHeight="1" x14ac:dyDescent="0.25">
      <c r="A6" s="2"/>
      <c r="B6" s="2"/>
      <c r="C6" s="2"/>
      <c r="D6" s="353" t="s">
        <v>833</v>
      </c>
      <c r="E6" s="116">
        <f t="shared" ref="E6:E14" si="2">K6</f>
        <v>1800</v>
      </c>
      <c r="F6" s="117">
        <f t="shared" ref="F6:F14" si="3">L6</f>
        <v>1100</v>
      </c>
      <c r="G6" s="99"/>
      <c r="H6" s="2"/>
      <c r="I6" s="2"/>
      <c r="J6" s="33"/>
      <c r="K6" s="202">
        <f t="shared" ref="K6:K14" si="4">MROUND(N6+25,50)</f>
        <v>1800</v>
      </c>
      <c r="L6" s="202">
        <f t="shared" ref="L6:L14" si="5">MROUND(O6+25,50)</f>
        <v>1100</v>
      </c>
      <c r="M6" s="51"/>
      <c r="N6" s="13">
        <f t="shared" si="0"/>
        <v>1787.1</v>
      </c>
      <c r="O6" s="13">
        <f t="shared" si="1"/>
        <v>1087.8</v>
      </c>
      <c r="P6" s="51"/>
      <c r="Q6" s="398">
        <v>777</v>
      </c>
      <c r="R6" s="398">
        <v>450</v>
      </c>
      <c r="S6" s="371">
        <v>450</v>
      </c>
      <c r="T6" s="300">
        <v>450</v>
      </c>
      <c r="U6" s="289">
        <v>450</v>
      </c>
      <c r="V6" s="277">
        <v>450</v>
      </c>
      <c r="W6" s="208">
        <v>450</v>
      </c>
      <c r="X6" s="208">
        <v>450</v>
      </c>
      <c r="Y6" s="208">
        <v>450</v>
      </c>
      <c r="Z6" s="208">
        <v>450</v>
      </c>
      <c r="AA6" s="208">
        <v>450</v>
      </c>
      <c r="AB6" s="208">
        <v>135.21625</v>
      </c>
      <c r="AC6" s="208">
        <v>135.21625</v>
      </c>
      <c r="AD6" s="190">
        <v>108.173</v>
      </c>
      <c r="AE6" s="312"/>
      <c r="AG6" s="34"/>
      <c r="AH6" s="34"/>
    </row>
    <row r="7" spans="1:34" s="144" customFormat="1" ht="23.1" customHeight="1" x14ac:dyDescent="0.25">
      <c r="A7" s="2"/>
      <c r="B7" s="2"/>
      <c r="C7" s="2"/>
      <c r="D7" s="353" t="s">
        <v>832</v>
      </c>
      <c r="E7" s="116">
        <f t="shared" si="2"/>
        <v>1800</v>
      </c>
      <c r="F7" s="117">
        <f t="shared" si="3"/>
        <v>1100</v>
      </c>
      <c r="G7" s="99"/>
      <c r="H7" s="2"/>
      <c r="I7" s="2"/>
      <c r="J7" s="33"/>
      <c r="K7" s="202">
        <f t="shared" si="4"/>
        <v>1800</v>
      </c>
      <c r="L7" s="202">
        <f t="shared" si="5"/>
        <v>1100</v>
      </c>
      <c r="M7" s="51"/>
      <c r="N7" s="13">
        <f t="shared" si="0"/>
        <v>1787.1</v>
      </c>
      <c r="O7" s="13">
        <f t="shared" si="1"/>
        <v>1087.8</v>
      </c>
      <c r="P7" s="51"/>
      <c r="Q7" s="398">
        <v>777</v>
      </c>
      <c r="R7" s="398">
        <v>400</v>
      </c>
      <c r="S7" s="371">
        <v>400</v>
      </c>
      <c r="T7" s="300">
        <v>400</v>
      </c>
      <c r="U7" s="289">
        <v>400</v>
      </c>
      <c r="V7" s="277">
        <v>400</v>
      </c>
      <c r="W7" s="208">
        <v>400</v>
      </c>
      <c r="X7" s="208">
        <v>400</v>
      </c>
      <c r="Y7" s="208">
        <v>400</v>
      </c>
      <c r="Z7" s="208">
        <v>400</v>
      </c>
      <c r="AA7" s="208">
        <v>400</v>
      </c>
      <c r="AB7" s="208"/>
      <c r="AC7" s="208"/>
      <c r="AD7" s="190">
        <v>162.2595</v>
      </c>
      <c r="AE7" s="312"/>
      <c r="AG7" s="34"/>
      <c r="AH7" s="34"/>
    </row>
    <row r="8" spans="1:34" s="144" customFormat="1" ht="23.1" customHeight="1" x14ac:dyDescent="0.25">
      <c r="A8" s="2"/>
      <c r="B8" s="2"/>
      <c r="C8" s="2"/>
      <c r="D8" s="353" t="s">
        <v>831</v>
      </c>
      <c r="E8" s="116">
        <f t="shared" si="2"/>
        <v>2600</v>
      </c>
      <c r="F8" s="117">
        <f t="shared" si="3"/>
        <v>1600</v>
      </c>
      <c r="G8" s="99"/>
      <c r="H8" s="2"/>
      <c r="I8" s="2"/>
      <c r="J8" s="33"/>
      <c r="K8" s="202">
        <f t="shared" si="4"/>
        <v>2600</v>
      </c>
      <c r="L8" s="202">
        <f t="shared" si="5"/>
        <v>1600</v>
      </c>
      <c r="M8" s="51"/>
      <c r="N8" s="13">
        <f t="shared" si="0"/>
        <v>2566.7999999999997</v>
      </c>
      <c r="O8" s="13">
        <f t="shared" si="1"/>
        <v>1562.3999999999999</v>
      </c>
      <c r="P8" s="51"/>
      <c r="Q8" s="398">
        <v>1116</v>
      </c>
      <c r="R8" s="398">
        <v>600</v>
      </c>
      <c r="S8" s="371">
        <v>600</v>
      </c>
      <c r="T8" s="300">
        <v>600</v>
      </c>
      <c r="U8" s="289">
        <v>600</v>
      </c>
      <c r="V8" s="277">
        <v>600</v>
      </c>
      <c r="W8" s="208">
        <v>600</v>
      </c>
      <c r="X8" s="208">
        <v>600</v>
      </c>
      <c r="Y8" s="208">
        <v>600</v>
      </c>
      <c r="Z8" s="208">
        <v>600</v>
      </c>
      <c r="AA8" s="208">
        <v>600</v>
      </c>
      <c r="AB8" s="208">
        <v>202.824375</v>
      </c>
      <c r="AC8" s="208">
        <v>202.824375</v>
      </c>
      <c r="AD8" s="190">
        <v>162.2595</v>
      </c>
      <c r="AE8" s="312"/>
      <c r="AG8" s="34"/>
      <c r="AH8" s="34"/>
    </row>
    <row r="9" spans="1:34" s="144" customFormat="1" ht="23.1" customHeight="1" x14ac:dyDescent="0.25">
      <c r="A9" s="2"/>
      <c r="B9" s="2"/>
      <c r="C9" s="2"/>
      <c r="D9" s="353" t="s">
        <v>830</v>
      </c>
      <c r="E9" s="116">
        <f t="shared" si="2"/>
        <v>2150</v>
      </c>
      <c r="F9" s="117">
        <f t="shared" si="3"/>
        <v>1350</v>
      </c>
      <c r="G9" s="99"/>
      <c r="H9" s="2"/>
      <c r="I9" s="2"/>
      <c r="J9" s="33"/>
      <c r="K9" s="202">
        <f t="shared" si="4"/>
        <v>2150</v>
      </c>
      <c r="L9" s="202">
        <f t="shared" si="5"/>
        <v>1350</v>
      </c>
      <c r="M9" s="51"/>
      <c r="N9" s="13">
        <f t="shared" si="0"/>
        <v>2143.6</v>
      </c>
      <c r="O9" s="13">
        <f t="shared" si="1"/>
        <v>1304.8</v>
      </c>
      <c r="P9" s="51"/>
      <c r="Q9" s="398">
        <v>932</v>
      </c>
      <c r="R9" s="398">
        <v>460</v>
      </c>
      <c r="S9" s="371">
        <v>460</v>
      </c>
      <c r="T9" s="300">
        <v>460</v>
      </c>
      <c r="U9" s="289">
        <v>460</v>
      </c>
      <c r="V9" s="277">
        <v>460</v>
      </c>
      <c r="W9" s="208">
        <v>460</v>
      </c>
      <c r="X9" s="208">
        <v>460</v>
      </c>
      <c r="Y9" s="208">
        <v>460</v>
      </c>
      <c r="Z9" s="208">
        <v>460</v>
      </c>
      <c r="AA9" s="208">
        <v>460</v>
      </c>
      <c r="AB9" s="208"/>
      <c r="AC9" s="208"/>
      <c r="AD9" s="190">
        <v>194.71140000000003</v>
      </c>
      <c r="AE9" s="312"/>
      <c r="AG9" s="34"/>
      <c r="AH9" s="34"/>
    </row>
    <row r="10" spans="1:34" s="144" customFormat="1" ht="23.1" customHeight="1" x14ac:dyDescent="0.25">
      <c r="A10" s="2"/>
      <c r="B10" s="2"/>
      <c r="C10" s="2"/>
      <c r="D10" s="353" t="s">
        <v>829</v>
      </c>
      <c r="E10" s="116">
        <f t="shared" si="2"/>
        <v>3250</v>
      </c>
      <c r="F10" s="117">
        <f t="shared" si="3"/>
        <v>2000</v>
      </c>
      <c r="G10" s="99"/>
      <c r="H10" s="2"/>
      <c r="I10" s="2"/>
      <c r="J10" s="33"/>
      <c r="K10" s="202">
        <f t="shared" si="4"/>
        <v>3250</v>
      </c>
      <c r="L10" s="202">
        <f t="shared" si="5"/>
        <v>2000</v>
      </c>
      <c r="M10" s="51"/>
      <c r="N10" s="13">
        <f t="shared" si="0"/>
        <v>3213.1</v>
      </c>
      <c r="O10" s="13">
        <f t="shared" si="1"/>
        <v>1955.8</v>
      </c>
      <c r="P10" s="51"/>
      <c r="Q10" s="398">
        <v>1397</v>
      </c>
      <c r="R10" s="398">
        <v>690</v>
      </c>
      <c r="S10" s="371">
        <v>690</v>
      </c>
      <c r="T10" s="300">
        <v>690</v>
      </c>
      <c r="U10" s="289">
        <v>690</v>
      </c>
      <c r="V10" s="277">
        <v>690</v>
      </c>
      <c r="W10" s="208">
        <v>690</v>
      </c>
      <c r="X10" s="208">
        <v>690</v>
      </c>
      <c r="Y10" s="208">
        <v>690</v>
      </c>
      <c r="Z10" s="208">
        <v>690</v>
      </c>
      <c r="AA10" s="208">
        <v>690</v>
      </c>
      <c r="AB10" s="208">
        <v>243.38925000000003</v>
      </c>
      <c r="AC10" s="208">
        <v>243.38925000000003</v>
      </c>
      <c r="AD10" s="190">
        <v>194.71140000000003</v>
      </c>
      <c r="AE10" s="312"/>
      <c r="AG10" s="34"/>
      <c r="AH10" s="34"/>
    </row>
    <row r="11" spans="1:34" s="144" customFormat="1" ht="23.1" customHeight="1" x14ac:dyDescent="0.25">
      <c r="A11" s="2"/>
      <c r="B11" s="2"/>
      <c r="C11" s="2"/>
      <c r="D11" s="353" t="s">
        <v>828</v>
      </c>
      <c r="E11" s="116">
        <f t="shared" si="2"/>
        <v>2400</v>
      </c>
      <c r="F11" s="117">
        <f t="shared" si="3"/>
        <v>1450</v>
      </c>
      <c r="G11" s="99"/>
      <c r="H11" s="2"/>
      <c r="I11" s="2"/>
      <c r="J11" s="33"/>
      <c r="K11" s="202">
        <f t="shared" si="4"/>
        <v>2400</v>
      </c>
      <c r="L11" s="202">
        <f t="shared" si="5"/>
        <v>1450</v>
      </c>
      <c r="M11" s="51"/>
      <c r="N11" s="13">
        <f t="shared" si="0"/>
        <v>2380.5</v>
      </c>
      <c r="O11" s="13">
        <f t="shared" si="1"/>
        <v>1449</v>
      </c>
      <c r="P11" s="51"/>
      <c r="Q11" s="398">
        <v>1035</v>
      </c>
      <c r="R11" s="398">
        <v>500</v>
      </c>
      <c r="S11" s="371">
        <v>500</v>
      </c>
      <c r="T11" s="300">
        <v>500</v>
      </c>
      <c r="U11" s="289">
        <v>500</v>
      </c>
      <c r="V11" s="277">
        <v>500</v>
      </c>
      <c r="W11" s="208">
        <v>500</v>
      </c>
      <c r="X11" s="208">
        <v>500</v>
      </c>
      <c r="Y11" s="208">
        <v>500</v>
      </c>
      <c r="Z11" s="208">
        <v>500</v>
      </c>
      <c r="AA11" s="208">
        <v>500</v>
      </c>
      <c r="AB11" s="208"/>
      <c r="AC11" s="208"/>
      <c r="AD11" s="190">
        <v>216.346</v>
      </c>
      <c r="AE11" s="312"/>
      <c r="AG11" s="34"/>
      <c r="AH11" s="34"/>
    </row>
    <row r="12" spans="1:34" s="144" customFormat="1" ht="23.1" customHeight="1" thickBot="1" x14ac:dyDescent="0.3">
      <c r="A12" s="2"/>
      <c r="B12" s="2"/>
      <c r="C12" s="2"/>
      <c r="D12" s="355" t="s">
        <v>827</v>
      </c>
      <c r="E12" s="116">
        <f t="shared" si="2"/>
        <v>3600</v>
      </c>
      <c r="F12" s="117">
        <f t="shared" si="3"/>
        <v>2200</v>
      </c>
      <c r="G12" s="99"/>
      <c r="H12" s="2"/>
      <c r="I12" s="2"/>
      <c r="J12" s="33"/>
      <c r="K12" s="202">
        <f t="shared" si="4"/>
        <v>3600</v>
      </c>
      <c r="L12" s="202">
        <f t="shared" si="5"/>
        <v>2200</v>
      </c>
      <c r="M12" s="51"/>
      <c r="N12" s="13">
        <f t="shared" si="0"/>
        <v>3571.8999999999996</v>
      </c>
      <c r="O12" s="13">
        <f t="shared" si="1"/>
        <v>2174.1999999999998</v>
      </c>
      <c r="P12" s="51"/>
      <c r="Q12" s="398">
        <v>1553</v>
      </c>
      <c r="R12" s="398">
        <v>750</v>
      </c>
      <c r="S12" s="371">
        <v>750</v>
      </c>
      <c r="T12" s="300">
        <v>750</v>
      </c>
      <c r="U12" s="289">
        <v>750</v>
      </c>
      <c r="V12" s="277">
        <v>750</v>
      </c>
      <c r="W12" s="208">
        <v>750</v>
      </c>
      <c r="X12" s="208">
        <v>750</v>
      </c>
      <c r="Y12" s="208">
        <v>750</v>
      </c>
      <c r="Z12" s="208">
        <v>750</v>
      </c>
      <c r="AA12" s="208">
        <v>750</v>
      </c>
      <c r="AB12" s="208">
        <v>270.4325</v>
      </c>
      <c r="AC12" s="208">
        <v>270.4325</v>
      </c>
      <c r="AD12" s="190">
        <v>216.346</v>
      </c>
      <c r="AE12" s="312"/>
      <c r="AG12" s="34"/>
      <c r="AH12" s="34"/>
    </row>
    <row r="13" spans="1:34" s="144" customFormat="1" ht="23.1" customHeight="1" x14ac:dyDescent="0.25">
      <c r="A13" s="2"/>
      <c r="B13" s="2"/>
      <c r="C13" s="2"/>
      <c r="D13" s="354" t="s">
        <v>826</v>
      </c>
      <c r="E13" s="116">
        <f t="shared" si="2"/>
        <v>3200</v>
      </c>
      <c r="F13" s="117">
        <f t="shared" si="3"/>
        <v>1950</v>
      </c>
      <c r="G13" s="99"/>
      <c r="H13" s="2"/>
      <c r="I13" s="2"/>
      <c r="J13" s="33"/>
      <c r="K13" s="202">
        <f t="shared" si="4"/>
        <v>3200</v>
      </c>
      <c r="L13" s="202">
        <f t="shared" si="5"/>
        <v>1950</v>
      </c>
      <c r="M13" s="51"/>
      <c r="N13" s="13">
        <f t="shared" si="0"/>
        <v>3173.9999999999995</v>
      </c>
      <c r="O13" s="13">
        <f t="shared" si="1"/>
        <v>1931.9999999999998</v>
      </c>
      <c r="P13" s="51"/>
      <c r="Q13" s="398">
        <v>1380</v>
      </c>
      <c r="R13" s="398">
        <v>800</v>
      </c>
      <c r="S13" s="371">
        <v>800</v>
      </c>
      <c r="T13" s="300">
        <v>800</v>
      </c>
      <c r="U13" s="289">
        <v>800</v>
      </c>
      <c r="V13" s="277">
        <v>800</v>
      </c>
      <c r="W13" s="208">
        <v>800</v>
      </c>
      <c r="X13" s="208">
        <v>800</v>
      </c>
      <c r="Y13" s="208">
        <v>800</v>
      </c>
      <c r="Z13" s="208">
        <v>800</v>
      </c>
      <c r="AA13" s="208">
        <v>800</v>
      </c>
      <c r="AB13" s="208"/>
      <c r="AC13" s="208"/>
      <c r="AD13" s="190">
        <v>216.346</v>
      </c>
      <c r="AE13" s="312"/>
      <c r="AG13" s="34"/>
      <c r="AH13" s="34"/>
    </row>
    <row r="14" spans="1:34" s="144" customFormat="1" ht="23.1" customHeight="1" x14ac:dyDescent="0.25">
      <c r="A14" s="2"/>
      <c r="B14" s="2"/>
      <c r="C14" s="2"/>
      <c r="D14" s="353" t="s">
        <v>825</v>
      </c>
      <c r="E14" s="116">
        <f t="shared" si="2"/>
        <v>4800</v>
      </c>
      <c r="F14" s="117">
        <f t="shared" si="3"/>
        <v>2900</v>
      </c>
      <c r="G14" s="99"/>
      <c r="H14" s="2"/>
      <c r="I14" s="2"/>
      <c r="J14" s="33"/>
      <c r="K14" s="202">
        <f t="shared" si="4"/>
        <v>4800</v>
      </c>
      <c r="L14" s="202">
        <f t="shared" si="5"/>
        <v>2900</v>
      </c>
      <c r="M14" s="51"/>
      <c r="N14" s="13">
        <f t="shared" si="0"/>
        <v>4761</v>
      </c>
      <c r="O14" s="13">
        <f t="shared" si="1"/>
        <v>2898</v>
      </c>
      <c r="P14" s="51"/>
      <c r="Q14" s="398">
        <v>2070</v>
      </c>
      <c r="R14" s="398">
        <v>1200</v>
      </c>
      <c r="S14" s="371">
        <v>1200</v>
      </c>
      <c r="T14" s="300">
        <v>1200</v>
      </c>
      <c r="U14" s="289">
        <v>1200</v>
      </c>
      <c r="V14" s="277">
        <v>1200</v>
      </c>
      <c r="W14" s="208">
        <v>1200</v>
      </c>
      <c r="X14" s="208">
        <v>1200</v>
      </c>
      <c r="Y14" s="208">
        <v>1200</v>
      </c>
      <c r="Z14" s="208">
        <v>1200</v>
      </c>
      <c r="AA14" s="208">
        <v>1200</v>
      </c>
      <c r="AB14" s="208"/>
      <c r="AC14" s="208"/>
      <c r="AD14" s="190">
        <v>216.346</v>
      </c>
      <c r="AE14" s="312"/>
      <c r="AG14" s="34"/>
      <c r="AH14" s="34"/>
    </row>
    <row r="15" spans="1:34" s="144" customFormat="1" ht="20.100000000000001" customHeight="1" x14ac:dyDescent="0.25">
      <c r="A15" s="2"/>
      <c r="B15" s="2"/>
      <c r="C15" s="2"/>
      <c r="D15" s="136"/>
      <c r="E15" s="138"/>
      <c r="F15" s="139"/>
      <c r="G15" s="99"/>
      <c r="H15" s="2"/>
      <c r="I15" s="2"/>
      <c r="J15" s="33"/>
      <c r="K15" s="202"/>
      <c r="L15" s="202"/>
      <c r="M15" s="51"/>
      <c r="N15" s="13"/>
      <c r="O15" s="13"/>
      <c r="P15" s="51"/>
      <c r="Q15" s="398"/>
      <c r="R15" s="398"/>
      <c r="S15" s="371"/>
      <c r="T15" s="300"/>
      <c r="U15" s="289"/>
      <c r="V15" s="277"/>
      <c r="W15" s="208"/>
      <c r="X15" s="208"/>
      <c r="Y15" s="208"/>
      <c r="Z15" s="208"/>
      <c r="AA15" s="208"/>
      <c r="AB15" s="208"/>
      <c r="AC15" s="208"/>
      <c r="AD15" s="190"/>
      <c r="AE15" s="312"/>
      <c r="AG15" s="34"/>
      <c r="AH15" s="34"/>
    </row>
    <row r="16" spans="1:34" s="144" customFormat="1" ht="23.1" customHeight="1" x14ac:dyDescent="0.25">
      <c r="A16" s="2"/>
      <c r="B16" s="2"/>
      <c r="C16" s="2"/>
      <c r="D16" s="615" t="s">
        <v>711</v>
      </c>
      <c r="E16" s="615"/>
      <c r="F16" s="615"/>
      <c r="G16" s="615"/>
      <c r="H16" s="615"/>
      <c r="I16" s="622"/>
      <c r="J16" s="34"/>
      <c r="K16" s="202"/>
      <c r="L16" s="202"/>
      <c r="M16" s="2"/>
      <c r="N16" s="13"/>
      <c r="O16" s="13"/>
      <c r="P16" s="2"/>
      <c r="Q16" s="398"/>
      <c r="R16" s="398"/>
      <c r="S16" s="333"/>
      <c r="T16" s="333"/>
      <c r="U16" s="330"/>
      <c r="V16" s="277"/>
      <c r="W16" s="208"/>
      <c r="X16" s="208"/>
      <c r="Y16" s="208"/>
      <c r="Z16" s="208"/>
      <c r="AA16" s="208"/>
      <c r="AB16" s="208"/>
      <c r="AC16" s="208"/>
      <c r="AD16" s="53"/>
      <c r="AE16" s="312"/>
      <c r="AG16" s="34"/>
      <c r="AH16" s="34"/>
    </row>
    <row r="17" spans="1:34" s="144" customFormat="1" ht="23.1" customHeight="1" x14ac:dyDescent="0.25">
      <c r="A17" s="2"/>
      <c r="B17" s="2"/>
      <c r="C17" s="2"/>
      <c r="D17" s="352" t="s">
        <v>818</v>
      </c>
      <c r="E17" s="138"/>
      <c r="F17" s="139"/>
      <c r="G17" s="101"/>
      <c r="H17" s="2"/>
      <c r="I17" s="2"/>
      <c r="J17" s="33"/>
      <c r="K17" s="202"/>
      <c r="L17" s="202"/>
      <c r="M17" s="51"/>
      <c r="N17" s="13"/>
      <c r="O17" s="13"/>
      <c r="P17" s="51"/>
      <c r="Q17" s="398"/>
      <c r="R17" s="398"/>
      <c r="S17" s="371"/>
      <c r="T17" s="300"/>
      <c r="U17" s="289"/>
      <c r="V17" s="277"/>
      <c r="W17" s="208"/>
      <c r="X17" s="208"/>
      <c r="Y17" s="208"/>
      <c r="Z17" s="208"/>
      <c r="AA17" s="208"/>
      <c r="AB17" s="208"/>
      <c r="AC17" s="208"/>
      <c r="AD17" s="53"/>
      <c r="AE17" s="312"/>
      <c r="AG17" s="34"/>
      <c r="AH17" s="34"/>
    </row>
    <row r="18" spans="1:34" s="144" customFormat="1" ht="23.1" customHeight="1" x14ac:dyDescent="0.25">
      <c r="A18" s="2"/>
      <c r="B18" s="2"/>
      <c r="C18" s="233">
        <v>45196</v>
      </c>
      <c r="D18" s="4" t="s">
        <v>819</v>
      </c>
      <c r="E18" s="116">
        <f t="shared" ref="E18" si="6">K18</f>
        <v>18550</v>
      </c>
      <c r="F18" s="117">
        <f t="shared" ref="F18" si="7">L18</f>
        <v>11300</v>
      </c>
      <c r="G18" s="101"/>
      <c r="H18" s="2" t="e" vm="1">
        <v>#VALUE!</v>
      </c>
      <c r="I18" s="2"/>
      <c r="J18" s="33"/>
      <c r="K18" s="202">
        <f t="shared" ref="K18" si="8">MROUND(N18+25,50)</f>
        <v>18550</v>
      </c>
      <c r="L18" s="202">
        <f t="shared" ref="L18" si="9">MROUND(O18+25,50)</f>
        <v>11300</v>
      </c>
      <c r="M18" s="51"/>
      <c r="N18" s="13">
        <f>Q18*2.3</f>
        <v>18515</v>
      </c>
      <c r="O18" s="13">
        <f t="shared" ref="O18:O33" si="10">Q18*1.4</f>
        <v>11270</v>
      </c>
      <c r="P18" s="51"/>
      <c r="Q18" s="424">
        <v>8050</v>
      </c>
      <c r="R18" s="398">
        <v>2700</v>
      </c>
      <c r="S18" s="371">
        <v>2700</v>
      </c>
      <c r="T18" s="300">
        <v>2700</v>
      </c>
      <c r="U18" s="289">
        <v>2700</v>
      </c>
      <c r="V18" s="277">
        <v>2700</v>
      </c>
      <c r="W18" s="208">
        <v>2700</v>
      </c>
      <c r="X18" s="208">
        <v>2700</v>
      </c>
      <c r="Y18" s="208">
        <v>2700</v>
      </c>
      <c r="Z18" s="208">
        <v>2700</v>
      </c>
      <c r="AA18" s="208">
        <v>2700</v>
      </c>
      <c r="AB18" s="208"/>
      <c r="AC18" s="208"/>
      <c r="AD18" s="190">
        <v>2249.9983999999999</v>
      </c>
      <c r="AE18" s="312"/>
      <c r="AG18" s="34"/>
      <c r="AH18" s="34"/>
    </row>
    <row r="19" spans="1:34" s="144" customFormat="1" ht="23.1" customHeight="1" x14ac:dyDescent="0.25">
      <c r="A19" s="2"/>
      <c r="B19" s="2"/>
      <c r="C19" s="2"/>
      <c r="D19" s="4" t="s">
        <v>821</v>
      </c>
      <c r="E19" s="116">
        <f t="shared" ref="E19:E20" si="11">K19</f>
        <v>27800</v>
      </c>
      <c r="F19" s="117">
        <f t="shared" ref="F19:F20" si="12">L19</f>
        <v>16950</v>
      </c>
      <c r="G19" s="101"/>
      <c r="H19" s="2" t="e" vm="2">
        <v>#VALUE!</v>
      </c>
      <c r="I19" s="2"/>
      <c r="J19" s="33"/>
      <c r="K19" s="202">
        <f t="shared" ref="K19:K20" si="13">MROUND(N19+25,50)</f>
        <v>27800</v>
      </c>
      <c r="L19" s="202">
        <f t="shared" ref="L19:L20" si="14">MROUND(O19+25,50)</f>
        <v>16950</v>
      </c>
      <c r="M19" s="51"/>
      <c r="N19" s="13">
        <f>Q19*2.3</f>
        <v>27772.499999999996</v>
      </c>
      <c r="O19" s="13">
        <f>Q19*1.4</f>
        <v>16905</v>
      </c>
      <c r="P19" s="51"/>
      <c r="Q19" s="424">
        <v>12075</v>
      </c>
      <c r="R19" s="398">
        <v>4050</v>
      </c>
      <c r="S19" s="371">
        <v>4050</v>
      </c>
      <c r="T19" s="300">
        <v>4050</v>
      </c>
      <c r="U19" s="289">
        <v>4050</v>
      </c>
      <c r="V19" s="277">
        <v>4050</v>
      </c>
      <c r="W19" s="208">
        <v>4050</v>
      </c>
      <c r="X19" s="208">
        <v>4050</v>
      </c>
      <c r="Y19" s="208">
        <v>4050</v>
      </c>
      <c r="Z19" s="208">
        <v>4050</v>
      </c>
      <c r="AA19" s="208">
        <v>4050</v>
      </c>
      <c r="AB19" s="208">
        <v>2812.498</v>
      </c>
      <c r="AC19" s="208">
        <v>2812.498</v>
      </c>
      <c r="AD19" s="190">
        <v>2249.9983999999999</v>
      </c>
      <c r="AE19" s="312"/>
      <c r="AG19" s="34"/>
      <c r="AH19" s="34"/>
    </row>
    <row r="20" spans="1:34" s="144" customFormat="1" ht="23.1" customHeight="1" x14ac:dyDescent="0.25">
      <c r="A20" s="2"/>
      <c r="B20" s="2"/>
      <c r="C20" s="2"/>
      <c r="D20" s="4" t="s">
        <v>820</v>
      </c>
      <c r="E20" s="116">
        <f t="shared" si="11"/>
        <v>55550</v>
      </c>
      <c r="F20" s="117">
        <f t="shared" si="12"/>
        <v>33850</v>
      </c>
      <c r="G20" s="101"/>
      <c r="H20" s="2" t="e" vm="3">
        <v>#VALUE!</v>
      </c>
      <c r="I20" s="2"/>
      <c r="J20" s="33"/>
      <c r="K20" s="202">
        <f t="shared" si="13"/>
        <v>55550</v>
      </c>
      <c r="L20" s="202">
        <f t="shared" si="14"/>
        <v>33850</v>
      </c>
      <c r="M20" s="51"/>
      <c r="N20" s="13">
        <f>Q20*2.3</f>
        <v>55544.999999999993</v>
      </c>
      <c r="O20" s="13">
        <f>Q20*1.4</f>
        <v>33810</v>
      </c>
      <c r="P20" s="51"/>
      <c r="Q20" s="424">
        <v>24150</v>
      </c>
      <c r="R20" s="405">
        <v>8100</v>
      </c>
      <c r="S20" s="372">
        <v>8100</v>
      </c>
      <c r="T20" s="301">
        <v>8100</v>
      </c>
      <c r="U20" s="290">
        <v>8100</v>
      </c>
      <c r="V20" s="278">
        <v>8100</v>
      </c>
      <c r="W20" s="208">
        <v>4050</v>
      </c>
      <c r="X20" s="208">
        <v>4050</v>
      </c>
      <c r="Y20" s="208">
        <v>4050</v>
      </c>
      <c r="Z20" s="208">
        <v>4050</v>
      </c>
      <c r="AA20" s="208">
        <v>4050</v>
      </c>
      <c r="AB20" s="208">
        <v>2812.498</v>
      </c>
      <c r="AC20" s="208">
        <v>2812.498</v>
      </c>
      <c r="AD20" s="190">
        <v>2249.9983999999999</v>
      </c>
      <c r="AE20" s="312"/>
      <c r="AG20" s="34"/>
      <c r="AH20" s="34"/>
    </row>
    <row r="21" spans="1:34" s="144" customFormat="1" ht="15" customHeight="1" x14ac:dyDescent="0.25">
      <c r="A21" s="2"/>
      <c r="B21" s="2"/>
      <c r="C21" s="2"/>
      <c r="D21" s="136"/>
      <c r="E21" s="138"/>
      <c r="F21" s="139"/>
      <c r="G21" s="101"/>
      <c r="H21" s="2"/>
      <c r="I21" s="2"/>
      <c r="J21" s="33"/>
      <c r="K21" s="202"/>
      <c r="L21" s="202"/>
      <c r="M21" s="51"/>
      <c r="N21" s="13"/>
      <c r="O21" s="13"/>
      <c r="P21" s="51"/>
      <c r="Q21" s="405"/>
      <c r="R21" s="405"/>
      <c r="S21" s="372"/>
      <c r="T21" s="301"/>
      <c r="U21" s="290"/>
      <c r="V21" s="278"/>
      <c r="W21" s="208"/>
      <c r="X21" s="208"/>
      <c r="Y21" s="208"/>
      <c r="Z21" s="208"/>
      <c r="AA21" s="208"/>
      <c r="AB21" s="208"/>
      <c r="AC21" s="208"/>
      <c r="AD21" s="190"/>
      <c r="AE21" s="312"/>
      <c r="AG21" s="34"/>
      <c r="AH21" s="34"/>
    </row>
    <row r="22" spans="1:34" s="144" customFormat="1" ht="23.1" customHeight="1" x14ac:dyDescent="0.25">
      <c r="A22" s="2"/>
      <c r="B22" s="2"/>
      <c r="C22" s="2"/>
      <c r="D22" s="352" t="s">
        <v>822</v>
      </c>
      <c r="E22" s="138"/>
      <c r="F22" s="139"/>
      <c r="G22" s="101"/>
      <c r="H22" s="2"/>
      <c r="I22" s="2"/>
      <c r="J22" s="33"/>
      <c r="K22" s="202"/>
      <c r="L22" s="202"/>
      <c r="M22" s="51"/>
      <c r="N22" s="13"/>
      <c r="O22" s="13"/>
      <c r="P22" s="51"/>
      <c r="Q22" s="405"/>
      <c r="R22" s="405"/>
      <c r="S22" s="372"/>
      <c r="T22" s="301"/>
      <c r="U22" s="290"/>
      <c r="V22" s="278"/>
      <c r="W22" s="208"/>
      <c r="X22" s="208"/>
      <c r="Y22" s="208"/>
      <c r="Z22" s="208"/>
      <c r="AA22" s="208"/>
      <c r="AB22" s="208"/>
      <c r="AC22" s="208"/>
      <c r="AD22" s="190"/>
      <c r="AE22" s="312"/>
      <c r="AG22" s="34"/>
      <c r="AH22" s="34"/>
    </row>
    <row r="23" spans="1:34" s="144" customFormat="1" ht="23.1" customHeight="1" x14ac:dyDescent="0.25">
      <c r="A23" s="2"/>
      <c r="B23" s="2"/>
      <c r="C23" s="2"/>
      <c r="D23" s="4" t="s">
        <v>819</v>
      </c>
      <c r="E23" s="116">
        <f t="shared" ref="E23:E25" si="15">K23</f>
        <v>27800</v>
      </c>
      <c r="F23" s="117">
        <f t="shared" ref="F23:F25" si="16">L23</f>
        <v>16950</v>
      </c>
      <c r="G23" s="101"/>
      <c r="H23" s="2" t="e" vm="1">
        <v>#VALUE!</v>
      </c>
      <c r="I23" s="196"/>
      <c r="J23" s="33"/>
      <c r="K23" s="202">
        <f t="shared" ref="K23:K25" si="17">MROUND(N23+25,50)</f>
        <v>27800</v>
      </c>
      <c r="L23" s="202">
        <f t="shared" ref="L23:L25" si="18">MROUND(O23+25,50)</f>
        <v>16950</v>
      </c>
      <c r="M23" s="51"/>
      <c r="N23" s="13">
        <f t="shared" ref="N23:N33" si="19">Q23*2.3</f>
        <v>27772.499999999996</v>
      </c>
      <c r="O23" s="13">
        <f t="shared" si="10"/>
        <v>16905</v>
      </c>
      <c r="P23" s="51"/>
      <c r="Q23" s="424">
        <v>12075</v>
      </c>
      <c r="R23" s="398">
        <v>4050</v>
      </c>
      <c r="S23" s="371">
        <v>4050</v>
      </c>
      <c r="T23" s="300">
        <v>4050</v>
      </c>
      <c r="U23" s="289">
        <v>4050</v>
      </c>
      <c r="V23" s="277">
        <v>4050</v>
      </c>
      <c r="W23" s="208">
        <v>4050</v>
      </c>
      <c r="X23" s="208">
        <v>4050</v>
      </c>
      <c r="Y23" s="208">
        <v>4050</v>
      </c>
      <c r="Z23" s="208">
        <v>4050</v>
      </c>
      <c r="AA23" s="208">
        <v>4050</v>
      </c>
      <c r="AB23" s="208"/>
      <c r="AC23" s="208"/>
      <c r="AD23" s="190">
        <v>3374.9976000000001</v>
      </c>
      <c r="AE23" s="312"/>
      <c r="AG23" s="34"/>
      <c r="AH23" s="34"/>
    </row>
    <row r="24" spans="1:34" s="144" customFormat="1" ht="23.1" customHeight="1" x14ac:dyDescent="0.25">
      <c r="A24" s="2"/>
      <c r="B24" s="2"/>
      <c r="C24" s="2"/>
      <c r="D24" s="4" t="s">
        <v>821</v>
      </c>
      <c r="E24" s="116">
        <f t="shared" si="15"/>
        <v>41700</v>
      </c>
      <c r="F24" s="117">
        <f t="shared" si="16"/>
        <v>25400</v>
      </c>
      <c r="G24" s="99"/>
      <c r="H24" s="2" t="e" vm="2">
        <v>#VALUE!</v>
      </c>
      <c r="I24" s="196"/>
      <c r="J24" s="33"/>
      <c r="K24" s="202">
        <f t="shared" si="17"/>
        <v>41700</v>
      </c>
      <c r="L24" s="202">
        <f t="shared" si="18"/>
        <v>25400</v>
      </c>
      <c r="M24" s="51"/>
      <c r="N24" s="13">
        <f>Q24*2.3</f>
        <v>41659.899999999994</v>
      </c>
      <c r="O24" s="13">
        <f>Q24*1.4</f>
        <v>25358.199999999997</v>
      </c>
      <c r="P24" s="51"/>
      <c r="Q24" s="424">
        <v>18113</v>
      </c>
      <c r="R24" s="398">
        <v>6075</v>
      </c>
      <c r="S24" s="371">
        <v>6075</v>
      </c>
      <c r="T24" s="300">
        <v>6075</v>
      </c>
      <c r="U24" s="289">
        <v>6075</v>
      </c>
      <c r="V24" s="277">
        <v>6075</v>
      </c>
      <c r="W24" s="208">
        <v>6075</v>
      </c>
      <c r="X24" s="208">
        <v>6075</v>
      </c>
      <c r="Y24" s="208">
        <v>6075</v>
      </c>
      <c r="Z24" s="208">
        <v>6075</v>
      </c>
      <c r="AA24" s="208">
        <v>6075</v>
      </c>
      <c r="AB24" s="208">
        <v>4218.7470000000003</v>
      </c>
      <c r="AC24" s="208">
        <v>4218.7470000000003</v>
      </c>
      <c r="AD24" s="190">
        <v>3374.9976000000001</v>
      </c>
      <c r="AE24" s="312"/>
      <c r="AG24" s="34"/>
      <c r="AH24" s="34"/>
    </row>
    <row r="25" spans="1:34" s="144" customFormat="1" ht="23.1" customHeight="1" x14ac:dyDescent="0.25">
      <c r="A25" s="2"/>
      <c r="B25" s="2"/>
      <c r="C25" s="2"/>
      <c r="D25" s="4" t="s">
        <v>820</v>
      </c>
      <c r="E25" s="116">
        <f t="shared" si="15"/>
        <v>83350</v>
      </c>
      <c r="F25" s="117">
        <f t="shared" si="16"/>
        <v>50750</v>
      </c>
      <c r="G25" s="99"/>
      <c r="H25" s="2" t="e" vm="3">
        <v>#VALUE!</v>
      </c>
      <c r="I25" s="196"/>
      <c r="J25" s="33"/>
      <c r="K25" s="202">
        <f t="shared" si="17"/>
        <v>83350</v>
      </c>
      <c r="L25" s="202">
        <f t="shared" si="18"/>
        <v>50750</v>
      </c>
      <c r="M25" s="51"/>
      <c r="N25" s="13">
        <f>Q25*2.3</f>
        <v>83317.5</v>
      </c>
      <c r="O25" s="13">
        <f>Q25*1.4</f>
        <v>50715</v>
      </c>
      <c r="P25" s="51"/>
      <c r="Q25" s="424">
        <v>36225</v>
      </c>
      <c r="R25" s="405">
        <v>12150</v>
      </c>
      <c r="S25" s="372">
        <v>12150</v>
      </c>
      <c r="T25" s="301">
        <v>12150</v>
      </c>
      <c r="U25" s="290">
        <v>12150</v>
      </c>
      <c r="V25" s="278">
        <v>12150</v>
      </c>
      <c r="W25" s="208">
        <v>6075</v>
      </c>
      <c r="X25" s="208">
        <v>6075</v>
      </c>
      <c r="Y25" s="208">
        <v>6075</v>
      </c>
      <c r="Z25" s="208">
        <v>6075</v>
      </c>
      <c r="AA25" s="208">
        <v>6075</v>
      </c>
      <c r="AB25" s="208">
        <v>4218.7470000000003</v>
      </c>
      <c r="AC25" s="208">
        <v>4218.7470000000003</v>
      </c>
      <c r="AD25" s="190">
        <v>3374.9976000000001</v>
      </c>
      <c r="AE25" s="312"/>
      <c r="AG25" s="34"/>
      <c r="AH25" s="34"/>
    </row>
    <row r="26" spans="1:34" s="144" customFormat="1" ht="15" customHeight="1" x14ac:dyDescent="0.25">
      <c r="A26" s="2"/>
      <c r="B26" s="2"/>
      <c r="C26" s="2"/>
      <c r="D26" s="136"/>
      <c r="E26" s="138"/>
      <c r="F26" s="139"/>
      <c r="G26" s="99"/>
      <c r="H26" s="2"/>
      <c r="I26" s="196"/>
      <c r="J26" s="33"/>
      <c r="K26" s="202"/>
      <c r="L26" s="202"/>
      <c r="M26" s="51"/>
      <c r="N26" s="13"/>
      <c r="O26" s="13"/>
      <c r="P26" s="51"/>
      <c r="Q26" s="424"/>
      <c r="R26" s="405"/>
      <c r="S26" s="372"/>
      <c r="T26" s="301"/>
      <c r="U26" s="290"/>
      <c r="V26" s="278"/>
      <c r="W26" s="208"/>
      <c r="X26" s="208"/>
      <c r="Y26" s="208"/>
      <c r="Z26" s="208"/>
      <c r="AA26" s="208"/>
      <c r="AB26" s="208"/>
      <c r="AC26" s="208"/>
      <c r="AD26" s="190"/>
      <c r="AE26" s="312"/>
      <c r="AG26" s="34"/>
      <c r="AH26" s="34"/>
    </row>
    <row r="27" spans="1:34" s="144" customFormat="1" ht="23.1" customHeight="1" x14ac:dyDescent="0.25">
      <c r="A27" s="2"/>
      <c r="B27" s="2"/>
      <c r="C27" s="2"/>
      <c r="D27" s="352" t="s">
        <v>823</v>
      </c>
      <c r="E27" s="138"/>
      <c r="F27" s="139"/>
      <c r="G27" s="99"/>
      <c r="H27" s="2"/>
      <c r="I27" s="196"/>
      <c r="J27" s="33"/>
      <c r="K27" s="202"/>
      <c r="L27" s="202"/>
      <c r="M27" s="51"/>
      <c r="N27" s="13"/>
      <c r="O27" s="13"/>
      <c r="P27" s="51"/>
      <c r="Q27" s="424"/>
      <c r="R27" s="405"/>
      <c r="S27" s="372"/>
      <c r="T27" s="301"/>
      <c r="U27" s="290"/>
      <c r="V27" s="278"/>
      <c r="W27" s="208"/>
      <c r="X27" s="208"/>
      <c r="Y27" s="208"/>
      <c r="Z27" s="208"/>
      <c r="AA27" s="208"/>
      <c r="AB27" s="208"/>
      <c r="AC27" s="208"/>
      <c r="AD27" s="190"/>
      <c r="AE27" s="312"/>
      <c r="AG27" s="34"/>
      <c r="AH27" s="34"/>
    </row>
    <row r="28" spans="1:34" s="144" customFormat="1" ht="23.1" customHeight="1" x14ac:dyDescent="0.25">
      <c r="A28" s="2"/>
      <c r="B28" s="2"/>
      <c r="C28" s="2"/>
      <c r="D28" s="4" t="s">
        <v>819</v>
      </c>
      <c r="E28" s="116">
        <f t="shared" ref="E28:E30" si="20">K28</f>
        <v>33350</v>
      </c>
      <c r="F28" s="117">
        <f t="shared" ref="F28:F30" si="21">L28</f>
        <v>20300</v>
      </c>
      <c r="G28" s="101"/>
      <c r="H28" s="2" t="e" vm="1">
        <v>#VALUE!</v>
      </c>
      <c r="I28" s="196"/>
      <c r="J28" s="33"/>
      <c r="K28" s="202">
        <f t="shared" ref="K28:K30" si="22">MROUND(N28+25,50)</f>
        <v>33350</v>
      </c>
      <c r="L28" s="202">
        <f t="shared" ref="L28:L30" si="23">MROUND(O28+25,50)</f>
        <v>20300</v>
      </c>
      <c r="M28" s="51"/>
      <c r="N28" s="13">
        <f t="shared" si="19"/>
        <v>33327</v>
      </c>
      <c r="O28" s="13">
        <f t="shared" si="10"/>
        <v>20286</v>
      </c>
      <c r="P28" s="51"/>
      <c r="Q28" s="424">
        <v>14490</v>
      </c>
      <c r="R28" s="398">
        <v>4860</v>
      </c>
      <c r="S28" s="371">
        <v>4860</v>
      </c>
      <c r="T28" s="300">
        <v>4860</v>
      </c>
      <c r="U28" s="289">
        <v>4860</v>
      </c>
      <c r="V28" s="277">
        <v>4860</v>
      </c>
      <c r="W28" s="208">
        <v>4860</v>
      </c>
      <c r="X28" s="208">
        <v>4860</v>
      </c>
      <c r="Y28" s="208">
        <v>4860</v>
      </c>
      <c r="Z28" s="208">
        <v>4860</v>
      </c>
      <c r="AA28" s="208">
        <v>4860</v>
      </c>
      <c r="AB28" s="208"/>
      <c r="AC28" s="208"/>
      <c r="AD28" s="190">
        <v>4049.9971200000005</v>
      </c>
      <c r="AE28" s="312"/>
      <c r="AG28" s="34"/>
      <c r="AH28" s="34"/>
    </row>
    <row r="29" spans="1:34" s="144" customFormat="1" ht="23.1" customHeight="1" x14ac:dyDescent="0.25">
      <c r="A29" s="2"/>
      <c r="B29" s="2"/>
      <c r="C29" s="2"/>
      <c r="D29" s="4" t="s">
        <v>821</v>
      </c>
      <c r="E29" s="116">
        <f t="shared" si="20"/>
        <v>50000</v>
      </c>
      <c r="F29" s="117">
        <f t="shared" si="21"/>
        <v>30450</v>
      </c>
      <c r="G29" s="99"/>
      <c r="H29" s="2" t="e" vm="2">
        <v>#VALUE!</v>
      </c>
      <c r="I29" s="196"/>
      <c r="J29" s="33"/>
      <c r="K29" s="202">
        <f t="shared" si="22"/>
        <v>50000</v>
      </c>
      <c r="L29" s="202">
        <f t="shared" si="23"/>
        <v>30450</v>
      </c>
      <c r="M29" s="51"/>
      <c r="N29" s="13">
        <f>Q29*2.3</f>
        <v>49990.499999999993</v>
      </c>
      <c r="O29" s="13">
        <f>Q29*1.4</f>
        <v>30428.999999999996</v>
      </c>
      <c r="P29" s="51"/>
      <c r="Q29" s="424">
        <v>21735</v>
      </c>
      <c r="R29" s="398">
        <v>7290</v>
      </c>
      <c r="S29" s="371">
        <v>7290</v>
      </c>
      <c r="T29" s="300">
        <v>7290</v>
      </c>
      <c r="U29" s="289">
        <v>7290</v>
      </c>
      <c r="V29" s="277">
        <v>7290</v>
      </c>
      <c r="W29" s="208">
        <v>7290</v>
      </c>
      <c r="X29" s="208">
        <v>7290</v>
      </c>
      <c r="Y29" s="208">
        <v>7290</v>
      </c>
      <c r="Z29" s="208">
        <v>7290</v>
      </c>
      <c r="AA29" s="208">
        <v>7290</v>
      </c>
      <c r="AB29" s="208">
        <v>5062.4964000000009</v>
      </c>
      <c r="AC29" s="208">
        <v>5062.4964000000009</v>
      </c>
      <c r="AD29" s="190">
        <v>4049.9971200000005</v>
      </c>
      <c r="AE29" s="312"/>
      <c r="AG29" s="34"/>
      <c r="AH29" s="34"/>
    </row>
    <row r="30" spans="1:34" s="144" customFormat="1" ht="23.1" customHeight="1" x14ac:dyDescent="0.25">
      <c r="A30" s="2"/>
      <c r="B30" s="2"/>
      <c r="C30" s="2"/>
      <c r="D30" s="4" t="s">
        <v>820</v>
      </c>
      <c r="E30" s="425">
        <f t="shared" si="20"/>
        <v>100000</v>
      </c>
      <c r="F30" s="117">
        <f t="shared" si="21"/>
        <v>60900</v>
      </c>
      <c r="G30" s="99"/>
      <c r="H30" s="2" t="e" vm="3">
        <v>#VALUE!</v>
      </c>
      <c r="I30" s="196"/>
      <c r="J30" s="33"/>
      <c r="K30" s="202">
        <f t="shared" si="22"/>
        <v>100000</v>
      </c>
      <c r="L30" s="202">
        <f t="shared" si="23"/>
        <v>60900</v>
      </c>
      <c r="M30" s="51"/>
      <c r="N30" s="13">
        <f>Q30*2.3</f>
        <v>99980.999999999985</v>
      </c>
      <c r="O30" s="13">
        <f>Q30*1.4</f>
        <v>60857.999999999993</v>
      </c>
      <c r="P30" s="51"/>
      <c r="Q30" s="424">
        <v>43470</v>
      </c>
      <c r="R30" s="405">
        <v>14580</v>
      </c>
      <c r="S30" s="372">
        <v>14580</v>
      </c>
      <c r="T30" s="301">
        <v>14580</v>
      </c>
      <c r="U30" s="290">
        <v>14580</v>
      </c>
      <c r="V30" s="278">
        <v>14580</v>
      </c>
      <c r="W30" s="208">
        <v>7290</v>
      </c>
      <c r="X30" s="208">
        <v>7290</v>
      </c>
      <c r="Y30" s="208">
        <v>7290</v>
      </c>
      <c r="Z30" s="208">
        <v>7290</v>
      </c>
      <c r="AA30" s="208">
        <v>7290</v>
      </c>
      <c r="AB30" s="208">
        <v>5062.4964000000009</v>
      </c>
      <c r="AC30" s="208">
        <v>5062.4964000000009</v>
      </c>
      <c r="AD30" s="190">
        <v>4049.9971200000005</v>
      </c>
      <c r="AE30" s="312"/>
      <c r="AG30" s="34"/>
      <c r="AH30" s="34"/>
    </row>
    <row r="31" spans="1:34" s="144" customFormat="1" ht="15" customHeight="1" x14ac:dyDescent="0.25">
      <c r="A31" s="2"/>
      <c r="B31" s="2"/>
      <c r="C31" s="2"/>
      <c r="D31" s="136"/>
      <c r="E31" s="138"/>
      <c r="F31" s="139"/>
      <c r="G31" s="99"/>
      <c r="H31" s="2"/>
      <c r="I31" s="196"/>
      <c r="J31" s="33"/>
      <c r="K31" s="202"/>
      <c r="L31" s="202"/>
      <c r="M31" s="51"/>
      <c r="N31" s="13"/>
      <c r="O31" s="13"/>
      <c r="P31" s="51"/>
      <c r="Q31" s="424"/>
      <c r="R31" s="405"/>
      <c r="S31" s="372"/>
      <c r="T31" s="301"/>
      <c r="U31" s="290"/>
      <c r="V31" s="278"/>
      <c r="W31" s="208"/>
      <c r="X31" s="208"/>
      <c r="Y31" s="208"/>
      <c r="Z31" s="208"/>
      <c r="AA31" s="208"/>
      <c r="AB31" s="208"/>
      <c r="AC31" s="208"/>
      <c r="AD31" s="190"/>
      <c r="AE31" s="312"/>
      <c r="AG31" s="34"/>
      <c r="AH31" s="34"/>
    </row>
    <row r="32" spans="1:34" s="144" customFormat="1" ht="23.1" customHeight="1" x14ac:dyDescent="0.25">
      <c r="A32" s="2"/>
      <c r="B32" s="2"/>
      <c r="C32" s="2"/>
      <c r="D32" s="352" t="s">
        <v>824</v>
      </c>
      <c r="E32" s="138"/>
      <c r="F32" s="139"/>
      <c r="G32" s="99"/>
      <c r="H32" s="2"/>
      <c r="I32" s="196"/>
      <c r="J32" s="33"/>
      <c r="K32" s="202"/>
      <c r="L32" s="202"/>
      <c r="M32" s="51"/>
      <c r="N32" s="13"/>
      <c r="O32" s="13"/>
      <c r="P32" s="51"/>
      <c r="Q32" s="424"/>
      <c r="R32" s="405"/>
      <c r="S32" s="372"/>
      <c r="T32" s="301"/>
      <c r="U32" s="290"/>
      <c r="V32" s="278"/>
      <c r="W32" s="208"/>
      <c r="X32" s="208"/>
      <c r="Y32" s="208"/>
      <c r="Z32" s="208"/>
      <c r="AA32" s="208"/>
      <c r="AB32" s="208"/>
      <c r="AC32" s="208"/>
      <c r="AD32" s="190"/>
      <c r="AE32" s="312"/>
      <c r="AG32" s="34"/>
      <c r="AH32" s="34"/>
    </row>
    <row r="33" spans="1:34" s="144" customFormat="1" ht="23.1" customHeight="1" x14ac:dyDescent="0.25">
      <c r="A33" s="2"/>
      <c r="B33" s="2"/>
      <c r="C33" s="2"/>
      <c r="D33" s="4" t="s">
        <v>819</v>
      </c>
      <c r="E33" s="116">
        <f t="shared" ref="E33:E35" si="24">K33</f>
        <v>37050</v>
      </c>
      <c r="F33" s="117">
        <f t="shared" ref="F33:F35" si="25">L33</f>
        <v>22550</v>
      </c>
      <c r="G33" s="101"/>
      <c r="H33" s="2" t="e" vm="1">
        <v>#VALUE!</v>
      </c>
      <c r="I33" s="2"/>
      <c r="J33" s="33"/>
      <c r="K33" s="202">
        <f t="shared" ref="K33:K35" si="26">MROUND(N33+25,50)</f>
        <v>37050</v>
      </c>
      <c r="L33" s="202">
        <f t="shared" ref="L33:L35" si="27">MROUND(O33+25,50)</f>
        <v>22550</v>
      </c>
      <c r="M33" s="51"/>
      <c r="N33" s="13">
        <f t="shared" si="19"/>
        <v>37030</v>
      </c>
      <c r="O33" s="13">
        <f t="shared" si="10"/>
        <v>22540</v>
      </c>
      <c r="P33" s="51"/>
      <c r="Q33" s="424">
        <v>16100</v>
      </c>
      <c r="R33" s="398">
        <v>5400</v>
      </c>
      <c r="S33" s="371">
        <v>5400</v>
      </c>
      <c r="T33" s="300">
        <v>5400</v>
      </c>
      <c r="U33" s="289">
        <v>5400</v>
      </c>
      <c r="V33" s="277">
        <v>5400</v>
      </c>
      <c r="W33" s="208">
        <v>5400</v>
      </c>
      <c r="X33" s="208">
        <v>5400</v>
      </c>
      <c r="Y33" s="208">
        <v>5400</v>
      </c>
      <c r="Z33" s="208">
        <v>5400</v>
      </c>
      <c r="AA33" s="208">
        <v>5400</v>
      </c>
      <c r="AB33" s="208"/>
      <c r="AC33" s="208"/>
      <c r="AD33" s="190">
        <v>4499.9967999999999</v>
      </c>
      <c r="AE33" s="312"/>
      <c r="AG33" s="34"/>
      <c r="AH33" s="34"/>
    </row>
    <row r="34" spans="1:34" s="144" customFormat="1" ht="23.1" customHeight="1" x14ac:dyDescent="0.25">
      <c r="A34" s="2"/>
      <c r="B34" s="2"/>
      <c r="C34" s="2"/>
      <c r="D34" s="4" t="s">
        <v>821</v>
      </c>
      <c r="E34" s="116">
        <f t="shared" si="24"/>
        <v>55550</v>
      </c>
      <c r="F34" s="117">
        <f t="shared" si="25"/>
        <v>33850</v>
      </c>
      <c r="G34" s="99"/>
      <c r="H34" s="2" t="e" vm="2">
        <v>#VALUE!</v>
      </c>
      <c r="I34" s="2"/>
      <c r="J34" s="33"/>
      <c r="K34" s="202">
        <f t="shared" si="26"/>
        <v>55550</v>
      </c>
      <c r="L34" s="202">
        <f t="shared" si="27"/>
        <v>33850</v>
      </c>
      <c r="M34" s="51"/>
      <c r="N34" s="13">
        <f>Q34*2.3</f>
        <v>55544.999999999993</v>
      </c>
      <c r="O34" s="13">
        <f>Q34*1.4</f>
        <v>33810</v>
      </c>
      <c r="P34" s="51"/>
      <c r="Q34" s="424">
        <v>24150</v>
      </c>
      <c r="R34" s="398">
        <v>8100</v>
      </c>
      <c r="S34" s="371">
        <v>8100</v>
      </c>
      <c r="T34" s="300">
        <v>8100</v>
      </c>
      <c r="U34" s="289">
        <v>8100</v>
      </c>
      <c r="V34" s="277">
        <v>8100</v>
      </c>
      <c r="W34" s="208">
        <v>8100</v>
      </c>
      <c r="X34" s="208">
        <v>8100</v>
      </c>
      <c r="Y34" s="208">
        <v>8100</v>
      </c>
      <c r="Z34" s="208">
        <v>8100</v>
      </c>
      <c r="AA34" s="208">
        <v>8100</v>
      </c>
      <c r="AB34" s="208">
        <v>5624.9960000000001</v>
      </c>
      <c r="AC34" s="208">
        <v>5624.9960000000001</v>
      </c>
      <c r="AD34" s="190">
        <v>4499.9967999999999</v>
      </c>
      <c r="AE34" s="312"/>
      <c r="AG34" s="34"/>
      <c r="AH34" s="34"/>
    </row>
    <row r="35" spans="1:34" s="144" customFormat="1" ht="23.1" customHeight="1" x14ac:dyDescent="0.25">
      <c r="A35" s="2"/>
      <c r="B35" s="2"/>
      <c r="C35" s="2"/>
      <c r="D35" s="4" t="s">
        <v>820</v>
      </c>
      <c r="E35" s="425">
        <f t="shared" si="24"/>
        <v>111100</v>
      </c>
      <c r="F35" s="117">
        <f t="shared" si="25"/>
        <v>67650</v>
      </c>
      <c r="G35" s="99"/>
      <c r="H35" s="2" t="e" vm="3">
        <v>#VALUE!</v>
      </c>
      <c r="I35" s="2"/>
      <c r="J35" s="33"/>
      <c r="K35" s="202">
        <f t="shared" si="26"/>
        <v>111100</v>
      </c>
      <c r="L35" s="202">
        <f t="shared" si="27"/>
        <v>67650</v>
      </c>
      <c r="M35" s="51"/>
      <c r="N35" s="13">
        <f>Q35*2.3</f>
        <v>111089.99999999999</v>
      </c>
      <c r="O35" s="13">
        <f>Q35*1.4</f>
        <v>67620</v>
      </c>
      <c r="P35" s="51"/>
      <c r="Q35" s="424">
        <v>48300</v>
      </c>
      <c r="R35" s="405">
        <v>16200</v>
      </c>
      <c r="S35" s="372">
        <v>16200</v>
      </c>
      <c r="T35" s="301">
        <v>16200</v>
      </c>
      <c r="U35" s="290">
        <v>16200</v>
      </c>
      <c r="V35" s="278">
        <v>16200</v>
      </c>
      <c r="W35" s="208">
        <v>8100</v>
      </c>
      <c r="X35" s="208">
        <v>8100</v>
      </c>
      <c r="Y35" s="208">
        <v>8100</v>
      </c>
      <c r="Z35" s="208">
        <v>8100</v>
      </c>
      <c r="AA35" s="208">
        <v>8100</v>
      </c>
      <c r="AB35" s="208">
        <v>5624.9960000000001</v>
      </c>
      <c r="AC35" s="208">
        <v>5624.9960000000001</v>
      </c>
      <c r="AD35" s="190">
        <v>4499.9967999999999</v>
      </c>
      <c r="AE35" s="312"/>
      <c r="AG35" s="34"/>
      <c r="AH35" s="34"/>
    </row>
    <row r="36" spans="1:34" s="144" customFormat="1" ht="20.100000000000001" customHeight="1" x14ac:dyDescent="0.25">
      <c r="A36" s="2"/>
      <c r="B36" s="2"/>
      <c r="C36" s="2"/>
      <c r="D36" s="136"/>
      <c r="E36" s="138"/>
      <c r="F36" s="139"/>
      <c r="G36" s="99"/>
      <c r="H36" s="2"/>
      <c r="I36" s="2"/>
      <c r="J36" s="33"/>
      <c r="K36" s="202"/>
      <c r="L36" s="202"/>
      <c r="M36" s="51"/>
      <c r="N36" s="13"/>
      <c r="O36" s="13"/>
      <c r="P36" s="51"/>
      <c r="Q36" s="398"/>
      <c r="R36" s="398"/>
      <c r="S36" s="371"/>
      <c r="T36" s="300"/>
      <c r="U36" s="289"/>
      <c r="V36" s="277"/>
      <c r="W36" s="208"/>
      <c r="X36" s="208"/>
      <c r="Y36" s="208"/>
      <c r="Z36" s="208"/>
      <c r="AA36" s="208"/>
      <c r="AB36" s="208"/>
      <c r="AC36" s="208"/>
      <c r="AD36" s="190"/>
      <c r="AE36" s="312"/>
      <c r="AG36" s="34"/>
      <c r="AH36" s="34"/>
    </row>
    <row r="37" spans="1:34" s="144" customFormat="1" ht="23.1" customHeight="1" x14ac:dyDescent="0.25">
      <c r="A37" s="2"/>
      <c r="B37" s="2"/>
      <c r="C37" s="2"/>
      <c r="D37" s="617" t="s">
        <v>680</v>
      </c>
      <c r="E37" s="617"/>
      <c r="F37" s="617"/>
      <c r="G37" s="617"/>
      <c r="H37" s="617"/>
      <c r="I37" s="618"/>
      <c r="J37" s="34"/>
      <c r="K37" s="202"/>
      <c r="L37" s="202"/>
      <c r="M37" s="2"/>
      <c r="N37" s="13"/>
      <c r="O37" s="13"/>
      <c r="P37" s="2"/>
      <c r="Q37" s="406"/>
      <c r="R37" s="406"/>
      <c r="S37" s="380"/>
      <c r="T37" s="380"/>
      <c r="U37" s="381"/>
      <c r="V37" s="281"/>
      <c r="W37" s="246">
        <v>45219</v>
      </c>
      <c r="X37" s="246">
        <v>45219</v>
      </c>
      <c r="Y37" s="246">
        <v>45219</v>
      </c>
      <c r="Z37" s="237"/>
      <c r="AA37" s="237"/>
      <c r="AB37" s="237"/>
      <c r="AC37" s="237"/>
      <c r="AD37" s="240"/>
      <c r="AE37" s="312"/>
      <c r="AG37" s="34"/>
      <c r="AH37" s="34"/>
    </row>
    <row r="38" spans="1:34" s="144" customFormat="1" ht="23.1" customHeight="1" x14ac:dyDescent="0.25">
      <c r="A38" s="2"/>
      <c r="B38" s="2"/>
      <c r="C38" s="247">
        <v>45219</v>
      </c>
      <c r="D38" s="4" t="s">
        <v>676</v>
      </c>
      <c r="E38" s="116">
        <f>K38</f>
        <v>1600</v>
      </c>
      <c r="F38" s="117">
        <f>L38</f>
        <v>1000</v>
      </c>
      <c r="G38" s="101"/>
      <c r="H38" s="241"/>
      <c r="I38" s="285"/>
      <c r="J38" s="33"/>
      <c r="K38" s="202">
        <f t="shared" ref="K38" si="28">MROUND(N38+25,50)</f>
        <v>1600</v>
      </c>
      <c r="L38" s="202">
        <f t="shared" ref="L38" si="29">MROUND(O38+25,50)</f>
        <v>1000</v>
      </c>
      <c r="M38" s="51"/>
      <c r="N38" s="13">
        <f t="shared" ref="N38:N49" si="30">Q38*2.3</f>
        <v>1586.9999999999998</v>
      </c>
      <c r="O38" s="13">
        <f>Q38*1.4</f>
        <v>965.99999999999989</v>
      </c>
      <c r="P38" s="51"/>
      <c r="Q38" s="398">
        <v>690</v>
      </c>
      <c r="R38" s="398">
        <v>690</v>
      </c>
      <c r="S38" s="371">
        <v>690</v>
      </c>
      <c r="T38" s="300">
        <v>690</v>
      </c>
      <c r="U38" s="289">
        <v>690</v>
      </c>
      <c r="V38" s="277">
        <v>690</v>
      </c>
      <c r="W38" s="242">
        <v>690</v>
      </c>
      <c r="X38" s="242">
        <v>690</v>
      </c>
      <c r="Y38" s="242">
        <v>690</v>
      </c>
      <c r="Z38" s="208">
        <v>1132.3051948051948</v>
      </c>
      <c r="AA38" s="208">
        <v>1132.3051948051948</v>
      </c>
      <c r="AB38" s="208">
        <v>1132.3051948051948</v>
      </c>
      <c r="AC38" s="208">
        <v>1132.3051948051948</v>
      </c>
      <c r="AD38" s="53">
        <v>905.84415584415592</v>
      </c>
      <c r="AE38" s="312"/>
      <c r="AG38" s="34"/>
      <c r="AH38" s="34"/>
    </row>
    <row r="39" spans="1:34" s="144" customFormat="1" ht="23.1" customHeight="1" x14ac:dyDescent="0.25">
      <c r="A39" s="2"/>
      <c r="B39" s="2"/>
      <c r="C39" s="247">
        <v>45219</v>
      </c>
      <c r="D39" s="4" t="s">
        <v>677</v>
      </c>
      <c r="E39" s="116">
        <f t="shared" ref="E39:E42" si="31">K39</f>
        <v>2550</v>
      </c>
      <c r="F39" s="117">
        <f t="shared" ref="F39:F42" si="32">L39</f>
        <v>1550</v>
      </c>
      <c r="G39" s="99"/>
      <c r="H39" s="2"/>
      <c r="I39" s="2"/>
      <c r="J39" s="33"/>
      <c r="K39" s="202">
        <f t="shared" ref="K39:K43" si="33">MROUND(N39+25,50)</f>
        <v>2550</v>
      </c>
      <c r="L39" s="202">
        <f t="shared" ref="L39:L43" si="34">MROUND(O39+25,50)</f>
        <v>1550</v>
      </c>
      <c r="M39" s="51"/>
      <c r="N39" s="13">
        <f t="shared" si="30"/>
        <v>2530</v>
      </c>
      <c r="O39" s="13">
        <f>Q39*1.4</f>
        <v>1540</v>
      </c>
      <c r="P39" s="51"/>
      <c r="Q39" s="398">
        <v>1100</v>
      </c>
      <c r="R39" s="398">
        <v>1100</v>
      </c>
      <c r="S39" s="371">
        <v>1100</v>
      </c>
      <c r="T39" s="300">
        <v>1100</v>
      </c>
      <c r="U39" s="289">
        <v>1100</v>
      </c>
      <c r="V39" s="277">
        <v>1100</v>
      </c>
      <c r="W39" s="242">
        <v>1100</v>
      </c>
      <c r="X39" s="242">
        <v>1100</v>
      </c>
      <c r="Y39" s="242">
        <v>1100</v>
      </c>
      <c r="Z39" s="208">
        <v>1507.3051948051948</v>
      </c>
      <c r="AA39" s="208">
        <v>1507.3051948051948</v>
      </c>
      <c r="AB39" s="208">
        <v>1507.3051948051948</v>
      </c>
      <c r="AC39" s="208">
        <v>1507.3051948051948</v>
      </c>
      <c r="AD39" s="53">
        <v>1205.8441558441559</v>
      </c>
      <c r="AE39" s="312"/>
      <c r="AG39" s="34"/>
      <c r="AH39" s="34"/>
    </row>
    <row r="40" spans="1:34" s="144" customFormat="1" ht="23.1" customHeight="1" x14ac:dyDescent="0.25">
      <c r="A40" s="2"/>
      <c r="B40" s="2"/>
      <c r="C40" s="247">
        <v>45219</v>
      </c>
      <c r="D40" s="4" t="s">
        <v>713</v>
      </c>
      <c r="E40" s="116">
        <f t="shared" si="31"/>
        <v>3000</v>
      </c>
      <c r="F40" s="117">
        <f t="shared" si="32"/>
        <v>1850</v>
      </c>
      <c r="G40" s="99"/>
      <c r="H40" s="2"/>
      <c r="I40" s="2"/>
      <c r="J40" s="33"/>
      <c r="K40" s="202">
        <f t="shared" si="33"/>
        <v>3000</v>
      </c>
      <c r="L40" s="202">
        <f t="shared" si="34"/>
        <v>1850</v>
      </c>
      <c r="M40" s="51"/>
      <c r="N40" s="13">
        <f t="shared" si="30"/>
        <v>2989.9999999999995</v>
      </c>
      <c r="O40" s="13">
        <f>Q40*1.4</f>
        <v>1819.9999999999998</v>
      </c>
      <c r="P40" s="51"/>
      <c r="Q40" s="398">
        <v>1300</v>
      </c>
      <c r="R40" s="398">
        <v>1300</v>
      </c>
      <c r="S40" s="371">
        <v>1300</v>
      </c>
      <c r="T40" s="300">
        <v>1300</v>
      </c>
      <c r="U40" s="289">
        <v>1300</v>
      </c>
      <c r="V40" s="277">
        <v>1300</v>
      </c>
      <c r="W40" s="242">
        <v>1300</v>
      </c>
      <c r="X40" s="242">
        <v>1300</v>
      </c>
      <c r="Y40" s="242">
        <v>1300</v>
      </c>
      <c r="Z40" s="208">
        <v>1507.3051948051948</v>
      </c>
      <c r="AA40" s="208">
        <v>1507.3051948051948</v>
      </c>
      <c r="AB40" s="208">
        <v>1507.3051948051948</v>
      </c>
      <c r="AC40" s="208">
        <v>1507.3051948051948</v>
      </c>
      <c r="AD40" s="53">
        <v>1205.8441558441559</v>
      </c>
      <c r="AE40" s="312"/>
      <c r="AG40" s="34"/>
      <c r="AH40" s="34"/>
    </row>
    <row r="41" spans="1:34" s="144" customFormat="1" ht="23.1" customHeight="1" x14ac:dyDescent="0.25">
      <c r="A41" s="2"/>
      <c r="B41" s="2"/>
      <c r="C41" s="247">
        <v>45219</v>
      </c>
      <c r="D41" s="4" t="s">
        <v>678</v>
      </c>
      <c r="E41" s="116">
        <f t="shared" si="31"/>
        <v>5000</v>
      </c>
      <c r="F41" s="117">
        <f t="shared" si="32"/>
        <v>3500</v>
      </c>
      <c r="G41" s="99"/>
      <c r="H41" s="2"/>
      <c r="I41" s="2"/>
      <c r="J41" s="33"/>
      <c r="K41" s="202">
        <f t="shared" si="33"/>
        <v>5000</v>
      </c>
      <c r="L41" s="202">
        <f t="shared" si="34"/>
        <v>3500</v>
      </c>
      <c r="M41" s="51"/>
      <c r="N41" s="307">
        <f t="shared" si="30"/>
        <v>4991</v>
      </c>
      <c r="O41" s="307">
        <f>Q41*1.61</f>
        <v>3493.7000000000003</v>
      </c>
      <c r="P41" s="51"/>
      <c r="Q41" s="398">
        <v>2170</v>
      </c>
      <c r="R41" s="398">
        <v>2170</v>
      </c>
      <c r="S41" s="371">
        <v>2170</v>
      </c>
      <c r="T41" s="300">
        <v>2100</v>
      </c>
      <c r="U41" s="289">
        <v>2100</v>
      </c>
      <c r="V41" s="277">
        <v>2100</v>
      </c>
      <c r="W41" s="242">
        <v>2100</v>
      </c>
      <c r="X41" s="242">
        <v>2100</v>
      </c>
      <c r="Y41" s="242">
        <v>2100</v>
      </c>
      <c r="Z41" s="208">
        <v>1507.3051948051948</v>
      </c>
      <c r="AA41" s="208">
        <v>1507.3051948051948</v>
      </c>
      <c r="AB41" s="208">
        <v>1507.3051948051948</v>
      </c>
      <c r="AC41" s="208">
        <v>1507.3051948051948</v>
      </c>
      <c r="AD41" s="53">
        <v>1205.8441558441559</v>
      </c>
      <c r="AE41" s="312"/>
      <c r="AG41" s="34"/>
      <c r="AH41" s="34"/>
    </row>
    <row r="42" spans="1:34" s="144" customFormat="1" ht="23.1" customHeight="1" x14ac:dyDescent="0.25">
      <c r="A42" s="2"/>
      <c r="B42" s="2"/>
      <c r="C42" s="247">
        <v>45277</v>
      </c>
      <c r="D42" s="4" t="s">
        <v>847</v>
      </c>
      <c r="E42" s="116">
        <f t="shared" si="31"/>
        <v>5000</v>
      </c>
      <c r="F42" s="117">
        <f t="shared" si="32"/>
        <v>3500</v>
      </c>
      <c r="G42" s="99"/>
      <c r="H42" s="2"/>
      <c r="I42" s="2"/>
      <c r="J42" s="33"/>
      <c r="K42" s="202">
        <f t="shared" si="33"/>
        <v>5000</v>
      </c>
      <c r="L42" s="202">
        <f t="shared" si="34"/>
        <v>3500</v>
      </c>
      <c r="M42" s="51"/>
      <c r="N42" s="307">
        <f t="shared" si="30"/>
        <v>4991</v>
      </c>
      <c r="O42" s="307">
        <f>Q42*1.61</f>
        <v>3493.7000000000003</v>
      </c>
      <c r="P42" s="51"/>
      <c r="Q42" s="398">
        <v>2170</v>
      </c>
      <c r="R42" s="398">
        <v>2170</v>
      </c>
      <c r="S42" s="371">
        <v>2170</v>
      </c>
      <c r="T42" s="300"/>
      <c r="U42" s="289"/>
      <c r="V42" s="277"/>
      <c r="W42" s="242"/>
      <c r="X42" s="242"/>
      <c r="Y42" s="242"/>
      <c r="Z42" s="208"/>
      <c r="AA42" s="208"/>
      <c r="AB42" s="208"/>
      <c r="AC42" s="208"/>
      <c r="AD42" s="53"/>
      <c r="AE42" s="312"/>
      <c r="AG42" s="34"/>
      <c r="AH42" s="34"/>
    </row>
    <row r="43" spans="1:34" s="144" customFormat="1" ht="23.1" customHeight="1" x14ac:dyDescent="0.25">
      <c r="A43" s="2"/>
      <c r="B43" s="2"/>
      <c r="C43" s="247"/>
      <c r="D43" s="4" t="s">
        <v>712</v>
      </c>
      <c r="E43" s="116"/>
      <c r="F43" s="117"/>
      <c r="G43" s="99"/>
      <c r="H43" s="2"/>
      <c r="I43" s="2"/>
      <c r="J43" s="33"/>
      <c r="K43" s="202">
        <f t="shared" si="33"/>
        <v>50</v>
      </c>
      <c r="L43" s="202">
        <f t="shared" si="34"/>
        <v>50</v>
      </c>
      <c r="M43" s="51"/>
      <c r="N43" s="13">
        <f t="shared" si="30"/>
        <v>0</v>
      </c>
      <c r="O43" s="13">
        <f>Q43*1.4</f>
        <v>0</v>
      </c>
      <c r="P43" s="51"/>
      <c r="Q43" s="398"/>
      <c r="R43" s="398"/>
      <c r="S43" s="371"/>
      <c r="T43" s="300"/>
      <c r="U43" s="289"/>
      <c r="V43" s="277"/>
      <c r="W43" s="242"/>
      <c r="X43" s="242"/>
      <c r="Y43" s="242"/>
      <c r="Z43" s="208"/>
      <c r="AA43" s="208"/>
      <c r="AB43" s="208"/>
      <c r="AC43" s="208"/>
      <c r="AD43" s="53"/>
      <c r="AE43" s="312"/>
      <c r="AG43" s="34"/>
      <c r="AH43" s="34"/>
    </row>
    <row r="44" spans="1:34" s="144" customFormat="1" ht="23.1" customHeight="1" x14ac:dyDescent="0.25">
      <c r="A44" s="2"/>
      <c r="B44" s="2"/>
      <c r="C44" s="247"/>
      <c r="D44" s="136"/>
      <c r="E44" s="138"/>
      <c r="F44" s="139"/>
      <c r="G44" s="99"/>
      <c r="H44" s="2"/>
      <c r="I44" s="2"/>
      <c r="J44" s="33"/>
      <c r="K44" s="202"/>
      <c r="L44" s="202"/>
      <c r="M44" s="51"/>
      <c r="N44" s="13"/>
      <c r="O44" s="13"/>
      <c r="P44" s="51"/>
      <c r="Q44" s="398"/>
      <c r="R44" s="398"/>
      <c r="S44" s="371"/>
      <c r="T44" s="300"/>
      <c r="U44" s="289"/>
      <c r="V44" s="277"/>
      <c r="W44" s="242"/>
      <c r="X44" s="242"/>
      <c r="Y44" s="242"/>
      <c r="Z44" s="208"/>
      <c r="AA44" s="208"/>
      <c r="AB44" s="208"/>
      <c r="AC44" s="208"/>
      <c r="AD44" s="53"/>
      <c r="AE44" s="312"/>
      <c r="AG44" s="34"/>
      <c r="AH44" s="34"/>
    </row>
    <row r="45" spans="1:34" s="144" customFormat="1" ht="23.1" customHeight="1" x14ac:dyDescent="0.25">
      <c r="A45" s="2"/>
      <c r="B45" s="2"/>
      <c r="C45" s="247"/>
      <c r="D45" s="617" t="s">
        <v>681</v>
      </c>
      <c r="E45" s="617"/>
      <c r="F45" s="617"/>
      <c r="G45" s="617"/>
      <c r="H45" s="617"/>
      <c r="I45" s="618"/>
      <c r="J45" s="34"/>
      <c r="K45" s="202"/>
      <c r="L45" s="202"/>
      <c r="M45" s="2"/>
      <c r="N45" s="13"/>
      <c r="O45" s="13"/>
      <c r="P45" s="2"/>
      <c r="Q45" s="398"/>
      <c r="R45" s="398"/>
      <c r="S45" s="333"/>
      <c r="T45" s="333"/>
      <c r="U45" s="330"/>
      <c r="V45" s="277"/>
      <c r="W45" s="242"/>
      <c r="X45" s="242"/>
      <c r="Y45" s="242"/>
      <c r="Z45" s="208"/>
      <c r="AA45" s="208"/>
      <c r="AB45" s="208"/>
      <c r="AC45" s="208"/>
      <c r="AD45" s="53"/>
      <c r="AE45" s="312"/>
      <c r="AG45" s="34"/>
      <c r="AH45" s="34"/>
    </row>
    <row r="46" spans="1:34" s="144" customFormat="1" ht="23.1" customHeight="1" x14ac:dyDescent="0.25">
      <c r="A46" s="2"/>
      <c r="B46" s="2"/>
      <c r="C46" s="247">
        <v>45219</v>
      </c>
      <c r="D46" s="4" t="s">
        <v>679</v>
      </c>
      <c r="E46" s="116">
        <f t="shared" ref="E46" si="35">K46</f>
        <v>3450</v>
      </c>
      <c r="F46" s="117">
        <f t="shared" ref="F46" si="36">L46</f>
        <v>2150</v>
      </c>
      <c r="G46" s="101"/>
      <c r="H46" s="45"/>
      <c r="I46" s="45"/>
      <c r="J46" s="33"/>
      <c r="K46" s="202">
        <f t="shared" ref="K46:K49" si="37">MROUND(N46+25,50)</f>
        <v>3450</v>
      </c>
      <c r="L46" s="202">
        <f t="shared" ref="L46:L49" si="38">MROUND(O46+25,50)</f>
        <v>2150</v>
      </c>
      <c r="M46" s="51"/>
      <c r="N46" s="13">
        <f t="shared" si="30"/>
        <v>3449.9999999999995</v>
      </c>
      <c r="O46" s="13">
        <f>Q46*1.4</f>
        <v>2100</v>
      </c>
      <c r="P46" s="51"/>
      <c r="Q46" s="398">
        <v>1500</v>
      </c>
      <c r="R46" s="398">
        <v>1500</v>
      </c>
      <c r="S46" s="371">
        <v>1500</v>
      </c>
      <c r="T46" s="300">
        <v>1500</v>
      </c>
      <c r="U46" s="289">
        <v>1500</v>
      </c>
      <c r="V46" s="277">
        <v>1500</v>
      </c>
      <c r="W46" s="242">
        <v>1500</v>
      </c>
      <c r="X46" s="242">
        <v>1500</v>
      </c>
      <c r="Y46" s="242">
        <v>1500</v>
      </c>
      <c r="Z46" s="208">
        <v>1075.487012987013</v>
      </c>
      <c r="AA46" s="208">
        <v>1075.487012987013</v>
      </c>
      <c r="AB46" s="208">
        <v>1075.487012987013</v>
      </c>
      <c r="AC46" s="208">
        <v>1075.487012987013</v>
      </c>
      <c r="AD46" s="53">
        <v>860.38961038961043</v>
      </c>
      <c r="AE46" s="312"/>
      <c r="AG46" s="34"/>
      <c r="AH46" s="34"/>
    </row>
    <row r="47" spans="1:34" s="144" customFormat="1" ht="23.1" customHeight="1" x14ac:dyDescent="0.25">
      <c r="A47" s="2"/>
      <c r="B47" s="2"/>
      <c r="C47" s="2"/>
      <c r="D47" s="4" t="s">
        <v>682</v>
      </c>
      <c r="E47" s="116">
        <f t="shared" ref="E47:E49" si="39">K47</f>
        <v>3300</v>
      </c>
      <c r="F47" s="117">
        <f t="shared" ref="F47:F49" si="40">L47</f>
        <v>2050</v>
      </c>
      <c r="G47" s="99"/>
      <c r="H47" s="2"/>
      <c r="I47" s="196"/>
      <c r="J47" s="33"/>
      <c r="K47" s="202">
        <f t="shared" si="37"/>
        <v>3300</v>
      </c>
      <c r="L47" s="202">
        <f t="shared" si="38"/>
        <v>2050</v>
      </c>
      <c r="M47" s="51"/>
      <c r="N47" s="13">
        <f t="shared" si="30"/>
        <v>3286.6477272727266</v>
      </c>
      <c r="O47" s="13">
        <f>Q47*1.4</f>
        <v>2000.5681818181813</v>
      </c>
      <c r="P47" s="51"/>
      <c r="Q47" s="398">
        <v>1428.9772727272725</v>
      </c>
      <c r="R47" s="398">
        <v>1428.9772727272725</v>
      </c>
      <c r="S47" s="371">
        <v>1428.9772727272725</v>
      </c>
      <c r="T47" s="300">
        <v>1428.9772727272725</v>
      </c>
      <c r="U47" s="289">
        <v>1428.9772727272725</v>
      </c>
      <c r="V47" s="277">
        <f t="shared" ref="V47:V49" si="41">AE47*1.25</f>
        <v>0</v>
      </c>
      <c r="W47" s="208">
        <f t="shared" ref="W47:W49" si="42">AE47*1.25</f>
        <v>0</v>
      </c>
      <c r="X47" s="208">
        <v>1428.9772727272725</v>
      </c>
      <c r="Y47" s="208">
        <v>1428.9772727272725</v>
      </c>
      <c r="Z47" s="208">
        <v>1428.9772727272725</v>
      </c>
      <c r="AA47" s="208">
        <v>1428.9772727272725</v>
      </c>
      <c r="AB47" s="208">
        <v>1428.9772727272725</v>
      </c>
      <c r="AC47" s="208">
        <v>1428.9772727272725</v>
      </c>
      <c r="AD47" s="53">
        <v>1143.181818181818</v>
      </c>
      <c r="AE47" s="312"/>
      <c r="AG47" s="34"/>
      <c r="AH47" s="34"/>
    </row>
    <row r="48" spans="1:34" s="144" customFormat="1" ht="23.1" customHeight="1" x14ac:dyDescent="0.25">
      <c r="A48" s="2"/>
      <c r="B48" s="2"/>
      <c r="C48" s="2"/>
      <c r="D48" s="4" t="s">
        <v>683</v>
      </c>
      <c r="E48" s="116">
        <f t="shared" si="39"/>
        <v>3650</v>
      </c>
      <c r="F48" s="117">
        <f t="shared" si="40"/>
        <v>2250</v>
      </c>
      <c r="G48" s="99"/>
      <c r="H48" s="2"/>
      <c r="I48" s="196"/>
      <c r="J48" s="33"/>
      <c r="K48" s="202">
        <f t="shared" si="37"/>
        <v>3650</v>
      </c>
      <c r="L48" s="202">
        <f t="shared" si="38"/>
        <v>2250</v>
      </c>
      <c r="M48" s="51"/>
      <c r="N48" s="13">
        <f t="shared" si="30"/>
        <v>3633.8879870129863</v>
      </c>
      <c r="O48" s="13">
        <f>Q48*1.4</f>
        <v>2211.931818181818</v>
      </c>
      <c r="P48" s="51"/>
      <c r="Q48" s="398">
        <v>1579.9512987012986</v>
      </c>
      <c r="R48" s="398">
        <v>1579.9512987012986</v>
      </c>
      <c r="S48" s="371">
        <v>1579.9512987012986</v>
      </c>
      <c r="T48" s="300">
        <v>1579.9512987012986</v>
      </c>
      <c r="U48" s="289">
        <v>1579.9512987012986</v>
      </c>
      <c r="V48" s="277">
        <f t="shared" si="41"/>
        <v>0</v>
      </c>
      <c r="W48" s="208">
        <f t="shared" si="42"/>
        <v>0</v>
      </c>
      <c r="X48" s="208">
        <v>1579.9512987012986</v>
      </c>
      <c r="Y48" s="208">
        <v>1579.9512987012986</v>
      </c>
      <c r="Z48" s="208">
        <v>1579.9512987012986</v>
      </c>
      <c r="AA48" s="208">
        <v>1579.9512987012986</v>
      </c>
      <c r="AB48" s="208">
        <v>1579.9512987012986</v>
      </c>
      <c r="AC48" s="208">
        <v>1579.9512987012986</v>
      </c>
      <c r="AD48" s="53">
        <v>1263.9610389610389</v>
      </c>
      <c r="AE48" s="312"/>
      <c r="AG48" s="34"/>
      <c r="AH48" s="34"/>
    </row>
    <row r="49" spans="1:38" s="144" customFormat="1" ht="23.1" customHeight="1" x14ac:dyDescent="0.25">
      <c r="A49" s="2"/>
      <c r="B49" s="2"/>
      <c r="C49" s="2"/>
      <c r="D49" s="4" t="s">
        <v>684</v>
      </c>
      <c r="E49" s="116">
        <f t="shared" si="39"/>
        <v>3950</v>
      </c>
      <c r="F49" s="117">
        <f t="shared" si="40"/>
        <v>2400</v>
      </c>
      <c r="G49" s="99"/>
      <c r="H49" s="2"/>
      <c r="I49" s="2"/>
      <c r="J49" s="33"/>
      <c r="K49" s="202">
        <f t="shared" si="37"/>
        <v>3950</v>
      </c>
      <c r="L49" s="202">
        <f t="shared" si="38"/>
        <v>2400</v>
      </c>
      <c r="M49" s="51"/>
      <c r="N49" s="13">
        <f t="shared" si="30"/>
        <v>3941.923701298701</v>
      </c>
      <c r="O49" s="13">
        <f>Q49*1.4</f>
        <v>2399.431818181818</v>
      </c>
      <c r="P49" s="51"/>
      <c r="Q49" s="398">
        <v>1713.8798701298701</v>
      </c>
      <c r="R49" s="398">
        <v>1713.8798701298701</v>
      </c>
      <c r="S49" s="371">
        <v>1713.8798701298701</v>
      </c>
      <c r="T49" s="300">
        <v>1713.8798701298701</v>
      </c>
      <c r="U49" s="289">
        <v>1713.8798701298701</v>
      </c>
      <c r="V49" s="277">
        <f t="shared" si="41"/>
        <v>0</v>
      </c>
      <c r="W49" s="208">
        <f t="shared" si="42"/>
        <v>0</v>
      </c>
      <c r="X49" s="208">
        <v>1713.8798701298701</v>
      </c>
      <c r="Y49" s="208">
        <v>1713.8798701298701</v>
      </c>
      <c r="Z49" s="208">
        <v>1713.8798701298701</v>
      </c>
      <c r="AA49" s="208">
        <v>1713.8798701298701</v>
      </c>
      <c r="AB49" s="208">
        <v>1713.8798701298701</v>
      </c>
      <c r="AC49" s="208">
        <v>1713.8798701298701</v>
      </c>
      <c r="AD49" s="53">
        <v>1371.1038961038962</v>
      </c>
      <c r="AE49" s="312"/>
      <c r="AG49" s="34"/>
      <c r="AH49" s="34"/>
    </row>
    <row r="50" spans="1:38" s="144" customFormat="1" ht="23.1" customHeight="1" x14ac:dyDescent="0.25">
      <c r="A50" s="2"/>
      <c r="B50" s="2"/>
      <c r="C50" s="2"/>
      <c r="D50" s="136"/>
      <c r="E50" s="138"/>
      <c r="F50" s="139"/>
      <c r="G50" s="99"/>
      <c r="H50" s="2"/>
      <c r="I50" s="2"/>
      <c r="J50" s="33"/>
      <c r="K50" s="202"/>
      <c r="L50" s="202"/>
      <c r="M50" s="51"/>
      <c r="N50" s="13"/>
      <c r="O50" s="13"/>
      <c r="P50" s="51"/>
      <c r="Q50" s="398"/>
      <c r="R50" s="398"/>
      <c r="S50" s="371"/>
      <c r="T50" s="300"/>
      <c r="U50" s="289"/>
      <c r="V50" s="277"/>
      <c r="W50" s="208"/>
      <c r="X50" s="208"/>
      <c r="Y50" s="208"/>
      <c r="Z50" s="208"/>
      <c r="AA50" s="208"/>
      <c r="AB50" s="208"/>
      <c r="AC50" s="208"/>
      <c r="AD50" s="53"/>
      <c r="AE50" s="312"/>
      <c r="AG50" s="34"/>
      <c r="AH50" s="34"/>
    </row>
    <row r="51" spans="1:38" s="144" customFormat="1" ht="23.1" customHeight="1" x14ac:dyDescent="0.25">
      <c r="A51" s="2"/>
      <c r="B51" s="2"/>
      <c r="C51" s="247"/>
      <c r="D51" s="617" t="s">
        <v>798</v>
      </c>
      <c r="E51" s="617"/>
      <c r="F51" s="617"/>
      <c r="G51" s="617"/>
      <c r="H51" s="617"/>
      <c r="I51" s="618"/>
      <c r="J51" s="34"/>
      <c r="K51" s="202"/>
      <c r="L51" s="202"/>
      <c r="M51" s="2"/>
      <c r="N51" s="383" t="s">
        <v>844</v>
      </c>
      <c r="O51" s="383" t="s">
        <v>845</v>
      </c>
      <c r="P51" s="2"/>
      <c r="Q51" s="398"/>
      <c r="R51" s="398"/>
      <c r="S51" s="333"/>
      <c r="T51" s="333"/>
      <c r="U51" s="330"/>
      <c r="V51" s="277"/>
      <c r="W51" s="242"/>
      <c r="X51" s="242"/>
      <c r="Y51" s="242"/>
      <c r="Z51" s="208"/>
      <c r="AA51" s="208"/>
      <c r="AB51" s="208"/>
      <c r="AC51" s="208"/>
      <c r="AD51" s="53"/>
      <c r="AE51" s="312"/>
      <c r="AG51" s="34"/>
      <c r="AH51" s="34"/>
    </row>
    <row r="52" spans="1:38" s="144" customFormat="1" ht="23.1" customHeight="1" x14ac:dyDescent="0.25">
      <c r="A52" s="2"/>
      <c r="B52" s="2"/>
      <c r="C52" s="247">
        <v>45268</v>
      </c>
      <c r="D52" s="4" t="s">
        <v>799</v>
      </c>
      <c r="E52" s="116">
        <f t="shared" ref="E52" si="43">K52</f>
        <v>11900</v>
      </c>
      <c r="F52" s="117">
        <f t="shared" ref="F52" si="44">L52</f>
        <v>7250</v>
      </c>
      <c r="G52" s="101"/>
      <c r="H52" s="45"/>
      <c r="I52" s="45"/>
      <c r="J52" s="33"/>
      <c r="K52" s="202">
        <f t="shared" ref="K52" si="45">MROUND(N52+25,50)</f>
        <v>11900</v>
      </c>
      <c r="L52" s="202">
        <f t="shared" ref="L52" si="46">MROUND(O52+25,50)</f>
        <v>7250</v>
      </c>
      <c r="M52" s="51"/>
      <c r="N52" s="13">
        <f>Q52*2.5</f>
        <v>11875</v>
      </c>
      <c r="O52" s="13">
        <f>Q52*1.52</f>
        <v>7220</v>
      </c>
      <c r="P52" s="51"/>
      <c r="Q52" s="398">
        <v>4750</v>
      </c>
      <c r="R52" s="398">
        <v>4750</v>
      </c>
      <c r="S52" s="371">
        <v>4750</v>
      </c>
      <c r="T52" s="300">
        <v>4750</v>
      </c>
      <c r="U52" s="289"/>
      <c r="V52" s="277"/>
      <c r="W52" s="242"/>
      <c r="X52" s="242"/>
      <c r="Y52" s="242"/>
      <c r="Z52" s="208"/>
      <c r="AA52" s="208"/>
      <c r="AB52" s="208"/>
      <c r="AC52" s="208"/>
      <c r="AD52" s="53"/>
      <c r="AE52" s="312"/>
      <c r="AG52" s="34"/>
      <c r="AH52" s="34"/>
    </row>
    <row r="53" spans="1:38" s="144" customFormat="1" ht="23.1" customHeight="1" x14ac:dyDescent="0.25">
      <c r="A53" s="2"/>
      <c r="B53" s="2"/>
      <c r="C53" s="2"/>
      <c r="D53" s="136"/>
      <c r="E53" s="138"/>
      <c r="F53" s="139"/>
      <c r="G53" s="99"/>
      <c r="H53" s="2"/>
      <c r="I53" s="2"/>
      <c r="J53" s="33"/>
      <c r="K53" s="202"/>
      <c r="L53" s="202"/>
      <c r="M53" s="51"/>
      <c r="N53" s="13"/>
      <c r="O53" s="13"/>
      <c r="P53" s="51"/>
      <c r="Q53" s="398"/>
      <c r="R53" s="398"/>
      <c r="S53" s="371"/>
      <c r="T53" s="300"/>
      <c r="U53" s="289"/>
      <c r="V53" s="277"/>
      <c r="W53" s="208"/>
      <c r="X53" s="208"/>
      <c r="Y53" s="208"/>
      <c r="Z53" s="208"/>
      <c r="AA53" s="208"/>
      <c r="AB53" s="208"/>
      <c r="AC53" s="208"/>
      <c r="AD53" s="53"/>
      <c r="AE53" s="312"/>
      <c r="AG53" s="34"/>
      <c r="AH53" s="34"/>
    </row>
    <row r="54" spans="1:38" s="144" customFormat="1" ht="23.1" customHeight="1" x14ac:dyDescent="0.25">
      <c r="A54" s="2"/>
      <c r="B54" s="2"/>
      <c r="C54" s="2"/>
      <c r="D54" s="136"/>
      <c r="E54" s="138"/>
      <c r="F54" s="139"/>
      <c r="G54" s="99"/>
      <c r="H54" s="2"/>
      <c r="I54" s="2"/>
      <c r="J54" s="33"/>
      <c r="K54" s="202"/>
      <c r="L54" s="202"/>
      <c r="M54" s="51"/>
      <c r="N54" s="13"/>
      <c r="O54" s="13"/>
      <c r="P54" s="51"/>
      <c r="Q54" s="398"/>
      <c r="R54" s="398"/>
      <c r="S54" s="371"/>
      <c r="T54" s="300"/>
      <c r="U54" s="289"/>
      <c r="V54" s="277"/>
      <c r="W54" s="208"/>
      <c r="X54" s="208"/>
      <c r="Y54" s="208"/>
      <c r="Z54" s="208"/>
      <c r="AA54" s="208"/>
      <c r="AB54" s="208"/>
      <c r="AC54" s="208"/>
      <c r="AD54" s="53"/>
      <c r="AE54" s="312"/>
      <c r="AG54" s="34"/>
      <c r="AH54" s="34"/>
    </row>
    <row r="55" spans="1:38" s="144" customFormat="1" ht="23.1" customHeight="1" x14ac:dyDescent="0.25">
      <c r="A55" s="2"/>
      <c r="B55" s="2"/>
      <c r="C55" s="2"/>
      <c r="D55" s="617" t="s">
        <v>690</v>
      </c>
      <c r="E55" s="617"/>
      <c r="F55" s="617"/>
      <c r="G55" s="617"/>
      <c r="H55" s="617"/>
      <c r="I55" s="618"/>
      <c r="J55" s="34"/>
      <c r="K55" s="202"/>
      <c r="L55" s="202"/>
      <c r="M55" s="2"/>
      <c r="N55" s="13"/>
      <c r="O55" s="13"/>
      <c r="P55" s="2"/>
      <c r="Q55" s="407"/>
      <c r="R55" s="407"/>
      <c r="S55" s="378"/>
      <c r="T55" s="378"/>
      <c r="U55" s="379"/>
      <c r="V55" s="282"/>
      <c r="W55" s="260"/>
      <c r="X55" s="260"/>
      <c r="Y55" s="260"/>
      <c r="Z55" s="232"/>
      <c r="AA55" s="232"/>
      <c r="AB55" s="208"/>
      <c r="AC55" s="208"/>
      <c r="AD55" s="190"/>
      <c r="AE55" s="312"/>
      <c r="AG55" s="34"/>
      <c r="AH55" s="34"/>
    </row>
    <row r="56" spans="1:38" s="144" customFormat="1" ht="23.1" customHeight="1" x14ac:dyDescent="0.25">
      <c r="A56" s="2"/>
      <c r="B56" s="2"/>
      <c r="C56" s="262">
        <v>45227</v>
      </c>
      <c r="D56" s="4" t="s">
        <v>707</v>
      </c>
      <c r="E56" s="116">
        <f t="shared" ref="E56:E59" si="47">K56</f>
        <v>37150</v>
      </c>
      <c r="F56" s="117">
        <f t="shared" ref="F56:F59" si="48">L56</f>
        <v>22650</v>
      </c>
      <c r="G56" s="101"/>
      <c r="H56" s="45"/>
      <c r="I56" s="45"/>
      <c r="J56" s="33"/>
      <c r="K56" s="202">
        <f t="shared" ref="K56" si="49">MROUND(N56+25,50)</f>
        <v>37150</v>
      </c>
      <c r="L56" s="202">
        <f t="shared" ref="L56" si="50">MROUND(O56+25,50)</f>
        <v>22650</v>
      </c>
      <c r="M56" s="51"/>
      <c r="N56" s="13">
        <f t="shared" ref="N56:N68" si="51">Q56*2.3</f>
        <v>37145</v>
      </c>
      <c r="O56" s="13">
        <f t="shared" ref="O56:O68" si="52">Q56*1.4</f>
        <v>22610</v>
      </c>
      <c r="P56" s="51"/>
      <c r="Q56" s="407">
        <v>16150</v>
      </c>
      <c r="R56" s="407">
        <v>16150</v>
      </c>
      <c r="S56" s="373">
        <v>16150</v>
      </c>
      <c r="T56" s="302">
        <v>16150</v>
      </c>
      <c r="U56" s="291">
        <v>16150</v>
      </c>
      <c r="V56" s="282">
        <v>16150</v>
      </c>
      <c r="W56" s="261">
        <v>16150</v>
      </c>
      <c r="X56" s="261">
        <v>16150</v>
      </c>
      <c r="Y56" s="261">
        <v>16150</v>
      </c>
      <c r="Z56" s="232"/>
      <c r="AA56" s="232"/>
      <c r="AB56" s="208"/>
      <c r="AC56" s="208"/>
      <c r="AD56" s="53"/>
      <c r="AE56" s="312"/>
      <c r="AG56" s="34"/>
      <c r="AH56" s="34"/>
    </row>
    <row r="57" spans="1:38" s="144" customFormat="1" ht="23.1" customHeight="1" x14ac:dyDescent="0.25">
      <c r="A57" s="2"/>
      <c r="B57" s="2"/>
      <c r="C57" s="2"/>
      <c r="D57" s="4" t="s">
        <v>708</v>
      </c>
      <c r="E57" s="116">
        <f t="shared" si="47"/>
        <v>41100</v>
      </c>
      <c r="F57" s="117">
        <f t="shared" si="48"/>
        <v>25000</v>
      </c>
      <c r="G57" s="99"/>
      <c r="H57" s="2"/>
      <c r="I57" s="196"/>
      <c r="J57" s="33"/>
      <c r="K57" s="202">
        <f t="shared" ref="K57:K59" si="53">MROUND(N57+25,50)</f>
        <v>41100</v>
      </c>
      <c r="L57" s="202">
        <f t="shared" ref="L57:L59" si="54">MROUND(O57+25,50)</f>
        <v>25000</v>
      </c>
      <c r="M57" s="51"/>
      <c r="N57" s="13">
        <f t="shared" si="51"/>
        <v>41055</v>
      </c>
      <c r="O57" s="13">
        <f t="shared" si="52"/>
        <v>24990</v>
      </c>
      <c r="P57" s="51"/>
      <c r="Q57" s="407">
        <v>17850</v>
      </c>
      <c r="R57" s="407">
        <v>17850</v>
      </c>
      <c r="S57" s="373">
        <v>17850</v>
      </c>
      <c r="T57" s="302">
        <v>17850</v>
      </c>
      <c r="U57" s="291">
        <v>17850</v>
      </c>
      <c r="V57" s="282">
        <v>17850</v>
      </c>
      <c r="W57" s="260">
        <v>17850</v>
      </c>
      <c r="X57" s="260">
        <v>17850</v>
      </c>
      <c r="Y57" s="260">
        <v>17850</v>
      </c>
      <c r="Z57" s="232"/>
      <c r="AA57" s="232"/>
      <c r="AB57" s="208"/>
      <c r="AC57" s="208"/>
      <c r="AD57" s="53"/>
      <c r="AE57" s="312"/>
      <c r="AG57" s="34"/>
      <c r="AH57" s="34"/>
    </row>
    <row r="58" spans="1:38" s="144" customFormat="1" ht="23.1" customHeight="1" x14ac:dyDescent="0.25">
      <c r="A58" s="2"/>
      <c r="B58" s="2"/>
      <c r="C58" s="2"/>
      <c r="D58" s="4" t="s">
        <v>709</v>
      </c>
      <c r="E58" s="116">
        <f t="shared" si="47"/>
        <v>48900</v>
      </c>
      <c r="F58" s="117">
        <f t="shared" si="48"/>
        <v>29750</v>
      </c>
      <c r="G58" s="99"/>
      <c r="H58" s="2"/>
      <c r="I58" s="196"/>
      <c r="J58" s="33"/>
      <c r="K58" s="202">
        <f t="shared" si="53"/>
        <v>48900</v>
      </c>
      <c r="L58" s="202">
        <f t="shared" si="54"/>
        <v>29750</v>
      </c>
      <c r="M58" s="51"/>
      <c r="N58" s="13">
        <f t="shared" si="51"/>
        <v>48874.999999999993</v>
      </c>
      <c r="O58" s="13">
        <f t="shared" si="52"/>
        <v>29749.999999999996</v>
      </c>
      <c r="P58" s="51"/>
      <c r="Q58" s="407">
        <v>21250</v>
      </c>
      <c r="R58" s="407">
        <v>21250</v>
      </c>
      <c r="S58" s="373">
        <v>21250</v>
      </c>
      <c r="T58" s="302">
        <v>21250</v>
      </c>
      <c r="U58" s="291">
        <v>21250</v>
      </c>
      <c r="V58" s="282">
        <v>21250</v>
      </c>
      <c r="W58" s="260">
        <v>21250</v>
      </c>
      <c r="X58" s="260">
        <v>21250</v>
      </c>
      <c r="Y58" s="260">
        <v>21250</v>
      </c>
      <c r="Z58" s="232"/>
      <c r="AA58" s="232"/>
      <c r="AB58" s="208"/>
      <c r="AC58" s="208"/>
      <c r="AD58" s="53"/>
      <c r="AE58" s="312"/>
      <c r="AG58" s="34"/>
      <c r="AH58" s="34"/>
    </row>
    <row r="59" spans="1:38" s="144" customFormat="1" ht="23.1" customHeight="1" x14ac:dyDescent="0.25">
      <c r="A59" s="2"/>
      <c r="B59" s="2"/>
      <c r="C59" s="2"/>
      <c r="D59" s="4" t="s">
        <v>710</v>
      </c>
      <c r="E59" s="116">
        <f t="shared" si="47"/>
        <v>56700</v>
      </c>
      <c r="F59" s="117">
        <f t="shared" si="48"/>
        <v>34550</v>
      </c>
      <c r="G59" s="99"/>
      <c r="H59" s="2"/>
      <c r="I59" s="2"/>
      <c r="J59" s="33"/>
      <c r="K59" s="202">
        <f t="shared" si="53"/>
        <v>56700</v>
      </c>
      <c r="L59" s="202">
        <f t="shared" si="54"/>
        <v>34550</v>
      </c>
      <c r="M59" s="51"/>
      <c r="N59" s="13">
        <f t="shared" si="51"/>
        <v>56694.999999999993</v>
      </c>
      <c r="O59" s="13">
        <f t="shared" si="52"/>
        <v>34510</v>
      </c>
      <c r="P59" s="51"/>
      <c r="Q59" s="407">
        <v>24650</v>
      </c>
      <c r="R59" s="407">
        <v>24650</v>
      </c>
      <c r="S59" s="373">
        <v>24650</v>
      </c>
      <c r="T59" s="302">
        <v>24650</v>
      </c>
      <c r="U59" s="291">
        <v>24650</v>
      </c>
      <c r="V59" s="282">
        <v>24650</v>
      </c>
      <c r="W59" s="260">
        <v>24650</v>
      </c>
      <c r="X59" s="260">
        <v>24650</v>
      </c>
      <c r="Y59" s="260">
        <v>24650</v>
      </c>
      <c r="Z59" s="232"/>
      <c r="AA59" s="232"/>
      <c r="AB59" s="208"/>
      <c r="AC59" s="208"/>
      <c r="AD59" s="53"/>
      <c r="AE59" s="312"/>
      <c r="AG59" s="34"/>
      <c r="AH59" s="34"/>
    </row>
    <row r="60" spans="1:38" s="144" customFormat="1" ht="23.1" customHeight="1" x14ac:dyDescent="0.25">
      <c r="A60" s="2"/>
      <c r="B60" s="2"/>
      <c r="C60" s="2"/>
      <c r="D60" s="136"/>
      <c r="E60" s="138"/>
      <c r="F60" s="139"/>
      <c r="G60" s="99"/>
      <c r="H60" s="2"/>
      <c r="I60" s="2"/>
      <c r="J60" s="33"/>
      <c r="K60" s="202"/>
      <c r="L60" s="202"/>
      <c r="M60" s="51"/>
      <c r="N60" s="13"/>
      <c r="O60" s="13"/>
      <c r="P60" s="51"/>
      <c r="Q60" s="407"/>
      <c r="R60" s="407"/>
      <c r="S60" s="373"/>
      <c r="T60" s="302"/>
      <c r="U60" s="291"/>
      <c r="V60" s="282"/>
      <c r="W60" s="260"/>
      <c r="X60" s="260"/>
      <c r="Y60" s="260"/>
      <c r="Z60" s="232"/>
      <c r="AA60" s="232"/>
      <c r="AB60" s="208"/>
      <c r="AC60" s="208"/>
      <c r="AD60" s="53"/>
      <c r="AE60" s="312"/>
      <c r="AG60" s="34"/>
      <c r="AH60" s="34"/>
    </row>
    <row r="61" spans="1:38" s="144" customFormat="1" ht="23.1" customHeight="1" x14ac:dyDescent="0.25">
      <c r="A61" s="2"/>
      <c r="B61" s="2"/>
      <c r="C61" s="2"/>
      <c r="D61" s="617" t="s">
        <v>715</v>
      </c>
      <c r="E61" s="617"/>
      <c r="F61" s="617"/>
      <c r="G61" s="617"/>
      <c r="H61" s="617"/>
      <c r="I61" s="618"/>
      <c r="J61" s="34"/>
      <c r="K61" s="202"/>
      <c r="L61" s="202"/>
      <c r="M61" s="2"/>
      <c r="N61" s="13"/>
      <c r="O61" s="13"/>
      <c r="P61" s="2"/>
      <c r="Q61" s="407"/>
      <c r="R61" s="407"/>
      <c r="S61" s="378"/>
      <c r="T61" s="378"/>
      <c r="U61" s="379"/>
      <c r="V61" s="282"/>
      <c r="W61" s="260"/>
      <c r="X61" s="260"/>
      <c r="Y61" s="260"/>
      <c r="Z61" s="232"/>
      <c r="AA61" s="232"/>
      <c r="AB61" s="208"/>
      <c r="AC61" s="208"/>
      <c r="AD61" s="53"/>
      <c r="AE61" s="312"/>
      <c r="AG61" s="34"/>
      <c r="AI61" s="34"/>
    </row>
    <row r="62" spans="1:38" s="144" customFormat="1" ht="23.1" customHeight="1" x14ac:dyDescent="0.25">
      <c r="A62" s="2"/>
      <c r="B62" s="2"/>
      <c r="C62" s="283">
        <v>45257</v>
      </c>
      <c r="D62" s="4" t="s">
        <v>716</v>
      </c>
      <c r="E62" s="116">
        <f t="shared" ref="E62" si="55">K62</f>
        <v>700</v>
      </c>
      <c r="F62" s="117">
        <f t="shared" ref="F62" si="56">L62</f>
        <v>450</v>
      </c>
      <c r="G62" s="99"/>
      <c r="H62" s="2"/>
      <c r="I62" s="2"/>
      <c r="J62" s="33"/>
      <c r="K62" s="202">
        <f t="shared" ref="K62" si="57">MROUND(N62+25,50)</f>
        <v>700</v>
      </c>
      <c r="L62" s="202">
        <f t="shared" ref="L62" si="58">MROUND(O62+25,50)</f>
        <v>450</v>
      </c>
      <c r="M62" s="51"/>
      <c r="N62" s="13">
        <f t="shared" si="51"/>
        <v>690</v>
      </c>
      <c r="O62" s="13">
        <f t="shared" si="52"/>
        <v>420</v>
      </c>
      <c r="P62" s="51"/>
      <c r="Q62" s="408">
        <v>300</v>
      </c>
      <c r="R62" s="408">
        <v>300</v>
      </c>
      <c r="S62" s="374">
        <v>300</v>
      </c>
      <c r="T62" s="310">
        <v>300</v>
      </c>
      <c r="U62" s="289">
        <v>280</v>
      </c>
      <c r="V62" s="269"/>
      <c r="W62" s="208">
        <v>300</v>
      </c>
      <c r="X62" s="208">
        <v>300</v>
      </c>
      <c r="Y62" s="208">
        <v>300</v>
      </c>
      <c r="Z62" s="208">
        <v>300</v>
      </c>
      <c r="AA62" s="208">
        <v>300</v>
      </c>
      <c r="AB62" s="208"/>
      <c r="AC62" s="208"/>
      <c r="AD62" s="190">
        <v>108.173</v>
      </c>
      <c r="AE62" s="312"/>
      <c r="AG62" s="34"/>
      <c r="AI62" s="34"/>
      <c r="AJ62" s="144" t="s">
        <v>755</v>
      </c>
    </row>
    <row r="63" spans="1:38" s="144" customFormat="1" ht="23.1" customHeight="1" x14ac:dyDescent="0.25">
      <c r="A63" s="2"/>
      <c r="B63" s="2"/>
      <c r="C63" s="2"/>
      <c r="D63" s="4" t="s">
        <v>717</v>
      </c>
      <c r="E63" s="116">
        <f t="shared" ref="E63:E68" si="59">K63</f>
        <v>800</v>
      </c>
      <c r="F63" s="117">
        <f t="shared" ref="F63:F68" si="60">L63</f>
        <v>500</v>
      </c>
      <c r="G63" s="99"/>
      <c r="H63" s="2"/>
      <c r="I63" s="2"/>
      <c r="J63" s="33"/>
      <c r="K63" s="202">
        <f t="shared" ref="K63:K68" si="61">MROUND(N63+25,50)</f>
        <v>800</v>
      </c>
      <c r="L63" s="202">
        <f t="shared" ref="L63:L68" si="62">MROUND(O63+25,50)</f>
        <v>500</v>
      </c>
      <c r="M63" s="51"/>
      <c r="N63" s="13">
        <f t="shared" si="51"/>
        <v>772.8</v>
      </c>
      <c r="O63" s="13">
        <f t="shared" si="52"/>
        <v>470.4</v>
      </c>
      <c r="P63" s="51"/>
      <c r="Q63" s="408">
        <v>336</v>
      </c>
      <c r="R63" s="408">
        <v>336</v>
      </c>
      <c r="S63" s="374">
        <v>336</v>
      </c>
      <c r="T63" s="310">
        <v>336</v>
      </c>
      <c r="U63" s="289">
        <v>310</v>
      </c>
      <c r="V63" s="269"/>
      <c r="W63" s="208">
        <v>400</v>
      </c>
      <c r="X63" s="208">
        <v>400</v>
      </c>
      <c r="Y63" s="208">
        <v>400</v>
      </c>
      <c r="Z63" s="208">
        <v>400</v>
      </c>
      <c r="AA63" s="208">
        <v>400</v>
      </c>
      <c r="AB63" s="208"/>
      <c r="AC63" s="208"/>
      <c r="AD63" s="190">
        <v>162.2595</v>
      </c>
      <c r="AE63" s="312"/>
      <c r="AG63" s="34"/>
      <c r="AI63" s="34"/>
      <c r="AJ63" s="144" t="s">
        <v>756</v>
      </c>
      <c r="AK63" s="144" t="s">
        <v>757</v>
      </c>
      <c r="AL63" s="144" t="s">
        <v>758</v>
      </c>
    </row>
    <row r="64" spans="1:38" s="144" customFormat="1" ht="23.1" customHeight="1" x14ac:dyDescent="0.25">
      <c r="A64" s="2"/>
      <c r="B64" s="2"/>
      <c r="C64" s="2"/>
      <c r="D64" s="4" t="s">
        <v>718</v>
      </c>
      <c r="E64" s="116">
        <f t="shared" si="59"/>
        <v>850</v>
      </c>
      <c r="F64" s="117">
        <f t="shared" si="60"/>
        <v>550</v>
      </c>
      <c r="G64" s="99"/>
      <c r="H64" s="2"/>
      <c r="I64" s="2"/>
      <c r="J64" s="33"/>
      <c r="K64" s="202">
        <f t="shared" si="61"/>
        <v>850</v>
      </c>
      <c r="L64" s="202">
        <f t="shared" si="62"/>
        <v>550</v>
      </c>
      <c r="M64" s="51"/>
      <c r="N64" s="13">
        <f t="shared" si="51"/>
        <v>827.99999999999989</v>
      </c>
      <c r="O64" s="13">
        <f t="shared" si="52"/>
        <v>503.99999999999994</v>
      </c>
      <c r="P64" s="51"/>
      <c r="Q64" s="408">
        <v>360</v>
      </c>
      <c r="R64" s="408">
        <v>360</v>
      </c>
      <c r="S64" s="374">
        <v>360</v>
      </c>
      <c r="T64" s="310">
        <v>360</v>
      </c>
      <c r="U64" s="289">
        <v>330</v>
      </c>
      <c r="V64" s="269"/>
      <c r="W64" s="208">
        <v>460</v>
      </c>
      <c r="X64" s="208">
        <v>460</v>
      </c>
      <c r="Y64" s="208">
        <v>460</v>
      </c>
      <c r="Z64" s="208">
        <v>460</v>
      </c>
      <c r="AA64" s="208">
        <v>460</v>
      </c>
      <c r="AB64" s="208"/>
      <c r="AC64" s="208"/>
      <c r="AD64" s="190">
        <v>194.71140000000003</v>
      </c>
      <c r="AE64" s="312"/>
      <c r="AG64" s="34"/>
      <c r="AI64" s="34"/>
      <c r="AJ64" s="144" t="s">
        <v>759</v>
      </c>
      <c r="AK64" s="144">
        <v>300</v>
      </c>
      <c r="AL64" s="144">
        <v>3000</v>
      </c>
    </row>
    <row r="65" spans="1:38" s="144" customFormat="1" ht="23.1" customHeight="1" x14ac:dyDescent="0.25">
      <c r="A65" s="2"/>
      <c r="B65" s="2"/>
      <c r="C65" s="2"/>
      <c r="D65" s="4" t="s">
        <v>762</v>
      </c>
      <c r="E65" s="116">
        <f t="shared" si="59"/>
        <v>900</v>
      </c>
      <c r="F65" s="117">
        <f t="shared" si="60"/>
        <v>550</v>
      </c>
      <c r="G65" s="99"/>
      <c r="H65" s="2"/>
      <c r="I65" s="2"/>
      <c r="J65" s="33"/>
      <c r="K65" s="202">
        <f t="shared" si="61"/>
        <v>900</v>
      </c>
      <c r="L65" s="202">
        <f t="shared" si="62"/>
        <v>550</v>
      </c>
      <c r="M65" s="51"/>
      <c r="N65" s="13">
        <f t="shared" si="51"/>
        <v>883.19999999999993</v>
      </c>
      <c r="O65" s="13">
        <f t="shared" si="52"/>
        <v>537.59999999999991</v>
      </c>
      <c r="P65" s="51"/>
      <c r="Q65" s="408">
        <v>384</v>
      </c>
      <c r="R65" s="408">
        <v>384</v>
      </c>
      <c r="S65" s="374">
        <v>384</v>
      </c>
      <c r="T65" s="310">
        <v>384</v>
      </c>
      <c r="U65" s="289">
        <v>550</v>
      </c>
      <c r="V65" s="269"/>
      <c r="W65" s="208">
        <v>500</v>
      </c>
      <c r="X65" s="208">
        <v>500</v>
      </c>
      <c r="Y65" s="208">
        <v>500</v>
      </c>
      <c r="Z65" s="208">
        <v>500</v>
      </c>
      <c r="AA65" s="208">
        <v>500</v>
      </c>
      <c r="AB65" s="208"/>
      <c r="AC65" s="208"/>
      <c r="AD65" s="190">
        <v>216.346</v>
      </c>
      <c r="AE65" s="312"/>
      <c r="AG65" s="34"/>
      <c r="AI65" s="34"/>
      <c r="AJ65" s="144" t="s">
        <v>760</v>
      </c>
      <c r="AK65" s="144">
        <v>336</v>
      </c>
      <c r="AL65" s="144">
        <v>3360</v>
      </c>
    </row>
    <row r="66" spans="1:38" s="144" customFormat="1" ht="23.1" customHeight="1" x14ac:dyDescent="0.25">
      <c r="A66" s="2"/>
      <c r="B66" s="2"/>
      <c r="C66" s="2"/>
      <c r="D66" s="4" t="s">
        <v>763</v>
      </c>
      <c r="E66" s="116">
        <f t="shared" si="59"/>
        <v>1350</v>
      </c>
      <c r="F66" s="117">
        <f t="shared" si="60"/>
        <v>850</v>
      </c>
      <c r="G66" s="99"/>
      <c r="H66" s="2"/>
      <c r="I66" s="2"/>
      <c r="J66" s="33"/>
      <c r="K66" s="202">
        <f t="shared" si="61"/>
        <v>1350</v>
      </c>
      <c r="L66" s="202">
        <f t="shared" si="62"/>
        <v>850</v>
      </c>
      <c r="M66" s="51"/>
      <c r="N66" s="13">
        <f t="shared" si="51"/>
        <v>1324.8</v>
      </c>
      <c r="O66" s="13">
        <f t="shared" si="52"/>
        <v>806.4</v>
      </c>
      <c r="P66" s="51"/>
      <c r="Q66" s="408">
        <v>576</v>
      </c>
      <c r="R66" s="408">
        <v>576</v>
      </c>
      <c r="S66" s="374">
        <v>576</v>
      </c>
      <c r="T66" s="310">
        <v>576</v>
      </c>
      <c r="U66" s="289">
        <v>580</v>
      </c>
      <c r="V66" s="269"/>
      <c r="W66" s="208">
        <v>800</v>
      </c>
      <c r="X66" s="208">
        <v>800</v>
      </c>
      <c r="Y66" s="208">
        <v>800</v>
      </c>
      <c r="Z66" s="208">
        <v>800</v>
      </c>
      <c r="AA66" s="208">
        <v>800</v>
      </c>
      <c r="AB66" s="208"/>
      <c r="AC66" s="208"/>
      <c r="AD66" s="190">
        <v>216.346</v>
      </c>
      <c r="AE66" s="312"/>
      <c r="AG66" s="34"/>
      <c r="AI66" s="34"/>
      <c r="AJ66" s="144" t="s">
        <v>761</v>
      </c>
      <c r="AK66" s="144">
        <v>360</v>
      </c>
      <c r="AL66" s="144">
        <v>3600</v>
      </c>
    </row>
    <row r="67" spans="1:38" s="144" customFormat="1" ht="23.1" customHeight="1" x14ac:dyDescent="0.25">
      <c r="A67" s="2"/>
      <c r="B67" s="2"/>
      <c r="C67" s="2"/>
      <c r="D67" s="4" t="s">
        <v>719</v>
      </c>
      <c r="E67" s="116">
        <f t="shared" si="59"/>
        <v>1500</v>
      </c>
      <c r="F67" s="117">
        <f t="shared" si="60"/>
        <v>900</v>
      </c>
      <c r="G67" s="99"/>
      <c r="H67" s="2"/>
      <c r="I67" s="2"/>
      <c r="J67" s="33"/>
      <c r="K67" s="202">
        <f t="shared" si="61"/>
        <v>1500</v>
      </c>
      <c r="L67" s="202">
        <f t="shared" si="62"/>
        <v>900</v>
      </c>
      <c r="M67" s="51"/>
      <c r="N67" s="13">
        <f t="shared" si="51"/>
        <v>1462.8</v>
      </c>
      <c r="O67" s="13">
        <f t="shared" si="52"/>
        <v>890.4</v>
      </c>
      <c r="P67" s="51"/>
      <c r="Q67" s="408">
        <v>636</v>
      </c>
      <c r="R67" s="408">
        <v>636</v>
      </c>
      <c r="S67" s="374">
        <v>636</v>
      </c>
      <c r="T67" s="310">
        <v>636</v>
      </c>
      <c r="U67" s="289">
        <v>550</v>
      </c>
      <c r="V67" s="269"/>
      <c r="W67" s="208">
        <v>500</v>
      </c>
      <c r="X67" s="208">
        <v>500</v>
      </c>
      <c r="Y67" s="208">
        <v>500</v>
      </c>
      <c r="Z67" s="208">
        <v>500</v>
      </c>
      <c r="AA67" s="208">
        <v>500</v>
      </c>
      <c r="AB67" s="208"/>
      <c r="AC67" s="208"/>
      <c r="AD67" s="190">
        <v>216.346</v>
      </c>
      <c r="AE67" s="312"/>
      <c r="AG67" s="34"/>
      <c r="AI67" s="34"/>
    </row>
    <row r="68" spans="1:38" s="144" customFormat="1" ht="23.1" customHeight="1" x14ac:dyDescent="0.25">
      <c r="A68" s="2"/>
      <c r="B68" s="2"/>
      <c r="C68" s="2"/>
      <c r="D68" s="4" t="s">
        <v>720</v>
      </c>
      <c r="E68" s="116">
        <f t="shared" si="59"/>
        <v>1650</v>
      </c>
      <c r="F68" s="117">
        <f t="shared" si="60"/>
        <v>1000</v>
      </c>
      <c r="G68" s="99"/>
      <c r="H68" s="2"/>
      <c r="I68" s="2"/>
      <c r="J68" s="33"/>
      <c r="K68" s="202">
        <f t="shared" si="61"/>
        <v>1650</v>
      </c>
      <c r="L68" s="202">
        <f t="shared" si="62"/>
        <v>1000</v>
      </c>
      <c r="M68" s="51"/>
      <c r="N68" s="13">
        <f t="shared" si="51"/>
        <v>1600.8</v>
      </c>
      <c r="O68" s="13">
        <f t="shared" si="52"/>
        <v>974.4</v>
      </c>
      <c r="P68" s="51"/>
      <c r="Q68" s="408">
        <v>696</v>
      </c>
      <c r="R68" s="408">
        <v>696</v>
      </c>
      <c r="S68" s="374">
        <v>696</v>
      </c>
      <c r="T68" s="310">
        <v>696</v>
      </c>
      <c r="U68" s="289">
        <v>580</v>
      </c>
      <c r="V68" s="269"/>
      <c r="W68" s="208">
        <v>800</v>
      </c>
      <c r="X68" s="208">
        <v>800</v>
      </c>
      <c r="Y68" s="208">
        <v>800</v>
      </c>
      <c r="Z68" s="208">
        <v>800</v>
      </c>
      <c r="AA68" s="208">
        <v>800</v>
      </c>
      <c r="AB68" s="208"/>
      <c r="AC68" s="208"/>
      <c r="AD68" s="190">
        <v>216.346</v>
      </c>
      <c r="AE68" s="312"/>
      <c r="AG68" s="34"/>
      <c r="AI68" s="34"/>
    </row>
    <row r="69" spans="1:38" s="144" customFormat="1" ht="23.1" customHeight="1" x14ac:dyDescent="0.25">
      <c r="A69" s="2"/>
      <c r="B69" s="2"/>
      <c r="C69" s="2"/>
      <c r="D69" s="136"/>
      <c r="E69" s="138"/>
      <c r="F69" s="139"/>
      <c r="G69" s="99"/>
      <c r="H69" s="2"/>
      <c r="I69" s="2"/>
      <c r="J69" s="34"/>
      <c r="K69" s="202"/>
      <c r="L69" s="202"/>
      <c r="M69" s="2"/>
      <c r="N69" s="13"/>
      <c r="O69" s="13"/>
      <c r="P69" s="2"/>
      <c r="Q69" s="408"/>
      <c r="R69" s="408"/>
      <c r="S69" s="356"/>
      <c r="T69" s="356"/>
      <c r="U69" s="330"/>
      <c r="V69" s="357"/>
      <c r="W69" s="237"/>
      <c r="X69" s="237"/>
      <c r="Y69" s="237"/>
      <c r="Z69" s="237"/>
      <c r="AA69" s="237"/>
      <c r="AB69" s="237"/>
      <c r="AC69" s="237"/>
      <c r="AD69" s="240"/>
      <c r="AE69" s="312"/>
      <c r="AG69" s="34"/>
      <c r="AI69" s="34"/>
    </row>
    <row r="70" spans="1:38" s="144" customFormat="1" ht="23.1" customHeight="1" x14ac:dyDescent="0.25">
      <c r="A70" s="2"/>
      <c r="B70" s="2"/>
      <c r="C70" s="2"/>
      <c r="D70" s="617" t="s">
        <v>721</v>
      </c>
      <c r="E70" s="617"/>
      <c r="F70" s="617"/>
      <c r="G70" s="617"/>
      <c r="H70" s="617"/>
      <c r="I70" s="618"/>
      <c r="J70" s="33"/>
      <c r="K70" s="202"/>
      <c r="L70" s="202"/>
      <c r="M70" s="51"/>
      <c r="N70" s="13"/>
      <c r="O70" s="13"/>
      <c r="P70" s="51"/>
      <c r="Q70" s="407"/>
      <c r="R70" s="407"/>
      <c r="S70" s="373"/>
      <c r="T70" s="302"/>
      <c r="U70" s="291"/>
      <c r="V70" s="282"/>
      <c r="W70" s="260"/>
      <c r="X70" s="260"/>
      <c r="Y70" s="260"/>
      <c r="Z70" s="232"/>
      <c r="AA70" s="232"/>
      <c r="AB70" s="208"/>
      <c r="AC70" s="208"/>
      <c r="AD70" s="53"/>
      <c r="AE70" s="312"/>
      <c r="AG70" s="34"/>
      <c r="AI70" s="34"/>
      <c r="AJ70" s="144">
        <v>120</v>
      </c>
      <c r="AK70" s="144">
        <v>576</v>
      </c>
    </row>
    <row r="71" spans="1:38" s="144" customFormat="1" ht="23.1" customHeight="1" x14ac:dyDescent="0.25">
      <c r="A71" s="2"/>
      <c r="B71" s="2" t="s">
        <v>723</v>
      </c>
      <c r="C71" s="283">
        <v>45246</v>
      </c>
      <c r="D71" s="4" t="s">
        <v>722</v>
      </c>
      <c r="E71" s="116">
        <f>K71</f>
        <v>650</v>
      </c>
      <c r="F71" s="117">
        <f>L71</f>
        <v>400</v>
      </c>
      <c r="G71" s="99"/>
      <c r="H71" s="2"/>
      <c r="I71" s="2"/>
      <c r="J71" s="33"/>
      <c r="K71" s="202">
        <f t="shared" ref="K71" si="63">MROUND(N71+25,50)</f>
        <v>650</v>
      </c>
      <c r="L71" s="202">
        <f t="shared" ref="L71" si="64">MROUND(O71+25,50)</f>
        <v>400</v>
      </c>
      <c r="M71" s="51"/>
      <c r="N71" s="13">
        <f t="shared" ref="N71:N72" si="65">Q71*2.3</f>
        <v>644</v>
      </c>
      <c r="O71" s="13">
        <f t="shared" ref="O71:O72" si="66">Q71*1.4</f>
        <v>392</v>
      </c>
      <c r="P71" s="51"/>
      <c r="Q71" s="398">
        <v>280</v>
      </c>
      <c r="R71" s="398">
        <v>280</v>
      </c>
      <c r="S71" s="371">
        <v>280</v>
      </c>
      <c r="T71" s="300">
        <v>280</v>
      </c>
      <c r="U71" s="289">
        <v>280</v>
      </c>
      <c r="V71" s="269"/>
      <c r="W71" s="208">
        <v>300</v>
      </c>
      <c r="X71" s="208">
        <v>300</v>
      </c>
      <c r="Y71" s="208">
        <v>300</v>
      </c>
      <c r="Z71" s="208">
        <v>300</v>
      </c>
      <c r="AA71" s="208">
        <v>300</v>
      </c>
      <c r="AB71" s="208"/>
      <c r="AC71" s="208"/>
      <c r="AD71" s="190">
        <v>108.173</v>
      </c>
      <c r="AE71" s="312"/>
      <c r="AG71" s="34"/>
      <c r="AI71" s="34"/>
      <c r="AJ71" s="144">
        <v>140</v>
      </c>
      <c r="AK71" s="144">
        <v>636</v>
      </c>
    </row>
    <row r="72" spans="1:38" s="144" customFormat="1" ht="23.1" customHeight="1" x14ac:dyDescent="0.25">
      <c r="A72" s="2"/>
      <c r="B72" s="2"/>
      <c r="C72" s="2"/>
      <c r="D72" s="4"/>
      <c r="E72" s="116"/>
      <c r="F72" s="117"/>
      <c r="G72" s="99"/>
      <c r="H72" s="2"/>
      <c r="I72" s="2"/>
      <c r="J72" s="33"/>
      <c r="K72" s="202"/>
      <c r="L72" s="202"/>
      <c r="M72" s="51"/>
      <c r="N72" s="13">
        <f t="shared" si="65"/>
        <v>0</v>
      </c>
      <c r="O72" s="13">
        <f t="shared" si="66"/>
        <v>0</v>
      </c>
      <c r="P72" s="51"/>
      <c r="Q72" s="398"/>
      <c r="R72" s="398"/>
      <c r="S72" s="371"/>
      <c r="T72" s="300"/>
      <c r="U72" s="289"/>
      <c r="V72" s="269"/>
      <c r="W72" s="208">
        <v>400</v>
      </c>
      <c r="X72" s="208">
        <v>400</v>
      </c>
      <c r="Y72" s="208">
        <v>400</v>
      </c>
      <c r="Z72" s="208">
        <v>400</v>
      </c>
      <c r="AA72" s="208">
        <v>400</v>
      </c>
      <c r="AB72" s="208"/>
      <c r="AC72" s="208"/>
      <c r="AD72" s="190">
        <v>162.2595</v>
      </c>
      <c r="AE72" s="312"/>
      <c r="AG72" s="34"/>
      <c r="AI72" s="34"/>
      <c r="AJ72" s="144">
        <v>160</v>
      </c>
      <c r="AK72" s="144">
        <v>696</v>
      </c>
    </row>
    <row r="73" spans="1:38" s="144" customFormat="1" ht="23.1" customHeight="1" x14ac:dyDescent="0.25">
      <c r="A73" s="2"/>
      <c r="B73" s="2"/>
      <c r="C73" s="2"/>
      <c r="D73" s="136"/>
      <c r="E73" s="138"/>
      <c r="F73" s="139"/>
      <c r="G73" s="99"/>
      <c r="H73" s="2"/>
      <c r="I73" s="2"/>
      <c r="J73" s="33"/>
      <c r="K73" s="202"/>
      <c r="L73" s="202"/>
      <c r="M73" s="51"/>
      <c r="N73" s="13"/>
      <c r="O73" s="13"/>
      <c r="P73" s="51"/>
      <c r="Q73" s="398"/>
      <c r="R73" s="398"/>
      <c r="S73" s="371"/>
      <c r="T73" s="300"/>
      <c r="U73" s="289"/>
      <c r="V73" s="269"/>
      <c r="W73" s="208"/>
      <c r="X73" s="208"/>
      <c r="Y73" s="208"/>
      <c r="Z73" s="208"/>
      <c r="AA73" s="208"/>
      <c r="AB73" s="208"/>
      <c r="AC73" s="208"/>
      <c r="AD73" s="190"/>
      <c r="AE73" s="312"/>
      <c r="AG73" s="34"/>
      <c r="AI73" s="34"/>
    </row>
    <row r="74" spans="1:38" ht="23.1" customHeight="1" x14ac:dyDescent="0.25">
      <c r="D74" s="615" t="s">
        <v>14</v>
      </c>
      <c r="E74" s="615"/>
      <c r="F74" s="615"/>
      <c r="G74" s="615"/>
      <c r="H74" s="615"/>
      <c r="I74" s="622"/>
      <c r="J74" s="34"/>
      <c r="K74" s="202"/>
      <c r="L74" s="202"/>
      <c r="M74" s="2"/>
      <c r="N74" s="13"/>
      <c r="O74" s="13"/>
      <c r="P74" s="2"/>
      <c r="Q74" s="398"/>
      <c r="R74" s="398"/>
      <c r="S74" s="333"/>
      <c r="T74" s="333"/>
      <c r="U74" s="330"/>
      <c r="V74" s="277"/>
      <c r="W74" s="242"/>
      <c r="X74" s="242"/>
      <c r="Y74" s="242"/>
      <c r="Z74" s="208"/>
      <c r="AA74" s="208"/>
      <c r="AB74" s="208"/>
      <c r="AC74" s="208"/>
      <c r="AD74" s="190"/>
      <c r="AE74" s="312"/>
    </row>
    <row r="75" spans="1:38" ht="23.1" customHeight="1" x14ac:dyDescent="0.25">
      <c r="A75" s="2" t="s">
        <v>519</v>
      </c>
      <c r="B75" s="2">
        <v>1859</v>
      </c>
      <c r="C75" s="2" t="s">
        <v>400</v>
      </c>
      <c r="D75" s="4" t="s">
        <v>859</v>
      </c>
      <c r="E75" s="116">
        <f>K75</f>
        <v>5100</v>
      </c>
      <c r="F75" s="117">
        <f>L75</f>
        <v>3250</v>
      </c>
      <c r="G75" s="101"/>
      <c r="K75" s="202">
        <f t="shared" ref="K75" si="67">MROUND(N75+25,50)</f>
        <v>5100</v>
      </c>
      <c r="L75" s="202">
        <f t="shared" ref="L75" si="68">MROUND(O75+25,50)</f>
        <v>3250</v>
      </c>
      <c r="M75" s="51"/>
      <c r="N75" s="13">
        <f>Q75*2.2</f>
        <v>5060</v>
      </c>
      <c r="O75" s="13">
        <f>Q75*1.4</f>
        <v>3220</v>
      </c>
      <c r="P75" s="51"/>
      <c r="Q75" s="398">
        <v>2300</v>
      </c>
      <c r="R75" s="398">
        <v>2200</v>
      </c>
      <c r="S75" s="371">
        <v>2200</v>
      </c>
      <c r="T75" s="300">
        <v>2200</v>
      </c>
      <c r="U75" s="289">
        <v>2200</v>
      </c>
      <c r="V75" s="277">
        <v>1760</v>
      </c>
      <c r="W75" s="242">
        <v>1760</v>
      </c>
      <c r="X75" s="242">
        <v>1760</v>
      </c>
      <c r="Y75" s="242">
        <v>1760</v>
      </c>
      <c r="Z75" s="208">
        <v>1875</v>
      </c>
      <c r="AA75" s="208">
        <v>1875</v>
      </c>
      <c r="AB75" s="208">
        <v>1875</v>
      </c>
      <c r="AC75" s="208">
        <v>1875</v>
      </c>
      <c r="AD75" s="190">
        <v>1500</v>
      </c>
      <c r="AE75" s="312"/>
    </row>
    <row r="76" spans="1:38" ht="23.1" customHeight="1" x14ac:dyDescent="0.25">
      <c r="B76" s="2">
        <v>1860</v>
      </c>
      <c r="C76" s="2" t="s">
        <v>401</v>
      </c>
      <c r="D76" s="4" t="s">
        <v>860</v>
      </c>
      <c r="E76" s="116">
        <f t="shared" ref="E76:E78" si="69">K76</f>
        <v>5750</v>
      </c>
      <c r="F76" s="117">
        <f t="shared" ref="F76:F78" si="70">L76</f>
        <v>3650</v>
      </c>
      <c r="K76" s="202">
        <f t="shared" ref="K76:K78" si="71">MROUND(N76+25,50)</f>
        <v>5750</v>
      </c>
      <c r="L76" s="202">
        <f t="shared" ref="L76:L78" si="72">MROUND(O76+25,50)</f>
        <v>3650</v>
      </c>
      <c r="M76" s="51"/>
      <c r="N76" s="13">
        <f>Q76*2.2</f>
        <v>5720.0000000000009</v>
      </c>
      <c r="O76" s="13">
        <f>Q76*1.4</f>
        <v>3639.9999999999995</v>
      </c>
      <c r="P76" s="51"/>
      <c r="Q76" s="398">
        <v>2600</v>
      </c>
      <c r="R76" s="398">
        <v>2656.25</v>
      </c>
      <c r="S76" s="371">
        <v>2656.25</v>
      </c>
      <c r="T76" s="300">
        <v>2656.25</v>
      </c>
      <c r="U76" s="289">
        <v>2656.25</v>
      </c>
      <c r="V76" s="277">
        <v>2125</v>
      </c>
      <c r="W76" s="208">
        <f>AE76*1.25</f>
        <v>0</v>
      </c>
      <c r="X76" s="208">
        <v>2125</v>
      </c>
      <c r="Y76" s="208">
        <v>2125</v>
      </c>
      <c r="Z76" s="208">
        <v>2125</v>
      </c>
      <c r="AA76" s="208">
        <v>2125</v>
      </c>
      <c r="AB76" s="208">
        <v>2125</v>
      </c>
      <c r="AC76" s="208">
        <v>2125</v>
      </c>
      <c r="AD76" s="190">
        <v>1700</v>
      </c>
      <c r="AE76" s="312"/>
    </row>
    <row r="77" spans="1:38" ht="23.1" customHeight="1" x14ac:dyDescent="0.25">
      <c r="B77" s="2">
        <v>1860</v>
      </c>
      <c r="C77" s="2" t="s">
        <v>401</v>
      </c>
      <c r="D77" s="4" t="s">
        <v>861</v>
      </c>
      <c r="E77" s="116">
        <f t="shared" si="69"/>
        <v>6200</v>
      </c>
      <c r="F77" s="117">
        <f t="shared" si="70"/>
        <v>3950</v>
      </c>
      <c r="K77" s="202">
        <f t="shared" si="71"/>
        <v>6200</v>
      </c>
      <c r="L77" s="202">
        <f t="shared" si="72"/>
        <v>3950</v>
      </c>
      <c r="M77" s="51"/>
      <c r="N77" s="13">
        <f>Q77*2.2</f>
        <v>6160.0000000000009</v>
      </c>
      <c r="O77" s="13">
        <f>Q77*1.4</f>
        <v>3919.9999999999995</v>
      </c>
      <c r="P77" s="51"/>
      <c r="Q77" s="398">
        <v>2800</v>
      </c>
      <c r="R77" s="398">
        <v>2656.25</v>
      </c>
      <c r="S77" s="371">
        <v>2656.25</v>
      </c>
      <c r="T77" s="300">
        <v>2656.25</v>
      </c>
      <c r="U77" s="289">
        <v>2656.25</v>
      </c>
      <c r="V77" s="277">
        <v>2125</v>
      </c>
      <c r="W77" s="208">
        <f>AE77*1.25</f>
        <v>0</v>
      </c>
      <c r="X77" s="208">
        <v>2125</v>
      </c>
      <c r="Y77" s="208">
        <v>2125</v>
      </c>
      <c r="Z77" s="208">
        <v>2125</v>
      </c>
      <c r="AA77" s="208">
        <v>2125</v>
      </c>
      <c r="AB77" s="208">
        <v>2125</v>
      </c>
      <c r="AC77" s="208">
        <v>2125</v>
      </c>
      <c r="AD77" s="190">
        <v>1700</v>
      </c>
      <c r="AE77" s="312"/>
    </row>
    <row r="78" spans="1:38" ht="23.1" customHeight="1" x14ac:dyDescent="0.25">
      <c r="B78" s="2">
        <v>1860</v>
      </c>
      <c r="C78" s="2" t="s">
        <v>401</v>
      </c>
      <c r="D78" s="4" t="s">
        <v>862</v>
      </c>
      <c r="E78" s="116">
        <f t="shared" si="69"/>
        <v>6650</v>
      </c>
      <c r="F78" s="117">
        <f t="shared" si="70"/>
        <v>4250</v>
      </c>
      <c r="K78" s="202">
        <f t="shared" si="71"/>
        <v>6650</v>
      </c>
      <c r="L78" s="202">
        <f t="shared" si="72"/>
        <v>4250</v>
      </c>
      <c r="M78" s="51"/>
      <c r="N78" s="13">
        <f>Q78*2.2</f>
        <v>6600.0000000000009</v>
      </c>
      <c r="O78" s="13">
        <f>Q78*1.4</f>
        <v>4200</v>
      </c>
      <c r="P78" s="51"/>
      <c r="Q78" s="398">
        <v>3000</v>
      </c>
      <c r="R78" s="398">
        <v>2656.25</v>
      </c>
      <c r="S78" s="371">
        <v>2656.25</v>
      </c>
      <c r="T78" s="300">
        <v>2656.25</v>
      </c>
      <c r="U78" s="289">
        <v>2656.25</v>
      </c>
      <c r="V78" s="277">
        <v>2125</v>
      </c>
      <c r="W78" s="208">
        <f>AE78*1.25</f>
        <v>0</v>
      </c>
      <c r="X78" s="208">
        <v>2125</v>
      </c>
      <c r="Y78" s="208">
        <v>2125</v>
      </c>
      <c r="Z78" s="208">
        <v>2125</v>
      </c>
      <c r="AA78" s="208">
        <v>2125</v>
      </c>
      <c r="AB78" s="208">
        <v>2125</v>
      </c>
      <c r="AC78" s="208">
        <v>2125</v>
      </c>
      <c r="AD78" s="190">
        <v>1700</v>
      </c>
      <c r="AE78" s="312"/>
    </row>
    <row r="79" spans="1:38" ht="23.1" customHeight="1" x14ac:dyDescent="0.25">
      <c r="D79" s="136"/>
      <c r="E79" s="138"/>
      <c r="F79" s="139"/>
      <c r="J79" s="34"/>
      <c r="K79" s="202"/>
      <c r="L79" s="202"/>
      <c r="M79" s="2"/>
      <c r="N79" s="13"/>
      <c r="O79" s="13"/>
      <c r="P79" s="2"/>
      <c r="Q79" s="398"/>
      <c r="R79" s="398"/>
      <c r="S79" s="371"/>
      <c r="T79" s="300"/>
      <c r="U79" s="289"/>
      <c r="V79" s="277"/>
      <c r="W79" s="208"/>
      <c r="X79" s="208"/>
      <c r="Y79" s="208">
        <v>0</v>
      </c>
      <c r="Z79" s="208">
        <v>0</v>
      </c>
      <c r="AA79" s="208">
        <v>0</v>
      </c>
      <c r="AB79" s="208">
        <v>0</v>
      </c>
      <c r="AC79" s="208">
        <v>0</v>
      </c>
      <c r="AD79" s="197"/>
      <c r="AE79" s="312"/>
    </row>
    <row r="80" spans="1:38" ht="23.1" customHeight="1" x14ac:dyDescent="0.25">
      <c r="D80" s="615" t="s">
        <v>598</v>
      </c>
      <c r="E80" s="615"/>
      <c r="F80" s="615"/>
      <c r="G80" s="615"/>
      <c r="H80" s="615"/>
      <c r="I80" s="615"/>
      <c r="J80" s="34"/>
      <c r="K80" s="202"/>
      <c r="L80" s="202"/>
      <c r="M80" s="51"/>
      <c r="N80" s="13"/>
      <c r="O80" s="13"/>
      <c r="P80" s="2"/>
      <c r="Q80" s="398"/>
      <c r="R80" s="398"/>
      <c r="S80" s="333"/>
      <c r="T80" s="333"/>
      <c r="U80" s="330"/>
      <c r="V80" s="277"/>
      <c r="W80" s="208"/>
      <c r="X80" s="208"/>
      <c r="Y80" s="208"/>
      <c r="Z80" s="208"/>
      <c r="AA80" s="208"/>
      <c r="AB80" s="208"/>
      <c r="AC80" s="208"/>
      <c r="AD80" s="190"/>
      <c r="AE80" s="312"/>
    </row>
    <row r="81" spans="1:35" ht="23.1" customHeight="1" x14ac:dyDescent="0.25">
      <c r="B81" s="2">
        <v>1841</v>
      </c>
      <c r="C81" s="2" t="s">
        <v>398</v>
      </c>
      <c r="D81" s="193" t="s">
        <v>664</v>
      </c>
      <c r="E81" s="116">
        <f>K81</f>
        <v>7750</v>
      </c>
      <c r="F81" s="117">
        <f>L81</f>
        <v>4950</v>
      </c>
      <c r="G81" s="101"/>
      <c r="J81" s="34"/>
      <c r="K81" s="202">
        <f t="shared" ref="K81" si="73">MROUND(N81+25,50)</f>
        <v>7750</v>
      </c>
      <c r="L81" s="202">
        <f t="shared" ref="L81" si="74">MROUND(O81+25,50)</f>
        <v>4950</v>
      </c>
      <c r="M81" s="51"/>
      <c r="N81" s="13">
        <f t="shared" ref="N81:N85" si="75">Q81*2.2</f>
        <v>7734.3750000000009</v>
      </c>
      <c r="O81" s="13">
        <f t="shared" ref="O81:O85" si="76">Q81*1.4</f>
        <v>4921.875</v>
      </c>
      <c r="P81" s="2"/>
      <c r="Q81" s="398">
        <v>3515.625</v>
      </c>
      <c r="R81" s="398">
        <v>3515.625</v>
      </c>
      <c r="S81" s="371">
        <v>3515.625</v>
      </c>
      <c r="T81" s="300">
        <v>3515.625</v>
      </c>
      <c r="U81" s="289">
        <v>3515.625</v>
      </c>
      <c r="V81" s="277">
        <v>2812.5</v>
      </c>
      <c r="W81" s="208">
        <f>AE81*1.25</f>
        <v>0</v>
      </c>
      <c r="X81" s="208">
        <v>2812.5</v>
      </c>
      <c r="Y81" s="208">
        <v>2812.5</v>
      </c>
      <c r="Z81" s="208">
        <v>2812.5</v>
      </c>
      <c r="AA81" s="208">
        <v>2812.5</v>
      </c>
      <c r="AB81" s="208">
        <v>2812.5</v>
      </c>
      <c r="AC81" s="208">
        <v>2812.5</v>
      </c>
      <c r="AD81" s="190">
        <v>2250</v>
      </c>
      <c r="AE81" s="312"/>
    </row>
    <row r="82" spans="1:35" ht="23.1" customHeight="1" x14ac:dyDescent="0.25">
      <c r="D82" s="4" t="s">
        <v>663</v>
      </c>
      <c r="E82" s="116">
        <f t="shared" ref="E82:E85" si="77">K82</f>
        <v>8350</v>
      </c>
      <c r="F82" s="117">
        <f t="shared" ref="F82:F85" si="78">L82</f>
        <v>5300</v>
      </c>
      <c r="G82" s="101"/>
      <c r="J82" s="34"/>
      <c r="K82" s="202">
        <f t="shared" ref="K82:K85" si="79">MROUND(N82+25,50)</f>
        <v>8350</v>
      </c>
      <c r="L82" s="202">
        <f t="shared" ref="L82:L85" si="80">MROUND(O82+25,50)</f>
        <v>5300</v>
      </c>
      <c r="M82" s="51"/>
      <c r="N82" s="13">
        <f t="shared" si="75"/>
        <v>8311.875</v>
      </c>
      <c r="O82" s="13">
        <f t="shared" si="76"/>
        <v>5289.375</v>
      </c>
      <c r="P82" s="2"/>
      <c r="Q82" s="398">
        <v>3778.125</v>
      </c>
      <c r="R82" s="398">
        <v>3778.125</v>
      </c>
      <c r="S82" s="371">
        <v>3778.125</v>
      </c>
      <c r="T82" s="300">
        <v>3778.125</v>
      </c>
      <c r="U82" s="289">
        <v>3778.125</v>
      </c>
      <c r="V82" s="277">
        <v>3022.5</v>
      </c>
      <c r="W82" s="208">
        <f>AE82*1.25</f>
        <v>0</v>
      </c>
      <c r="X82" s="208">
        <v>3022.5</v>
      </c>
      <c r="Y82" s="208">
        <v>3022.5</v>
      </c>
      <c r="Z82" s="208">
        <v>3022.5</v>
      </c>
      <c r="AA82" s="208">
        <v>3022.5</v>
      </c>
      <c r="AB82" s="208">
        <v>3022.5</v>
      </c>
      <c r="AC82" s="208">
        <v>3022.5</v>
      </c>
      <c r="AD82" s="190">
        <v>2418</v>
      </c>
      <c r="AE82" s="312"/>
    </row>
    <row r="83" spans="1:35" ht="23.1" customHeight="1" x14ac:dyDescent="0.25">
      <c r="D83" s="4" t="s">
        <v>685</v>
      </c>
      <c r="E83" s="116">
        <f t="shared" si="77"/>
        <v>8900</v>
      </c>
      <c r="F83" s="117">
        <f t="shared" si="78"/>
        <v>5650</v>
      </c>
      <c r="G83" s="101"/>
      <c r="J83" s="34"/>
      <c r="K83" s="202">
        <f t="shared" si="79"/>
        <v>8900</v>
      </c>
      <c r="L83" s="202">
        <f t="shared" si="80"/>
        <v>5650</v>
      </c>
      <c r="M83" s="51"/>
      <c r="N83" s="13">
        <f t="shared" si="75"/>
        <v>8868.75</v>
      </c>
      <c r="O83" s="13">
        <f t="shared" si="76"/>
        <v>5643.75</v>
      </c>
      <c r="P83" s="2"/>
      <c r="Q83" s="398">
        <v>4031.25</v>
      </c>
      <c r="R83" s="398">
        <v>4031.25</v>
      </c>
      <c r="S83" s="371">
        <v>4031.25</v>
      </c>
      <c r="T83" s="300">
        <v>4031.25</v>
      </c>
      <c r="U83" s="289">
        <v>4031.25</v>
      </c>
      <c r="V83" s="277">
        <v>3225</v>
      </c>
      <c r="W83" s="208">
        <v>3225</v>
      </c>
      <c r="X83" s="208">
        <v>3225</v>
      </c>
      <c r="Y83" s="208">
        <v>3225</v>
      </c>
      <c r="Z83" s="208"/>
      <c r="AA83" s="208"/>
      <c r="AB83" s="208"/>
      <c r="AC83" s="208"/>
      <c r="AD83" s="190"/>
      <c r="AE83" s="312"/>
    </row>
    <row r="84" spans="1:35" ht="23.1" customHeight="1" x14ac:dyDescent="0.25">
      <c r="D84" s="4" t="s">
        <v>686</v>
      </c>
      <c r="E84" s="116">
        <f t="shared" si="77"/>
        <v>9650</v>
      </c>
      <c r="F84" s="117">
        <f t="shared" si="78"/>
        <v>6150</v>
      </c>
      <c r="G84" s="101"/>
      <c r="J84" s="34"/>
      <c r="K84" s="202">
        <f t="shared" si="79"/>
        <v>9650</v>
      </c>
      <c r="L84" s="202">
        <f t="shared" si="80"/>
        <v>6150</v>
      </c>
      <c r="M84" s="51"/>
      <c r="N84" s="13">
        <f t="shared" si="75"/>
        <v>9625</v>
      </c>
      <c r="O84" s="13">
        <f t="shared" si="76"/>
        <v>6125</v>
      </c>
      <c r="P84" s="2"/>
      <c r="Q84" s="398">
        <v>4375</v>
      </c>
      <c r="R84" s="398">
        <v>4375</v>
      </c>
      <c r="S84" s="371">
        <v>4375</v>
      </c>
      <c r="T84" s="300">
        <v>4375</v>
      </c>
      <c r="U84" s="289">
        <v>4375</v>
      </c>
      <c r="V84" s="277">
        <v>3500</v>
      </c>
      <c r="W84" s="208">
        <v>3500</v>
      </c>
      <c r="X84" s="208">
        <v>3500</v>
      </c>
      <c r="Y84" s="208">
        <v>3500</v>
      </c>
      <c r="Z84" s="208"/>
      <c r="AA84" s="208"/>
      <c r="AB84" s="208"/>
      <c r="AC84" s="208"/>
      <c r="AD84" s="190"/>
      <c r="AE84" s="312"/>
    </row>
    <row r="85" spans="1:35" ht="23.1" customHeight="1" x14ac:dyDescent="0.25">
      <c r="D85" s="4" t="s">
        <v>687</v>
      </c>
      <c r="E85" s="116">
        <f t="shared" si="77"/>
        <v>10400</v>
      </c>
      <c r="F85" s="117">
        <f t="shared" si="78"/>
        <v>6650</v>
      </c>
      <c r="G85" s="101"/>
      <c r="J85" s="34"/>
      <c r="K85" s="202">
        <f t="shared" si="79"/>
        <v>10400</v>
      </c>
      <c r="L85" s="202">
        <f t="shared" si="80"/>
        <v>6650</v>
      </c>
      <c r="M85" s="51"/>
      <c r="N85" s="13">
        <f t="shared" si="75"/>
        <v>10381.25</v>
      </c>
      <c r="O85" s="13">
        <f t="shared" si="76"/>
        <v>6606.25</v>
      </c>
      <c r="P85" s="2"/>
      <c r="Q85" s="398">
        <v>4718.75</v>
      </c>
      <c r="R85" s="398">
        <v>4718.75</v>
      </c>
      <c r="S85" s="371">
        <v>4718.75</v>
      </c>
      <c r="T85" s="300">
        <v>4718.75</v>
      </c>
      <c r="U85" s="289">
        <v>4718.75</v>
      </c>
      <c r="V85" s="277">
        <v>3775</v>
      </c>
      <c r="W85" s="208">
        <v>3775</v>
      </c>
      <c r="X85" s="208">
        <v>3775</v>
      </c>
      <c r="Y85" s="208">
        <v>3775</v>
      </c>
      <c r="Z85" s="208"/>
      <c r="AA85" s="208"/>
      <c r="AB85" s="208"/>
      <c r="AC85" s="208"/>
      <c r="AD85" s="190"/>
      <c r="AE85" s="312"/>
    </row>
    <row r="87" spans="1:35" s="144" customFormat="1" ht="23.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/>
      <c r="L87" s="202"/>
      <c r="M87" s="2"/>
      <c r="N87" s="13"/>
      <c r="O87" s="13"/>
      <c r="P87" s="2"/>
      <c r="Q87" s="408"/>
      <c r="R87" s="408"/>
      <c r="S87" s="356"/>
      <c r="T87" s="356"/>
      <c r="U87" s="330"/>
      <c r="V87" s="357"/>
      <c r="W87" s="237"/>
      <c r="X87" s="237"/>
      <c r="Y87" s="237"/>
      <c r="Z87" s="237"/>
      <c r="AA87" s="237"/>
      <c r="AB87" s="237"/>
      <c r="AC87" s="237"/>
      <c r="AD87" s="240"/>
      <c r="AE87" s="312"/>
      <c r="AG87" s="34"/>
      <c r="AI87" s="34"/>
    </row>
    <row r="88" spans="1:35" s="144" customFormat="1" ht="23.1" customHeight="1" x14ac:dyDescent="0.25">
      <c r="A88" s="2"/>
      <c r="B88" s="2"/>
      <c r="C88" s="247"/>
      <c r="D88" s="617" t="s">
        <v>865</v>
      </c>
      <c r="E88" s="617"/>
      <c r="F88" s="617"/>
      <c r="G88" s="617"/>
      <c r="H88" s="617"/>
      <c r="I88" s="618"/>
      <c r="J88" s="34"/>
      <c r="K88" s="202"/>
      <c r="L88" s="202"/>
      <c r="M88" s="2"/>
      <c r="N88" s="383" t="s">
        <v>866</v>
      </c>
      <c r="O88" s="383" t="s">
        <v>867</v>
      </c>
      <c r="P88" s="2"/>
      <c r="Q88" s="398"/>
      <c r="R88" s="398"/>
      <c r="S88" s="333"/>
      <c r="T88" s="333"/>
      <c r="U88" s="330"/>
      <c r="V88" s="277"/>
      <c r="W88" s="242"/>
      <c r="X88" s="242"/>
      <c r="Y88" s="242"/>
      <c r="Z88" s="208"/>
      <c r="AA88" s="208"/>
      <c r="AB88" s="208"/>
      <c r="AC88" s="208"/>
      <c r="AD88" s="53"/>
      <c r="AE88" s="312"/>
      <c r="AG88" s="34"/>
      <c r="AH88" s="34"/>
    </row>
    <row r="89" spans="1:35" s="144" customFormat="1" ht="23.1" customHeight="1" x14ac:dyDescent="0.25">
      <c r="A89" s="2"/>
      <c r="B89" s="2"/>
      <c r="C89" s="247">
        <v>45326</v>
      </c>
      <c r="D89" s="145" t="s">
        <v>865</v>
      </c>
      <c r="E89" s="116">
        <f t="shared" ref="E89" si="81">K89</f>
        <v>5000</v>
      </c>
      <c r="F89" s="117">
        <f t="shared" ref="F89" si="82">L89</f>
        <v>3800</v>
      </c>
      <c r="G89" s="101"/>
      <c r="H89" s="45"/>
      <c r="I89" s="45"/>
      <c r="J89" s="33"/>
      <c r="K89" s="202">
        <f>MROUND(N89+24,50)</f>
        <v>5000</v>
      </c>
      <c r="L89" s="202">
        <f t="shared" ref="L89" si="83">MROUND(O89+25,50)</f>
        <v>3800</v>
      </c>
      <c r="M89" s="51"/>
      <c r="N89" s="13">
        <f>Q89*2</f>
        <v>5000</v>
      </c>
      <c r="O89" s="13">
        <f>Q89*1.5</f>
        <v>3750</v>
      </c>
      <c r="P89" s="51"/>
      <c r="Q89" s="398">
        <v>2500</v>
      </c>
      <c r="R89" s="398">
        <v>4750</v>
      </c>
      <c r="S89" s="371">
        <v>4750</v>
      </c>
      <c r="T89" s="300">
        <v>4750</v>
      </c>
      <c r="U89" s="289"/>
      <c r="V89" s="277"/>
      <c r="W89" s="242"/>
      <c r="X89" s="242"/>
      <c r="Y89" s="242"/>
      <c r="Z89" s="208"/>
      <c r="AA89" s="208"/>
      <c r="AB89" s="208"/>
      <c r="AC89" s="208"/>
      <c r="AD89" s="53"/>
      <c r="AE89" s="312"/>
      <c r="AG89" s="34"/>
      <c r="AH89" s="34"/>
    </row>
    <row r="90" spans="1:35" s="144" customFormat="1" ht="23.1" customHeight="1" x14ac:dyDescent="0.25">
      <c r="A90" s="2"/>
      <c r="B90" s="2"/>
      <c r="C90" s="2"/>
      <c r="D90" s="136"/>
      <c r="E90" s="138"/>
      <c r="F90" s="139"/>
      <c r="G90" s="99"/>
      <c r="H90" s="2"/>
      <c r="I90" s="2"/>
      <c r="J90" s="33"/>
      <c r="K90" s="202"/>
      <c r="L90" s="202"/>
      <c r="M90" s="51"/>
      <c r="N90" s="13"/>
      <c r="O90" s="13"/>
      <c r="P90" s="51"/>
      <c r="Q90" s="398"/>
      <c r="R90" s="398"/>
      <c r="S90" s="371"/>
      <c r="T90" s="300"/>
      <c r="U90" s="289"/>
      <c r="V90" s="277"/>
      <c r="W90" s="208"/>
      <c r="X90" s="208"/>
      <c r="Y90" s="208"/>
      <c r="Z90" s="208"/>
      <c r="AA90" s="208"/>
      <c r="AB90" s="208"/>
      <c r="AC90" s="208"/>
      <c r="AD90" s="53"/>
      <c r="AE90" s="312"/>
      <c r="AG90" s="34"/>
      <c r="AH90" s="34"/>
    </row>
  </sheetData>
  <mergeCells count="12">
    <mergeCell ref="D2:I2"/>
    <mergeCell ref="D61:I61"/>
    <mergeCell ref="D70:I70"/>
    <mergeCell ref="D74:I74"/>
    <mergeCell ref="D88:I88"/>
    <mergeCell ref="D80:I80"/>
    <mergeCell ref="D4:I4"/>
    <mergeCell ref="D16:I16"/>
    <mergeCell ref="D37:I37"/>
    <mergeCell ref="D45:I45"/>
    <mergeCell ref="D51:I51"/>
    <mergeCell ref="D55:I55"/>
  </mergeCells>
  <printOptions horizontalCentered="1"/>
  <pageMargins left="0.70866141732283472" right="0.51181102362204722" top="0.59055118110236227" bottom="0.39370078740157483" header="0.19685039370078741" footer="0.11811023622047245"/>
  <pageSetup scale="98" fitToHeight="0" orientation="portrait" r:id="rId1"/>
  <headerFooter>
    <oddHeader>&amp;LMACETAS DE PLASTICO&amp;R"El Origen"</oddHeader>
    <oddFooter>&amp;L&amp;P&amp;R&amp;D</oddFooter>
  </headerFooter>
  <rowBreaks count="1" manualBreakCount="1">
    <brk id="1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  <pageSetUpPr fitToPage="1"/>
  </sheetPr>
  <dimension ref="A1:AM90"/>
  <sheetViews>
    <sheetView topLeftCell="D86" zoomScaleNormal="100" workbookViewId="0">
      <selection activeCell="Q78" sqref="Q78"/>
    </sheetView>
  </sheetViews>
  <sheetFormatPr baseColWidth="10" defaultColWidth="11.42578125" defaultRowHeight="23.1" customHeight="1" x14ac:dyDescent="0.25"/>
  <cols>
    <col min="1" max="1" width="10.140625" style="2" customWidth="1"/>
    <col min="2" max="2" width="12.42578125" style="2" customWidth="1"/>
    <col min="3" max="3" width="14.7109375" style="2" customWidth="1"/>
    <col min="4" max="4" width="42" style="2" customWidth="1"/>
    <col min="5" max="6" width="12.7109375" style="115" customWidth="1"/>
    <col min="7" max="7" width="9.7109375" style="99" customWidth="1"/>
    <col min="8" max="9" width="9.7109375" style="2" customWidth="1"/>
    <col min="10" max="10" width="1.7109375" style="33" customWidth="1"/>
    <col min="11" max="11" width="13.42578125" style="199" hidden="1" customWidth="1"/>
    <col min="12" max="12" width="12.7109375" style="199" hidden="1" customWidth="1"/>
    <col min="13" max="13" width="1.7109375" style="34" hidden="1" customWidth="1"/>
    <col min="14" max="15" width="12.7109375" style="11" hidden="1" customWidth="1"/>
    <col min="16" max="16" width="1.7109375" style="34" hidden="1" customWidth="1"/>
    <col min="17" max="19" width="14.85546875" style="392" customWidth="1"/>
    <col min="20" max="20" width="14.85546875" style="363" customWidth="1"/>
    <col min="21" max="21" width="14.85546875" style="297" hidden="1" customWidth="1"/>
    <col min="22" max="22" width="14.85546875" style="286" hidden="1" customWidth="1"/>
    <col min="23" max="23" width="14.85546875" style="273" hidden="1" customWidth="1"/>
    <col min="24" max="30" width="14.85546875" style="199" hidden="1" customWidth="1"/>
    <col min="31" max="31" width="14.85546875" style="11" hidden="1" customWidth="1"/>
    <col min="32" max="32" width="11.42578125" style="285" customWidth="1"/>
    <col min="33" max="33" width="14.7109375" style="144" customWidth="1"/>
    <col min="34" max="35" width="11.42578125" style="34" customWidth="1"/>
    <col min="36" max="16384" width="11.42578125" style="34"/>
  </cols>
  <sheetData>
    <row r="1" spans="1:35" ht="23.1" customHeight="1" x14ac:dyDescent="0.25">
      <c r="D1" s="136"/>
      <c r="E1" s="138"/>
      <c r="F1" s="139"/>
      <c r="J1" s="34"/>
      <c r="K1" s="202"/>
      <c r="L1" s="202"/>
      <c r="M1" s="2"/>
      <c r="N1" s="13"/>
      <c r="O1" s="13"/>
      <c r="P1" s="2"/>
      <c r="Q1" s="398"/>
      <c r="R1" s="398"/>
      <c r="S1" s="398"/>
      <c r="T1" s="333"/>
      <c r="U1" s="333"/>
      <c r="V1" s="330"/>
      <c r="W1" s="277"/>
      <c r="X1" s="208"/>
      <c r="Y1" s="208"/>
      <c r="Z1" s="208">
        <v>0</v>
      </c>
      <c r="AA1" s="208">
        <v>0</v>
      </c>
      <c r="AB1" s="208">
        <v>0</v>
      </c>
      <c r="AC1" s="208">
        <v>0</v>
      </c>
      <c r="AD1" s="208">
        <v>0</v>
      </c>
      <c r="AE1" s="197"/>
      <c r="AF1" s="312"/>
    </row>
    <row r="2" spans="1:35" s="144" customFormat="1" ht="23.1" customHeight="1" x14ac:dyDescent="0.25">
      <c r="A2" s="2"/>
      <c r="B2" s="2"/>
      <c r="C2" s="2"/>
      <c r="D2" s="619" t="s">
        <v>797</v>
      </c>
      <c r="E2" s="620"/>
      <c r="F2" s="620"/>
      <c r="G2" s="620"/>
      <c r="H2" s="620"/>
      <c r="I2" s="621"/>
      <c r="J2" s="34"/>
      <c r="K2" s="202"/>
      <c r="L2" s="202"/>
      <c r="M2" s="2"/>
      <c r="N2" s="13"/>
      <c r="O2" s="13"/>
      <c r="P2" s="2"/>
      <c r="Q2" s="398"/>
      <c r="R2" s="398"/>
      <c r="S2" s="398"/>
      <c r="T2" s="333" t="s">
        <v>842</v>
      </c>
      <c r="U2" s="333"/>
      <c r="V2" s="330"/>
      <c r="W2" s="277"/>
      <c r="X2" s="208"/>
      <c r="Y2" s="208"/>
      <c r="Z2" s="208">
        <v>0</v>
      </c>
      <c r="AA2" s="208">
        <v>0</v>
      </c>
      <c r="AB2" s="208">
        <v>0</v>
      </c>
      <c r="AC2" s="208">
        <v>0</v>
      </c>
      <c r="AD2" s="208">
        <v>0</v>
      </c>
      <c r="AE2" s="190"/>
      <c r="AF2" s="312"/>
      <c r="AH2" s="34"/>
      <c r="AI2" s="34"/>
    </row>
    <row r="3" spans="1:35" s="144" customFormat="1" ht="13.5" customHeight="1" x14ac:dyDescent="0.25">
      <c r="A3" s="2"/>
      <c r="B3" s="2"/>
      <c r="C3" s="2"/>
      <c r="D3" s="284"/>
      <c r="E3" s="238"/>
      <c r="F3" s="239"/>
      <c r="G3" s="101"/>
      <c r="H3" s="45"/>
      <c r="I3" s="45"/>
      <c r="J3" s="34"/>
      <c r="K3" s="202"/>
      <c r="L3" s="202"/>
      <c r="M3" s="2"/>
      <c r="N3" s="307">
        <v>2.2999999999999998</v>
      </c>
      <c r="O3" s="307">
        <v>1.4</v>
      </c>
      <c r="P3" s="2"/>
      <c r="Q3" s="447" t="s">
        <v>873</v>
      </c>
      <c r="R3" s="424" t="s">
        <v>863</v>
      </c>
      <c r="S3" s="405" t="s">
        <v>843</v>
      </c>
      <c r="T3" s="333" t="s">
        <v>843</v>
      </c>
      <c r="U3" s="333"/>
      <c r="V3" s="330"/>
      <c r="W3" s="280"/>
      <c r="X3" s="237"/>
      <c r="Y3" s="237"/>
      <c r="Z3" s="237"/>
      <c r="AA3" s="237"/>
      <c r="AB3" s="237"/>
      <c r="AC3" s="237"/>
      <c r="AD3" s="237"/>
      <c r="AE3" s="240"/>
      <c r="AF3" s="312"/>
      <c r="AH3" s="34"/>
      <c r="AI3" s="34"/>
    </row>
    <row r="4" spans="1:35" s="144" customFormat="1" ht="23.1" customHeight="1" x14ac:dyDescent="0.25">
      <c r="A4" s="2"/>
      <c r="B4" s="2"/>
      <c r="C4" s="2"/>
      <c r="D4" s="617" t="s">
        <v>714</v>
      </c>
      <c r="E4" s="617"/>
      <c r="F4" s="617"/>
      <c r="G4" s="617"/>
      <c r="H4" s="617"/>
      <c r="I4" s="618"/>
      <c r="J4" s="34"/>
      <c r="K4" s="202"/>
      <c r="L4" s="202"/>
      <c r="M4" s="2"/>
      <c r="N4" s="13"/>
      <c r="O4" s="13"/>
      <c r="P4" s="2"/>
      <c r="Q4" s="398"/>
      <c r="R4" s="398"/>
      <c r="S4" s="398"/>
      <c r="T4" s="333"/>
      <c r="U4" s="333"/>
      <c r="V4" s="330"/>
      <c r="W4" s="277"/>
      <c r="X4" s="208"/>
      <c r="Y4" s="208"/>
      <c r="Z4" s="208"/>
      <c r="AA4" s="208"/>
      <c r="AB4" s="208"/>
      <c r="AC4" s="208"/>
      <c r="AD4" s="208"/>
      <c r="AE4" s="190"/>
      <c r="AF4" s="312"/>
      <c r="AH4" s="34"/>
      <c r="AI4" s="34"/>
    </row>
    <row r="5" spans="1:35" s="144" customFormat="1" ht="23.1" customHeight="1" x14ac:dyDescent="0.25">
      <c r="A5" s="2"/>
      <c r="B5" s="2"/>
      <c r="C5" s="2"/>
      <c r="D5" s="353" t="s">
        <v>834</v>
      </c>
      <c r="E5" s="116">
        <f>K5</f>
        <v>1200</v>
      </c>
      <c r="F5" s="117">
        <f>L5</f>
        <v>750</v>
      </c>
      <c r="G5" s="99"/>
      <c r="H5" s="2"/>
      <c r="I5" s="2"/>
      <c r="J5" s="33"/>
      <c r="K5" s="202">
        <f>MROUND(N5+25,50)</f>
        <v>1200</v>
      </c>
      <c r="L5" s="202">
        <f>MROUND(O5+25,50)</f>
        <v>750</v>
      </c>
      <c r="M5" s="51"/>
      <c r="N5" s="13">
        <f t="shared" ref="N5:N14" si="0">Q5*2.3</f>
        <v>1191.3999999999999</v>
      </c>
      <c r="O5" s="13">
        <f t="shared" ref="O5:O14" si="1">Q5*1.4</f>
        <v>725.19999999999993</v>
      </c>
      <c r="P5" s="51"/>
      <c r="Q5" s="398">
        <v>518</v>
      </c>
      <c r="R5" s="398">
        <v>518</v>
      </c>
      <c r="S5" s="398">
        <v>300</v>
      </c>
      <c r="T5" s="371">
        <v>300</v>
      </c>
      <c r="U5" s="300">
        <v>300</v>
      </c>
      <c r="V5" s="289">
        <v>300</v>
      </c>
      <c r="W5" s="277">
        <v>300</v>
      </c>
      <c r="X5" s="208">
        <v>300</v>
      </c>
      <c r="Y5" s="208">
        <v>300</v>
      </c>
      <c r="Z5" s="208">
        <v>300</v>
      </c>
      <c r="AA5" s="208">
        <v>300</v>
      </c>
      <c r="AB5" s="208">
        <v>300</v>
      </c>
      <c r="AC5" s="208"/>
      <c r="AD5" s="208"/>
      <c r="AE5" s="190">
        <v>108.173</v>
      </c>
      <c r="AF5" s="312"/>
      <c r="AH5" s="34"/>
      <c r="AI5" s="34"/>
    </row>
    <row r="6" spans="1:35" s="144" customFormat="1" ht="23.1" customHeight="1" x14ac:dyDescent="0.25">
      <c r="A6" s="2"/>
      <c r="B6" s="2"/>
      <c r="C6" s="2"/>
      <c r="D6" s="353" t="s">
        <v>833</v>
      </c>
      <c r="E6" s="116">
        <f t="shared" ref="E6:F14" si="2">K6</f>
        <v>1800</v>
      </c>
      <c r="F6" s="117">
        <f t="shared" si="2"/>
        <v>1100</v>
      </c>
      <c r="G6" s="99"/>
      <c r="H6" s="2"/>
      <c r="I6" s="2"/>
      <c r="J6" s="33"/>
      <c r="K6" s="202">
        <f t="shared" ref="K6:L14" si="3">MROUND(N6+25,50)</f>
        <v>1800</v>
      </c>
      <c r="L6" s="202">
        <f t="shared" si="3"/>
        <v>1100</v>
      </c>
      <c r="M6" s="51"/>
      <c r="N6" s="13">
        <f t="shared" si="0"/>
        <v>1787.1</v>
      </c>
      <c r="O6" s="13">
        <f t="shared" si="1"/>
        <v>1087.8</v>
      </c>
      <c r="P6" s="51"/>
      <c r="Q6" s="398">
        <v>777</v>
      </c>
      <c r="R6" s="398">
        <v>777</v>
      </c>
      <c r="S6" s="398">
        <v>450</v>
      </c>
      <c r="T6" s="371">
        <v>450</v>
      </c>
      <c r="U6" s="300">
        <v>450</v>
      </c>
      <c r="V6" s="289">
        <v>450</v>
      </c>
      <c r="W6" s="277">
        <v>450</v>
      </c>
      <c r="X6" s="208">
        <v>450</v>
      </c>
      <c r="Y6" s="208">
        <v>450</v>
      </c>
      <c r="Z6" s="208">
        <v>450</v>
      </c>
      <c r="AA6" s="208">
        <v>450</v>
      </c>
      <c r="AB6" s="208">
        <v>450</v>
      </c>
      <c r="AC6" s="208">
        <v>135.21625</v>
      </c>
      <c r="AD6" s="208">
        <v>135.21625</v>
      </c>
      <c r="AE6" s="190">
        <v>108.173</v>
      </c>
      <c r="AF6" s="312"/>
      <c r="AH6" s="34"/>
      <c r="AI6" s="34"/>
    </row>
    <row r="7" spans="1:35" s="144" customFormat="1" ht="23.1" customHeight="1" x14ac:dyDescent="0.25">
      <c r="A7" s="2"/>
      <c r="B7" s="2"/>
      <c r="C7" s="2"/>
      <c r="D7" s="353" t="s">
        <v>832</v>
      </c>
      <c r="E7" s="116">
        <f t="shared" si="2"/>
        <v>1800</v>
      </c>
      <c r="F7" s="117">
        <f t="shared" si="2"/>
        <v>1100</v>
      </c>
      <c r="G7" s="99"/>
      <c r="H7" s="2"/>
      <c r="I7" s="2"/>
      <c r="J7" s="33"/>
      <c r="K7" s="202">
        <f t="shared" si="3"/>
        <v>1800</v>
      </c>
      <c r="L7" s="202">
        <f t="shared" si="3"/>
        <v>1100</v>
      </c>
      <c r="M7" s="51"/>
      <c r="N7" s="13">
        <f t="shared" si="0"/>
        <v>1787.1</v>
      </c>
      <c r="O7" s="13">
        <f t="shared" si="1"/>
        <v>1087.8</v>
      </c>
      <c r="P7" s="51"/>
      <c r="Q7" s="398">
        <v>777</v>
      </c>
      <c r="R7" s="398">
        <v>777</v>
      </c>
      <c r="S7" s="398">
        <v>400</v>
      </c>
      <c r="T7" s="371">
        <v>400</v>
      </c>
      <c r="U7" s="300">
        <v>400</v>
      </c>
      <c r="V7" s="289">
        <v>400</v>
      </c>
      <c r="W7" s="277">
        <v>400</v>
      </c>
      <c r="X7" s="208">
        <v>400</v>
      </c>
      <c r="Y7" s="208">
        <v>400</v>
      </c>
      <c r="Z7" s="208">
        <v>400</v>
      </c>
      <c r="AA7" s="208">
        <v>400</v>
      </c>
      <c r="AB7" s="208">
        <v>400</v>
      </c>
      <c r="AC7" s="208"/>
      <c r="AD7" s="208"/>
      <c r="AE7" s="190">
        <v>162.2595</v>
      </c>
      <c r="AF7" s="312"/>
      <c r="AH7" s="34"/>
      <c r="AI7" s="34"/>
    </row>
    <row r="8" spans="1:35" s="144" customFormat="1" ht="23.1" customHeight="1" x14ac:dyDescent="0.25">
      <c r="A8" s="2"/>
      <c r="B8" s="2"/>
      <c r="C8" s="2"/>
      <c r="D8" s="353" t="s">
        <v>831</v>
      </c>
      <c r="E8" s="116">
        <f t="shared" si="2"/>
        <v>2600</v>
      </c>
      <c r="F8" s="117">
        <f t="shared" si="2"/>
        <v>1600</v>
      </c>
      <c r="G8" s="99"/>
      <c r="H8" s="2"/>
      <c r="I8" s="2"/>
      <c r="J8" s="33"/>
      <c r="K8" s="202">
        <f t="shared" si="3"/>
        <v>2600</v>
      </c>
      <c r="L8" s="202">
        <f t="shared" si="3"/>
        <v>1600</v>
      </c>
      <c r="M8" s="51"/>
      <c r="N8" s="13">
        <f t="shared" si="0"/>
        <v>2566.7999999999997</v>
      </c>
      <c r="O8" s="13">
        <f t="shared" si="1"/>
        <v>1562.3999999999999</v>
      </c>
      <c r="P8" s="51"/>
      <c r="Q8" s="443">
        <v>1116</v>
      </c>
      <c r="R8" s="398">
        <v>1116</v>
      </c>
      <c r="S8" s="398">
        <v>600</v>
      </c>
      <c r="T8" s="371">
        <v>600</v>
      </c>
      <c r="U8" s="300">
        <v>600</v>
      </c>
      <c r="V8" s="289">
        <v>600</v>
      </c>
      <c r="W8" s="277">
        <v>600</v>
      </c>
      <c r="X8" s="208">
        <v>600</v>
      </c>
      <c r="Y8" s="208">
        <v>600</v>
      </c>
      <c r="Z8" s="208">
        <v>600</v>
      </c>
      <c r="AA8" s="208">
        <v>600</v>
      </c>
      <c r="AB8" s="208">
        <v>600</v>
      </c>
      <c r="AC8" s="208">
        <v>202.824375</v>
      </c>
      <c r="AD8" s="208">
        <v>202.824375</v>
      </c>
      <c r="AE8" s="190">
        <v>162.2595</v>
      </c>
      <c r="AF8" s="312"/>
      <c r="AH8" s="34"/>
      <c r="AI8" s="34"/>
    </row>
    <row r="9" spans="1:35" s="144" customFormat="1" ht="23.1" customHeight="1" x14ac:dyDescent="0.25">
      <c r="A9" s="2"/>
      <c r="B9" s="2"/>
      <c r="C9" s="2"/>
      <c r="D9" s="353" t="s">
        <v>830</v>
      </c>
      <c r="E9" s="116">
        <f t="shared" si="2"/>
        <v>2150</v>
      </c>
      <c r="F9" s="117">
        <f t="shared" si="2"/>
        <v>1350</v>
      </c>
      <c r="G9" s="99"/>
      <c r="H9" s="2"/>
      <c r="I9" s="2"/>
      <c r="J9" s="33"/>
      <c r="K9" s="202">
        <f t="shared" si="3"/>
        <v>2150</v>
      </c>
      <c r="L9" s="202">
        <f t="shared" si="3"/>
        <v>1350</v>
      </c>
      <c r="M9" s="51"/>
      <c r="N9" s="13">
        <f t="shared" si="0"/>
        <v>2143.6</v>
      </c>
      <c r="O9" s="13">
        <f t="shared" si="1"/>
        <v>1304.8</v>
      </c>
      <c r="P9" s="51"/>
      <c r="Q9" s="398">
        <v>932</v>
      </c>
      <c r="R9" s="398">
        <v>932</v>
      </c>
      <c r="S9" s="398">
        <v>460</v>
      </c>
      <c r="T9" s="371">
        <v>460</v>
      </c>
      <c r="U9" s="300">
        <v>460</v>
      </c>
      <c r="V9" s="289">
        <v>460</v>
      </c>
      <c r="W9" s="277">
        <v>460</v>
      </c>
      <c r="X9" s="208">
        <v>460</v>
      </c>
      <c r="Y9" s="208">
        <v>460</v>
      </c>
      <c r="Z9" s="208">
        <v>460</v>
      </c>
      <c r="AA9" s="208">
        <v>460</v>
      </c>
      <c r="AB9" s="208">
        <v>460</v>
      </c>
      <c r="AC9" s="208"/>
      <c r="AD9" s="208"/>
      <c r="AE9" s="190">
        <v>194.71140000000003</v>
      </c>
      <c r="AF9" s="312"/>
      <c r="AH9" s="34"/>
      <c r="AI9" s="34"/>
    </row>
    <row r="10" spans="1:35" s="144" customFormat="1" ht="23.1" customHeight="1" x14ac:dyDescent="0.25">
      <c r="A10" s="2"/>
      <c r="B10" s="2"/>
      <c r="C10" s="2"/>
      <c r="D10" s="353" t="s">
        <v>829</v>
      </c>
      <c r="E10" s="116">
        <f t="shared" si="2"/>
        <v>3250</v>
      </c>
      <c r="F10" s="117">
        <f t="shared" si="2"/>
        <v>2000</v>
      </c>
      <c r="G10" s="99"/>
      <c r="H10" s="2"/>
      <c r="I10" s="2"/>
      <c r="J10" s="33"/>
      <c r="K10" s="202">
        <f t="shared" si="3"/>
        <v>3250</v>
      </c>
      <c r="L10" s="202">
        <f t="shared" si="3"/>
        <v>2000</v>
      </c>
      <c r="M10" s="51"/>
      <c r="N10" s="13">
        <f t="shared" si="0"/>
        <v>3213.1</v>
      </c>
      <c r="O10" s="13">
        <f t="shared" si="1"/>
        <v>1955.8</v>
      </c>
      <c r="P10" s="51"/>
      <c r="Q10" s="443">
        <v>1397</v>
      </c>
      <c r="R10" s="398">
        <v>1397</v>
      </c>
      <c r="S10" s="398">
        <v>690</v>
      </c>
      <c r="T10" s="371">
        <v>690</v>
      </c>
      <c r="U10" s="300">
        <v>690</v>
      </c>
      <c r="V10" s="289">
        <v>690</v>
      </c>
      <c r="W10" s="277">
        <v>690</v>
      </c>
      <c r="X10" s="208">
        <v>690</v>
      </c>
      <c r="Y10" s="208">
        <v>690</v>
      </c>
      <c r="Z10" s="208">
        <v>690</v>
      </c>
      <c r="AA10" s="208">
        <v>690</v>
      </c>
      <c r="AB10" s="208">
        <v>690</v>
      </c>
      <c r="AC10" s="208">
        <v>243.38925000000003</v>
      </c>
      <c r="AD10" s="208">
        <v>243.38925000000003</v>
      </c>
      <c r="AE10" s="190">
        <v>194.71140000000003</v>
      </c>
      <c r="AF10" s="312"/>
      <c r="AH10" s="34"/>
      <c r="AI10" s="34"/>
    </row>
    <row r="11" spans="1:35" s="144" customFormat="1" ht="23.1" customHeight="1" x14ac:dyDescent="0.25">
      <c r="A11" s="2"/>
      <c r="B11" s="2"/>
      <c r="C11" s="2"/>
      <c r="D11" s="353" t="s">
        <v>828</v>
      </c>
      <c r="E11" s="116">
        <f t="shared" si="2"/>
        <v>2400</v>
      </c>
      <c r="F11" s="117">
        <f t="shared" si="2"/>
        <v>1450</v>
      </c>
      <c r="G11" s="99"/>
      <c r="H11" s="2"/>
      <c r="I11" s="2"/>
      <c r="J11" s="33"/>
      <c r="K11" s="202">
        <f t="shared" si="3"/>
        <v>2400</v>
      </c>
      <c r="L11" s="202">
        <f t="shared" si="3"/>
        <v>1450</v>
      </c>
      <c r="M11" s="51"/>
      <c r="N11" s="13">
        <f t="shared" si="0"/>
        <v>2380.5</v>
      </c>
      <c r="O11" s="13">
        <f t="shared" si="1"/>
        <v>1449</v>
      </c>
      <c r="P11" s="51"/>
      <c r="Q11" s="398">
        <v>1035</v>
      </c>
      <c r="R11" s="398">
        <v>1035</v>
      </c>
      <c r="S11" s="398">
        <v>500</v>
      </c>
      <c r="T11" s="371">
        <v>500</v>
      </c>
      <c r="U11" s="300">
        <v>500</v>
      </c>
      <c r="V11" s="289">
        <v>500</v>
      </c>
      <c r="W11" s="277">
        <v>500</v>
      </c>
      <c r="X11" s="208">
        <v>500</v>
      </c>
      <c r="Y11" s="208">
        <v>500</v>
      </c>
      <c r="Z11" s="208">
        <v>500</v>
      </c>
      <c r="AA11" s="208">
        <v>500</v>
      </c>
      <c r="AB11" s="208">
        <v>500</v>
      </c>
      <c r="AC11" s="208"/>
      <c r="AD11" s="208"/>
      <c r="AE11" s="190">
        <v>216.346</v>
      </c>
      <c r="AF11" s="312"/>
      <c r="AH11" s="34"/>
      <c r="AI11" s="34"/>
    </row>
    <row r="12" spans="1:35" s="144" customFormat="1" ht="23.1" customHeight="1" thickBot="1" x14ac:dyDescent="0.3">
      <c r="A12" s="2"/>
      <c r="B12" s="2"/>
      <c r="C12" s="2"/>
      <c r="D12" s="355" t="s">
        <v>827</v>
      </c>
      <c r="E12" s="116">
        <f t="shared" si="2"/>
        <v>3600</v>
      </c>
      <c r="F12" s="117">
        <f t="shared" si="2"/>
        <v>2200</v>
      </c>
      <c r="G12" s="99"/>
      <c r="H12" s="2"/>
      <c r="I12" s="2"/>
      <c r="J12" s="33"/>
      <c r="K12" s="202">
        <f t="shared" si="3"/>
        <v>3600</v>
      </c>
      <c r="L12" s="202">
        <f t="shared" si="3"/>
        <v>2200</v>
      </c>
      <c r="M12" s="51"/>
      <c r="N12" s="13">
        <f t="shared" si="0"/>
        <v>3571.8999999999996</v>
      </c>
      <c r="O12" s="13">
        <f t="shared" si="1"/>
        <v>2174.1999999999998</v>
      </c>
      <c r="P12" s="51"/>
      <c r="Q12" s="443">
        <v>1553</v>
      </c>
      <c r="R12" s="398">
        <v>1553</v>
      </c>
      <c r="S12" s="398">
        <v>750</v>
      </c>
      <c r="T12" s="371">
        <v>750</v>
      </c>
      <c r="U12" s="300">
        <v>750</v>
      </c>
      <c r="V12" s="289">
        <v>750</v>
      </c>
      <c r="W12" s="277">
        <v>750</v>
      </c>
      <c r="X12" s="208">
        <v>750</v>
      </c>
      <c r="Y12" s="208">
        <v>750</v>
      </c>
      <c r="Z12" s="208">
        <v>750</v>
      </c>
      <c r="AA12" s="208">
        <v>750</v>
      </c>
      <c r="AB12" s="208">
        <v>750</v>
      </c>
      <c r="AC12" s="208">
        <v>270.4325</v>
      </c>
      <c r="AD12" s="208">
        <v>270.4325</v>
      </c>
      <c r="AE12" s="190">
        <v>216.346</v>
      </c>
      <c r="AF12" s="312"/>
      <c r="AH12" s="34"/>
      <c r="AI12" s="34"/>
    </row>
    <row r="13" spans="1:35" s="144" customFormat="1" ht="23.1" customHeight="1" x14ac:dyDescent="0.25">
      <c r="A13" s="2"/>
      <c r="B13" s="2"/>
      <c r="C13" s="2"/>
      <c r="D13" s="354" t="s">
        <v>826</v>
      </c>
      <c r="E13" s="116">
        <f t="shared" si="2"/>
        <v>3200</v>
      </c>
      <c r="F13" s="117">
        <f t="shared" si="2"/>
        <v>1950</v>
      </c>
      <c r="G13" s="99"/>
      <c r="H13" s="2"/>
      <c r="I13" s="2"/>
      <c r="J13" s="33"/>
      <c r="K13" s="202">
        <f t="shared" si="3"/>
        <v>3200</v>
      </c>
      <c r="L13" s="202">
        <f t="shared" si="3"/>
        <v>1950</v>
      </c>
      <c r="M13" s="51"/>
      <c r="N13" s="13">
        <f t="shared" si="0"/>
        <v>3173.9999999999995</v>
      </c>
      <c r="O13" s="13">
        <f t="shared" si="1"/>
        <v>1931.9999999999998</v>
      </c>
      <c r="P13" s="51"/>
      <c r="Q13" s="398">
        <v>1380</v>
      </c>
      <c r="R13" s="398">
        <v>1380</v>
      </c>
      <c r="S13" s="398">
        <v>800</v>
      </c>
      <c r="T13" s="371">
        <v>800</v>
      </c>
      <c r="U13" s="300">
        <v>800</v>
      </c>
      <c r="V13" s="289">
        <v>800</v>
      </c>
      <c r="W13" s="277">
        <v>800</v>
      </c>
      <c r="X13" s="208">
        <v>800</v>
      </c>
      <c r="Y13" s="208">
        <v>800</v>
      </c>
      <c r="Z13" s="208">
        <v>800</v>
      </c>
      <c r="AA13" s="208">
        <v>800</v>
      </c>
      <c r="AB13" s="208">
        <v>800</v>
      </c>
      <c r="AC13" s="208"/>
      <c r="AD13" s="208"/>
      <c r="AE13" s="190">
        <v>216.346</v>
      </c>
      <c r="AF13" s="312"/>
      <c r="AH13" s="34"/>
      <c r="AI13" s="34"/>
    </row>
    <row r="14" spans="1:35" s="144" customFormat="1" ht="23.1" customHeight="1" x14ac:dyDescent="0.25">
      <c r="A14" s="2"/>
      <c r="B14" s="2"/>
      <c r="C14" s="2"/>
      <c r="D14" s="353" t="s">
        <v>825</v>
      </c>
      <c r="E14" s="116">
        <f t="shared" si="2"/>
        <v>4800</v>
      </c>
      <c r="F14" s="117">
        <f t="shared" si="2"/>
        <v>2900</v>
      </c>
      <c r="G14" s="99"/>
      <c r="H14" s="2"/>
      <c r="I14" s="2"/>
      <c r="J14" s="33"/>
      <c r="K14" s="202">
        <f t="shared" si="3"/>
        <v>4800</v>
      </c>
      <c r="L14" s="202">
        <f t="shared" si="3"/>
        <v>2900</v>
      </c>
      <c r="M14" s="51"/>
      <c r="N14" s="13">
        <f t="shared" si="0"/>
        <v>4761</v>
      </c>
      <c r="O14" s="13">
        <f t="shared" si="1"/>
        <v>2898</v>
      </c>
      <c r="P14" s="51"/>
      <c r="Q14" s="398">
        <v>2070</v>
      </c>
      <c r="R14" s="398">
        <v>2070</v>
      </c>
      <c r="S14" s="398">
        <v>1200</v>
      </c>
      <c r="T14" s="371">
        <v>1200</v>
      </c>
      <c r="U14" s="300">
        <v>1200</v>
      </c>
      <c r="V14" s="289">
        <v>1200</v>
      </c>
      <c r="W14" s="277">
        <v>1200</v>
      </c>
      <c r="X14" s="208">
        <v>1200</v>
      </c>
      <c r="Y14" s="208">
        <v>1200</v>
      </c>
      <c r="Z14" s="208">
        <v>1200</v>
      </c>
      <c r="AA14" s="208">
        <v>1200</v>
      </c>
      <c r="AB14" s="208">
        <v>1200</v>
      </c>
      <c r="AC14" s="208"/>
      <c r="AD14" s="208"/>
      <c r="AE14" s="190">
        <v>216.346</v>
      </c>
      <c r="AF14" s="312"/>
      <c r="AH14" s="34"/>
      <c r="AI14" s="34"/>
    </row>
    <row r="15" spans="1:35" s="144" customFormat="1" ht="20.100000000000001" customHeight="1" x14ac:dyDescent="0.25">
      <c r="A15" s="2"/>
      <c r="B15" s="2"/>
      <c r="C15" s="2"/>
      <c r="D15" s="136"/>
      <c r="E15" s="138"/>
      <c r="F15" s="139"/>
      <c r="G15" s="99"/>
      <c r="H15" s="2"/>
      <c r="I15" s="2"/>
      <c r="J15" s="33"/>
      <c r="K15" s="202"/>
      <c r="L15" s="202"/>
      <c r="M15" s="51"/>
      <c r="N15" s="13"/>
      <c r="O15" s="13"/>
      <c r="P15" s="51"/>
      <c r="Q15" s="398"/>
      <c r="R15" s="398"/>
      <c r="S15" s="398"/>
      <c r="T15" s="371"/>
      <c r="U15" s="300"/>
      <c r="V15" s="289"/>
      <c r="W15" s="277"/>
      <c r="X15" s="208"/>
      <c r="Y15" s="208"/>
      <c r="Z15" s="208"/>
      <c r="AA15" s="208"/>
      <c r="AB15" s="208"/>
      <c r="AC15" s="208"/>
      <c r="AD15" s="208"/>
      <c r="AE15" s="190"/>
      <c r="AF15" s="312"/>
      <c r="AH15" s="34"/>
      <c r="AI15" s="34"/>
    </row>
    <row r="16" spans="1:35" s="144" customFormat="1" ht="23.1" customHeight="1" x14ac:dyDescent="0.25">
      <c r="A16" s="2"/>
      <c r="B16" s="2"/>
      <c r="C16" s="2"/>
      <c r="D16" s="615" t="s">
        <v>711</v>
      </c>
      <c r="E16" s="615"/>
      <c r="F16" s="615"/>
      <c r="G16" s="615"/>
      <c r="H16" s="615"/>
      <c r="I16" s="622"/>
      <c r="J16" s="34"/>
      <c r="K16" s="202"/>
      <c r="L16" s="202"/>
      <c r="M16" s="2"/>
      <c r="N16" s="13"/>
      <c r="O16" s="13"/>
      <c r="P16" s="2"/>
      <c r="Q16" s="398"/>
      <c r="R16" s="398"/>
      <c r="S16" s="398"/>
      <c r="T16" s="333"/>
      <c r="U16" s="333"/>
      <c r="V16" s="330"/>
      <c r="W16" s="277"/>
      <c r="X16" s="208"/>
      <c r="Y16" s="208"/>
      <c r="Z16" s="208"/>
      <c r="AA16" s="208"/>
      <c r="AB16" s="208"/>
      <c r="AC16" s="208"/>
      <c r="AD16" s="208"/>
      <c r="AE16" s="53"/>
      <c r="AF16" s="312"/>
      <c r="AH16" s="34"/>
      <c r="AI16" s="34"/>
    </row>
    <row r="17" spans="1:35" s="144" customFormat="1" ht="23.1" customHeight="1" x14ac:dyDescent="0.25">
      <c r="A17" s="2"/>
      <c r="B17" s="2"/>
      <c r="C17" s="2"/>
      <c r="D17" s="352" t="s">
        <v>818</v>
      </c>
      <c r="E17" s="138"/>
      <c r="F17" s="139"/>
      <c r="G17" s="101"/>
      <c r="H17" s="2"/>
      <c r="I17" s="2"/>
      <c r="J17" s="33"/>
      <c r="K17" s="202"/>
      <c r="L17" s="202"/>
      <c r="M17" s="51"/>
      <c r="N17" s="13"/>
      <c r="O17" s="13"/>
      <c r="P17" s="51"/>
      <c r="Q17" s="398"/>
      <c r="R17" s="398"/>
      <c r="S17" s="398"/>
      <c r="T17" s="371"/>
      <c r="U17" s="300"/>
      <c r="V17" s="289"/>
      <c r="W17" s="277"/>
      <c r="X17" s="208"/>
      <c r="Y17" s="208"/>
      <c r="Z17" s="208"/>
      <c r="AA17" s="208"/>
      <c r="AB17" s="208"/>
      <c r="AC17" s="208"/>
      <c r="AD17" s="208"/>
      <c r="AE17" s="53"/>
      <c r="AF17" s="312"/>
      <c r="AH17" s="34"/>
      <c r="AI17" s="34"/>
    </row>
    <row r="18" spans="1:35" s="144" customFormat="1" ht="23.1" customHeight="1" x14ac:dyDescent="0.25">
      <c r="A18" s="2"/>
      <c r="B18" s="2"/>
      <c r="C18" s="233">
        <v>45196</v>
      </c>
      <c r="D18" s="4" t="s">
        <v>819</v>
      </c>
      <c r="E18" s="116">
        <f t="shared" ref="E18:F20" si="4">K18</f>
        <v>18550</v>
      </c>
      <c r="F18" s="117">
        <f t="shared" si="4"/>
        <v>11300</v>
      </c>
      <c r="G18" s="101"/>
      <c r="H18" s="2" t="e" vm="1">
        <v>#VALUE!</v>
      </c>
      <c r="I18" s="2"/>
      <c r="J18" s="33"/>
      <c r="K18" s="202">
        <f t="shared" ref="K18:L20" si="5">MROUND(N18+25,50)</f>
        <v>18550</v>
      </c>
      <c r="L18" s="202">
        <f t="shared" si="5"/>
        <v>11300</v>
      </c>
      <c r="M18" s="51"/>
      <c r="N18" s="13">
        <f>Q18*2.3</f>
        <v>18515</v>
      </c>
      <c r="O18" s="13">
        <f t="shared" ref="O18:O33" si="6">Q18*1.4</f>
        <v>11270</v>
      </c>
      <c r="P18" s="51"/>
      <c r="Q18" s="424">
        <v>8050</v>
      </c>
      <c r="R18" s="424">
        <v>8050</v>
      </c>
      <c r="S18" s="398">
        <v>2700</v>
      </c>
      <c r="T18" s="371">
        <v>2700</v>
      </c>
      <c r="U18" s="300">
        <v>2700</v>
      </c>
      <c r="V18" s="289">
        <v>2700</v>
      </c>
      <c r="W18" s="277">
        <v>2700</v>
      </c>
      <c r="X18" s="208">
        <v>2700</v>
      </c>
      <c r="Y18" s="208">
        <v>2700</v>
      </c>
      <c r="Z18" s="208">
        <v>2700</v>
      </c>
      <c r="AA18" s="208">
        <v>2700</v>
      </c>
      <c r="AB18" s="208">
        <v>2700</v>
      </c>
      <c r="AC18" s="208"/>
      <c r="AD18" s="208"/>
      <c r="AE18" s="190">
        <v>2249.9983999999999</v>
      </c>
      <c r="AF18" s="312"/>
      <c r="AH18" s="34"/>
      <c r="AI18" s="34"/>
    </row>
    <row r="19" spans="1:35" s="144" customFormat="1" ht="23.1" customHeight="1" x14ac:dyDescent="0.25">
      <c r="A19" s="2"/>
      <c r="B19" s="2"/>
      <c r="C19" s="2"/>
      <c r="D19" s="4" t="s">
        <v>821</v>
      </c>
      <c r="E19" s="116">
        <f t="shared" si="4"/>
        <v>27800</v>
      </c>
      <c r="F19" s="117">
        <f t="shared" si="4"/>
        <v>16950</v>
      </c>
      <c r="G19" s="101"/>
      <c r="H19" s="2" t="e" vm="2">
        <v>#VALUE!</v>
      </c>
      <c r="I19" s="2"/>
      <c r="J19" s="33"/>
      <c r="K19" s="202">
        <f t="shared" si="5"/>
        <v>27800</v>
      </c>
      <c r="L19" s="202">
        <f t="shared" si="5"/>
        <v>16950</v>
      </c>
      <c r="M19" s="51"/>
      <c r="N19" s="13">
        <f>Q19*2.3</f>
        <v>27772.499999999996</v>
      </c>
      <c r="O19" s="13">
        <f>Q19*1.4</f>
        <v>16905</v>
      </c>
      <c r="P19" s="51"/>
      <c r="Q19" s="424">
        <v>12075</v>
      </c>
      <c r="R19" s="424">
        <v>12075</v>
      </c>
      <c r="S19" s="398">
        <v>4050</v>
      </c>
      <c r="T19" s="371">
        <v>4050</v>
      </c>
      <c r="U19" s="300">
        <v>4050</v>
      </c>
      <c r="V19" s="289">
        <v>4050</v>
      </c>
      <c r="W19" s="277">
        <v>4050</v>
      </c>
      <c r="X19" s="208">
        <v>4050</v>
      </c>
      <c r="Y19" s="208">
        <v>4050</v>
      </c>
      <c r="Z19" s="208">
        <v>4050</v>
      </c>
      <c r="AA19" s="208">
        <v>4050</v>
      </c>
      <c r="AB19" s="208">
        <v>4050</v>
      </c>
      <c r="AC19" s="208">
        <v>2812.498</v>
      </c>
      <c r="AD19" s="208">
        <v>2812.498</v>
      </c>
      <c r="AE19" s="190">
        <v>2249.9983999999999</v>
      </c>
      <c r="AF19" s="312"/>
      <c r="AH19" s="34"/>
      <c r="AI19" s="34"/>
    </row>
    <row r="20" spans="1:35" s="144" customFormat="1" ht="23.1" customHeight="1" x14ac:dyDescent="0.25">
      <c r="A20" s="2"/>
      <c r="B20" s="2"/>
      <c r="C20" s="2"/>
      <c r="D20" s="4" t="s">
        <v>820</v>
      </c>
      <c r="E20" s="116">
        <f t="shared" si="4"/>
        <v>55550</v>
      </c>
      <c r="F20" s="117">
        <f t="shared" si="4"/>
        <v>33850</v>
      </c>
      <c r="G20" s="101"/>
      <c r="H20" s="2" t="e" vm="3">
        <v>#VALUE!</v>
      </c>
      <c r="I20" s="2"/>
      <c r="J20" s="33"/>
      <c r="K20" s="202">
        <f t="shared" si="5"/>
        <v>55550</v>
      </c>
      <c r="L20" s="202">
        <f t="shared" si="5"/>
        <v>33850</v>
      </c>
      <c r="M20" s="51"/>
      <c r="N20" s="13">
        <f>Q20*2.3</f>
        <v>55544.999999999993</v>
      </c>
      <c r="O20" s="13">
        <f>Q20*1.4</f>
        <v>33810</v>
      </c>
      <c r="P20" s="51"/>
      <c r="Q20" s="424">
        <v>24150</v>
      </c>
      <c r="R20" s="424">
        <v>24150</v>
      </c>
      <c r="S20" s="405">
        <v>8100</v>
      </c>
      <c r="T20" s="372">
        <v>8100</v>
      </c>
      <c r="U20" s="301">
        <v>8100</v>
      </c>
      <c r="V20" s="290">
        <v>8100</v>
      </c>
      <c r="W20" s="278">
        <v>8100</v>
      </c>
      <c r="X20" s="208">
        <v>4050</v>
      </c>
      <c r="Y20" s="208">
        <v>4050</v>
      </c>
      <c r="Z20" s="208">
        <v>4050</v>
      </c>
      <c r="AA20" s="208">
        <v>4050</v>
      </c>
      <c r="AB20" s="208">
        <v>4050</v>
      </c>
      <c r="AC20" s="208">
        <v>2812.498</v>
      </c>
      <c r="AD20" s="208">
        <v>2812.498</v>
      </c>
      <c r="AE20" s="190">
        <v>2249.9983999999999</v>
      </c>
      <c r="AF20" s="312"/>
      <c r="AH20" s="34"/>
      <c r="AI20" s="34"/>
    </row>
    <row r="21" spans="1:35" s="144" customFormat="1" ht="15" customHeight="1" x14ac:dyDescent="0.25">
      <c r="A21" s="2"/>
      <c r="B21" s="2"/>
      <c r="C21" s="2"/>
      <c r="D21" s="136"/>
      <c r="E21" s="138"/>
      <c r="F21" s="139"/>
      <c r="G21" s="101"/>
      <c r="H21" s="2"/>
      <c r="I21" s="2"/>
      <c r="J21" s="33"/>
      <c r="K21" s="202"/>
      <c r="L21" s="202"/>
      <c r="M21" s="51"/>
      <c r="N21" s="13"/>
      <c r="O21" s="13"/>
      <c r="P21" s="51"/>
      <c r="Q21" s="405"/>
      <c r="R21" s="405"/>
      <c r="S21" s="405"/>
      <c r="T21" s="372"/>
      <c r="U21" s="301"/>
      <c r="V21" s="290"/>
      <c r="W21" s="278"/>
      <c r="X21" s="208"/>
      <c r="Y21" s="208"/>
      <c r="Z21" s="208"/>
      <c r="AA21" s="208"/>
      <c r="AB21" s="208"/>
      <c r="AC21" s="208"/>
      <c r="AD21" s="208"/>
      <c r="AE21" s="190"/>
      <c r="AF21" s="312"/>
      <c r="AH21" s="34"/>
      <c r="AI21" s="34"/>
    </row>
    <row r="22" spans="1:35" s="144" customFormat="1" ht="23.1" customHeight="1" x14ac:dyDescent="0.25">
      <c r="A22" s="2"/>
      <c r="B22" s="2"/>
      <c r="C22" s="2"/>
      <c r="D22" s="352" t="s">
        <v>822</v>
      </c>
      <c r="E22" s="138"/>
      <c r="F22" s="139"/>
      <c r="G22" s="101"/>
      <c r="H22" s="2"/>
      <c r="I22" s="2"/>
      <c r="J22" s="33"/>
      <c r="K22" s="202"/>
      <c r="L22" s="202"/>
      <c r="M22" s="51"/>
      <c r="N22" s="13"/>
      <c r="O22" s="13"/>
      <c r="P22" s="51"/>
      <c r="Q22" s="405"/>
      <c r="R22" s="405"/>
      <c r="S22" s="405"/>
      <c r="T22" s="372"/>
      <c r="U22" s="301"/>
      <c r="V22" s="290"/>
      <c r="W22" s="278"/>
      <c r="X22" s="208"/>
      <c r="Y22" s="208"/>
      <c r="Z22" s="208"/>
      <c r="AA22" s="208"/>
      <c r="AB22" s="208"/>
      <c r="AC22" s="208"/>
      <c r="AD22" s="208"/>
      <c r="AE22" s="190"/>
      <c r="AF22" s="312"/>
      <c r="AH22" s="34"/>
      <c r="AI22" s="34"/>
    </row>
    <row r="23" spans="1:35" s="144" customFormat="1" ht="23.1" customHeight="1" x14ac:dyDescent="0.25">
      <c r="A23" s="2"/>
      <c r="B23" s="2"/>
      <c r="C23" s="2"/>
      <c r="D23" s="4" t="s">
        <v>819</v>
      </c>
      <c r="E23" s="116">
        <f t="shared" ref="E23:F25" si="7">K23</f>
        <v>27800</v>
      </c>
      <c r="F23" s="117">
        <f t="shared" si="7"/>
        <v>16950</v>
      </c>
      <c r="G23" s="101"/>
      <c r="H23" s="2" t="e" vm="1">
        <v>#VALUE!</v>
      </c>
      <c r="I23" s="196"/>
      <c r="J23" s="33"/>
      <c r="K23" s="202">
        <f t="shared" ref="K23:L25" si="8">MROUND(N23+25,50)</f>
        <v>27800</v>
      </c>
      <c r="L23" s="202">
        <f t="shared" si="8"/>
        <v>16950</v>
      </c>
      <c r="M23" s="51"/>
      <c r="N23" s="13">
        <f t="shared" ref="N23:N33" si="9">Q23*2.3</f>
        <v>27772.499999999996</v>
      </c>
      <c r="O23" s="13">
        <f t="shared" si="6"/>
        <v>16905</v>
      </c>
      <c r="P23" s="51"/>
      <c r="Q23" s="424">
        <v>12075</v>
      </c>
      <c r="R23" s="424">
        <v>12075</v>
      </c>
      <c r="S23" s="398">
        <v>4050</v>
      </c>
      <c r="T23" s="371">
        <v>4050</v>
      </c>
      <c r="U23" s="300">
        <v>4050</v>
      </c>
      <c r="V23" s="289">
        <v>4050</v>
      </c>
      <c r="W23" s="277">
        <v>4050</v>
      </c>
      <c r="X23" s="208">
        <v>4050</v>
      </c>
      <c r="Y23" s="208">
        <v>4050</v>
      </c>
      <c r="Z23" s="208">
        <v>4050</v>
      </c>
      <c r="AA23" s="208">
        <v>4050</v>
      </c>
      <c r="AB23" s="208">
        <v>4050</v>
      </c>
      <c r="AC23" s="208"/>
      <c r="AD23" s="208"/>
      <c r="AE23" s="190">
        <v>3374.9976000000001</v>
      </c>
      <c r="AF23" s="312"/>
      <c r="AH23" s="34"/>
      <c r="AI23" s="34"/>
    </row>
    <row r="24" spans="1:35" s="144" customFormat="1" ht="23.1" customHeight="1" x14ac:dyDescent="0.25">
      <c r="A24" s="2"/>
      <c r="B24" s="2"/>
      <c r="C24" s="2"/>
      <c r="D24" s="4" t="s">
        <v>821</v>
      </c>
      <c r="E24" s="116">
        <f t="shared" si="7"/>
        <v>41700</v>
      </c>
      <c r="F24" s="117">
        <f t="shared" si="7"/>
        <v>25400</v>
      </c>
      <c r="G24" s="99"/>
      <c r="H24" s="2" t="e" vm="2">
        <v>#VALUE!</v>
      </c>
      <c r="I24" s="196"/>
      <c r="J24" s="33"/>
      <c r="K24" s="202">
        <f t="shared" si="8"/>
        <v>41700</v>
      </c>
      <c r="L24" s="202">
        <f t="shared" si="8"/>
        <v>25400</v>
      </c>
      <c r="M24" s="51"/>
      <c r="N24" s="13">
        <f>Q24*2.3</f>
        <v>41659.899999999994</v>
      </c>
      <c r="O24" s="13">
        <f>Q24*1.4</f>
        <v>25358.199999999997</v>
      </c>
      <c r="P24" s="51"/>
      <c r="Q24" s="424">
        <v>18113</v>
      </c>
      <c r="R24" s="424">
        <v>18113</v>
      </c>
      <c r="S24" s="398">
        <v>6075</v>
      </c>
      <c r="T24" s="371">
        <v>6075</v>
      </c>
      <c r="U24" s="300">
        <v>6075</v>
      </c>
      <c r="V24" s="289">
        <v>6075</v>
      </c>
      <c r="W24" s="277">
        <v>6075</v>
      </c>
      <c r="X24" s="208">
        <v>6075</v>
      </c>
      <c r="Y24" s="208">
        <v>6075</v>
      </c>
      <c r="Z24" s="208">
        <v>6075</v>
      </c>
      <c r="AA24" s="208">
        <v>6075</v>
      </c>
      <c r="AB24" s="208">
        <v>6075</v>
      </c>
      <c r="AC24" s="208">
        <v>4218.7470000000003</v>
      </c>
      <c r="AD24" s="208">
        <v>4218.7470000000003</v>
      </c>
      <c r="AE24" s="190">
        <v>3374.9976000000001</v>
      </c>
      <c r="AF24" s="312"/>
      <c r="AH24" s="34"/>
      <c r="AI24" s="34"/>
    </row>
    <row r="25" spans="1:35" s="144" customFormat="1" ht="23.1" customHeight="1" x14ac:dyDescent="0.25">
      <c r="A25" s="2"/>
      <c r="B25" s="2"/>
      <c r="C25" s="2"/>
      <c r="D25" s="4" t="s">
        <v>820</v>
      </c>
      <c r="E25" s="116">
        <f t="shared" si="7"/>
        <v>83350</v>
      </c>
      <c r="F25" s="117">
        <f t="shared" si="7"/>
        <v>50750</v>
      </c>
      <c r="G25" s="99"/>
      <c r="H25" s="2" t="e" vm="3">
        <v>#VALUE!</v>
      </c>
      <c r="I25" s="196"/>
      <c r="J25" s="33"/>
      <c r="K25" s="202">
        <f t="shared" si="8"/>
        <v>83350</v>
      </c>
      <c r="L25" s="202">
        <f t="shared" si="8"/>
        <v>50750</v>
      </c>
      <c r="M25" s="51"/>
      <c r="N25" s="13">
        <f>Q25*2.3</f>
        <v>83317.5</v>
      </c>
      <c r="O25" s="13">
        <f>Q25*1.4</f>
        <v>50715</v>
      </c>
      <c r="P25" s="51"/>
      <c r="Q25" s="424">
        <v>36225</v>
      </c>
      <c r="R25" s="424">
        <v>36225</v>
      </c>
      <c r="S25" s="405">
        <v>12150</v>
      </c>
      <c r="T25" s="372">
        <v>12150</v>
      </c>
      <c r="U25" s="301">
        <v>12150</v>
      </c>
      <c r="V25" s="290">
        <v>12150</v>
      </c>
      <c r="W25" s="278">
        <v>12150</v>
      </c>
      <c r="X25" s="208">
        <v>6075</v>
      </c>
      <c r="Y25" s="208">
        <v>6075</v>
      </c>
      <c r="Z25" s="208">
        <v>6075</v>
      </c>
      <c r="AA25" s="208">
        <v>6075</v>
      </c>
      <c r="AB25" s="208">
        <v>6075</v>
      </c>
      <c r="AC25" s="208">
        <v>4218.7470000000003</v>
      </c>
      <c r="AD25" s="208">
        <v>4218.7470000000003</v>
      </c>
      <c r="AE25" s="190">
        <v>3374.9976000000001</v>
      </c>
      <c r="AF25" s="312"/>
      <c r="AH25" s="34"/>
      <c r="AI25" s="34"/>
    </row>
    <row r="26" spans="1:35" s="144" customFormat="1" ht="15" customHeight="1" x14ac:dyDescent="0.25">
      <c r="A26" s="2"/>
      <c r="B26" s="2"/>
      <c r="C26" s="2"/>
      <c r="D26" s="136"/>
      <c r="E26" s="138"/>
      <c r="F26" s="139"/>
      <c r="G26" s="99"/>
      <c r="H26" s="2"/>
      <c r="I26" s="196"/>
      <c r="J26" s="33"/>
      <c r="K26" s="202"/>
      <c r="L26" s="202"/>
      <c r="M26" s="51"/>
      <c r="N26" s="13"/>
      <c r="O26" s="13"/>
      <c r="P26" s="51"/>
      <c r="Q26" s="424"/>
      <c r="R26" s="424"/>
      <c r="S26" s="405"/>
      <c r="T26" s="372"/>
      <c r="U26" s="301"/>
      <c r="V26" s="290"/>
      <c r="W26" s="278"/>
      <c r="X26" s="208"/>
      <c r="Y26" s="208"/>
      <c r="Z26" s="208"/>
      <c r="AA26" s="208"/>
      <c r="AB26" s="208"/>
      <c r="AC26" s="208"/>
      <c r="AD26" s="208"/>
      <c r="AE26" s="190"/>
      <c r="AF26" s="312"/>
      <c r="AH26" s="34"/>
      <c r="AI26" s="34"/>
    </row>
    <row r="27" spans="1:35" s="144" customFormat="1" ht="23.1" customHeight="1" x14ac:dyDescent="0.25">
      <c r="A27" s="2"/>
      <c r="B27" s="2"/>
      <c r="C27" s="2"/>
      <c r="D27" s="352" t="s">
        <v>823</v>
      </c>
      <c r="E27" s="138"/>
      <c r="F27" s="139"/>
      <c r="G27" s="99"/>
      <c r="H27" s="2"/>
      <c r="I27" s="196"/>
      <c r="J27" s="33"/>
      <c r="K27" s="202"/>
      <c r="L27" s="202"/>
      <c r="M27" s="51"/>
      <c r="N27" s="13"/>
      <c r="O27" s="13"/>
      <c r="P27" s="51"/>
      <c r="Q27" s="424"/>
      <c r="R27" s="424"/>
      <c r="S27" s="405"/>
      <c r="T27" s="372"/>
      <c r="U27" s="301"/>
      <c r="V27" s="290"/>
      <c r="W27" s="278"/>
      <c r="X27" s="208"/>
      <c r="Y27" s="208"/>
      <c r="Z27" s="208"/>
      <c r="AA27" s="208"/>
      <c r="AB27" s="208"/>
      <c r="AC27" s="208"/>
      <c r="AD27" s="208"/>
      <c r="AE27" s="190"/>
      <c r="AF27" s="312"/>
      <c r="AH27" s="34"/>
      <c r="AI27" s="34"/>
    </row>
    <row r="28" spans="1:35" s="144" customFormat="1" ht="23.1" customHeight="1" x14ac:dyDescent="0.25">
      <c r="A28" s="2"/>
      <c r="B28" s="2"/>
      <c r="C28" s="2"/>
      <c r="D28" s="4" t="s">
        <v>819</v>
      </c>
      <c r="E28" s="116">
        <f t="shared" ref="E28:F30" si="10">K28</f>
        <v>33350</v>
      </c>
      <c r="F28" s="117">
        <f t="shared" si="10"/>
        <v>20300</v>
      </c>
      <c r="G28" s="101"/>
      <c r="H28" s="2" t="e" vm="1">
        <v>#VALUE!</v>
      </c>
      <c r="I28" s="196"/>
      <c r="J28" s="33"/>
      <c r="K28" s="202">
        <f t="shared" ref="K28:L30" si="11">MROUND(N28+25,50)</f>
        <v>33350</v>
      </c>
      <c r="L28" s="202">
        <f t="shared" si="11"/>
        <v>20300</v>
      </c>
      <c r="M28" s="51"/>
      <c r="N28" s="13">
        <f t="shared" si="9"/>
        <v>33327</v>
      </c>
      <c r="O28" s="13">
        <f t="shared" si="6"/>
        <v>20286</v>
      </c>
      <c r="P28" s="51"/>
      <c r="Q28" s="424">
        <v>14490</v>
      </c>
      <c r="R28" s="424">
        <v>14490</v>
      </c>
      <c r="S28" s="398">
        <v>4860</v>
      </c>
      <c r="T28" s="371">
        <v>4860</v>
      </c>
      <c r="U28" s="300">
        <v>4860</v>
      </c>
      <c r="V28" s="289">
        <v>4860</v>
      </c>
      <c r="W28" s="277">
        <v>4860</v>
      </c>
      <c r="X28" s="208">
        <v>4860</v>
      </c>
      <c r="Y28" s="208">
        <v>4860</v>
      </c>
      <c r="Z28" s="208">
        <v>4860</v>
      </c>
      <c r="AA28" s="208">
        <v>4860</v>
      </c>
      <c r="AB28" s="208">
        <v>4860</v>
      </c>
      <c r="AC28" s="208"/>
      <c r="AD28" s="208"/>
      <c r="AE28" s="190">
        <v>4049.9971200000005</v>
      </c>
      <c r="AF28" s="312"/>
      <c r="AH28" s="34"/>
      <c r="AI28" s="34"/>
    </row>
    <row r="29" spans="1:35" s="144" customFormat="1" ht="23.1" customHeight="1" x14ac:dyDescent="0.25">
      <c r="A29" s="2"/>
      <c r="B29" s="2"/>
      <c r="C29" s="2"/>
      <c r="D29" s="4" t="s">
        <v>821</v>
      </c>
      <c r="E29" s="116">
        <f t="shared" si="10"/>
        <v>50000</v>
      </c>
      <c r="F29" s="117">
        <f t="shared" si="10"/>
        <v>30450</v>
      </c>
      <c r="G29" s="99"/>
      <c r="H29" s="2" t="e" vm="2">
        <v>#VALUE!</v>
      </c>
      <c r="I29" s="196"/>
      <c r="J29" s="33"/>
      <c r="K29" s="202">
        <f t="shared" si="11"/>
        <v>50000</v>
      </c>
      <c r="L29" s="202">
        <f t="shared" si="11"/>
        <v>30450</v>
      </c>
      <c r="M29" s="51"/>
      <c r="N29" s="13">
        <f>Q29*2.3</f>
        <v>49990.499999999993</v>
      </c>
      <c r="O29" s="13">
        <f>Q29*1.4</f>
        <v>30428.999999999996</v>
      </c>
      <c r="P29" s="51"/>
      <c r="Q29" s="424">
        <v>21735</v>
      </c>
      <c r="R29" s="424">
        <v>21735</v>
      </c>
      <c r="S29" s="398">
        <v>7290</v>
      </c>
      <c r="T29" s="371">
        <v>7290</v>
      </c>
      <c r="U29" s="300">
        <v>7290</v>
      </c>
      <c r="V29" s="289">
        <v>7290</v>
      </c>
      <c r="W29" s="277">
        <v>7290</v>
      </c>
      <c r="X29" s="208">
        <v>7290</v>
      </c>
      <c r="Y29" s="208">
        <v>7290</v>
      </c>
      <c r="Z29" s="208">
        <v>7290</v>
      </c>
      <c r="AA29" s="208">
        <v>7290</v>
      </c>
      <c r="AB29" s="208">
        <v>7290</v>
      </c>
      <c r="AC29" s="208">
        <v>5062.4964000000009</v>
      </c>
      <c r="AD29" s="208">
        <v>5062.4964000000009</v>
      </c>
      <c r="AE29" s="190">
        <v>4049.9971200000005</v>
      </c>
      <c r="AF29" s="312"/>
      <c r="AH29" s="34"/>
      <c r="AI29" s="34"/>
    </row>
    <row r="30" spans="1:35" s="144" customFormat="1" ht="23.1" customHeight="1" x14ac:dyDescent="0.25">
      <c r="A30" s="2"/>
      <c r="B30" s="2"/>
      <c r="C30" s="2"/>
      <c r="D30" s="4" t="s">
        <v>820</v>
      </c>
      <c r="E30" s="425">
        <f t="shared" si="10"/>
        <v>100000</v>
      </c>
      <c r="F30" s="117">
        <f t="shared" si="10"/>
        <v>60900</v>
      </c>
      <c r="G30" s="99"/>
      <c r="H30" s="2" t="e" vm="3">
        <v>#VALUE!</v>
      </c>
      <c r="I30" s="196"/>
      <c r="J30" s="33"/>
      <c r="K30" s="202">
        <f t="shared" si="11"/>
        <v>100000</v>
      </c>
      <c r="L30" s="202">
        <f t="shared" si="11"/>
        <v>60900</v>
      </c>
      <c r="M30" s="51"/>
      <c r="N30" s="13">
        <f>Q30*2.3</f>
        <v>99980.999999999985</v>
      </c>
      <c r="O30" s="13">
        <f>Q30*1.4</f>
        <v>60857.999999999993</v>
      </c>
      <c r="P30" s="51"/>
      <c r="Q30" s="424">
        <v>43470</v>
      </c>
      <c r="R30" s="424">
        <v>43470</v>
      </c>
      <c r="S30" s="405">
        <v>14580</v>
      </c>
      <c r="T30" s="372">
        <v>14580</v>
      </c>
      <c r="U30" s="301">
        <v>14580</v>
      </c>
      <c r="V30" s="290">
        <v>14580</v>
      </c>
      <c r="W30" s="278">
        <v>14580</v>
      </c>
      <c r="X30" s="208">
        <v>7290</v>
      </c>
      <c r="Y30" s="208">
        <v>7290</v>
      </c>
      <c r="Z30" s="208">
        <v>7290</v>
      </c>
      <c r="AA30" s="208">
        <v>7290</v>
      </c>
      <c r="AB30" s="208">
        <v>7290</v>
      </c>
      <c r="AC30" s="208">
        <v>5062.4964000000009</v>
      </c>
      <c r="AD30" s="208">
        <v>5062.4964000000009</v>
      </c>
      <c r="AE30" s="190">
        <v>4049.9971200000005</v>
      </c>
      <c r="AF30" s="312"/>
      <c r="AH30" s="34"/>
      <c r="AI30" s="34"/>
    </row>
    <row r="31" spans="1:35" s="144" customFormat="1" ht="15" customHeight="1" x14ac:dyDescent="0.25">
      <c r="A31" s="2"/>
      <c r="B31" s="2"/>
      <c r="C31" s="2"/>
      <c r="D31" s="136"/>
      <c r="E31" s="138"/>
      <c r="F31" s="139"/>
      <c r="G31" s="99"/>
      <c r="H31" s="2"/>
      <c r="I31" s="196"/>
      <c r="J31" s="33"/>
      <c r="K31" s="202"/>
      <c r="L31" s="202"/>
      <c r="M31" s="51"/>
      <c r="N31" s="13"/>
      <c r="O31" s="13"/>
      <c r="P31" s="51"/>
      <c r="Q31" s="424"/>
      <c r="R31" s="424"/>
      <c r="S31" s="405"/>
      <c r="T31" s="372"/>
      <c r="U31" s="301"/>
      <c r="V31" s="290"/>
      <c r="W31" s="278"/>
      <c r="X31" s="208"/>
      <c r="Y31" s="208"/>
      <c r="Z31" s="208"/>
      <c r="AA31" s="208"/>
      <c r="AB31" s="208"/>
      <c r="AC31" s="208"/>
      <c r="AD31" s="208"/>
      <c r="AE31" s="190"/>
      <c r="AF31" s="312"/>
      <c r="AH31" s="34"/>
      <c r="AI31" s="34"/>
    </row>
    <row r="32" spans="1:35" s="144" customFormat="1" ht="23.1" customHeight="1" x14ac:dyDescent="0.25">
      <c r="A32" s="2"/>
      <c r="B32" s="2"/>
      <c r="C32" s="2"/>
      <c r="D32" s="352" t="s">
        <v>824</v>
      </c>
      <c r="E32" s="138"/>
      <c r="F32" s="139"/>
      <c r="G32" s="99"/>
      <c r="H32" s="2"/>
      <c r="I32" s="196"/>
      <c r="J32" s="33"/>
      <c r="K32" s="202"/>
      <c r="L32" s="202"/>
      <c r="M32" s="51"/>
      <c r="N32" s="13"/>
      <c r="O32" s="13"/>
      <c r="P32" s="51"/>
      <c r="Q32" s="424"/>
      <c r="R32" s="424"/>
      <c r="S32" s="405"/>
      <c r="T32" s="372"/>
      <c r="U32" s="301"/>
      <c r="V32" s="290"/>
      <c r="W32" s="278"/>
      <c r="X32" s="208"/>
      <c r="Y32" s="208"/>
      <c r="Z32" s="208"/>
      <c r="AA32" s="208"/>
      <c r="AB32" s="208"/>
      <c r="AC32" s="208"/>
      <c r="AD32" s="208"/>
      <c r="AE32" s="190"/>
      <c r="AF32" s="312"/>
      <c r="AH32" s="34"/>
      <c r="AI32" s="34"/>
    </row>
    <row r="33" spans="1:35" s="144" customFormat="1" ht="23.1" customHeight="1" x14ac:dyDescent="0.25">
      <c r="A33" s="2"/>
      <c r="B33" s="2"/>
      <c r="C33" s="2"/>
      <c r="D33" s="4" t="s">
        <v>819</v>
      </c>
      <c r="E33" s="116">
        <f t="shared" ref="E33:F35" si="12">K33</f>
        <v>37050</v>
      </c>
      <c r="F33" s="117">
        <f t="shared" si="12"/>
        <v>22550</v>
      </c>
      <c r="G33" s="101"/>
      <c r="H33" s="2" t="e" vm="1">
        <v>#VALUE!</v>
      </c>
      <c r="I33" s="2"/>
      <c r="J33" s="33"/>
      <c r="K33" s="202">
        <f t="shared" ref="K33:L35" si="13">MROUND(N33+25,50)</f>
        <v>37050</v>
      </c>
      <c r="L33" s="202">
        <f t="shared" si="13"/>
        <v>22550</v>
      </c>
      <c r="M33" s="51"/>
      <c r="N33" s="13">
        <f t="shared" si="9"/>
        <v>37030</v>
      </c>
      <c r="O33" s="13">
        <f t="shared" si="6"/>
        <v>22540</v>
      </c>
      <c r="P33" s="51"/>
      <c r="Q33" s="424">
        <v>16100</v>
      </c>
      <c r="R33" s="424">
        <v>16100</v>
      </c>
      <c r="S33" s="398">
        <v>5400</v>
      </c>
      <c r="T33" s="371">
        <v>5400</v>
      </c>
      <c r="U33" s="300">
        <v>5400</v>
      </c>
      <c r="V33" s="289">
        <v>5400</v>
      </c>
      <c r="W33" s="277">
        <v>5400</v>
      </c>
      <c r="X33" s="208">
        <v>5400</v>
      </c>
      <c r="Y33" s="208">
        <v>5400</v>
      </c>
      <c r="Z33" s="208">
        <v>5400</v>
      </c>
      <c r="AA33" s="208">
        <v>5400</v>
      </c>
      <c r="AB33" s="208">
        <v>5400</v>
      </c>
      <c r="AC33" s="208"/>
      <c r="AD33" s="208"/>
      <c r="AE33" s="190">
        <v>4499.9967999999999</v>
      </c>
      <c r="AF33" s="312"/>
      <c r="AH33" s="34"/>
      <c r="AI33" s="34"/>
    </row>
    <row r="34" spans="1:35" s="144" customFormat="1" ht="23.1" customHeight="1" x14ac:dyDescent="0.25">
      <c r="A34" s="2"/>
      <c r="B34" s="2"/>
      <c r="C34" s="2"/>
      <c r="D34" s="4" t="s">
        <v>821</v>
      </c>
      <c r="E34" s="116">
        <f t="shared" si="12"/>
        <v>55550</v>
      </c>
      <c r="F34" s="117">
        <f t="shared" si="12"/>
        <v>33850</v>
      </c>
      <c r="G34" s="99"/>
      <c r="H34" s="2" t="e" vm="2">
        <v>#VALUE!</v>
      </c>
      <c r="I34" s="2"/>
      <c r="J34" s="33"/>
      <c r="K34" s="202">
        <f t="shared" si="13"/>
        <v>55550</v>
      </c>
      <c r="L34" s="202">
        <f t="shared" si="13"/>
        <v>33850</v>
      </c>
      <c r="M34" s="51"/>
      <c r="N34" s="13">
        <f>Q34*2.3</f>
        <v>55544.999999999993</v>
      </c>
      <c r="O34" s="13">
        <f>Q34*1.4</f>
        <v>33810</v>
      </c>
      <c r="P34" s="51"/>
      <c r="Q34" s="424">
        <v>24150</v>
      </c>
      <c r="R34" s="424">
        <v>24150</v>
      </c>
      <c r="S34" s="398">
        <v>8100</v>
      </c>
      <c r="T34" s="371">
        <v>8100</v>
      </c>
      <c r="U34" s="300">
        <v>8100</v>
      </c>
      <c r="V34" s="289">
        <v>8100</v>
      </c>
      <c r="W34" s="277">
        <v>8100</v>
      </c>
      <c r="X34" s="208">
        <v>8100</v>
      </c>
      <c r="Y34" s="208">
        <v>8100</v>
      </c>
      <c r="Z34" s="208">
        <v>8100</v>
      </c>
      <c r="AA34" s="208">
        <v>8100</v>
      </c>
      <c r="AB34" s="208">
        <v>8100</v>
      </c>
      <c r="AC34" s="208">
        <v>5624.9960000000001</v>
      </c>
      <c r="AD34" s="208">
        <v>5624.9960000000001</v>
      </c>
      <c r="AE34" s="190">
        <v>4499.9967999999999</v>
      </c>
      <c r="AF34" s="312"/>
      <c r="AH34" s="34"/>
      <c r="AI34" s="34"/>
    </row>
    <row r="35" spans="1:35" s="144" customFormat="1" ht="23.1" customHeight="1" x14ac:dyDescent="0.25">
      <c r="A35" s="2"/>
      <c r="B35" s="2"/>
      <c r="C35" s="2"/>
      <c r="D35" s="4" t="s">
        <v>820</v>
      </c>
      <c r="E35" s="425">
        <f t="shared" si="12"/>
        <v>111100</v>
      </c>
      <c r="F35" s="117">
        <f t="shared" si="12"/>
        <v>67650</v>
      </c>
      <c r="G35" s="99"/>
      <c r="H35" s="2" t="e" vm="3">
        <v>#VALUE!</v>
      </c>
      <c r="I35" s="2"/>
      <c r="J35" s="33"/>
      <c r="K35" s="202">
        <f t="shared" si="13"/>
        <v>111100</v>
      </c>
      <c r="L35" s="202">
        <f t="shared" si="13"/>
        <v>67650</v>
      </c>
      <c r="M35" s="51"/>
      <c r="N35" s="13">
        <f>Q35*2.3</f>
        <v>111089.99999999999</v>
      </c>
      <c r="O35" s="13">
        <f>Q35*1.4</f>
        <v>67620</v>
      </c>
      <c r="P35" s="51"/>
      <c r="Q35" s="424">
        <v>48300</v>
      </c>
      <c r="R35" s="424">
        <v>48300</v>
      </c>
      <c r="S35" s="405">
        <v>16200</v>
      </c>
      <c r="T35" s="372">
        <v>16200</v>
      </c>
      <c r="U35" s="301">
        <v>16200</v>
      </c>
      <c r="V35" s="290">
        <v>16200</v>
      </c>
      <c r="W35" s="278">
        <v>16200</v>
      </c>
      <c r="X35" s="208">
        <v>8100</v>
      </c>
      <c r="Y35" s="208">
        <v>8100</v>
      </c>
      <c r="Z35" s="208">
        <v>8100</v>
      </c>
      <c r="AA35" s="208">
        <v>8100</v>
      </c>
      <c r="AB35" s="208">
        <v>8100</v>
      </c>
      <c r="AC35" s="208">
        <v>5624.9960000000001</v>
      </c>
      <c r="AD35" s="208">
        <v>5624.9960000000001</v>
      </c>
      <c r="AE35" s="190">
        <v>4499.9967999999999</v>
      </c>
      <c r="AF35" s="312"/>
      <c r="AH35" s="34"/>
      <c r="AI35" s="34"/>
    </row>
    <row r="36" spans="1:35" s="144" customFormat="1" ht="20.100000000000001" customHeight="1" x14ac:dyDescent="0.25">
      <c r="A36" s="2"/>
      <c r="B36" s="2"/>
      <c r="C36" s="2"/>
      <c r="D36" s="136"/>
      <c r="E36" s="138"/>
      <c r="F36" s="139"/>
      <c r="G36" s="99"/>
      <c r="H36" s="2"/>
      <c r="I36" s="2"/>
      <c r="J36" s="33"/>
      <c r="K36" s="202"/>
      <c r="L36" s="202"/>
      <c r="M36" s="51"/>
      <c r="N36" s="13"/>
      <c r="O36" s="13"/>
      <c r="P36" s="51"/>
      <c r="Q36" s="398"/>
      <c r="R36" s="398"/>
      <c r="S36" s="398"/>
      <c r="T36" s="371"/>
      <c r="U36" s="300"/>
      <c r="V36" s="289"/>
      <c r="W36" s="277"/>
      <c r="X36" s="208"/>
      <c r="Y36" s="208"/>
      <c r="Z36" s="208"/>
      <c r="AA36" s="208"/>
      <c r="AB36" s="208"/>
      <c r="AC36" s="208"/>
      <c r="AD36" s="208"/>
      <c r="AE36" s="190"/>
      <c r="AF36" s="312"/>
      <c r="AH36" s="34"/>
      <c r="AI36" s="34"/>
    </row>
    <row r="37" spans="1:35" s="144" customFormat="1" ht="23.1" customHeight="1" x14ac:dyDescent="0.25">
      <c r="A37" s="2"/>
      <c r="B37" s="2"/>
      <c r="C37" s="2"/>
      <c r="D37" s="617" t="s">
        <v>680</v>
      </c>
      <c r="E37" s="617"/>
      <c r="F37" s="617"/>
      <c r="G37" s="617"/>
      <c r="H37" s="617"/>
      <c r="I37" s="618"/>
      <c r="J37" s="34"/>
      <c r="K37" s="202"/>
      <c r="L37" s="202"/>
      <c r="M37" s="2"/>
      <c r="N37" s="13"/>
      <c r="O37" s="13"/>
      <c r="P37" s="2"/>
      <c r="Q37" s="406"/>
      <c r="R37" s="406"/>
      <c r="S37" s="406"/>
      <c r="T37" s="380"/>
      <c r="U37" s="380"/>
      <c r="V37" s="381"/>
      <c r="W37" s="281"/>
      <c r="X37" s="246">
        <v>45219</v>
      </c>
      <c r="Y37" s="246">
        <v>45219</v>
      </c>
      <c r="Z37" s="246">
        <v>45219</v>
      </c>
      <c r="AA37" s="237"/>
      <c r="AB37" s="237"/>
      <c r="AC37" s="237"/>
      <c r="AD37" s="237"/>
      <c r="AE37" s="240"/>
      <c r="AF37" s="312"/>
      <c r="AH37" s="34"/>
      <c r="AI37" s="34"/>
    </row>
    <row r="38" spans="1:35" s="144" customFormat="1" ht="23.1" customHeight="1" x14ac:dyDescent="0.25">
      <c r="A38" s="2"/>
      <c r="B38" s="2"/>
      <c r="C38" s="247">
        <v>45219</v>
      </c>
      <c r="D38" s="4" t="s">
        <v>676</v>
      </c>
      <c r="E38" s="116">
        <f>K38</f>
        <v>1600</v>
      </c>
      <c r="F38" s="117">
        <f>L38</f>
        <v>1000</v>
      </c>
      <c r="G38" s="101"/>
      <c r="H38" s="241"/>
      <c r="I38" s="285"/>
      <c r="J38" s="33"/>
      <c r="K38" s="202">
        <f t="shared" ref="K38:L43" si="14">MROUND(N38+25,50)</f>
        <v>1600</v>
      </c>
      <c r="L38" s="202">
        <f t="shared" si="14"/>
        <v>1000</v>
      </c>
      <c r="M38" s="51"/>
      <c r="N38" s="13">
        <f t="shared" ref="N38:N49" si="15">Q38*2.3</f>
        <v>1586.9999999999998</v>
      </c>
      <c r="O38" s="13">
        <f>Q38*1.4</f>
        <v>965.99999999999989</v>
      </c>
      <c r="P38" s="51"/>
      <c r="Q38" s="398">
        <v>690</v>
      </c>
      <c r="R38" s="398">
        <v>690</v>
      </c>
      <c r="S38" s="398">
        <v>690</v>
      </c>
      <c r="T38" s="371">
        <v>690</v>
      </c>
      <c r="U38" s="300">
        <v>690</v>
      </c>
      <c r="V38" s="289">
        <v>690</v>
      </c>
      <c r="W38" s="277">
        <v>690</v>
      </c>
      <c r="X38" s="242">
        <v>690</v>
      </c>
      <c r="Y38" s="242">
        <v>690</v>
      </c>
      <c r="Z38" s="242">
        <v>690</v>
      </c>
      <c r="AA38" s="208">
        <v>1132.3051948051948</v>
      </c>
      <c r="AB38" s="208">
        <v>1132.3051948051948</v>
      </c>
      <c r="AC38" s="208">
        <v>1132.3051948051948</v>
      </c>
      <c r="AD38" s="208">
        <v>1132.3051948051948</v>
      </c>
      <c r="AE38" s="53">
        <v>905.84415584415592</v>
      </c>
      <c r="AF38" s="312"/>
      <c r="AH38" s="34"/>
      <c r="AI38" s="34"/>
    </row>
    <row r="39" spans="1:35" s="144" customFormat="1" ht="23.1" customHeight="1" x14ac:dyDescent="0.25">
      <c r="A39" s="2"/>
      <c r="B39" s="2"/>
      <c r="C39" s="247">
        <v>45219</v>
      </c>
      <c r="D39" s="4" t="s">
        <v>677</v>
      </c>
      <c r="E39" s="116">
        <f t="shared" ref="E39:F42" si="16">K39</f>
        <v>2550</v>
      </c>
      <c r="F39" s="117">
        <f t="shared" si="16"/>
        <v>1550</v>
      </c>
      <c r="G39" s="99"/>
      <c r="H39" s="2"/>
      <c r="I39" s="2"/>
      <c r="J39" s="33"/>
      <c r="K39" s="202">
        <f t="shared" si="14"/>
        <v>2550</v>
      </c>
      <c r="L39" s="202">
        <f t="shared" si="14"/>
        <v>1550</v>
      </c>
      <c r="M39" s="51"/>
      <c r="N39" s="13">
        <f t="shared" si="15"/>
        <v>2530</v>
      </c>
      <c r="O39" s="13">
        <f>Q39*1.4</f>
        <v>1540</v>
      </c>
      <c r="P39" s="51"/>
      <c r="Q39" s="398">
        <v>1100</v>
      </c>
      <c r="R39" s="398">
        <v>1100</v>
      </c>
      <c r="S39" s="398">
        <v>1100</v>
      </c>
      <c r="T39" s="371">
        <v>1100</v>
      </c>
      <c r="U39" s="300">
        <v>1100</v>
      </c>
      <c r="V39" s="289">
        <v>1100</v>
      </c>
      <c r="W39" s="277">
        <v>1100</v>
      </c>
      <c r="X39" s="242">
        <v>1100</v>
      </c>
      <c r="Y39" s="242">
        <v>1100</v>
      </c>
      <c r="Z39" s="242">
        <v>1100</v>
      </c>
      <c r="AA39" s="208">
        <v>1507.3051948051948</v>
      </c>
      <c r="AB39" s="208">
        <v>1507.3051948051948</v>
      </c>
      <c r="AC39" s="208">
        <v>1507.3051948051948</v>
      </c>
      <c r="AD39" s="208">
        <v>1507.3051948051948</v>
      </c>
      <c r="AE39" s="53">
        <v>1205.8441558441559</v>
      </c>
      <c r="AF39" s="312"/>
      <c r="AH39" s="34"/>
      <c r="AI39" s="34"/>
    </row>
    <row r="40" spans="1:35" s="144" customFormat="1" ht="23.1" customHeight="1" x14ac:dyDescent="0.25">
      <c r="A40" s="2"/>
      <c r="B40" s="2"/>
      <c r="C40" s="247">
        <v>45219</v>
      </c>
      <c r="D40" s="4" t="s">
        <v>713</v>
      </c>
      <c r="E40" s="116">
        <f t="shared" si="16"/>
        <v>3000</v>
      </c>
      <c r="F40" s="117">
        <f t="shared" si="16"/>
        <v>1850</v>
      </c>
      <c r="G40" s="99"/>
      <c r="H40" s="2"/>
      <c r="I40" s="2"/>
      <c r="J40" s="33"/>
      <c r="K40" s="202">
        <f t="shared" si="14"/>
        <v>3000</v>
      </c>
      <c r="L40" s="202">
        <f t="shared" si="14"/>
        <v>1850</v>
      </c>
      <c r="M40" s="51"/>
      <c r="N40" s="13">
        <f t="shared" si="15"/>
        <v>2989.9999999999995</v>
      </c>
      <c r="O40" s="13">
        <f>Q40*1.4</f>
        <v>1819.9999999999998</v>
      </c>
      <c r="P40" s="51"/>
      <c r="Q40" s="398">
        <v>1300</v>
      </c>
      <c r="R40" s="398">
        <v>1300</v>
      </c>
      <c r="S40" s="398">
        <v>1300</v>
      </c>
      <c r="T40" s="371">
        <v>1300</v>
      </c>
      <c r="U40" s="300">
        <v>1300</v>
      </c>
      <c r="V40" s="289">
        <v>1300</v>
      </c>
      <c r="W40" s="277">
        <v>1300</v>
      </c>
      <c r="X40" s="242">
        <v>1300</v>
      </c>
      <c r="Y40" s="242">
        <v>1300</v>
      </c>
      <c r="Z40" s="242">
        <v>1300</v>
      </c>
      <c r="AA40" s="208">
        <v>1507.3051948051948</v>
      </c>
      <c r="AB40" s="208">
        <v>1507.3051948051948</v>
      </c>
      <c r="AC40" s="208">
        <v>1507.3051948051948</v>
      </c>
      <c r="AD40" s="208">
        <v>1507.3051948051948</v>
      </c>
      <c r="AE40" s="53">
        <v>1205.8441558441559</v>
      </c>
      <c r="AF40" s="312"/>
      <c r="AH40" s="34"/>
      <c r="AI40" s="34"/>
    </row>
    <row r="41" spans="1:35" s="144" customFormat="1" ht="23.1" customHeight="1" x14ac:dyDescent="0.25">
      <c r="A41" s="2"/>
      <c r="B41" s="2"/>
      <c r="C41" s="247">
        <v>45219</v>
      </c>
      <c r="D41" s="4" t="s">
        <v>678</v>
      </c>
      <c r="E41" s="116">
        <f t="shared" si="16"/>
        <v>5000</v>
      </c>
      <c r="F41" s="117">
        <f t="shared" si="16"/>
        <v>3500</v>
      </c>
      <c r="G41" s="99"/>
      <c r="H41" s="2"/>
      <c r="I41" s="2"/>
      <c r="J41" s="33"/>
      <c r="K41" s="202">
        <f t="shared" si="14"/>
        <v>5000</v>
      </c>
      <c r="L41" s="202">
        <f t="shared" si="14"/>
        <v>3500</v>
      </c>
      <c r="M41" s="51"/>
      <c r="N41" s="307">
        <f t="shared" si="15"/>
        <v>4991</v>
      </c>
      <c r="O41" s="307">
        <f>Q41*1.61</f>
        <v>3493.7000000000003</v>
      </c>
      <c r="P41" s="51"/>
      <c r="Q41" s="398">
        <v>2170</v>
      </c>
      <c r="R41" s="398">
        <v>2170</v>
      </c>
      <c r="S41" s="398">
        <v>2170</v>
      </c>
      <c r="T41" s="371">
        <v>2170</v>
      </c>
      <c r="U41" s="300">
        <v>2100</v>
      </c>
      <c r="V41" s="289">
        <v>2100</v>
      </c>
      <c r="W41" s="277">
        <v>2100</v>
      </c>
      <c r="X41" s="242">
        <v>2100</v>
      </c>
      <c r="Y41" s="242">
        <v>2100</v>
      </c>
      <c r="Z41" s="242">
        <v>2100</v>
      </c>
      <c r="AA41" s="208">
        <v>1507.3051948051948</v>
      </c>
      <c r="AB41" s="208">
        <v>1507.3051948051948</v>
      </c>
      <c r="AC41" s="208">
        <v>1507.3051948051948</v>
      </c>
      <c r="AD41" s="208">
        <v>1507.3051948051948</v>
      </c>
      <c r="AE41" s="53">
        <v>1205.8441558441559</v>
      </c>
      <c r="AF41" s="312"/>
      <c r="AH41" s="34"/>
      <c r="AI41" s="34"/>
    </row>
    <row r="42" spans="1:35" s="144" customFormat="1" ht="23.1" customHeight="1" x14ac:dyDescent="0.25">
      <c r="A42" s="2"/>
      <c r="B42" s="2"/>
      <c r="C42" s="247">
        <v>45277</v>
      </c>
      <c r="D42" s="4" t="s">
        <v>847</v>
      </c>
      <c r="E42" s="116">
        <f t="shared" si="16"/>
        <v>5000</v>
      </c>
      <c r="F42" s="117">
        <f t="shared" si="16"/>
        <v>3500</v>
      </c>
      <c r="G42" s="99"/>
      <c r="H42" s="2"/>
      <c r="I42" s="2"/>
      <c r="J42" s="33"/>
      <c r="K42" s="202">
        <f t="shared" si="14"/>
        <v>5000</v>
      </c>
      <c r="L42" s="202">
        <f t="shared" si="14"/>
        <v>3500</v>
      </c>
      <c r="M42" s="51"/>
      <c r="N42" s="307">
        <f t="shared" si="15"/>
        <v>4991</v>
      </c>
      <c r="O42" s="307">
        <f>Q42*1.61</f>
        <v>3493.7000000000003</v>
      </c>
      <c r="P42" s="51"/>
      <c r="Q42" s="398">
        <v>2170</v>
      </c>
      <c r="R42" s="398">
        <v>2170</v>
      </c>
      <c r="S42" s="398">
        <v>2170</v>
      </c>
      <c r="T42" s="371">
        <v>2170</v>
      </c>
      <c r="U42" s="300"/>
      <c r="V42" s="289"/>
      <c r="W42" s="277"/>
      <c r="X42" s="242"/>
      <c r="Y42" s="242"/>
      <c r="Z42" s="242"/>
      <c r="AA42" s="208"/>
      <c r="AB42" s="208"/>
      <c r="AC42" s="208"/>
      <c r="AD42" s="208"/>
      <c r="AE42" s="53"/>
      <c r="AF42" s="312"/>
      <c r="AH42" s="34"/>
      <c r="AI42" s="34"/>
    </row>
    <row r="43" spans="1:35" s="144" customFormat="1" ht="23.1" customHeight="1" x14ac:dyDescent="0.25">
      <c r="A43" s="2"/>
      <c r="B43" s="2"/>
      <c r="C43" s="247"/>
      <c r="D43" s="4" t="s">
        <v>712</v>
      </c>
      <c r="E43" s="116"/>
      <c r="F43" s="117"/>
      <c r="G43" s="99"/>
      <c r="H43" s="2"/>
      <c r="I43" s="2"/>
      <c r="J43" s="33"/>
      <c r="K43" s="202">
        <f t="shared" si="14"/>
        <v>50</v>
      </c>
      <c r="L43" s="202">
        <f t="shared" si="14"/>
        <v>50</v>
      </c>
      <c r="M43" s="51"/>
      <c r="N43" s="13">
        <f t="shared" si="15"/>
        <v>0</v>
      </c>
      <c r="O43" s="13">
        <f>Q43*1.4</f>
        <v>0</v>
      </c>
      <c r="P43" s="51"/>
      <c r="Q43" s="398"/>
      <c r="R43" s="398"/>
      <c r="S43" s="398"/>
      <c r="T43" s="371"/>
      <c r="U43" s="300"/>
      <c r="V43" s="289"/>
      <c r="W43" s="277"/>
      <c r="X43" s="242"/>
      <c r="Y43" s="242"/>
      <c r="Z43" s="242"/>
      <c r="AA43" s="208"/>
      <c r="AB43" s="208"/>
      <c r="AC43" s="208"/>
      <c r="AD43" s="208"/>
      <c r="AE43" s="53"/>
      <c r="AF43" s="312"/>
      <c r="AH43" s="34"/>
      <c r="AI43" s="34"/>
    </row>
    <row r="44" spans="1:35" s="144" customFormat="1" ht="23.1" customHeight="1" x14ac:dyDescent="0.25">
      <c r="A44" s="2"/>
      <c r="B44" s="2"/>
      <c r="C44" s="247"/>
      <c r="D44" s="136"/>
      <c r="E44" s="138"/>
      <c r="F44" s="139"/>
      <c r="G44" s="99"/>
      <c r="H44" s="2"/>
      <c r="I44" s="2"/>
      <c r="J44" s="33"/>
      <c r="K44" s="202"/>
      <c r="L44" s="202"/>
      <c r="M44" s="51"/>
      <c r="N44" s="13"/>
      <c r="O44" s="13"/>
      <c r="P44" s="51"/>
      <c r="Q44" s="398"/>
      <c r="R44" s="398"/>
      <c r="S44" s="398"/>
      <c r="T44" s="371"/>
      <c r="U44" s="300"/>
      <c r="V44" s="289"/>
      <c r="W44" s="277"/>
      <c r="X44" s="242"/>
      <c r="Y44" s="242"/>
      <c r="Z44" s="242"/>
      <c r="AA44" s="208"/>
      <c r="AB44" s="208"/>
      <c r="AC44" s="208"/>
      <c r="AD44" s="208"/>
      <c r="AE44" s="53"/>
      <c r="AF44" s="312"/>
      <c r="AH44" s="34"/>
      <c r="AI44" s="34"/>
    </row>
    <row r="45" spans="1:35" s="144" customFormat="1" ht="23.1" customHeight="1" x14ac:dyDescent="0.25">
      <c r="A45" s="2"/>
      <c r="B45" s="2"/>
      <c r="C45" s="247"/>
      <c r="D45" s="617" t="s">
        <v>681</v>
      </c>
      <c r="E45" s="617"/>
      <c r="F45" s="617"/>
      <c r="G45" s="617"/>
      <c r="H45" s="617"/>
      <c r="I45" s="618"/>
      <c r="J45" s="34"/>
      <c r="K45" s="202"/>
      <c r="L45" s="202"/>
      <c r="M45" s="2"/>
      <c r="N45" s="13"/>
      <c r="O45" s="13"/>
      <c r="P45" s="2"/>
      <c r="Q45" s="398"/>
      <c r="R45" s="398"/>
      <c r="S45" s="398"/>
      <c r="T45" s="333"/>
      <c r="U45" s="333"/>
      <c r="V45" s="330"/>
      <c r="W45" s="277"/>
      <c r="X45" s="242"/>
      <c r="Y45" s="242"/>
      <c r="Z45" s="242"/>
      <c r="AA45" s="208"/>
      <c r="AB45" s="208"/>
      <c r="AC45" s="208"/>
      <c r="AD45" s="208"/>
      <c r="AE45" s="53"/>
      <c r="AF45" s="312"/>
      <c r="AH45" s="34"/>
      <c r="AI45" s="34"/>
    </row>
    <row r="46" spans="1:35" s="144" customFormat="1" ht="23.1" customHeight="1" x14ac:dyDescent="0.25">
      <c r="A46" s="2"/>
      <c r="B46" s="2"/>
      <c r="C46" s="247">
        <v>45219</v>
      </c>
      <c r="D46" s="4" t="s">
        <v>679</v>
      </c>
      <c r="E46" s="116">
        <f t="shared" ref="E46:F49" si="17">K46</f>
        <v>3450</v>
      </c>
      <c r="F46" s="117">
        <f t="shared" si="17"/>
        <v>2150</v>
      </c>
      <c r="G46" s="101"/>
      <c r="H46" s="45"/>
      <c r="I46" s="45"/>
      <c r="J46" s="33"/>
      <c r="K46" s="202">
        <f t="shared" ref="K46:L49" si="18">MROUND(N46+25,50)</f>
        <v>3450</v>
      </c>
      <c r="L46" s="202">
        <f t="shared" si="18"/>
        <v>2150</v>
      </c>
      <c r="M46" s="51"/>
      <c r="N46" s="13">
        <f t="shared" si="15"/>
        <v>3449.9999999999995</v>
      </c>
      <c r="O46" s="13">
        <f>Q46*1.4</f>
        <v>2100</v>
      </c>
      <c r="P46" s="51"/>
      <c r="Q46" s="398">
        <v>1500</v>
      </c>
      <c r="R46" s="398">
        <v>1500</v>
      </c>
      <c r="S46" s="398">
        <v>1500</v>
      </c>
      <c r="T46" s="371">
        <v>1500</v>
      </c>
      <c r="U46" s="300">
        <v>1500</v>
      </c>
      <c r="V46" s="289">
        <v>1500</v>
      </c>
      <c r="W46" s="277">
        <v>1500</v>
      </c>
      <c r="X46" s="242">
        <v>1500</v>
      </c>
      <c r="Y46" s="242">
        <v>1500</v>
      </c>
      <c r="Z46" s="242">
        <v>1500</v>
      </c>
      <c r="AA46" s="208">
        <v>1075.487012987013</v>
      </c>
      <c r="AB46" s="208">
        <v>1075.487012987013</v>
      </c>
      <c r="AC46" s="208">
        <v>1075.487012987013</v>
      </c>
      <c r="AD46" s="208">
        <v>1075.487012987013</v>
      </c>
      <c r="AE46" s="53">
        <v>860.38961038961043</v>
      </c>
      <c r="AF46" s="312"/>
      <c r="AH46" s="34"/>
      <c r="AI46" s="34"/>
    </row>
    <row r="47" spans="1:35" s="144" customFormat="1" ht="23.1" customHeight="1" x14ac:dyDescent="0.25">
      <c r="A47" s="2"/>
      <c r="B47" s="2"/>
      <c r="C47" s="2"/>
      <c r="D47" s="4" t="s">
        <v>682</v>
      </c>
      <c r="E47" s="116">
        <f t="shared" si="17"/>
        <v>3300</v>
      </c>
      <c r="F47" s="117">
        <f t="shared" si="17"/>
        <v>2050</v>
      </c>
      <c r="G47" s="99"/>
      <c r="H47" s="2"/>
      <c r="I47" s="196"/>
      <c r="J47" s="33"/>
      <c r="K47" s="202">
        <f t="shared" si="18"/>
        <v>3300</v>
      </c>
      <c r="L47" s="202">
        <f t="shared" si="18"/>
        <v>2050</v>
      </c>
      <c r="M47" s="51"/>
      <c r="N47" s="13">
        <f t="shared" si="15"/>
        <v>3286.6477272727266</v>
      </c>
      <c r="O47" s="13">
        <f>Q47*1.4</f>
        <v>2000.5681818181813</v>
      </c>
      <c r="P47" s="51"/>
      <c r="Q47" s="398">
        <v>1428.9772727272725</v>
      </c>
      <c r="R47" s="398">
        <v>1428.9772727272725</v>
      </c>
      <c r="S47" s="398">
        <v>1428.9772727272725</v>
      </c>
      <c r="T47" s="371">
        <v>1428.9772727272725</v>
      </c>
      <c r="U47" s="300">
        <v>1428.9772727272725</v>
      </c>
      <c r="V47" s="289">
        <v>1428.9772727272725</v>
      </c>
      <c r="W47" s="277">
        <f t="shared" ref="W47:W49" si="19">AF47*1.25</f>
        <v>0</v>
      </c>
      <c r="X47" s="208">
        <f t="shared" ref="X47:X49" si="20">AF47*1.25</f>
        <v>0</v>
      </c>
      <c r="Y47" s="208">
        <v>1428.9772727272725</v>
      </c>
      <c r="Z47" s="208">
        <v>1428.9772727272725</v>
      </c>
      <c r="AA47" s="208">
        <v>1428.9772727272725</v>
      </c>
      <c r="AB47" s="208">
        <v>1428.9772727272725</v>
      </c>
      <c r="AC47" s="208">
        <v>1428.9772727272725</v>
      </c>
      <c r="AD47" s="208">
        <v>1428.9772727272725</v>
      </c>
      <c r="AE47" s="53">
        <v>1143.181818181818</v>
      </c>
      <c r="AF47" s="312"/>
      <c r="AH47" s="34"/>
      <c r="AI47" s="34"/>
    </row>
    <row r="48" spans="1:35" s="144" customFormat="1" ht="23.1" customHeight="1" x14ac:dyDescent="0.25">
      <c r="A48" s="2"/>
      <c r="B48" s="2"/>
      <c r="C48" s="2"/>
      <c r="D48" s="4" t="s">
        <v>683</v>
      </c>
      <c r="E48" s="116">
        <f t="shared" si="17"/>
        <v>3650</v>
      </c>
      <c r="F48" s="117">
        <f t="shared" si="17"/>
        <v>2250</v>
      </c>
      <c r="G48" s="99"/>
      <c r="H48" s="2"/>
      <c r="I48" s="196"/>
      <c r="J48" s="33"/>
      <c r="K48" s="202">
        <f t="shared" si="18"/>
        <v>3650</v>
      </c>
      <c r="L48" s="202">
        <f t="shared" si="18"/>
        <v>2250</v>
      </c>
      <c r="M48" s="51"/>
      <c r="N48" s="13">
        <f t="shared" si="15"/>
        <v>3633.8879870129863</v>
      </c>
      <c r="O48" s="13">
        <f>Q48*1.4</f>
        <v>2211.931818181818</v>
      </c>
      <c r="P48" s="51"/>
      <c r="Q48" s="398">
        <v>1579.9512987012986</v>
      </c>
      <c r="R48" s="398">
        <v>1579.9512987012986</v>
      </c>
      <c r="S48" s="398">
        <v>1579.9512987012986</v>
      </c>
      <c r="T48" s="371">
        <v>1579.9512987012986</v>
      </c>
      <c r="U48" s="300">
        <v>1579.9512987012986</v>
      </c>
      <c r="V48" s="289">
        <v>1579.9512987012986</v>
      </c>
      <c r="W48" s="277">
        <f t="shared" si="19"/>
        <v>0</v>
      </c>
      <c r="X48" s="208">
        <f t="shared" si="20"/>
        <v>0</v>
      </c>
      <c r="Y48" s="208">
        <v>1579.9512987012986</v>
      </c>
      <c r="Z48" s="208">
        <v>1579.9512987012986</v>
      </c>
      <c r="AA48" s="208">
        <v>1579.9512987012986</v>
      </c>
      <c r="AB48" s="208">
        <v>1579.9512987012986</v>
      </c>
      <c r="AC48" s="208">
        <v>1579.9512987012986</v>
      </c>
      <c r="AD48" s="208">
        <v>1579.9512987012986</v>
      </c>
      <c r="AE48" s="53">
        <v>1263.9610389610389</v>
      </c>
      <c r="AF48" s="312"/>
      <c r="AH48" s="34"/>
      <c r="AI48" s="34"/>
    </row>
    <row r="49" spans="1:39" s="144" customFormat="1" ht="23.1" customHeight="1" x14ac:dyDescent="0.25">
      <c r="A49" s="2"/>
      <c r="B49" s="2"/>
      <c r="C49" s="2"/>
      <c r="D49" s="4" t="s">
        <v>684</v>
      </c>
      <c r="E49" s="116">
        <f t="shared" si="17"/>
        <v>3950</v>
      </c>
      <c r="F49" s="117">
        <f t="shared" si="17"/>
        <v>2400</v>
      </c>
      <c r="G49" s="99"/>
      <c r="H49" s="2"/>
      <c r="I49" s="2"/>
      <c r="J49" s="33"/>
      <c r="K49" s="202">
        <f t="shared" si="18"/>
        <v>3950</v>
      </c>
      <c r="L49" s="202">
        <f t="shared" si="18"/>
        <v>2400</v>
      </c>
      <c r="M49" s="51"/>
      <c r="N49" s="13">
        <f t="shared" si="15"/>
        <v>3941.923701298701</v>
      </c>
      <c r="O49" s="13">
        <f>Q49*1.4</f>
        <v>2399.431818181818</v>
      </c>
      <c r="P49" s="51"/>
      <c r="Q49" s="398">
        <v>1713.8798701298701</v>
      </c>
      <c r="R49" s="398">
        <v>1713.8798701298701</v>
      </c>
      <c r="S49" s="398">
        <v>1713.8798701298701</v>
      </c>
      <c r="T49" s="371">
        <v>1713.8798701298701</v>
      </c>
      <c r="U49" s="300">
        <v>1713.8798701298701</v>
      </c>
      <c r="V49" s="289">
        <v>1713.8798701298701</v>
      </c>
      <c r="W49" s="277">
        <f t="shared" si="19"/>
        <v>0</v>
      </c>
      <c r="X49" s="208">
        <f t="shared" si="20"/>
        <v>0</v>
      </c>
      <c r="Y49" s="208">
        <v>1713.8798701298701</v>
      </c>
      <c r="Z49" s="208">
        <v>1713.8798701298701</v>
      </c>
      <c r="AA49" s="208">
        <v>1713.8798701298701</v>
      </c>
      <c r="AB49" s="208">
        <v>1713.8798701298701</v>
      </c>
      <c r="AC49" s="208">
        <v>1713.8798701298701</v>
      </c>
      <c r="AD49" s="208">
        <v>1713.8798701298701</v>
      </c>
      <c r="AE49" s="53">
        <v>1371.1038961038962</v>
      </c>
      <c r="AF49" s="312"/>
      <c r="AH49" s="34"/>
      <c r="AI49" s="34"/>
    </row>
    <row r="50" spans="1:39" s="144" customFormat="1" ht="23.1" customHeight="1" x14ac:dyDescent="0.25">
      <c r="A50" s="2"/>
      <c r="B50" s="2"/>
      <c r="C50" s="2"/>
      <c r="D50" s="136"/>
      <c r="E50" s="138"/>
      <c r="F50" s="139"/>
      <c r="G50" s="99"/>
      <c r="H50" s="2"/>
      <c r="I50" s="2"/>
      <c r="J50" s="33"/>
      <c r="K50" s="202"/>
      <c r="L50" s="202"/>
      <c r="M50" s="51"/>
      <c r="N50" s="13"/>
      <c r="O50" s="13"/>
      <c r="P50" s="51"/>
      <c r="Q50" s="398"/>
      <c r="R50" s="398"/>
      <c r="S50" s="398"/>
      <c r="T50" s="371"/>
      <c r="U50" s="300"/>
      <c r="V50" s="289"/>
      <c r="W50" s="277"/>
      <c r="X50" s="208"/>
      <c r="Y50" s="208"/>
      <c r="Z50" s="208"/>
      <c r="AA50" s="208"/>
      <c r="AB50" s="208"/>
      <c r="AC50" s="208"/>
      <c r="AD50" s="208"/>
      <c r="AE50" s="53"/>
      <c r="AF50" s="312"/>
      <c r="AH50" s="34"/>
      <c r="AI50" s="34"/>
    </row>
    <row r="51" spans="1:39" s="144" customFormat="1" ht="23.1" customHeight="1" x14ac:dyDescent="0.25">
      <c r="A51" s="2"/>
      <c r="B51" s="2"/>
      <c r="C51" s="247"/>
      <c r="D51" s="617" t="s">
        <v>798</v>
      </c>
      <c r="E51" s="617"/>
      <c r="F51" s="617"/>
      <c r="G51" s="617"/>
      <c r="H51" s="617"/>
      <c r="I51" s="618"/>
      <c r="J51" s="34"/>
      <c r="K51" s="202"/>
      <c r="L51" s="202"/>
      <c r="M51" s="2"/>
      <c r="N51" s="383" t="s">
        <v>844</v>
      </c>
      <c r="O51" s="383" t="s">
        <v>845</v>
      </c>
      <c r="P51" s="2"/>
      <c r="Q51" s="398"/>
      <c r="R51" s="398"/>
      <c r="S51" s="398"/>
      <c r="T51" s="333"/>
      <c r="U51" s="333"/>
      <c r="V51" s="330"/>
      <c r="W51" s="277"/>
      <c r="X51" s="242"/>
      <c r="Y51" s="242"/>
      <c r="Z51" s="242"/>
      <c r="AA51" s="208"/>
      <c r="AB51" s="208"/>
      <c r="AC51" s="208"/>
      <c r="AD51" s="208"/>
      <c r="AE51" s="53"/>
      <c r="AF51" s="312"/>
      <c r="AH51" s="34"/>
      <c r="AI51" s="34"/>
    </row>
    <row r="52" spans="1:39" s="144" customFormat="1" ht="23.1" customHeight="1" x14ac:dyDescent="0.25">
      <c r="A52" s="2"/>
      <c r="B52" s="2"/>
      <c r="C52" s="247">
        <v>45268</v>
      </c>
      <c r="D52" s="4" t="s">
        <v>799</v>
      </c>
      <c r="E52" s="116">
        <f t="shared" ref="E52:F52" si="21">K52</f>
        <v>11900</v>
      </c>
      <c r="F52" s="117">
        <f t="shared" si="21"/>
        <v>7250</v>
      </c>
      <c r="G52" s="101"/>
      <c r="H52" s="45"/>
      <c r="I52" s="45"/>
      <c r="J52" s="33"/>
      <c r="K52" s="202">
        <f t="shared" ref="K52:L52" si="22">MROUND(N52+25,50)</f>
        <v>11900</v>
      </c>
      <c r="L52" s="202">
        <f t="shared" si="22"/>
        <v>7250</v>
      </c>
      <c r="M52" s="51"/>
      <c r="N52" s="13">
        <f>Q52*2.5</f>
        <v>11875</v>
      </c>
      <c r="O52" s="13">
        <f>Q52*1.52</f>
        <v>7220</v>
      </c>
      <c r="P52" s="51"/>
      <c r="Q52" s="398">
        <v>4750</v>
      </c>
      <c r="R52" s="398">
        <v>4750</v>
      </c>
      <c r="S52" s="398">
        <v>4750</v>
      </c>
      <c r="T52" s="371">
        <v>4750</v>
      </c>
      <c r="U52" s="300">
        <v>4750</v>
      </c>
      <c r="V52" s="289"/>
      <c r="W52" s="277"/>
      <c r="X52" s="242"/>
      <c r="Y52" s="242"/>
      <c r="Z52" s="242"/>
      <c r="AA52" s="208"/>
      <c r="AB52" s="208"/>
      <c r="AC52" s="208"/>
      <c r="AD52" s="208"/>
      <c r="AE52" s="53"/>
      <c r="AF52" s="312"/>
      <c r="AH52" s="34"/>
      <c r="AI52" s="34"/>
    </row>
    <row r="53" spans="1:39" s="144" customFormat="1" ht="23.1" customHeight="1" x14ac:dyDescent="0.25">
      <c r="A53" s="2"/>
      <c r="B53" s="2"/>
      <c r="C53" s="2"/>
      <c r="D53" s="136"/>
      <c r="E53" s="138"/>
      <c r="F53" s="139"/>
      <c r="G53" s="99"/>
      <c r="H53" s="2"/>
      <c r="I53" s="2"/>
      <c r="J53" s="33"/>
      <c r="K53" s="202"/>
      <c r="L53" s="202"/>
      <c r="M53" s="51"/>
      <c r="N53" s="13"/>
      <c r="O53" s="13"/>
      <c r="P53" s="51"/>
      <c r="Q53" s="398"/>
      <c r="R53" s="398"/>
      <c r="S53" s="398"/>
      <c r="T53" s="371"/>
      <c r="U53" s="300"/>
      <c r="V53" s="289"/>
      <c r="W53" s="277"/>
      <c r="X53" s="208"/>
      <c r="Y53" s="208"/>
      <c r="Z53" s="208"/>
      <c r="AA53" s="208"/>
      <c r="AB53" s="208"/>
      <c r="AC53" s="208"/>
      <c r="AD53" s="208"/>
      <c r="AE53" s="53"/>
      <c r="AF53" s="312"/>
      <c r="AH53" s="34"/>
      <c r="AI53" s="34"/>
    </row>
    <row r="54" spans="1:39" s="144" customFormat="1" ht="23.1" customHeight="1" x14ac:dyDescent="0.25">
      <c r="A54" s="2"/>
      <c r="B54" s="2"/>
      <c r="C54" s="2"/>
      <c r="D54" s="136"/>
      <c r="E54" s="138"/>
      <c r="F54" s="139"/>
      <c r="G54" s="99"/>
      <c r="H54" s="2"/>
      <c r="I54" s="2"/>
      <c r="J54" s="33"/>
      <c r="K54" s="202"/>
      <c r="L54" s="202"/>
      <c r="M54" s="51"/>
      <c r="N54" s="13"/>
      <c r="O54" s="13"/>
      <c r="P54" s="51"/>
      <c r="Q54" s="398"/>
      <c r="R54" s="398"/>
      <c r="S54" s="398"/>
      <c r="T54" s="371"/>
      <c r="U54" s="300"/>
      <c r="V54" s="289"/>
      <c r="W54" s="277"/>
      <c r="X54" s="208"/>
      <c r="Y54" s="208"/>
      <c r="Z54" s="208"/>
      <c r="AA54" s="208"/>
      <c r="AB54" s="208"/>
      <c r="AC54" s="208"/>
      <c r="AD54" s="208"/>
      <c r="AE54" s="53"/>
      <c r="AF54" s="312"/>
      <c r="AH54" s="34"/>
      <c r="AI54" s="34"/>
    </row>
    <row r="55" spans="1:39" s="144" customFormat="1" ht="23.1" customHeight="1" x14ac:dyDescent="0.25">
      <c r="A55" s="2"/>
      <c r="B55" s="2"/>
      <c r="C55" s="2"/>
      <c r="D55" s="617" t="s">
        <v>690</v>
      </c>
      <c r="E55" s="617"/>
      <c r="F55" s="617"/>
      <c r="G55" s="617"/>
      <c r="H55" s="617"/>
      <c r="I55" s="618"/>
      <c r="J55" s="34"/>
      <c r="K55" s="202"/>
      <c r="L55" s="202"/>
      <c r="M55" s="2"/>
      <c r="N55" s="13"/>
      <c r="O55" s="13"/>
      <c r="P55" s="2"/>
      <c r="Q55" s="407"/>
      <c r="R55" s="407"/>
      <c r="S55" s="407"/>
      <c r="T55" s="378"/>
      <c r="U55" s="378"/>
      <c r="V55" s="379"/>
      <c r="W55" s="282"/>
      <c r="X55" s="260"/>
      <c r="Y55" s="260"/>
      <c r="Z55" s="260"/>
      <c r="AA55" s="232"/>
      <c r="AB55" s="232"/>
      <c r="AC55" s="208"/>
      <c r="AD55" s="208"/>
      <c r="AE55" s="190"/>
      <c r="AF55" s="312"/>
      <c r="AH55" s="34"/>
      <c r="AI55" s="34"/>
    </row>
    <row r="56" spans="1:39" s="144" customFormat="1" ht="23.1" customHeight="1" x14ac:dyDescent="0.25">
      <c r="A56" s="2"/>
      <c r="B56" s="2"/>
      <c r="C56" s="262">
        <v>45227</v>
      </c>
      <c r="D56" s="4" t="s">
        <v>707</v>
      </c>
      <c r="E56" s="116">
        <f t="shared" ref="E56:F59" si="23">K56</f>
        <v>37150</v>
      </c>
      <c r="F56" s="117">
        <f t="shared" si="23"/>
        <v>22650</v>
      </c>
      <c r="G56" s="101"/>
      <c r="H56" s="45"/>
      <c r="I56" s="45"/>
      <c r="J56" s="33"/>
      <c r="K56" s="202">
        <f t="shared" ref="K56:L59" si="24">MROUND(N56+25,50)</f>
        <v>37150</v>
      </c>
      <c r="L56" s="202">
        <f t="shared" si="24"/>
        <v>22650</v>
      </c>
      <c r="M56" s="51"/>
      <c r="N56" s="13">
        <f t="shared" ref="N56:N68" si="25">Q56*2.3</f>
        <v>37145</v>
      </c>
      <c r="O56" s="13">
        <f t="shared" ref="O56:O68" si="26">Q56*1.4</f>
        <v>22610</v>
      </c>
      <c r="P56" s="51"/>
      <c r="Q56" s="407">
        <v>16150</v>
      </c>
      <c r="R56" s="407">
        <v>16150</v>
      </c>
      <c r="S56" s="407">
        <v>16150</v>
      </c>
      <c r="T56" s="373">
        <v>16150</v>
      </c>
      <c r="U56" s="302">
        <v>16150</v>
      </c>
      <c r="V56" s="291">
        <v>16150</v>
      </c>
      <c r="W56" s="282">
        <v>16150</v>
      </c>
      <c r="X56" s="261">
        <v>16150</v>
      </c>
      <c r="Y56" s="261">
        <v>16150</v>
      </c>
      <c r="Z56" s="261">
        <v>16150</v>
      </c>
      <c r="AA56" s="232"/>
      <c r="AB56" s="232"/>
      <c r="AC56" s="208"/>
      <c r="AD56" s="208"/>
      <c r="AE56" s="53"/>
      <c r="AF56" s="312"/>
      <c r="AH56" s="34"/>
      <c r="AI56" s="34"/>
    </row>
    <row r="57" spans="1:39" s="144" customFormat="1" ht="23.1" customHeight="1" x14ac:dyDescent="0.25">
      <c r="A57" s="2"/>
      <c r="B57" s="2"/>
      <c r="C57" s="2"/>
      <c r="D57" s="4" t="s">
        <v>708</v>
      </c>
      <c r="E57" s="116">
        <f t="shared" si="23"/>
        <v>41100</v>
      </c>
      <c r="F57" s="117">
        <f t="shared" si="23"/>
        <v>25000</v>
      </c>
      <c r="G57" s="99"/>
      <c r="H57" s="2"/>
      <c r="I57" s="196"/>
      <c r="J57" s="33"/>
      <c r="K57" s="202">
        <f t="shared" si="24"/>
        <v>41100</v>
      </c>
      <c r="L57" s="202">
        <f t="shared" si="24"/>
        <v>25000</v>
      </c>
      <c r="M57" s="51"/>
      <c r="N57" s="13">
        <f t="shared" si="25"/>
        <v>41055</v>
      </c>
      <c r="O57" s="13">
        <f t="shared" si="26"/>
        <v>24990</v>
      </c>
      <c r="P57" s="51"/>
      <c r="Q57" s="407">
        <v>17850</v>
      </c>
      <c r="R57" s="407">
        <v>17850</v>
      </c>
      <c r="S57" s="407">
        <v>17850</v>
      </c>
      <c r="T57" s="373">
        <v>17850</v>
      </c>
      <c r="U57" s="302">
        <v>17850</v>
      </c>
      <c r="V57" s="291">
        <v>17850</v>
      </c>
      <c r="W57" s="282">
        <v>17850</v>
      </c>
      <c r="X57" s="260">
        <v>17850</v>
      </c>
      <c r="Y57" s="260">
        <v>17850</v>
      </c>
      <c r="Z57" s="260">
        <v>17850</v>
      </c>
      <c r="AA57" s="232"/>
      <c r="AB57" s="232"/>
      <c r="AC57" s="208"/>
      <c r="AD57" s="208"/>
      <c r="AE57" s="53"/>
      <c r="AF57" s="312"/>
      <c r="AH57" s="34"/>
      <c r="AI57" s="34"/>
    </row>
    <row r="58" spans="1:39" s="144" customFormat="1" ht="23.1" customHeight="1" x14ac:dyDescent="0.25">
      <c r="A58" s="2"/>
      <c r="B58" s="2"/>
      <c r="C58" s="2"/>
      <c r="D58" s="4" t="s">
        <v>709</v>
      </c>
      <c r="E58" s="116">
        <f t="shared" si="23"/>
        <v>48900</v>
      </c>
      <c r="F58" s="117">
        <f t="shared" si="23"/>
        <v>29750</v>
      </c>
      <c r="G58" s="99"/>
      <c r="H58" s="2"/>
      <c r="I58" s="196"/>
      <c r="J58" s="33"/>
      <c r="K58" s="202">
        <f t="shared" si="24"/>
        <v>48900</v>
      </c>
      <c r="L58" s="202">
        <f t="shared" si="24"/>
        <v>29750</v>
      </c>
      <c r="M58" s="51"/>
      <c r="N58" s="13">
        <f t="shared" si="25"/>
        <v>48874.999999999993</v>
      </c>
      <c r="O58" s="13">
        <f t="shared" si="26"/>
        <v>29749.999999999996</v>
      </c>
      <c r="P58" s="51"/>
      <c r="Q58" s="407">
        <v>21250</v>
      </c>
      <c r="R58" s="407">
        <v>21250</v>
      </c>
      <c r="S58" s="407">
        <v>21250</v>
      </c>
      <c r="T58" s="373">
        <v>21250</v>
      </c>
      <c r="U58" s="302">
        <v>21250</v>
      </c>
      <c r="V58" s="291">
        <v>21250</v>
      </c>
      <c r="W58" s="282">
        <v>21250</v>
      </c>
      <c r="X58" s="260">
        <v>21250</v>
      </c>
      <c r="Y58" s="260">
        <v>21250</v>
      </c>
      <c r="Z58" s="260">
        <v>21250</v>
      </c>
      <c r="AA58" s="232"/>
      <c r="AB58" s="232"/>
      <c r="AC58" s="208"/>
      <c r="AD58" s="208"/>
      <c r="AE58" s="53"/>
      <c r="AF58" s="312"/>
      <c r="AH58" s="34"/>
      <c r="AI58" s="34"/>
    </row>
    <row r="59" spans="1:39" s="144" customFormat="1" ht="23.1" customHeight="1" x14ac:dyDescent="0.25">
      <c r="A59" s="2"/>
      <c r="B59" s="2"/>
      <c r="C59" s="2"/>
      <c r="D59" s="4" t="s">
        <v>710</v>
      </c>
      <c r="E59" s="116">
        <f t="shared" si="23"/>
        <v>56700</v>
      </c>
      <c r="F59" s="117">
        <f t="shared" si="23"/>
        <v>34550</v>
      </c>
      <c r="G59" s="99"/>
      <c r="H59" s="2"/>
      <c r="I59" s="2"/>
      <c r="J59" s="33"/>
      <c r="K59" s="202">
        <f t="shared" si="24"/>
        <v>56700</v>
      </c>
      <c r="L59" s="202">
        <f t="shared" si="24"/>
        <v>34550</v>
      </c>
      <c r="M59" s="51"/>
      <c r="N59" s="13">
        <f t="shared" si="25"/>
        <v>56694.999999999993</v>
      </c>
      <c r="O59" s="13">
        <f t="shared" si="26"/>
        <v>34510</v>
      </c>
      <c r="P59" s="51"/>
      <c r="Q59" s="407">
        <v>24650</v>
      </c>
      <c r="R59" s="407">
        <v>24650</v>
      </c>
      <c r="S59" s="407">
        <v>24650</v>
      </c>
      <c r="T59" s="373">
        <v>24650</v>
      </c>
      <c r="U59" s="302">
        <v>24650</v>
      </c>
      <c r="V59" s="291">
        <v>24650</v>
      </c>
      <c r="W59" s="282">
        <v>24650</v>
      </c>
      <c r="X59" s="260">
        <v>24650</v>
      </c>
      <c r="Y59" s="260">
        <v>24650</v>
      </c>
      <c r="Z59" s="260">
        <v>24650</v>
      </c>
      <c r="AA59" s="232"/>
      <c r="AB59" s="232"/>
      <c r="AC59" s="208"/>
      <c r="AD59" s="208"/>
      <c r="AE59" s="53"/>
      <c r="AF59" s="312"/>
      <c r="AH59" s="34"/>
      <c r="AI59" s="34"/>
    </row>
    <row r="60" spans="1:39" s="144" customFormat="1" ht="23.1" customHeight="1" x14ac:dyDescent="0.25">
      <c r="A60" s="2"/>
      <c r="B60" s="2"/>
      <c r="C60" s="2"/>
      <c r="D60" s="136"/>
      <c r="E60" s="138"/>
      <c r="F60" s="139"/>
      <c r="G60" s="99"/>
      <c r="H60" s="2"/>
      <c r="I60" s="2"/>
      <c r="J60" s="33"/>
      <c r="K60" s="202"/>
      <c r="L60" s="202"/>
      <c r="M60" s="51"/>
      <c r="N60" s="13"/>
      <c r="O60" s="13"/>
      <c r="P60" s="51"/>
      <c r="Q60" s="407"/>
      <c r="R60" s="407"/>
      <c r="S60" s="407"/>
      <c r="T60" s="373"/>
      <c r="U60" s="302"/>
      <c r="V60" s="291"/>
      <c r="W60" s="282"/>
      <c r="X60" s="260"/>
      <c r="Y60" s="260"/>
      <c r="Z60" s="260"/>
      <c r="AA60" s="232"/>
      <c r="AB60" s="232"/>
      <c r="AC60" s="208"/>
      <c r="AD60" s="208"/>
      <c r="AE60" s="53"/>
      <c r="AF60" s="312"/>
      <c r="AH60" s="34"/>
      <c r="AI60" s="34"/>
    </row>
    <row r="61" spans="1:39" s="144" customFormat="1" ht="23.1" customHeight="1" x14ac:dyDescent="0.25">
      <c r="A61" s="2"/>
      <c r="B61" s="2"/>
      <c r="C61" s="2"/>
      <c r="D61" s="617" t="s">
        <v>715</v>
      </c>
      <c r="E61" s="617"/>
      <c r="F61" s="617"/>
      <c r="G61" s="617"/>
      <c r="H61" s="617"/>
      <c r="I61" s="618"/>
      <c r="J61" s="34"/>
      <c r="K61" s="202"/>
      <c r="L61" s="202"/>
      <c r="M61" s="2"/>
      <c r="N61" s="13"/>
      <c r="O61" s="13"/>
      <c r="P61" s="2"/>
      <c r="Q61" s="407"/>
      <c r="R61" s="407"/>
      <c r="S61" s="407"/>
      <c r="T61" s="378"/>
      <c r="U61" s="378"/>
      <c r="V61" s="379"/>
      <c r="W61" s="282"/>
      <c r="X61" s="260"/>
      <c r="Y61" s="260"/>
      <c r="Z61" s="260"/>
      <c r="AA61" s="232"/>
      <c r="AB61" s="232"/>
      <c r="AC61" s="208"/>
      <c r="AD61" s="208"/>
      <c r="AE61" s="53"/>
      <c r="AF61" s="312"/>
      <c r="AH61" s="34"/>
      <c r="AJ61" s="34"/>
    </row>
    <row r="62" spans="1:39" s="144" customFormat="1" ht="23.1" customHeight="1" x14ac:dyDescent="0.25">
      <c r="A62" s="2"/>
      <c r="B62" s="2"/>
      <c r="C62" s="283">
        <v>45257</v>
      </c>
      <c r="D62" s="4" t="s">
        <v>716</v>
      </c>
      <c r="E62" s="116">
        <f t="shared" ref="E62:F68" si="27">K62</f>
        <v>700</v>
      </c>
      <c r="F62" s="117">
        <f t="shared" si="27"/>
        <v>450</v>
      </c>
      <c r="G62" s="99"/>
      <c r="H62" s="2"/>
      <c r="I62" s="2"/>
      <c r="J62" s="33"/>
      <c r="K62" s="202">
        <f t="shared" ref="K62:L68" si="28">MROUND(N62+25,50)</f>
        <v>700</v>
      </c>
      <c r="L62" s="202">
        <f t="shared" si="28"/>
        <v>450</v>
      </c>
      <c r="M62" s="51"/>
      <c r="N62" s="13">
        <f t="shared" si="25"/>
        <v>690</v>
      </c>
      <c r="O62" s="13">
        <f t="shared" si="26"/>
        <v>420</v>
      </c>
      <c r="P62" s="51"/>
      <c r="Q62" s="408">
        <v>300</v>
      </c>
      <c r="R62" s="408">
        <v>300</v>
      </c>
      <c r="S62" s="408">
        <v>300</v>
      </c>
      <c r="T62" s="374">
        <v>300</v>
      </c>
      <c r="U62" s="310">
        <v>300</v>
      </c>
      <c r="V62" s="289">
        <v>280</v>
      </c>
      <c r="W62" s="269"/>
      <c r="X62" s="208">
        <v>300</v>
      </c>
      <c r="Y62" s="208">
        <v>300</v>
      </c>
      <c r="Z62" s="208">
        <v>300</v>
      </c>
      <c r="AA62" s="208">
        <v>300</v>
      </c>
      <c r="AB62" s="208">
        <v>300</v>
      </c>
      <c r="AC62" s="208"/>
      <c r="AD62" s="208"/>
      <c r="AE62" s="190">
        <v>108.173</v>
      </c>
      <c r="AF62" s="312"/>
      <c r="AH62" s="34"/>
      <c r="AJ62" s="34"/>
      <c r="AK62" s="144" t="s">
        <v>755</v>
      </c>
    </row>
    <row r="63" spans="1:39" s="144" customFormat="1" ht="23.1" customHeight="1" x14ac:dyDescent="0.25">
      <c r="A63" s="2"/>
      <c r="B63" s="2"/>
      <c r="C63" s="2"/>
      <c r="D63" s="4" t="s">
        <v>717</v>
      </c>
      <c r="E63" s="116">
        <f t="shared" si="27"/>
        <v>800</v>
      </c>
      <c r="F63" s="117">
        <f t="shared" si="27"/>
        <v>500</v>
      </c>
      <c r="G63" s="99"/>
      <c r="H63" s="2"/>
      <c r="I63" s="2"/>
      <c r="J63" s="33"/>
      <c r="K63" s="202">
        <f t="shared" si="28"/>
        <v>800</v>
      </c>
      <c r="L63" s="202">
        <f t="shared" si="28"/>
        <v>500</v>
      </c>
      <c r="M63" s="51"/>
      <c r="N63" s="13">
        <f t="shared" si="25"/>
        <v>772.8</v>
      </c>
      <c r="O63" s="13">
        <f t="shared" si="26"/>
        <v>470.4</v>
      </c>
      <c r="P63" s="51"/>
      <c r="Q63" s="408">
        <v>336</v>
      </c>
      <c r="R63" s="408">
        <v>336</v>
      </c>
      <c r="S63" s="408">
        <v>336</v>
      </c>
      <c r="T63" s="374">
        <v>336</v>
      </c>
      <c r="U63" s="310">
        <v>336</v>
      </c>
      <c r="V63" s="289">
        <v>310</v>
      </c>
      <c r="W63" s="269"/>
      <c r="X63" s="208">
        <v>400</v>
      </c>
      <c r="Y63" s="208">
        <v>400</v>
      </c>
      <c r="Z63" s="208">
        <v>400</v>
      </c>
      <c r="AA63" s="208">
        <v>400</v>
      </c>
      <c r="AB63" s="208">
        <v>400</v>
      </c>
      <c r="AC63" s="208"/>
      <c r="AD63" s="208"/>
      <c r="AE63" s="190">
        <v>162.2595</v>
      </c>
      <c r="AF63" s="312"/>
      <c r="AH63" s="34"/>
      <c r="AJ63" s="34"/>
      <c r="AK63" s="144" t="s">
        <v>756</v>
      </c>
      <c r="AL63" s="144" t="s">
        <v>757</v>
      </c>
      <c r="AM63" s="144" t="s">
        <v>758</v>
      </c>
    </row>
    <row r="64" spans="1:39" s="144" customFormat="1" ht="23.1" customHeight="1" x14ac:dyDescent="0.25">
      <c r="A64" s="2"/>
      <c r="B64" s="2"/>
      <c r="C64" s="2"/>
      <c r="D64" s="4" t="s">
        <v>718</v>
      </c>
      <c r="E64" s="116">
        <f t="shared" si="27"/>
        <v>850</v>
      </c>
      <c r="F64" s="117">
        <f t="shared" si="27"/>
        <v>550</v>
      </c>
      <c r="G64" s="99"/>
      <c r="H64" s="2"/>
      <c r="I64" s="2"/>
      <c r="J64" s="33"/>
      <c r="K64" s="202">
        <f t="shared" si="28"/>
        <v>850</v>
      </c>
      <c r="L64" s="202">
        <f t="shared" si="28"/>
        <v>550</v>
      </c>
      <c r="M64" s="51"/>
      <c r="N64" s="13">
        <f t="shared" si="25"/>
        <v>827.99999999999989</v>
      </c>
      <c r="O64" s="13">
        <f t="shared" si="26"/>
        <v>503.99999999999994</v>
      </c>
      <c r="P64" s="51"/>
      <c r="Q64" s="408">
        <v>360</v>
      </c>
      <c r="R64" s="408">
        <v>360</v>
      </c>
      <c r="S64" s="408">
        <v>360</v>
      </c>
      <c r="T64" s="374">
        <v>360</v>
      </c>
      <c r="U64" s="310">
        <v>360</v>
      </c>
      <c r="V64" s="289">
        <v>330</v>
      </c>
      <c r="W64" s="269"/>
      <c r="X64" s="208">
        <v>460</v>
      </c>
      <c r="Y64" s="208">
        <v>460</v>
      </c>
      <c r="Z64" s="208">
        <v>460</v>
      </c>
      <c r="AA64" s="208">
        <v>460</v>
      </c>
      <c r="AB64" s="208">
        <v>460</v>
      </c>
      <c r="AC64" s="208"/>
      <c r="AD64" s="208"/>
      <c r="AE64" s="190">
        <v>194.71140000000003</v>
      </c>
      <c r="AF64" s="312"/>
      <c r="AH64" s="34"/>
      <c r="AJ64" s="34"/>
      <c r="AK64" s="144" t="s">
        <v>759</v>
      </c>
      <c r="AL64" s="144">
        <v>300</v>
      </c>
      <c r="AM64" s="144">
        <v>3000</v>
      </c>
    </row>
    <row r="65" spans="1:39" s="144" customFormat="1" ht="23.1" customHeight="1" x14ac:dyDescent="0.25">
      <c r="A65" s="2"/>
      <c r="B65" s="2"/>
      <c r="C65" s="2"/>
      <c r="D65" s="4" t="s">
        <v>762</v>
      </c>
      <c r="E65" s="116">
        <f t="shared" si="27"/>
        <v>900</v>
      </c>
      <c r="F65" s="117">
        <f t="shared" si="27"/>
        <v>550</v>
      </c>
      <c r="G65" s="99"/>
      <c r="H65" s="2"/>
      <c r="I65" s="2"/>
      <c r="J65" s="33"/>
      <c r="K65" s="202">
        <f t="shared" si="28"/>
        <v>900</v>
      </c>
      <c r="L65" s="202">
        <f t="shared" si="28"/>
        <v>550</v>
      </c>
      <c r="M65" s="51"/>
      <c r="N65" s="13">
        <f t="shared" si="25"/>
        <v>883.19999999999993</v>
      </c>
      <c r="O65" s="13">
        <f t="shared" si="26"/>
        <v>537.59999999999991</v>
      </c>
      <c r="P65" s="51"/>
      <c r="Q65" s="408">
        <v>384</v>
      </c>
      <c r="R65" s="408">
        <v>384</v>
      </c>
      <c r="S65" s="408">
        <v>384</v>
      </c>
      <c r="T65" s="374">
        <v>384</v>
      </c>
      <c r="U65" s="310">
        <v>384</v>
      </c>
      <c r="V65" s="289">
        <v>550</v>
      </c>
      <c r="W65" s="269"/>
      <c r="X65" s="208">
        <v>500</v>
      </c>
      <c r="Y65" s="208">
        <v>500</v>
      </c>
      <c r="Z65" s="208">
        <v>500</v>
      </c>
      <c r="AA65" s="208">
        <v>500</v>
      </c>
      <c r="AB65" s="208">
        <v>500</v>
      </c>
      <c r="AC65" s="208"/>
      <c r="AD65" s="208"/>
      <c r="AE65" s="190">
        <v>216.346</v>
      </c>
      <c r="AF65" s="312"/>
      <c r="AH65" s="34"/>
      <c r="AJ65" s="34"/>
      <c r="AK65" s="144" t="s">
        <v>760</v>
      </c>
      <c r="AL65" s="144">
        <v>336</v>
      </c>
      <c r="AM65" s="144">
        <v>3360</v>
      </c>
    </row>
    <row r="66" spans="1:39" s="144" customFormat="1" ht="23.1" customHeight="1" x14ac:dyDescent="0.25">
      <c r="A66" s="2"/>
      <c r="B66" s="2"/>
      <c r="C66" s="2"/>
      <c r="D66" s="4" t="s">
        <v>763</v>
      </c>
      <c r="E66" s="116">
        <f t="shared" si="27"/>
        <v>1350</v>
      </c>
      <c r="F66" s="117">
        <f t="shared" si="27"/>
        <v>850</v>
      </c>
      <c r="G66" s="99"/>
      <c r="H66" s="2"/>
      <c r="I66" s="2"/>
      <c r="J66" s="33"/>
      <c r="K66" s="202">
        <f t="shared" si="28"/>
        <v>1350</v>
      </c>
      <c r="L66" s="202">
        <f t="shared" si="28"/>
        <v>850</v>
      </c>
      <c r="M66" s="51"/>
      <c r="N66" s="13">
        <f t="shared" si="25"/>
        <v>1324.8</v>
      </c>
      <c r="O66" s="13">
        <f t="shared" si="26"/>
        <v>806.4</v>
      </c>
      <c r="P66" s="51"/>
      <c r="Q66" s="408">
        <v>576</v>
      </c>
      <c r="R66" s="408">
        <v>576</v>
      </c>
      <c r="S66" s="408">
        <v>576</v>
      </c>
      <c r="T66" s="374">
        <v>576</v>
      </c>
      <c r="U66" s="310">
        <v>576</v>
      </c>
      <c r="V66" s="289">
        <v>580</v>
      </c>
      <c r="W66" s="269"/>
      <c r="X66" s="208">
        <v>800</v>
      </c>
      <c r="Y66" s="208">
        <v>800</v>
      </c>
      <c r="Z66" s="208">
        <v>800</v>
      </c>
      <c r="AA66" s="208">
        <v>800</v>
      </c>
      <c r="AB66" s="208">
        <v>800</v>
      </c>
      <c r="AC66" s="208"/>
      <c r="AD66" s="208"/>
      <c r="AE66" s="190">
        <v>216.346</v>
      </c>
      <c r="AF66" s="312"/>
      <c r="AH66" s="34"/>
      <c r="AJ66" s="34"/>
      <c r="AK66" s="144" t="s">
        <v>761</v>
      </c>
      <c r="AL66" s="144">
        <v>360</v>
      </c>
      <c r="AM66" s="144">
        <v>3600</v>
      </c>
    </row>
    <row r="67" spans="1:39" s="144" customFormat="1" ht="23.1" customHeight="1" x14ac:dyDescent="0.25">
      <c r="A67" s="2"/>
      <c r="B67" s="2"/>
      <c r="C67" s="2"/>
      <c r="D67" s="4" t="s">
        <v>719</v>
      </c>
      <c r="E67" s="116">
        <f t="shared" si="27"/>
        <v>1500</v>
      </c>
      <c r="F67" s="117">
        <f t="shared" si="27"/>
        <v>900</v>
      </c>
      <c r="G67" s="99"/>
      <c r="H67" s="2"/>
      <c r="I67" s="2"/>
      <c r="J67" s="33"/>
      <c r="K67" s="202">
        <f t="shared" si="28"/>
        <v>1500</v>
      </c>
      <c r="L67" s="202">
        <f t="shared" si="28"/>
        <v>900</v>
      </c>
      <c r="M67" s="51"/>
      <c r="N67" s="13">
        <f t="shared" si="25"/>
        <v>1462.8</v>
      </c>
      <c r="O67" s="13">
        <f t="shared" si="26"/>
        <v>890.4</v>
      </c>
      <c r="P67" s="51"/>
      <c r="Q67" s="408">
        <v>636</v>
      </c>
      <c r="R67" s="408">
        <v>636</v>
      </c>
      <c r="S67" s="408">
        <v>636</v>
      </c>
      <c r="T67" s="374">
        <v>636</v>
      </c>
      <c r="U67" s="310">
        <v>636</v>
      </c>
      <c r="V67" s="289">
        <v>550</v>
      </c>
      <c r="W67" s="269"/>
      <c r="X67" s="208">
        <v>500</v>
      </c>
      <c r="Y67" s="208">
        <v>500</v>
      </c>
      <c r="Z67" s="208">
        <v>500</v>
      </c>
      <c r="AA67" s="208">
        <v>500</v>
      </c>
      <c r="AB67" s="208">
        <v>500</v>
      </c>
      <c r="AC67" s="208"/>
      <c r="AD67" s="208"/>
      <c r="AE67" s="190">
        <v>216.346</v>
      </c>
      <c r="AF67" s="312"/>
      <c r="AH67" s="34"/>
      <c r="AJ67" s="34"/>
    </row>
    <row r="68" spans="1:39" s="144" customFormat="1" ht="23.1" customHeight="1" x14ac:dyDescent="0.25">
      <c r="A68" s="2"/>
      <c r="B68" s="2"/>
      <c r="C68" s="2"/>
      <c r="D68" s="4" t="s">
        <v>720</v>
      </c>
      <c r="E68" s="116">
        <f t="shared" si="27"/>
        <v>1650</v>
      </c>
      <c r="F68" s="117">
        <f t="shared" si="27"/>
        <v>1000</v>
      </c>
      <c r="G68" s="99"/>
      <c r="H68" s="2"/>
      <c r="I68" s="2"/>
      <c r="J68" s="33"/>
      <c r="K68" s="202">
        <f t="shared" si="28"/>
        <v>1650</v>
      </c>
      <c r="L68" s="202">
        <f t="shared" si="28"/>
        <v>1000</v>
      </c>
      <c r="M68" s="51"/>
      <c r="N68" s="13">
        <f t="shared" si="25"/>
        <v>1600.8</v>
      </c>
      <c r="O68" s="13">
        <f t="shared" si="26"/>
        <v>974.4</v>
      </c>
      <c r="P68" s="51"/>
      <c r="Q68" s="408">
        <v>696</v>
      </c>
      <c r="R68" s="408">
        <v>696</v>
      </c>
      <c r="S68" s="408">
        <v>696</v>
      </c>
      <c r="T68" s="374">
        <v>696</v>
      </c>
      <c r="U68" s="310">
        <v>696</v>
      </c>
      <c r="V68" s="289">
        <v>580</v>
      </c>
      <c r="W68" s="269"/>
      <c r="X68" s="208">
        <v>800</v>
      </c>
      <c r="Y68" s="208">
        <v>800</v>
      </c>
      <c r="Z68" s="208">
        <v>800</v>
      </c>
      <c r="AA68" s="208">
        <v>800</v>
      </c>
      <c r="AB68" s="208">
        <v>800</v>
      </c>
      <c r="AC68" s="208"/>
      <c r="AD68" s="208"/>
      <c r="AE68" s="190">
        <v>216.346</v>
      </c>
      <c r="AF68" s="312"/>
      <c r="AH68" s="34"/>
      <c r="AJ68" s="34"/>
    </row>
    <row r="69" spans="1:39" s="144" customFormat="1" ht="23.1" customHeight="1" x14ac:dyDescent="0.25">
      <c r="A69" s="2"/>
      <c r="B69" s="2"/>
      <c r="C69" s="2"/>
      <c r="D69" s="136"/>
      <c r="E69" s="138"/>
      <c r="F69" s="139"/>
      <c r="G69" s="99"/>
      <c r="H69" s="2"/>
      <c r="I69" s="2"/>
      <c r="J69" s="34"/>
      <c r="K69" s="202"/>
      <c r="L69" s="202"/>
      <c r="M69" s="2"/>
      <c r="N69" s="13"/>
      <c r="O69" s="13"/>
      <c r="P69" s="2"/>
      <c r="Q69" s="408"/>
      <c r="R69" s="408"/>
      <c r="S69" s="408"/>
      <c r="T69" s="356"/>
      <c r="U69" s="356"/>
      <c r="V69" s="330"/>
      <c r="W69" s="357"/>
      <c r="X69" s="237"/>
      <c r="Y69" s="237"/>
      <c r="Z69" s="237"/>
      <c r="AA69" s="237"/>
      <c r="AB69" s="237"/>
      <c r="AC69" s="237"/>
      <c r="AD69" s="237"/>
      <c r="AE69" s="240"/>
      <c r="AF69" s="312"/>
      <c r="AH69" s="34"/>
      <c r="AJ69" s="34"/>
    </row>
    <row r="70" spans="1:39" s="144" customFormat="1" ht="23.1" customHeight="1" x14ac:dyDescent="0.25">
      <c r="A70" s="2"/>
      <c r="B70" s="2"/>
      <c r="C70" s="2"/>
      <c r="D70" s="617" t="s">
        <v>721</v>
      </c>
      <c r="E70" s="617"/>
      <c r="F70" s="617"/>
      <c r="G70" s="617"/>
      <c r="H70" s="617"/>
      <c r="I70" s="618"/>
      <c r="J70" s="33"/>
      <c r="K70" s="202"/>
      <c r="L70" s="202"/>
      <c r="M70" s="51"/>
      <c r="N70" s="13"/>
      <c r="O70" s="13"/>
      <c r="P70" s="51"/>
      <c r="Q70" s="407"/>
      <c r="R70" s="407"/>
      <c r="S70" s="407"/>
      <c r="T70" s="373"/>
      <c r="U70" s="302"/>
      <c r="V70" s="291"/>
      <c r="W70" s="282"/>
      <c r="X70" s="260"/>
      <c r="Y70" s="260"/>
      <c r="Z70" s="260"/>
      <c r="AA70" s="232"/>
      <c r="AB70" s="232"/>
      <c r="AC70" s="208"/>
      <c r="AD70" s="208"/>
      <c r="AE70" s="53"/>
      <c r="AF70" s="312"/>
      <c r="AH70" s="34"/>
      <c r="AJ70" s="34"/>
      <c r="AK70" s="144">
        <v>120</v>
      </c>
      <c r="AL70" s="144">
        <v>576</v>
      </c>
    </row>
    <row r="71" spans="1:39" s="144" customFormat="1" ht="23.1" customHeight="1" x14ac:dyDescent="0.25">
      <c r="A71" s="2"/>
      <c r="B71" s="2" t="s">
        <v>723</v>
      </c>
      <c r="C71" s="283">
        <v>45246</v>
      </c>
      <c r="D71" s="4" t="s">
        <v>722</v>
      </c>
      <c r="E71" s="116">
        <f>K71</f>
        <v>650</v>
      </c>
      <c r="F71" s="117">
        <f>L71</f>
        <v>400</v>
      </c>
      <c r="G71" s="99"/>
      <c r="H71" s="2"/>
      <c r="I71" s="2"/>
      <c r="J71" s="33"/>
      <c r="K71" s="202">
        <f t="shared" ref="K71:L71" si="29">MROUND(N71+25,50)</f>
        <v>650</v>
      </c>
      <c r="L71" s="202">
        <f t="shared" si="29"/>
        <v>400</v>
      </c>
      <c r="M71" s="51"/>
      <c r="N71" s="13">
        <f t="shared" ref="N71:N72" si="30">Q71*2.3</f>
        <v>644</v>
      </c>
      <c r="O71" s="13">
        <f t="shared" ref="O71:O72" si="31">Q71*1.4</f>
        <v>392</v>
      </c>
      <c r="P71" s="51"/>
      <c r="Q71" s="398">
        <v>280</v>
      </c>
      <c r="R71" s="398">
        <v>280</v>
      </c>
      <c r="S71" s="398">
        <v>280</v>
      </c>
      <c r="T71" s="371">
        <v>280</v>
      </c>
      <c r="U71" s="300">
        <v>280</v>
      </c>
      <c r="V71" s="289">
        <v>280</v>
      </c>
      <c r="W71" s="269"/>
      <c r="X71" s="208">
        <v>300</v>
      </c>
      <c r="Y71" s="208">
        <v>300</v>
      </c>
      <c r="Z71" s="208">
        <v>300</v>
      </c>
      <c r="AA71" s="208">
        <v>300</v>
      </c>
      <c r="AB71" s="208">
        <v>300</v>
      </c>
      <c r="AC71" s="208"/>
      <c r="AD71" s="208"/>
      <c r="AE71" s="190">
        <v>108.173</v>
      </c>
      <c r="AF71" s="312"/>
      <c r="AH71" s="34"/>
      <c r="AJ71" s="34"/>
      <c r="AK71" s="144">
        <v>140</v>
      </c>
      <c r="AL71" s="144">
        <v>636</v>
      </c>
    </row>
    <row r="72" spans="1:39" s="144" customFormat="1" ht="23.1" customHeight="1" x14ac:dyDescent="0.25">
      <c r="A72" s="2"/>
      <c r="B72" s="2"/>
      <c r="C72" s="2"/>
      <c r="D72" s="4"/>
      <c r="E72" s="116"/>
      <c r="F72" s="117"/>
      <c r="G72" s="99"/>
      <c r="H72" s="2"/>
      <c r="I72" s="2"/>
      <c r="J72" s="33"/>
      <c r="K72" s="202"/>
      <c r="L72" s="202"/>
      <c r="M72" s="51"/>
      <c r="N72" s="13">
        <f t="shared" si="30"/>
        <v>0</v>
      </c>
      <c r="O72" s="13">
        <f t="shared" si="31"/>
        <v>0</v>
      </c>
      <c r="P72" s="51"/>
      <c r="Q72" s="398"/>
      <c r="R72" s="398"/>
      <c r="S72" s="398"/>
      <c r="T72" s="371"/>
      <c r="U72" s="300"/>
      <c r="V72" s="289"/>
      <c r="W72" s="269"/>
      <c r="X72" s="208">
        <v>400</v>
      </c>
      <c r="Y72" s="208">
        <v>400</v>
      </c>
      <c r="Z72" s="208">
        <v>400</v>
      </c>
      <c r="AA72" s="208">
        <v>400</v>
      </c>
      <c r="AB72" s="208">
        <v>400</v>
      </c>
      <c r="AC72" s="208"/>
      <c r="AD72" s="208"/>
      <c r="AE72" s="190">
        <v>162.2595</v>
      </c>
      <c r="AF72" s="312"/>
      <c r="AH72" s="34"/>
      <c r="AJ72" s="34"/>
      <c r="AK72" s="144">
        <v>160</v>
      </c>
      <c r="AL72" s="144">
        <v>696</v>
      </c>
    </row>
    <row r="73" spans="1:39" s="144" customFormat="1" ht="23.1" customHeight="1" x14ac:dyDescent="0.25">
      <c r="A73" s="2"/>
      <c r="B73" s="2"/>
      <c r="C73" s="2"/>
      <c r="D73" s="136"/>
      <c r="E73" s="138"/>
      <c r="F73" s="139"/>
      <c r="G73" s="99"/>
      <c r="H73" s="2"/>
      <c r="I73" s="2"/>
      <c r="J73" s="33"/>
      <c r="K73" s="202"/>
      <c r="L73" s="202"/>
      <c r="M73" s="51"/>
      <c r="N73" s="13"/>
      <c r="O73" s="13"/>
      <c r="P73" s="51"/>
      <c r="Q73" s="398"/>
      <c r="R73" s="398"/>
      <c r="S73" s="398"/>
      <c r="T73" s="371"/>
      <c r="U73" s="300"/>
      <c r="V73" s="289"/>
      <c r="W73" s="269"/>
      <c r="X73" s="208"/>
      <c r="Y73" s="208"/>
      <c r="Z73" s="208"/>
      <c r="AA73" s="208"/>
      <c r="AB73" s="208"/>
      <c r="AC73" s="208"/>
      <c r="AD73" s="208"/>
      <c r="AE73" s="190"/>
      <c r="AF73" s="312"/>
      <c r="AH73" s="34"/>
      <c r="AJ73" s="34"/>
    </row>
    <row r="74" spans="1:39" ht="23.1" customHeight="1" x14ac:dyDescent="0.25">
      <c r="D74" s="615" t="s">
        <v>14</v>
      </c>
      <c r="E74" s="615"/>
      <c r="F74" s="615"/>
      <c r="G74" s="615"/>
      <c r="H74" s="615"/>
      <c r="I74" s="622"/>
      <c r="J74" s="34"/>
      <c r="K74" s="202"/>
      <c r="L74" s="202"/>
      <c r="M74" s="2"/>
      <c r="N74" s="13"/>
      <c r="O74" s="13"/>
      <c r="P74" s="2"/>
      <c r="Q74" s="469">
        <v>230324</v>
      </c>
      <c r="R74" s="398"/>
      <c r="S74" s="398"/>
      <c r="T74" s="333"/>
      <c r="U74" s="333"/>
      <c r="V74" s="330"/>
      <c r="W74" s="277"/>
      <c r="X74" s="242"/>
      <c r="Y74" s="242"/>
      <c r="Z74" s="242"/>
      <c r="AA74" s="208"/>
      <c r="AB74" s="208"/>
      <c r="AC74" s="208"/>
      <c r="AD74" s="208"/>
      <c r="AE74" s="190"/>
      <c r="AF74" s="312"/>
    </row>
    <row r="75" spans="1:39" ht="23.1" customHeight="1" x14ac:dyDescent="0.25">
      <c r="A75" s="2" t="s">
        <v>519</v>
      </c>
      <c r="B75" s="2">
        <v>1859</v>
      </c>
      <c r="C75" s="2" t="s">
        <v>400</v>
      </c>
      <c r="D75" s="4" t="s">
        <v>859</v>
      </c>
      <c r="E75" s="116">
        <f>K75</f>
        <v>5850</v>
      </c>
      <c r="F75" s="117">
        <f>L75</f>
        <v>3750</v>
      </c>
      <c r="G75" s="101"/>
      <c r="K75" s="202">
        <f t="shared" ref="K75:L78" si="32">MROUND(N75+25,50)</f>
        <v>5850</v>
      </c>
      <c r="L75" s="202">
        <f t="shared" si="32"/>
        <v>3750</v>
      </c>
      <c r="M75" s="51"/>
      <c r="N75" s="13">
        <f>Q75*2.2</f>
        <v>5830.0000000000009</v>
      </c>
      <c r="O75" s="13">
        <f>Q75*1.4</f>
        <v>3709.9999999999995</v>
      </c>
      <c r="P75" s="51"/>
      <c r="Q75" s="398">
        <v>2650</v>
      </c>
      <c r="R75" s="398">
        <v>2300</v>
      </c>
      <c r="S75" s="398">
        <v>2200</v>
      </c>
      <c r="T75" s="371">
        <v>2200</v>
      </c>
      <c r="U75" s="300">
        <v>2200</v>
      </c>
      <c r="V75" s="289">
        <v>2200</v>
      </c>
      <c r="W75" s="277">
        <v>1760</v>
      </c>
      <c r="X75" s="242">
        <v>1760</v>
      </c>
      <c r="Y75" s="242">
        <v>1760</v>
      </c>
      <c r="Z75" s="242">
        <v>1760</v>
      </c>
      <c r="AA75" s="208">
        <v>1875</v>
      </c>
      <c r="AB75" s="208">
        <v>1875</v>
      </c>
      <c r="AC75" s="208">
        <v>1875</v>
      </c>
      <c r="AD75" s="208">
        <v>1875</v>
      </c>
      <c r="AE75" s="190">
        <v>1500</v>
      </c>
      <c r="AF75" s="312"/>
    </row>
    <row r="76" spans="1:39" ht="23.1" customHeight="1" x14ac:dyDescent="0.25">
      <c r="B76" s="2">
        <v>1860</v>
      </c>
      <c r="C76" s="2" t="s">
        <v>401</v>
      </c>
      <c r="D76" s="4" t="s">
        <v>860</v>
      </c>
      <c r="E76" s="116">
        <f t="shared" ref="E76:F78" si="33">K76</f>
        <v>5850</v>
      </c>
      <c r="F76" s="117">
        <f t="shared" si="33"/>
        <v>3750</v>
      </c>
      <c r="K76" s="202">
        <f t="shared" si="32"/>
        <v>5850</v>
      </c>
      <c r="L76" s="202">
        <f t="shared" si="32"/>
        <v>3750</v>
      </c>
      <c r="M76" s="51"/>
      <c r="N76" s="13">
        <f>Q76*2.2</f>
        <v>5830.0000000000009</v>
      </c>
      <c r="O76" s="13">
        <f>Q76*1.4</f>
        <v>3709.9999999999995</v>
      </c>
      <c r="P76" s="51"/>
      <c r="Q76" s="398">
        <v>2650</v>
      </c>
      <c r="R76" s="398">
        <v>2600</v>
      </c>
      <c r="S76" s="398">
        <v>2656.25</v>
      </c>
      <c r="T76" s="371">
        <v>2656.25</v>
      </c>
      <c r="U76" s="300">
        <v>2656.25</v>
      </c>
      <c r="V76" s="289">
        <v>2656.25</v>
      </c>
      <c r="W76" s="277">
        <v>2125</v>
      </c>
      <c r="X76" s="208">
        <f>AF76*1.25</f>
        <v>0</v>
      </c>
      <c r="Y76" s="208">
        <v>2125</v>
      </c>
      <c r="Z76" s="208">
        <v>2125</v>
      </c>
      <c r="AA76" s="208">
        <v>2125</v>
      </c>
      <c r="AB76" s="208">
        <v>2125</v>
      </c>
      <c r="AC76" s="208">
        <v>2125</v>
      </c>
      <c r="AD76" s="208">
        <v>2125</v>
      </c>
      <c r="AE76" s="190">
        <v>1700</v>
      </c>
      <c r="AF76" s="312"/>
    </row>
    <row r="77" spans="1:39" ht="23.1" customHeight="1" x14ac:dyDescent="0.25">
      <c r="B77" s="2">
        <v>1860</v>
      </c>
      <c r="C77" s="2" t="s">
        <v>401</v>
      </c>
      <c r="D77" s="4" t="s">
        <v>861</v>
      </c>
      <c r="E77" s="116">
        <f t="shared" si="33"/>
        <v>5850</v>
      </c>
      <c r="F77" s="117">
        <f t="shared" si="33"/>
        <v>3750</v>
      </c>
      <c r="K77" s="202">
        <f t="shared" si="32"/>
        <v>5850</v>
      </c>
      <c r="L77" s="202">
        <f t="shared" si="32"/>
        <v>3750</v>
      </c>
      <c r="M77" s="51"/>
      <c r="N77" s="13">
        <f>Q77*2.2</f>
        <v>5830.0000000000009</v>
      </c>
      <c r="O77" s="13">
        <f>Q77*1.4</f>
        <v>3709.9999999999995</v>
      </c>
      <c r="P77" s="51"/>
      <c r="Q77" s="398">
        <v>2650</v>
      </c>
      <c r="R77" s="398">
        <v>2800</v>
      </c>
      <c r="S77" s="398">
        <v>2656.25</v>
      </c>
      <c r="T77" s="371">
        <v>2656.25</v>
      </c>
      <c r="U77" s="300">
        <v>2656.25</v>
      </c>
      <c r="V77" s="289">
        <v>2656.25</v>
      </c>
      <c r="W77" s="277">
        <v>2125</v>
      </c>
      <c r="X77" s="208">
        <f>AF77*1.25</f>
        <v>0</v>
      </c>
      <c r="Y77" s="208">
        <v>2125</v>
      </c>
      <c r="Z77" s="208">
        <v>2125</v>
      </c>
      <c r="AA77" s="208">
        <v>2125</v>
      </c>
      <c r="AB77" s="208">
        <v>2125</v>
      </c>
      <c r="AC77" s="208">
        <v>2125</v>
      </c>
      <c r="AD77" s="208">
        <v>2125</v>
      </c>
      <c r="AE77" s="190">
        <v>1700</v>
      </c>
      <c r="AF77" s="312"/>
    </row>
    <row r="78" spans="1:39" ht="23.1" customHeight="1" x14ac:dyDescent="0.25">
      <c r="B78" s="2">
        <v>1860</v>
      </c>
      <c r="C78" s="2" t="s">
        <v>401</v>
      </c>
      <c r="D78" s="4" t="s">
        <v>862</v>
      </c>
      <c r="E78" s="116">
        <f t="shared" si="33"/>
        <v>6550</v>
      </c>
      <c r="F78" s="117">
        <f t="shared" si="33"/>
        <v>4200</v>
      </c>
      <c r="K78" s="202">
        <f t="shared" si="32"/>
        <v>6550</v>
      </c>
      <c r="L78" s="202">
        <f t="shared" si="32"/>
        <v>4200</v>
      </c>
      <c r="M78" s="51"/>
      <c r="N78" s="13">
        <f>Q78*2.2</f>
        <v>6534.0000000000009</v>
      </c>
      <c r="O78" s="13">
        <f>Q78*1.4</f>
        <v>4158</v>
      </c>
      <c r="P78" s="51"/>
      <c r="Q78" s="398">
        <v>2970</v>
      </c>
      <c r="R78" s="398">
        <v>3000</v>
      </c>
      <c r="S78" s="398">
        <v>2656.25</v>
      </c>
      <c r="T78" s="371">
        <v>2656.25</v>
      </c>
      <c r="U78" s="300">
        <v>2656.25</v>
      </c>
      <c r="V78" s="289">
        <v>2656.25</v>
      </c>
      <c r="W78" s="277">
        <v>2125</v>
      </c>
      <c r="X78" s="208">
        <f>AF78*1.25</f>
        <v>0</v>
      </c>
      <c r="Y78" s="208">
        <v>2125</v>
      </c>
      <c r="Z78" s="208">
        <v>2125</v>
      </c>
      <c r="AA78" s="208">
        <v>2125</v>
      </c>
      <c r="AB78" s="208">
        <v>2125</v>
      </c>
      <c r="AC78" s="208">
        <v>2125</v>
      </c>
      <c r="AD78" s="208">
        <v>2125</v>
      </c>
      <c r="AE78" s="190">
        <v>1700</v>
      </c>
      <c r="AF78" s="312"/>
    </row>
    <row r="79" spans="1:39" ht="23.1" customHeight="1" x14ac:dyDescent="0.25">
      <c r="D79" s="136"/>
      <c r="E79" s="138"/>
      <c r="F79" s="139"/>
      <c r="J79" s="34"/>
      <c r="K79" s="202"/>
      <c r="L79" s="202"/>
      <c r="M79" s="2"/>
      <c r="N79" s="13"/>
      <c r="O79" s="13"/>
      <c r="P79" s="2"/>
      <c r="Q79" s="398"/>
      <c r="R79" s="398"/>
      <c r="S79" s="398"/>
      <c r="T79" s="371"/>
      <c r="U79" s="300"/>
      <c r="V79" s="289"/>
      <c r="W79" s="277"/>
      <c r="X79" s="208"/>
      <c r="Y79" s="208"/>
      <c r="Z79" s="208">
        <v>0</v>
      </c>
      <c r="AA79" s="208">
        <v>0</v>
      </c>
      <c r="AB79" s="208">
        <v>0</v>
      </c>
      <c r="AC79" s="208">
        <v>0</v>
      </c>
      <c r="AD79" s="208">
        <v>0</v>
      </c>
      <c r="AE79" s="197"/>
      <c r="AF79" s="312"/>
    </row>
    <row r="80" spans="1:39" ht="23.1" customHeight="1" x14ac:dyDescent="0.25">
      <c r="D80" s="615" t="s">
        <v>598</v>
      </c>
      <c r="E80" s="615"/>
      <c r="F80" s="615"/>
      <c r="G80" s="615"/>
      <c r="H80" s="615"/>
      <c r="I80" s="615"/>
      <c r="J80" s="34"/>
      <c r="K80" s="202"/>
      <c r="L80" s="202"/>
      <c r="M80" s="51"/>
      <c r="N80" s="13"/>
      <c r="O80" s="13"/>
      <c r="P80" s="2"/>
      <c r="Q80" s="398"/>
      <c r="R80" s="398"/>
      <c r="S80" s="398"/>
      <c r="T80" s="333"/>
      <c r="U80" s="333"/>
      <c r="V80" s="330"/>
      <c r="W80" s="277"/>
      <c r="X80" s="208"/>
      <c r="Y80" s="208"/>
      <c r="Z80" s="208"/>
      <c r="AA80" s="208"/>
      <c r="AB80" s="208"/>
      <c r="AC80" s="208"/>
      <c r="AD80" s="208"/>
      <c r="AE80" s="190"/>
      <c r="AF80" s="312"/>
    </row>
    <row r="81" spans="1:36" ht="23.1" customHeight="1" x14ac:dyDescent="0.25">
      <c r="B81" s="2">
        <v>1841</v>
      </c>
      <c r="C81" s="2" t="s">
        <v>398</v>
      </c>
      <c r="D81" s="193" t="s">
        <v>664</v>
      </c>
      <c r="E81" s="116">
        <f>K81</f>
        <v>7750</v>
      </c>
      <c r="F81" s="117">
        <f>L81</f>
        <v>4950</v>
      </c>
      <c r="G81" s="101"/>
      <c r="J81" s="34"/>
      <c r="K81" s="202">
        <f t="shared" ref="K81:L85" si="34">MROUND(N81+25,50)</f>
        <v>7750</v>
      </c>
      <c r="L81" s="202">
        <f t="shared" si="34"/>
        <v>4950</v>
      </c>
      <c r="M81" s="51"/>
      <c r="N81" s="13">
        <f t="shared" ref="N81:N85" si="35">Q81*2.2</f>
        <v>7734.3750000000009</v>
      </c>
      <c r="O81" s="13">
        <f t="shared" ref="O81:O85" si="36">Q81*1.4</f>
        <v>4921.875</v>
      </c>
      <c r="P81" s="2"/>
      <c r="Q81" s="398">
        <v>3515.625</v>
      </c>
      <c r="R81" s="398">
        <v>3515.625</v>
      </c>
      <c r="S81" s="398">
        <v>3515.625</v>
      </c>
      <c r="T81" s="371">
        <v>3515.625</v>
      </c>
      <c r="U81" s="300">
        <v>3515.625</v>
      </c>
      <c r="V81" s="289">
        <v>3515.625</v>
      </c>
      <c r="W81" s="277">
        <v>2812.5</v>
      </c>
      <c r="X81" s="208">
        <f>AF81*1.25</f>
        <v>0</v>
      </c>
      <c r="Y81" s="208">
        <v>2812.5</v>
      </c>
      <c r="Z81" s="208">
        <v>2812.5</v>
      </c>
      <c r="AA81" s="208">
        <v>2812.5</v>
      </c>
      <c r="AB81" s="208">
        <v>2812.5</v>
      </c>
      <c r="AC81" s="208">
        <v>2812.5</v>
      </c>
      <c r="AD81" s="208">
        <v>2812.5</v>
      </c>
      <c r="AE81" s="190">
        <v>2250</v>
      </c>
      <c r="AF81" s="312"/>
    </row>
    <row r="82" spans="1:36" ht="23.1" customHeight="1" x14ac:dyDescent="0.25">
      <c r="D82" s="4" t="s">
        <v>663</v>
      </c>
      <c r="E82" s="116">
        <f t="shared" ref="E82:F85" si="37">K82</f>
        <v>8350</v>
      </c>
      <c r="F82" s="117">
        <f t="shared" si="37"/>
        <v>5300</v>
      </c>
      <c r="G82" s="101"/>
      <c r="J82" s="34"/>
      <c r="K82" s="202">
        <f t="shared" si="34"/>
        <v>8350</v>
      </c>
      <c r="L82" s="202">
        <f t="shared" si="34"/>
        <v>5300</v>
      </c>
      <c r="M82" s="51"/>
      <c r="N82" s="13">
        <f t="shared" si="35"/>
        <v>8311.875</v>
      </c>
      <c r="O82" s="13">
        <f t="shared" si="36"/>
        <v>5289.375</v>
      </c>
      <c r="P82" s="2"/>
      <c r="Q82" s="398">
        <v>3778.125</v>
      </c>
      <c r="R82" s="398">
        <v>3778.125</v>
      </c>
      <c r="S82" s="398">
        <v>3778.125</v>
      </c>
      <c r="T82" s="371">
        <v>3778.125</v>
      </c>
      <c r="U82" s="300">
        <v>3778.125</v>
      </c>
      <c r="V82" s="289">
        <v>3778.125</v>
      </c>
      <c r="W82" s="277">
        <v>3022.5</v>
      </c>
      <c r="X82" s="208">
        <f>AF82*1.25</f>
        <v>0</v>
      </c>
      <c r="Y82" s="208">
        <v>3022.5</v>
      </c>
      <c r="Z82" s="208">
        <v>3022.5</v>
      </c>
      <c r="AA82" s="208">
        <v>3022.5</v>
      </c>
      <c r="AB82" s="208">
        <v>3022.5</v>
      </c>
      <c r="AC82" s="208">
        <v>3022.5</v>
      </c>
      <c r="AD82" s="208">
        <v>3022.5</v>
      </c>
      <c r="AE82" s="190">
        <v>2418</v>
      </c>
      <c r="AF82" s="312"/>
    </row>
    <row r="83" spans="1:36" ht="23.1" customHeight="1" x14ac:dyDescent="0.25">
      <c r="D83" s="4" t="s">
        <v>685</v>
      </c>
      <c r="E83" s="116">
        <f t="shared" si="37"/>
        <v>8900</v>
      </c>
      <c r="F83" s="117">
        <f t="shared" si="37"/>
        <v>5650</v>
      </c>
      <c r="G83" s="101"/>
      <c r="J83" s="34"/>
      <c r="K83" s="202">
        <f t="shared" si="34"/>
        <v>8900</v>
      </c>
      <c r="L83" s="202">
        <f t="shared" si="34"/>
        <v>5650</v>
      </c>
      <c r="M83" s="51"/>
      <c r="N83" s="13">
        <f t="shared" si="35"/>
        <v>8868.75</v>
      </c>
      <c r="O83" s="13">
        <f t="shared" si="36"/>
        <v>5643.75</v>
      </c>
      <c r="P83" s="2"/>
      <c r="Q83" s="398">
        <v>4031.25</v>
      </c>
      <c r="R83" s="398">
        <v>4031.25</v>
      </c>
      <c r="S83" s="398">
        <v>4031.25</v>
      </c>
      <c r="T83" s="371">
        <v>4031.25</v>
      </c>
      <c r="U83" s="300">
        <v>4031.25</v>
      </c>
      <c r="V83" s="289">
        <v>4031.25</v>
      </c>
      <c r="W83" s="277">
        <v>3225</v>
      </c>
      <c r="X83" s="208">
        <v>3225</v>
      </c>
      <c r="Y83" s="208">
        <v>3225</v>
      </c>
      <c r="Z83" s="208">
        <v>3225</v>
      </c>
      <c r="AA83" s="208"/>
      <c r="AB83" s="208"/>
      <c r="AC83" s="208"/>
      <c r="AD83" s="208"/>
      <c r="AE83" s="190"/>
      <c r="AF83" s="312"/>
    </row>
    <row r="84" spans="1:36" ht="23.1" customHeight="1" x14ac:dyDescent="0.25">
      <c r="D84" s="4" t="s">
        <v>686</v>
      </c>
      <c r="E84" s="116">
        <f t="shared" si="37"/>
        <v>9650</v>
      </c>
      <c r="F84" s="117">
        <f t="shared" si="37"/>
        <v>6150</v>
      </c>
      <c r="G84" s="101"/>
      <c r="J84" s="34"/>
      <c r="K84" s="202">
        <f t="shared" si="34"/>
        <v>9650</v>
      </c>
      <c r="L84" s="202">
        <f t="shared" si="34"/>
        <v>6150</v>
      </c>
      <c r="M84" s="51"/>
      <c r="N84" s="13">
        <f t="shared" si="35"/>
        <v>9625</v>
      </c>
      <c r="O84" s="13">
        <f t="shared" si="36"/>
        <v>6125</v>
      </c>
      <c r="P84" s="2"/>
      <c r="Q84" s="398">
        <v>4375</v>
      </c>
      <c r="R84" s="398">
        <v>4375</v>
      </c>
      <c r="S84" s="398">
        <v>4375</v>
      </c>
      <c r="T84" s="371">
        <v>4375</v>
      </c>
      <c r="U84" s="300">
        <v>4375</v>
      </c>
      <c r="V84" s="289">
        <v>4375</v>
      </c>
      <c r="W84" s="277">
        <v>3500</v>
      </c>
      <c r="X84" s="208">
        <v>3500</v>
      </c>
      <c r="Y84" s="208">
        <v>3500</v>
      </c>
      <c r="Z84" s="208">
        <v>3500</v>
      </c>
      <c r="AA84" s="208"/>
      <c r="AB84" s="208"/>
      <c r="AC84" s="208"/>
      <c r="AD84" s="208"/>
      <c r="AE84" s="190"/>
      <c r="AF84" s="312"/>
    </row>
    <row r="85" spans="1:36" ht="23.1" customHeight="1" x14ac:dyDescent="0.25">
      <c r="D85" s="4" t="s">
        <v>687</v>
      </c>
      <c r="E85" s="116">
        <f t="shared" si="37"/>
        <v>10400</v>
      </c>
      <c r="F85" s="117">
        <f t="shared" si="37"/>
        <v>6650</v>
      </c>
      <c r="G85" s="101"/>
      <c r="J85" s="34"/>
      <c r="K85" s="202">
        <f t="shared" si="34"/>
        <v>10400</v>
      </c>
      <c r="L85" s="202">
        <f t="shared" si="34"/>
        <v>6650</v>
      </c>
      <c r="M85" s="51"/>
      <c r="N85" s="13">
        <f t="shared" si="35"/>
        <v>10381.25</v>
      </c>
      <c r="O85" s="13">
        <f t="shared" si="36"/>
        <v>6606.25</v>
      </c>
      <c r="P85" s="2"/>
      <c r="Q85" s="398">
        <v>4718.75</v>
      </c>
      <c r="R85" s="398">
        <v>4718.75</v>
      </c>
      <c r="S85" s="398">
        <v>4718.75</v>
      </c>
      <c r="T85" s="371">
        <v>4718.75</v>
      </c>
      <c r="U85" s="300">
        <v>4718.75</v>
      </c>
      <c r="V85" s="289">
        <v>4718.75</v>
      </c>
      <c r="W85" s="277">
        <v>3775</v>
      </c>
      <c r="X85" s="208">
        <v>3775</v>
      </c>
      <c r="Y85" s="208">
        <v>3775</v>
      </c>
      <c r="Z85" s="208">
        <v>3775</v>
      </c>
      <c r="AA85" s="208"/>
      <c r="AB85" s="208"/>
      <c r="AC85" s="208"/>
      <c r="AD85" s="208"/>
      <c r="AE85" s="190"/>
      <c r="AF85" s="312"/>
    </row>
    <row r="87" spans="1:36" s="144" customFormat="1" ht="23.1" customHeight="1" x14ac:dyDescent="0.25">
      <c r="A87" s="2"/>
      <c r="B87" s="2"/>
      <c r="C87" s="2"/>
      <c r="D87" s="136"/>
      <c r="E87" s="138"/>
      <c r="F87" s="139"/>
      <c r="G87" s="99"/>
      <c r="H87" s="2"/>
      <c r="I87" s="2"/>
      <c r="J87" s="34"/>
      <c r="K87" s="202"/>
      <c r="L87" s="202"/>
      <c r="M87" s="2"/>
      <c r="N87" s="13"/>
      <c r="O87" s="13"/>
      <c r="P87" s="2"/>
      <c r="Q87" s="408"/>
      <c r="R87" s="408"/>
      <c r="S87" s="408"/>
      <c r="T87" s="356"/>
      <c r="U87" s="356"/>
      <c r="V87" s="330"/>
      <c r="W87" s="357"/>
      <c r="X87" s="237"/>
      <c r="Y87" s="237"/>
      <c r="Z87" s="237"/>
      <c r="AA87" s="237"/>
      <c r="AB87" s="237"/>
      <c r="AC87" s="237"/>
      <c r="AD87" s="237"/>
      <c r="AE87" s="240"/>
      <c r="AF87" s="312"/>
      <c r="AH87" s="34"/>
      <c r="AJ87" s="34"/>
    </row>
    <row r="88" spans="1:36" s="144" customFormat="1" ht="23.1" customHeight="1" x14ac:dyDescent="0.25">
      <c r="A88" s="2"/>
      <c r="B88" s="2"/>
      <c r="C88" s="247"/>
      <c r="D88" s="617" t="s">
        <v>865</v>
      </c>
      <c r="E88" s="617"/>
      <c r="F88" s="617"/>
      <c r="G88" s="617"/>
      <c r="H88" s="617"/>
      <c r="I88" s="618"/>
      <c r="J88" s="34"/>
      <c r="K88" s="202"/>
      <c r="L88" s="202"/>
      <c r="M88" s="2"/>
      <c r="N88" s="383" t="s">
        <v>866</v>
      </c>
      <c r="O88" s="383" t="s">
        <v>867</v>
      </c>
      <c r="P88" s="2"/>
      <c r="Q88" s="398"/>
      <c r="R88" s="398"/>
      <c r="S88" s="398"/>
      <c r="T88" s="333"/>
      <c r="U88" s="333"/>
      <c r="V88" s="330"/>
      <c r="W88" s="277"/>
      <c r="X88" s="242"/>
      <c r="Y88" s="242"/>
      <c r="Z88" s="242"/>
      <c r="AA88" s="208"/>
      <c r="AB88" s="208"/>
      <c r="AC88" s="208"/>
      <c r="AD88" s="208"/>
      <c r="AE88" s="53"/>
      <c r="AF88" s="312"/>
      <c r="AH88" s="34"/>
      <c r="AI88" s="34"/>
    </row>
    <row r="89" spans="1:36" s="144" customFormat="1" ht="23.1" customHeight="1" x14ac:dyDescent="0.25">
      <c r="A89" s="2"/>
      <c r="B89" s="2"/>
      <c r="C89" s="247">
        <v>45326</v>
      </c>
      <c r="D89" s="145" t="s">
        <v>865</v>
      </c>
      <c r="E89" s="116">
        <f t="shared" ref="E89:F89" si="38">K89</f>
        <v>5000</v>
      </c>
      <c r="F89" s="117">
        <f t="shared" si="38"/>
        <v>3800</v>
      </c>
      <c r="G89" s="101"/>
      <c r="H89" s="45"/>
      <c r="I89" s="45"/>
      <c r="J89" s="33"/>
      <c r="K89" s="202">
        <f>MROUND(N89+24,50)</f>
        <v>5000</v>
      </c>
      <c r="L89" s="202">
        <f t="shared" ref="L89" si="39">MROUND(O89+25,50)</f>
        <v>3800</v>
      </c>
      <c r="M89" s="51"/>
      <c r="N89" s="13">
        <f>Q89*2</f>
        <v>5000</v>
      </c>
      <c r="O89" s="13">
        <f>Q89*1.5</f>
        <v>3750</v>
      </c>
      <c r="P89" s="51"/>
      <c r="Q89" s="398">
        <v>2500</v>
      </c>
      <c r="R89" s="398">
        <v>2500</v>
      </c>
      <c r="S89" s="398">
        <v>4750</v>
      </c>
      <c r="T89" s="371">
        <v>4750</v>
      </c>
      <c r="U89" s="300">
        <v>4750</v>
      </c>
      <c r="V89" s="289"/>
      <c r="W89" s="277"/>
      <c r="X89" s="242"/>
      <c r="Y89" s="242"/>
      <c r="Z89" s="242"/>
      <c r="AA89" s="208"/>
      <c r="AB89" s="208"/>
      <c r="AC89" s="208"/>
      <c r="AD89" s="208"/>
      <c r="AE89" s="53"/>
      <c r="AF89" s="312"/>
      <c r="AH89" s="34"/>
      <c r="AI89" s="34"/>
    </row>
    <row r="90" spans="1:36" s="144" customFormat="1" ht="23.1" customHeight="1" x14ac:dyDescent="0.25">
      <c r="A90" s="2"/>
      <c r="B90" s="2"/>
      <c r="C90" s="2"/>
      <c r="D90" s="136"/>
      <c r="E90" s="138"/>
      <c r="F90" s="139"/>
      <c r="G90" s="99"/>
      <c r="H90" s="2"/>
      <c r="I90" s="2"/>
      <c r="J90" s="33"/>
      <c r="K90" s="202"/>
      <c r="L90" s="202"/>
      <c r="M90" s="51"/>
      <c r="N90" s="13"/>
      <c r="O90" s="13"/>
      <c r="P90" s="51"/>
      <c r="Q90" s="398"/>
      <c r="R90" s="398"/>
      <c r="S90" s="398"/>
      <c r="T90" s="371"/>
      <c r="U90" s="300"/>
      <c r="V90" s="289"/>
      <c r="W90" s="277"/>
      <c r="X90" s="208"/>
      <c r="Y90" s="208"/>
      <c r="Z90" s="208"/>
      <c r="AA90" s="208"/>
      <c r="AB90" s="208"/>
      <c r="AC90" s="208"/>
      <c r="AD90" s="208"/>
      <c r="AE90" s="53"/>
      <c r="AF90" s="312"/>
      <c r="AH90" s="34"/>
      <c r="AI90" s="34"/>
    </row>
  </sheetData>
  <mergeCells count="12">
    <mergeCell ref="D88:I88"/>
    <mergeCell ref="D2:I2"/>
    <mergeCell ref="D4:I4"/>
    <mergeCell ref="D16:I16"/>
    <mergeCell ref="D37:I37"/>
    <mergeCell ref="D45:I45"/>
    <mergeCell ref="D51:I51"/>
    <mergeCell ref="D55:I55"/>
    <mergeCell ref="D61:I61"/>
    <mergeCell ref="D70:I70"/>
    <mergeCell ref="D74:I74"/>
    <mergeCell ref="D80:I80"/>
  </mergeCells>
  <printOptions horizontalCentered="1"/>
  <pageMargins left="0.70866141732283472" right="0.51181102362204722" top="0.59055118110236227" bottom="0.39370078740157483" header="0.19685039370078741" footer="0.11811023622047245"/>
  <pageSetup scale="98" fitToHeight="0" orientation="portrait" r:id="rId1"/>
  <headerFooter>
    <oddHeader>&amp;LMACETAS DE PLASTICO&amp;R"El Origen"</oddHeader>
    <oddFooter>&amp;L&amp;P&amp;R&amp;D</oddFooter>
  </headerFooter>
  <rowBreaks count="1" manualBreakCount="1">
    <brk id="1" max="16383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7030A0"/>
    <pageSetUpPr fitToPage="1"/>
  </sheetPr>
  <dimension ref="A1:AG103"/>
  <sheetViews>
    <sheetView topLeftCell="A11" zoomScale="90" zoomScaleNormal="90" workbookViewId="0">
      <selection activeCell="C34" sqref="C34"/>
    </sheetView>
  </sheetViews>
  <sheetFormatPr baseColWidth="10" defaultColWidth="11.42578125" defaultRowHeight="24" customHeight="1" x14ac:dyDescent="0.25"/>
  <cols>
    <col min="1" max="1" width="14.7109375" style="2" customWidth="1"/>
    <col min="2" max="2" width="2.28515625" style="99" customWidth="1"/>
    <col min="3" max="3" width="36.5703125" style="99" customWidth="1"/>
    <col min="4" max="6" width="4.7109375" style="150" customWidth="1"/>
    <col min="7" max="7" width="2.7109375" style="150" customWidth="1"/>
    <col min="8" max="9" width="11.7109375" style="115" customWidth="1"/>
    <col min="10" max="10" width="10.7109375" style="99" customWidth="1"/>
    <col min="11" max="12" width="10.7109375" style="2" customWidth="1"/>
    <col min="13" max="13" width="1.7109375" style="33" hidden="1" customWidth="1"/>
    <col min="14" max="15" width="12.7109375" style="11" hidden="1" customWidth="1"/>
    <col min="16" max="16" width="1.7109375" style="34" hidden="1" customWidth="1"/>
    <col min="17" max="18" width="12.7109375" style="11" hidden="1" customWidth="1"/>
    <col min="19" max="19" width="1.7109375" style="34" customWidth="1"/>
    <col min="20" max="20" width="16.140625" style="11" customWidth="1"/>
    <col min="21" max="21" width="16.140625" style="270" customWidth="1"/>
    <col min="22" max="26" width="16.140625" style="11" hidden="1" customWidth="1"/>
    <col min="27" max="27" width="11.42578125" style="34" customWidth="1"/>
    <col min="28" max="16384" width="11.42578125" style="34"/>
  </cols>
  <sheetData>
    <row r="1" spans="1:31" ht="24" customHeight="1" x14ac:dyDescent="0.25">
      <c r="Q1" s="11" t="s">
        <v>288</v>
      </c>
    </row>
    <row r="2" spans="1:31" ht="24" customHeight="1" x14ac:dyDescent="0.25">
      <c r="O2" s="198"/>
      <c r="T2" s="413">
        <v>45369</v>
      </c>
      <c r="U2" s="457">
        <v>45298</v>
      </c>
      <c r="V2" s="167">
        <v>45276</v>
      </c>
      <c r="W2" s="167">
        <v>45263</v>
      </c>
      <c r="X2" s="167">
        <v>45226</v>
      </c>
      <c r="Y2" s="167">
        <v>45158</v>
      </c>
      <c r="Z2" s="167"/>
    </row>
    <row r="3" spans="1:31" ht="24" customHeight="1" thickBot="1" x14ac:dyDescent="0.3">
      <c r="N3" s="14" t="s">
        <v>233</v>
      </c>
      <c r="O3" s="14" t="s">
        <v>234</v>
      </c>
      <c r="P3" s="35"/>
      <c r="Q3" s="11" t="s">
        <v>233</v>
      </c>
      <c r="R3" s="11" t="s">
        <v>234</v>
      </c>
      <c r="S3" s="35"/>
      <c r="T3" s="414" t="s">
        <v>858</v>
      </c>
      <c r="U3" s="458" t="s">
        <v>858</v>
      </c>
      <c r="V3" s="250">
        <v>0.25</v>
      </c>
      <c r="W3" s="250">
        <v>0.2</v>
      </c>
      <c r="X3" s="250">
        <v>0.25</v>
      </c>
      <c r="Y3" s="250">
        <v>0.25</v>
      </c>
      <c r="Z3" s="37"/>
    </row>
    <row r="4" spans="1:31" ht="24.95" customHeight="1" thickBot="1" x14ac:dyDescent="0.3">
      <c r="B4" s="390"/>
      <c r="C4" s="389"/>
      <c r="D4" s="389"/>
      <c r="E4" s="389"/>
      <c r="F4" s="389"/>
      <c r="G4" s="389"/>
      <c r="H4" s="389"/>
      <c r="I4" s="389"/>
      <c r="J4" s="382" t="s">
        <v>604</v>
      </c>
      <c r="K4" s="389"/>
      <c r="L4" s="391"/>
      <c r="N4" s="141">
        <v>1</v>
      </c>
      <c r="O4" s="141">
        <v>1</v>
      </c>
      <c r="P4" s="41"/>
      <c r="Q4" s="141">
        <v>2.2000000000000002</v>
      </c>
      <c r="R4" s="141">
        <v>1.4</v>
      </c>
      <c r="S4" s="41"/>
      <c r="T4" s="415" t="s">
        <v>235</v>
      </c>
      <c r="U4" s="459" t="s">
        <v>235</v>
      </c>
      <c r="V4" s="43" t="s">
        <v>235</v>
      </c>
      <c r="W4" s="43" t="s">
        <v>235</v>
      </c>
      <c r="X4" s="43" t="s">
        <v>235</v>
      </c>
      <c r="Y4" s="43" t="s">
        <v>235</v>
      </c>
      <c r="Z4" s="43" t="s">
        <v>235</v>
      </c>
    </row>
    <row r="5" spans="1:31" ht="8.1" customHeight="1" x14ac:dyDescent="0.35">
      <c r="B5" s="158"/>
      <c r="C5" s="140"/>
      <c r="D5" s="151"/>
      <c r="E5" s="151"/>
      <c r="F5" s="151"/>
      <c r="G5" s="151"/>
      <c r="J5" s="101"/>
      <c r="K5" s="101"/>
      <c r="L5" s="159"/>
      <c r="M5" s="34"/>
      <c r="N5" s="13"/>
      <c r="O5" s="13"/>
      <c r="P5" s="143"/>
      <c r="Q5" s="13"/>
      <c r="R5" s="13"/>
      <c r="S5" s="143"/>
      <c r="T5" s="416"/>
      <c r="U5" s="460"/>
      <c r="V5" s="144"/>
      <c r="W5" s="144"/>
      <c r="X5" s="144"/>
      <c r="Y5" s="144"/>
      <c r="Z5" s="144"/>
    </row>
    <row r="6" spans="1:31" ht="15" customHeight="1" x14ac:dyDescent="0.25">
      <c r="B6" s="160"/>
      <c r="C6" s="101"/>
      <c r="D6" s="388" t="s">
        <v>623</v>
      </c>
      <c r="E6" s="388" t="s">
        <v>624</v>
      </c>
      <c r="F6" s="388" t="s">
        <v>625</v>
      </c>
      <c r="G6" s="157"/>
      <c r="J6" s="101"/>
      <c r="K6" s="45"/>
      <c r="L6" s="161"/>
      <c r="M6" s="47"/>
      <c r="N6" s="142">
        <v>1</v>
      </c>
      <c r="O6" s="142">
        <v>1</v>
      </c>
      <c r="P6" s="48"/>
      <c r="Q6" s="142">
        <v>2.2000000000000002</v>
      </c>
      <c r="R6" s="142">
        <v>1.4</v>
      </c>
      <c r="S6" s="48"/>
      <c r="T6" s="417" t="s">
        <v>235</v>
      </c>
      <c r="U6" s="461" t="s">
        <v>235</v>
      </c>
      <c r="V6" s="49" t="s">
        <v>235</v>
      </c>
      <c r="W6" s="49" t="s">
        <v>235</v>
      </c>
      <c r="X6" s="49" t="s">
        <v>235</v>
      </c>
      <c r="Y6" s="49" t="s">
        <v>235</v>
      </c>
      <c r="Z6" s="49" t="s">
        <v>235</v>
      </c>
    </row>
    <row r="7" spans="1:31" ht="21.95" customHeight="1" x14ac:dyDescent="0.25">
      <c r="A7" s="2" t="s">
        <v>634</v>
      </c>
      <c r="B7" s="627" t="s">
        <v>610</v>
      </c>
      <c r="C7" s="628"/>
      <c r="D7" s="152">
        <v>12</v>
      </c>
      <c r="E7" s="152">
        <v>11.5</v>
      </c>
      <c r="F7" s="152">
        <v>8</v>
      </c>
      <c r="G7" s="152"/>
      <c r="H7" s="116">
        <f t="shared" ref="H7:I33" si="0">MROUND(N7+4.7,10)</f>
        <v>60</v>
      </c>
      <c r="I7" s="117">
        <f t="shared" si="0"/>
        <v>40</v>
      </c>
      <c r="J7" s="212"/>
      <c r="K7" s="60"/>
      <c r="L7" s="418"/>
      <c r="N7" s="13">
        <f>Q7*$N$6</f>
        <v>56.1</v>
      </c>
      <c r="O7" s="13">
        <f>R7*$O$6</f>
        <v>35.699999999999996</v>
      </c>
      <c r="P7" s="51"/>
      <c r="Q7" s="13">
        <f t="shared" ref="Q7:Q51" si="1">T7*2.2</f>
        <v>56.1</v>
      </c>
      <c r="R7" s="13">
        <f t="shared" ref="R7:R51" si="2">T7*1.4</f>
        <v>35.699999999999996</v>
      </c>
      <c r="S7" s="51"/>
      <c r="T7" s="412">
        <v>25.5</v>
      </c>
      <c r="U7" s="269">
        <v>22</v>
      </c>
      <c r="V7" s="53">
        <v>17.578125</v>
      </c>
      <c r="W7" s="53">
        <v>14.0625</v>
      </c>
      <c r="X7" s="53">
        <v>11.71875</v>
      </c>
      <c r="Y7" s="53">
        <f>Z7*1.25</f>
        <v>9.375</v>
      </c>
      <c r="Z7" s="53">
        <v>7.5</v>
      </c>
      <c r="AA7" s="34">
        <f>T7/U7</f>
        <v>1.1590909090909092</v>
      </c>
    </row>
    <row r="8" spans="1:31" ht="21.95" customHeight="1" x14ac:dyDescent="0.25">
      <c r="A8" s="2" t="s">
        <v>622</v>
      </c>
      <c r="B8" s="627" t="s">
        <v>633</v>
      </c>
      <c r="C8" s="628"/>
      <c r="D8" s="153">
        <v>17</v>
      </c>
      <c r="E8" s="153">
        <v>17</v>
      </c>
      <c r="F8" s="153">
        <v>12.5</v>
      </c>
      <c r="G8" s="153"/>
      <c r="H8" s="116">
        <f t="shared" si="0"/>
        <v>300</v>
      </c>
      <c r="I8" s="117">
        <f t="shared" si="0"/>
        <v>190</v>
      </c>
      <c r="J8" s="107"/>
      <c r="L8" s="21"/>
      <c r="N8" s="13">
        <f>Q8*$N$6</f>
        <v>296.89</v>
      </c>
      <c r="O8" s="13">
        <f>R8*$O$6</f>
        <v>188.92999999999998</v>
      </c>
      <c r="P8" s="51"/>
      <c r="Q8" s="13">
        <f t="shared" si="1"/>
        <v>296.89</v>
      </c>
      <c r="R8" s="13">
        <f t="shared" si="2"/>
        <v>188.92999999999998</v>
      </c>
      <c r="S8" s="51"/>
      <c r="T8" s="412">
        <v>134.94999999999999</v>
      </c>
      <c r="U8" s="269">
        <v>106.65</v>
      </c>
      <c r="V8" s="53">
        <v>115.6640625</v>
      </c>
      <c r="W8" s="53">
        <v>92.53125</v>
      </c>
      <c r="X8" s="53">
        <v>77.109375</v>
      </c>
      <c r="Y8" s="53">
        <f t="shared" ref="Y8:Y51" si="3">Z8*1.25</f>
        <v>61.6875</v>
      </c>
      <c r="Z8" s="53">
        <v>49.35</v>
      </c>
      <c r="AA8" s="34">
        <f t="shared" ref="AA8:AA33" si="4">T8/U8</f>
        <v>1.265353961556493</v>
      </c>
      <c r="AD8" s="34" t="s">
        <v>767</v>
      </c>
      <c r="AE8" s="34">
        <v>15</v>
      </c>
    </row>
    <row r="9" spans="1:31" ht="21.95" customHeight="1" x14ac:dyDescent="0.25">
      <c r="A9" s="2" t="s">
        <v>622</v>
      </c>
      <c r="B9" s="623" t="s">
        <v>880</v>
      </c>
      <c r="C9" s="624"/>
      <c r="D9" s="463">
        <v>17</v>
      </c>
      <c r="E9" s="463">
        <v>17</v>
      </c>
      <c r="F9" s="463">
        <v>12.5</v>
      </c>
      <c r="G9" s="463"/>
      <c r="H9" s="464">
        <f t="shared" ref="H9" si="5">MROUND(N9+4.7,10)</f>
        <v>290</v>
      </c>
      <c r="I9" s="117">
        <f t="shared" ref="I9" si="6">MROUND(O9+4.7,10)</f>
        <v>190</v>
      </c>
      <c r="J9" s="107"/>
      <c r="L9" s="21"/>
      <c r="N9" s="13">
        <f>Q9*$N$6</f>
        <v>287.21000000000004</v>
      </c>
      <c r="O9" s="13">
        <f>R9*$O$6</f>
        <v>182.77</v>
      </c>
      <c r="P9" s="51"/>
      <c r="Q9" s="13">
        <f t="shared" ref="Q9" si="7">T9*2.2</f>
        <v>287.21000000000004</v>
      </c>
      <c r="R9" s="13">
        <f t="shared" ref="R9" si="8">T9*1.4</f>
        <v>182.77</v>
      </c>
      <c r="S9" s="51"/>
      <c r="T9" s="412">
        <v>130.55000000000001</v>
      </c>
      <c r="U9" s="269"/>
      <c r="V9" s="53">
        <v>115.6640625</v>
      </c>
      <c r="W9" s="53">
        <v>92.53125</v>
      </c>
      <c r="X9" s="53">
        <v>77.109375</v>
      </c>
      <c r="Y9" s="53">
        <f t="shared" ref="Y9" si="9">Z9*1.25</f>
        <v>61.6875</v>
      </c>
      <c r="Z9" s="53">
        <v>49.35</v>
      </c>
      <c r="AA9" s="34" t="e">
        <f t="shared" si="4"/>
        <v>#DIV/0!</v>
      </c>
      <c r="AD9" s="34" t="s">
        <v>767</v>
      </c>
      <c r="AE9" s="34">
        <v>15</v>
      </c>
    </row>
    <row r="10" spans="1:31" ht="21.95" customHeight="1" x14ac:dyDescent="0.25">
      <c r="A10" s="2" t="s">
        <v>622</v>
      </c>
      <c r="B10" s="627" t="s">
        <v>611</v>
      </c>
      <c r="C10" s="628"/>
      <c r="D10" s="153">
        <v>17</v>
      </c>
      <c r="E10" s="153">
        <v>18</v>
      </c>
      <c r="F10" s="153">
        <v>14.5</v>
      </c>
      <c r="G10" s="153"/>
      <c r="H10" s="116">
        <f t="shared" si="0"/>
        <v>390</v>
      </c>
      <c r="I10" s="117">
        <f t="shared" si="0"/>
        <v>250</v>
      </c>
      <c r="J10" s="107"/>
      <c r="L10" s="21"/>
      <c r="N10" s="13">
        <f t="shared" ref="N10:N51" si="10">Q10*$N$6</f>
        <v>389.59800000000001</v>
      </c>
      <c r="O10" s="13">
        <f t="shared" ref="O10:O51" si="11">R10*$O$6</f>
        <v>247.92599999999999</v>
      </c>
      <c r="P10" s="51"/>
      <c r="Q10" s="13">
        <f t="shared" si="1"/>
        <v>389.59800000000001</v>
      </c>
      <c r="R10" s="13">
        <f t="shared" si="2"/>
        <v>247.92599999999999</v>
      </c>
      <c r="S10" s="51"/>
      <c r="T10" s="412">
        <v>177.09</v>
      </c>
      <c r="U10" s="269">
        <v>139.99</v>
      </c>
      <c r="V10" s="53">
        <v>137.9296875</v>
      </c>
      <c r="W10" s="53">
        <v>110.34375</v>
      </c>
      <c r="X10" s="53">
        <v>91.953125</v>
      </c>
      <c r="Y10" s="53">
        <f t="shared" si="3"/>
        <v>73.5625</v>
      </c>
      <c r="Z10" s="53">
        <v>58.85</v>
      </c>
      <c r="AA10" s="34">
        <f t="shared" si="4"/>
        <v>1.2650189299235659</v>
      </c>
      <c r="AD10" s="34" t="s">
        <v>768</v>
      </c>
      <c r="AE10" s="34">
        <v>20.85</v>
      </c>
    </row>
    <row r="11" spans="1:31" ht="21.95" customHeight="1" x14ac:dyDescent="0.25">
      <c r="A11" s="2" t="s">
        <v>622</v>
      </c>
      <c r="B11" s="623" t="s">
        <v>879</v>
      </c>
      <c r="C11" s="624"/>
      <c r="D11" s="463">
        <v>17</v>
      </c>
      <c r="E11" s="463">
        <v>18</v>
      </c>
      <c r="F11" s="463">
        <v>14.5</v>
      </c>
      <c r="G11" s="463"/>
      <c r="H11" s="464">
        <f t="shared" ref="H11" si="12">MROUND(N11+4.7,10)</f>
        <v>310</v>
      </c>
      <c r="I11" s="117">
        <f t="shared" ref="I11" si="13">MROUND(O11+4.7,10)</f>
        <v>200</v>
      </c>
      <c r="J11" s="107"/>
      <c r="L11" s="21"/>
      <c r="N11" s="13">
        <f t="shared" ref="N11" si="14">Q11*$N$6</f>
        <v>305.77800000000002</v>
      </c>
      <c r="O11" s="13">
        <f t="shared" ref="O11" si="15">R11*$O$6</f>
        <v>194.58600000000001</v>
      </c>
      <c r="P11" s="51"/>
      <c r="Q11" s="13">
        <f t="shared" ref="Q11" si="16">T11*2.2</f>
        <v>305.77800000000002</v>
      </c>
      <c r="R11" s="13">
        <f t="shared" ref="R11" si="17">T11*1.4</f>
        <v>194.58600000000001</v>
      </c>
      <c r="S11" s="51"/>
      <c r="T11" s="412">
        <v>138.99</v>
      </c>
      <c r="U11" s="269"/>
      <c r="V11" s="53">
        <v>137.9296875</v>
      </c>
      <c r="W11" s="53">
        <v>110.34375</v>
      </c>
      <c r="X11" s="53">
        <v>91.953125</v>
      </c>
      <c r="Y11" s="53">
        <f t="shared" ref="Y11" si="18">Z11*1.25</f>
        <v>73.5625</v>
      </c>
      <c r="Z11" s="53">
        <v>58.85</v>
      </c>
      <c r="AA11" s="34" t="e">
        <f t="shared" si="4"/>
        <v>#DIV/0!</v>
      </c>
      <c r="AD11" s="34" t="s">
        <v>768</v>
      </c>
      <c r="AE11" s="34">
        <v>20.85</v>
      </c>
    </row>
    <row r="12" spans="1:31" ht="21.95" customHeight="1" x14ac:dyDescent="0.25">
      <c r="A12" s="2" t="s">
        <v>622</v>
      </c>
      <c r="B12" s="627" t="s">
        <v>618</v>
      </c>
      <c r="C12" s="628"/>
      <c r="D12" s="153">
        <v>18</v>
      </c>
      <c r="E12" s="153">
        <v>17</v>
      </c>
      <c r="F12" s="153">
        <v>14.5</v>
      </c>
      <c r="G12" s="153"/>
      <c r="H12" s="116">
        <f t="shared" si="0"/>
        <v>390</v>
      </c>
      <c r="I12" s="117">
        <f t="shared" si="0"/>
        <v>250</v>
      </c>
      <c r="J12" s="107"/>
      <c r="L12" s="21"/>
      <c r="N12" s="13">
        <f t="shared" si="10"/>
        <v>389.59800000000001</v>
      </c>
      <c r="O12" s="13">
        <f t="shared" si="11"/>
        <v>247.92599999999999</v>
      </c>
      <c r="P12" s="51"/>
      <c r="Q12" s="13">
        <f t="shared" si="1"/>
        <v>389.59800000000001</v>
      </c>
      <c r="R12" s="13">
        <f t="shared" si="2"/>
        <v>247.92599999999999</v>
      </c>
      <c r="S12" s="51"/>
      <c r="T12" s="412">
        <v>177.09</v>
      </c>
      <c r="U12" s="269">
        <v>139.99</v>
      </c>
      <c r="V12" s="53">
        <v>137.9296875</v>
      </c>
      <c r="W12" s="53">
        <v>110.34375</v>
      </c>
      <c r="X12" s="53">
        <v>91.953125</v>
      </c>
      <c r="Y12" s="53">
        <f t="shared" si="3"/>
        <v>73.5625</v>
      </c>
      <c r="Z12" s="53">
        <v>58.85</v>
      </c>
      <c r="AA12" s="34">
        <f t="shared" si="4"/>
        <v>1.2650189299235659</v>
      </c>
      <c r="AD12" s="34" t="s">
        <v>769</v>
      </c>
      <c r="AE12" s="34">
        <v>57</v>
      </c>
    </row>
    <row r="13" spans="1:31" ht="21.95" customHeight="1" x14ac:dyDescent="0.25">
      <c r="A13" s="2" t="s">
        <v>622</v>
      </c>
      <c r="B13" s="627" t="s">
        <v>612</v>
      </c>
      <c r="C13" s="628"/>
      <c r="D13" s="153">
        <v>18</v>
      </c>
      <c r="E13" s="153">
        <v>21</v>
      </c>
      <c r="F13" s="153">
        <v>14.5</v>
      </c>
      <c r="G13" s="153"/>
      <c r="H13" s="116">
        <f t="shared" si="0"/>
        <v>490</v>
      </c>
      <c r="I13" s="117">
        <f t="shared" si="0"/>
        <v>310</v>
      </c>
      <c r="J13" s="107"/>
      <c r="L13" s="21"/>
      <c r="N13" s="13">
        <f t="shared" si="10"/>
        <v>480.81000000000006</v>
      </c>
      <c r="O13" s="13">
        <f t="shared" si="11"/>
        <v>305.96999999999997</v>
      </c>
      <c r="P13" s="51"/>
      <c r="Q13" s="13">
        <f t="shared" si="1"/>
        <v>480.81000000000006</v>
      </c>
      <c r="R13" s="13">
        <f t="shared" si="2"/>
        <v>305.96999999999997</v>
      </c>
      <c r="S13" s="51"/>
      <c r="T13" s="412">
        <v>218.55</v>
      </c>
      <c r="U13" s="269">
        <v>172.73</v>
      </c>
      <c r="V13" s="53">
        <v>170.2734375</v>
      </c>
      <c r="W13" s="53">
        <v>136.21875</v>
      </c>
      <c r="X13" s="53">
        <v>113.515625</v>
      </c>
      <c r="Y13" s="53">
        <f t="shared" si="3"/>
        <v>90.8125</v>
      </c>
      <c r="Z13" s="53">
        <v>72.650000000000006</v>
      </c>
      <c r="AA13" s="34">
        <f t="shared" si="4"/>
        <v>1.2652694957448041</v>
      </c>
      <c r="AD13" s="34" t="s">
        <v>770</v>
      </c>
      <c r="AE13" s="34">
        <v>90</v>
      </c>
    </row>
    <row r="14" spans="1:31" ht="21.95" customHeight="1" x14ac:dyDescent="0.25">
      <c r="A14" s="2" t="s">
        <v>622</v>
      </c>
      <c r="B14" s="627" t="s">
        <v>619</v>
      </c>
      <c r="C14" s="628"/>
      <c r="D14" s="153">
        <v>21</v>
      </c>
      <c r="E14" s="153">
        <v>20</v>
      </c>
      <c r="F14" s="153">
        <v>15.5</v>
      </c>
      <c r="G14" s="153"/>
      <c r="H14" s="116">
        <f t="shared" si="0"/>
        <v>600</v>
      </c>
      <c r="I14" s="117">
        <f t="shared" si="0"/>
        <v>380</v>
      </c>
      <c r="J14" s="107"/>
      <c r="L14" s="21"/>
      <c r="N14" s="13">
        <f t="shared" si="10"/>
        <v>592.13</v>
      </c>
      <c r="O14" s="13">
        <f t="shared" si="11"/>
        <v>376.80999999999995</v>
      </c>
      <c r="P14" s="51"/>
      <c r="Q14" s="13">
        <f t="shared" si="1"/>
        <v>592.13</v>
      </c>
      <c r="R14" s="13">
        <f t="shared" si="2"/>
        <v>376.80999999999995</v>
      </c>
      <c r="S14" s="51"/>
      <c r="T14" s="412">
        <v>269.14999999999998</v>
      </c>
      <c r="U14" s="269">
        <v>212.75</v>
      </c>
      <c r="V14" s="53">
        <v>209.8359375</v>
      </c>
      <c r="W14" s="53">
        <v>167.86875000000001</v>
      </c>
      <c r="X14" s="53">
        <v>139.890625</v>
      </c>
      <c r="Y14" s="53">
        <f t="shared" si="3"/>
        <v>111.91249999999999</v>
      </c>
      <c r="Z14" s="53">
        <v>89.53</v>
      </c>
      <c r="AA14" s="34">
        <f t="shared" si="4"/>
        <v>1.2650998824911868</v>
      </c>
      <c r="AD14" s="34" t="s">
        <v>771</v>
      </c>
      <c r="AE14" s="34">
        <v>140</v>
      </c>
    </row>
    <row r="15" spans="1:31" ht="21.95" customHeight="1" x14ac:dyDescent="0.25">
      <c r="A15" s="2" t="s">
        <v>622</v>
      </c>
      <c r="B15" s="623" t="s">
        <v>881</v>
      </c>
      <c r="C15" s="624"/>
      <c r="D15" s="463">
        <v>21</v>
      </c>
      <c r="E15" s="463">
        <v>20</v>
      </c>
      <c r="F15" s="463">
        <v>15.5</v>
      </c>
      <c r="G15" s="463"/>
      <c r="H15" s="464">
        <f t="shared" ref="H15" si="19">MROUND(N15+4.7,10)</f>
        <v>480</v>
      </c>
      <c r="I15" s="117">
        <f t="shared" ref="I15" si="20">MROUND(O15+4.7,10)</f>
        <v>310</v>
      </c>
      <c r="J15" s="107"/>
      <c r="L15" s="21"/>
      <c r="N15" s="13">
        <f t="shared" ref="N15" si="21">Q15*$N$6</f>
        <v>474.43000000000006</v>
      </c>
      <c r="O15" s="13">
        <f t="shared" ref="O15" si="22">R15*$O$6</f>
        <v>301.90999999999997</v>
      </c>
      <c r="P15" s="51"/>
      <c r="Q15" s="13">
        <f t="shared" ref="Q15" si="23">T15*2.2</f>
        <v>474.43000000000006</v>
      </c>
      <c r="R15" s="13">
        <f t="shared" ref="R15" si="24">T15*1.4</f>
        <v>301.90999999999997</v>
      </c>
      <c r="S15" s="51"/>
      <c r="T15" s="412">
        <v>215.65</v>
      </c>
      <c r="U15" s="269"/>
      <c r="V15" s="53">
        <v>209.8359375</v>
      </c>
      <c r="W15" s="53">
        <v>167.86875000000001</v>
      </c>
      <c r="X15" s="53">
        <v>139.890625</v>
      </c>
      <c r="Y15" s="53">
        <f t="shared" ref="Y15" si="25">Z15*1.25</f>
        <v>111.91249999999999</v>
      </c>
      <c r="Z15" s="53">
        <v>89.53</v>
      </c>
      <c r="AA15" s="34" t="e">
        <f t="shared" si="4"/>
        <v>#DIV/0!</v>
      </c>
      <c r="AD15" s="34" t="s">
        <v>771</v>
      </c>
      <c r="AE15" s="34">
        <v>140</v>
      </c>
    </row>
    <row r="16" spans="1:31" ht="21.95" customHeight="1" x14ac:dyDescent="0.25">
      <c r="A16" s="2" t="s">
        <v>622</v>
      </c>
      <c r="B16" s="627" t="s">
        <v>613</v>
      </c>
      <c r="C16" s="628"/>
      <c r="D16" s="153">
        <v>20</v>
      </c>
      <c r="E16" s="153">
        <v>24.5</v>
      </c>
      <c r="F16" s="153">
        <v>17.5</v>
      </c>
      <c r="G16" s="153"/>
      <c r="H16" s="116">
        <f t="shared" si="0"/>
        <v>760</v>
      </c>
      <c r="I16" s="117">
        <f t="shared" si="0"/>
        <v>490</v>
      </c>
      <c r="J16" s="107"/>
      <c r="L16" s="21"/>
      <c r="N16" s="13">
        <f t="shared" si="10"/>
        <v>758.53800000000012</v>
      </c>
      <c r="O16" s="13">
        <f t="shared" si="11"/>
        <v>482.70600000000002</v>
      </c>
      <c r="P16" s="51"/>
      <c r="Q16" s="13">
        <f t="shared" si="1"/>
        <v>758.53800000000012</v>
      </c>
      <c r="R16" s="13">
        <f t="shared" si="2"/>
        <v>482.70600000000002</v>
      </c>
      <c r="S16" s="51"/>
      <c r="T16" s="412">
        <v>344.79</v>
      </c>
      <c r="U16" s="269">
        <v>272.55</v>
      </c>
      <c r="V16" s="53">
        <v>268.7109375</v>
      </c>
      <c r="W16" s="53">
        <v>214.96875</v>
      </c>
      <c r="X16" s="53">
        <v>179.140625</v>
      </c>
      <c r="Y16" s="53">
        <f t="shared" si="3"/>
        <v>143.3125</v>
      </c>
      <c r="Z16" s="53">
        <v>114.65</v>
      </c>
      <c r="AA16" s="34">
        <f t="shared" si="4"/>
        <v>1.2650522839845899</v>
      </c>
      <c r="AD16" s="34" t="s">
        <v>772</v>
      </c>
      <c r="AE16" s="34">
        <v>211</v>
      </c>
    </row>
    <row r="17" spans="1:31" ht="21.95" customHeight="1" x14ac:dyDescent="0.25">
      <c r="A17" s="2" t="s">
        <v>622</v>
      </c>
      <c r="B17" s="623" t="s">
        <v>882</v>
      </c>
      <c r="C17" s="624"/>
      <c r="D17" s="463">
        <v>20</v>
      </c>
      <c r="E17" s="463">
        <v>24.5</v>
      </c>
      <c r="F17" s="463">
        <v>17.5</v>
      </c>
      <c r="G17" s="463"/>
      <c r="H17" s="464">
        <f t="shared" ref="H17" si="26">MROUND(N17+4.7,10)</f>
        <v>620</v>
      </c>
      <c r="I17" s="117">
        <f t="shared" ref="I17" si="27">MROUND(O17+4.7,10)</f>
        <v>390</v>
      </c>
      <c r="J17" s="107"/>
      <c r="L17" s="21"/>
      <c r="N17" s="13">
        <f t="shared" ref="N17" si="28">Q17*$N$6</f>
        <v>611.92999999999995</v>
      </c>
      <c r="O17" s="13">
        <f t="shared" ref="O17" si="29">R17*$O$6</f>
        <v>389.40999999999997</v>
      </c>
      <c r="P17" s="51"/>
      <c r="Q17" s="13">
        <f t="shared" ref="Q17" si="30">T17*2.2</f>
        <v>611.92999999999995</v>
      </c>
      <c r="R17" s="13">
        <f t="shared" ref="R17" si="31">T17*1.4</f>
        <v>389.40999999999997</v>
      </c>
      <c r="S17" s="51"/>
      <c r="T17" s="412">
        <v>278.14999999999998</v>
      </c>
      <c r="U17" s="269"/>
      <c r="V17" s="53">
        <v>268.7109375</v>
      </c>
      <c r="W17" s="53">
        <v>214.96875</v>
      </c>
      <c r="X17" s="53">
        <v>179.140625</v>
      </c>
      <c r="Y17" s="53">
        <f t="shared" ref="Y17" si="32">Z17*1.25</f>
        <v>143.3125</v>
      </c>
      <c r="Z17" s="53">
        <v>114.65</v>
      </c>
      <c r="AA17" s="34" t="e">
        <f t="shared" si="4"/>
        <v>#DIV/0!</v>
      </c>
      <c r="AD17" s="34" t="s">
        <v>772</v>
      </c>
      <c r="AE17" s="34">
        <v>211</v>
      </c>
    </row>
    <row r="18" spans="1:31" ht="21.95" customHeight="1" x14ac:dyDescent="0.25">
      <c r="A18" s="2" t="s">
        <v>622</v>
      </c>
      <c r="B18" s="627" t="s">
        <v>620</v>
      </c>
      <c r="C18" s="628"/>
      <c r="D18" s="153">
        <v>24</v>
      </c>
      <c r="E18" s="153">
        <v>21</v>
      </c>
      <c r="F18" s="153">
        <v>16</v>
      </c>
      <c r="G18" s="153"/>
      <c r="H18" s="116">
        <f t="shared" si="0"/>
        <v>800</v>
      </c>
      <c r="I18" s="117">
        <f t="shared" si="0"/>
        <v>510</v>
      </c>
      <c r="J18" s="107"/>
      <c r="L18" s="21"/>
      <c r="N18" s="13">
        <f t="shared" si="10"/>
        <v>798.13800000000015</v>
      </c>
      <c r="O18" s="13">
        <f t="shared" si="11"/>
        <v>507.90600000000001</v>
      </c>
      <c r="P18" s="51"/>
      <c r="Q18" s="13">
        <f t="shared" si="1"/>
        <v>798.13800000000015</v>
      </c>
      <c r="R18" s="13">
        <f t="shared" si="2"/>
        <v>507.90600000000001</v>
      </c>
      <c r="S18" s="51"/>
      <c r="T18" s="412">
        <v>362.79</v>
      </c>
      <c r="U18" s="269">
        <v>286.79000000000002</v>
      </c>
      <c r="V18" s="53">
        <v>282.8671875</v>
      </c>
      <c r="W18" s="53">
        <v>226.29374999999999</v>
      </c>
      <c r="X18" s="53">
        <v>188.578125</v>
      </c>
      <c r="Y18" s="53">
        <f t="shared" si="3"/>
        <v>150.86250000000001</v>
      </c>
      <c r="Z18" s="53">
        <v>120.69</v>
      </c>
      <c r="AA18" s="34">
        <f t="shared" si="4"/>
        <v>1.2650022664667526</v>
      </c>
      <c r="AD18" s="34" t="s">
        <v>773</v>
      </c>
      <c r="AE18" s="34">
        <v>259</v>
      </c>
    </row>
    <row r="19" spans="1:31" ht="21.95" customHeight="1" x14ac:dyDescent="0.25">
      <c r="A19" s="2" t="s">
        <v>622</v>
      </c>
      <c r="B19" s="623" t="s">
        <v>883</v>
      </c>
      <c r="C19" s="624"/>
      <c r="D19" s="463">
        <v>24</v>
      </c>
      <c r="E19" s="463">
        <v>21</v>
      </c>
      <c r="F19" s="463">
        <v>16</v>
      </c>
      <c r="G19" s="463"/>
      <c r="H19" s="464">
        <f t="shared" ref="H19" si="33">MROUND(N19+4.7,10)</f>
        <v>640</v>
      </c>
      <c r="I19" s="117">
        <f t="shared" ref="I19" si="34">MROUND(O19+4.7,10)</f>
        <v>410</v>
      </c>
      <c r="J19" s="107"/>
      <c r="L19" s="21"/>
      <c r="N19" s="13">
        <f t="shared" ref="N19" si="35">Q19*$N$6</f>
        <v>639.73800000000006</v>
      </c>
      <c r="O19" s="13">
        <f t="shared" ref="O19" si="36">R19*$O$6</f>
        <v>407.10599999999999</v>
      </c>
      <c r="P19" s="51"/>
      <c r="Q19" s="13">
        <f t="shared" ref="Q19" si="37">T19*2.2</f>
        <v>639.73800000000006</v>
      </c>
      <c r="R19" s="13">
        <f t="shared" ref="R19" si="38">T19*1.4</f>
        <v>407.10599999999999</v>
      </c>
      <c r="S19" s="51"/>
      <c r="T19" s="412">
        <v>290.79000000000002</v>
      </c>
      <c r="U19" s="269"/>
      <c r="V19" s="53">
        <v>282.8671875</v>
      </c>
      <c r="W19" s="53">
        <v>226.29374999999999</v>
      </c>
      <c r="X19" s="53">
        <v>188.578125</v>
      </c>
      <c r="Y19" s="53">
        <f t="shared" ref="Y19" si="39">Z19*1.25</f>
        <v>150.86250000000001</v>
      </c>
      <c r="Z19" s="53">
        <v>120.69</v>
      </c>
      <c r="AA19" s="34" t="e">
        <f t="shared" si="4"/>
        <v>#DIV/0!</v>
      </c>
      <c r="AD19" s="34" t="s">
        <v>773</v>
      </c>
      <c r="AE19" s="34">
        <v>259</v>
      </c>
    </row>
    <row r="20" spans="1:31" s="66" customFormat="1" ht="21.95" customHeight="1" x14ac:dyDescent="0.25">
      <c r="A20" s="2" t="s">
        <v>622</v>
      </c>
      <c r="B20" s="627" t="s">
        <v>614</v>
      </c>
      <c r="C20" s="628"/>
      <c r="D20" s="153">
        <v>22</v>
      </c>
      <c r="E20" s="153">
        <v>28</v>
      </c>
      <c r="F20" s="153">
        <v>19</v>
      </c>
      <c r="G20" s="153"/>
      <c r="H20" s="116">
        <f t="shared" si="0"/>
        <v>920</v>
      </c>
      <c r="I20" s="117">
        <f t="shared" si="0"/>
        <v>590</v>
      </c>
      <c r="J20" s="187"/>
      <c r="K20" s="2"/>
      <c r="L20" s="21"/>
      <c r="M20" s="71"/>
      <c r="N20" s="13">
        <f t="shared" si="10"/>
        <v>919.05000000000007</v>
      </c>
      <c r="O20" s="13">
        <f t="shared" si="11"/>
        <v>584.84999999999991</v>
      </c>
      <c r="P20" s="63"/>
      <c r="Q20" s="13">
        <f t="shared" si="1"/>
        <v>919.05000000000007</v>
      </c>
      <c r="R20" s="13">
        <f t="shared" si="2"/>
        <v>584.84999999999991</v>
      </c>
      <c r="S20" s="63"/>
      <c r="T20" s="412">
        <v>417.75</v>
      </c>
      <c r="U20" s="269">
        <v>330.19</v>
      </c>
      <c r="V20" s="53">
        <v>325.6640625</v>
      </c>
      <c r="W20" s="53">
        <v>260.53125</v>
      </c>
      <c r="X20" s="53">
        <v>217.109375</v>
      </c>
      <c r="Y20" s="53">
        <f t="shared" si="3"/>
        <v>173.6875</v>
      </c>
      <c r="Z20" s="64">
        <v>138.94999999999999</v>
      </c>
      <c r="AA20" s="34">
        <f t="shared" si="4"/>
        <v>1.2651806535631001</v>
      </c>
      <c r="AD20" s="66" t="s">
        <v>774</v>
      </c>
      <c r="AE20" s="66">
        <v>324</v>
      </c>
    </row>
    <row r="21" spans="1:31" s="66" customFormat="1" ht="21.95" customHeight="1" x14ac:dyDescent="0.25">
      <c r="A21" s="2" t="s">
        <v>622</v>
      </c>
      <c r="B21" s="623" t="s">
        <v>884</v>
      </c>
      <c r="C21" s="624"/>
      <c r="D21" s="463">
        <v>22</v>
      </c>
      <c r="E21" s="463">
        <v>28</v>
      </c>
      <c r="F21" s="463">
        <v>19</v>
      </c>
      <c r="G21" s="463"/>
      <c r="H21" s="464">
        <f t="shared" ref="H21" si="40">MROUND(N21+4.7,10)</f>
        <v>760</v>
      </c>
      <c r="I21" s="117">
        <f t="shared" ref="I21" si="41">MROUND(O21+4.7,10)</f>
        <v>480</v>
      </c>
      <c r="J21" s="187"/>
      <c r="K21" s="2"/>
      <c r="L21" s="21"/>
      <c r="M21" s="71"/>
      <c r="N21" s="13">
        <f t="shared" ref="N21" si="42">Q21*$N$6</f>
        <v>752.73</v>
      </c>
      <c r="O21" s="13">
        <f t="shared" ref="O21" si="43">R21*$O$6</f>
        <v>479.00999999999993</v>
      </c>
      <c r="P21" s="63"/>
      <c r="Q21" s="13">
        <f t="shared" ref="Q21" si="44">T21*2.2</f>
        <v>752.73</v>
      </c>
      <c r="R21" s="13">
        <f t="shared" ref="R21" si="45">T21*1.4</f>
        <v>479.00999999999993</v>
      </c>
      <c r="S21" s="63"/>
      <c r="T21" s="412">
        <v>342.15</v>
      </c>
      <c r="U21" s="269"/>
      <c r="V21" s="53">
        <v>325.6640625</v>
      </c>
      <c r="W21" s="53">
        <v>260.53125</v>
      </c>
      <c r="X21" s="53">
        <v>217.109375</v>
      </c>
      <c r="Y21" s="53">
        <f t="shared" ref="Y21" si="46">Z21*1.25</f>
        <v>173.6875</v>
      </c>
      <c r="Z21" s="64">
        <v>138.94999999999999</v>
      </c>
      <c r="AA21" s="34" t="e">
        <f t="shared" si="4"/>
        <v>#DIV/0!</v>
      </c>
      <c r="AD21" s="66" t="s">
        <v>774</v>
      </c>
      <c r="AE21" s="66">
        <v>324</v>
      </c>
    </row>
    <row r="22" spans="1:31" s="66" customFormat="1" ht="21.95" customHeight="1" x14ac:dyDescent="0.25">
      <c r="A22" s="2" t="s">
        <v>622</v>
      </c>
      <c r="B22" s="627" t="s">
        <v>621</v>
      </c>
      <c r="C22" s="628"/>
      <c r="D22" s="153">
        <v>25.5</v>
      </c>
      <c r="E22" s="153">
        <v>23</v>
      </c>
      <c r="F22" s="153">
        <v>20.5</v>
      </c>
      <c r="G22" s="153"/>
      <c r="H22" s="116">
        <f t="shared" si="0"/>
        <v>1020</v>
      </c>
      <c r="I22" s="117">
        <f t="shared" si="0"/>
        <v>650</v>
      </c>
      <c r="J22" s="187"/>
      <c r="K22" s="2"/>
      <c r="L22" s="21"/>
      <c r="M22" s="71"/>
      <c r="N22" s="13">
        <f t="shared" si="10"/>
        <v>1011.6700000000002</v>
      </c>
      <c r="O22" s="13">
        <f t="shared" si="11"/>
        <v>643.79</v>
      </c>
      <c r="P22" s="63"/>
      <c r="Q22" s="13">
        <f t="shared" si="1"/>
        <v>1011.6700000000002</v>
      </c>
      <c r="R22" s="13">
        <f t="shared" si="2"/>
        <v>643.79</v>
      </c>
      <c r="S22" s="63"/>
      <c r="T22" s="412">
        <v>459.85</v>
      </c>
      <c r="U22" s="269">
        <v>363.49</v>
      </c>
      <c r="V22" s="53">
        <v>358.5703125</v>
      </c>
      <c r="W22" s="53">
        <v>286.85624999999999</v>
      </c>
      <c r="X22" s="53">
        <v>239.046875</v>
      </c>
      <c r="Y22" s="53">
        <f t="shared" si="3"/>
        <v>191.23750000000001</v>
      </c>
      <c r="Z22" s="64">
        <v>152.99</v>
      </c>
      <c r="AA22" s="34">
        <f t="shared" si="4"/>
        <v>1.2650967014223224</v>
      </c>
      <c r="AD22" s="66" t="s">
        <v>775</v>
      </c>
      <c r="AE22" s="66">
        <v>402</v>
      </c>
    </row>
    <row r="23" spans="1:31" ht="21.95" customHeight="1" x14ac:dyDescent="0.25">
      <c r="A23" s="2" t="s">
        <v>622</v>
      </c>
      <c r="B23" s="627" t="s">
        <v>615</v>
      </c>
      <c r="C23" s="628"/>
      <c r="D23" s="153">
        <v>25.5</v>
      </c>
      <c r="E23" s="153">
        <v>29</v>
      </c>
      <c r="F23" s="153">
        <v>22</v>
      </c>
      <c r="G23" s="153"/>
      <c r="H23" s="116">
        <f t="shared" si="0"/>
        <v>1230</v>
      </c>
      <c r="I23" s="117">
        <f t="shared" si="0"/>
        <v>780</v>
      </c>
      <c r="J23" s="107"/>
      <c r="L23" s="21"/>
      <c r="N23" s="13">
        <f t="shared" si="10"/>
        <v>1221.6379999999999</v>
      </c>
      <c r="O23" s="13">
        <f t="shared" si="11"/>
        <v>777.40599999999995</v>
      </c>
      <c r="P23" s="51"/>
      <c r="Q23" s="13">
        <f t="shared" si="1"/>
        <v>1221.6379999999999</v>
      </c>
      <c r="R23" s="13">
        <f t="shared" si="2"/>
        <v>777.40599999999995</v>
      </c>
      <c r="S23" s="51"/>
      <c r="T23" s="412">
        <v>555.29</v>
      </c>
      <c r="U23" s="269">
        <v>438.95</v>
      </c>
      <c r="V23" s="53">
        <v>432.8671875</v>
      </c>
      <c r="W23" s="53">
        <v>346.29374999999999</v>
      </c>
      <c r="X23" s="53">
        <v>288.578125</v>
      </c>
      <c r="Y23" s="53">
        <f t="shared" si="3"/>
        <v>230.86250000000001</v>
      </c>
      <c r="Z23" s="53">
        <v>184.69</v>
      </c>
      <c r="AA23" s="34">
        <f t="shared" si="4"/>
        <v>1.2650415764893495</v>
      </c>
      <c r="AD23" s="34" t="s">
        <v>776</v>
      </c>
      <c r="AE23" s="34">
        <v>505</v>
      </c>
    </row>
    <row r="24" spans="1:31" ht="21.95" customHeight="1" x14ac:dyDescent="0.25">
      <c r="A24" s="2" t="s">
        <v>622</v>
      </c>
      <c r="B24" s="623" t="s">
        <v>885</v>
      </c>
      <c r="C24" s="624"/>
      <c r="D24" s="463">
        <v>25.5</v>
      </c>
      <c r="E24" s="463">
        <v>29</v>
      </c>
      <c r="F24" s="463">
        <v>22</v>
      </c>
      <c r="G24" s="463"/>
      <c r="H24" s="464">
        <f t="shared" ref="H24" si="47">MROUND(N24+4.7,10)</f>
        <v>1030</v>
      </c>
      <c r="I24" s="117">
        <f t="shared" ref="I24" si="48">MROUND(O24+4.7,10)</f>
        <v>660</v>
      </c>
      <c r="J24" s="107"/>
      <c r="L24" s="21"/>
      <c r="N24" s="13">
        <f t="shared" ref="N24" si="49">Q24*$N$6</f>
        <v>1025.75</v>
      </c>
      <c r="O24" s="13">
        <f t="shared" ref="O24" si="50">R24*$O$6</f>
        <v>652.75</v>
      </c>
      <c r="P24" s="51"/>
      <c r="Q24" s="13">
        <f t="shared" ref="Q24" si="51">T24*2.2</f>
        <v>1025.75</v>
      </c>
      <c r="R24" s="13">
        <f t="shared" ref="R24" si="52">T24*1.4</f>
        <v>652.75</v>
      </c>
      <c r="S24" s="51"/>
      <c r="T24" s="412">
        <v>466.25</v>
      </c>
      <c r="U24" s="269"/>
      <c r="V24" s="53">
        <v>432.8671875</v>
      </c>
      <c r="W24" s="53">
        <v>346.29374999999999</v>
      </c>
      <c r="X24" s="53">
        <v>288.578125</v>
      </c>
      <c r="Y24" s="53">
        <f t="shared" ref="Y24" si="53">Z24*1.25</f>
        <v>230.86250000000001</v>
      </c>
      <c r="Z24" s="53">
        <v>184.69</v>
      </c>
      <c r="AA24" s="34" t="e">
        <f t="shared" si="4"/>
        <v>#DIV/0!</v>
      </c>
      <c r="AD24" s="34" t="s">
        <v>776</v>
      </c>
      <c r="AE24" s="34">
        <v>505</v>
      </c>
    </row>
    <row r="25" spans="1:31" ht="21.95" customHeight="1" x14ac:dyDescent="0.25">
      <c r="A25" s="2" t="s">
        <v>622</v>
      </c>
      <c r="B25" s="627" t="s">
        <v>616</v>
      </c>
      <c r="C25" s="628"/>
      <c r="D25" s="153">
        <v>25.5</v>
      </c>
      <c r="E25" s="153">
        <v>33</v>
      </c>
      <c r="F25" s="153">
        <v>22</v>
      </c>
      <c r="G25" s="153"/>
      <c r="H25" s="116">
        <f t="shared" si="0"/>
        <v>1360</v>
      </c>
      <c r="I25" s="117">
        <f t="shared" si="0"/>
        <v>870</v>
      </c>
      <c r="J25" s="107"/>
      <c r="L25" s="21"/>
      <c r="N25" s="13">
        <f t="shared" si="10"/>
        <v>1356.63</v>
      </c>
      <c r="O25" s="13">
        <f t="shared" si="11"/>
        <v>863.31</v>
      </c>
      <c r="P25" s="51"/>
      <c r="Q25" s="13">
        <f t="shared" si="1"/>
        <v>1356.63</v>
      </c>
      <c r="R25" s="13">
        <f t="shared" si="2"/>
        <v>863.31</v>
      </c>
      <c r="S25" s="51"/>
      <c r="T25" s="412">
        <v>616.65</v>
      </c>
      <c r="U25" s="269">
        <v>487.47</v>
      </c>
      <c r="V25" s="53">
        <v>480.86718749999994</v>
      </c>
      <c r="W25" s="53">
        <v>384.69374999999997</v>
      </c>
      <c r="X25" s="53">
        <v>320.578125</v>
      </c>
      <c r="Y25" s="53">
        <f t="shared" si="3"/>
        <v>256.46249999999998</v>
      </c>
      <c r="Z25" s="53">
        <v>205.17</v>
      </c>
      <c r="AA25" s="34">
        <f t="shared" si="4"/>
        <v>1.2650009231337311</v>
      </c>
      <c r="AD25" s="34" t="s">
        <v>777</v>
      </c>
      <c r="AE25" s="34">
        <v>722</v>
      </c>
    </row>
    <row r="26" spans="1:31" ht="21.95" customHeight="1" x14ac:dyDescent="0.25">
      <c r="A26" s="2" t="s">
        <v>622</v>
      </c>
      <c r="B26" s="623" t="s">
        <v>886</v>
      </c>
      <c r="C26" s="624"/>
      <c r="D26" s="463">
        <v>25.5</v>
      </c>
      <c r="E26" s="463">
        <v>33</v>
      </c>
      <c r="F26" s="463">
        <v>22</v>
      </c>
      <c r="G26" s="463"/>
      <c r="H26" s="464">
        <f t="shared" ref="H26" si="54">MROUND(N26+4.7,10)</f>
        <v>1150</v>
      </c>
      <c r="I26" s="117">
        <f t="shared" ref="I26" si="55">MROUND(O26+4.7,10)</f>
        <v>730</v>
      </c>
      <c r="J26" s="107"/>
      <c r="L26" s="21"/>
      <c r="N26" s="13">
        <f t="shared" ref="N26" si="56">Q26*$N$6</f>
        <v>1142.6580000000001</v>
      </c>
      <c r="O26" s="13">
        <f t="shared" ref="O26" si="57">R26*$O$6</f>
        <v>727.14599999999996</v>
      </c>
      <c r="P26" s="51"/>
      <c r="Q26" s="13">
        <f t="shared" ref="Q26" si="58">T26*2.2</f>
        <v>1142.6580000000001</v>
      </c>
      <c r="R26" s="13">
        <f t="shared" ref="R26" si="59">T26*1.4</f>
        <v>727.14599999999996</v>
      </c>
      <c r="S26" s="51"/>
      <c r="T26" s="412">
        <v>519.39</v>
      </c>
      <c r="U26" s="269"/>
      <c r="V26" s="53">
        <v>480.86718749999994</v>
      </c>
      <c r="W26" s="53">
        <v>384.69374999999997</v>
      </c>
      <c r="X26" s="53">
        <v>320.578125</v>
      </c>
      <c r="Y26" s="53">
        <f t="shared" ref="Y26" si="60">Z26*1.25</f>
        <v>256.46249999999998</v>
      </c>
      <c r="Z26" s="53">
        <v>205.17</v>
      </c>
      <c r="AA26" s="34" t="e">
        <f t="shared" si="4"/>
        <v>#DIV/0!</v>
      </c>
      <c r="AD26" s="34" t="s">
        <v>777</v>
      </c>
      <c r="AE26" s="34">
        <v>722</v>
      </c>
    </row>
    <row r="27" spans="1:31" ht="21.95" customHeight="1" x14ac:dyDescent="0.25">
      <c r="A27" s="2" t="s">
        <v>622</v>
      </c>
      <c r="B27" s="627" t="s">
        <v>617</v>
      </c>
      <c r="C27" s="628"/>
      <c r="D27" s="153">
        <v>30</v>
      </c>
      <c r="E27" s="153">
        <v>34</v>
      </c>
      <c r="F27" s="153">
        <v>27</v>
      </c>
      <c r="G27" s="153"/>
      <c r="H27" s="116">
        <f t="shared" si="0"/>
        <v>1840</v>
      </c>
      <c r="I27" s="117">
        <f t="shared" si="0"/>
        <v>1170</v>
      </c>
      <c r="J27" s="107"/>
      <c r="L27" s="21"/>
      <c r="N27" s="13">
        <f t="shared" si="10"/>
        <v>1836.45</v>
      </c>
      <c r="O27" s="13">
        <f t="shared" si="11"/>
        <v>1168.6499999999999</v>
      </c>
      <c r="P27" s="51"/>
      <c r="Q27" s="13">
        <f t="shared" si="1"/>
        <v>1836.45</v>
      </c>
      <c r="R27" s="13">
        <f t="shared" si="2"/>
        <v>1168.6499999999999</v>
      </c>
      <c r="S27" s="51"/>
      <c r="T27" s="412">
        <v>834.75</v>
      </c>
      <c r="U27" s="269">
        <v>659.87</v>
      </c>
      <c r="V27" s="53">
        <v>650.7890625</v>
      </c>
      <c r="W27" s="53">
        <v>520.63125000000002</v>
      </c>
      <c r="X27" s="53">
        <v>433.85937500000006</v>
      </c>
      <c r="Y27" s="53">
        <f t="shared" si="3"/>
        <v>347.08750000000003</v>
      </c>
      <c r="Z27" s="53">
        <v>277.67</v>
      </c>
      <c r="AA27" s="34">
        <f t="shared" si="4"/>
        <v>1.2650218982526862</v>
      </c>
      <c r="AD27" s="34" t="s">
        <v>778</v>
      </c>
      <c r="AE27" s="34">
        <v>847</v>
      </c>
    </row>
    <row r="28" spans="1:31" ht="21.95" customHeight="1" x14ac:dyDescent="0.25">
      <c r="A28" s="2" t="s">
        <v>632</v>
      </c>
      <c r="B28" s="627" t="s">
        <v>626</v>
      </c>
      <c r="C28" s="628"/>
      <c r="D28" s="153"/>
      <c r="E28" s="153"/>
      <c r="F28" s="153"/>
      <c r="G28" s="153"/>
      <c r="H28" s="116">
        <f t="shared" si="0"/>
        <v>2610</v>
      </c>
      <c r="I28" s="117">
        <f t="shared" si="0"/>
        <v>1660</v>
      </c>
      <c r="J28" s="107"/>
      <c r="L28" s="21"/>
      <c r="N28" s="13">
        <f t="shared" si="10"/>
        <v>2607.4290000000001</v>
      </c>
      <c r="O28" s="13">
        <f t="shared" si="11"/>
        <v>1659.2729999999999</v>
      </c>
      <c r="P28" s="51"/>
      <c r="Q28" s="13">
        <f t="shared" si="1"/>
        <v>2607.4290000000001</v>
      </c>
      <c r="R28" s="13">
        <f t="shared" si="2"/>
        <v>1659.2729999999999</v>
      </c>
      <c r="S28" s="51"/>
      <c r="T28" s="269">
        <v>1185.1949999999999</v>
      </c>
      <c r="U28" s="269">
        <v>948.15599999999995</v>
      </c>
      <c r="V28" s="53">
        <v>940.81640624999989</v>
      </c>
      <c r="W28" s="53">
        <v>752.65312499999993</v>
      </c>
      <c r="X28" s="53">
        <v>627.2109375</v>
      </c>
      <c r="Y28" s="53">
        <f t="shared" si="3"/>
        <v>501.76875000000001</v>
      </c>
      <c r="Z28" s="53">
        <v>401.41500000000002</v>
      </c>
      <c r="AA28" s="34">
        <f t="shared" si="4"/>
        <v>1.25</v>
      </c>
      <c r="AB28" s="34" t="s">
        <v>887</v>
      </c>
    </row>
    <row r="29" spans="1:31" ht="21.95" customHeight="1" x14ac:dyDescent="0.25">
      <c r="A29" s="2" t="s">
        <v>632</v>
      </c>
      <c r="B29" s="627" t="s">
        <v>627</v>
      </c>
      <c r="C29" s="628"/>
      <c r="D29" s="153"/>
      <c r="E29" s="153"/>
      <c r="F29" s="153"/>
      <c r="G29" s="153"/>
      <c r="H29" s="116">
        <f t="shared" si="0"/>
        <v>2740</v>
      </c>
      <c r="I29" s="117">
        <f t="shared" si="0"/>
        <v>1750</v>
      </c>
      <c r="J29" s="107"/>
      <c r="L29" s="21"/>
      <c r="N29" s="13">
        <f t="shared" si="10"/>
        <v>2737.82575</v>
      </c>
      <c r="O29" s="13">
        <f t="shared" si="11"/>
        <v>1742.2527499999999</v>
      </c>
      <c r="P29" s="51"/>
      <c r="Q29" s="13">
        <f t="shared" si="1"/>
        <v>2737.82575</v>
      </c>
      <c r="R29" s="13">
        <f t="shared" si="2"/>
        <v>1742.2527499999999</v>
      </c>
      <c r="S29" s="51"/>
      <c r="T29" s="269">
        <v>1244.4662499999999</v>
      </c>
      <c r="U29" s="269">
        <v>995.57299999999998</v>
      </c>
      <c r="V29" s="53">
        <v>987.86484374999986</v>
      </c>
      <c r="W29" s="53">
        <v>790.29187499999989</v>
      </c>
      <c r="X29" s="53">
        <v>658.57656249999991</v>
      </c>
      <c r="Y29" s="53">
        <f t="shared" si="3"/>
        <v>526.86124999999993</v>
      </c>
      <c r="Z29" s="53">
        <v>421.48899999999998</v>
      </c>
      <c r="AA29" s="34">
        <f t="shared" si="4"/>
        <v>1.25</v>
      </c>
      <c r="AB29" s="34" t="s">
        <v>887</v>
      </c>
    </row>
    <row r="30" spans="1:31" ht="21.95" customHeight="1" x14ac:dyDescent="0.25">
      <c r="A30" s="2" t="s">
        <v>632</v>
      </c>
      <c r="B30" s="627" t="s">
        <v>628</v>
      </c>
      <c r="C30" s="628"/>
      <c r="D30" s="153"/>
      <c r="E30" s="153"/>
      <c r="F30" s="153"/>
      <c r="G30" s="153"/>
      <c r="H30" s="116">
        <f t="shared" si="0"/>
        <v>4810</v>
      </c>
      <c r="I30" s="117">
        <f t="shared" si="0"/>
        <v>3060</v>
      </c>
      <c r="J30" s="107"/>
      <c r="L30" s="21"/>
      <c r="N30" s="13">
        <f t="shared" si="10"/>
        <v>4804.7725000000009</v>
      </c>
      <c r="O30" s="13">
        <f t="shared" si="11"/>
        <v>3057.5825</v>
      </c>
      <c r="P30" s="51"/>
      <c r="Q30" s="13">
        <f t="shared" si="1"/>
        <v>4804.7725000000009</v>
      </c>
      <c r="R30" s="13">
        <f t="shared" si="2"/>
        <v>3057.5825</v>
      </c>
      <c r="S30" s="51"/>
      <c r="T30" s="269">
        <v>2183.9875000000002</v>
      </c>
      <c r="U30" s="269">
        <v>1747.19</v>
      </c>
      <c r="V30" s="53">
        <v>1733.6625000000001</v>
      </c>
      <c r="W30" s="53">
        <v>1386.93</v>
      </c>
      <c r="X30" s="53">
        <v>1155.7750000000001</v>
      </c>
      <c r="Y30" s="53">
        <f t="shared" si="3"/>
        <v>924.62</v>
      </c>
      <c r="Z30" s="53">
        <v>739.69600000000003</v>
      </c>
      <c r="AA30" s="34">
        <f t="shared" si="4"/>
        <v>1.25</v>
      </c>
      <c r="AB30" s="34" t="s">
        <v>887</v>
      </c>
    </row>
    <row r="31" spans="1:31" ht="21.95" customHeight="1" x14ac:dyDescent="0.25">
      <c r="A31" s="2" t="s">
        <v>632</v>
      </c>
      <c r="B31" s="627" t="s">
        <v>629</v>
      </c>
      <c r="C31" s="628"/>
      <c r="D31" s="153"/>
      <c r="E31" s="153"/>
      <c r="F31" s="153"/>
      <c r="G31" s="153"/>
      <c r="H31" s="116">
        <f t="shared" si="0"/>
        <v>7270</v>
      </c>
      <c r="I31" s="117">
        <f t="shared" si="0"/>
        <v>4630</v>
      </c>
      <c r="J31" s="107"/>
      <c r="L31" s="21"/>
      <c r="N31" s="13">
        <f t="shared" si="10"/>
        <v>7262.2577500000007</v>
      </c>
      <c r="O31" s="13">
        <f t="shared" si="11"/>
        <v>4621.4367499999998</v>
      </c>
      <c r="P31" s="51"/>
      <c r="Q31" s="13">
        <f t="shared" si="1"/>
        <v>7262.2577500000007</v>
      </c>
      <c r="R31" s="13">
        <f t="shared" si="2"/>
        <v>4621.4367499999998</v>
      </c>
      <c r="S31" s="51"/>
      <c r="T31" s="269">
        <v>3301.0262499999999</v>
      </c>
      <c r="U31" s="269">
        <v>2640.8209999999999</v>
      </c>
      <c r="V31" s="53">
        <v>2620.3757812500003</v>
      </c>
      <c r="W31" s="53">
        <v>2096.3006250000003</v>
      </c>
      <c r="X31" s="53">
        <v>1746.9171875000002</v>
      </c>
      <c r="Y31" s="53">
        <f t="shared" si="3"/>
        <v>1397.5337500000001</v>
      </c>
      <c r="Z31" s="53">
        <v>1118.027</v>
      </c>
      <c r="AA31" s="34">
        <f t="shared" si="4"/>
        <v>1.25</v>
      </c>
      <c r="AB31" s="34" t="s">
        <v>887</v>
      </c>
    </row>
    <row r="32" spans="1:31" ht="21.95" customHeight="1" x14ac:dyDescent="0.25">
      <c r="A32" s="2" t="s">
        <v>632</v>
      </c>
      <c r="B32" s="627" t="s">
        <v>630</v>
      </c>
      <c r="C32" s="628"/>
      <c r="D32" s="153"/>
      <c r="E32" s="153"/>
      <c r="F32" s="153"/>
      <c r="G32" s="153"/>
      <c r="H32" s="465">
        <f t="shared" si="0"/>
        <v>12130</v>
      </c>
      <c r="I32" s="117">
        <f t="shared" si="0"/>
        <v>7720</v>
      </c>
      <c r="J32" s="107"/>
      <c r="L32" s="21"/>
      <c r="N32" s="13">
        <f t="shared" si="10"/>
        <v>12120.300499999999</v>
      </c>
      <c r="O32" s="13">
        <f t="shared" si="11"/>
        <v>7712.9184999999979</v>
      </c>
      <c r="P32" s="51"/>
      <c r="Q32" s="13">
        <f t="shared" si="1"/>
        <v>12120.300499999999</v>
      </c>
      <c r="R32" s="13">
        <f t="shared" si="2"/>
        <v>7712.9184999999979</v>
      </c>
      <c r="S32" s="51"/>
      <c r="T32" s="269">
        <v>5509.2274999999991</v>
      </c>
      <c r="U32" s="269">
        <v>4407.3819999999996</v>
      </c>
      <c r="V32" s="53">
        <v>4373.2593749999987</v>
      </c>
      <c r="W32" s="53">
        <v>3498.6074999999992</v>
      </c>
      <c r="X32" s="53">
        <v>2915.5062499999995</v>
      </c>
      <c r="Y32" s="53">
        <f t="shared" si="3"/>
        <v>2332.4049999999997</v>
      </c>
      <c r="Z32" s="53">
        <v>1865.924</v>
      </c>
      <c r="AA32" s="34">
        <f t="shared" si="4"/>
        <v>1.25</v>
      </c>
      <c r="AB32" s="34" t="s">
        <v>887</v>
      </c>
    </row>
    <row r="33" spans="1:33" ht="21.95" customHeight="1" thickBot="1" x14ac:dyDescent="0.3">
      <c r="A33" s="2" t="s">
        <v>632</v>
      </c>
      <c r="B33" s="633" t="s">
        <v>631</v>
      </c>
      <c r="C33" s="634"/>
      <c r="D33" s="162"/>
      <c r="E33" s="162"/>
      <c r="F33" s="162"/>
      <c r="G33" s="162"/>
      <c r="H33" s="419">
        <f t="shared" si="0"/>
        <v>21290</v>
      </c>
      <c r="I33" s="216">
        <f t="shared" si="0"/>
        <v>13550</v>
      </c>
      <c r="J33" s="258"/>
      <c r="K33" s="22"/>
      <c r="L33" s="23"/>
      <c r="N33" s="384">
        <f t="shared" si="10"/>
        <v>21281.183000000001</v>
      </c>
      <c r="O33" s="384">
        <f t="shared" si="11"/>
        <v>13542.570999999998</v>
      </c>
      <c r="P33" s="385"/>
      <c r="Q33" s="384">
        <f t="shared" si="1"/>
        <v>21281.183000000001</v>
      </c>
      <c r="R33" s="384">
        <f t="shared" si="2"/>
        <v>13542.570999999998</v>
      </c>
      <c r="S33" s="51"/>
      <c r="T33" s="269">
        <v>9673.2649999999994</v>
      </c>
      <c r="U33" s="269">
        <v>7738.6120000000001</v>
      </c>
      <c r="V33" s="53">
        <v>7678.6968750000005</v>
      </c>
      <c r="W33" s="53">
        <v>6142.9575000000004</v>
      </c>
      <c r="X33" s="53">
        <v>5119.1312500000004</v>
      </c>
      <c r="Y33" s="53">
        <f t="shared" si="3"/>
        <v>4095.3050000000003</v>
      </c>
      <c r="Z33" s="53">
        <v>3276.2440000000001</v>
      </c>
      <c r="AA33" s="34">
        <f t="shared" si="4"/>
        <v>1.25</v>
      </c>
      <c r="AB33" s="34" t="s">
        <v>887</v>
      </c>
    </row>
    <row r="34" spans="1:33" ht="24" customHeight="1" thickBot="1" x14ac:dyDescent="0.3">
      <c r="B34" s="146"/>
      <c r="C34" s="137"/>
      <c r="D34" s="154"/>
      <c r="E34" s="154"/>
      <c r="F34" s="154"/>
      <c r="G34" s="154"/>
      <c r="H34" s="138"/>
      <c r="I34" s="139"/>
      <c r="M34" s="34"/>
      <c r="N34" s="13"/>
      <c r="O34" s="13"/>
      <c r="P34" s="2"/>
      <c r="Q34" s="13"/>
      <c r="R34" s="13"/>
      <c r="S34" s="2"/>
      <c r="T34" s="130"/>
      <c r="U34" s="357"/>
      <c r="V34" s="130"/>
      <c r="W34" s="130"/>
      <c r="X34" s="130"/>
      <c r="Y34" s="130"/>
      <c r="Z34" s="131"/>
      <c r="AB34" s="34" t="s">
        <v>887</v>
      </c>
    </row>
    <row r="35" spans="1:33" ht="24.95" customHeight="1" thickBot="1" x14ac:dyDescent="0.3">
      <c r="B35" s="188"/>
      <c r="C35" s="629" t="s">
        <v>656</v>
      </c>
      <c r="D35" s="629"/>
      <c r="E35" s="629"/>
      <c r="F35" s="629"/>
      <c r="G35" s="629"/>
      <c r="H35" s="629"/>
      <c r="I35" s="629"/>
      <c r="J35" s="629"/>
      <c r="K35" s="629"/>
      <c r="L35" s="189"/>
      <c r="M35" s="34"/>
      <c r="N35" s="13"/>
      <c r="O35" s="13"/>
      <c r="P35" s="2"/>
      <c r="Q35" s="13"/>
      <c r="R35" s="13"/>
      <c r="S35" s="2"/>
      <c r="T35" s="130"/>
      <c r="U35" s="357"/>
      <c r="V35" s="130"/>
      <c r="W35" s="130"/>
      <c r="X35" s="130"/>
      <c r="Y35" s="130"/>
      <c r="Z35" s="130"/>
      <c r="AB35" s="34" t="s">
        <v>887</v>
      </c>
    </row>
    <row r="36" spans="1:33" ht="21.95" customHeight="1" x14ac:dyDescent="0.25">
      <c r="B36" s="251"/>
      <c r="C36" s="147" t="s">
        <v>576</v>
      </c>
      <c r="D36" s="155"/>
      <c r="E36" s="155"/>
      <c r="F36" s="155"/>
      <c r="G36" s="184"/>
      <c r="H36" s="185">
        <f>MROUND(N36+4.7,10)</f>
        <v>40</v>
      </c>
      <c r="I36" s="186">
        <f>MROUND(O36+4.7,5)</f>
        <v>25</v>
      </c>
      <c r="J36" s="107"/>
      <c r="L36" s="21"/>
      <c r="N36" s="13">
        <f t="shared" si="10"/>
        <v>32.632465533088236</v>
      </c>
      <c r="O36" s="13">
        <f t="shared" si="11"/>
        <v>20.766114430147056</v>
      </c>
      <c r="P36" s="51"/>
      <c r="Q36" s="13">
        <f t="shared" si="1"/>
        <v>32.632465533088236</v>
      </c>
      <c r="R36" s="13">
        <f t="shared" si="2"/>
        <v>20.766114430147056</v>
      </c>
      <c r="S36" s="51"/>
      <c r="T36" s="53">
        <v>14.832938878676469</v>
      </c>
      <c r="U36" s="269">
        <v>11.866351102941175</v>
      </c>
      <c r="V36" s="53">
        <v>11.866351102941175</v>
      </c>
      <c r="W36" s="53">
        <v>9.49308088235294</v>
      </c>
      <c r="X36" s="53">
        <v>7.910900735294117</v>
      </c>
      <c r="Y36" s="53">
        <f t="shared" si="3"/>
        <v>6.3287205882352939</v>
      </c>
      <c r="Z36" s="53">
        <v>5.062976470588235</v>
      </c>
      <c r="AA36" s="34">
        <f>T36/U36</f>
        <v>1.25</v>
      </c>
      <c r="AB36" s="34" t="s">
        <v>887</v>
      </c>
    </row>
    <row r="37" spans="1:33" ht="21.95" customHeight="1" x14ac:dyDescent="0.25">
      <c r="B37" s="252"/>
      <c r="C37" s="148" t="s">
        <v>577</v>
      </c>
      <c r="D37" s="156"/>
      <c r="E37" s="156"/>
      <c r="F37" s="156"/>
      <c r="G37" s="183"/>
      <c r="H37" s="185">
        <f t="shared" ref="H37:H51" si="61">MROUND(N37+4.7,10)</f>
        <v>40</v>
      </c>
      <c r="I37" s="186">
        <f t="shared" ref="I37:I51" si="62">MROUND(O37+4.7,5)</f>
        <v>25</v>
      </c>
      <c r="J37" s="107"/>
      <c r="L37" s="21"/>
      <c r="N37" s="13">
        <f t="shared" si="10"/>
        <v>30.456967830882355</v>
      </c>
      <c r="O37" s="13">
        <f t="shared" si="11"/>
        <v>19.381706801470585</v>
      </c>
      <c r="P37" s="51"/>
      <c r="Q37" s="13">
        <f t="shared" si="1"/>
        <v>30.456967830882355</v>
      </c>
      <c r="R37" s="13">
        <f t="shared" si="2"/>
        <v>19.381706801470585</v>
      </c>
      <c r="S37" s="51"/>
      <c r="T37" s="53">
        <v>13.844076286764706</v>
      </c>
      <c r="U37" s="269">
        <v>11.075261029411765</v>
      </c>
      <c r="V37" s="53">
        <v>11.075261029411765</v>
      </c>
      <c r="W37" s="53">
        <v>8.8602088235294119</v>
      </c>
      <c r="X37" s="53">
        <v>7.3835073529411765</v>
      </c>
      <c r="Y37" s="53">
        <f t="shared" si="3"/>
        <v>5.9068058823529412</v>
      </c>
      <c r="Z37" s="53">
        <v>4.725444705882353</v>
      </c>
      <c r="AA37" s="34">
        <f t="shared" ref="AA37:AA51" si="63">T37/U37</f>
        <v>1.25</v>
      </c>
      <c r="AB37" s="34" t="s">
        <v>887</v>
      </c>
    </row>
    <row r="38" spans="1:33" s="66" customFormat="1" ht="21.95" customHeight="1" x14ac:dyDescent="0.25">
      <c r="A38" s="2"/>
      <c r="B38" s="252"/>
      <c r="C38" s="148" t="s">
        <v>655</v>
      </c>
      <c r="D38" s="156"/>
      <c r="E38" s="156"/>
      <c r="F38" s="156"/>
      <c r="G38" s="183"/>
      <c r="H38" s="185">
        <f t="shared" si="61"/>
        <v>90</v>
      </c>
      <c r="I38" s="186">
        <f t="shared" si="62"/>
        <v>60</v>
      </c>
      <c r="J38" s="187"/>
      <c r="K38" s="2"/>
      <c r="L38" s="21"/>
      <c r="M38" s="71"/>
      <c r="N38" s="13">
        <f t="shared" si="10"/>
        <v>88.263049632352931</v>
      </c>
      <c r="O38" s="13">
        <f t="shared" si="11"/>
        <v>56.167395220588226</v>
      </c>
      <c r="P38" s="63"/>
      <c r="Q38" s="13">
        <f t="shared" si="1"/>
        <v>88.263049632352931</v>
      </c>
      <c r="R38" s="13">
        <f t="shared" si="2"/>
        <v>56.167395220588226</v>
      </c>
      <c r="S38" s="63"/>
      <c r="T38" s="53">
        <v>40.119568014705877</v>
      </c>
      <c r="U38" s="269">
        <v>32.095654411764698</v>
      </c>
      <c r="V38" s="53">
        <v>32.095654411764698</v>
      </c>
      <c r="W38" s="53">
        <v>25.67652352941176</v>
      </c>
      <c r="X38" s="53">
        <v>21.397102941176467</v>
      </c>
      <c r="Y38" s="53">
        <f t="shared" si="3"/>
        <v>17.117682352941173</v>
      </c>
      <c r="Z38" s="53">
        <v>13.69414588235294</v>
      </c>
      <c r="AA38" s="34">
        <f t="shared" si="63"/>
        <v>1.25</v>
      </c>
      <c r="AB38" s="34" t="s">
        <v>887</v>
      </c>
    </row>
    <row r="39" spans="1:33" s="66" customFormat="1" ht="21.95" customHeight="1" x14ac:dyDescent="0.25">
      <c r="A39" s="2"/>
      <c r="B39" s="252"/>
      <c r="C39" s="148" t="s">
        <v>654</v>
      </c>
      <c r="D39" s="156"/>
      <c r="E39" s="156"/>
      <c r="F39" s="156"/>
      <c r="G39" s="183"/>
      <c r="H39" s="185">
        <f t="shared" si="61"/>
        <v>90</v>
      </c>
      <c r="I39" s="186">
        <f t="shared" si="62"/>
        <v>60</v>
      </c>
      <c r="J39" s="187"/>
      <c r="K39" s="2"/>
      <c r="L39" s="21"/>
      <c r="M39" s="71"/>
      <c r="N39" s="13">
        <f t="shared" si="10"/>
        <v>88.333682674632357</v>
      </c>
      <c r="O39" s="13">
        <f t="shared" si="11"/>
        <v>56.212343520220585</v>
      </c>
      <c r="P39" s="63"/>
      <c r="Q39" s="13">
        <f t="shared" si="1"/>
        <v>88.333682674632357</v>
      </c>
      <c r="R39" s="13">
        <f t="shared" si="2"/>
        <v>56.212343520220585</v>
      </c>
      <c r="S39" s="63"/>
      <c r="T39" s="53">
        <v>40.151673943014707</v>
      </c>
      <c r="U39" s="269">
        <v>32.121339154411764</v>
      </c>
      <c r="V39" s="53">
        <v>32.121339154411764</v>
      </c>
      <c r="W39" s="53">
        <v>25.697071323529411</v>
      </c>
      <c r="X39" s="53">
        <v>21.414226102941175</v>
      </c>
      <c r="Y39" s="53">
        <f t="shared" si="3"/>
        <v>17.131380882352939</v>
      </c>
      <c r="Z39" s="53">
        <v>13.705104705882352</v>
      </c>
      <c r="AA39" s="34">
        <f t="shared" si="63"/>
        <v>1.25</v>
      </c>
      <c r="AB39" s="34" t="s">
        <v>887</v>
      </c>
      <c r="AC39" s="66">
        <f>1617/50</f>
        <v>32.340000000000003</v>
      </c>
    </row>
    <row r="40" spans="1:33" ht="21.95" customHeight="1" x14ac:dyDescent="0.25">
      <c r="B40" s="252"/>
      <c r="C40" s="148" t="s">
        <v>653</v>
      </c>
      <c r="D40" s="156"/>
      <c r="E40" s="156"/>
      <c r="F40" s="156"/>
      <c r="G40" s="183"/>
      <c r="H40" s="185">
        <f t="shared" si="61"/>
        <v>100</v>
      </c>
      <c r="I40" s="186">
        <f t="shared" si="62"/>
        <v>65</v>
      </c>
      <c r="J40" s="107"/>
      <c r="L40" s="21"/>
      <c r="N40" s="13">
        <f t="shared" si="10"/>
        <v>98.575473805147055</v>
      </c>
      <c r="O40" s="13">
        <f t="shared" si="11"/>
        <v>62.729846966911751</v>
      </c>
      <c r="P40" s="51"/>
      <c r="Q40" s="13">
        <f t="shared" si="1"/>
        <v>98.575473805147055</v>
      </c>
      <c r="R40" s="13">
        <f t="shared" si="2"/>
        <v>62.729846966911751</v>
      </c>
      <c r="S40" s="51"/>
      <c r="T40" s="53">
        <v>44.807033547794113</v>
      </c>
      <c r="U40" s="269">
        <v>35.84562683823529</v>
      </c>
      <c r="V40" s="53">
        <v>35.84562683823529</v>
      </c>
      <c r="W40" s="53">
        <v>28.676501470588235</v>
      </c>
      <c r="X40" s="53">
        <v>23.897084558823529</v>
      </c>
      <c r="Y40" s="53">
        <f t="shared" si="3"/>
        <v>19.117667647058823</v>
      </c>
      <c r="Z40" s="53">
        <v>15.294134117647058</v>
      </c>
      <c r="AA40" s="34">
        <f t="shared" si="63"/>
        <v>1.25</v>
      </c>
      <c r="AB40" s="34" t="s">
        <v>887</v>
      </c>
    </row>
    <row r="41" spans="1:33" ht="21.95" customHeight="1" x14ac:dyDescent="0.25">
      <c r="B41" s="252"/>
      <c r="C41" s="148" t="s">
        <v>652</v>
      </c>
      <c r="D41" s="156"/>
      <c r="E41" s="156"/>
      <c r="F41" s="156"/>
      <c r="G41" s="183"/>
      <c r="H41" s="185">
        <f t="shared" si="61"/>
        <v>140</v>
      </c>
      <c r="I41" s="186">
        <f t="shared" si="62"/>
        <v>95</v>
      </c>
      <c r="J41" s="107"/>
      <c r="L41" s="21"/>
      <c r="N41" s="13">
        <f t="shared" si="10"/>
        <v>139.65565119485294</v>
      </c>
      <c r="O41" s="13">
        <f t="shared" si="11"/>
        <v>88.871778033088219</v>
      </c>
      <c r="P41" s="51"/>
      <c r="Q41" s="13">
        <f t="shared" si="1"/>
        <v>139.65565119485294</v>
      </c>
      <c r="R41" s="13">
        <f t="shared" si="2"/>
        <v>88.871778033088219</v>
      </c>
      <c r="S41" s="51"/>
      <c r="T41" s="53">
        <v>63.479841452205875</v>
      </c>
      <c r="U41" s="269">
        <v>50.783873161764703</v>
      </c>
      <c r="V41" s="53">
        <v>50.783873161764703</v>
      </c>
      <c r="W41" s="53">
        <v>40.627098529411761</v>
      </c>
      <c r="X41" s="53">
        <v>33.855915441176471</v>
      </c>
      <c r="Y41" s="53">
        <f t="shared" si="3"/>
        <v>27.084732352941177</v>
      </c>
      <c r="Z41" s="53">
        <v>21.667785882352941</v>
      </c>
      <c r="AA41" s="34">
        <f t="shared" si="63"/>
        <v>1.25</v>
      </c>
      <c r="AB41" s="34" t="s">
        <v>887</v>
      </c>
      <c r="AC41" s="34">
        <f>1182/25</f>
        <v>47.28</v>
      </c>
    </row>
    <row r="42" spans="1:33" ht="21.95" customHeight="1" x14ac:dyDescent="0.25">
      <c r="B42" s="252"/>
      <c r="C42" s="148" t="s">
        <v>651</v>
      </c>
      <c r="D42" s="156"/>
      <c r="E42" s="156"/>
      <c r="F42" s="156"/>
      <c r="G42" s="183"/>
      <c r="H42" s="185">
        <f t="shared" si="61"/>
        <v>150</v>
      </c>
      <c r="I42" s="186">
        <f t="shared" si="62"/>
        <v>95</v>
      </c>
      <c r="J42" s="107"/>
      <c r="L42" s="21"/>
      <c r="N42" s="13">
        <f t="shared" si="10"/>
        <v>145.74421943933825</v>
      </c>
      <c r="O42" s="13">
        <f t="shared" si="11"/>
        <v>92.746321461397059</v>
      </c>
      <c r="P42" s="51"/>
      <c r="Q42" s="13">
        <f t="shared" si="1"/>
        <v>145.74421943933825</v>
      </c>
      <c r="R42" s="13">
        <f t="shared" si="2"/>
        <v>92.746321461397059</v>
      </c>
      <c r="S42" s="51"/>
      <c r="T42" s="53">
        <v>66.247372472426477</v>
      </c>
      <c r="U42" s="269">
        <v>52.997897977941179</v>
      </c>
      <c r="V42" s="53">
        <v>52.997897977941179</v>
      </c>
      <c r="W42" s="53">
        <v>42.39831838235294</v>
      </c>
      <c r="X42" s="53">
        <v>35.331931985294119</v>
      </c>
      <c r="Y42" s="53">
        <f t="shared" si="3"/>
        <v>28.265545588235295</v>
      </c>
      <c r="Z42" s="53">
        <v>22.612436470588236</v>
      </c>
      <c r="AA42" s="34">
        <f t="shared" si="63"/>
        <v>1.25</v>
      </c>
      <c r="AB42" s="34" t="s">
        <v>887</v>
      </c>
      <c r="AC42" s="34">
        <f>1410.3/25</f>
        <v>56.411999999999999</v>
      </c>
    </row>
    <row r="43" spans="1:33" ht="21.95" customHeight="1" x14ac:dyDescent="0.25">
      <c r="B43" s="252"/>
      <c r="C43" s="148" t="s">
        <v>650</v>
      </c>
      <c r="D43" s="156"/>
      <c r="E43" s="156"/>
      <c r="F43" s="156"/>
      <c r="G43" s="183"/>
      <c r="H43" s="185">
        <f t="shared" si="61"/>
        <v>170</v>
      </c>
      <c r="I43" s="186">
        <f t="shared" si="62"/>
        <v>110</v>
      </c>
      <c r="J43" s="107"/>
      <c r="L43" s="21"/>
      <c r="N43" s="13">
        <f t="shared" si="10"/>
        <v>165.95939613970592</v>
      </c>
      <c r="O43" s="13">
        <f t="shared" si="11"/>
        <v>105.61052481617648</v>
      </c>
      <c r="P43" s="51"/>
      <c r="Q43" s="13">
        <f t="shared" si="1"/>
        <v>165.95939613970592</v>
      </c>
      <c r="R43" s="13">
        <f t="shared" si="2"/>
        <v>105.61052481617648</v>
      </c>
      <c r="S43" s="51"/>
      <c r="T43" s="53">
        <v>75.436089154411775</v>
      </c>
      <c r="U43" s="269">
        <v>60.348871323529416</v>
      </c>
      <c r="V43" s="53">
        <v>60.348871323529416</v>
      </c>
      <c r="W43" s="53">
        <v>48.279097058823531</v>
      </c>
      <c r="X43" s="53">
        <v>40.232580882352941</v>
      </c>
      <c r="Y43" s="53">
        <f t="shared" si="3"/>
        <v>32.186064705882352</v>
      </c>
      <c r="Z43" s="53">
        <v>25.748851764705883</v>
      </c>
      <c r="AA43" s="34">
        <f t="shared" si="63"/>
        <v>1.25</v>
      </c>
      <c r="AB43" s="34" t="s">
        <v>887</v>
      </c>
      <c r="AF43" s="34" t="s">
        <v>746</v>
      </c>
    </row>
    <row r="44" spans="1:33" ht="21.95" customHeight="1" x14ac:dyDescent="0.25">
      <c r="B44" s="252"/>
      <c r="C44" s="148" t="s">
        <v>649</v>
      </c>
      <c r="D44" s="156"/>
      <c r="E44" s="156"/>
      <c r="F44" s="156"/>
      <c r="G44" s="183"/>
      <c r="H44" s="185">
        <f t="shared" si="61"/>
        <v>170</v>
      </c>
      <c r="I44" s="186">
        <f t="shared" si="62"/>
        <v>110</v>
      </c>
      <c r="J44" s="107"/>
      <c r="L44" s="21"/>
      <c r="N44" s="13">
        <f t="shared" si="10"/>
        <v>169.33565556066179</v>
      </c>
      <c r="O44" s="13">
        <f t="shared" si="11"/>
        <v>107.75905353860294</v>
      </c>
      <c r="P44" s="51"/>
      <c r="Q44" s="13">
        <f t="shared" si="1"/>
        <v>169.33565556066179</v>
      </c>
      <c r="R44" s="13">
        <f t="shared" si="2"/>
        <v>107.75905353860294</v>
      </c>
      <c r="S44" s="51"/>
      <c r="T44" s="53">
        <v>76.970752527573538</v>
      </c>
      <c r="U44" s="269">
        <v>61.576602022058829</v>
      </c>
      <c r="V44" s="53">
        <v>61.576602022058829</v>
      </c>
      <c r="W44" s="53">
        <v>49.261281617647064</v>
      </c>
      <c r="X44" s="53">
        <v>41.051068014705891</v>
      </c>
      <c r="Y44" s="53">
        <f t="shared" si="3"/>
        <v>32.84085441176471</v>
      </c>
      <c r="Z44" s="53">
        <v>26.272683529411765</v>
      </c>
      <c r="AA44" s="34">
        <f t="shared" si="63"/>
        <v>1.25</v>
      </c>
      <c r="AB44" s="34" t="s">
        <v>887</v>
      </c>
      <c r="AC44" s="34">
        <f>933.24/20</f>
        <v>46.661999999999999</v>
      </c>
      <c r="AF44" s="34" t="s">
        <v>747</v>
      </c>
    </row>
    <row r="45" spans="1:33" s="66" customFormat="1" ht="21.95" customHeight="1" x14ac:dyDescent="0.25">
      <c r="A45" s="2"/>
      <c r="B45" s="252"/>
      <c r="C45" s="148" t="s">
        <v>648</v>
      </c>
      <c r="D45" s="156"/>
      <c r="E45" s="156"/>
      <c r="F45" s="156"/>
      <c r="G45" s="183"/>
      <c r="H45" s="185">
        <f t="shared" si="61"/>
        <v>200</v>
      </c>
      <c r="I45" s="186">
        <f t="shared" si="62"/>
        <v>125</v>
      </c>
      <c r="J45" s="187"/>
      <c r="K45" s="2"/>
      <c r="L45" s="21"/>
      <c r="M45" s="71"/>
      <c r="N45" s="13">
        <f t="shared" si="10"/>
        <v>192.9270916819853</v>
      </c>
      <c r="O45" s="13">
        <f t="shared" si="11"/>
        <v>122.77178561580881</v>
      </c>
      <c r="P45" s="63"/>
      <c r="Q45" s="13">
        <f t="shared" si="1"/>
        <v>192.9270916819853</v>
      </c>
      <c r="R45" s="13">
        <f t="shared" si="2"/>
        <v>122.77178561580881</v>
      </c>
      <c r="S45" s="63"/>
      <c r="T45" s="53">
        <v>87.694132582720584</v>
      </c>
      <c r="U45" s="269">
        <v>70.155306066176465</v>
      </c>
      <c r="V45" s="53">
        <v>70.155306066176465</v>
      </c>
      <c r="W45" s="53">
        <v>56.124244852941167</v>
      </c>
      <c r="X45" s="53">
        <v>46.770204044117641</v>
      </c>
      <c r="Y45" s="53">
        <f t="shared" si="3"/>
        <v>37.416163235294114</v>
      </c>
      <c r="Z45" s="53">
        <v>29.932930588235291</v>
      </c>
      <c r="AA45" s="34">
        <f t="shared" si="63"/>
        <v>1.25</v>
      </c>
      <c r="AB45" s="34" t="s">
        <v>887</v>
      </c>
      <c r="AC45" s="66">
        <f>1368.6/10</f>
        <v>136.85999999999999</v>
      </c>
      <c r="AF45" s="66" t="s">
        <v>748</v>
      </c>
      <c r="AG45" s="66">
        <v>1617</v>
      </c>
    </row>
    <row r="46" spans="1:33" ht="21.95" customHeight="1" x14ac:dyDescent="0.25">
      <c r="B46" s="252"/>
      <c r="C46" s="148" t="s">
        <v>647</v>
      </c>
      <c r="D46" s="156"/>
      <c r="E46" s="156"/>
      <c r="F46" s="156"/>
      <c r="G46" s="183"/>
      <c r="H46" s="185">
        <f t="shared" si="61"/>
        <v>250</v>
      </c>
      <c r="I46" s="186">
        <f t="shared" si="62"/>
        <v>160</v>
      </c>
      <c r="J46" s="107"/>
      <c r="L46" s="21"/>
      <c r="N46" s="13">
        <f t="shared" si="10"/>
        <v>246.83422954963234</v>
      </c>
      <c r="O46" s="13">
        <f t="shared" si="11"/>
        <v>157.07632789522054</v>
      </c>
      <c r="P46" s="51"/>
      <c r="Q46" s="13">
        <f t="shared" si="1"/>
        <v>246.83422954963234</v>
      </c>
      <c r="R46" s="13">
        <f t="shared" si="2"/>
        <v>157.07632789522054</v>
      </c>
      <c r="S46" s="51"/>
      <c r="T46" s="53">
        <v>112.19737706801469</v>
      </c>
      <c r="U46" s="269">
        <v>89.757901654411754</v>
      </c>
      <c r="V46" s="53">
        <v>89.757901654411754</v>
      </c>
      <c r="W46" s="53">
        <v>71.806321323529403</v>
      </c>
      <c r="X46" s="53">
        <v>59.838601102941176</v>
      </c>
      <c r="Y46" s="53">
        <f t="shared" si="3"/>
        <v>47.870880882352942</v>
      </c>
      <c r="Z46" s="53">
        <v>38.296704705882355</v>
      </c>
      <c r="AA46" s="34">
        <f t="shared" si="63"/>
        <v>1.25</v>
      </c>
      <c r="AB46" s="34" t="s">
        <v>887</v>
      </c>
      <c r="AF46" s="34" t="s">
        <v>749</v>
      </c>
      <c r="AG46" s="34">
        <v>1182</v>
      </c>
    </row>
    <row r="47" spans="1:33" ht="21.95" customHeight="1" x14ac:dyDescent="0.25">
      <c r="B47" s="252"/>
      <c r="C47" s="148" t="s">
        <v>646</v>
      </c>
      <c r="D47" s="156"/>
      <c r="E47" s="156"/>
      <c r="F47" s="156"/>
      <c r="G47" s="183"/>
      <c r="H47" s="185">
        <f t="shared" si="61"/>
        <v>250</v>
      </c>
      <c r="I47" s="186">
        <f t="shared" si="62"/>
        <v>160</v>
      </c>
      <c r="J47" s="107"/>
      <c r="L47" s="21"/>
      <c r="N47" s="13">
        <f t="shared" si="10"/>
        <v>246.83422954963234</v>
      </c>
      <c r="O47" s="13">
        <f t="shared" si="11"/>
        <v>157.07632789522054</v>
      </c>
      <c r="P47" s="51"/>
      <c r="Q47" s="13">
        <f t="shared" si="1"/>
        <v>246.83422954963234</v>
      </c>
      <c r="R47" s="13">
        <f t="shared" si="2"/>
        <v>157.07632789522054</v>
      </c>
      <c r="S47" s="51"/>
      <c r="T47" s="53">
        <v>112.19737706801469</v>
      </c>
      <c r="U47" s="269">
        <v>89.757901654411754</v>
      </c>
      <c r="V47" s="53">
        <v>89.757901654411754</v>
      </c>
      <c r="W47" s="53">
        <v>71.806321323529403</v>
      </c>
      <c r="X47" s="53">
        <v>59.838601102941176</v>
      </c>
      <c r="Y47" s="53">
        <f t="shared" si="3"/>
        <v>47.870880882352942</v>
      </c>
      <c r="Z47" s="53">
        <v>38.296704705882355</v>
      </c>
      <c r="AA47" s="34">
        <f t="shared" si="63"/>
        <v>1.25</v>
      </c>
      <c r="AB47" s="34" t="s">
        <v>887</v>
      </c>
      <c r="AC47" s="34">
        <f>1700.4/10</f>
        <v>170.04000000000002</v>
      </c>
      <c r="AF47" s="34" t="s">
        <v>750</v>
      </c>
      <c r="AG47" s="34">
        <v>1410.3</v>
      </c>
    </row>
    <row r="48" spans="1:33" ht="21.95" customHeight="1" x14ac:dyDescent="0.25">
      <c r="B48" s="252"/>
      <c r="C48" s="148" t="s">
        <v>645</v>
      </c>
      <c r="D48" s="156"/>
      <c r="E48" s="156"/>
      <c r="F48" s="156"/>
      <c r="G48" s="183"/>
      <c r="H48" s="185">
        <f t="shared" si="61"/>
        <v>310</v>
      </c>
      <c r="I48" s="186">
        <f t="shared" si="62"/>
        <v>200</v>
      </c>
      <c r="J48" s="107"/>
      <c r="L48" s="21"/>
      <c r="N48" s="13">
        <f t="shared" si="10"/>
        <v>307.47975965073533</v>
      </c>
      <c r="O48" s="13">
        <f t="shared" si="11"/>
        <v>195.6689379595588</v>
      </c>
      <c r="P48" s="51"/>
      <c r="Q48" s="13">
        <f t="shared" si="1"/>
        <v>307.47975965073533</v>
      </c>
      <c r="R48" s="13">
        <f t="shared" si="2"/>
        <v>195.6689379595588</v>
      </c>
      <c r="S48" s="51"/>
      <c r="T48" s="53">
        <v>139.76352711397058</v>
      </c>
      <c r="U48" s="269">
        <v>111.81082169117646</v>
      </c>
      <c r="V48" s="53">
        <v>111.81082169117646</v>
      </c>
      <c r="W48" s="53">
        <v>89.448657352941169</v>
      </c>
      <c r="X48" s="53">
        <v>74.540547794117643</v>
      </c>
      <c r="Y48" s="53">
        <f t="shared" si="3"/>
        <v>59.63243823529411</v>
      </c>
      <c r="Z48" s="53">
        <v>47.705950588235289</v>
      </c>
      <c r="AA48" s="34">
        <f t="shared" si="63"/>
        <v>1.25</v>
      </c>
      <c r="AB48" s="34" t="s">
        <v>887</v>
      </c>
      <c r="AF48" s="34" t="s">
        <v>751</v>
      </c>
      <c r="AG48" s="34">
        <v>933.24</v>
      </c>
    </row>
    <row r="49" spans="2:33" ht="21.95" customHeight="1" x14ac:dyDescent="0.25">
      <c r="B49" s="252"/>
      <c r="C49" s="148" t="s">
        <v>644</v>
      </c>
      <c r="D49" s="156"/>
      <c r="E49" s="156"/>
      <c r="F49" s="156"/>
      <c r="G49" s="183"/>
      <c r="H49" s="185">
        <f t="shared" si="61"/>
        <v>390</v>
      </c>
      <c r="I49" s="186">
        <f t="shared" si="62"/>
        <v>250</v>
      </c>
      <c r="J49" s="107"/>
      <c r="L49" s="21"/>
      <c r="N49" s="13">
        <f t="shared" si="10"/>
        <v>382.67569646139708</v>
      </c>
      <c r="O49" s="13">
        <f t="shared" si="11"/>
        <v>243.52089774816176</v>
      </c>
      <c r="P49" s="51"/>
      <c r="Q49" s="13">
        <f t="shared" si="1"/>
        <v>382.67569646139708</v>
      </c>
      <c r="R49" s="13">
        <f t="shared" si="2"/>
        <v>243.52089774816176</v>
      </c>
      <c r="S49" s="51"/>
      <c r="T49" s="53">
        <v>173.94349839154413</v>
      </c>
      <c r="U49" s="269">
        <v>139.15479871323529</v>
      </c>
      <c r="V49" s="53">
        <v>139.15479871323529</v>
      </c>
      <c r="W49" s="53">
        <v>111.32383897058823</v>
      </c>
      <c r="X49" s="53">
        <v>92.769865808823525</v>
      </c>
      <c r="Y49" s="53">
        <f t="shared" si="3"/>
        <v>74.215892647058823</v>
      </c>
      <c r="Z49" s="53">
        <v>59.372714117647057</v>
      </c>
      <c r="AA49" s="34">
        <f t="shared" si="63"/>
        <v>1.25</v>
      </c>
      <c r="AB49" s="34" t="s">
        <v>887</v>
      </c>
      <c r="AC49" s="34">
        <f>2177.64/10</f>
        <v>217.76399999999998</v>
      </c>
      <c r="AF49" s="34" t="s">
        <v>752</v>
      </c>
      <c r="AG49" s="34">
        <v>1368.6</v>
      </c>
    </row>
    <row r="50" spans="2:33" ht="21.95" customHeight="1" x14ac:dyDescent="0.25">
      <c r="B50" s="252"/>
      <c r="C50" s="148" t="s">
        <v>643</v>
      </c>
      <c r="D50" s="156"/>
      <c r="E50" s="156"/>
      <c r="F50" s="156"/>
      <c r="G50" s="183"/>
      <c r="H50" s="185">
        <f t="shared" si="61"/>
        <v>660</v>
      </c>
      <c r="I50" s="186">
        <f t="shared" si="62"/>
        <v>420</v>
      </c>
      <c r="J50" s="107"/>
      <c r="L50" s="21"/>
      <c r="N50" s="13">
        <f t="shared" si="10"/>
        <v>651.15189016544116</v>
      </c>
      <c r="O50" s="13">
        <f t="shared" si="11"/>
        <v>414.36938465073524</v>
      </c>
      <c r="P50" s="51"/>
      <c r="Q50" s="13">
        <f t="shared" si="1"/>
        <v>651.15189016544116</v>
      </c>
      <c r="R50" s="13">
        <f t="shared" si="2"/>
        <v>414.36938465073524</v>
      </c>
      <c r="S50" s="51"/>
      <c r="T50" s="53">
        <v>295.97813189338234</v>
      </c>
      <c r="U50" s="269">
        <v>236.78250551470586</v>
      </c>
      <c r="V50" s="53">
        <v>236.78250551470586</v>
      </c>
      <c r="W50" s="53">
        <v>189.42600441176469</v>
      </c>
      <c r="X50" s="53">
        <v>157.85500367647057</v>
      </c>
      <c r="Y50" s="53">
        <f t="shared" si="3"/>
        <v>126.28400294117647</v>
      </c>
      <c r="Z50" s="53">
        <v>101.02720235294117</v>
      </c>
      <c r="AA50" s="34">
        <f t="shared" si="63"/>
        <v>1.25</v>
      </c>
      <c r="AB50" s="34" t="s">
        <v>887</v>
      </c>
      <c r="AF50" s="34" t="s">
        <v>753</v>
      </c>
      <c r="AG50" s="34">
        <v>1700.4</v>
      </c>
    </row>
    <row r="51" spans="2:33" ht="21.95" customHeight="1" thickBot="1" x14ac:dyDescent="0.3">
      <c r="B51" s="253"/>
      <c r="C51" s="259" t="s">
        <v>642</v>
      </c>
      <c r="D51" s="254"/>
      <c r="E51" s="254"/>
      <c r="F51" s="254"/>
      <c r="G51" s="255"/>
      <c r="H51" s="256">
        <f t="shared" si="61"/>
        <v>590</v>
      </c>
      <c r="I51" s="257">
        <f t="shared" si="62"/>
        <v>380</v>
      </c>
      <c r="J51" s="258"/>
      <c r="K51" s="22"/>
      <c r="L51" s="23"/>
      <c r="N51" s="13">
        <f t="shared" si="10"/>
        <v>586.46615004595594</v>
      </c>
      <c r="O51" s="13">
        <f t="shared" si="11"/>
        <v>373.20573184742642</v>
      </c>
      <c r="P51" s="51"/>
      <c r="Q51" s="13">
        <f t="shared" si="1"/>
        <v>586.46615004595594</v>
      </c>
      <c r="R51" s="13">
        <f t="shared" si="2"/>
        <v>373.20573184742642</v>
      </c>
      <c r="S51" s="51"/>
      <c r="T51" s="53">
        <v>266.57552274816175</v>
      </c>
      <c r="U51" s="269">
        <v>213.26041819852941</v>
      </c>
      <c r="V51" s="53">
        <v>213.26041819852941</v>
      </c>
      <c r="W51" s="53">
        <v>170.60833455882351</v>
      </c>
      <c r="X51" s="53">
        <v>142.17361213235293</v>
      </c>
      <c r="Y51" s="53">
        <f t="shared" si="3"/>
        <v>113.73888970588234</v>
      </c>
      <c r="Z51" s="53">
        <v>90.991111764705877</v>
      </c>
      <c r="AA51" s="34">
        <f t="shared" si="63"/>
        <v>1.25</v>
      </c>
      <c r="AB51" s="34" t="s">
        <v>887</v>
      </c>
      <c r="AF51" s="34" t="s">
        <v>754</v>
      </c>
      <c r="AG51" s="34">
        <v>2177.64</v>
      </c>
    </row>
    <row r="52" spans="2:33" ht="24" customHeight="1" x14ac:dyDescent="0.25">
      <c r="B52" s="147"/>
      <c r="C52" s="147"/>
      <c r="D52" s="155"/>
      <c r="E52" s="155"/>
      <c r="F52" s="155"/>
      <c r="G52" s="155"/>
      <c r="H52" s="134"/>
      <c r="I52" s="135"/>
      <c r="N52" s="13"/>
      <c r="O52" s="13"/>
      <c r="P52" s="2"/>
      <c r="Q52" s="13"/>
      <c r="R52" s="13"/>
      <c r="S52" s="2"/>
      <c r="T52" s="130"/>
      <c r="U52" s="357"/>
      <c r="V52" s="130"/>
      <c r="W52" s="130"/>
      <c r="X52" s="130"/>
      <c r="Y52" s="130"/>
      <c r="Z52" s="130"/>
    </row>
    <row r="53" spans="2:33" ht="24" customHeight="1" x14ac:dyDescent="0.25">
      <c r="B53" s="2"/>
      <c r="C53" s="2"/>
      <c r="D53" s="136"/>
      <c r="E53" s="138"/>
      <c r="F53" s="139"/>
      <c r="G53" s="99"/>
      <c r="H53" s="2"/>
      <c r="I53" s="2"/>
      <c r="J53" s="34"/>
      <c r="K53" s="202"/>
      <c r="L53" s="202"/>
      <c r="M53" s="2"/>
      <c r="N53" s="13"/>
      <c r="O53" s="13"/>
      <c r="P53" s="2"/>
      <c r="Q53" s="342"/>
      <c r="R53" s="322"/>
      <c r="S53" s="279"/>
      <c r="T53" s="323"/>
      <c r="U53" s="462"/>
      <c r="V53" s="323"/>
      <c r="W53" s="323"/>
      <c r="X53" s="323"/>
      <c r="Y53" s="387"/>
      <c r="Z53" s="387"/>
      <c r="AA53" s="387"/>
      <c r="AB53" s="387"/>
      <c r="AC53" s="211"/>
      <c r="AD53" s="197"/>
      <c r="AE53" s="312"/>
      <c r="AF53" s="144"/>
    </row>
    <row r="54" spans="2:33" ht="24" customHeight="1" x14ac:dyDescent="0.25">
      <c r="B54" s="2"/>
      <c r="C54" s="2"/>
      <c r="D54" s="136"/>
      <c r="E54" s="138"/>
      <c r="F54" s="139"/>
      <c r="G54" s="99"/>
      <c r="H54" s="2"/>
      <c r="I54" s="2"/>
      <c r="J54" s="34"/>
      <c r="K54" s="202"/>
      <c r="L54" s="202"/>
      <c r="M54" s="2"/>
      <c r="N54" s="13"/>
      <c r="O54" s="13"/>
      <c r="P54" s="2"/>
      <c r="Q54" s="342"/>
      <c r="R54" s="322"/>
      <c r="S54" s="279"/>
      <c r="T54" s="323"/>
      <c r="U54" s="462"/>
      <c r="V54" s="323"/>
      <c r="W54" s="323"/>
      <c r="X54" s="323"/>
      <c r="Y54" s="387"/>
      <c r="Z54" s="387"/>
      <c r="AA54" s="387"/>
      <c r="AB54" s="387"/>
      <c r="AC54" s="211"/>
      <c r="AD54" s="197"/>
      <c r="AE54" s="312"/>
      <c r="AF54" s="144"/>
    </row>
    <row r="55" spans="2:33" ht="24" customHeight="1" x14ac:dyDescent="0.25">
      <c r="B55" s="2"/>
      <c r="C55" s="2"/>
      <c r="D55" s="136"/>
      <c r="E55" s="138"/>
      <c r="F55" s="139"/>
      <c r="G55" s="99"/>
      <c r="H55" s="2"/>
      <c r="I55" s="2"/>
      <c r="J55" s="34"/>
      <c r="K55" s="202"/>
      <c r="L55" s="202"/>
      <c r="M55" s="2"/>
      <c r="N55" s="13"/>
      <c r="O55" s="13"/>
      <c r="P55" s="2"/>
      <c r="Q55" s="342"/>
      <c r="R55" s="322"/>
      <c r="S55" s="279"/>
      <c r="T55" s="323"/>
      <c r="U55" s="462"/>
      <c r="V55" s="323"/>
      <c r="W55" s="323"/>
      <c r="X55" s="323"/>
      <c r="Y55" s="387"/>
      <c r="Z55" s="387"/>
      <c r="AA55" s="387"/>
      <c r="AB55" s="387"/>
      <c r="AC55" s="211"/>
      <c r="AD55" s="197"/>
      <c r="AE55" s="312"/>
      <c r="AF55" s="144"/>
    </row>
    <row r="56" spans="2:33" ht="24" customHeight="1" x14ac:dyDescent="0.25">
      <c r="B56" s="2"/>
      <c r="C56" s="2"/>
      <c r="D56" s="136"/>
      <c r="E56" s="138"/>
      <c r="F56" s="139"/>
      <c r="G56" s="99"/>
      <c r="H56" s="2"/>
      <c r="I56" s="2"/>
      <c r="J56" s="34"/>
      <c r="K56" s="202"/>
      <c r="L56" s="202"/>
      <c r="M56" s="2"/>
      <c r="N56" s="13"/>
      <c r="O56" s="13"/>
      <c r="P56" s="2"/>
      <c r="Q56" s="342"/>
      <c r="R56" s="322"/>
      <c r="S56" s="279"/>
      <c r="T56" s="323"/>
      <c r="U56" s="462"/>
      <c r="V56" s="323"/>
      <c r="W56" s="323"/>
      <c r="X56" s="323"/>
      <c r="Y56" s="387"/>
      <c r="Z56" s="387"/>
      <c r="AA56" s="387"/>
      <c r="AB56" s="387"/>
      <c r="AC56" s="211"/>
      <c r="AD56" s="197"/>
      <c r="AE56" s="312"/>
      <c r="AF56" s="144"/>
    </row>
    <row r="57" spans="2:33" ht="24" customHeight="1" x14ac:dyDescent="0.25">
      <c r="B57" s="2"/>
      <c r="C57" s="2"/>
      <c r="D57" s="136"/>
      <c r="E57" s="138"/>
      <c r="F57" s="139"/>
      <c r="G57" s="99"/>
      <c r="H57" s="2"/>
      <c r="I57" s="2"/>
      <c r="J57" s="34"/>
      <c r="K57" s="202"/>
      <c r="L57" s="202"/>
      <c r="M57" s="2"/>
      <c r="N57" s="13"/>
      <c r="O57" s="13"/>
      <c r="P57" s="2"/>
      <c r="Q57" s="342"/>
      <c r="R57" s="322"/>
      <c r="S57" s="279"/>
      <c r="T57" s="323"/>
      <c r="U57" s="462"/>
      <c r="V57" s="323"/>
      <c r="W57" s="323"/>
      <c r="X57" s="323"/>
      <c r="Y57" s="387"/>
      <c r="Z57" s="387"/>
      <c r="AA57" s="387"/>
      <c r="AB57" s="387"/>
      <c r="AC57" s="211"/>
      <c r="AD57" s="197"/>
      <c r="AE57" s="312"/>
      <c r="AF57" s="144"/>
    </row>
    <row r="58" spans="2:33" ht="24" customHeight="1" x14ac:dyDescent="0.25">
      <c r="B58" s="2"/>
      <c r="C58" s="2"/>
      <c r="D58" s="136"/>
      <c r="E58" s="138"/>
      <c r="F58" s="139"/>
      <c r="G58" s="99"/>
      <c r="H58" s="2"/>
      <c r="I58" s="2"/>
      <c r="J58" s="34"/>
      <c r="K58" s="202"/>
      <c r="L58" s="202"/>
      <c r="M58" s="2"/>
      <c r="N58" s="13"/>
      <c r="O58" s="13"/>
      <c r="P58" s="2"/>
      <c r="Q58" s="342"/>
      <c r="R58" s="322"/>
      <c r="S58" s="279"/>
      <c r="T58" s="323"/>
      <c r="U58" s="462"/>
      <c r="V58" s="323"/>
      <c r="W58" s="323"/>
      <c r="X58" s="323"/>
      <c r="Y58" s="387"/>
      <c r="Z58" s="387"/>
      <c r="AA58" s="387"/>
      <c r="AB58" s="387"/>
      <c r="AC58" s="211"/>
      <c r="AD58" s="197"/>
      <c r="AE58" s="312"/>
      <c r="AF58" s="144"/>
    </row>
    <row r="59" spans="2:33" ht="24" customHeight="1" x14ac:dyDescent="0.25">
      <c r="B59" s="2"/>
      <c r="C59" s="2"/>
      <c r="D59" s="137"/>
      <c r="E59" s="138"/>
      <c r="F59" s="139"/>
      <c r="G59" s="101"/>
      <c r="H59" s="2"/>
      <c r="I59" s="2"/>
      <c r="J59" s="34"/>
      <c r="K59" s="202"/>
      <c r="L59" s="202"/>
      <c r="M59" s="2"/>
      <c r="N59" s="13"/>
      <c r="O59" s="13"/>
      <c r="P59" s="2"/>
      <c r="Q59" s="341"/>
      <c r="R59" s="322"/>
      <c r="S59" s="279"/>
      <c r="T59" s="323"/>
      <c r="U59" s="462"/>
      <c r="V59" s="323"/>
      <c r="W59" s="323"/>
      <c r="X59" s="323"/>
      <c r="Y59" s="387"/>
      <c r="Z59" s="387"/>
      <c r="AA59" s="387"/>
      <c r="AB59" s="387"/>
      <c r="AC59" s="211"/>
      <c r="AD59" s="131"/>
      <c r="AE59" s="312"/>
      <c r="AF59" s="144"/>
    </row>
    <row r="60" spans="2:33" ht="24" customHeight="1" x14ac:dyDescent="0.25">
      <c r="B60" s="2"/>
      <c r="C60" s="2"/>
      <c r="D60" s="146"/>
      <c r="E60" s="138"/>
      <c r="F60" s="139"/>
      <c r="G60" s="99"/>
      <c r="H60" s="2"/>
      <c r="I60" s="2"/>
      <c r="J60" s="34"/>
      <c r="K60" s="202"/>
      <c r="L60" s="202"/>
      <c r="M60" s="2"/>
      <c r="N60" s="13"/>
      <c r="O60" s="13"/>
      <c r="P60" s="2"/>
      <c r="Q60" s="342"/>
      <c r="R60" s="322"/>
      <c r="S60" s="279"/>
      <c r="T60" s="323"/>
      <c r="U60" s="462"/>
      <c r="V60" s="323"/>
      <c r="W60" s="323"/>
      <c r="X60" s="323"/>
      <c r="Y60" s="387"/>
      <c r="Z60" s="387"/>
      <c r="AA60" s="387"/>
      <c r="AB60" s="387"/>
      <c r="AC60" s="211"/>
      <c r="AD60" s="131"/>
      <c r="AE60" s="312"/>
      <c r="AF60" s="144"/>
    </row>
    <row r="61" spans="2:33" ht="24" customHeight="1" x14ac:dyDescent="0.25">
      <c r="B61" s="2"/>
      <c r="C61" s="2"/>
      <c r="D61" s="146"/>
      <c r="E61" s="138"/>
      <c r="F61" s="139"/>
      <c r="G61" s="99"/>
      <c r="H61" s="2"/>
      <c r="I61" s="2"/>
      <c r="J61" s="34"/>
      <c r="K61" s="202"/>
      <c r="L61" s="202"/>
      <c r="M61" s="2"/>
      <c r="N61" s="13"/>
      <c r="O61" s="13"/>
      <c r="P61" s="2"/>
      <c r="Q61" s="342"/>
      <c r="R61" s="322"/>
      <c r="S61" s="279"/>
      <c r="T61" s="323"/>
      <c r="U61" s="462"/>
      <c r="V61" s="323"/>
      <c r="W61" s="323"/>
      <c r="X61" s="323"/>
      <c r="Y61" s="387"/>
      <c r="Z61" s="387"/>
      <c r="AA61" s="387"/>
      <c r="AB61" s="387"/>
      <c r="AC61" s="211"/>
      <c r="AD61" s="131"/>
      <c r="AE61" s="312"/>
      <c r="AF61" s="144"/>
    </row>
    <row r="62" spans="2:33" ht="24" customHeight="1" x14ac:dyDescent="0.25">
      <c r="B62" s="2"/>
      <c r="C62" s="2"/>
      <c r="D62" s="146"/>
      <c r="E62" s="138"/>
      <c r="F62" s="139"/>
      <c r="G62" s="99"/>
      <c r="H62" s="2"/>
      <c r="I62" s="2"/>
      <c r="J62" s="34"/>
      <c r="K62" s="202"/>
      <c r="L62" s="202"/>
      <c r="M62" s="2"/>
      <c r="N62" s="13"/>
      <c r="O62" s="13"/>
      <c r="P62" s="2"/>
      <c r="Q62" s="342"/>
      <c r="R62" s="322"/>
      <c r="S62" s="279"/>
      <c r="T62" s="323"/>
      <c r="U62" s="462"/>
      <c r="V62" s="323"/>
      <c r="W62" s="323"/>
      <c r="X62" s="323"/>
      <c r="Y62" s="387"/>
      <c r="Z62" s="387"/>
      <c r="AA62" s="387"/>
      <c r="AB62" s="387"/>
      <c r="AC62" s="211"/>
      <c r="AD62" s="131"/>
      <c r="AE62" s="312"/>
      <c r="AF62" s="144"/>
    </row>
    <row r="63" spans="2:33" ht="24" customHeight="1" x14ac:dyDescent="0.25">
      <c r="B63" s="2"/>
      <c r="C63" s="2"/>
      <c r="D63" s="146"/>
      <c r="E63" s="138"/>
      <c r="F63" s="139"/>
      <c r="G63" s="99"/>
      <c r="H63" s="2"/>
      <c r="I63" s="2"/>
      <c r="J63" s="34"/>
      <c r="K63" s="202"/>
      <c r="L63" s="202"/>
      <c r="M63" s="2"/>
      <c r="N63" s="13"/>
      <c r="O63" s="13"/>
      <c r="P63" s="2"/>
      <c r="Q63" s="342"/>
      <c r="R63" s="322"/>
      <c r="S63" s="279"/>
      <c r="T63" s="323"/>
      <c r="U63" s="462"/>
      <c r="V63" s="323"/>
      <c r="W63" s="323"/>
      <c r="X63" s="323"/>
      <c r="Y63" s="387"/>
      <c r="Z63" s="387"/>
      <c r="AA63" s="387"/>
      <c r="AB63" s="387"/>
      <c r="AC63" s="211"/>
      <c r="AD63" s="131"/>
      <c r="AE63" s="312"/>
      <c r="AF63" s="144"/>
    </row>
    <row r="64" spans="2:33" ht="24" customHeight="1" x14ac:dyDescent="0.25">
      <c r="B64" s="2"/>
      <c r="C64" s="2"/>
      <c r="D64" s="136"/>
      <c r="E64" s="138"/>
      <c r="F64" s="139"/>
      <c r="G64" s="99"/>
      <c r="H64" s="2"/>
      <c r="I64" s="2"/>
      <c r="J64" s="34"/>
      <c r="K64" s="202"/>
      <c r="L64" s="202"/>
      <c r="M64" s="2"/>
      <c r="N64" s="13"/>
      <c r="O64" s="13"/>
      <c r="P64" s="2"/>
      <c r="Q64" s="341"/>
      <c r="R64" s="322"/>
      <c r="S64" s="279"/>
      <c r="T64" s="211"/>
      <c r="U64" s="462"/>
      <c r="V64" s="211"/>
      <c r="W64" s="211"/>
      <c r="X64" s="211"/>
      <c r="Y64" s="211"/>
      <c r="Z64" s="211"/>
      <c r="AA64" s="211"/>
      <c r="AB64" s="211"/>
      <c r="AC64" s="211"/>
      <c r="AD64" s="131"/>
      <c r="AE64" s="312"/>
      <c r="AF64" s="144"/>
    </row>
    <row r="65" spans="1:33" s="33" customFormat="1" ht="24" customHeight="1" thickBot="1" x14ac:dyDescent="0.3">
      <c r="A65" s="2"/>
      <c r="B65" s="99"/>
      <c r="C65" s="386" t="s">
        <v>574</v>
      </c>
      <c r="D65" s="150"/>
      <c r="E65" s="150"/>
      <c r="F65" s="150"/>
      <c r="G65" s="150"/>
      <c r="H65" s="115"/>
      <c r="I65" s="115"/>
      <c r="J65" s="99"/>
      <c r="K65" s="2"/>
      <c r="L65" s="2"/>
      <c r="N65" s="11"/>
      <c r="O65" s="11"/>
      <c r="P65" s="34"/>
      <c r="Q65" s="11"/>
      <c r="R65" s="11"/>
      <c r="S65" s="34"/>
      <c r="T65" s="11"/>
      <c r="U65" s="270"/>
      <c r="V65" s="11"/>
      <c r="W65" s="11"/>
      <c r="X65" s="11"/>
      <c r="Y65" s="11"/>
      <c r="Z65" s="11"/>
      <c r="AA65" s="34"/>
      <c r="AB65" s="34"/>
      <c r="AC65" s="34"/>
      <c r="AD65" s="34"/>
      <c r="AE65" s="34"/>
      <c r="AF65" s="34"/>
      <c r="AG65" s="34"/>
    </row>
    <row r="66" spans="1:33" s="33" customFormat="1" ht="24" customHeight="1" x14ac:dyDescent="0.25">
      <c r="A66" s="2"/>
      <c r="B66" s="225"/>
      <c r="C66" s="226"/>
      <c r="D66" s="227"/>
      <c r="E66" s="227"/>
      <c r="F66" s="227"/>
      <c r="G66" s="227"/>
      <c r="H66" s="228"/>
      <c r="I66" s="228"/>
      <c r="J66" s="226"/>
      <c r="K66" s="112"/>
      <c r="L66" s="113"/>
      <c r="N66" s="11"/>
      <c r="O66" s="11"/>
      <c r="P66" s="34"/>
      <c r="Q66" s="11"/>
      <c r="R66" s="11"/>
      <c r="S66" s="34"/>
      <c r="T66" s="11"/>
      <c r="U66" s="270"/>
      <c r="V66" s="11"/>
      <c r="W66" s="11"/>
      <c r="X66" s="11"/>
      <c r="Y66" s="11"/>
      <c r="Z66" s="11"/>
      <c r="AA66" s="34"/>
      <c r="AB66" s="34"/>
      <c r="AC66" s="34"/>
      <c r="AD66" s="34"/>
      <c r="AE66" s="34"/>
      <c r="AF66" s="34"/>
      <c r="AG66" s="34"/>
    </row>
    <row r="67" spans="1:33" s="33" customFormat="1" ht="24" customHeight="1" x14ac:dyDescent="0.25">
      <c r="A67" s="2"/>
      <c r="B67" s="121"/>
      <c r="C67" s="625" t="s">
        <v>575</v>
      </c>
      <c r="D67" s="625"/>
      <c r="E67" s="625"/>
      <c r="F67" s="625"/>
      <c r="G67" s="625"/>
      <c r="H67" s="625"/>
      <c r="I67" s="625"/>
      <c r="J67" s="625"/>
      <c r="K67" s="625"/>
      <c r="L67" s="626"/>
      <c r="N67" s="11"/>
      <c r="O67" s="11"/>
      <c r="P67" s="34"/>
      <c r="Q67" s="11"/>
      <c r="R67" s="11"/>
      <c r="S67" s="34"/>
      <c r="T67" s="11"/>
      <c r="U67" s="270"/>
      <c r="V67" s="11"/>
      <c r="W67" s="11"/>
      <c r="X67" s="11"/>
      <c r="Y67" s="11"/>
      <c r="Z67" s="11"/>
      <c r="AA67" s="34"/>
      <c r="AB67" s="34"/>
      <c r="AC67" s="34"/>
      <c r="AD67" s="34"/>
      <c r="AE67" s="34"/>
      <c r="AF67" s="34"/>
      <c r="AG67" s="34"/>
    </row>
    <row r="68" spans="1:33" s="33" customFormat="1" ht="24" customHeight="1" x14ac:dyDescent="0.25">
      <c r="A68" s="2"/>
      <c r="B68" s="121"/>
      <c r="C68" s="99"/>
      <c r="D68" s="150"/>
      <c r="E68" s="150"/>
      <c r="F68" s="150"/>
      <c r="G68" s="150"/>
      <c r="H68" s="115"/>
      <c r="I68" s="115"/>
      <c r="J68" s="99"/>
      <c r="K68" s="2"/>
      <c r="L68" s="21"/>
      <c r="N68" s="11"/>
      <c r="O68" s="11"/>
      <c r="P68" s="34"/>
      <c r="Q68" s="11"/>
      <c r="R68" s="11"/>
      <c r="S68" s="34"/>
      <c r="T68" s="11"/>
      <c r="U68" s="270"/>
      <c r="V68" s="11"/>
      <c r="W68" s="11"/>
      <c r="X68" s="11"/>
      <c r="Y68" s="11"/>
      <c r="Z68" s="11"/>
      <c r="AA68" s="34"/>
      <c r="AB68" s="34"/>
      <c r="AC68" s="34"/>
      <c r="AD68" s="34"/>
      <c r="AE68" s="34"/>
      <c r="AF68" s="34"/>
      <c r="AG68" s="34"/>
    </row>
    <row r="69" spans="1:33" s="33" customFormat="1" ht="24" customHeight="1" x14ac:dyDescent="0.25">
      <c r="A69" s="2"/>
      <c r="B69" s="121"/>
      <c r="C69" s="630" t="s">
        <v>576</v>
      </c>
      <c r="D69" s="630"/>
      <c r="E69" s="630"/>
      <c r="F69" s="630"/>
      <c r="G69" s="630"/>
      <c r="H69" s="115">
        <v>15</v>
      </c>
      <c r="I69" s="115">
        <v>10</v>
      </c>
      <c r="J69" s="99"/>
      <c r="K69" s="2"/>
      <c r="L69" s="21"/>
      <c r="N69" s="11"/>
      <c r="O69" s="11"/>
      <c r="P69" s="34"/>
      <c r="Q69" s="11"/>
      <c r="R69" s="11"/>
      <c r="S69" s="34"/>
      <c r="T69" s="11"/>
      <c r="U69" s="270"/>
      <c r="V69" s="11"/>
      <c r="W69" s="11"/>
      <c r="X69" s="11"/>
      <c r="Y69" s="11"/>
      <c r="Z69" s="11"/>
      <c r="AA69" s="34"/>
      <c r="AB69" s="34"/>
      <c r="AC69" s="34"/>
      <c r="AD69" s="34"/>
      <c r="AE69" s="34"/>
      <c r="AF69" s="34"/>
      <c r="AG69" s="34"/>
    </row>
    <row r="70" spans="1:33" s="33" customFormat="1" ht="24" customHeight="1" x14ac:dyDescent="0.25">
      <c r="A70" s="2"/>
      <c r="B70" s="121"/>
      <c r="C70" s="99" t="s">
        <v>577</v>
      </c>
      <c r="D70" s="150"/>
      <c r="E70" s="150"/>
      <c r="F70" s="150"/>
      <c r="G70" s="150"/>
      <c r="H70" s="115">
        <v>20</v>
      </c>
      <c r="I70" s="115">
        <v>0</v>
      </c>
      <c r="J70" s="99"/>
      <c r="K70" s="2"/>
      <c r="L70" s="21"/>
      <c r="N70" s="11"/>
      <c r="O70" s="11"/>
      <c r="P70" s="34"/>
      <c r="Q70" s="11"/>
      <c r="R70" s="11"/>
      <c r="S70" s="34"/>
      <c r="T70" s="11"/>
      <c r="U70" s="270"/>
      <c r="V70" s="11"/>
      <c r="W70" s="11"/>
      <c r="X70" s="11"/>
      <c r="Y70" s="11"/>
      <c r="Z70" s="11"/>
      <c r="AA70" s="34"/>
      <c r="AB70" s="34"/>
      <c r="AC70" s="34"/>
      <c r="AD70" s="34"/>
      <c r="AE70" s="34"/>
      <c r="AF70" s="34"/>
      <c r="AG70" s="34"/>
    </row>
    <row r="71" spans="1:33" s="33" customFormat="1" ht="24" customHeight="1" x14ac:dyDescent="0.25">
      <c r="A71" s="2"/>
      <c r="B71" s="121"/>
      <c r="C71" s="99" t="s">
        <v>578</v>
      </c>
      <c r="D71" s="150"/>
      <c r="E71" s="150"/>
      <c r="F71" s="150"/>
      <c r="G71" s="150"/>
      <c r="H71" s="115">
        <v>70</v>
      </c>
      <c r="I71" s="115">
        <v>50</v>
      </c>
      <c r="J71" s="99"/>
      <c r="K71" s="2"/>
      <c r="L71" s="21"/>
      <c r="N71" s="11"/>
      <c r="O71" s="11"/>
      <c r="P71" s="34"/>
      <c r="Q71" s="11"/>
      <c r="R71" s="11"/>
      <c r="S71" s="34"/>
      <c r="T71" s="11"/>
      <c r="U71" s="270"/>
      <c r="V71" s="11"/>
      <c r="W71" s="11"/>
      <c r="X71" s="11"/>
      <c r="Y71" s="11"/>
      <c r="Z71" s="11"/>
      <c r="AA71" s="34"/>
      <c r="AB71" s="34"/>
      <c r="AC71" s="34"/>
      <c r="AD71" s="34"/>
      <c r="AE71" s="34"/>
      <c r="AF71" s="34"/>
      <c r="AG71" s="34"/>
    </row>
    <row r="72" spans="1:33" s="33" customFormat="1" ht="24" customHeight="1" x14ac:dyDescent="0.25">
      <c r="A72" s="2"/>
      <c r="B72" s="121"/>
      <c r="C72" s="99" t="s">
        <v>579</v>
      </c>
      <c r="D72" s="150"/>
      <c r="E72" s="150"/>
      <c r="F72" s="150"/>
      <c r="G72" s="150"/>
      <c r="H72" s="115">
        <v>120</v>
      </c>
      <c r="I72" s="115">
        <v>70</v>
      </c>
      <c r="J72" s="99"/>
      <c r="K72" s="2"/>
      <c r="L72" s="21"/>
      <c r="N72" s="11"/>
      <c r="O72" s="11"/>
      <c r="P72" s="34"/>
      <c r="Q72" s="11"/>
      <c r="R72" s="11"/>
      <c r="S72" s="34"/>
      <c r="T72" s="11"/>
      <c r="U72" s="270"/>
      <c r="V72" s="11"/>
      <c r="W72" s="11"/>
      <c r="X72" s="11"/>
      <c r="Y72" s="11"/>
      <c r="Z72" s="11"/>
      <c r="AA72" s="34"/>
      <c r="AB72" s="34"/>
      <c r="AC72" s="34"/>
      <c r="AD72" s="34"/>
      <c r="AE72" s="34"/>
      <c r="AF72" s="34"/>
      <c r="AG72" s="34"/>
    </row>
    <row r="73" spans="1:33" s="33" customFormat="1" ht="24" customHeight="1" x14ac:dyDescent="0.25">
      <c r="A73" s="2"/>
      <c r="B73" s="121"/>
      <c r="C73" s="99" t="s">
        <v>580</v>
      </c>
      <c r="D73" s="150"/>
      <c r="E73" s="150"/>
      <c r="F73" s="150"/>
      <c r="G73" s="150"/>
      <c r="H73" s="115">
        <v>140</v>
      </c>
      <c r="I73" s="115">
        <v>90</v>
      </c>
      <c r="J73" s="99"/>
      <c r="K73" s="2"/>
      <c r="L73" s="21"/>
      <c r="N73" s="11"/>
      <c r="O73" s="11"/>
      <c r="P73" s="34"/>
      <c r="Q73" s="11"/>
      <c r="R73" s="11"/>
      <c r="S73" s="34"/>
      <c r="T73" s="11"/>
      <c r="U73" s="270"/>
      <c r="V73" s="11"/>
      <c r="W73" s="11"/>
      <c r="X73" s="11"/>
      <c r="Y73" s="11"/>
      <c r="Z73" s="11"/>
      <c r="AA73" s="34"/>
      <c r="AB73" s="34"/>
      <c r="AC73" s="34"/>
      <c r="AD73" s="34"/>
      <c r="AE73" s="34"/>
      <c r="AF73" s="34"/>
      <c r="AG73" s="34"/>
    </row>
    <row r="74" spans="1:33" s="33" customFormat="1" ht="24" customHeight="1" x14ac:dyDescent="0.25">
      <c r="A74" s="2"/>
      <c r="B74" s="121"/>
      <c r="C74" s="99" t="s">
        <v>581</v>
      </c>
      <c r="D74" s="150"/>
      <c r="E74" s="150"/>
      <c r="F74" s="150"/>
      <c r="G74" s="150"/>
      <c r="H74" s="115">
        <v>170</v>
      </c>
      <c r="I74" s="115">
        <v>110</v>
      </c>
      <c r="J74" s="99"/>
      <c r="K74" s="2"/>
      <c r="L74" s="21"/>
      <c r="N74" s="11"/>
      <c r="O74" s="11"/>
      <c r="P74" s="34"/>
      <c r="Q74" s="11"/>
      <c r="R74" s="11"/>
      <c r="S74" s="34"/>
      <c r="T74" s="11"/>
      <c r="U74" s="270"/>
      <c r="V74" s="11"/>
      <c r="W74" s="11"/>
      <c r="X74" s="11"/>
      <c r="Y74" s="11"/>
      <c r="Z74" s="11"/>
      <c r="AA74" s="34"/>
      <c r="AB74" s="34"/>
      <c r="AC74" s="34"/>
      <c r="AD74" s="34"/>
      <c r="AE74" s="34"/>
      <c r="AF74" s="34"/>
      <c r="AG74" s="34"/>
    </row>
    <row r="75" spans="1:33" s="33" customFormat="1" ht="24" customHeight="1" x14ac:dyDescent="0.25">
      <c r="A75" s="2"/>
      <c r="B75" s="121"/>
      <c r="C75" s="99" t="s">
        <v>582</v>
      </c>
      <c r="D75" s="150"/>
      <c r="E75" s="150"/>
      <c r="F75" s="150"/>
      <c r="G75" s="150"/>
      <c r="H75" s="115">
        <v>230</v>
      </c>
      <c r="I75" s="115">
        <v>150</v>
      </c>
      <c r="J75" s="99"/>
      <c r="K75" s="2"/>
      <c r="L75" s="21"/>
      <c r="N75" s="11"/>
      <c r="O75" s="11"/>
      <c r="P75" s="34"/>
      <c r="Q75" s="11"/>
      <c r="R75" s="11"/>
      <c r="S75" s="34"/>
      <c r="T75" s="11"/>
      <c r="U75" s="270"/>
      <c r="V75" s="11"/>
      <c r="W75" s="11"/>
      <c r="X75" s="11"/>
      <c r="Y75" s="11"/>
      <c r="Z75" s="11"/>
      <c r="AA75" s="34"/>
      <c r="AB75" s="34"/>
      <c r="AC75" s="34"/>
      <c r="AD75" s="34"/>
      <c r="AE75" s="34"/>
      <c r="AF75" s="34"/>
      <c r="AG75" s="34"/>
    </row>
    <row r="76" spans="1:33" s="33" customFormat="1" ht="24" customHeight="1" x14ac:dyDescent="0.25">
      <c r="A76" s="2"/>
      <c r="B76" s="121"/>
      <c r="C76" s="99" t="s">
        <v>583</v>
      </c>
      <c r="D76" s="150"/>
      <c r="E76" s="150"/>
      <c r="F76" s="150"/>
      <c r="G76" s="150"/>
      <c r="H76" s="115">
        <v>290</v>
      </c>
      <c r="I76" s="115">
        <v>190</v>
      </c>
      <c r="J76" s="99"/>
      <c r="K76" s="2"/>
      <c r="L76" s="21"/>
      <c r="N76" s="11"/>
      <c r="O76" s="11"/>
      <c r="P76" s="34"/>
      <c r="Q76" s="11"/>
      <c r="R76" s="11"/>
      <c r="S76" s="34"/>
      <c r="T76" s="11"/>
      <c r="U76" s="270"/>
      <c r="V76" s="11"/>
      <c r="W76" s="11"/>
      <c r="X76" s="11"/>
      <c r="Y76" s="11"/>
      <c r="Z76" s="11"/>
      <c r="AA76" s="34"/>
      <c r="AB76" s="34"/>
      <c r="AC76" s="34"/>
      <c r="AD76" s="34"/>
      <c r="AE76" s="34"/>
      <c r="AF76" s="34"/>
      <c r="AG76" s="34"/>
    </row>
    <row r="77" spans="1:33" s="33" customFormat="1" ht="24" customHeight="1" x14ac:dyDescent="0.25">
      <c r="A77" s="2"/>
      <c r="B77" s="121"/>
      <c r="C77" s="99" t="s">
        <v>584</v>
      </c>
      <c r="D77" s="150"/>
      <c r="E77" s="150"/>
      <c r="F77" s="150"/>
      <c r="G77" s="150"/>
      <c r="H77" s="115">
        <v>350</v>
      </c>
      <c r="I77" s="115">
        <v>230</v>
      </c>
      <c r="J77" s="99"/>
      <c r="K77" s="2"/>
      <c r="L77" s="21"/>
      <c r="N77" s="11"/>
      <c r="O77" s="11"/>
      <c r="P77" s="34"/>
      <c r="Q77" s="11"/>
      <c r="R77" s="11"/>
      <c r="S77" s="34"/>
      <c r="T77" s="11"/>
      <c r="U77" s="270"/>
      <c r="V77" s="11"/>
      <c r="W77" s="11"/>
      <c r="X77" s="11"/>
      <c r="Y77" s="11"/>
      <c r="Z77" s="11"/>
      <c r="AA77" s="34"/>
      <c r="AB77" s="34"/>
      <c r="AC77" s="34"/>
      <c r="AD77" s="34"/>
      <c r="AE77" s="34"/>
      <c r="AF77" s="34"/>
      <c r="AG77" s="34"/>
    </row>
    <row r="78" spans="1:33" s="33" customFormat="1" ht="24" customHeight="1" x14ac:dyDescent="0.25">
      <c r="A78" s="2"/>
      <c r="B78" s="121"/>
      <c r="C78" s="99" t="s">
        <v>585</v>
      </c>
      <c r="D78" s="150"/>
      <c r="E78" s="150"/>
      <c r="F78" s="150"/>
      <c r="G78" s="150"/>
      <c r="H78" s="115">
        <v>390</v>
      </c>
      <c r="I78" s="115">
        <v>250</v>
      </c>
      <c r="J78" s="99"/>
      <c r="K78" s="2"/>
      <c r="L78" s="21"/>
      <c r="N78" s="11"/>
      <c r="O78" s="11"/>
      <c r="P78" s="34"/>
      <c r="Q78" s="11"/>
      <c r="R78" s="11"/>
      <c r="S78" s="34"/>
      <c r="T78" s="11"/>
      <c r="U78" s="270"/>
      <c r="V78" s="11"/>
      <c r="W78" s="11"/>
      <c r="X78" s="11"/>
      <c r="Y78" s="11"/>
      <c r="Z78" s="11"/>
      <c r="AA78" s="34"/>
      <c r="AB78" s="34"/>
      <c r="AC78" s="34"/>
      <c r="AD78" s="34"/>
      <c r="AE78" s="34"/>
      <c r="AF78" s="34"/>
      <c r="AG78" s="34"/>
    </row>
    <row r="79" spans="1:33" s="33" customFormat="1" ht="24" customHeight="1" x14ac:dyDescent="0.25">
      <c r="A79" s="2"/>
      <c r="B79" s="121"/>
      <c r="C79" s="99" t="s">
        <v>586</v>
      </c>
      <c r="D79" s="150"/>
      <c r="E79" s="150"/>
      <c r="F79" s="150"/>
      <c r="G79" s="150"/>
      <c r="H79" s="115">
        <v>530</v>
      </c>
      <c r="I79" s="115">
        <v>340</v>
      </c>
      <c r="J79" s="99"/>
      <c r="K79" s="2"/>
      <c r="L79" s="21"/>
      <c r="N79" s="11"/>
      <c r="O79" s="11"/>
      <c r="P79" s="34"/>
      <c r="Q79" s="11"/>
      <c r="R79" s="11"/>
      <c r="S79" s="34"/>
      <c r="T79" s="11"/>
      <c r="U79" s="270"/>
      <c r="V79" s="11"/>
      <c r="W79" s="11"/>
      <c r="X79" s="11"/>
      <c r="Y79" s="11"/>
      <c r="Z79" s="11"/>
      <c r="AA79" s="34"/>
      <c r="AB79" s="34"/>
      <c r="AC79" s="34"/>
      <c r="AD79" s="34"/>
      <c r="AE79" s="34"/>
      <c r="AF79" s="34"/>
      <c r="AG79" s="34"/>
    </row>
    <row r="80" spans="1:33" s="33" customFormat="1" ht="24" customHeight="1" x14ac:dyDescent="0.25">
      <c r="A80" s="2"/>
      <c r="B80" s="121"/>
      <c r="C80" s="99" t="s">
        <v>587</v>
      </c>
      <c r="D80" s="150"/>
      <c r="E80" s="150"/>
      <c r="F80" s="150"/>
      <c r="G80" s="150"/>
      <c r="H80" s="115">
        <v>1010</v>
      </c>
      <c r="I80" s="115">
        <v>650</v>
      </c>
      <c r="J80" s="99"/>
      <c r="K80" s="2"/>
      <c r="L80" s="21"/>
      <c r="N80" s="11"/>
      <c r="O80" s="11"/>
      <c r="P80" s="34"/>
      <c r="Q80" s="11"/>
      <c r="R80" s="11"/>
      <c r="S80" s="34"/>
      <c r="T80" s="11"/>
      <c r="U80" s="270"/>
      <c r="V80" s="11"/>
      <c r="W80" s="11"/>
      <c r="X80" s="11"/>
      <c r="Y80" s="11"/>
      <c r="Z80" s="11"/>
      <c r="AA80" s="34"/>
      <c r="AB80" s="34"/>
      <c r="AC80" s="34"/>
      <c r="AD80" s="34"/>
      <c r="AE80" s="34"/>
      <c r="AF80" s="34"/>
      <c r="AG80" s="34"/>
    </row>
    <row r="81" spans="1:33" s="33" customFormat="1" ht="24" customHeight="1" x14ac:dyDescent="0.25">
      <c r="A81" s="2"/>
      <c r="B81" s="121"/>
      <c r="C81" s="99" t="s">
        <v>588</v>
      </c>
      <c r="D81" s="150"/>
      <c r="E81" s="150"/>
      <c r="F81" s="150"/>
      <c r="G81" s="150"/>
      <c r="H81" s="115">
        <v>1780</v>
      </c>
      <c r="I81" s="115">
        <v>1160</v>
      </c>
      <c r="J81" s="99"/>
      <c r="K81" s="2"/>
      <c r="L81" s="21"/>
      <c r="N81" s="11"/>
      <c r="O81" s="11"/>
      <c r="P81" s="34"/>
      <c r="Q81" s="11"/>
      <c r="R81" s="11"/>
      <c r="S81" s="34"/>
      <c r="T81" s="11"/>
      <c r="U81" s="270"/>
      <c r="V81" s="11"/>
      <c r="W81" s="11"/>
      <c r="X81" s="11"/>
      <c r="Y81" s="11"/>
      <c r="Z81" s="11"/>
      <c r="AA81" s="34"/>
      <c r="AB81" s="34"/>
      <c r="AC81" s="34"/>
      <c r="AD81" s="34"/>
      <c r="AE81" s="34"/>
      <c r="AF81" s="34"/>
      <c r="AG81" s="34"/>
    </row>
    <row r="82" spans="1:33" s="33" customFormat="1" ht="24" customHeight="1" x14ac:dyDescent="0.25">
      <c r="A82" s="2"/>
      <c r="B82" s="121"/>
      <c r="C82" s="99" t="s">
        <v>589</v>
      </c>
      <c r="D82" s="150"/>
      <c r="E82" s="150"/>
      <c r="F82" s="150"/>
      <c r="G82" s="150"/>
      <c r="H82" s="115">
        <v>2690</v>
      </c>
      <c r="I82" s="115">
        <v>1730</v>
      </c>
      <c r="J82" s="99"/>
      <c r="K82" s="2"/>
      <c r="L82" s="21"/>
      <c r="N82" s="11"/>
      <c r="O82" s="11"/>
      <c r="P82" s="34"/>
      <c r="Q82" s="11"/>
      <c r="R82" s="11"/>
      <c r="S82" s="34"/>
      <c r="T82" s="11"/>
      <c r="U82" s="270"/>
      <c r="V82" s="11"/>
      <c r="W82" s="11"/>
      <c r="X82" s="11"/>
      <c r="Y82" s="11"/>
      <c r="Z82" s="11"/>
      <c r="AA82" s="34"/>
      <c r="AB82" s="34"/>
      <c r="AC82" s="34"/>
      <c r="AD82" s="34"/>
      <c r="AE82" s="34"/>
      <c r="AF82" s="34"/>
      <c r="AG82" s="34"/>
    </row>
    <row r="83" spans="1:33" s="33" customFormat="1" ht="24" customHeight="1" x14ac:dyDescent="0.25">
      <c r="A83" s="2"/>
      <c r="B83" s="121"/>
      <c r="C83" s="99" t="s">
        <v>590</v>
      </c>
      <c r="D83" s="150"/>
      <c r="E83" s="150"/>
      <c r="F83" s="150"/>
      <c r="G83" s="150"/>
      <c r="H83" s="115">
        <v>4470</v>
      </c>
      <c r="I83" s="115">
        <v>2880</v>
      </c>
      <c r="J83" s="99"/>
      <c r="K83" s="2"/>
      <c r="L83" s="21"/>
      <c r="N83" s="11"/>
      <c r="O83" s="11"/>
      <c r="P83" s="34"/>
      <c r="Q83" s="11"/>
      <c r="R83" s="11"/>
      <c r="S83" s="34"/>
      <c r="T83" s="11"/>
      <c r="U83" s="270"/>
      <c r="V83" s="11"/>
      <c r="W83" s="11"/>
      <c r="X83" s="11"/>
      <c r="Y83" s="11"/>
      <c r="Z83" s="11"/>
      <c r="AA83" s="34"/>
      <c r="AB83" s="34"/>
      <c r="AC83" s="34"/>
      <c r="AD83" s="34"/>
      <c r="AE83" s="34"/>
      <c r="AF83" s="34"/>
      <c r="AG83" s="34"/>
    </row>
    <row r="84" spans="1:33" s="33" customFormat="1" ht="24" customHeight="1" x14ac:dyDescent="0.25">
      <c r="A84" s="2"/>
      <c r="B84" s="121"/>
      <c r="C84" s="99" t="s">
        <v>591</v>
      </c>
      <c r="D84" s="150"/>
      <c r="E84" s="150"/>
      <c r="F84" s="150"/>
      <c r="G84" s="150"/>
      <c r="H84" s="115">
        <v>7850</v>
      </c>
      <c r="I84" s="115">
        <v>5040</v>
      </c>
      <c r="J84" s="99"/>
      <c r="K84" s="2"/>
      <c r="L84" s="21"/>
      <c r="N84" s="11"/>
      <c r="O84" s="11"/>
      <c r="P84" s="34"/>
      <c r="Q84" s="11"/>
      <c r="R84" s="11"/>
      <c r="S84" s="34"/>
      <c r="T84" s="11"/>
      <c r="U84" s="270"/>
      <c r="V84" s="11"/>
      <c r="W84" s="11"/>
      <c r="X84" s="11"/>
      <c r="Y84" s="11"/>
      <c r="Z84" s="11"/>
      <c r="AA84" s="34"/>
      <c r="AB84" s="34"/>
      <c r="AC84" s="34"/>
      <c r="AD84" s="34"/>
      <c r="AE84" s="34"/>
      <c r="AF84" s="34"/>
      <c r="AG84" s="34"/>
    </row>
    <row r="85" spans="1:33" s="33" customFormat="1" ht="24" customHeight="1" x14ac:dyDescent="0.25">
      <c r="A85" s="2"/>
      <c r="B85" s="121"/>
      <c r="C85" s="99"/>
      <c r="D85" s="150"/>
      <c r="E85" s="150"/>
      <c r="F85" s="150"/>
      <c r="G85" s="150"/>
      <c r="H85" s="115"/>
      <c r="I85" s="115"/>
      <c r="J85" s="99"/>
      <c r="K85" s="2"/>
      <c r="L85" s="21"/>
      <c r="N85" s="11"/>
      <c r="O85" s="11"/>
      <c r="P85" s="34"/>
      <c r="Q85" s="11"/>
      <c r="R85" s="11"/>
      <c r="S85" s="34"/>
      <c r="T85" s="11"/>
      <c r="U85" s="270"/>
      <c r="V85" s="11"/>
      <c r="W85" s="11"/>
      <c r="X85" s="11"/>
      <c r="Y85" s="11"/>
      <c r="Z85" s="11"/>
      <c r="AA85" s="34"/>
      <c r="AB85" s="34"/>
      <c r="AC85" s="34"/>
      <c r="AD85" s="34"/>
      <c r="AE85" s="34"/>
      <c r="AF85" s="34"/>
      <c r="AG85" s="34"/>
    </row>
    <row r="86" spans="1:33" s="33" customFormat="1" ht="24" customHeight="1" x14ac:dyDescent="0.25">
      <c r="A86" s="2"/>
      <c r="B86" s="121"/>
      <c r="C86" s="631" t="s">
        <v>592</v>
      </c>
      <c r="D86" s="631"/>
      <c r="E86" s="631"/>
      <c r="F86" s="631"/>
      <c r="G86" s="631"/>
      <c r="H86" s="631"/>
      <c r="I86" s="631"/>
      <c r="J86" s="631"/>
      <c r="K86" s="631"/>
      <c r="L86" s="632"/>
      <c r="N86" s="11"/>
      <c r="O86" s="11"/>
      <c r="P86" s="34"/>
      <c r="Q86" s="11"/>
      <c r="R86" s="11"/>
      <c r="S86" s="34"/>
      <c r="T86" s="11"/>
      <c r="U86" s="270"/>
      <c r="V86" s="11"/>
      <c r="W86" s="11"/>
      <c r="X86" s="11"/>
      <c r="Y86" s="11"/>
      <c r="Z86" s="11"/>
      <c r="AA86" s="34"/>
      <c r="AB86" s="34"/>
      <c r="AC86" s="34"/>
      <c r="AD86" s="34"/>
      <c r="AE86" s="34"/>
      <c r="AF86" s="34"/>
      <c r="AG86" s="34"/>
    </row>
    <row r="87" spans="1:33" s="33" customFormat="1" ht="24" customHeight="1" x14ac:dyDescent="0.25">
      <c r="A87" s="2"/>
      <c r="B87" s="121"/>
      <c r="C87" s="99"/>
      <c r="D87" s="150"/>
      <c r="E87" s="150"/>
      <c r="F87" s="150"/>
      <c r="G87" s="150"/>
      <c r="H87" s="115"/>
      <c r="I87" s="115"/>
      <c r="J87" s="99"/>
      <c r="K87" s="2"/>
      <c r="L87" s="21"/>
      <c r="N87" s="11"/>
      <c r="O87" s="11"/>
      <c r="P87" s="34"/>
      <c r="Q87" s="11"/>
      <c r="R87" s="11"/>
      <c r="S87" s="34"/>
      <c r="T87" s="11"/>
      <c r="U87" s="270"/>
      <c r="V87" s="11"/>
      <c r="W87" s="11"/>
      <c r="X87" s="11"/>
      <c r="Y87" s="11"/>
      <c r="Z87" s="11"/>
      <c r="AA87" s="34"/>
      <c r="AB87" s="34"/>
      <c r="AC87" s="34"/>
      <c r="AD87" s="34"/>
      <c r="AE87" s="34"/>
      <c r="AF87" s="34"/>
      <c r="AG87" s="34"/>
    </row>
    <row r="88" spans="1:33" s="33" customFormat="1" ht="24" customHeight="1" x14ac:dyDescent="0.25">
      <c r="A88" s="2"/>
      <c r="B88" s="121"/>
      <c r="C88" s="99" t="s">
        <v>576</v>
      </c>
      <c r="D88" s="150"/>
      <c r="E88" s="150"/>
      <c r="F88" s="150"/>
      <c r="G88" s="150"/>
      <c r="H88" s="115">
        <v>20</v>
      </c>
      <c r="I88" s="115">
        <v>12</v>
      </c>
      <c r="J88" s="99"/>
      <c r="K88" s="2"/>
      <c r="L88" s="21"/>
      <c r="N88" s="11"/>
      <c r="O88" s="11"/>
      <c r="P88" s="34"/>
      <c r="Q88" s="11"/>
      <c r="R88" s="11"/>
      <c r="S88" s="34"/>
      <c r="T88" s="11"/>
      <c r="U88" s="270"/>
      <c r="V88" s="11"/>
      <c r="W88" s="11"/>
      <c r="X88" s="11"/>
      <c r="Y88" s="11"/>
      <c r="Z88" s="11"/>
      <c r="AA88" s="34"/>
      <c r="AB88" s="34"/>
      <c r="AC88" s="34"/>
      <c r="AD88" s="34"/>
      <c r="AE88" s="34"/>
      <c r="AF88" s="34"/>
      <c r="AG88" s="34"/>
    </row>
    <row r="89" spans="1:33" s="33" customFormat="1" ht="24" customHeight="1" x14ac:dyDescent="0.25">
      <c r="A89" s="2"/>
      <c r="B89" s="121"/>
      <c r="C89" s="99" t="s">
        <v>577</v>
      </c>
      <c r="D89" s="150"/>
      <c r="E89" s="150"/>
      <c r="F89" s="150"/>
      <c r="G89" s="150"/>
      <c r="H89" s="115">
        <v>30</v>
      </c>
      <c r="I89" s="115">
        <v>15</v>
      </c>
      <c r="J89" s="99"/>
      <c r="K89" s="2"/>
      <c r="L89" s="21"/>
      <c r="N89" s="11"/>
      <c r="O89" s="11"/>
      <c r="P89" s="34"/>
      <c r="Q89" s="11"/>
      <c r="R89" s="11"/>
      <c r="S89" s="34"/>
      <c r="T89" s="11"/>
      <c r="U89" s="270"/>
      <c r="V89" s="11"/>
      <c r="W89" s="11"/>
      <c r="X89" s="11"/>
      <c r="Y89" s="11"/>
      <c r="Z89" s="11"/>
      <c r="AA89" s="34"/>
      <c r="AB89" s="34"/>
      <c r="AC89" s="34"/>
      <c r="AD89" s="34"/>
      <c r="AE89" s="34"/>
      <c r="AF89" s="34"/>
      <c r="AG89" s="34"/>
    </row>
    <row r="90" spans="1:33" s="33" customFormat="1" ht="24" customHeight="1" x14ac:dyDescent="0.25">
      <c r="A90" s="2"/>
      <c r="B90" s="121"/>
      <c r="C90" s="99" t="s">
        <v>579</v>
      </c>
      <c r="D90" s="150"/>
      <c r="E90" s="150"/>
      <c r="F90" s="150"/>
      <c r="G90" s="150"/>
      <c r="H90" s="115">
        <v>40</v>
      </c>
      <c r="I90" s="115">
        <v>25</v>
      </c>
      <c r="J90" s="99"/>
      <c r="K90" s="2"/>
      <c r="L90" s="21"/>
      <c r="N90" s="11"/>
      <c r="O90" s="11"/>
      <c r="P90" s="34"/>
      <c r="Q90" s="11"/>
      <c r="R90" s="11"/>
      <c r="S90" s="34"/>
      <c r="T90" s="11"/>
      <c r="U90" s="270"/>
      <c r="V90" s="11"/>
      <c r="W90" s="11"/>
      <c r="X90" s="11"/>
      <c r="Y90" s="11"/>
      <c r="Z90" s="11"/>
      <c r="AA90" s="34"/>
      <c r="AB90" s="34"/>
      <c r="AC90" s="34"/>
      <c r="AD90" s="34"/>
      <c r="AE90" s="34"/>
      <c r="AF90" s="34"/>
      <c r="AG90" s="34"/>
    </row>
    <row r="91" spans="1:33" s="33" customFormat="1" ht="24" customHeight="1" x14ac:dyDescent="0.25">
      <c r="A91" s="2"/>
      <c r="B91" s="121"/>
      <c r="C91" s="99" t="s">
        <v>581</v>
      </c>
      <c r="D91" s="150"/>
      <c r="E91" s="150"/>
      <c r="F91" s="150"/>
      <c r="G91" s="150"/>
      <c r="H91" s="115">
        <v>50</v>
      </c>
      <c r="I91" s="115">
        <v>35</v>
      </c>
      <c r="J91" s="99"/>
      <c r="K91" s="2"/>
      <c r="L91" s="21"/>
      <c r="N91" s="11"/>
      <c r="O91" s="11"/>
      <c r="P91" s="34"/>
      <c r="Q91" s="11"/>
      <c r="R91" s="11"/>
      <c r="S91" s="34"/>
      <c r="T91" s="11"/>
      <c r="U91" s="270"/>
      <c r="V91" s="11"/>
      <c r="W91" s="11"/>
      <c r="X91" s="11"/>
      <c r="Y91" s="11"/>
      <c r="Z91" s="11"/>
      <c r="AA91" s="34"/>
      <c r="AB91" s="34"/>
      <c r="AC91" s="34"/>
      <c r="AD91" s="34"/>
      <c r="AE91" s="34"/>
      <c r="AF91" s="34"/>
      <c r="AG91" s="34"/>
    </row>
    <row r="92" spans="1:33" s="33" customFormat="1" ht="24" customHeight="1" x14ac:dyDescent="0.25">
      <c r="A92" s="2"/>
      <c r="B92" s="121"/>
      <c r="C92" s="99" t="s">
        <v>582</v>
      </c>
      <c r="D92" s="150"/>
      <c r="E92" s="150"/>
      <c r="F92" s="150"/>
      <c r="G92" s="150"/>
      <c r="H92" s="115">
        <v>80</v>
      </c>
      <c r="I92" s="115">
        <v>50</v>
      </c>
      <c r="J92" s="99"/>
      <c r="K92" s="2"/>
      <c r="L92" s="21"/>
      <c r="N92" s="11"/>
      <c r="O92" s="11"/>
      <c r="P92" s="34"/>
      <c r="Q92" s="11"/>
      <c r="R92" s="11"/>
      <c r="S92" s="34"/>
      <c r="T92" s="11"/>
      <c r="U92" s="270"/>
      <c r="V92" s="11"/>
      <c r="W92" s="11"/>
      <c r="X92" s="11"/>
      <c r="Y92" s="11"/>
      <c r="Z92" s="11"/>
      <c r="AA92" s="34"/>
      <c r="AB92" s="34"/>
      <c r="AC92" s="34"/>
      <c r="AD92" s="34"/>
      <c r="AE92" s="34"/>
      <c r="AF92" s="34"/>
      <c r="AG92" s="34"/>
    </row>
    <row r="93" spans="1:33" s="33" customFormat="1" ht="24" customHeight="1" x14ac:dyDescent="0.25">
      <c r="A93" s="2"/>
      <c r="B93" s="121"/>
      <c r="C93" s="99" t="s">
        <v>593</v>
      </c>
      <c r="D93" s="150"/>
      <c r="E93" s="150"/>
      <c r="F93" s="150"/>
      <c r="G93" s="150"/>
      <c r="H93" s="115">
        <v>100</v>
      </c>
      <c r="I93" s="115">
        <v>60</v>
      </c>
      <c r="J93" s="99"/>
      <c r="K93" s="2"/>
      <c r="L93" s="21"/>
      <c r="N93" s="11"/>
      <c r="O93" s="11"/>
      <c r="P93" s="34"/>
      <c r="Q93" s="11"/>
      <c r="R93" s="11"/>
      <c r="S93" s="34"/>
      <c r="T93" s="11"/>
      <c r="U93" s="270"/>
      <c r="V93" s="11"/>
      <c r="W93" s="11"/>
      <c r="X93" s="11"/>
      <c r="Y93" s="11"/>
      <c r="Z93" s="11"/>
      <c r="AA93" s="34"/>
      <c r="AB93" s="34"/>
      <c r="AC93" s="34"/>
      <c r="AD93" s="34"/>
      <c r="AE93" s="34"/>
      <c r="AF93" s="34"/>
      <c r="AG93" s="34"/>
    </row>
    <row r="94" spans="1:33" s="33" customFormat="1" ht="24" customHeight="1" x14ac:dyDescent="0.25">
      <c r="A94" s="2"/>
      <c r="B94" s="121"/>
      <c r="C94" s="99" t="s">
        <v>585</v>
      </c>
      <c r="D94" s="150"/>
      <c r="E94" s="150"/>
      <c r="F94" s="150"/>
      <c r="G94" s="150"/>
      <c r="H94" s="115">
        <v>160</v>
      </c>
      <c r="I94" s="115">
        <v>100</v>
      </c>
      <c r="J94" s="99"/>
      <c r="K94" s="2"/>
      <c r="L94" s="21"/>
      <c r="N94" s="11"/>
      <c r="O94" s="11"/>
      <c r="P94" s="34"/>
      <c r="Q94" s="11"/>
      <c r="R94" s="11"/>
      <c r="S94" s="34"/>
      <c r="T94" s="11"/>
      <c r="U94" s="270"/>
      <c r="V94" s="11"/>
      <c r="W94" s="11"/>
      <c r="X94" s="11"/>
      <c r="Y94" s="11"/>
      <c r="Z94" s="11"/>
      <c r="AA94" s="34"/>
      <c r="AB94" s="34"/>
      <c r="AC94" s="34"/>
      <c r="AD94" s="34"/>
      <c r="AE94" s="34"/>
      <c r="AF94" s="34"/>
      <c r="AG94" s="34"/>
    </row>
    <row r="95" spans="1:33" s="33" customFormat="1" ht="24" customHeight="1" x14ac:dyDescent="0.25">
      <c r="A95" s="2"/>
      <c r="B95" s="121"/>
      <c r="C95" s="99" t="s">
        <v>586</v>
      </c>
      <c r="D95" s="150"/>
      <c r="E95" s="150"/>
      <c r="F95" s="150"/>
      <c r="G95" s="150"/>
      <c r="H95" s="115">
        <v>200</v>
      </c>
      <c r="I95" s="115">
        <v>120</v>
      </c>
      <c r="J95" s="99"/>
      <c r="K95" s="2"/>
      <c r="L95" s="21"/>
      <c r="N95" s="11"/>
      <c r="O95" s="11"/>
      <c r="P95" s="34"/>
      <c r="Q95" s="11"/>
      <c r="R95" s="11"/>
      <c r="S95" s="34"/>
      <c r="T95" s="11"/>
      <c r="U95" s="270"/>
      <c r="V95" s="11"/>
      <c r="W95" s="11"/>
      <c r="X95" s="11"/>
      <c r="Y95" s="11"/>
      <c r="Z95" s="11"/>
      <c r="AA95" s="34"/>
      <c r="AB95" s="34"/>
      <c r="AC95" s="34"/>
      <c r="AD95" s="34"/>
      <c r="AE95" s="34"/>
      <c r="AF95" s="34"/>
      <c r="AG95" s="34"/>
    </row>
    <row r="96" spans="1:33" s="33" customFormat="1" ht="24" customHeight="1" x14ac:dyDescent="0.25">
      <c r="A96" s="2"/>
      <c r="B96" s="121"/>
      <c r="C96" s="99" t="s">
        <v>587</v>
      </c>
      <c r="D96" s="150"/>
      <c r="E96" s="150"/>
      <c r="F96" s="150"/>
      <c r="G96" s="150"/>
      <c r="H96" s="115"/>
      <c r="I96" s="115"/>
      <c r="J96" s="99"/>
      <c r="K96" s="2"/>
      <c r="L96" s="21"/>
      <c r="N96" s="11"/>
      <c r="O96" s="11"/>
      <c r="P96" s="34"/>
      <c r="Q96" s="11"/>
      <c r="R96" s="11"/>
      <c r="S96" s="34"/>
      <c r="T96" s="11"/>
      <c r="U96" s="270"/>
      <c r="V96" s="11"/>
      <c r="W96" s="11"/>
      <c r="X96" s="11"/>
      <c r="Y96" s="11"/>
      <c r="Z96" s="11"/>
      <c r="AA96" s="34"/>
      <c r="AB96" s="34"/>
      <c r="AC96" s="34"/>
      <c r="AD96" s="34"/>
      <c r="AE96" s="34"/>
      <c r="AF96" s="34"/>
      <c r="AG96" s="34"/>
    </row>
    <row r="97" spans="1:33" s="33" customFormat="1" ht="24" customHeight="1" x14ac:dyDescent="0.25">
      <c r="A97" s="2"/>
      <c r="B97" s="121"/>
      <c r="C97" s="99"/>
      <c r="D97" s="150"/>
      <c r="E97" s="150"/>
      <c r="F97" s="150"/>
      <c r="G97" s="150"/>
      <c r="H97" s="115"/>
      <c r="I97" s="115"/>
      <c r="J97" s="99"/>
      <c r="K97" s="2"/>
      <c r="L97" s="21"/>
      <c r="N97" s="11"/>
      <c r="O97" s="11"/>
      <c r="P97" s="34"/>
      <c r="Q97" s="11"/>
      <c r="R97" s="11"/>
      <c r="S97" s="34"/>
      <c r="T97" s="11"/>
      <c r="U97" s="270"/>
      <c r="V97" s="11"/>
      <c r="W97" s="11"/>
      <c r="X97" s="11"/>
      <c r="Y97" s="11"/>
      <c r="Z97" s="11"/>
      <c r="AA97" s="34"/>
      <c r="AB97" s="34"/>
      <c r="AC97" s="34"/>
      <c r="AD97" s="34"/>
      <c r="AE97" s="34"/>
      <c r="AF97" s="34"/>
      <c r="AG97" s="34"/>
    </row>
    <row r="98" spans="1:33" s="33" customFormat="1" ht="24" customHeight="1" x14ac:dyDescent="0.25">
      <c r="A98" s="2"/>
      <c r="B98" s="121"/>
      <c r="C98" s="625" t="s">
        <v>594</v>
      </c>
      <c r="D98" s="625"/>
      <c r="E98" s="625"/>
      <c r="F98" s="625"/>
      <c r="G98" s="625"/>
      <c r="H98" s="625"/>
      <c r="I98" s="625"/>
      <c r="J98" s="625"/>
      <c r="K98" s="625"/>
      <c r="L98" s="626"/>
      <c r="N98" s="11"/>
      <c r="O98" s="11"/>
      <c r="P98" s="34"/>
      <c r="Q98" s="11"/>
      <c r="R98" s="11"/>
      <c r="S98" s="34"/>
      <c r="T98" s="11"/>
      <c r="U98" s="270"/>
      <c r="V98" s="11"/>
      <c r="W98" s="11"/>
      <c r="X98" s="11"/>
      <c r="Y98" s="11"/>
      <c r="Z98" s="11"/>
      <c r="AA98" s="34"/>
      <c r="AB98" s="34"/>
      <c r="AC98" s="34"/>
      <c r="AD98" s="34"/>
      <c r="AE98" s="34"/>
      <c r="AF98" s="34"/>
      <c r="AG98" s="34"/>
    </row>
    <row r="99" spans="1:33" s="33" customFormat="1" ht="24" customHeight="1" x14ac:dyDescent="0.25">
      <c r="A99" s="2"/>
      <c r="B99" s="121"/>
      <c r="C99" s="99"/>
      <c r="D99" s="150"/>
      <c r="E99" s="150"/>
      <c r="F99" s="150"/>
      <c r="G99" s="150"/>
      <c r="H99" s="115"/>
      <c r="I99" s="115"/>
      <c r="J99" s="99"/>
      <c r="K99" s="2"/>
      <c r="L99" s="21"/>
      <c r="N99" s="11"/>
      <c r="O99" s="11"/>
      <c r="P99" s="34"/>
      <c r="Q99" s="11"/>
      <c r="R99" s="11"/>
      <c r="S99" s="34"/>
      <c r="T99" s="11"/>
      <c r="U99" s="270"/>
      <c r="V99" s="11"/>
      <c r="W99" s="11"/>
      <c r="X99" s="11"/>
      <c r="Y99" s="11"/>
      <c r="Z99" s="11"/>
      <c r="AA99" s="34"/>
      <c r="AB99" s="34"/>
      <c r="AC99" s="34"/>
      <c r="AD99" s="34"/>
      <c r="AE99" s="34"/>
      <c r="AF99" s="34"/>
      <c r="AG99" s="34"/>
    </row>
    <row r="100" spans="1:33" s="33" customFormat="1" ht="24" customHeight="1" x14ac:dyDescent="0.25">
      <c r="A100" s="2"/>
      <c r="B100" s="121"/>
      <c r="C100" s="99" t="s">
        <v>595</v>
      </c>
      <c r="D100" s="150"/>
      <c r="E100" s="150"/>
      <c r="F100" s="150"/>
      <c r="G100" s="150"/>
      <c r="H100" s="115">
        <v>560</v>
      </c>
      <c r="I100" s="115">
        <v>360</v>
      </c>
      <c r="J100" s="99"/>
      <c r="K100" s="2"/>
      <c r="L100" s="21"/>
      <c r="N100" s="11"/>
      <c r="O100" s="11"/>
      <c r="P100" s="34"/>
      <c r="Q100" s="11"/>
      <c r="R100" s="11"/>
      <c r="S100" s="34"/>
      <c r="T100" s="11"/>
      <c r="U100" s="270"/>
      <c r="V100" s="11"/>
      <c r="W100" s="11"/>
      <c r="X100" s="11"/>
      <c r="Y100" s="11"/>
      <c r="Z100" s="11"/>
      <c r="AA100" s="34"/>
      <c r="AB100" s="34"/>
      <c r="AC100" s="34"/>
      <c r="AD100" s="34"/>
      <c r="AE100" s="34"/>
      <c r="AF100" s="34"/>
      <c r="AG100" s="34"/>
    </row>
    <row r="101" spans="1:33" s="33" customFormat="1" ht="24" customHeight="1" x14ac:dyDescent="0.25">
      <c r="A101" s="2"/>
      <c r="B101" s="121"/>
      <c r="C101" s="99" t="s">
        <v>596</v>
      </c>
      <c r="D101" s="150"/>
      <c r="E101" s="150"/>
      <c r="F101" s="150"/>
      <c r="G101" s="150"/>
      <c r="H101" s="115">
        <v>1680</v>
      </c>
      <c r="I101" s="115">
        <v>1180</v>
      </c>
      <c r="J101" s="99"/>
      <c r="K101" s="2"/>
      <c r="L101" s="21"/>
      <c r="N101" s="11"/>
      <c r="O101" s="11"/>
      <c r="P101" s="34"/>
      <c r="Q101" s="11"/>
      <c r="R101" s="11"/>
      <c r="S101" s="34"/>
      <c r="T101" s="11"/>
      <c r="U101" s="270"/>
      <c r="V101" s="11"/>
      <c r="W101" s="11"/>
      <c r="X101" s="11"/>
      <c r="Y101" s="11"/>
      <c r="Z101" s="11"/>
      <c r="AA101" s="34"/>
      <c r="AB101" s="34"/>
      <c r="AC101" s="34"/>
      <c r="AD101" s="34"/>
      <c r="AE101" s="34"/>
      <c r="AF101" s="34"/>
      <c r="AG101" s="34"/>
    </row>
    <row r="102" spans="1:33" s="33" customFormat="1" ht="24" customHeight="1" x14ac:dyDescent="0.25">
      <c r="A102" s="2"/>
      <c r="B102" s="121"/>
      <c r="C102" s="99"/>
      <c r="D102" s="150"/>
      <c r="E102" s="150"/>
      <c r="F102" s="150"/>
      <c r="G102" s="150"/>
      <c r="H102" s="115"/>
      <c r="I102" s="115"/>
      <c r="J102" s="99"/>
      <c r="K102" s="2"/>
      <c r="L102" s="21"/>
      <c r="N102" s="11"/>
      <c r="O102" s="11"/>
      <c r="P102" s="34"/>
      <c r="Q102" s="11"/>
      <c r="R102" s="11"/>
      <c r="S102" s="34"/>
      <c r="T102" s="11"/>
      <c r="U102" s="270"/>
      <c r="V102" s="11"/>
      <c r="W102" s="11"/>
      <c r="X102" s="11"/>
      <c r="Y102" s="11"/>
      <c r="Z102" s="11"/>
      <c r="AA102" s="34"/>
      <c r="AB102" s="34"/>
      <c r="AC102" s="34"/>
      <c r="AD102" s="34"/>
      <c r="AE102" s="34"/>
      <c r="AF102" s="34"/>
      <c r="AG102" s="34"/>
    </row>
    <row r="103" spans="1:33" s="33" customFormat="1" ht="24" customHeight="1" thickBot="1" x14ac:dyDescent="0.3">
      <c r="A103" s="2"/>
      <c r="B103" s="229"/>
      <c r="C103" s="104"/>
      <c r="D103" s="230"/>
      <c r="E103" s="230"/>
      <c r="F103" s="230"/>
      <c r="G103" s="230"/>
      <c r="H103" s="231"/>
      <c r="I103" s="231"/>
      <c r="J103" s="104"/>
      <c r="K103" s="22"/>
      <c r="L103" s="23"/>
      <c r="N103" s="11"/>
      <c r="O103" s="11"/>
      <c r="P103" s="34"/>
      <c r="Q103" s="11"/>
      <c r="R103" s="11"/>
      <c r="S103" s="34"/>
      <c r="T103" s="11"/>
      <c r="U103" s="270"/>
      <c r="V103" s="11"/>
      <c r="W103" s="11"/>
      <c r="X103" s="11"/>
      <c r="Y103" s="11"/>
      <c r="Z103" s="11"/>
      <c r="AA103" s="34"/>
      <c r="AB103" s="34"/>
      <c r="AC103" s="34"/>
      <c r="AD103" s="34"/>
      <c r="AE103" s="34"/>
      <c r="AF103" s="34"/>
      <c r="AG103" s="34"/>
    </row>
  </sheetData>
  <mergeCells count="32">
    <mergeCell ref="B32:C32"/>
    <mergeCell ref="B33:C33"/>
    <mergeCell ref="B22:C22"/>
    <mergeCell ref="B23:C23"/>
    <mergeCell ref="B25:C25"/>
    <mergeCell ref="B27:C27"/>
    <mergeCell ref="B28:C28"/>
    <mergeCell ref="B29:C29"/>
    <mergeCell ref="C98:L98"/>
    <mergeCell ref="B7:C7"/>
    <mergeCell ref="B8:C8"/>
    <mergeCell ref="B10:C10"/>
    <mergeCell ref="B12:C12"/>
    <mergeCell ref="B13:C13"/>
    <mergeCell ref="B14:C14"/>
    <mergeCell ref="B16:C16"/>
    <mergeCell ref="B18:C18"/>
    <mergeCell ref="B20:C20"/>
    <mergeCell ref="C35:K35"/>
    <mergeCell ref="C67:L67"/>
    <mergeCell ref="C69:G69"/>
    <mergeCell ref="C86:L86"/>
    <mergeCell ref="B30:C30"/>
    <mergeCell ref="B31:C31"/>
    <mergeCell ref="B21:C21"/>
    <mergeCell ref="B24:C24"/>
    <mergeCell ref="B26:C26"/>
    <mergeCell ref="B11:C11"/>
    <mergeCell ref="B9:C9"/>
    <mergeCell ref="B17:C17"/>
    <mergeCell ref="B15:C15"/>
    <mergeCell ref="B19:C19"/>
  </mergeCells>
  <printOptions horizontalCentered="1"/>
  <pageMargins left="0.70866141732283472" right="0.51181102362204722" top="0.59055118110236227" bottom="0.39370078740157483" header="0.19685039370078741" footer="0.11811023622047245"/>
  <pageSetup scale="85" fitToHeight="0" orientation="portrait" r:id="rId1"/>
  <headerFooter>
    <oddHeader>&amp;LENVASES DE CULTIVO&amp;R"El Origen"</oddHeader>
    <oddFooter>&amp;R&amp;D</oddFooter>
  </headerFooter>
  <rowBreaks count="1" manualBreakCount="1">
    <brk id="34" max="1638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7030A0"/>
    <pageSetUpPr fitToPage="1"/>
  </sheetPr>
  <dimension ref="A1:AM104"/>
  <sheetViews>
    <sheetView topLeftCell="A8" zoomScale="90" zoomScaleNormal="90" workbookViewId="0">
      <selection activeCell="D38" sqref="D38"/>
    </sheetView>
  </sheetViews>
  <sheetFormatPr baseColWidth="10" defaultColWidth="11.42578125" defaultRowHeight="24" customHeight="1" x14ac:dyDescent="0.25"/>
  <cols>
    <col min="1" max="1" width="14.7109375" style="2" customWidth="1"/>
    <col min="2" max="2" width="2.28515625" style="99" customWidth="1"/>
    <col min="3" max="3" width="36.5703125" style="99" customWidth="1"/>
    <col min="4" max="6" width="4.7109375" style="150" customWidth="1"/>
    <col min="7" max="7" width="2.7109375" style="150" customWidth="1"/>
    <col min="8" max="9" width="11.7109375" style="115" customWidth="1"/>
    <col min="10" max="10" width="10.7109375" style="99" customWidth="1"/>
    <col min="11" max="12" width="10.7109375" style="2" customWidth="1"/>
    <col min="13" max="13" width="1.7109375" style="33" hidden="1" customWidth="1"/>
    <col min="14" max="15" width="12.7109375" style="11" hidden="1" customWidth="1"/>
    <col min="16" max="16" width="1.7109375" style="34" hidden="1" customWidth="1"/>
    <col min="17" max="18" width="12.7109375" style="11" hidden="1" customWidth="1"/>
    <col min="19" max="19" width="1.7109375" style="34" customWidth="1"/>
    <col min="20" max="20" width="16.140625" style="485" customWidth="1"/>
    <col min="21" max="21" width="16.140625" style="11" customWidth="1"/>
    <col min="22" max="22" width="16.140625" style="270" hidden="1" customWidth="1"/>
    <col min="23" max="27" width="16.140625" style="11" hidden="1" customWidth="1"/>
    <col min="28" max="32" width="11.42578125" style="34" hidden="1" customWidth="1"/>
    <col min="33" max="33" width="21" style="34" hidden="1" customWidth="1"/>
    <col min="34" max="36" width="0" style="34" hidden="1" customWidth="1"/>
    <col min="37" max="16384" width="11.42578125" style="34"/>
  </cols>
  <sheetData>
    <row r="1" spans="1:37" ht="24" customHeight="1" x14ac:dyDescent="0.25">
      <c r="Q1" s="11" t="s">
        <v>288</v>
      </c>
    </row>
    <row r="2" spans="1:37" ht="24" customHeight="1" x14ac:dyDescent="0.25">
      <c r="O2" s="198"/>
      <c r="T2" s="487">
        <v>45405</v>
      </c>
      <c r="U2" s="413">
        <v>45369</v>
      </c>
      <c r="V2" s="457">
        <v>45298</v>
      </c>
      <c r="W2" s="167">
        <v>45276</v>
      </c>
      <c r="X2" s="167">
        <v>45263</v>
      </c>
      <c r="Y2" s="167">
        <v>45226</v>
      </c>
      <c r="Z2" s="167">
        <v>45158</v>
      </c>
      <c r="AA2" s="167"/>
    </row>
    <row r="3" spans="1:37" ht="24" customHeight="1" thickBot="1" x14ac:dyDescent="0.3">
      <c r="N3" s="14" t="s">
        <v>233</v>
      </c>
      <c r="O3" s="14" t="s">
        <v>234</v>
      </c>
      <c r="P3" s="35"/>
      <c r="Q3" s="11" t="s">
        <v>233</v>
      </c>
      <c r="R3" s="11" t="s">
        <v>234</v>
      </c>
      <c r="S3" s="35"/>
      <c r="T3" s="488" t="s">
        <v>904</v>
      </c>
      <c r="U3" s="414" t="s">
        <v>858</v>
      </c>
      <c r="V3" s="458" t="s">
        <v>858</v>
      </c>
      <c r="W3" s="250">
        <v>0.25</v>
      </c>
      <c r="X3" s="250">
        <v>0.2</v>
      </c>
      <c r="Y3" s="250">
        <v>0.25</v>
      </c>
      <c r="Z3" s="250">
        <v>0.25</v>
      </c>
      <c r="AA3" s="37"/>
    </row>
    <row r="4" spans="1:37" ht="24.95" customHeight="1" thickBot="1" x14ac:dyDescent="0.3">
      <c r="B4" s="390"/>
      <c r="C4" s="389"/>
      <c r="D4" s="389"/>
      <c r="E4" s="389"/>
      <c r="F4" s="389"/>
      <c r="G4" s="389"/>
      <c r="H4" s="389"/>
      <c r="I4" s="389"/>
      <c r="J4" s="382" t="s">
        <v>604</v>
      </c>
      <c r="K4" s="389"/>
      <c r="L4" s="391"/>
      <c r="N4" s="141">
        <v>1</v>
      </c>
      <c r="O4" s="141">
        <v>1</v>
      </c>
      <c r="P4" s="41"/>
      <c r="Q4" s="141">
        <v>2.2000000000000002</v>
      </c>
      <c r="R4" s="141">
        <v>1.4</v>
      </c>
      <c r="S4" s="41"/>
      <c r="T4" s="490" t="s">
        <v>235</v>
      </c>
      <c r="U4" s="415" t="s">
        <v>235</v>
      </c>
      <c r="V4" s="459" t="s">
        <v>235</v>
      </c>
      <c r="W4" s="43" t="s">
        <v>235</v>
      </c>
      <c r="X4" s="43" t="s">
        <v>235</v>
      </c>
      <c r="Y4" s="43" t="s">
        <v>235</v>
      </c>
      <c r="Z4" s="43" t="s">
        <v>235</v>
      </c>
      <c r="AA4" s="43" t="s">
        <v>235</v>
      </c>
    </row>
    <row r="5" spans="1:37" ht="8.1" customHeight="1" x14ac:dyDescent="0.35">
      <c r="B5" s="506"/>
      <c r="C5" s="140"/>
      <c r="D5" s="151"/>
      <c r="E5" s="151"/>
      <c r="F5" s="151"/>
      <c r="G5" s="151"/>
      <c r="J5" s="101"/>
      <c r="K5" s="101"/>
      <c r="L5" s="507"/>
      <c r="M5" s="34"/>
      <c r="N5" s="13"/>
      <c r="O5" s="13"/>
      <c r="P5" s="143"/>
      <c r="Q5" s="13"/>
      <c r="R5" s="13"/>
      <c r="S5" s="143"/>
      <c r="T5" s="489"/>
      <c r="U5" s="416"/>
      <c r="V5" s="460"/>
      <c r="W5" s="144"/>
      <c r="X5" s="144"/>
      <c r="Y5" s="144"/>
      <c r="Z5" s="144"/>
      <c r="AA5" s="144"/>
    </row>
    <row r="6" spans="1:37" ht="15" customHeight="1" x14ac:dyDescent="0.25">
      <c r="B6" s="160"/>
      <c r="C6" s="101"/>
      <c r="D6" s="388" t="s">
        <v>623</v>
      </c>
      <c r="E6" s="388" t="s">
        <v>624</v>
      </c>
      <c r="F6" s="388" t="s">
        <v>625</v>
      </c>
      <c r="G6" s="157"/>
      <c r="J6" s="101"/>
      <c r="K6" s="45"/>
      <c r="L6" s="161"/>
      <c r="M6" s="47"/>
      <c r="N6" s="142">
        <v>1</v>
      </c>
      <c r="O6" s="142">
        <v>1</v>
      </c>
      <c r="P6" s="48"/>
      <c r="Q6" s="142">
        <v>2.2000000000000002</v>
      </c>
      <c r="R6" s="494">
        <v>1.4</v>
      </c>
      <c r="S6" s="48"/>
      <c r="T6" s="491" t="s">
        <v>235</v>
      </c>
      <c r="U6" s="417" t="s">
        <v>235</v>
      </c>
      <c r="V6" s="461" t="s">
        <v>235</v>
      </c>
      <c r="W6" s="49" t="s">
        <v>235</v>
      </c>
      <c r="X6" s="49" t="s">
        <v>235</v>
      </c>
      <c r="Y6" s="49" t="s">
        <v>235</v>
      </c>
      <c r="Z6" s="49" t="s">
        <v>235</v>
      </c>
      <c r="AA6" s="49" t="s">
        <v>235</v>
      </c>
    </row>
    <row r="7" spans="1:37" ht="21.95" customHeight="1" x14ac:dyDescent="0.25">
      <c r="A7" s="2" t="s">
        <v>634</v>
      </c>
      <c r="B7" s="627" t="s">
        <v>610</v>
      </c>
      <c r="C7" s="628"/>
      <c r="D7" s="152">
        <v>12</v>
      </c>
      <c r="E7" s="152">
        <v>11.5</v>
      </c>
      <c r="F7" s="152">
        <v>8</v>
      </c>
      <c r="G7" s="152"/>
      <c r="H7" s="116">
        <f t="shared" ref="H7:I34" si="0">MROUND(N7+4.7,10)</f>
        <v>60</v>
      </c>
      <c r="I7" s="117">
        <f t="shared" si="0"/>
        <v>40</v>
      </c>
      <c r="J7" s="212"/>
      <c r="K7" s="60"/>
      <c r="L7" s="418"/>
      <c r="N7" s="13">
        <f>Q7*$N$6</f>
        <v>56.1</v>
      </c>
      <c r="O7" s="13">
        <f>R7*$O$6</f>
        <v>35.699999999999996</v>
      </c>
      <c r="P7" s="51"/>
      <c r="Q7" s="13">
        <f t="shared" ref="Q7:Q52" si="1">T7*2.2</f>
        <v>56.1</v>
      </c>
      <c r="R7" s="13">
        <f t="shared" ref="R7:R52" si="2">T7*1.4</f>
        <v>35.699999999999996</v>
      </c>
      <c r="S7" s="51"/>
      <c r="T7" s="190">
        <v>25.5</v>
      </c>
      <c r="U7" s="412">
        <v>25.5</v>
      </c>
      <c r="V7" s="269">
        <v>22</v>
      </c>
      <c r="W7" s="53">
        <v>17.578125</v>
      </c>
      <c r="X7" s="53">
        <v>14.0625</v>
      </c>
      <c r="Y7" s="53">
        <v>11.71875</v>
      </c>
      <c r="Z7" s="53">
        <f>AA7*1.25</f>
        <v>9.375</v>
      </c>
      <c r="AA7" s="53">
        <v>7.5</v>
      </c>
      <c r="AB7" s="34">
        <f>T7/V7</f>
        <v>1.1590909090909092</v>
      </c>
      <c r="AK7" s="34">
        <f>T7/U7</f>
        <v>1</v>
      </c>
    </row>
    <row r="8" spans="1:37" ht="21.95" customHeight="1" x14ac:dyDescent="0.25">
      <c r="A8" s="2" t="s">
        <v>622</v>
      </c>
      <c r="B8" s="627" t="s">
        <v>633</v>
      </c>
      <c r="C8" s="628"/>
      <c r="D8" s="153">
        <v>17</v>
      </c>
      <c r="E8" s="153">
        <v>17</v>
      </c>
      <c r="F8" s="153">
        <v>12.5</v>
      </c>
      <c r="G8" s="153"/>
      <c r="H8" s="116">
        <f t="shared" si="0"/>
        <v>300</v>
      </c>
      <c r="I8" s="117">
        <f t="shared" si="0"/>
        <v>190</v>
      </c>
      <c r="J8" s="107"/>
      <c r="L8" s="21"/>
      <c r="N8" s="13">
        <f>Q8*$N$6</f>
        <v>296.89</v>
      </c>
      <c r="O8" s="13">
        <f>R8*$O$6</f>
        <v>188.92999999999998</v>
      </c>
      <c r="P8" s="51"/>
      <c r="Q8" s="13">
        <f t="shared" si="1"/>
        <v>296.89</v>
      </c>
      <c r="R8" s="13">
        <f t="shared" si="2"/>
        <v>188.92999999999998</v>
      </c>
      <c r="S8" s="51"/>
      <c r="T8" s="190">
        <v>134.94999999999999</v>
      </c>
      <c r="U8" s="412">
        <v>134.94999999999999</v>
      </c>
      <c r="V8" s="269">
        <v>106.65</v>
      </c>
      <c r="W8" s="53">
        <v>115.6640625</v>
      </c>
      <c r="X8" s="53">
        <v>92.53125</v>
      </c>
      <c r="Y8" s="53">
        <v>77.109375</v>
      </c>
      <c r="Z8" s="53">
        <f t="shared" ref="Z8:Z52" si="3">AA8*1.25</f>
        <v>61.6875</v>
      </c>
      <c r="AA8" s="53">
        <v>49.35</v>
      </c>
      <c r="AB8" s="34">
        <f t="shared" ref="AB8:AB34" si="4">T8/V8</f>
        <v>1.265353961556493</v>
      </c>
      <c r="AE8" s="34" t="s">
        <v>767</v>
      </c>
      <c r="AF8" s="34">
        <v>15</v>
      </c>
      <c r="AK8" s="34">
        <f t="shared" ref="AK8:AK52" si="5">T8/U8</f>
        <v>1</v>
      </c>
    </row>
    <row r="9" spans="1:37" ht="21.95" customHeight="1" x14ac:dyDescent="0.25">
      <c r="A9" s="2" t="s">
        <v>622</v>
      </c>
      <c r="B9" s="623" t="s">
        <v>880</v>
      </c>
      <c r="C9" s="624"/>
      <c r="D9" s="463">
        <v>17</v>
      </c>
      <c r="E9" s="463">
        <v>17</v>
      </c>
      <c r="F9" s="463">
        <v>12.5</v>
      </c>
      <c r="G9" s="463"/>
      <c r="H9" s="464">
        <f t="shared" si="0"/>
        <v>290</v>
      </c>
      <c r="I9" s="117">
        <f t="shared" si="0"/>
        <v>190</v>
      </c>
      <c r="J9" s="107"/>
      <c r="L9" s="21"/>
      <c r="N9" s="13">
        <f>Q9*$N$6</f>
        <v>287.21000000000004</v>
      </c>
      <c r="O9" s="13">
        <f>R9*$O$6</f>
        <v>182.77</v>
      </c>
      <c r="P9" s="51"/>
      <c r="Q9" s="13">
        <f t="shared" si="1"/>
        <v>287.21000000000004</v>
      </c>
      <c r="R9" s="13">
        <f t="shared" si="2"/>
        <v>182.77</v>
      </c>
      <c r="S9" s="51"/>
      <c r="T9" s="190">
        <v>130.55000000000001</v>
      </c>
      <c r="U9" s="412">
        <v>130.55000000000001</v>
      </c>
      <c r="V9" s="269"/>
      <c r="W9" s="53">
        <v>115.6640625</v>
      </c>
      <c r="X9" s="53">
        <v>92.53125</v>
      </c>
      <c r="Y9" s="53">
        <v>77.109375</v>
      </c>
      <c r="Z9" s="53">
        <f t="shared" si="3"/>
        <v>61.6875</v>
      </c>
      <c r="AA9" s="53">
        <v>49.35</v>
      </c>
      <c r="AB9" s="34" t="e">
        <f t="shared" si="4"/>
        <v>#DIV/0!</v>
      </c>
      <c r="AE9" s="34" t="s">
        <v>767</v>
      </c>
      <c r="AF9" s="34">
        <v>15</v>
      </c>
      <c r="AK9" s="34">
        <f t="shared" si="5"/>
        <v>1</v>
      </c>
    </row>
    <row r="10" spans="1:37" ht="21.95" customHeight="1" x14ac:dyDescent="0.25">
      <c r="A10" s="2" t="s">
        <v>622</v>
      </c>
      <c r="B10" s="627" t="s">
        <v>611</v>
      </c>
      <c r="C10" s="628"/>
      <c r="D10" s="153">
        <v>17</v>
      </c>
      <c r="E10" s="153">
        <v>18</v>
      </c>
      <c r="F10" s="153">
        <v>14.5</v>
      </c>
      <c r="G10" s="153"/>
      <c r="H10" s="116">
        <f t="shared" si="0"/>
        <v>390</v>
      </c>
      <c r="I10" s="117">
        <f t="shared" si="0"/>
        <v>250</v>
      </c>
      <c r="J10" s="107"/>
      <c r="L10" s="21"/>
      <c r="N10" s="13">
        <f t="shared" ref="N10:N52" si="6">Q10*$N$6</f>
        <v>389.59800000000001</v>
      </c>
      <c r="O10" s="13">
        <f t="shared" ref="O10:O52" si="7">R10*$O$6</f>
        <v>247.92599999999999</v>
      </c>
      <c r="P10" s="51"/>
      <c r="Q10" s="13">
        <f t="shared" si="1"/>
        <v>389.59800000000001</v>
      </c>
      <c r="R10" s="13">
        <f t="shared" si="2"/>
        <v>247.92599999999999</v>
      </c>
      <c r="S10" s="51"/>
      <c r="T10" s="190">
        <v>177.09</v>
      </c>
      <c r="U10" s="412">
        <v>177.09</v>
      </c>
      <c r="V10" s="269">
        <v>139.99</v>
      </c>
      <c r="W10" s="53">
        <v>137.9296875</v>
      </c>
      <c r="X10" s="53">
        <v>110.34375</v>
      </c>
      <c r="Y10" s="53">
        <v>91.953125</v>
      </c>
      <c r="Z10" s="53">
        <f t="shared" si="3"/>
        <v>73.5625</v>
      </c>
      <c r="AA10" s="53">
        <v>58.85</v>
      </c>
      <c r="AB10" s="34">
        <f t="shared" si="4"/>
        <v>1.2650189299235659</v>
      </c>
      <c r="AE10" s="34" t="s">
        <v>768</v>
      </c>
      <c r="AF10" s="34">
        <v>20.85</v>
      </c>
      <c r="AK10" s="34">
        <f t="shared" si="5"/>
        <v>1</v>
      </c>
    </row>
    <row r="11" spans="1:37" ht="21.95" customHeight="1" x14ac:dyDescent="0.25">
      <c r="A11" s="2" t="s">
        <v>622</v>
      </c>
      <c r="B11" s="623" t="s">
        <v>879</v>
      </c>
      <c r="C11" s="624"/>
      <c r="D11" s="463">
        <v>17</v>
      </c>
      <c r="E11" s="463">
        <v>18</v>
      </c>
      <c r="F11" s="463">
        <v>14.5</v>
      </c>
      <c r="G11" s="463"/>
      <c r="H11" s="464">
        <f t="shared" si="0"/>
        <v>310</v>
      </c>
      <c r="I11" s="117">
        <f t="shared" si="0"/>
        <v>200</v>
      </c>
      <c r="J11" s="107"/>
      <c r="L11" s="21"/>
      <c r="N11" s="13">
        <f t="shared" si="6"/>
        <v>305.77800000000002</v>
      </c>
      <c r="O11" s="13">
        <f t="shared" si="7"/>
        <v>194.58600000000001</v>
      </c>
      <c r="P11" s="51"/>
      <c r="Q11" s="13">
        <f t="shared" si="1"/>
        <v>305.77800000000002</v>
      </c>
      <c r="R11" s="13">
        <f t="shared" si="2"/>
        <v>194.58600000000001</v>
      </c>
      <c r="S11" s="51"/>
      <c r="T11" s="190">
        <v>138.99</v>
      </c>
      <c r="U11" s="412">
        <v>138.99</v>
      </c>
      <c r="V11" s="269"/>
      <c r="W11" s="53">
        <v>137.9296875</v>
      </c>
      <c r="X11" s="53">
        <v>110.34375</v>
      </c>
      <c r="Y11" s="53">
        <v>91.953125</v>
      </c>
      <c r="Z11" s="53">
        <f t="shared" si="3"/>
        <v>73.5625</v>
      </c>
      <c r="AA11" s="53">
        <v>58.85</v>
      </c>
      <c r="AB11" s="34" t="e">
        <f t="shared" si="4"/>
        <v>#DIV/0!</v>
      </c>
      <c r="AE11" s="34" t="s">
        <v>768</v>
      </c>
      <c r="AF11" s="34">
        <v>20.85</v>
      </c>
      <c r="AK11" s="34">
        <f t="shared" si="5"/>
        <v>1</v>
      </c>
    </row>
    <row r="12" spans="1:37" ht="21.95" customHeight="1" x14ac:dyDescent="0.25">
      <c r="A12" s="2" t="s">
        <v>622</v>
      </c>
      <c r="B12" s="627" t="s">
        <v>618</v>
      </c>
      <c r="C12" s="628"/>
      <c r="D12" s="153">
        <v>18</v>
      </c>
      <c r="E12" s="153">
        <v>17</v>
      </c>
      <c r="F12" s="153">
        <v>14.5</v>
      </c>
      <c r="G12" s="153"/>
      <c r="H12" s="116">
        <f t="shared" si="0"/>
        <v>390</v>
      </c>
      <c r="I12" s="117">
        <f t="shared" si="0"/>
        <v>250</v>
      </c>
      <c r="J12" s="107"/>
      <c r="L12" s="21"/>
      <c r="N12" s="13">
        <f t="shared" si="6"/>
        <v>389.59800000000001</v>
      </c>
      <c r="O12" s="13">
        <f t="shared" si="7"/>
        <v>247.92599999999999</v>
      </c>
      <c r="P12" s="51"/>
      <c r="Q12" s="13">
        <f t="shared" si="1"/>
        <v>389.59800000000001</v>
      </c>
      <c r="R12" s="13">
        <f t="shared" si="2"/>
        <v>247.92599999999999</v>
      </c>
      <c r="S12" s="51"/>
      <c r="T12" s="190">
        <v>177.09</v>
      </c>
      <c r="U12" s="412">
        <v>177.09</v>
      </c>
      <c r="V12" s="269">
        <v>139.99</v>
      </c>
      <c r="W12" s="53">
        <v>137.9296875</v>
      </c>
      <c r="X12" s="53">
        <v>110.34375</v>
      </c>
      <c r="Y12" s="53">
        <v>91.953125</v>
      </c>
      <c r="Z12" s="53">
        <f t="shared" si="3"/>
        <v>73.5625</v>
      </c>
      <c r="AA12" s="53">
        <v>58.85</v>
      </c>
      <c r="AB12" s="34">
        <f t="shared" si="4"/>
        <v>1.2650189299235659</v>
      </c>
      <c r="AE12" s="34" t="s">
        <v>769</v>
      </c>
      <c r="AF12" s="34">
        <v>57</v>
      </c>
      <c r="AK12" s="34">
        <f t="shared" si="5"/>
        <v>1</v>
      </c>
    </row>
    <row r="13" spans="1:37" ht="21.95" customHeight="1" x14ac:dyDescent="0.25">
      <c r="A13" s="2" t="s">
        <v>622</v>
      </c>
      <c r="B13" s="627" t="s">
        <v>612</v>
      </c>
      <c r="C13" s="628"/>
      <c r="D13" s="153">
        <v>18</v>
      </c>
      <c r="E13" s="153">
        <v>21</v>
      </c>
      <c r="F13" s="153">
        <v>14.5</v>
      </c>
      <c r="G13" s="153"/>
      <c r="H13" s="116">
        <f t="shared" si="0"/>
        <v>490</v>
      </c>
      <c r="I13" s="117">
        <f t="shared" si="0"/>
        <v>310</v>
      </c>
      <c r="J13" s="107"/>
      <c r="L13" s="21"/>
      <c r="N13" s="13">
        <f t="shared" si="6"/>
        <v>480.81000000000006</v>
      </c>
      <c r="O13" s="13">
        <f t="shared" si="7"/>
        <v>305.96999999999997</v>
      </c>
      <c r="P13" s="51"/>
      <c r="Q13" s="13">
        <f t="shared" si="1"/>
        <v>480.81000000000006</v>
      </c>
      <c r="R13" s="13">
        <f t="shared" si="2"/>
        <v>305.96999999999997</v>
      </c>
      <c r="S13" s="51"/>
      <c r="T13" s="190">
        <v>218.55</v>
      </c>
      <c r="U13" s="412">
        <v>218.55</v>
      </c>
      <c r="V13" s="269">
        <v>172.73</v>
      </c>
      <c r="W13" s="53">
        <v>170.2734375</v>
      </c>
      <c r="X13" s="53">
        <v>136.21875</v>
      </c>
      <c r="Y13" s="53">
        <v>113.515625</v>
      </c>
      <c r="Z13" s="53">
        <f t="shared" si="3"/>
        <v>90.8125</v>
      </c>
      <c r="AA13" s="53">
        <v>72.650000000000006</v>
      </c>
      <c r="AB13" s="34">
        <f t="shared" si="4"/>
        <v>1.2652694957448041</v>
      </c>
      <c r="AE13" s="34" t="s">
        <v>770</v>
      </c>
      <c r="AF13" s="34">
        <v>90</v>
      </c>
      <c r="AK13" s="34">
        <f t="shared" si="5"/>
        <v>1</v>
      </c>
    </row>
    <row r="14" spans="1:37" ht="21.95" customHeight="1" x14ac:dyDescent="0.25">
      <c r="A14" s="2" t="s">
        <v>622</v>
      </c>
      <c r="B14" s="627" t="s">
        <v>619</v>
      </c>
      <c r="C14" s="628"/>
      <c r="D14" s="153">
        <v>21</v>
      </c>
      <c r="E14" s="153">
        <v>20</v>
      </c>
      <c r="F14" s="153">
        <v>15.5</v>
      </c>
      <c r="G14" s="153"/>
      <c r="H14" s="116">
        <f t="shared" si="0"/>
        <v>600</v>
      </c>
      <c r="I14" s="117">
        <f t="shared" si="0"/>
        <v>380</v>
      </c>
      <c r="J14" s="107"/>
      <c r="L14" s="21"/>
      <c r="N14" s="13">
        <f t="shared" si="6"/>
        <v>592.13</v>
      </c>
      <c r="O14" s="13">
        <f t="shared" si="7"/>
        <v>376.80999999999995</v>
      </c>
      <c r="P14" s="51"/>
      <c r="Q14" s="13">
        <f t="shared" si="1"/>
        <v>592.13</v>
      </c>
      <c r="R14" s="13">
        <f t="shared" si="2"/>
        <v>376.80999999999995</v>
      </c>
      <c r="S14" s="51"/>
      <c r="T14" s="190">
        <v>269.14999999999998</v>
      </c>
      <c r="U14" s="412">
        <v>269.14999999999998</v>
      </c>
      <c r="V14" s="269">
        <v>212.75</v>
      </c>
      <c r="W14" s="53">
        <v>209.8359375</v>
      </c>
      <c r="X14" s="53">
        <v>167.86875000000001</v>
      </c>
      <c r="Y14" s="53">
        <v>139.890625</v>
      </c>
      <c r="Z14" s="53">
        <f t="shared" si="3"/>
        <v>111.91249999999999</v>
      </c>
      <c r="AA14" s="53">
        <v>89.53</v>
      </c>
      <c r="AB14" s="34">
        <f t="shared" si="4"/>
        <v>1.2650998824911868</v>
      </c>
      <c r="AE14" s="34" t="s">
        <v>771</v>
      </c>
      <c r="AF14" s="34">
        <v>140</v>
      </c>
      <c r="AK14" s="34">
        <f t="shared" si="5"/>
        <v>1</v>
      </c>
    </row>
    <row r="15" spans="1:37" ht="21.95" customHeight="1" x14ac:dyDescent="0.25">
      <c r="A15" s="2" t="s">
        <v>622</v>
      </c>
      <c r="B15" s="623" t="s">
        <v>881</v>
      </c>
      <c r="C15" s="624"/>
      <c r="D15" s="463">
        <v>21</v>
      </c>
      <c r="E15" s="463">
        <v>20</v>
      </c>
      <c r="F15" s="463">
        <v>15.5</v>
      </c>
      <c r="G15" s="463"/>
      <c r="H15" s="464">
        <f t="shared" si="0"/>
        <v>480</v>
      </c>
      <c r="I15" s="117">
        <f t="shared" si="0"/>
        <v>310</v>
      </c>
      <c r="J15" s="107"/>
      <c r="L15" s="21"/>
      <c r="N15" s="13">
        <f t="shared" si="6"/>
        <v>474.43000000000006</v>
      </c>
      <c r="O15" s="13">
        <f t="shared" si="7"/>
        <v>301.90999999999997</v>
      </c>
      <c r="P15" s="51"/>
      <c r="Q15" s="13">
        <f t="shared" si="1"/>
        <v>474.43000000000006</v>
      </c>
      <c r="R15" s="13">
        <f t="shared" si="2"/>
        <v>301.90999999999997</v>
      </c>
      <c r="S15" s="51"/>
      <c r="T15" s="190">
        <v>215.65</v>
      </c>
      <c r="U15" s="412">
        <v>215.65</v>
      </c>
      <c r="V15" s="269"/>
      <c r="W15" s="53">
        <v>209.8359375</v>
      </c>
      <c r="X15" s="53">
        <v>167.86875000000001</v>
      </c>
      <c r="Y15" s="53">
        <v>139.890625</v>
      </c>
      <c r="Z15" s="53">
        <f t="shared" si="3"/>
        <v>111.91249999999999</v>
      </c>
      <c r="AA15" s="53">
        <v>89.53</v>
      </c>
      <c r="AB15" s="34" t="e">
        <f t="shared" si="4"/>
        <v>#DIV/0!</v>
      </c>
      <c r="AE15" s="34" t="s">
        <v>771</v>
      </c>
      <c r="AF15" s="34">
        <v>140</v>
      </c>
      <c r="AK15" s="34">
        <f t="shared" si="5"/>
        <v>1</v>
      </c>
    </row>
    <row r="16" spans="1:37" ht="21.95" customHeight="1" x14ac:dyDescent="0.25">
      <c r="A16" s="2" t="s">
        <v>622</v>
      </c>
      <c r="B16" s="627" t="s">
        <v>613</v>
      </c>
      <c r="C16" s="628"/>
      <c r="D16" s="153">
        <v>20</v>
      </c>
      <c r="E16" s="153">
        <v>24.5</v>
      </c>
      <c r="F16" s="153">
        <v>17.5</v>
      </c>
      <c r="G16" s="153"/>
      <c r="H16" s="116">
        <f t="shared" si="0"/>
        <v>760</v>
      </c>
      <c r="I16" s="117">
        <f t="shared" si="0"/>
        <v>490</v>
      </c>
      <c r="J16" s="107"/>
      <c r="L16" s="21"/>
      <c r="N16" s="13">
        <f t="shared" si="6"/>
        <v>758.53800000000012</v>
      </c>
      <c r="O16" s="13">
        <f t="shared" si="7"/>
        <v>482.70600000000002</v>
      </c>
      <c r="P16" s="51"/>
      <c r="Q16" s="13">
        <f t="shared" si="1"/>
        <v>758.53800000000012</v>
      </c>
      <c r="R16" s="13">
        <f t="shared" si="2"/>
        <v>482.70600000000002</v>
      </c>
      <c r="S16" s="51"/>
      <c r="T16" s="190">
        <v>344.79</v>
      </c>
      <c r="U16" s="412">
        <v>344.79</v>
      </c>
      <c r="V16" s="269">
        <v>272.55</v>
      </c>
      <c r="W16" s="53">
        <v>268.7109375</v>
      </c>
      <c r="X16" s="53">
        <v>214.96875</v>
      </c>
      <c r="Y16" s="53">
        <v>179.140625</v>
      </c>
      <c r="Z16" s="53">
        <f t="shared" si="3"/>
        <v>143.3125</v>
      </c>
      <c r="AA16" s="53">
        <v>114.65</v>
      </c>
      <c r="AB16" s="34">
        <f t="shared" si="4"/>
        <v>1.2650522839845899</v>
      </c>
      <c r="AE16" s="34" t="s">
        <v>772</v>
      </c>
      <c r="AF16" s="34">
        <v>211</v>
      </c>
      <c r="AK16" s="34">
        <f t="shared" si="5"/>
        <v>1</v>
      </c>
    </row>
    <row r="17" spans="1:37" ht="21.95" customHeight="1" x14ac:dyDescent="0.25">
      <c r="A17" s="2" t="s">
        <v>622</v>
      </c>
      <c r="B17" s="623" t="s">
        <v>882</v>
      </c>
      <c r="C17" s="624"/>
      <c r="D17" s="463">
        <v>20</v>
      </c>
      <c r="E17" s="463">
        <v>24.5</v>
      </c>
      <c r="F17" s="463">
        <v>17.5</v>
      </c>
      <c r="G17" s="463"/>
      <c r="H17" s="464">
        <f t="shared" si="0"/>
        <v>620</v>
      </c>
      <c r="I17" s="117">
        <f t="shared" si="0"/>
        <v>390</v>
      </c>
      <c r="J17" s="107"/>
      <c r="L17" s="21"/>
      <c r="N17" s="13">
        <f t="shared" si="6"/>
        <v>611.92999999999995</v>
      </c>
      <c r="O17" s="13">
        <f t="shared" si="7"/>
        <v>389.40999999999997</v>
      </c>
      <c r="P17" s="51"/>
      <c r="Q17" s="13">
        <f t="shared" si="1"/>
        <v>611.92999999999995</v>
      </c>
      <c r="R17" s="13">
        <f t="shared" si="2"/>
        <v>389.40999999999997</v>
      </c>
      <c r="S17" s="51"/>
      <c r="T17" s="190">
        <v>278.14999999999998</v>
      </c>
      <c r="U17" s="412">
        <v>278.14999999999998</v>
      </c>
      <c r="V17" s="269"/>
      <c r="W17" s="53">
        <v>268.7109375</v>
      </c>
      <c r="X17" s="53">
        <v>214.96875</v>
      </c>
      <c r="Y17" s="53">
        <v>179.140625</v>
      </c>
      <c r="Z17" s="53">
        <f t="shared" si="3"/>
        <v>143.3125</v>
      </c>
      <c r="AA17" s="53">
        <v>114.65</v>
      </c>
      <c r="AB17" s="34" t="e">
        <f t="shared" si="4"/>
        <v>#DIV/0!</v>
      </c>
      <c r="AE17" s="34" t="s">
        <v>772</v>
      </c>
      <c r="AF17" s="34">
        <v>211</v>
      </c>
      <c r="AK17" s="34">
        <f t="shared" si="5"/>
        <v>1</v>
      </c>
    </row>
    <row r="18" spans="1:37" ht="21.95" customHeight="1" x14ac:dyDescent="0.25">
      <c r="A18" s="2" t="s">
        <v>622</v>
      </c>
      <c r="B18" s="627" t="s">
        <v>620</v>
      </c>
      <c r="C18" s="628"/>
      <c r="D18" s="153">
        <v>24</v>
      </c>
      <c r="E18" s="153">
        <v>21</v>
      </c>
      <c r="F18" s="153">
        <v>16</v>
      </c>
      <c r="G18" s="153"/>
      <c r="H18" s="116">
        <f t="shared" si="0"/>
        <v>800</v>
      </c>
      <c r="I18" s="117">
        <f t="shared" si="0"/>
        <v>510</v>
      </c>
      <c r="J18" s="107"/>
      <c r="L18" s="21"/>
      <c r="N18" s="13">
        <f t="shared" si="6"/>
        <v>798.13800000000015</v>
      </c>
      <c r="O18" s="13">
        <f t="shared" si="7"/>
        <v>507.90600000000001</v>
      </c>
      <c r="P18" s="51"/>
      <c r="Q18" s="13">
        <f t="shared" si="1"/>
        <v>798.13800000000015</v>
      </c>
      <c r="R18" s="13">
        <f t="shared" si="2"/>
        <v>507.90600000000001</v>
      </c>
      <c r="S18" s="51"/>
      <c r="T18" s="190">
        <v>362.79</v>
      </c>
      <c r="U18" s="412">
        <v>362.79</v>
      </c>
      <c r="V18" s="269">
        <v>286.79000000000002</v>
      </c>
      <c r="W18" s="53">
        <v>282.8671875</v>
      </c>
      <c r="X18" s="53">
        <v>226.29374999999999</v>
      </c>
      <c r="Y18" s="53">
        <v>188.578125</v>
      </c>
      <c r="Z18" s="53">
        <f t="shared" si="3"/>
        <v>150.86250000000001</v>
      </c>
      <c r="AA18" s="53">
        <v>120.69</v>
      </c>
      <c r="AB18" s="34">
        <f t="shared" si="4"/>
        <v>1.2650022664667526</v>
      </c>
      <c r="AE18" s="34" t="s">
        <v>773</v>
      </c>
      <c r="AF18" s="34">
        <v>259</v>
      </c>
      <c r="AK18" s="34">
        <f t="shared" si="5"/>
        <v>1</v>
      </c>
    </row>
    <row r="19" spans="1:37" ht="21.95" customHeight="1" x14ac:dyDescent="0.25">
      <c r="A19" s="2" t="s">
        <v>622</v>
      </c>
      <c r="B19" s="623" t="s">
        <v>883</v>
      </c>
      <c r="C19" s="624"/>
      <c r="D19" s="463">
        <v>24</v>
      </c>
      <c r="E19" s="463">
        <v>21</v>
      </c>
      <c r="F19" s="463">
        <v>16</v>
      </c>
      <c r="G19" s="463"/>
      <c r="H19" s="464">
        <f t="shared" si="0"/>
        <v>640</v>
      </c>
      <c r="I19" s="117">
        <f t="shared" si="0"/>
        <v>410</v>
      </c>
      <c r="J19" s="107"/>
      <c r="L19" s="21"/>
      <c r="N19" s="13">
        <f t="shared" si="6"/>
        <v>639.73800000000006</v>
      </c>
      <c r="O19" s="13">
        <f t="shared" si="7"/>
        <v>407.10599999999999</v>
      </c>
      <c r="P19" s="51"/>
      <c r="Q19" s="13">
        <f t="shared" si="1"/>
        <v>639.73800000000006</v>
      </c>
      <c r="R19" s="13">
        <f t="shared" si="2"/>
        <v>407.10599999999999</v>
      </c>
      <c r="S19" s="51"/>
      <c r="T19" s="190">
        <v>290.79000000000002</v>
      </c>
      <c r="U19" s="412">
        <v>290.79000000000002</v>
      </c>
      <c r="V19" s="269"/>
      <c r="W19" s="53">
        <v>282.8671875</v>
      </c>
      <c r="X19" s="53">
        <v>226.29374999999999</v>
      </c>
      <c r="Y19" s="53">
        <v>188.578125</v>
      </c>
      <c r="Z19" s="53">
        <f t="shared" si="3"/>
        <v>150.86250000000001</v>
      </c>
      <c r="AA19" s="53">
        <v>120.69</v>
      </c>
      <c r="AB19" s="34" t="e">
        <f t="shared" si="4"/>
        <v>#DIV/0!</v>
      </c>
      <c r="AE19" s="34" t="s">
        <v>773</v>
      </c>
      <c r="AF19" s="34">
        <v>259</v>
      </c>
      <c r="AK19" s="34">
        <f t="shared" si="5"/>
        <v>1</v>
      </c>
    </row>
    <row r="20" spans="1:37" s="66" customFormat="1" ht="21.95" customHeight="1" x14ac:dyDescent="0.25">
      <c r="A20" s="2" t="s">
        <v>622</v>
      </c>
      <c r="B20" s="627" t="s">
        <v>614</v>
      </c>
      <c r="C20" s="628"/>
      <c r="D20" s="153">
        <v>22</v>
      </c>
      <c r="E20" s="153">
        <v>28</v>
      </c>
      <c r="F20" s="153">
        <v>19</v>
      </c>
      <c r="G20" s="153"/>
      <c r="H20" s="116">
        <f t="shared" si="0"/>
        <v>920</v>
      </c>
      <c r="I20" s="117">
        <f t="shared" si="0"/>
        <v>590</v>
      </c>
      <c r="J20" s="187"/>
      <c r="K20" s="2"/>
      <c r="L20" s="21"/>
      <c r="M20" s="71"/>
      <c r="N20" s="13">
        <f t="shared" si="6"/>
        <v>919.05000000000007</v>
      </c>
      <c r="O20" s="13">
        <f t="shared" si="7"/>
        <v>584.84999999999991</v>
      </c>
      <c r="P20" s="63"/>
      <c r="Q20" s="13">
        <f t="shared" si="1"/>
        <v>919.05000000000007</v>
      </c>
      <c r="R20" s="13">
        <f t="shared" si="2"/>
        <v>584.84999999999991</v>
      </c>
      <c r="S20" s="63"/>
      <c r="T20" s="190">
        <v>417.75</v>
      </c>
      <c r="U20" s="412">
        <v>417.75</v>
      </c>
      <c r="V20" s="269">
        <v>330.19</v>
      </c>
      <c r="W20" s="53">
        <v>325.6640625</v>
      </c>
      <c r="X20" s="53">
        <v>260.53125</v>
      </c>
      <c r="Y20" s="53">
        <v>217.109375</v>
      </c>
      <c r="Z20" s="53">
        <f t="shared" si="3"/>
        <v>173.6875</v>
      </c>
      <c r="AA20" s="64">
        <v>138.94999999999999</v>
      </c>
      <c r="AB20" s="34">
        <f t="shared" si="4"/>
        <v>1.2651806535631001</v>
      </c>
      <c r="AE20" s="66" t="s">
        <v>774</v>
      </c>
      <c r="AF20" s="66">
        <v>324</v>
      </c>
      <c r="AK20" s="34">
        <f t="shared" si="5"/>
        <v>1</v>
      </c>
    </row>
    <row r="21" spans="1:37" s="66" customFormat="1" ht="21.95" customHeight="1" x14ac:dyDescent="0.25">
      <c r="A21" s="2" t="s">
        <v>622</v>
      </c>
      <c r="B21" s="623" t="s">
        <v>884</v>
      </c>
      <c r="C21" s="624"/>
      <c r="D21" s="463">
        <v>22</v>
      </c>
      <c r="E21" s="463">
        <v>28</v>
      </c>
      <c r="F21" s="463">
        <v>19</v>
      </c>
      <c r="G21" s="463"/>
      <c r="H21" s="464">
        <f t="shared" si="0"/>
        <v>760</v>
      </c>
      <c r="I21" s="117">
        <f t="shared" si="0"/>
        <v>480</v>
      </c>
      <c r="J21" s="187"/>
      <c r="K21" s="2"/>
      <c r="L21" s="21"/>
      <c r="M21" s="71"/>
      <c r="N21" s="13">
        <f t="shared" si="6"/>
        <v>752.73</v>
      </c>
      <c r="O21" s="13">
        <f t="shared" si="7"/>
        <v>479.00999999999993</v>
      </c>
      <c r="P21" s="63"/>
      <c r="Q21" s="13">
        <f t="shared" si="1"/>
        <v>752.73</v>
      </c>
      <c r="R21" s="13">
        <f t="shared" si="2"/>
        <v>479.00999999999993</v>
      </c>
      <c r="S21" s="63"/>
      <c r="T21" s="190">
        <v>342.15</v>
      </c>
      <c r="U21" s="412">
        <v>342.15</v>
      </c>
      <c r="V21" s="269"/>
      <c r="W21" s="53">
        <v>325.6640625</v>
      </c>
      <c r="X21" s="53">
        <v>260.53125</v>
      </c>
      <c r="Y21" s="53">
        <v>217.109375</v>
      </c>
      <c r="Z21" s="53">
        <f t="shared" si="3"/>
        <v>173.6875</v>
      </c>
      <c r="AA21" s="64">
        <v>138.94999999999999</v>
      </c>
      <c r="AB21" s="34" t="e">
        <f t="shared" si="4"/>
        <v>#DIV/0!</v>
      </c>
      <c r="AE21" s="66" t="s">
        <v>774</v>
      </c>
      <c r="AF21" s="66">
        <v>324</v>
      </c>
      <c r="AK21" s="34">
        <f t="shared" si="5"/>
        <v>1</v>
      </c>
    </row>
    <row r="22" spans="1:37" s="66" customFormat="1" ht="21.95" customHeight="1" x14ac:dyDescent="0.25">
      <c r="A22" s="2" t="s">
        <v>622</v>
      </c>
      <c r="B22" s="627" t="s">
        <v>621</v>
      </c>
      <c r="C22" s="628"/>
      <c r="D22" s="153">
        <v>25.5</v>
      </c>
      <c r="E22" s="153">
        <v>23</v>
      </c>
      <c r="F22" s="153">
        <v>20.5</v>
      </c>
      <c r="G22" s="153"/>
      <c r="H22" s="116">
        <f t="shared" si="0"/>
        <v>1020</v>
      </c>
      <c r="I22" s="117">
        <f t="shared" si="0"/>
        <v>650</v>
      </c>
      <c r="J22" s="187"/>
      <c r="K22" s="2"/>
      <c r="L22" s="21"/>
      <c r="M22" s="71"/>
      <c r="N22" s="13">
        <f t="shared" si="6"/>
        <v>1011.6700000000002</v>
      </c>
      <c r="O22" s="13">
        <f t="shared" si="7"/>
        <v>643.79</v>
      </c>
      <c r="P22" s="63"/>
      <c r="Q22" s="13">
        <f t="shared" si="1"/>
        <v>1011.6700000000002</v>
      </c>
      <c r="R22" s="13">
        <f t="shared" si="2"/>
        <v>643.79</v>
      </c>
      <c r="S22" s="63"/>
      <c r="T22" s="190">
        <v>459.85</v>
      </c>
      <c r="U22" s="412">
        <v>459.85</v>
      </c>
      <c r="V22" s="269">
        <v>363.49</v>
      </c>
      <c r="W22" s="53">
        <v>358.5703125</v>
      </c>
      <c r="X22" s="53">
        <v>286.85624999999999</v>
      </c>
      <c r="Y22" s="53">
        <v>239.046875</v>
      </c>
      <c r="Z22" s="53">
        <f t="shared" si="3"/>
        <v>191.23750000000001</v>
      </c>
      <c r="AA22" s="64">
        <v>152.99</v>
      </c>
      <c r="AB22" s="34">
        <f t="shared" si="4"/>
        <v>1.2650967014223224</v>
      </c>
      <c r="AE22" s="66" t="s">
        <v>775</v>
      </c>
      <c r="AF22" s="66">
        <v>402</v>
      </c>
      <c r="AK22" s="34">
        <f t="shared" si="5"/>
        <v>1</v>
      </c>
    </row>
    <row r="23" spans="1:37" ht="21.95" customHeight="1" x14ac:dyDescent="0.25">
      <c r="A23" s="2" t="s">
        <v>622</v>
      </c>
      <c r="B23" s="627" t="s">
        <v>615</v>
      </c>
      <c r="C23" s="628"/>
      <c r="D23" s="153">
        <v>25.5</v>
      </c>
      <c r="E23" s="153">
        <v>29</v>
      </c>
      <c r="F23" s="153">
        <v>22</v>
      </c>
      <c r="G23" s="153"/>
      <c r="H23" s="116">
        <f t="shared" si="0"/>
        <v>1230</v>
      </c>
      <c r="I23" s="117">
        <f t="shared" si="0"/>
        <v>780</v>
      </c>
      <c r="J23" s="107"/>
      <c r="L23" s="21"/>
      <c r="N23" s="13">
        <f t="shared" si="6"/>
        <v>1221.6379999999999</v>
      </c>
      <c r="O23" s="13">
        <f t="shared" si="7"/>
        <v>777.40599999999995</v>
      </c>
      <c r="P23" s="51"/>
      <c r="Q23" s="13">
        <f t="shared" si="1"/>
        <v>1221.6379999999999</v>
      </c>
      <c r="R23" s="13">
        <f t="shared" si="2"/>
        <v>777.40599999999995</v>
      </c>
      <c r="S23" s="51"/>
      <c r="T23" s="190">
        <v>555.29</v>
      </c>
      <c r="U23" s="412">
        <v>555.29</v>
      </c>
      <c r="V23" s="269">
        <v>438.95</v>
      </c>
      <c r="W23" s="53">
        <v>432.8671875</v>
      </c>
      <c r="X23" s="53">
        <v>346.29374999999999</v>
      </c>
      <c r="Y23" s="53">
        <v>288.578125</v>
      </c>
      <c r="Z23" s="53">
        <f t="shared" si="3"/>
        <v>230.86250000000001</v>
      </c>
      <c r="AA23" s="53">
        <v>184.69</v>
      </c>
      <c r="AB23" s="34">
        <f t="shared" si="4"/>
        <v>1.2650415764893495</v>
      </c>
      <c r="AE23" s="34" t="s">
        <v>776</v>
      </c>
      <c r="AF23" s="34">
        <v>505</v>
      </c>
      <c r="AK23" s="34">
        <f t="shared" si="5"/>
        <v>1</v>
      </c>
    </row>
    <row r="24" spans="1:37" ht="21.95" customHeight="1" x14ac:dyDescent="0.25">
      <c r="A24" s="2" t="s">
        <v>622</v>
      </c>
      <c r="B24" s="623" t="s">
        <v>885</v>
      </c>
      <c r="C24" s="624"/>
      <c r="D24" s="463">
        <v>25.5</v>
      </c>
      <c r="E24" s="463">
        <v>29</v>
      </c>
      <c r="F24" s="463">
        <v>22</v>
      </c>
      <c r="G24" s="463"/>
      <c r="H24" s="464">
        <f t="shared" si="0"/>
        <v>1030</v>
      </c>
      <c r="I24" s="117">
        <f t="shared" si="0"/>
        <v>660</v>
      </c>
      <c r="J24" s="107"/>
      <c r="L24" s="21"/>
      <c r="N24" s="13">
        <f t="shared" si="6"/>
        <v>1025.75</v>
      </c>
      <c r="O24" s="13">
        <f t="shared" si="7"/>
        <v>652.75</v>
      </c>
      <c r="P24" s="51"/>
      <c r="Q24" s="13">
        <f t="shared" si="1"/>
        <v>1025.75</v>
      </c>
      <c r="R24" s="13">
        <f t="shared" si="2"/>
        <v>652.75</v>
      </c>
      <c r="S24" s="51"/>
      <c r="T24" s="190">
        <v>466.25</v>
      </c>
      <c r="U24" s="412">
        <v>466.25</v>
      </c>
      <c r="V24" s="269"/>
      <c r="W24" s="53">
        <v>432.8671875</v>
      </c>
      <c r="X24" s="53">
        <v>346.29374999999999</v>
      </c>
      <c r="Y24" s="53">
        <v>288.578125</v>
      </c>
      <c r="Z24" s="53">
        <f t="shared" si="3"/>
        <v>230.86250000000001</v>
      </c>
      <c r="AA24" s="53">
        <v>184.69</v>
      </c>
      <c r="AB24" s="34" t="e">
        <f t="shared" si="4"/>
        <v>#DIV/0!</v>
      </c>
      <c r="AE24" s="34" t="s">
        <v>776</v>
      </c>
      <c r="AF24" s="34">
        <v>505</v>
      </c>
      <c r="AK24" s="34">
        <f t="shared" si="5"/>
        <v>1</v>
      </c>
    </row>
    <row r="25" spans="1:37" ht="21.95" customHeight="1" x14ac:dyDescent="0.25">
      <c r="A25" s="2" t="s">
        <v>622</v>
      </c>
      <c r="B25" s="627" t="s">
        <v>616</v>
      </c>
      <c r="C25" s="628"/>
      <c r="D25" s="153">
        <v>25.5</v>
      </c>
      <c r="E25" s="153">
        <v>33</v>
      </c>
      <c r="F25" s="153">
        <v>22</v>
      </c>
      <c r="G25" s="153"/>
      <c r="H25" s="116">
        <f t="shared" si="0"/>
        <v>1360</v>
      </c>
      <c r="I25" s="117">
        <f t="shared" si="0"/>
        <v>870</v>
      </c>
      <c r="J25" s="107"/>
      <c r="L25" s="21"/>
      <c r="N25" s="13">
        <f t="shared" si="6"/>
        <v>1356.63</v>
      </c>
      <c r="O25" s="13">
        <f t="shared" si="7"/>
        <v>863.31</v>
      </c>
      <c r="P25" s="51"/>
      <c r="Q25" s="13">
        <f t="shared" si="1"/>
        <v>1356.63</v>
      </c>
      <c r="R25" s="13">
        <f t="shared" si="2"/>
        <v>863.31</v>
      </c>
      <c r="S25" s="51"/>
      <c r="T25" s="190">
        <v>616.65</v>
      </c>
      <c r="U25" s="412">
        <v>616.65</v>
      </c>
      <c r="V25" s="269">
        <v>487.47</v>
      </c>
      <c r="W25" s="53">
        <v>480.86718749999994</v>
      </c>
      <c r="X25" s="53">
        <v>384.69374999999997</v>
      </c>
      <c r="Y25" s="53">
        <v>320.578125</v>
      </c>
      <c r="Z25" s="53">
        <f t="shared" si="3"/>
        <v>256.46249999999998</v>
      </c>
      <c r="AA25" s="53">
        <v>205.17</v>
      </c>
      <c r="AB25" s="34">
        <f t="shared" si="4"/>
        <v>1.2650009231337311</v>
      </c>
      <c r="AE25" s="34" t="s">
        <v>777</v>
      </c>
      <c r="AF25" s="34">
        <v>722</v>
      </c>
      <c r="AK25" s="34">
        <f t="shared" si="5"/>
        <v>1</v>
      </c>
    </row>
    <row r="26" spans="1:37" ht="21.95" customHeight="1" x14ac:dyDescent="0.25">
      <c r="A26" s="2" t="s">
        <v>622</v>
      </c>
      <c r="B26" s="623" t="s">
        <v>886</v>
      </c>
      <c r="C26" s="624"/>
      <c r="D26" s="463">
        <v>25.5</v>
      </c>
      <c r="E26" s="463">
        <v>33</v>
      </c>
      <c r="F26" s="463">
        <v>22</v>
      </c>
      <c r="G26" s="463"/>
      <c r="H26" s="464">
        <f t="shared" si="0"/>
        <v>1150</v>
      </c>
      <c r="I26" s="117">
        <f t="shared" si="0"/>
        <v>730</v>
      </c>
      <c r="J26" s="107"/>
      <c r="L26" s="21"/>
      <c r="N26" s="13">
        <f t="shared" si="6"/>
        <v>1142.6580000000001</v>
      </c>
      <c r="O26" s="13">
        <f t="shared" si="7"/>
        <v>727.14599999999996</v>
      </c>
      <c r="P26" s="51"/>
      <c r="Q26" s="13">
        <f t="shared" si="1"/>
        <v>1142.6580000000001</v>
      </c>
      <c r="R26" s="13">
        <f t="shared" si="2"/>
        <v>727.14599999999996</v>
      </c>
      <c r="S26" s="51"/>
      <c r="T26" s="190">
        <v>519.39</v>
      </c>
      <c r="U26" s="412">
        <v>519.39</v>
      </c>
      <c r="V26" s="269"/>
      <c r="W26" s="53">
        <v>480.86718749999994</v>
      </c>
      <c r="X26" s="53">
        <v>384.69374999999997</v>
      </c>
      <c r="Y26" s="53">
        <v>320.578125</v>
      </c>
      <c r="Z26" s="53">
        <f t="shared" si="3"/>
        <v>256.46249999999998</v>
      </c>
      <c r="AA26" s="53">
        <v>205.17</v>
      </c>
      <c r="AB26" s="34" t="e">
        <f t="shared" si="4"/>
        <v>#DIV/0!</v>
      </c>
      <c r="AE26" s="34" t="s">
        <v>777</v>
      </c>
      <c r="AF26" s="34">
        <v>722</v>
      </c>
      <c r="AK26" s="34">
        <f t="shared" si="5"/>
        <v>1</v>
      </c>
    </row>
    <row r="27" spans="1:37" ht="21.95" customHeight="1" x14ac:dyDescent="0.25">
      <c r="A27" s="2" t="s">
        <v>622</v>
      </c>
      <c r="B27" s="627" t="s">
        <v>617</v>
      </c>
      <c r="C27" s="628"/>
      <c r="D27" s="153">
        <v>30</v>
      </c>
      <c r="E27" s="153">
        <v>34</v>
      </c>
      <c r="F27" s="153">
        <v>27</v>
      </c>
      <c r="G27" s="153"/>
      <c r="H27" s="116">
        <f t="shared" si="0"/>
        <v>1840</v>
      </c>
      <c r="I27" s="117">
        <f t="shared" si="0"/>
        <v>1170</v>
      </c>
      <c r="J27" s="107"/>
      <c r="L27" s="21"/>
      <c r="N27" s="13">
        <f t="shared" si="6"/>
        <v>1836.45</v>
      </c>
      <c r="O27" s="13">
        <f t="shared" si="7"/>
        <v>1168.6499999999999</v>
      </c>
      <c r="P27" s="51"/>
      <c r="Q27" s="13">
        <f t="shared" si="1"/>
        <v>1836.45</v>
      </c>
      <c r="R27" s="13">
        <f t="shared" si="2"/>
        <v>1168.6499999999999</v>
      </c>
      <c r="S27" s="51"/>
      <c r="T27" s="190">
        <v>834.75</v>
      </c>
      <c r="U27" s="412">
        <v>834.75</v>
      </c>
      <c r="V27" s="269">
        <v>659.87</v>
      </c>
      <c r="W27" s="53">
        <v>650.7890625</v>
      </c>
      <c r="X27" s="53">
        <v>520.63125000000002</v>
      </c>
      <c r="Y27" s="53">
        <v>433.85937500000006</v>
      </c>
      <c r="Z27" s="53">
        <f t="shared" si="3"/>
        <v>347.08750000000003</v>
      </c>
      <c r="AA27" s="53">
        <v>277.67</v>
      </c>
      <c r="AB27" s="34">
        <f t="shared" si="4"/>
        <v>1.2650218982526862</v>
      </c>
      <c r="AE27" s="34" t="s">
        <v>778</v>
      </c>
      <c r="AF27" s="34">
        <v>847</v>
      </c>
      <c r="AK27" s="34">
        <f t="shared" si="5"/>
        <v>1</v>
      </c>
    </row>
    <row r="28" spans="1:37" ht="21.95" customHeight="1" x14ac:dyDescent="0.25">
      <c r="B28" s="508"/>
      <c r="C28" s="137"/>
      <c r="D28" s="154"/>
      <c r="E28" s="154"/>
      <c r="F28" s="154"/>
      <c r="G28" s="154"/>
      <c r="H28" s="138"/>
      <c r="I28" s="139"/>
      <c r="L28" s="21"/>
      <c r="N28" s="13"/>
      <c r="O28" s="13"/>
      <c r="P28" s="51"/>
      <c r="Q28" s="13"/>
      <c r="R28" s="13"/>
      <c r="S28" s="51"/>
      <c r="T28" s="191"/>
      <c r="U28" s="492"/>
      <c r="V28" s="493"/>
      <c r="W28" s="54"/>
      <c r="X28" s="54"/>
      <c r="Y28" s="54"/>
      <c r="Z28" s="54"/>
      <c r="AA28" s="54"/>
      <c r="AK28" s="34" t="e">
        <f t="shared" si="5"/>
        <v>#DIV/0!</v>
      </c>
    </row>
    <row r="29" spans="1:37" ht="21.95" customHeight="1" x14ac:dyDescent="0.25">
      <c r="A29" s="2" t="s">
        <v>632</v>
      </c>
      <c r="B29" s="627" t="s">
        <v>626</v>
      </c>
      <c r="C29" s="628"/>
      <c r="D29" s="152"/>
      <c r="E29" s="152"/>
      <c r="F29" s="152"/>
      <c r="G29" s="152"/>
      <c r="H29" s="116">
        <f t="shared" si="0"/>
        <v>3050</v>
      </c>
      <c r="I29" s="117">
        <f t="shared" si="0"/>
        <v>1950</v>
      </c>
      <c r="J29" s="107"/>
      <c r="L29" s="21"/>
      <c r="N29" s="13">
        <f t="shared" si="6"/>
        <v>3049.31</v>
      </c>
      <c r="O29" s="13">
        <f t="shared" si="7"/>
        <v>1940.4699999999998</v>
      </c>
      <c r="P29" s="51"/>
      <c r="Q29" s="13">
        <f t="shared" si="1"/>
        <v>3049.31</v>
      </c>
      <c r="R29" s="13">
        <f t="shared" si="2"/>
        <v>1940.4699999999998</v>
      </c>
      <c r="S29" s="51"/>
      <c r="T29" s="486">
        <v>1386.05</v>
      </c>
      <c r="U29" s="269">
        <v>1185.1949999999999</v>
      </c>
      <c r="V29" s="269">
        <v>948.15599999999995</v>
      </c>
      <c r="W29" s="53">
        <v>940.81640624999989</v>
      </c>
      <c r="X29" s="53">
        <v>752.65312499999993</v>
      </c>
      <c r="Y29" s="53">
        <v>627.2109375</v>
      </c>
      <c r="Z29" s="53">
        <f t="shared" si="3"/>
        <v>501.76875000000001</v>
      </c>
      <c r="AA29" s="53">
        <v>401.41500000000002</v>
      </c>
      <c r="AB29" s="34">
        <f t="shared" si="4"/>
        <v>1.4618375035331739</v>
      </c>
      <c r="AC29" s="34" t="s">
        <v>887</v>
      </c>
      <c r="AK29" s="34">
        <f t="shared" si="5"/>
        <v>1.169470002826539</v>
      </c>
    </row>
    <row r="30" spans="1:37" ht="21.95" customHeight="1" x14ac:dyDescent="0.25">
      <c r="A30" s="2" t="s">
        <v>632</v>
      </c>
      <c r="B30" s="627" t="s">
        <v>627</v>
      </c>
      <c r="C30" s="628"/>
      <c r="D30" s="153"/>
      <c r="E30" s="153"/>
      <c r="F30" s="153"/>
      <c r="G30" s="153"/>
      <c r="H30" s="116">
        <f t="shared" si="0"/>
        <v>3210</v>
      </c>
      <c r="I30" s="117">
        <f t="shared" si="0"/>
        <v>2040</v>
      </c>
      <c r="J30" s="107"/>
      <c r="L30" s="21"/>
      <c r="N30" s="13">
        <f t="shared" si="6"/>
        <v>3201.7919999999999</v>
      </c>
      <c r="O30" s="13">
        <f t="shared" si="7"/>
        <v>2037.5039999999997</v>
      </c>
      <c r="P30" s="51"/>
      <c r="Q30" s="13">
        <f t="shared" si="1"/>
        <v>3201.7919999999999</v>
      </c>
      <c r="R30" s="13">
        <f t="shared" si="2"/>
        <v>2037.5039999999997</v>
      </c>
      <c r="S30" s="51"/>
      <c r="T30" s="486">
        <v>1455.36</v>
      </c>
      <c r="U30" s="269">
        <v>1244.4662499999999</v>
      </c>
      <c r="V30" s="269">
        <v>995.57299999999998</v>
      </c>
      <c r="W30" s="53">
        <v>987.86484374999986</v>
      </c>
      <c r="X30" s="53">
        <v>790.29187499999989</v>
      </c>
      <c r="Y30" s="53">
        <v>658.57656249999991</v>
      </c>
      <c r="Z30" s="53">
        <f t="shared" si="3"/>
        <v>526.86124999999993</v>
      </c>
      <c r="AA30" s="53">
        <v>421.48899999999998</v>
      </c>
      <c r="AB30" s="34">
        <f t="shared" si="4"/>
        <v>1.4618315281752317</v>
      </c>
      <c r="AC30" s="34" t="s">
        <v>887</v>
      </c>
      <c r="AK30" s="34">
        <f t="shared" si="5"/>
        <v>1.1694652225401854</v>
      </c>
    </row>
    <row r="31" spans="1:37" ht="21.95" customHeight="1" x14ac:dyDescent="0.25">
      <c r="A31" s="2" t="s">
        <v>632</v>
      </c>
      <c r="B31" s="627" t="s">
        <v>628</v>
      </c>
      <c r="C31" s="628"/>
      <c r="D31" s="153"/>
      <c r="E31" s="153"/>
      <c r="F31" s="153"/>
      <c r="G31" s="153"/>
      <c r="H31" s="116">
        <f t="shared" si="0"/>
        <v>5620</v>
      </c>
      <c r="I31" s="117">
        <f t="shared" si="0"/>
        <v>3580</v>
      </c>
      <c r="J31" s="107"/>
      <c r="L31" s="21"/>
      <c r="N31" s="13">
        <f t="shared" si="6"/>
        <v>5619.02</v>
      </c>
      <c r="O31" s="13">
        <f t="shared" si="7"/>
        <v>3575.74</v>
      </c>
      <c r="P31" s="51"/>
      <c r="Q31" s="13">
        <f t="shared" si="1"/>
        <v>5619.02</v>
      </c>
      <c r="R31" s="13">
        <f t="shared" si="2"/>
        <v>3575.74</v>
      </c>
      <c r="S31" s="51"/>
      <c r="T31" s="486">
        <v>2554.1</v>
      </c>
      <c r="U31" s="269">
        <v>2183.9875000000002</v>
      </c>
      <c r="V31" s="269">
        <v>1747.19</v>
      </c>
      <c r="W31" s="53">
        <v>1733.6625000000001</v>
      </c>
      <c r="X31" s="53">
        <v>1386.93</v>
      </c>
      <c r="Y31" s="53">
        <v>1155.7750000000001</v>
      </c>
      <c r="Z31" s="53">
        <f t="shared" si="3"/>
        <v>924.62</v>
      </c>
      <c r="AA31" s="53">
        <v>739.69600000000003</v>
      </c>
      <c r="AB31" s="34">
        <f t="shared" si="4"/>
        <v>1.4618330004178137</v>
      </c>
      <c r="AC31" s="34" t="s">
        <v>887</v>
      </c>
      <c r="AK31" s="34">
        <f t="shared" si="5"/>
        <v>1.1694664003342508</v>
      </c>
    </row>
    <row r="32" spans="1:37" ht="21.95" customHeight="1" x14ac:dyDescent="0.25">
      <c r="A32" s="2" t="s">
        <v>632</v>
      </c>
      <c r="B32" s="627" t="s">
        <v>629</v>
      </c>
      <c r="C32" s="628"/>
      <c r="D32" s="153"/>
      <c r="E32" s="153"/>
      <c r="F32" s="153"/>
      <c r="G32" s="153"/>
      <c r="H32" s="116">
        <f t="shared" si="0"/>
        <v>8500</v>
      </c>
      <c r="I32" s="117">
        <f t="shared" si="0"/>
        <v>5410</v>
      </c>
      <c r="J32" s="107"/>
      <c r="L32" s="21"/>
      <c r="N32" s="13">
        <f t="shared" si="6"/>
        <v>8492.9680000000008</v>
      </c>
      <c r="O32" s="13">
        <f t="shared" si="7"/>
        <v>5404.616</v>
      </c>
      <c r="P32" s="51"/>
      <c r="Q32" s="13">
        <f t="shared" si="1"/>
        <v>8492.9680000000008</v>
      </c>
      <c r="R32" s="13">
        <f t="shared" si="2"/>
        <v>5404.616</v>
      </c>
      <c r="S32" s="51"/>
      <c r="T32" s="486">
        <v>3860.44</v>
      </c>
      <c r="U32" s="269">
        <v>3301.0262499999999</v>
      </c>
      <c r="V32" s="269">
        <v>2640.8209999999999</v>
      </c>
      <c r="W32" s="53">
        <v>2620.3757812500003</v>
      </c>
      <c r="X32" s="53">
        <v>2096.3006250000003</v>
      </c>
      <c r="Y32" s="53">
        <v>1746.9171875000002</v>
      </c>
      <c r="Z32" s="53">
        <f t="shared" si="3"/>
        <v>1397.5337500000001</v>
      </c>
      <c r="AA32" s="53">
        <v>1118.027</v>
      </c>
      <c r="AB32" s="34">
        <f t="shared" si="4"/>
        <v>1.4618332707896522</v>
      </c>
      <c r="AC32" s="34" t="s">
        <v>887</v>
      </c>
      <c r="AK32" s="34">
        <f t="shared" si="5"/>
        <v>1.1694666166317218</v>
      </c>
    </row>
    <row r="33" spans="1:39" ht="21.95" customHeight="1" x14ac:dyDescent="0.25">
      <c r="A33" s="2" t="s">
        <v>632</v>
      </c>
      <c r="B33" s="627" t="s">
        <v>630</v>
      </c>
      <c r="C33" s="628"/>
      <c r="D33" s="153"/>
      <c r="E33" s="153"/>
      <c r="F33" s="153"/>
      <c r="G33" s="153"/>
      <c r="H33" s="465">
        <f t="shared" si="0"/>
        <v>14180</v>
      </c>
      <c r="I33" s="117">
        <f t="shared" si="0"/>
        <v>9020</v>
      </c>
      <c r="J33" s="107"/>
      <c r="L33" s="21"/>
      <c r="N33" s="13">
        <f t="shared" si="6"/>
        <v>14174.292000000001</v>
      </c>
      <c r="O33" s="13">
        <f t="shared" si="7"/>
        <v>9020.003999999999</v>
      </c>
      <c r="P33" s="51"/>
      <c r="Q33" s="13">
        <f t="shared" si="1"/>
        <v>14174.292000000001</v>
      </c>
      <c r="R33" s="13">
        <f t="shared" si="2"/>
        <v>9020.003999999999</v>
      </c>
      <c r="S33" s="51"/>
      <c r="T33" s="486">
        <v>6442.86</v>
      </c>
      <c r="U33" s="269">
        <v>5509.2274999999991</v>
      </c>
      <c r="V33" s="269">
        <v>4407.3819999999996</v>
      </c>
      <c r="W33" s="53">
        <v>4373.2593749999987</v>
      </c>
      <c r="X33" s="53">
        <v>3498.6074999999992</v>
      </c>
      <c r="Y33" s="53">
        <v>2915.5062499999995</v>
      </c>
      <c r="Z33" s="53">
        <f t="shared" si="3"/>
        <v>2332.4049999999997</v>
      </c>
      <c r="AA33" s="53">
        <v>1865.924</v>
      </c>
      <c r="AB33" s="34">
        <f t="shared" si="4"/>
        <v>1.4618338051931963</v>
      </c>
      <c r="AC33" s="34" t="s">
        <v>887</v>
      </c>
      <c r="AK33" s="34">
        <f t="shared" si="5"/>
        <v>1.1694670441545572</v>
      </c>
    </row>
    <row r="34" spans="1:39" ht="21.95" customHeight="1" thickBot="1" x14ac:dyDescent="0.3">
      <c r="A34" s="2" t="s">
        <v>632</v>
      </c>
      <c r="B34" s="633" t="s">
        <v>631</v>
      </c>
      <c r="C34" s="634"/>
      <c r="D34" s="162"/>
      <c r="E34" s="162"/>
      <c r="F34" s="162"/>
      <c r="G34" s="162"/>
      <c r="H34" s="419">
        <f t="shared" si="0"/>
        <v>24890</v>
      </c>
      <c r="I34" s="216">
        <f t="shared" si="0"/>
        <v>15840</v>
      </c>
      <c r="J34" s="258"/>
      <c r="K34" s="22"/>
      <c r="L34" s="23"/>
      <c r="N34" s="384">
        <f t="shared" si="6"/>
        <v>24887.654000000002</v>
      </c>
      <c r="O34" s="384">
        <f t="shared" si="7"/>
        <v>15837.597999999998</v>
      </c>
      <c r="P34" s="385"/>
      <c r="Q34" s="384">
        <f t="shared" si="1"/>
        <v>24887.654000000002</v>
      </c>
      <c r="R34" s="384">
        <f t="shared" si="2"/>
        <v>15837.597999999998</v>
      </c>
      <c r="S34" s="51"/>
      <c r="T34" s="486">
        <v>11312.57</v>
      </c>
      <c r="U34" s="269">
        <v>9673.2649999999994</v>
      </c>
      <c r="V34" s="269">
        <v>7738.6120000000001</v>
      </c>
      <c r="W34" s="53">
        <v>7678.6968750000005</v>
      </c>
      <c r="X34" s="53">
        <v>6142.9575000000004</v>
      </c>
      <c r="Y34" s="53">
        <v>5119.1312500000004</v>
      </c>
      <c r="Z34" s="53">
        <f t="shared" si="3"/>
        <v>4095.3050000000003</v>
      </c>
      <c r="AA34" s="53">
        <v>3276.2440000000001</v>
      </c>
      <c r="AB34" s="34">
        <f t="shared" si="4"/>
        <v>1.4618344995200689</v>
      </c>
      <c r="AC34" s="34" t="s">
        <v>887</v>
      </c>
      <c r="AK34" s="34">
        <f t="shared" si="5"/>
        <v>1.1694675996160553</v>
      </c>
    </row>
    <row r="35" spans="1:39" ht="24" customHeight="1" thickBot="1" x14ac:dyDescent="0.3">
      <c r="B35" s="146"/>
      <c r="C35" s="137"/>
      <c r="D35" s="154"/>
      <c r="E35" s="154"/>
      <c r="F35" s="154"/>
      <c r="G35" s="154"/>
      <c r="H35" s="138"/>
      <c r="I35" s="139"/>
      <c r="M35" s="34"/>
      <c r="N35" s="13"/>
      <c r="O35" s="13"/>
      <c r="P35" s="2"/>
      <c r="Q35" s="13"/>
      <c r="R35" s="13"/>
      <c r="S35" s="2"/>
      <c r="T35" s="240"/>
      <c r="U35" s="130"/>
      <c r="V35" s="357"/>
      <c r="W35" s="130"/>
      <c r="X35" s="130"/>
      <c r="Y35" s="130"/>
      <c r="Z35" s="130"/>
      <c r="AA35" s="131"/>
      <c r="AC35" s="34" t="s">
        <v>887</v>
      </c>
      <c r="AK35" s="34" t="e">
        <f t="shared" si="5"/>
        <v>#DIV/0!</v>
      </c>
    </row>
    <row r="36" spans="1:39" ht="24.95" customHeight="1" thickBot="1" x14ac:dyDescent="0.3">
      <c r="B36" s="188"/>
      <c r="C36" s="629" t="s">
        <v>656</v>
      </c>
      <c r="D36" s="629"/>
      <c r="E36" s="629"/>
      <c r="F36" s="629"/>
      <c r="G36" s="629"/>
      <c r="H36" s="629"/>
      <c r="I36" s="629"/>
      <c r="J36" s="629"/>
      <c r="K36" s="629"/>
      <c r="L36" s="189"/>
      <c r="M36" s="34"/>
      <c r="N36" s="13"/>
      <c r="O36" s="13"/>
      <c r="P36" s="2"/>
      <c r="Q36" s="13"/>
      <c r="R36" s="13"/>
      <c r="S36" s="2"/>
      <c r="T36" s="240"/>
      <c r="U36" s="130"/>
      <c r="V36" s="357"/>
      <c r="W36" s="130"/>
      <c r="X36" s="130"/>
      <c r="Y36" s="130"/>
      <c r="Z36" s="130"/>
      <c r="AA36" s="130"/>
      <c r="AC36" s="34" t="s">
        <v>887</v>
      </c>
      <c r="AK36" s="34" t="e">
        <f t="shared" si="5"/>
        <v>#DIV/0!</v>
      </c>
    </row>
    <row r="37" spans="1:39" ht="21.95" customHeight="1" x14ac:dyDescent="0.25">
      <c r="B37" s="251"/>
      <c r="C37" s="147" t="s">
        <v>576</v>
      </c>
      <c r="D37" s="155"/>
      <c r="E37" s="155"/>
      <c r="F37" s="155"/>
      <c r="G37" s="184"/>
      <c r="H37" s="185">
        <f>MROUND(N37+4.7,10)</f>
        <v>50</v>
      </c>
      <c r="I37" s="186">
        <f>MROUND(O37+4.7,5)</f>
        <v>30</v>
      </c>
      <c r="J37" s="107"/>
      <c r="L37" s="21"/>
      <c r="N37" s="13">
        <f t="shared" si="6"/>
        <v>40.790581916360296</v>
      </c>
      <c r="O37" s="13">
        <f t="shared" si="7"/>
        <v>25.95764303768382</v>
      </c>
      <c r="P37" s="51"/>
      <c r="Q37" s="13">
        <f t="shared" si="1"/>
        <v>40.790581916360296</v>
      </c>
      <c r="R37" s="13">
        <f t="shared" si="2"/>
        <v>25.95764303768382</v>
      </c>
      <c r="S37" s="51"/>
      <c r="T37" s="53">
        <v>18.541173598345587</v>
      </c>
      <c r="U37" s="412">
        <v>14.832938878676469</v>
      </c>
      <c r="V37" s="269">
        <v>11.866351102941175</v>
      </c>
      <c r="W37" s="53">
        <v>11.866351102941175</v>
      </c>
      <c r="X37" s="53">
        <v>9.49308088235294</v>
      </c>
      <c r="Y37" s="53">
        <v>7.910900735294117</v>
      </c>
      <c r="Z37" s="53">
        <f t="shared" si="3"/>
        <v>6.3287205882352939</v>
      </c>
      <c r="AA37" s="53">
        <v>5.062976470588235</v>
      </c>
      <c r="AB37" s="34">
        <f>T37/V37</f>
        <v>1.5625</v>
      </c>
      <c r="AC37" s="34" t="s">
        <v>887</v>
      </c>
      <c r="AK37" s="34">
        <f t="shared" si="5"/>
        <v>1.25</v>
      </c>
      <c r="AL37" s="34">
        <v>1.25</v>
      </c>
      <c r="AM37" s="34">
        <f>U37*AL37</f>
        <v>18.541173598345587</v>
      </c>
    </row>
    <row r="38" spans="1:39" ht="21.95" customHeight="1" x14ac:dyDescent="0.25">
      <c r="B38" s="252"/>
      <c r="C38" s="148" t="s">
        <v>577</v>
      </c>
      <c r="D38" s="156"/>
      <c r="E38" s="156"/>
      <c r="F38" s="156"/>
      <c r="G38" s="183"/>
      <c r="H38" s="185">
        <f t="shared" ref="H38:H52" si="8">MROUND(N38+4.7,10)</f>
        <v>40</v>
      </c>
      <c r="I38" s="186">
        <f t="shared" ref="I38:I52" si="9">MROUND(O38+4.7,5)</f>
        <v>30</v>
      </c>
      <c r="J38" s="107"/>
      <c r="L38" s="21"/>
      <c r="N38" s="13">
        <f t="shared" si="6"/>
        <v>38.07120978860295</v>
      </c>
      <c r="O38" s="13">
        <f t="shared" si="7"/>
        <v>24.227133501838235</v>
      </c>
      <c r="P38" s="51"/>
      <c r="Q38" s="13">
        <f t="shared" si="1"/>
        <v>38.07120978860295</v>
      </c>
      <c r="R38" s="13">
        <f t="shared" si="2"/>
        <v>24.227133501838235</v>
      </c>
      <c r="S38" s="51"/>
      <c r="T38" s="53">
        <v>17.305095358455883</v>
      </c>
      <c r="U38" s="412">
        <v>13.844076286764706</v>
      </c>
      <c r="V38" s="269">
        <v>11.075261029411765</v>
      </c>
      <c r="W38" s="53">
        <v>11.075261029411765</v>
      </c>
      <c r="X38" s="53">
        <v>8.8602088235294119</v>
      </c>
      <c r="Y38" s="53">
        <v>7.3835073529411765</v>
      </c>
      <c r="Z38" s="53">
        <f t="shared" si="3"/>
        <v>5.9068058823529412</v>
      </c>
      <c r="AA38" s="53">
        <v>4.725444705882353</v>
      </c>
      <c r="AB38" s="34">
        <f t="shared" ref="AB38:AB52" si="10">T38/V38</f>
        <v>1.5625</v>
      </c>
      <c r="AC38" s="34" t="s">
        <v>887</v>
      </c>
      <c r="AK38" s="34">
        <f t="shared" si="5"/>
        <v>1.25</v>
      </c>
      <c r="AL38" s="34">
        <v>1.25</v>
      </c>
      <c r="AM38" s="34">
        <f t="shared" ref="AM38:AM52" si="11">U38*AL38</f>
        <v>17.305095358455883</v>
      </c>
    </row>
    <row r="39" spans="1:39" s="66" customFormat="1" ht="21.95" customHeight="1" x14ac:dyDescent="0.25">
      <c r="A39" s="2"/>
      <c r="B39" s="252"/>
      <c r="C39" s="148" t="s">
        <v>655</v>
      </c>
      <c r="D39" s="156"/>
      <c r="E39" s="156"/>
      <c r="F39" s="156"/>
      <c r="G39" s="183"/>
      <c r="H39" s="185">
        <f t="shared" si="8"/>
        <v>120</v>
      </c>
      <c r="I39" s="186">
        <f t="shared" si="9"/>
        <v>75</v>
      </c>
      <c r="J39" s="187"/>
      <c r="K39" s="2"/>
      <c r="L39" s="21"/>
      <c r="M39" s="71"/>
      <c r="N39" s="13">
        <f t="shared" si="6"/>
        <v>110.32881204044116</v>
      </c>
      <c r="O39" s="13">
        <f t="shared" si="7"/>
        <v>70.209244025735273</v>
      </c>
      <c r="P39" s="63"/>
      <c r="Q39" s="13">
        <f t="shared" si="1"/>
        <v>110.32881204044116</v>
      </c>
      <c r="R39" s="13">
        <f t="shared" si="2"/>
        <v>70.209244025735273</v>
      </c>
      <c r="S39" s="63"/>
      <c r="T39" s="53">
        <v>50.149460018382342</v>
      </c>
      <c r="U39" s="412">
        <v>40.119568014705877</v>
      </c>
      <c r="V39" s="269">
        <v>32.095654411764698</v>
      </c>
      <c r="W39" s="53">
        <v>32.095654411764698</v>
      </c>
      <c r="X39" s="53">
        <v>25.67652352941176</v>
      </c>
      <c r="Y39" s="53">
        <v>21.397102941176467</v>
      </c>
      <c r="Z39" s="53">
        <f t="shared" si="3"/>
        <v>17.117682352941173</v>
      </c>
      <c r="AA39" s="53">
        <v>13.69414588235294</v>
      </c>
      <c r="AB39" s="34">
        <f t="shared" si="10"/>
        <v>1.5625</v>
      </c>
      <c r="AC39" s="34" t="s">
        <v>887</v>
      </c>
      <c r="AK39" s="34">
        <f t="shared" si="5"/>
        <v>1.25</v>
      </c>
      <c r="AL39" s="66">
        <v>1.25</v>
      </c>
      <c r="AM39" s="34">
        <f t="shared" si="11"/>
        <v>50.149460018382342</v>
      </c>
    </row>
    <row r="40" spans="1:39" s="66" customFormat="1" ht="21.95" customHeight="1" x14ac:dyDescent="0.25">
      <c r="A40" s="2" t="s">
        <v>928</v>
      </c>
      <c r="B40" s="252"/>
      <c r="C40" s="148" t="s">
        <v>654</v>
      </c>
      <c r="D40" s="156"/>
      <c r="E40" s="156"/>
      <c r="F40" s="156"/>
      <c r="G40" s="183"/>
      <c r="H40" s="185">
        <f t="shared" si="8"/>
        <v>120</v>
      </c>
      <c r="I40" s="186">
        <f t="shared" si="9"/>
        <v>80</v>
      </c>
      <c r="J40" s="187"/>
      <c r="K40" s="2"/>
      <c r="L40" s="21"/>
      <c r="M40" s="71"/>
      <c r="N40" s="13">
        <f t="shared" si="6"/>
        <v>119.08600000000001</v>
      </c>
      <c r="O40" s="13">
        <f t="shared" si="7"/>
        <v>75.781999999999996</v>
      </c>
      <c r="P40" s="63"/>
      <c r="Q40" s="13">
        <f t="shared" si="1"/>
        <v>119.08600000000001</v>
      </c>
      <c r="R40" s="13">
        <f t="shared" si="2"/>
        <v>75.781999999999996</v>
      </c>
      <c r="S40" s="63"/>
      <c r="T40" s="53">
        <v>54.13</v>
      </c>
      <c r="U40" s="412">
        <v>40.151673943014707</v>
      </c>
      <c r="V40" s="269">
        <v>32.121339154411764</v>
      </c>
      <c r="W40" s="53">
        <v>32.121339154411764</v>
      </c>
      <c r="X40" s="53">
        <v>25.697071323529411</v>
      </c>
      <c r="Y40" s="53">
        <v>21.414226102941175</v>
      </c>
      <c r="Z40" s="53">
        <f t="shared" si="3"/>
        <v>17.131380882352939</v>
      </c>
      <c r="AA40" s="53">
        <v>13.705104705882352</v>
      </c>
      <c r="AB40" s="34">
        <f t="shared" si="10"/>
        <v>1.685172580750433</v>
      </c>
      <c r="AC40" s="34" t="s">
        <v>887</v>
      </c>
      <c r="AD40" s="66">
        <f>1617/50</f>
        <v>32.340000000000003</v>
      </c>
      <c r="AK40" s="34">
        <f t="shared" si="5"/>
        <v>1.3481380646003462</v>
      </c>
      <c r="AM40" s="34">
        <f t="shared" si="11"/>
        <v>0</v>
      </c>
    </row>
    <row r="41" spans="1:39" ht="21.95" customHeight="1" x14ac:dyDescent="0.25">
      <c r="A41" s="2" t="s">
        <v>928</v>
      </c>
      <c r="B41" s="252"/>
      <c r="C41" s="148" t="s">
        <v>653</v>
      </c>
      <c r="D41" s="156"/>
      <c r="E41" s="156"/>
      <c r="F41" s="156"/>
      <c r="G41" s="183"/>
      <c r="H41" s="185">
        <f t="shared" si="8"/>
        <v>130</v>
      </c>
      <c r="I41" s="186">
        <f t="shared" si="9"/>
        <v>85</v>
      </c>
      <c r="J41" s="107"/>
      <c r="L41" s="21"/>
      <c r="N41" s="13">
        <f t="shared" si="6"/>
        <v>123.20000000000002</v>
      </c>
      <c r="O41" s="13">
        <f t="shared" si="7"/>
        <v>78.399999999999991</v>
      </c>
      <c r="P41" s="51"/>
      <c r="Q41" s="13">
        <f t="shared" si="1"/>
        <v>123.20000000000002</v>
      </c>
      <c r="R41" s="13">
        <f t="shared" si="2"/>
        <v>78.399999999999991</v>
      </c>
      <c r="S41" s="51"/>
      <c r="T41" s="53">
        <v>56</v>
      </c>
      <c r="U41" s="412">
        <v>44.807033547794113</v>
      </c>
      <c r="V41" s="269">
        <v>35.84562683823529</v>
      </c>
      <c r="W41" s="53">
        <v>35.84562683823529</v>
      </c>
      <c r="X41" s="53">
        <v>28.676501470588235</v>
      </c>
      <c r="Y41" s="53">
        <v>23.897084558823529</v>
      </c>
      <c r="Z41" s="53">
        <f t="shared" si="3"/>
        <v>19.117667647058823</v>
      </c>
      <c r="AA41" s="53">
        <v>15.294134117647058</v>
      </c>
      <c r="AB41" s="34">
        <f t="shared" si="10"/>
        <v>1.5622547278282419</v>
      </c>
      <c r="AC41" s="34" t="s">
        <v>887</v>
      </c>
      <c r="AK41" s="34">
        <f t="shared" si="5"/>
        <v>1.2498037822625936</v>
      </c>
      <c r="AL41" s="34">
        <v>1.25</v>
      </c>
      <c r="AM41" s="34">
        <f t="shared" si="11"/>
        <v>56.008791934742639</v>
      </c>
    </row>
    <row r="42" spans="1:39" ht="21.95" customHeight="1" x14ac:dyDescent="0.25">
      <c r="A42" s="2" t="s">
        <v>928</v>
      </c>
      <c r="B42" s="252"/>
      <c r="C42" s="148" t="s">
        <v>652</v>
      </c>
      <c r="D42" s="156"/>
      <c r="E42" s="156"/>
      <c r="F42" s="156"/>
      <c r="G42" s="183"/>
      <c r="H42" s="185">
        <f t="shared" si="8"/>
        <v>180</v>
      </c>
      <c r="I42" s="186">
        <f t="shared" si="9"/>
        <v>115</v>
      </c>
      <c r="J42" s="107"/>
      <c r="L42" s="21"/>
      <c r="N42" s="13">
        <f t="shared" si="6"/>
        <v>174.02</v>
      </c>
      <c r="O42" s="13">
        <f t="shared" si="7"/>
        <v>110.73999999999998</v>
      </c>
      <c r="P42" s="51"/>
      <c r="Q42" s="13">
        <f t="shared" si="1"/>
        <v>174.02</v>
      </c>
      <c r="R42" s="13">
        <f t="shared" si="2"/>
        <v>110.73999999999998</v>
      </c>
      <c r="S42" s="51"/>
      <c r="T42" s="53">
        <v>79.099999999999994</v>
      </c>
      <c r="U42" s="412">
        <v>63.479841452205875</v>
      </c>
      <c r="V42" s="269">
        <v>50.783873161764703</v>
      </c>
      <c r="W42" s="53">
        <v>50.783873161764703</v>
      </c>
      <c r="X42" s="53">
        <v>40.627098529411761</v>
      </c>
      <c r="Y42" s="53">
        <v>33.855915441176471</v>
      </c>
      <c r="Z42" s="53">
        <f t="shared" si="3"/>
        <v>27.084732352941177</v>
      </c>
      <c r="AA42" s="53">
        <v>21.667785882352941</v>
      </c>
      <c r="AB42" s="34">
        <f t="shared" si="10"/>
        <v>1.557581079884127</v>
      </c>
      <c r="AC42" s="34" t="s">
        <v>887</v>
      </c>
      <c r="AD42" s="34">
        <f>1182/25</f>
        <v>47.28</v>
      </c>
      <c r="AK42" s="34">
        <f t="shared" si="5"/>
        <v>1.2460648639073015</v>
      </c>
      <c r="AM42" s="34">
        <f t="shared" si="11"/>
        <v>0</v>
      </c>
    </row>
    <row r="43" spans="1:39" ht="21.95" customHeight="1" x14ac:dyDescent="0.25">
      <c r="A43" s="2" t="s">
        <v>928</v>
      </c>
      <c r="B43" s="252"/>
      <c r="C43" s="148" t="s">
        <v>651</v>
      </c>
      <c r="D43" s="156"/>
      <c r="E43" s="156"/>
      <c r="F43" s="156"/>
      <c r="G43" s="183"/>
      <c r="H43" s="185">
        <f t="shared" si="8"/>
        <v>210</v>
      </c>
      <c r="I43" s="186">
        <f t="shared" si="9"/>
        <v>135</v>
      </c>
      <c r="J43" s="107"/>
      <c r="L43" s="21"/>
      <c r="N43" s="13">
        <f t="shared" si="6"/>
        <v>207.57</v>
      </c>
      <c r="O43" s="13">
        <f t="shared" si="7"/>
        <v>132.08999999999997</v>
      </c>
      <c r="P43" s="51"/>
      <c r="Q43" s="13">
        <f t="shared" si="1"/>
        <v>207.57</v>
      </c>
      <c r="R43" s="13">
        <f t="shared" si="2"/>
        <v>132.08999999999997</v>
      </c>
      <c r="S43" s="51"/>
      <c r="T43" s="53">
        <v>94.35</v>
      </c>
      <c r="U43" s="412">
        <v>66.247372472426477</v>
      </c>
      <c r="V43" s="269">
        <v>52.997897977941179</v>
      </c>
      <c r="W43" s="53">
        <v>52.997897977941179</v>
      </c>
      <c r="X43" s="53">
        <v>42.39831838235294</v>
      </c>
      <c r="Y43" s="53">
        <v>35.331931985294119</v>
      </c>
      <c r="Z43" s="53">
        <f t="shared" si="3"/>
        <v>28.265545588235295</v>
      </c>
      <c r="AA43" s="53">
        <v>22.612436470588236</v>
      </c>
      <c r="AB43" s="34">
        <f t="shared" si="10"/>
        <v>1.7802592857413027</v>
      </c>
      <c r="AC43" s="34" t="s">
        <v>887</v>
      </c>
      <c r="AD43" s="34">
        <f>1410.3/25</f>
        <v>56.411999999999999</v>
      </c>
      <c r="AK43" s="34">
        <f t="shared" si="5"/>
        <v>1.4242074285930422</v>
      </c>
      <c r="AM43" s="34">
        <f t="shared" si="11"/>
        <v>0</v>
      </c>
    </row>
    <row r="44" spans="1:39" ht="21.95" customHeight="1" x14ac:dyDescent="0.25">
      <c r="A44" s="2" t="s">
        <v>928</v>
      </c>
      <c r="B44" s="252"/>
      <c r="C44" s="148" t="s">
        <v>650</v>
      </c>
      <c r="D44" s="156"/>
      <c r="E44" s="156"/>
      <c r="F44" s="156"/>
      <c r="G44" s="183"/>
      <c r="H44" s="185">
        <f t="shared" si="8"/>
        <v>250</v>
      </c>
      <c r="I44" s="186">
        <f t="shared" si="9"/>
        <v>165</v>
      </c>
      <c r="J44" s="107"/>
      <c r="L44" s="21"/>
      <c r="N44" s="13">
        <f t="shared" si="6"/>
        <v>248.93000000000004</v>
      </c>
      <c r="O44" s="13">
        <f t="shared" si="7"/>
        <v>158.41</v>
      </c>
      <c r="P44" s="51"/>
      <c r="Q44" s="13">
        <f t="shared" si="1"/>
        <v>248.93000000000004</v>
      </c>
      <c r="R44" s="13">
        <f t="shared" si="2"/>
        <v>158.41</v>
      </c>
      <c r="S44" s="51"/>
      <c r="T44" s="53">
        <v>113.15</v>
      </c>
      <c r="U44" s="412">
        <v>75.436089154411775</v>
      </c>
      <c r="V44" s="269">
        <v>60.348871323529416</v>
      </c>
      <c r="W44" s="53">
        <v>60.348871323529416</v>
      </c>
      <c r="X44" s="53">
        <v>48.279097058823531</v>
      </c>
      <c r="Y44" s="53">
        <v>40.232580882352941</v>
      </c>
      <c r="Z44" s="53">
        <f t="shared" si="3"/>
        <v>32.186064705882352</v>
      </c>
      <c r="AA44" s="53">
        <v>25.748851764705883</v>
      </c>
      <c r="AB44" s="34">
        <f t="shared" si="10"/>
        <v>1.8749315027517999</v>
      </c>
      <c r="AC44" s="34" t="s">
        <v>887</v>
      </c>
      <c r="AG44" s="34" t="s">
        <v>746</v>
      </c>
      <c r="AK44" s="34">
        <f t="shared" si="5"/>
        <v>1.4999452022014397</v>
      </c>
      <c r="AL44" s="34">
        <v>1.5</v>
      </c>
      <c r="AM44" s="34">
        <f t="shared" si="11"/>
        <v>113.15413373161766</v>
      </c>
    </row>
    <row r="45" spans="1:39" ht="21.95" customHeight="1" x14ac:dyDescent="0.25">
      <c r="A45" s="2" t="s">
        <v>928</v>
      </c>
      <c r="B45" s="252"/>
      <c r="C45" s="148" t="s">
        <v>649</v>
      </c>
      <c r="D45" s="156"/>
      <c r="E45" s="156"/>
      <c r="F45" s="156"/>
      <c r="G45" s="183"/>
      <c r="H45" s="185">
        <f t="shared" si="8"/>
        <v>350</v>
      </c>
      <c r="I45" s="186">
        <f t="shared" si="9"/>
        <v>225</v>
      </c>
      <c r="J45" s="107"/>
      <c r="L45" s="21"/>
      <c r="N45" s="13">
        <f t="shared" si="6"/>
        <v>343.48599999999999</v>
      </c>
      <c r="O45" s="13">
        <f t="shared" si="7"/>
        <v>218.58199999999999</v>
      </c>
      <c r="P45" s="51"/>
      <c r="Q45" s="13">
        <f t="shared" si="1"/>
        <v>343.48599999999999</v>
      </c>
      <c r="R45" s="13">
        <f t="shared" si="2"/>
        <v>218.58199999999999</v>
      </c>
      <c r="S45" s="51"/>
      <c r="T45" s="53">
        <v>156.13</v>
      </c>
      <c r="U45" s="412">
        <v>76.970752527573538</v>
      </c>
      <c r="V45" s="269">
        <v>61.576602022058829</v>
      </c>
      <c r="W45" s="53">
        <v>61.576602022058829</v>
      </c>
      <c r="X45" s="53">
        <v>49.261281617647064</v>
      </c>
      <c r="Y45" s="53">
        <v>41.051068014705891</v>
      </c>
      <c r="Z45" s="53">
        <f t="shared" si="3"/>
        <v>32.84085441176471</v>
      </c>
      <c r="AA45" s="53">
        <v>26.272683529411765</v>
      </c>
      <c r="AB45" s="34">
        <f t="shared" si="10"/>
        <v>2.5355410151419031</v>
      </c>
      <c r="AC45" s="34" t="s">
        <v>887</v>
      </c>
      <c r="AD45" s="34">
        <f>933.24/20</f>
        <v>46.661999999999999</v>
      </c>
      <c r="AG45" s="34" t="s">
        <v>747</v>
      </c>
      <c r="AK45" s="34">
        <f t="shared" si="5"/>
        <v>2.0284328121135222</v>
      </c>
      <c r="AM45" s="34">
        <f t="shared" si="11"/>
        <v>0</v>
      </c>
    </row>
    <row r="46" spans="1:39" s="66" customFormat="1" ht="21.95" customHeight="1" x14ac:dyDescent="0.25">
      <c r="A46" s="2" t="s">
        <v>928</v>
      </c>
      <c r="B46" s="252"/>
      <c r="C46" s="148" t="s">
        <v>906</v>
      </c>
      <c r="D46" s="156"/>
      <c r="E46" s="156"/>
      <c r="F46" s="156"/>
      <c r="G46" s="183"/>
      <c r="H46" s="185">
        <f t="shared" si="8"/>
        <v>510</v>
      </c>
      <c r="I46" s="186">
        <f t="shared" si="9"/>
        <v>325</v>
      </c>
      <c r="J46" s="187"/>
      <c r="K46" s="2"/>
      <c r="L46" s="21"/>
      <c r="M46" s="71"/>
      <c r="N46" s="13">
        <f t="shared" si="6"/>
        <v>503.75600000000003</v>
      </c>
      <c r="O46" s="13">
        <f t="shared" si="7"/>
        <v>320.57199999999995</v>
      </c>
      <c r="P46" s="63"/>
      <c r="Q46" s="13">
        <f t="shared" si="1"/>
        <v>503.75600000000003</v>
      </c>
      <c r="R46" s="13">
        <f t="shared" si="2"/>
        <v>320.57199999999995</v>
      </c>
      <c r="S46" s="63"/>
      <c r="T46" s="53">
        <v>228.98</v>
      </c>
      <c r="U46" s="412">
        <v>87.694132582720584</v>
      </c>
      <c r="V46" s="269">
        <v>70.155306066176465</v>
      </c>
      <c r="W46" s="53">
        <v>70.155306066176465</v>
      </c>
      <c r="X46" s="53">
        <v>56.124244852941167</v>
      </c>
      <c r="Y46" s="53">
        <v>46.770204044117641</v>
      </c>
      <c r="Z46" s="53">
        <f t="shared" si="3"/>
        <v>37.416163235294114</v>
      </c>
      <c r="AA46" s="53">
        <v>29.932930588235291</v>
      </c>
      <c r="AB46" s="34">
        <f t="shared" si="10"/>
        <v>3.2639013759558906</v>
      </c>
      <c r="AC46" s="34" t="s">
        <v>887</v>
      </c>
      <c r="AD46" s="66">
        <f>1368.6/10</f>
        <v>136.85999999999999</v>
      </c>
      <c r="AG46" s="66" t="s">
        <v>748</v>
      </c>
      <c r="AH46" s="66">
        <v>2706.4</v>
      </c>
      <c r="AI46" s="66">
        <f>AH46/50</f>
        <v>54.128</v>
      </c>
      <c r="AK46" s="34">
        <f t="shared" si="5"/>
        <v>2.6111211007647124</v>
      </c>
      <c r="AM46" s="34">
        <f t="shared" si="11"/>
        <v>0</v>
      </c>
    </row>
    <row r="47" spans="1:39" ht="21.95" customHeight="1" x14ac:dyDescent="0.25">
      <c r="A47" s="2" t="s">
        <v>928</v>
      </c>
      <c r="B47" s="252"/>
      <c r="C47" s="148" t="s">
        <v>647</v>
      </c>
      <c r="D47" s="156"/>
      <c r="E47" s="156"/>
      <c r="F47" s="156"/>
      <c r="G47" s="183"/>
      <c r="H47" s="185">
        <f t="shared" si="8"/>
        <v>620</v>
      </c>
      <c r="I47" s="186">
        <f t="shared" si="9"/>
        <v>395</v>
      </c>
      <c r="J47" s="107"/>
      <c r="L47" s="21"/>
      <c r="N47" s="13">
        <f t="shared" si="6"/>
        <v>616</v>
      </c>
      <c r="O47" s="13">
        <f t="shared" si="7"/>
        <v>392</v>
      </c>
      <c r="P47" s="51"/>
      <c r="Q47" s="13">
        <f t="shared" si="1"/>
        <v>616</v>
      </c>
      <c r="R47" s="13">
        <f t="shared" si="2"/>
        <v>392</v>
      </c>
      <c r="S47" s="51"/>
      <c r="T47" s="53">
        <v>280</v>
      </c>
      <c r="U47" s="412">
        <v>112.19737706801469</v>
      </c>
      <c r="V47" s="269">
        <v>89.757901654411754</v>
      </c>
      <c r="W47" s="53">
        <v>89.757901654411754</v>
      </c>
      <c r="X47" s="53">
        <v>71.806321323529403</v>
      </c>
      <c r="Y47" s="53">
        <v>59.838601102941176</v>
      </c>
      <c r="Z47" s="53">
        <f t="shared" si="3"/>
        <v>47.870880882352942</v>
      </c>
      <c r="AA47" s="53">
        <v>38.296704705882355</v>
      </c>
      <c r="AB47" s="34">
        <f t="shared" si="10"/>
        <v>3.1195025155341018</v>
      </c>
      <c r="AC47" s="34" t="s">
        <v>887</v>
      </c>
      <c r="AG47" s="34" t="s">
        <v>749</v>
      </c>
      <c r="AH47" s="34">
        <v>1977.52</v>
      </c>
      <c r="AI47" s="66">
        <f>AH47/25</f>
        <v>79.100799999999992</v>
      </c>
      <c r="AK47" s="34">
        <f t="shared" si="5"/>
        <v>2.4956020124272817</v>
      </c>
      <c r="AL47" s="34">
        <v>2.5</v>
      </c>
      <c r="AM47" s="34">
        <f t="shared" si="11"/>
        <v>280.4934426700367</v>
      </c>
    </row>
    <row r="48" spans="1:39" ht="21.95" customHeight="1" x14ac:dyDescent="0.25">
      <c r="A48" s="2" t="s">
        <v>928</v>
      </c>
      <c r="B48" s="252"/>
      <c r="C48" s="148" t="s">
        <v>905</v>
      </c>
      <c r="D48" s="156"/>
      <c r="E48" s="156"/>
      <c r="F48" s="156"/>
      <c r="G48" s="183"/>
      <c r="H48" s="185">
        <f t="shared" si="8"/>
        <v>630</v>
      </c>
      <c r="I48" s="186">
        <f t="shared" si="9"/>
        <v>405</v>
      </c>
      <c r="J48" s="107"/>
      <c r="L48" s="21"/>
      <c r="N48" s="13">
        <f t="shared" si="6"/>
        <v>626.05400000000009</v>
      </c>
      <c r="O48" s="13">
        <f t="shared" si="7"/>
        <v>398.39799999999997</v>
      </c>
      <c r="P48" s="51"/>
      <c r="Q48" s="13">
        <f t="shared" si="1"/>
        <v>626.05400000000009</v>
      </c>
      <c r="R48" s="13">
        <f t="shared" si="2"/>
        <v>398.39799999999997</v>
      </c>
      <c r="S48" s="51"/>
      <c r="T48" s="53">
        <v>284.57</v>
      </c>
      <c r="U48" s="412">
        <v>112.19737706801469</v>
      </c>
      <c r="V48" s="269">
        <v>89.757901654411754</v>
      </c>
      <c r="W48" s="53">
        <v>89.757901654411754</v>
      </c>
      <c r="X48" s="53">
        <v>71.806321323529403</v>
      </c>
      <c r="Y48" s="53">
        <v>59.838601102941176</v>
      </c>
      <c r="Z48" s="53">
        <f t="shared" si="3"/>
        <v>47.870880882352942</v>
      </c>
      <c r="AA48" s="53">
        <v>38.296704705882355</v>
      </c>
      <c r="AB48" s="34">
        <f t="shared" si="10"/>
        <v>3.1704172530197834</v>
      </c>
      <c r="AC48" s="34" t="s">
        <v>887</v>
      </c>
      <c r="AD48" s="34">
        <f>1700.4/10</f>
        <v>170.04000000000002</v>
      </c>
      <c r="AG48" s="34" t="s">
        <v>750</v>
      </c>
      <c r="AH48" s="34">
        <v>2358.88</v>
      </c>
      <c r="AI48" s="66">
        <f>AH48/25</f>
        <v>94.355200000000011</v>
      </c>
      <c r="AK48" s="34">
        <f t="shared" si="5"/>
        <v>2.5363338024158271</v>
      </c>
      <c r="AM48" s="34">
        <f t="shared" si="11"/>
        <v>0</v>
      </c>
    </row>
    <row r="49" spans="1:39" ht="21.95" customHeight="1" x14ac:dyDescent="0.25">
      <c r="A49" s="2" t="s">
        <v>928</v>
      </c>
      <c r="B49" s="252"/>
      <c r="C49" s="148" t="s">
        <v>645</v>
      </c>
      <c r="D49" s="156"/>
      <c r="E49" s="156"/>
      <c r="F49" s="156"/>
      <c r="G49" s="183"/>
      <c r="H49" s="185">
        <f t="shared" si="8"/>
        <v>770</v>
      </c>
      <c r="I49" s="186">
        <f t="shared" si="9"/>
        <v>495</v>
      </c>
      <c r="J49" s="107"/>
      <c r="L49" s="21"/>
      <c r="N49" s="13">
        <f t="shared" si="6"/>
        <v>767.80000000000007</v>
      </c>
      <c r="O49" s="13">
        <f t="shared" si="7"/>
        <v>488.59999999999997</v>
      </c>
      <c r="P49" s="51"/>
      <c r="Q49" s="13">
        <f t="shared" si="1"/>
        <v>767.80000000000007</v>
      </c>
      <c r="R49" s="13">
        <f t="shared" si="2"/>
        <v>488.59999999999997</v>
      </c>
      <c r="S49" s="51"/>
      <c r="T49" s="53">
        <v>349</v>
      </c>
      <c r="U49" s="412">
        <v>139.76352711397058</v>
      </c>
      <c r="V49" s="269">
        <v>111.81082169117646</v>
      </c>
      <c r="W49" s="53">
        <v>111.81082169117646</v>
      </c>
      <c r="X49" s="53">
        <v>89.448657352941169</v>
      </c>
      <c r="Y49" s="53">
        <v>74.540547794117643</v>
      </c>
      <c r="Z49" s="53">
        <f t="shared" si="3"/>
        <v>59.63243823529411</v>
      </c>
      <c r="AA49" s="53">
        <v>47.705950588235289</v>
      </c>
      <c r="AB49" s="34">
        <f t="shared" si="10"/>
        <v>3.1213436653201998</v>
      </c>
      <c r="AC49" s="34" t="s">
        <v>887</v>
      </c>
      <c r="AG49" s="34" t="s">
        <v>751</v>
      </c>
      <c r="AH49" s="34">
        <v>3122.66</v>
      </c>
      <c r="AI49" s="66">
        <f>AH49/20</f>
        <v>156.13299999999998</v>
      </c>
      <c r="AK49" s="34">
        <f t="shared" si="5"/>
        <v>2.4970749322561594</v>
      </c>
      <c r="AL49" s="34">
        <v>2.5</v>
      </c>
      <c r="AM49" s="34">
        <f t="shared" si="11"/>
        <v>349.40881778492644</v>
      </c>
    </row>
    <row r="50" spans="1:39" ht="21.95" customHeight="1" x14ac:dyDescent="0.25">
      <c r="A50" s="2" t="s">
        <v>928</v>
      </c>
      <c r="B50" s="252"/>
      <c r="C50" s="148" t="s">
        <v>644</v>
      </c>
      <c r="D50" s="156"/>
      <c r="E50" s="156"/>
      <c r="F50" s="156"/>
      <c r="G50" s="183"/>
      <c r="H50" s="185">
        <f t="shared" si="8"/>
        <v>810</v>
      </c>
      <c r="I50" s="186">
        <f t="shared" si="9"/>
        <v>515</v>
      </c>
      <c r="J50" s="107"/>
      <c r="L50" s="21"/>
      <c r="N50" s="13">
        <f t="shared" si="6"/>
        <v>801.41600000000005</v>
      </c>
      <c r="O50" s="13">
        <f t="shared" si="7"/>
        <v>509.9919999999999</v>
      </c>
      <c r="P50" s="51"/>
      <c r="Q50" s="13">
        <f t="shared" si="1"/>
        <v>801.41600000000005</v>
      </c>
      <c r="R50" s="13">
        <f t="shared" si="2"/>
        <v>509.9919999999999</v>
      </c>
      <c r="S50" s="51"/>
      <c r="T50" s="53">
        <v>364.28</v>
      </c>
      <c r="U50" s="412">
        <v>173.94349839154413</v>
      </c>
      <c r="V50" s="269">
        <v>139.15479871323529</v>
      </c>
      <c r="W50" s="53">
        <v>139.15479871323529</v>
      </c>
      <c r="X50" s="53">
        <v>111.32383897058823</v>
      </c>
      <c r="Y50" s="53">
        <v>92.769865808823525</v>
      </c>
      <c r="Z50" s="53">
        <f t="shared" si="3"/>
        <v>74.215892647058823</v>
      </c>
      <c r="AA50" s="53">
        <v>59.372714117647057</v>
      </c>
      <c r="AB50" s="34">
        <f t="shared" si="10"/>
        <v>2.6178040812713457</v>
      </c>
      <c r="AC50" s="34" t="s">
        <v>887</v>
      </c>
      <c r="AD50" s="34">
        <f>2177.64/10</f>
        <v>217.76399999999998</v>
      </c>
      <c r="AG50" s="34" t="s">
        <v>752</v>
      </c>
      <c r="AH50" s="34">
        <v>2289.83</v>
      </c>
      <c r="AI50" s="66">
        <f>AH50/10</f>
        <v>228.983</v>
      </c>
      <c r="AK50" s="34">
        <f t="shared" si="5"/>
        <v>2.0942432650170764</v>
      </c>
      <c r="AM50" s="34">
        <f t="shared" si="11"/>
        <v>0</v>
      </c>
    </row>
    <row r="51" spans="1:39" ht="21.95" customHeight="1" x14ac:dyDescent="0.25">
      <c r="B51" s="252"/>
      <c r="C51" s="148" t="s">
        <v>643</v>
      </c>
      <c r="D51" s="156"/>
      <c r="E51" s="156"/>
      <c r="F51" s="156"/>
      <c r="G51" s="183"/>
      <c r="H51" s="185">
        <f t="shared" si="8"/>
        <v>1630</v>
      </c>
      <c r="I51" s="186">
        <f t="shared" si="9"/>
        <v>1040</v>
      </c>
      <c r="J51" s="107"/>
      <c r="L51" s="21"/>
      <c r="N51" s="13">
        <f t="shared" si="6"/>
        <v>1628.0000000000002</v>
      </c>
      <c r="O51" s="13">
        <f t="shared" si="7"/>
        <v>1036</v>
      </c>
      <c r="P51" s="51"/>
      <c r="Q51" s="13">
        <f t="shared" si="1"/>
        <v>1628.0000000000002</v>
      </c>
      <c r="R51" s="13">
        <f t="shared" si="2"/>
        <v>1036</v>
      </c>
      <c r="S51" s="51"/>
      <c r="T51" s="53">
        <v>740</v>
      </c>
      <c r="U51" s="412">
        <v>295.97813189338234</v>
      </c>
      <c r="V51" s="269">
        <v>236.78250551470586</v>
      </c>
      <c r="W51" s="53">
        <v>236.78250551470586</v>
      </c>
      <c r="X51" s="53">
        <v>189.42600441176469</v>
      </c>
      <c r="Y51" s="53">
        <v>157.85500367647057</v>
      </c>
      <c r="Z51" s="53">
        <f t="shared" si="3"/>
        <v>126.28400294117647</v>
      </c>
      <c r="AA51" s="53">
        <v>101.02720235294117</v>
      </c>
      <c r="AB51" s="34">
        <f t="shared" si="10"/>
        <v>3.1252308881157642</v>
      </c>
      <c r="AC51" s="34" t="s">
        <v>887</v>
      </c>
      <c r="AG51" s="34" t="s">
        <v>753</v>
      </c>
      <c r="AH51" s="34">
        <v>2845.76</v>
      </c>
      <c r="AI51" s="66">
        <f t="shared" ref="AI51:AI52" si="12">AH51/10</f>
        <v>284.57600000000002</v>
      </c>
      <c r="AK51" s="34">
        <f t="shared" si="5"/>
        <v>2.5001847104926109</v>
      </c>
      <c r="AL51" s="34">
        <v>2.5</v>
      </c>
      <c r="AM51" s="34">
        <f t="shared" si="11"/>
        <v>739.94532973345588</v>
      </c>
    </row>
    <row r="52" spans="1:39" ht="21.95" customHeight="1" thickBot="1" x14ac:dyDescent="0.3">
      <c r="B52" s="253"/>
      <c r="C52" s="259" t="s">
        <v>642</v>
      </c>
      <c r="D52" s="254"/>
      <c r="E52" s="254"/>
      <c r="F52" s="254"/>
      <c r="G52" s="255"/>
      <c r="H52" s="256">
        <f t="shared" si="8"/>
        <v>1470</v>
      </c>
      <c r="I52" s="257">
        <f t="shared" si="9"/>
        <v>940</v>
      </c>
      <c r="J52" s="258"/>
      <c r="K52" s="22"/>
      <c r="L52" s="23"/>
      <c r="N52" s="13">
        <f t="shared" si="6"/>
        <v>1467.4</v>
      </c>
      <c r="O52" s="13">
        <f t="shared" si="7"/>
        <v>933.8</v>
      </c>
      <c r="P52" s="51"/>
      <c r="Q52" s="13">
        <f t="shared" si="1"/>
        <v>1467.4</v>
      </c>
      <c r="R52" s="13">
        <f t="shared" si="2"/>
        <v>933.8</v>
      </c>
      <c r="S52" s="51"/>
      <c r="T52" s="53">
        <v>667</v>
      </c>
      <c r="U52" s="412">
        <v>266.57552274816175</v>
      </c>
      <c r="V52" s="269">
        <v>213.26041819852941</v>
      </c>
      <c r="W52" s="53">
        <v>213.26041819852941</v>
      </c>
      <c r="X52" s="53">
        <v>170.60833455882351</v>
      </c>
      <c r="Y52" s="53">
        <v>142.17361213235293</v>
      </c>
      <c r="Z52" s="53">
        <f t="shared" si="3"/>
        <v>113.73888970588234</v>
      </c>
      <c r="AA52" s="53">
        <v>90.991111764705877</v>
      </c>
      <c r="AB52" s="34">
        <f t="shared" si="10"/>
        <v>3.1276314922118984</v>
      </c>
      <c r="AC52" s="34" t="s">
        <v>887</v>
      </c>
      <c r="AG52" s="34" t="s">
        <v>754</v>
      </c>
      <c r="AH52" s="34">
        <v>3642.86</v>
      </c>
      <c r="AI52" s="66">
        <f t="shared" si="12"/>
        <v>364.286</v>
      </c>
      <c r="AK52" s="34">
        <f t="shared" si="5"/>
        <v>2.5021051937695189</v>
      </c>
      <c r="AL52" s="34">
        <v>2.5</v>
      </c>
      <c r="AM52" s="34">
        <f t="shared" si="11"/>
        <v>666.43880687040439</v>
      </c>
    </row>
    <row r="53" spans="1:39" ht="24" customHeight="1" x14ac:dyDescent="0.25">
      <c r="B53" s="147"/>
      <c r="C53" s="147"/>
      <c r="D53" s="155"/>
      <c r="E53" s="155"/>
      <c r="F53" s="155"/>
      <c r="G53" s="155"/>
      <c r="H53" s="134"/>
      <c r="I53" s="135"/>
      <c r="N53" s="13"/>
      <c r="O53" s="13"/>
      <c r="P53" s="2"/>
      <c r="Q53" s="13"/>
      <c r="R53" s="13"/>
      <c r="S53" s="2"/>
      <c r="T53" s="240"/>
      <c r="U53" s="130"/>
      <c r="V53" s="357"/>
      <c r="W53" s="130"/>
      <c r="X53" s="130"/>
      <c r="Y53" s="130"/>
      <c r="Z53" s="130"/>
      <c r="AA53" s="130"/>
    </row>
    <row r="54" spans="1:39" ht="24" customHeight="1" x14ac:dyDescent="0.25">
      <c r="B54" s="2"/>
      <c r="C54" s="2"/>
      <c r="D54" s="136"/>
      <c r="E54" s="138"/>
      <c r="F54" s="139"/>
      <c r="G54" s="99"/>
      <c r="H54" s="2"/>
      <c r="I54" s="2"/>
      <c r="J54" s="34"/>
      <c r="K54" s="202"/>
      <c r="L54" s="202"/>
      <c r="M54" s="2"/>
      <c r="N54" s="13"/>
      <c r="O54" s="13"/>
      <c r="P54" s="2"/>
      <c r="Q54" s="342"/>
      <c r="R54" s="322"/>
      <c r="S54" s="279"/>
      <c r="T54" s="197"/>
      <c r="U54" s="323"/>
      <c r="V54" s="462"/>
      <c r="W54" s="323"/>
      <c r="X54" s="323"/>
      <c r="Y54" s="323"/>
      <c r="Z54" s="387"/>
      <c r="AA54" s="387"/>
      <c r="AB54" s="387"/>
      <c r="AC54" s="387"/>
      <c r="AD54" s="211"/>
      <c r="AE54" s="197"/>
      <c r="AF54" s="312"/>
      <c r="AG54" s="144"/>
    </row>
    <row r="55" spans="1:39" ht="24" customHeight="1" x14ac:dyDescent="0.25">
      <c r="B55" s="2"/>
      <c r="C55" s="2"/>
      <c r="D55" s="136"/>
      <c r="E55" s="138"/>
      <c r="F55" s="139"/>
      <c r="G55" s="99"/>
      <c r="H55" s="2"/>
      <c r="I55" s="2"/>
      <c r="J55" s="34"/>
      <c r="K55" s="202"/>
      <c r="L55" s="202"/>
      <c r="M55" s="2"/>
      <c r="N55" s="13"/>
      <c r="O55" s="13"/>
      <c r="P55" s="2"/>
      <c r="Q55" s="342"/>
      <c r="R55" s="322"/>
      <c r="S55" s="279"/>
      <c r="T55" s="197"/>
      <c r="U55" s="323"/>
      <c r="V55" s="462"/>
      <c r="W55" s="323"/>
      <c r="X55" s="323"/>
      <c r="Y55" s="323"/>
      <c r="Z55" s="387"/>
      <c r="AA55" s="387"/>
      <c r="AB55" s="387"/>
      <c r="AC55" s="387"/>
      <c r="AD55" s="211"/>
      <c r="AE55" s="197"/>
      <c r="AF55" s="312"/>
      <c r="AG55" s="144"/>
    </row>
    <row r="56" spans="1:39" ht="24" customHeight="1" x14ac:dyDescent="0.25">
      <c r="B56" s="2"/>
      <c r="C56" s="2"/>
      <c r="D56" s="136"/>
      <c r="E56" s="138"/>
      <c r="F56" s="139"/>
      <c r="G56" s="99"/>
      <c r="H56" s="2"/>
      <c r="I56" s="2"/>
      <c r="J56" s="34"/>
      <c r="K56" s="202"/>
      <c r="L56" s="202"/>
      <c r="M56" s="2"/>
      <c r="N56" s="13"/>
      <c r="O56" s="13"/>
      <c r="P56" s="2"/>
      <c r="Q56" s="342"/>
      <c r="R56" s="322"/>
      <c r="S56" s="279"/>
      <c r="T56" s="197"/>
      <c r="U56" s="323"/>
      <c r="V56" s="462"/>
      <c r="W56" s="323"/>
      <c r="X56" s="323"/>
      <c r="Y56" s="323"/>
      <c r="Z56" s="387"/>
      <c r="AA56" s="387"/>
      <c r="AB56" s="387"/>
      <c r="AC56" s="387"/>
      <c r="AD56" s="211"/>
      <c r="AE56" s="197"/>
      <c r="AF56" s="312"/>
      <c r="AG56" s="144"/>
    </row>
    <row r="57" spans="1:39" ht="24" customHeight="1" x14ac:dyDescent="0.25">
      <c r="B57" s="2"/>
      <c r="C57" s="2"/>
      <c r="D57" s="136"/>
      <c r="E57" s="138"/>
      <c r="F57" s="139"/>
      <c r="G57" s="99"/>
      <c r="H57" s="2"/>
      <c r="I57" s="2"/>
      <c r="J57" s="34"/>
      <c r="K57" s="202"/>
      <c r="L57" s="202"/>
      <c r="M57" s="2"/>
      <c r="N57" s="13"/>
      <c r="O57" s="13"/>
      <c r="P57" s="2"/>
      <c r="Q57" s="342"/>
      <c r="R57" s="322"/>
      <c r="S57" s="279"/>
      <c r="T57" s="197"/>
      <c r="U57" s="323"/>
      <c r="V57" s="462"/>
      <c r="W57" s="323"/>
      <c r="X57" s="323"/>
      <c r="Y57" s="323"/>
      <c r="Z57" s="387"/>
      <c r="AA57" s="387"/>
      <c r="AB57" s="387"/>
      <c r="AC57" s="387"/>
      <c r="AD57" s="211"/>
      <c r="AE57" s="197"/>
      <c r="AF57" s="312"/>
      <c r="AG57" s="144"/>
    </row>
    <row r="58" spans="1:39" ht="24" customHeight="1" x14ac:dyDescent="0.25">
      <c r="B58" s="2"/>
      <c r="C58" s="2"/>
      <c r="D58" s="136"/>
      <c r="E58" s="138"/>
      <c r="F58" s="139"/>
      <c r="G58" s="99"/>
      <c r="H58" s="2"/>
      <c r="I58" s="2"/>
      <c r="J58" s="34"/>
      <c r="K58" s="202"/>
      <c r="L58" s="202"/>
      <c r="M58" s="2"/>
      <c r="N58" s="13"/>
      <c r="O58" s="13"/>
      <c r="P58" s="2"/>
      <c r="Q58" s="342"/>
      <c r="R58" s="322"/>
      <c r="S58" s="279"/>
      <c r="T58" s="197"/>
      <c r="U58" s="323"/>
      <c r="V58" s="462"/>
      <c r="W58" s="323"/>
      <c r="X58" s="323"/>
      <c r="Y58" s="323"/>
      <c r="Z58" s="387"/>
      <c r="AA58" s="387"/>
      <c r="AB58" s="387"/>
      <c r="AC58" s="387"/>
      <c r="AD58" s="211"/>
      <c r="AE58" s="197"/>
      <c r="AF58" s="312"/>
      <c r="AG58" s="144"/>
    </row>
    <row r="59" spans="1:39" ht="24" customHeight="1" x14ac:dyDescent="0.25">
      <c r="B59" s="2"/>
      <c r="C59" s="2"/>
      <c r="D59" s="136"/>
      <c r="E59" s="138"/>
      <c r="F59" s="139"/>
      <c r="G59" s="99"/>
      <c r="H59" s="2"/>
      <c r="I59" s="2"/>
      <c r="J59" s="34"/>
      <c r="K59" s="202"/>
      <c r="L59" s="202"/>
      <c r="M59" s="2"/>
      <c r="N59" s="13"/>
      <c r="O59" s="13"/>
      <c r="P59" s="2"/>
      <c r="Q59" s="342"/>
      <c r="R59" s="322"/>
      <c r="S59" s="279"/>
      <c r="T59" s="197"/>
      <c r="U59" s="323"/>
      <c r="V59" s="462"/>
      <c r="W59" s="323"/>
      <c r="X59" s="323"/>
      <c r="Y59" s="323"/>
      <c r="Z59" s="387"/>
      <c r="AA59" s="387"/>
      <c r="AB59" s="387"/>
      <c r="AC59" s="387"/>
      <c r="AD59" s="211"/>
      <c r="AE59" s="197"/>
      <c r="AF59" s="312"/>
      <c r="AG59" s="144"/>
    </row>
    <row r="60" spans="1:39" ht="24" customHeight="1" x14ac:dyDescent="0.25">
      <c r="B60" s="2"/>
      <c r="C60" s="2"/>
      <c r="D60" s="137"/>
      <c r="E60" s="138"/>
      <c r="F60" s="139"/>
      <c r="G60" s="101"/>
      <c r="H60" s="2"/>
      <c r="I60" s="2"/>
      <c r="J60" s="34"/>
      <c r="K60" s="202"/>
      <c r="L60" s="202"/>
      <c r="M60" s="2"/>
      <c r="N60" s="13"/>
      <c r="O60" s="13"/>
      <c r="P60" s="2"/>
      <c r="Q60" s="341"/>
      <c r="R60" s="322"/>
      <c r="S60" s="279"/>
      <c r="T60" s="197"/>
      <c r="U60" s="323"/>
      <c r="V60" s="462"/>
      <c r="W60" s="323"/>
      <c r="X60" s="323"/>
      <c r="Y60" s="323"/>
      <c r="Z60" s="387"/>
      <c r="AA60" s="387"/>
      <c r="AB60" s="387"/>
      <c r="AC60" s="387"/>
      <c r="AD60" s="211"/>
      <c r="AE60" s="131"/>
      <c r="AF60" s="312"/>
      <c r="AG60" s="144"/>
    </row>
    <row r="61" spans="1:39" ht="24" customHeight="1" x14ac:dyDescent="0.25">
      <c r="B61" s="2"/>
      <c r="C61" s="2"/>
      <c r="D61" s="146"/>
      <c r="E61" s="138"/>
      <c r="F61" s="139"/>
      <c r="G61" s="99"/>
      <c r="H61" s="2"/>
      <c r="I61" s="2"/>
      <c r="J61" s="34"/>
      <c r="K61" s="202"/>
      <c r="L61" s="202"/>
      <c r="M61" s="2"/>
      <c r="N61" s="13"/>
      <c r="O61" s="13"/>
      <c r="P61" s="2"/>
      <c r="Q61" s="342"/>
      <c r="R61" s="322"/>
      <c r="S61" s="279"/>
      <c r="T61" s="197"/>
      <c r="U61" s="323"/>
      <c r="V61" s="462"/>
      <c r="W61" s="323"/>
      <c r="X61" s="323"/>
      <c r="Y61" s="323"/>
      <c r="Z61" s="387"/>
      <c r="AA61" s="387"/>
      <c r="AB61" s="387"/>
      <c r="AC61" s="387"/>
      <c r="AD61" s="211"/>
      <c r="AE61" s="131"/>
      <c r="AF61" s="312"/>
      <c r="AG61" s="144"/>
    </row>
    <row r="62" spans="1:39" ht="24" customHeight="1" x14ac:dyDescent="0.25">
      <c r="B62" s="2"/>
      <c r="C62" s="2"/>
      <c r="D62" s="146"/>
      <c r="E62" s="138"/>
      <c r="F62" s="139"/>
      <c r="G62" s="99"/>
      <c r="H62" s="2"/>
      <c r="I62" s="2"/>
      <c r="J62" s="34"/>
      <c r="K62" s="202"/>
      <c r="L62" s="202"/>
      <c r="M62" s="2"/>
      <c r="N62" s="13"/>
      <c r="O62" s="13"/>
      <c r="P62" s="2"/>
      <c r="Q62" s="342"/>
      <c r="R62" s="322"/>
      <c r="S62" s="279"/>
      <c r="T62" s="197"/>
      <c r="U62" s="323"/>
      <c r="V62" s="462"/>
      <c r="W62" s="323"/>
      <c r="X62" s="323"/>
      <c r="Y62" s="323"/>
      <c r="Z62" s="387"/>
      <c r="AA62" s="387"/>
      <c r="AB62" s="387"/>
      <c r="AC62" s="387"/>
      <c r="AD62" s="211"/>
      <c r="AE62" s="131"/>
      <c r="AF62" s="312"/>
      <c r="AG62" s="144"/>
    </row>
    <row r="63" spans="1:39" ht="24" customHeight="1" x14ac:dyDescent="0.25">
      <c r="B63" s="2"/>
      <c r="C63" s="2"/>
      <c r="D63" s="146"/>
      <c r="E63" s="138"/>
      <c r="F63" s="139"/>
      <c r="G63" s="99"/>
      <c r="H63" s="2"/>
      <c r="I63" s="2"/>
      <c r="J63" s="34"/>
      <c r="K63" s="202"/>
      <c r="L63" s="202"/>
      <c r="M63" s="2"/>
      <c r="N63" s="13"/>
      <c r="O63" s="13"/>
      <c r="P63" s="2"/>
      <c r="Q63" s="342"/>
      <c r="R63" s="322"/>
      <c r="S63" s="279"/>
      <c r="T63" s="197"/>
      <c r="U63" s="323"/>
      <c r="V63" s="462"/>
      <c r="W63" s="323"/>
      <c r="X63" s="323"/>
      <c r="Y63" s="323"/>
      <c r="Z63" s="387"/>
      <c r="AA63" s="387"/>
      <c r="AB63" s="387"/>
      <c r="AC63" s="387"/>
      <c r="AD63" s="211"/>
      <c r="AE63" s="131"/>
      <c r="AF63" s="312"/>
      <c r="AG63" s="144"/>
    </row>
    <row r="64" spans="1:39" ht="24" customHeight="1" x14ac:dyDescent="0.25">
      <c r="B64" s="2"/>
      <c r="C64" s="2"/>
      <c r="D64" s="146"/>
      <c r="E64" s="138"/>
      <c r="F64" s="139"/>
      <c r="G64" s="99"/>
      <c r="H64" s="2"/>
      <c r="I64" s="2"/>
      <c r="J64" s="34"/>
      <c r="K64" s="202"/>
      <c r="L64" s="202"/>
      <c r="M64" s="2"/>
      <c r="N64" s="13"/>
      <c r="O64" s="13"/>
      <c r="P64" s="2"/>
      <c r="Q64" s="342"/>
      <c r="R64" s="322"/>
      <c r="S64" s="279"/>
      <c r="T64" s="197"/>
      <c r="U64" s="323"/>
      <c r="V64" s="462"/>
      <c r="W64" s="323"/>
      <c r="X64" s="323"/>
      <c r="Y64" s="323"/>
      <c r="Z64" s="387"/>
      <c r="AA64" s="387"/>
      <c r="AB64" s="387"/>
      <c r="AC64" s="387"/>
      <c r="AD64" s="211"/>
      <c r="AE64" s="131"/>
      <c r="AF64" s="312"/>
      <c r="AG64" s="144"/>
    </row>
    <row r="65" spans="1:34" ht="24" customHeight="1" x14ac:dyDescent="0.25">
      <c r="B65" s="2"/>
      <c r="C65" s="2"/>
      <c r="D65" s="136"/>
      <c r="E65" s="138"/>
      <c r="F65" s="139"/>
      <c r="G65" s="99"/>
      <c r="H65" s="2"/>
      <c r="I65" s="2"/>
      <c r="J65" s="34"/>
      <c r="K65" s="202"/>
      <c r="L65" s="202"/>
      <c r="M65" s="2"/>
      <c r="N65" s="13"/>
      <c r="O65" s="13"/>
      <c r="P65" s="2"/>
      <c r="Q65" s="341"/>
      <c r="R65" s="322"/>
      <c r="S65" s="279"/>
      <c r="T65" s="197"/>
      <c r="U65" s="211"/>
      <c r="V65" s="462"/>
      <c r="W65" s="211"/>
      <c r="X65" s="211"/>
      <c r="Y65" s="211"/>
      <c r="Z65" s="211"/>
      <c r="AA65" s="211"/>
      <c r="AB65" s="211"/>
      <c r="AC65" s="211"/>
      <c r="AD65" s="211"/>
      <c r="AE65" s="131"/>
      <c r="AF65" s="312"/>
      <c r="AG65" s="144"/>
    </row>
    <row r="66" spans="1:34" s="33" customFormat="1" ht="24" customHeight="1" thickBot="1" x14ac:dyDescent="0.3">
      <c r="A66" s="2"/>
      <c r="B66" s="99"/>
      <c r="C66" s="386" t="s">
        <v>574</v>
      </c>
      <c r="D66" s="150"/>
      <c r="E66" s="150"/>
      <c r="F66" s="150"/>
      <c r="G66" s="150"/>
      <c r="H66" s="115"/>
      <c r="I66" s="115"/>
      <c r="J66" s="99"/>
      <c r="K66" s="2"/>
      <c r="L66" s="2"/>
      <c r="N66" s="11"/>
      <c r="O66" s="11"/>
      <c r="P66" s="34"/>
      <c r="Q66" s="11"/>
      <c r="R66" s="11"/>
      <c r="S66" s="34"/>
      <c r="T66" s="485"/>
      <c r="U66" s="11"/>
      <c r="V66" s="270"/>
      <c r="W66" s="11"/>
      <c r="X66" s="11"/>
      <c r="Y66" s="11"/>
      <c r="Z66" s="11"/>
      <c r="AA66" s="11"/>
      <c r="AB66" s="34"/>
      <c r="AC66" s="34"/>
      <c r="AD66" s="34"/>
      <c r="AE66" s="34"/>
      <c r="AF66" s="34"/>
      <c r="AG66" s="34"/>
      <c r="AH66" s="34"/>
    </row>
    <row r="67" spans="1:34" s="33" customFormat="1" ht="24" customHeight="1" x14ac:dyDescent="0.25">
      <c r="A67" s="2"/>
      <c r="B67" s="225"/>
      <c r="C67" s="226"/>
      <c r="D67" s="227"/>
      <c r="E67" s="227"/>
      <c r="F67" s="227"/>
      <c r="G67" s="227"/>
      <c r="H67" s="228"/>
      <c r="I67" s="228"/>
      <c r="J67" s="226"/>
      <c r="K67" s="112"/>
      <c r="L67" s="113"/>
      <c r="N67" s="11"/>
      <c r="O67" s="11"/>
      <c r="P67" s="34"/>
      <c r="Q67" s="11"/>
      <c r="R67" s="11"/>
      <c r="S67" s="34"/>
      <c r="T67" s="485"/>
      <c r="U67" s="11"/>
      <c r="V67" s="270"/>
      <c r="W67" s="11"/>
      <c r="X67" s="11"/>
      <c r="Y67" s="11"/>
      <c r="Z67" s="11"/>
      <c r="AA67" s="11"/>
      <c r="AB67" s="34"/>
      <c r="AC67" s="34"/>
      <c r="AD67" s="34"/>
      <c r="AE67" s="34"/>
      <c r="AF67" s="34"/>
      <c r="AG67" s="34"/>
      <c r="AH67" s="34"/>
    </row>
    <row r="68" spans="1:34" s="33" customFormat="1" ht="24" customHeight="1" x14ac:dyDescent="0.25">
      <c r="A68" s="2"/>
      <c r="B68" s="121"/>
      <c r="C68" s="625" t="s">
        <v>575</v>
      </c>
      <c r="D68" s="625"/>
      <c r="E68" s="625"/>
      <c r="F68" s="625"/>
      <c r="G68" s="625"/>
      <c r="H68" s="625"/>
      <c r="I68" s="625"/>
      <c r="J68" s="625"/>
      <c r="K68" s="625"/>
      <c r="L68" s="626"/>
      <c r="N68" s="11"/>
      <c r="O68" s="11"/>
      <c r="P68" s="34"/>
      <c r="Q68" s="11"/>
      <c r="R68" s="11"/>
      <c r="S68" s="34"/>
      <c r="T68" s="485"/>
      <c r="U68" s="11"/>
      <c r="V68" s="270"/>
      <c r="W68" s="11"/>
      <c r="X68" s="11"/>
      <c r="Y68" s="11"/>
      <c r="Z68" s="11"/>
      <c r="AA68" s="11"/>
      <c r="AB68" s="34"/>
      <c r="AC68" s="34"/>
      <c r="AD68" s="34"/>
      <c r="AE68" s="34"/>
      <c r="AF68" s="34"/>
      <c r="AG68" s="34"/>
      <c r="AH68" s="34"/>
    </row>
    <row r="69" spans="1:34" s="33" customFormat="1" ht="24" customHeight="1" x14ac:dyDescent="0.25">
      <c r="A69" s="2"/>
      <c r="B69" s="121"/>
      <c r="C69" s="99"/>
      <c r="D69" s="150"/>
      <c r="E69" s="150"/>
      <c r="F69" s="150"/>
      <c r="G69" s="150"/>
      <c r="H69" s="115"/>
      <c r="I69" s="115"/>
      <c r="J69" s="99"/>
      <c r="K69" s="2"/>
      <c r="L69" s="21"/>
      <c r="N69" s="11"/>
      <c r="O69" s="11"/>
      <c r="P69" s="34"/>
      <c r="Q69" s="11"/>
      <c r="R69" s="11"/>
      <c r="S69" s="34"/>
      <c r="T69" s="485"/>
      <c r="U69" s="11"/>
      <c r="V69" s="270"/>
      <c r="W69" s="11"/>
      <c r="X69" s="11"/>
      <c r="Y69" s="11"/>
      <c r="Z69" s="11"/>
      <c r="AA69" s="11"/>
      <c r="AB69" s="34"/>
      <c r="AC69" s="34"/>
      <c r="AD69" s="34"/>
      <c r="AE69" s="34"/>
      <c r="AF69" s="34"/>
      <c r="AG69" s="34"/>
      <c r="AH69" s="34"/>
    </row>
    <row r="70" spans="1:34" s="33" customFormat="1" ht="24" customHeight="1" x14ac:dyDescent="0.25">
      <c r="A70" s="2"/>
      <c r="B70" s="121"/>
      <c r="C70" s="630" t="s">
        <v>576</v>
      </c>
      <c r="D70" s="630"/>
      <c r="E70" s="630"/>
      <c r="F70" s="630"/>
      <c r="G70" s="630"/>
      <c r="H70" s="115">
        <v>15</v>
      </c>
      <c r="I70" s="115">
        <v>10</v>
      </c>
      <c r="J70" s="99"/>
      <c r="K70" s="2"/>
      <c r="L70" s="21"/>
      <c r="N70" s="11"/>
      <c r="O70" s="11"/>
      <c r="P70" s="34"/>
      <c r="Q70" s="11"/>
      <c r="R70" s="11"/>
      <c r="S70" s="34"/>
      <c r="T70" s="485"/>
      <c r="U70" s="11"/>
      <c r="V70" s="270"/>
      <c r="W70" s="11"/>
      <c r="X70" s="11"/>
      <c r="Y70" s="11"/>
      <c r="Z70" s="11"/>
      <c r="AA70" s="11"/>
      <c r="AB70" s="34"/>
      <c r="AC70" s="34"/>
      <c r="AD70" s="34"/>
      <c r="AE70" s="34"/>
      <c r="AF70" s="34"/>
      <c r="AG70" s="34"/>
      <c r="AH70" s="34"/>
    </row>
    <row r="71" spans="1:34" s="33" customFormat="1" ht="24" customHeight="1" x14ac:dyDescent="0.25">
      <c r="A71" s="2"/>
      <c r="B71" s="121"/>
      <c r="C71" s="99" t="s">
        <v>577</v>
      </c>
      <c r="D71" s="150"/>
      <c r="E71" s="150"/>
      <c r="F71" s="150"/>
      <c r="G71" s="150"/>
      <c r="H71" s="115">
        <v>20</v>
      </c>
      <c r="I71" s="115">
        <v>0</v>
      </c>
      <c r="J71" s="99"/>
      <c r="K71" s="2"/>
      <c r="L71" s="21"/>
      <c r="N71" s="11"/>
      <c r="O71" s="11"/>
      <c r="P71" s="34"/>
      <c r="Q71" s="11"/>
      <c r="R71" s="11"/>
      <c r="S71" s="34"/>
      <c r="T71" s="485"/>
      <c r="U71" s="11"/>
      <c r="V71" s="270"/>
      <c r="W71" s="11"/>
      <c r="X71" s="11"/>
      <c r="Y71" s="11"/>
      <c r="Z71" s="11"/>
      <c r="AA71" s="11"/>
      <c r="AB71" s="34"/>
      <c r="AC71" s="34"/>
      <c r="AD71" s="34"/>
      <c r="AE71" s="34"/>
      <c r="AF71" s="34"/>
      <c r="AG71" s="34"/>
      <c r="AH71" s="34"/>
    </row>
    <row r="72" spans="1:34" s="33" customFormat="1" ht="24" customHeight="1" x14ac:dyDescent="0.25">
      <c r="A72" s="2"/>
      <c r="B72" s="121"/>
      <c r="C72" s="99" t="s">
        <v>578</v>
      </c>
      <c r="D72" s="150"/>
      <c r="E72" s="150"/>
      <c r="F72" s="150"/>
      <c r="G72" s="150"/>
      <c r="H72" s="115">
        <v>70</v>
      </c>
      <c r="I72" s="115">
        <v>50</v>
      </c>
      <c r="J72" s="99"/>
      <c r="K72" s="2"/>
      <c r="L72" s="21"/>
      <c r="N72" s="11"/>
      <c r="O72" s="11"/>
      <c r="P72" s="34"/>
      <c r="Q72" s="11"/>
      <c r="R72" s="11"/>
      <c r="S72" s="34"/>
      <c r="T72" s="485"/>
      <c r="U72" s="11"/>
      <c r="V72" s="270"/>
      <c r="W72" s="11"/>
      <c r="X72" s="11"/>
      <c r="Y72" s="11"/>
      <c r="Z72" s="11"/>
      <c r="AA72" s="11"/>
      <c r="AB72" s="34"/>
      <c r="AC72" s="34"/>
      <c r="AD72" s="34"/>
      <c r="AE72" s="34"/>
      <c r="AF72" s="34"/>
      <c r="AG72" s="34"/>
      <c r="AH72" s="34"/>
    </row>
    <row r="73" spans="1:34" s="33" customFormat="1" ht="24" customHeight="1" x14ac:dyDescent="0.25">
      <c r="A73" s="2"/>
      <c r="B73" s="121"/>
      <c r="C73" s="99" t="s">
        <v>579</v>
      </c>
      <c r="D73" s="150"/>
      <c r="E73" s="150"/>
      <c r="F73" s="150"/>
      <c r="G73" s="150"/>
      <c r="H73" s="115">
        <v>120</v>
      </c>
      <c r="I73" s="115">
        <v>70</v>
      </c>
      <c r="J73" s="99"/>
      <c r="K73" s="2"/>
      <c r="L73" s="21"/>
      <c r="N73" s="11"/>
      <c r="O73" s="11"/>
      <c r="P73" s="34"/>
      <c r="Q73" s="11"/>
      <c r="R73" s="11"/>
      <c r="S73" s="34"/>
      <c r="T73" s="485"/>
      <c r="U73" s="11"/>
      <c r="V73" s="270"/>
      <c r="W73" s="11"/>
      <c r="X73" s="11"/>
      <c r="Y73" s="11"/>
      <c r="Z73" s="11"/>
      <c r="AA73" s="11"/>
      <c r="AB73" s="34"/>
      <c r="AC73" s="34"/>
      <c r="AD73" s="34"/>
      <c r="AE73" s="34"/>
      <c r="AF73" s="34"/>
      <c r="AG73" s="34"/>
      <c r="AH73" s="34"/>
    </row>
    <row r="74" spans="1:34" s="33" customFormat="1" ht="24" customHeight="1" x14ac:dyDescent="0.25">
      <c r="A74" s="2"/>
      <c r="B74" s="121"/>
      <c r="C74" s="99" t="s">
        <v>580</v>
      </c>
      <c r="D74" s="150"/>
      <c r="E74" s="150"/>
      <c r="F74" s="150"/>
      <c r="G74" s="150"/>
      <c r="H74" s="115">
        <v>140</v>
      </c>
      <c r="I74" s="115">
        <v>90</v>
      </c>
      <c r="J74" s="99"/>
      <c r="K74" s="2"/>
      <c r="L74" s="21"/>
      <c r="N74" s="11"/>
      <c r="O74" s="11"/>
      <c r="P74" s="34"/>
      <c r="Q74" s="11"/>
      <c r="R74" s="11"/>
      <c r="S74" s="34"/>
      <c r="T74" s="485"/>
      <c r="U74" s="11"/>
      <c r="V74" s="270"/>
      <c r="W74" s="11"/>
      <c r="X74" s="11"/>
      <c r="Y74" s="11"/>
      <c r="Z74" s="11"/>
      <c r="AA74" s="11"/>
      <c r="AB74" s="34"/>
      <c r="AC74" s="34"/>
      <c r="AD74" s="34"/>
      <c r="AE74" s="34"/>
      <c r="AF74" s="34"/>
      <c r="AG74" s="34"/>
      <c r="AH74" s="34"/>
    </row>
    <row r="75" spans="1:34" s="33" customFormat="1" ht="24" customHeight="1" x14ac:dyDescent="0.25">
      <c r="A75" s="2"/>
      <c r="B75" s="121"/>
      <c r="C75" s="99" t="s">
        <v>581</v>
      </c>
      <c r="D75" s="150"/>
      <c r="E75" s="150"/>
      <c r="F75" s="150"/>
      <c r="G75" s="150"/>
      <c r="H75" s="115">
        <v>170</v>
      </c>
      <c r="I75" s="115">
        <v>110</v>
      </c>
      <c r="J75" s="99"/>
      <c r="K75" s="2"/>
      <c r="L75" s="21"/>
      <c r="N75" s="11"/>
      <c r="O75" s="11"/>
      <c r="P75" s="34"/>
      <c r="Q75" s="11"/>
      <c r="R75" s="11"/>
      <c r="S75" s="34"/>
      <c r="T75" s="485"/>
      <c r="U75" s="11"/>
      <c r="V75" s="270"/>
      <c r="W75" s="11"/>
      <c r="X75" s="11"/>
      <c r="Y75" s="11"/>
      <c r="Z75" s="11"/>
      <c r="AA75" s="11"/>
      <c r="AB75" s="34"/>
      <c r="AC75" s="34"/>
      <c r="AD75" s="34"/>
      <c r="AE75" s="34"/>
      <c r="AF75" s="34"/>
      <c r="AG75" s="34"/>
      <c r="AH75" s="34"/>
    </row>
    <row r="76" spans="1:34" s="33" customFormat="1" ht="24" customHeight="1" x14ac:dyDescent="0.25">
      <c r="A76" s="2"/>
      <c r="B76" s="121"/>
      <c r="C76" s="99" t="s">
        <v>582</v>
      </c>
      <c r="D76" s="150"/>
      <c r="E76" s="150"/>
      <c r="F76" s="150"/>
      <c r="G76" s="150"/>
      <c r="H76" s="115">
        <v>230</v>
      </c>
      <c r="I76" s="115">
        <v>150</v>
      </c>
      <c r="J76" s="99"/>
      <c r="K76" s="2"/>
      <c r="L76" s="21"/>
      <c r="N76" s="11"/>
      <c r="O76" s="11"/>
      <c r="P76" s="34"/>
      <c r="Q76" s="11"/>
      <c r="R76" s="11"/>
      <c r="S76" s="34"/>
      <c r="T76" s="485"/>
      <c r="U76" s="11"/>
      <c r="V76" s="270"/>
      <c r="W76" s="11"/>
      <c r="X76" s="11"/>
      <c r="Y76" s="11"/>
      <c r="Z76" s="11"/>
      <c r="AA76" s="11"/>
      <c r="AB76" s="34"/>
      <c r="AC76" s="34"/>
      <c r="AD76" s="34"/>
      <c r="AE76" s="34"/>
      <c r="AF76" s="34"/>
      <c r="AG76" s="34"/>
      <c r="AH76" s="34"/>
    </row>
    <row r="77" spans="1:34" s="33" customFormat="1" ht="24" customHeight="1" x14ac:dyDescent="0.25">
      <c r="A77" s="2"/>
      <c r="B77" s="121"/>
      <c r="C77" s="99" t="s">
        <v>583</v>
      </c>
      <c r="D77" s="150"/>
      <c r="E77" s="150"/>
      <c r="F77" s="150"/>
      <c r="G77" s="150"/>
      <c r="H77" s="115">
        <v>290</v>
      </c>
      <c r="I77" s="115">
        <v>190</v>
      </c>
      <c r="J77" s="99"/>
      <c r="K77" s="2"/>
      <c r="L77" s="21"/>
      <c r="N77" s="11"/>
      <c r="O77" s="11"/>
      <c r="P77" s="34"/>
      <c r="Q77" s="11"/>
      <c r="R77" s="11"/>
      <c r="S77" s="34"/>
      <c r="T77" s="485"/>
      <c r="U77" s="11"/>
      <c r="V77" s="270"/>
      <c r="W77" s="11"/>
      <c r="X77" s="11"/>
      <c r="Y77" s="11"/>
      <c r="Z77" s="11"/>
      <c r="AA77" s="11"/>
      <c r="AB77" s="34"/>
      <c r="AC77" s="34"/>
      <c r="AD77" s="34"/>
      <c r="AE77" s="34"/>
      <c r="AF77" s="34"/>
      <c r="AG77" s="34"/>
      <c r="AH77" s="34"/>
    </row>
    <row r="78" spans="1:34" s="33" customFormat="1" ht="24" customHeight="1" x14ac:dyDescent="0.25">
      <c r="A78" s="2"/>
      <c r="B78" s="121"/>
      <c r="C78" s="99" t="s">
        <v>584</v>
      </c>
      <c r="D78" s="150"/>
      <c r="E78" s="150"/>
      <c r="F78" s="150"/>
      <c r="G78" s="150"/>
      <c r="H78" s="115">
        <v>350</v>
      </c>
      <c r="I78" s="115">
        <v>230</v>
      </c>
      <c r="J78" s="99"/>
      <c r="K78" s="2"/>
      <c r="L78" s="21"/>
      <c r="N78" s="11"/>
      <c r="O78" s="11"/>
      <c r="P78" s="34"/>
      <c r="Q78" s="11"/>
      <c r="R78" s="11"/>
      <c r="S78" s="34"/>
      <c r="T78" s="485"/>
      <c r="U78" s="11"/>
      <c r="V78" s="270"/>
      <c r="W78" s="11"/>
      <c r="X78" s="11"/>
      <c r="Y78" s="11"/>
      <c r="Z78" s="11"/>
      <c r="AA78" s="11"/>
      <c r="AB78" s="34"/>
      <c r="AC78" s="34"/>
      <c r="AD78" s="34"/>
      <c r="AE78" s="34"/>
      <c r="AF78" s="34"/>
      <c r="AG78" s="34"/>
      <c r="AH78" s="34"/>
    </row>
    <row r="79" spans="1:34" s="33" customFormat="1" ht="24" customHeight="1" x14ac:dyDescent="0.25">
      <c r="A79" s="2"/>
      <c r="B79" s="121"/>
      <c r="C79" s="99" t="s">
        <v>585</v>
      </c>
      <c r="D79" s="150"/>
      <c r="E79" s="150"/>
      <c r="F79" s="150"/>
      <c r="G79" s="150"/>
      <c r="H79" s="115">
        <v>390</v>
      </c>
      <c r="I79" s="115">
        <v>250</v>
      </c>
      <c r="J79" s="99"/>
      <c r="K79" s="2"/>
      <c r="L79" s="21"/>
      <c r="N79" s="11"/>
      <c r="O79" s="11"/>
      <c r="P79" s="34"/>
      <c r="Q79" s="11"/>
      <c r="R79" s="11"/>
      <c r="S79" s="34"/>
      <c r="T79" s="485"/>
      <c r="U79" s="11"/>
      <c r="V79" s="270"/>
      <c r="W79" s="11"/>
      <c r="X79" s="11"/>
      <c r="Y79" s="11"/>
      <c r="Z79" s="11"/>
      <c r="AA79" s="11"/>
      <c r="AB79" s="34"/>
      <c r="AC79" s="34"/>
      <c r="AD79" s="34"/>
      <c r="AE79" s="34"/>
      <c r="AF79" s="34"/>
      <c r="AG79" s="34"/>
      <c r="AH79" s="34"/>
    </row>
    <row r="80" spans="1:34" s="33" customFormat="1" ht="24" customHeight="1" x14ac:dyDescent="0.25">
      <c r="A80" s="2"/>
      <c r="B80" s="121"/>
      <c r="C80" s="99" t="s">
        <v>586</v>
      </c>
      <c r="D80" s="150"/>
      <c r="E80" s="150"/>
      <c r="F80" s="150"/>
      <c r="G80" s="150"/>
      <c r="H80" s="115">
        <v>530</v>
      </c>
      <c r="I80" s="115">
        <v>340</v>
      </c>
      <c r="J80" s="99"/>
      <c r="K80" s="2"/>
      <c r="L80" s="21"/>
      <c r="N80" s="11"/>
      <c r="O80" s="11"/>
      <c r="P80" s="34"/>
      <c r="Q80" s="11"/>
      <c r="R80" s="11"/>
      <c r="S80" s="34"/>
      <c r="T80" s="485"/>
      <c r="U80" s="11"/>
      <c r="V80" s="270"/>
      <c r="W80" s="11"/>
      <c r="X80" s="11"/>
      <c r="Y80" s="11"/>
      <c r="Z80" s="11"/>
      <c r="AA80" s="11"/>
      <c r="AB80" s="34"/>
      <c r="AC80" s="34"/>
      <c r="AD80" s="34"/>
      <c r="AE80" s="34"/>
      <c r="AF80" s="34"/>
      <c r="AG80" s="34"/>
      <c r="AH80" s="34"/>
    </row>
    <row r="81" spans="1:34" s="33" customFormat="1" ht="24" customHeight="1" x14ac:dyDescent="0.25">
      <c r="A81" s="2"/>
      <c r="B81" s="121"/>
      <c r="C81" s="99" t="s">
        <v>587</v>
      </c>
      <c r="D81" s="150"/>
      <c r="E81" s="150"/>
      <c r="F81" s="150"/>
      <c r="G81" s="150"/>
      <c r="H81" s="115">
        <v>1010</v>
      </c>
      <c r="I81" s="115">
        <v>650</v>
      </c>
      <c r="J81" s="99"/>
      <c r="K81" s="2"/>
      <c r="L81" s="21"/>
      <c r="N81" s="11"/>
      <c r="O81" s="11"/>
      <c r="P81" s="34"/>
      <c r="Q81" s="11"/>
      <c r="R81" s="11"/>
      <c r="S81" s="34"/>
      <c r="T81" s="485"/>
      <c r="U81" s="11"/>
      <c r="V81" s="270"/>
      <c r="W81" s="11"/>
      <c r="X81" s="11"/>
      <c r="Y81" s="11"/>
      <c r="Z81" s="11"/>
      <c r="AA81" s="11"/>
      <c r="AB81" s="34"/>
      <c r="AC81" s="34"/>
      <c r="AD81" s="34"/>
      <c r="AE81" s="34"/>
      <c r="AF81" s="34"/>
      <c r="AG81" s="34"/>
      <c r="AH81" s="34"/>
    </row>
    <row r="82" spans="1:34" s="33" customFormat="1" ht="24" customHeight="1" x14ac:dyDescent="0.25">
      <c r="A82" s="2"/>
      <c r="B82" s="121"/>
      <c r="C82" s="99" t="s">
        <v>588</v>
      </c>
      <c r="D82" s="150"/>
      <c r="E82" s="150"/>
      <c r="F82" s="150"/>
      <c r="G82" s="150"/>
      <c r="H82" s="115">
        <v>1780</v>
      </c>
      <c r="I82" s="115">
        <v>1160</v>
      </c>
      <c r="J82" s="99"/>
      <c r="K82" s="2"/>
      <c r="L82" s="21"/>
      <c r="N82" s="11"/>
      <c r="O82" s="11"/>
      <c r="P82" s="34"/>
      <c r="Q82" s="11"/>
      <c r="R82" s="11"/>
      <c r="S82" s="34"/>
      <c r="T82" s="485"/>
      <c r="U82" s="11"/>
      <c r="V82" s="270"/>
      <c r="W82" s="11"/>
      <c r="X82" s="11"/>
      <c r="Y82" s="11"/>
      <c r="Z82" s="11"/>
      <c r="AA82" s="11"/>
      <c r="AB82" s="34"/>
      <c r="AC82" s="34"/>
      <c r="AD82" s="34"/>
      <c r="AE82" s="34"/>
      <c r="AF82" s="34"/>
      <c r="AG82" s="34"/>
      <c r="AH82" s="34"/>
    </row>
    <row r="83" spans="1:34" s="33" customFormat="1" ht="24" customHeight="1" x14ac:dyDescent="0.25">
      <c r="A83" s="2"/>
      <c r="B83" s="121"/>
      <c r="C83" s="99" t="s">
        <v>589</v>
      </c>
      <c r="D83" s="150"/>
      <c r="E83" s="150"/>
      <c r="F83" s="150"/>
      <c r="G83" s="150"/>
      <c r="H83" s="115">
        <v>2690</v>
      </c>
      <c r="I83" s="115">
        <v>1730</v>
      </c>
      <c r="J83" s="99"/>
      <c r="K83" s="2"/>
      <c r="L83" s="21"/>
      <c r="N83" s="11"/>
      <c r="O83" s="11"/>
      <c r="P83" s="34"/>
      <c r="Q83" s="11"/>
      <c r="R83" s="11"/>
      <c r="S83" s="34"/>
      <c r="T83" s="485"/>
      <c r="U83" s="11"/>
      <c r="V83" s="270"/>
      <c r="W83" s="11"/>
      <c r="X83" s="11"/>
      <c r="Y83" s="11"/>
      <c r="Z83" s="11"/>
      <c r="AA83" s="11"/>
      <c r="AB83" s="34"/>
      <c r="AC83" s="34"/>
      <c r="AD83" s="34"/>
      <c r="AE83" s="34"/>
      <c r="AF83" s="34"/>
      <c r="AG83" s="34"/>
      <c r="AH83" s="34"/>
    </row>
    <row r="84" spans="1:34" s="33" customFormat="1" ht="24" customHeight="1" x14ac:dyDescent="0.25">
      <c r="A84" s="2"/>
      <c r="B84" s="121"/>
      <c r="C84" s="99" t="s">
        <v>590</v>
      </c>
      <c r="D84" s="150"/>
      <c r="E84" s="150"/>
      <c r="F84" s="150"/>
      <c r="G84" s="150"/>
      <c r="H84" s="115">
        <v>4470</v>
      </c>
      <c r="I84" s="115">
        <v>2880</v>
      </c>
      <c r="J84" s="99"/>
      <c r="K84" s="2"/>
      <c r="L84" s="21"/>
      <c r="N84" s="11"/>
      <c r="O84" s="11"/>
      <c r="P84" s="34"/>
      <c r="Q84" s="11"/>
      <c r="R84" s="11"/>
      <c r="S84" s="34"/>
      <c r="T84" s="485"/>
      <c r="U84" s="11"/>
      <c r="V84" s="270"/>
      <c r="W84" s="11"/>
      <c r="X84" s="11"/>
      <c r="Y84" s="11"/>
      <c r="Z84" s="11"/>
      <c r="AA84" s="11"/>
      <c r="AB84" s="34"/>
      <c r="AC84" s="34"/>
      <c r="AD84" s="34"/>
      <c r="AE84" s="34"/>
      <c r="AF84" s="34"/>
      <c r="AG84" s="34"/>
      <c r="AH84" s="34"/>
    </row>
    <row r="85" spans="1:34" s="33" customFormat="1" ht="24" customHeight="1" x14ac:dyDescent="0.25">
      <c r="A85" s="2"/>
      <c r="B85" s="121"/>
      <c r="C85" s="99" t="s">
        <v>591</v>
      </c>
      <c r="D85" s="150"/>
      <c r="E85" s="150"/>
      <c r="F85" s="150"/>
      <c r="G85" s="150"/>
      <c r="H85" s="115">
        <v>7850</v>
      </c>
      <c r="I85" s="115">
        <v>5040</v>
      </c>
      <c r="J85" s="99"/>
      <c r="K85" s="2"/>
      <c r="L85" s="21"/>
      <c r="N85" s="11"/>
      <c r="O85" s="11"/>
      <c r="P85" s="34"/>
      <c r="Q85" s="11"/>
      <c r="R85" s="11"/>
      <c r="S85" s="34"/>
      <c r="T85" s="485"/>
      <c r="U85" s="11"/>
      <c r="V85" s="270"/>
      <c r="W85" s="11"/>
      <c r="X85" s="11"/>
      <c r="Y85" s="11"/>
      <c r="Z85" s="11"/>
      <c r="AA85" s="11"/>
      <c r="AB85" s="34"/>
      <c r="AC85" s="34"/>
      <c r="AD85" s="34"/>
      <c r="AE85" s="34"/>
      <c r="AF85" s="34"/>
      <c r="AG85" s="34"/>
      <c r="AH85" s="34"/>
    </row>
    <row r="86" spans="1:34" s="33" customFormat="1" ht="24" customHeight="1" x14ac:dyDescent="0.25">
      <c r="A86" s="2"/>
      <c r="B86" s="121"/>
      <c r="C86" s="99"/>
      <c r="D86" s="150"/>
      <c r="E86" s="150"/>
      <c r="F86" s="150"/>
      <c r="G86" s="150"/>
      <c r="H86" s="115"/>
      <c r="I86" s="115"/>
      <c r="J86" s="99"/>
      <c r="K86" s="2"/>
      <c r="L86" s="21"/>
      <c r="N86" s="11"/>
      <c r="O86" s="11"/>
      <c r="P86" s="34"/>
      <c r="Q86" s="11"/>
      <c r="R86" s="11"/>
      <c r="S86" s="34"/>
      <c r="T86" s="485"/>
      <c r="U86" s="11"/>
      <c r="V86" s="270"/>
      <c r="W86" s="11"/>
      <c r="X86" s="11"/>
      <c r="Y86" s="11"/>
      <c r="Z86" s="11"/>
      <c r="AA86" s="11"/>
      <c r="AB86" s="34"/>
      <c r="AC86" s="34"/>
      <c r="AD86" s="34"/>
      <c r="AE86" s="34"/>
      <c r="AF86" s="34"/>
      <c r="AG86" s="34"/>
      <c r="AH86" s="34"/>
    </row>
    <row r="87" spans="1:34" s="33" customFormat="1" ht="24" customHeight="1" x14ac:dyDescent="0.25">
      <c r="A87" s="2"/>
      <c r="B87" s="121"/>
      <c r="C87" s="631" t="s">
        <v>592</v>
      </c>
      <c r="D87" s="631"/>
      <c r="E87" s="631"/>
      <c r="F87" s="631"/>
      <c r="G87" s="631"/>
      <c r="H87" s="631"/>
      <c r="I87" s="631"/>
      <c r="J87" s="631"/>
      <c r="K87" s="631"/>
      <c r="L87" s="632"/>
      <c r="N87" s="11"/>
      <c r="O87" s="11"/>
      <c r="P87" s="34"/>
      <c r="Q87" s="11"/>
      <c r="R87" s="11"/>
      <c r="S87" s="34"/>
      <c r="T87" s="485"/>
      <c r="U87" s="11"/>
      <c r="V87" s="270"/>
      <c r="W87" s="11"/>
      <c r="X87" s="11"/>
      <c r="Y87" s="11"/>
      <c r="Z87" s="11"/>
      <c r="AA87" s="11"/>
      <c r="AB87" s="34"/>
      <c r="AC87" s="34"/>
      <c r="AD87" s="34"/>
      <c r="AE87" s="34"/>
      <c r="AF87" s="34"/>
      <c r="AG87" s="34"/>
      <c r="AH87" s="34"/>
    </row>
    <row r="88" spans="1:34" s="33" customFormat="1" ht="24" customHeight="1" x14ac:dyDescent="0.25">
      <c r="A88" s="2"/>
      <c r="B88" s="121"/>
      <c r="C88" s="99"/>
      <c r="D88" s="150"/>
      <c r="E88" s="150"/>
      <c r="F88" s="150"/>
      <c r="G88" s="150"/>
      <c r="H88" s="115"/>
      <c r="I88" s="115"/>
      <c r="J88" s="99"/>
      <c r="K88" s="2"/>
      <c r="L88" s="21"/>
      <c r="N88" s="11"/>
      <c r="O88" s="11"/>
      <c r="P88" s="34"/>
      <c r="Q88" s="11"/>
      <c r="R88" s="11"/>
      <c r="S88" s="34"/>
      <c r="T88" s="485"/>
      <c r="U88" s="11"/>
      <c r="V88" s="270"/>
      <c r="W88" s="11"/>
      <c r="X88" s="11"/>
      <c r="Y88" s="11"/>
      <c r="Z88" s="11"/>
      <c r="AA88" s="11"/>
      <c r="AB88" s="34"/>
      <c r="AC88" s="34"/>
      <c r="AD88" s="34"/>
      <c r="AE88" s="34"/>
      <c r="AF88" s="34"/>
      <c r="AG88" s="34"/>
      <c r="AH88" s="34"/>
    </row>
    <row r="89" spans="1:34" s="33" customFormat="1" ht="24" customHeight="1" x14ac:dyDescent="0.25">
      <c r="A89" s="2"/>
      <c r="B89" s="121"/>
      <c r="C89" s="99" t="s">
        <v>576</v>
      </c>
      <c r="D89" s="150"/>
      <c r="E89" s="150"/>
      <c r="F89" s="150"/>
      <c r="G89" s="150"/>
      <c r="H89" s="115">
        <v>20</v>
      </c>
      <c r="I89" s="115">
        <v>12</v>
      </c>
      <c r="J89" s="99"/>
      <c r="K89" s="2"/>
      <c r="L89" s="21"/>
      <c r="N89" s="11"/>
      <c r="O89" s="11"/>
      <c r="P89" s="34"/>
      <c r="Q89" s="11"/>
      <c r="R89" s="11"/>
      <c r="S89" s="34"/>
      <c r="T89" s="485"/>
      <c r="U89" s="11"/>
      <c r="V89" s="270"/>
      <c r="W89" s="11"/>
      <c r="X89" s="11"/>
      <c r="Y89" s="11"/>
      <c r="Z89" s="11"/>
      <c r="AA89" s="11"/>
      <c r="AB89" s="34"/>
      <c r="AC89" s="34"/>
      <c r="AD89" s="34"/>
      <c r="AE89" s="34"/>
      <c r="AF89" s="34"/>
      <c r="AG89" s="34"/>
      <c r="AH89" s="34"/>
    </row>
    <row r="90" spans="1:34" s="33" customFormat="1" ht="24" customHeight="1" x14ac:dyDescent="0.25">
      <c r="A90" s="2"/>
      <c r="B90" s="121"/>
      <c r="C90" s="99" t="s">
        <v>577</v>
      </c>
      <c r="D90" s="150"/>
      <c r="E90" s="150"/>
      <c r="F90" s="150"/>
      <c r="G90" s="150"/>
      <c r="H90" s="115">
        <v>30</v>
      </c>
      <c r="I90" s="115">
        <v>15</v>
      </c>
      <c r="J90" s="99"/>
      <c r="K90" s="2"/>
      <c r="L90" s="21"/>
      <c r="N90" s="11"/>
      <c r="O90" s="11"/>
      <c r="P90" s="34"/>
      <c r="Q90" s="11"/>
      <c r="R90" s="11"/>
      <c r="S90" s="34"/>
      <c r="T90" s="485"/>
      <c r="U90" s="11"/>
      <c r="V90" s="270"/>
      <c r="W90" s="11"/>
      <c r="X90" s="11"/>
      <c r="Y90" s="11"/>
      <c r="Z90" s="11"/>
      <c r="AA90" s="11"/>
      <c r="AB90" s="34"/>
      <c r="AC90" s="34"/>
      <c r="AD90" s="34"/>
      <c r="AE90" s="34"/>
      <c r="AF90" s="34"/>
      <c r="AG90" s="34"/>
      <c r="AH90" s="34"/>
    </row>
    <row r="91" spans="1:34" s="33" customFormat="1" ht="24" customHeight="1" x14ac:dyDescent="0.25">
      <c r="A91" s="2"/>
      <c r="B91" s="121"/>
      <c r="C91" s="99" t="s">
        <v>579</v>
      </c>
      <c r="D91" s="150"/>
      <c r="E91" s="150"/>
      <c r="F91" s="150"/>
      <c r="G91" s="150"/>
      <c r="H91" s="115">
        <v>40</v>
      </c>
      <c r="I91" s="115">
        <v>25</v>
      </c>
      <c r="J91" s="99"/>
      <c r="K91" s="2"/>
      <c r="L91" s="21"/>
      <c r="N91" s="11"/>
      <c r="O91" s="11"/>
      <c r="P91" s="34"/>
      <c r="Q91" s="11"/>
      <c r="R91" s="11"/>
      <c r="S91" s="34"/>
      <c r="T91" s="485"/>
      <c r="U91" s="11"/>
      <c r="V91" s="270"/>
      <c r="W91" s="11"/>
      <c r="X91" s="11"/>
      <c r="Y91" s="11"/>
      <c r="Z91" s="11"/>
      <c r="AA91" s="11"/>
      <c r="AB91" s="34"/>
      <c r="AC91" s="34"/>
      <c r="AD91" s="34"/>
      <c r="AE91" s="34"/>
      <c r="AF91" s="34"/>
      <c r="AG91" s="34"/>
      <c r="AH91" s="34"/>
    </row>
    <row r="92" spans="1:34" s="33" customFormat="1" ht="24" customHeight="1" x14ac:dyDescent="0.25">
      <c r="A92" s="2"/>
      <c r="B92" s="121"/>
      <c r="C92" s="99" t="s">
        <v>581</v>
      </c>
      <c r="D92" s="150"/>
      <c r="E92" s="150"/>
      <c r="F92" s="150"/>
      <c r="G92" s="150"/>
      <c r="H92" s="115">
        <v>50</v>
      </c>
      <c r="I92" s="115">
        <v>35</v>
      </c>
      <c r="J92" s="99"/>
      <c r="K92" s="2"/>
      <c r="L92" s="21"/>
      <c r="N92" s="11"/>
      <c r="O92" s="11"/>
      <c r="P92" s="34"/>
      <c r="Q92" s="11"/>
      <c r="R92" s="11"/>
      <c r="S92" s="34"/>
      <c r="T92" s="485"/>
      <c r="U92" s="11"/>
      <c r="V92" s="270"/>
      <c r="W92" s="11"/>
      <c r="X92" s="11"/>
      <c r="Y92" s="11"/>
      <c r="Z92" s="11"/>
      <c r="AA92" s="11"/>
      <c r="AB92" s="34"/>
      <c r="AC92" s="34"/>
      <c r="AD92" s="34"/>
      <c r="AE92" s="34"/>
      <c r="AF92" s="34"/>
      <c r="AG92" s="34"/>
      <c r="AH92" s="34"/>
    </row>
    <row r="93" spans="1:34" s="33" customFormat="1" ht="24" customHeight="1" x14ac:dyDescent="0.25">
      <c r="A93" s="2"/>
      <c r="B93" s="121"/>
      <c r="C93" s="99" t="s">
        <v>582</v>
      </c>
      <c r="D93" s="150"/>
      <c r="E93" s="150"/>
      <c r="F93" s="150"/>
      <c r="G93" s="150"/>
      <c r="H93" s="115">
        <v>80</v>
      </c>
      <c r="I93" s="115">
        <v>50</v>
      </c>
      <c r="J93" s="99"/>
      <c r="K93" s="2"/>
      <c r="L93" s="21"/>
      <c r="N93" s="11"/>
      <c r="O93" s="11"/>
      <c r="P93" s="34"/>
      <c r="Q93" s="11"/>
      <c r="R93" s="11"/>
      <c r="S93" s="34"/>
      <c r="T93" s="485"/>
      <c r="U93" s="11"/>
      <c r="V93" s="270"/>
      <c r="W93" s="11"/>
      <c r="X93" s="11"/>
      <c r="Y93" s="11"/>
      <c r="Z93" s="11"/>
      <c r="AA93" s="11"/>
      <c r="AB93" s="34"/>
      <c r="AC93" s="34"/>
      <c r="AD93" s="34"/>
      <c r="AE93" s="34"/>
      <c r="AF93" s="34"/>
      <c r="AG93" s="34"/>
      <c r="AH93" s="34"/>
    </row>
    <row r="94" spans="1:34" s="33" customFormat="1" ht="24" customHeight="1" x14ac:dyDescent="0.25">
      <c r="A94" s="2"/>
      <c r="B94" s="121"/>
      <c r="C94" s="99" t="s">
        <v>593</v>
      </c>
      <c r="D94" s="150"/>
      <c r="E94" s="150"/>
      <c r="F94" s="150"/>
      <c r="G94" s="150"/>
      <c r="H94" s="115">
        <v>100</v>
      </c>
      <c r="I94" s="115">
        <v>60</v>
      </c>
      <c r="J94" s="99"/>
      <c r="K94" s="2"/>
      <c r="L94" s="21"/>
      <c r="N94" s="11"/>
      <c r="O94" s="11"/>
      <c r="P94" s="34"/>
      <c r="Q94" s="11"/>
      <c r="R94" s="11"/>
      <c r="S94" s="34"/>
      <c r="T94" s="485"/>
      <c r="U94" s="11"/>
      <c r="V94" s="270"/>
      <c r="W94" s="11"/>
      <c r="X94" s="11"/>
      <c r="Y94" s="11"/>
      <c r="Z94" s="11"/>
      <c r="AA94" s="11"/>
      <c r="AB94" s="34"/>
      <c r="AC94" s="34"/>
      <c r="AD94" s="34"/>
      <c r="AE94" s="34"/>
      <c r="AF94" s="34"/>
      <c r="AG94" s="34"/>
      <c r="AH94" s="34"/>
    </row>
    <row r="95" spans="1:34" s="33" customFormat="1" ht="24" customHeight="1" x14ac:dyDescent="0.25">
      <c r="A95" s="2"/>
      <c r="B95" s="121"/>
      <c r="C95" s="99" t="s">
        <v>585</v>
      </c>
      <c r="D95" s="150"/>
      <c r="E95" s="150"/>
      <c r="F95" s="150"/>
      <c r="G95" s="150"/>
      <c r="H95" s="115">
        <v>160</v>
      </c>
      <c r="I95" s="115">
        <v>100</v>
      </c>
      <c r="J95" s="99"/>
      <c r="K95" s="2"/>
      <c r="L95" s="21"/>
      <c r="N95" s="11"/>
      <c r="O95" s="11"/>
      <c r="P95" s="34"/>
      <c r="Q95" s="11"/>
      <c r="R95" s="11"/>
      <c r="S95" s="34"/>
      <c r="T95" s="485"/>
      <c r="U95" s="11"/>
      <c r="V95" s="270"/>
      <c r="W95" s="11"/>
      <c r="X95" s="11"/>
      <c r="Y95" s="11"/>
      <c r="Z95" s="11"/>
      <c r="AA95" s="11"/>
      <c r="AB95" s="34"/>
      <c r="AC95" s="34"/>
      <c r="AD95" s="34"/>
      <c r="AE95" s="34"/>
      <c r="AF95" s="34"/>
      <c r="AG95" s="34"/>
      <c r="AH95" s="34"/>
    </row>
    <row r="96" spans="1:34" s="33" customFormat="1" ht="24" customHeight="1" x14ac:dyDescent="0.25">
      <c r="A96" s="2"/>
      <c r="B96" s="121"/>
      <c r="C96" s="99" t="s">
        <v>586</v>
      </c>
      <c r="D96" s="150"/>
      <c r="E96" s="150"/>
      <c r="F96" s="150"/>
      <c r="G96" s="150"/>
      <c r="H96" s="115">
        <v>200</v>
      </c>
      <c r="I96" s="115">
        <v>120</v>
      </c>
      <c r="J96" s="99"/>
      <c r="K96" s="2"/>
      <c r="L96" s="21"/>
      <c r="N96" s="11"/>
      <c r="O96" s="11"/>
      <c r="P96" s="34"/>
      <c r="Q96" s="11"/>
      <c r="R96" s="11"/>
      <c r="S96" s="34"/>
      <c r="T96" s="485"/>
      <c r="U96" s="11"/>
      <c r="V96" s="270"/>
      <c r="W96" s="11"/>
      <c r="X96" s="11"/>
      <c r="Y96" s="11"/>
      <c r="Z96" s="11"/>
      <c r="AA96" s="11"/>
      <c r="AB96" s="34"/>
      <c r="AC96" s="34"/>
      <c r="AD96" s="34"/>
      <c r="AE96" s="34"/>
      <c r="AF96" s="34"/>
      <c r="AG96" s="34"/>
      <c r="AH96" s="34"/>
    </row>
    <row r="97" spans="1:34" s="33" customFormat="1" ht="24" customHeight="1" x14ac:dyDescent="0.25">
      <c r="A97" s="2"/>
      <c r="B97" s="121"/>
      <c r="C97" s="99" t="s">
        <v>587</v>
      </c>
      <c r="D97" s="150"/>
      <c r="E97" s="150"/>
      <c r="F97" s="150"/>
      <c r="G97" s="150"/>
      <c r="H97" s="115"/>
      <c r="I97" s="115"/>
      <c r="J97" s="99"/>
      <c r="K97" s="2"/>
      <c r="L97" s="21"/>
      <c r="N97" s="11"/>
      <c r="O97" s="11"/>
      <c r="P97" s="34"/>
      <c r="Q97" s="11"/>
      <c r="R97" s="11"/>
      <c r="S97" s="34"/>
      <c r="T97" s="485"/>
      <c r="U97" s="11"/>
      <c r="V97" s="270"/>
      <c r="W97" s="11"/>
      <c r="X97" s="11"/>
      <c r="Y97" s="11"/>
      <c r="Z97" s="11"/>
      <c r="AA97" s="11"/>
      <c r="AB97" s="34"/>
      <c r="AC97" s="34"/>
      <c r="AD97" s="34"/>
      <c r="AE97" s="34"/>
      <c r="AF97" s="34"/>
      <c r="AG97" s="34"/>
      <c r="AH97" s="34"/>
    </row>
    <row r="98" spans="1:34" s="33" customFormat="1" ht="24" customHeight="1" x14ac:dyDescent="0.25">
      <c r="A98" s="2"/>
      <c r="B98" s="121"/>
      <c r="C98" s="99"/>
      <c r="D98" s="150"/>
      <c r="E98" s="150"/>
      <c r="F98" s="150"/>
      <c r="G98" s="150"/>
      <c r="H98" s="115"/>
      <c r="I98" s="115"/>
      <c r="J98" s="99"/>
      <c r="K98" s="2"/>
      <c r="L98" s="21"/>
      <c r="N98" s="11"/>
      <c r="O98" s="11"/>
      <c r="P98" s="34"/>
      <c r="Q98" s="11"/>
      <c r="R98" s="11"/>
      <c r="S98" s="34"/>
      <c r="T98" s="485"/>
      <c r="U98" s="11"/>
      <c r="V98" s="270"/>
      <c r="W98" s="11"/>
      <c r="X98" s="11"/>
      <c r="Y98" s="11"/>
      <c r="Z98" s="11"/>
      <c r="AA98" s="11"/>
      <c r="AB98" s="34"/>
      <c r="AC98" s="34"/>
      <c r="AD98" s="34"/>
      <c r="AE98" s="34"/>
      <c r="AF98" s="34"/>
      <c r="AG98" s="34"/>
      <c r="AH98" s="34"/>
    </row>
    <row r="99" spans="1:34" s="33" customFormat="1" ht="24" customHeight="1" x14ac:dyDescent="0.25">
      <c r="A99" s="2"/>
      <c r="B99" s="121"/>
      <c r="C99" s="625" t="s">
        <v>594</v>
      </c>
      <c r="D99" s="625"/>
      <c r="E99" s="625"/>
      <c r="F99" s="625"/>
      <c r="G99" s="625"/>
      <c r="H99" s="625"/>
      <c r="I99" s="625"/>
      <c r="J99" s="625"/>
      <c r="K99" s="625"/>
      <c r="L99" s="626"/>
      <c r="N99" s="11"/>
      <c r="O99" s="11"/>
      <c r="P99" s="34"/>
      <c r="Q99" s="11"/>
      <c r="R99" s="11"/>
      <c r="S99" s="34"/>
      <c r="T99" s="485"/>
      <c r="U99" s="11"/>
      <c r="V99" s="270"/>
      <c r="W99" s="11"/>
      <c r="X99" s="11"/>
      <c r="Y99" s="11"/>
      <c r="Z99" s="11"/>
      <c r="AA99" s="11"/>
      <c r="AB99" s="34"/>
      <c r="AC99" s="34"/>
      <c r="AD99" s="34"/>
      <c r="AE99" s="34"/>
      <c r="AF99" s="34"/>
      <c r="AG99" s="34"/>
      <c r="AH99" s="34"/>
    </row>
    <row r="100" spans="1:34" s="33" customFormat="1" ht="24" customHeight="1" x14ac:dyDescent="0.25">
      <c r="A100" s="2"/>
      <c r="B100" s="121"/>
      <c r="C100" s="99"/>
      <c r="D100" s="150"/>
      <c r="E100" s="150"/>
      <c r="F100" s="150"/>
      <c r="G100" s="150"/>
      <c r="H100" s="115"/>
      <c r="I100" s="115"/>
      <c r="J100" s="99"/>
      <c r="K100" s="2"/>
      <c r="L100" s="21"/>
      <c r="N100" s="11"/>
      <c r="O100" s="11"/>
      <c r="P100" s="34"/>
      <c r="Q100" s="11"/>
      <c r="R100" s="11"/>
      <c r="S100" s="34"/>
      <c r="T100" s="485"/>
      <c r="U100" s="11"/>
      <c r="V100" s="270"/>
      <c r="W100" s="11"/>
      <c r="X100" s="11"/>
      <c r="Y100" s="11"/>
      <c r="Z100" s="11"/>
      <c r="AA100" s="11"/>
      <c r="AB100" s="34"/>
      <c r="AC100" s="34"/>
      <c r="AD100" s="34"/>
      <c r="AE100" s="34"/>
      <c r="AF100" s="34"/>
      <c r="AG100" s="34"/>
      <c r="AH100" s="34"/>
    </row>
    <row r="101" spans="1:34" s="33" customFormat="1" ht="24" customHeight="1" x14ac:dyDescent="0.25">
      <c r="A101" s="2"/>
      <c r="B101" s="121"/>
      <c r="C101" s="99" t="s">
        <v>595</v>
      </c>
      <c r="D101" s="150"/>
      <c r="E101" s="150"/>
      <c r="F101" s="150"/>
      <c r="G101" s="150"/>
      <c r="H101" s="115">
        <v>560</v>
      </c>
      <c r="I101" s="115">
        <v>360</v>
      </c>
      <c r="J101" s="99"/>
      <c r="K101" s="2"/>
      <c r="L101" s="21"/>
      <c r="N101" s="11"/>
      <c r="O101" s="11"/>
      <c r="P101" s="34"/>
      <c r="Q101" s="11"/>
      <c r="R101" s="11"/>
      <c r="S101" s="34"/>
      <c r="T101" s="485"/>
      <c r="U101" s="11"/>
      <c r="V101" s="270"/>
      <c r="W101" s="11"/>
      <c r="X101" s="11"/>
      <c r="Y101" s="11"/>
      <c r="Z101" s="11"/>
      <c r="AA101" s="11"/>
      <c r="AB101" s="34"/>
      <c r="AC101" s="34"/>
      <c r="AD101" s="34"/>
      <c r="AE101" s="34"/>
      <c r="AF101" s="34"/>
      <c r="AG101" s="34"/>
      <c r="AH101" s="34"/>
    </row>
    <row r="102" spans="1:34" s="33" customFormat="1" ht="24" customHeight="1" x14ac:dyDescent="0.25">
      <c r="A102" s="2"/>
      <c r="B102" s="121"/>
      <c r="C102" s="99" t="s">
        <v>596</v>
      </c>
      <c r="D102" s="150"/>
      <c r="E102" s="150"/>
      <c r="F102" s="150"/>
      <c r="G102" s="150"/>
      <c r="H102" s="115">
        <v>1680</v>
      </c>
      <c r="I102" s="115">
        <v>1180</v>
      </c>
      <c r="J102" s="99"/>
      <c r="K102" s="2"/>
      <c r="L102" s="21"/>
      <c r="N102" s="11"/>
      <c r="O102" s="11"/>
      <c r="P102" s="34"/>
      <c r="Q102" s="11"/>
      <c r="R102" s="11"/>
      <c r="S102" s="34"/>
      <c r="T102" s="485"/>
      <c r="U102" s="11"/>
      <c r="V102" s="270"/>
      <c r="W102" s="11"/>
      <c r="X102" s="11"/>
      <c r="Y102" s="11"/>
      <c r="Z102" s="11"/>
      <c r="AA102" s="11"/>
      <c r="AB102" s="34"/>
      <c r="AC102" s="34"/>
      <c r="AD102" s="34"/>
      <c r="AE102" s="34"/>
      <c r="AF102" s="34"/>
      <c r="AG102" s="34"/>
      <c r="AH102" s="34"/>
    </row>
    <row r="103" spans="1:34" s="33" customFormat="1" ht="24" customHeight="1" x14ac:dyDescent="0.25">
      <c r="A103" s="2"/>
      <c r="B103" s="121"/>
      <c r="C103" s="99"/>
      <c r="D103" s="150"/>
      <c r="E103" s="150"/>
      <c r="F103" s="150"/>
      <c r="G103" s="150"/>
      <c r="H103" s="115"/>
      <c r="I103" s="115"/>
      <c r="J103" s="99"/>
      <c r="K103" s="2"/>
      <c r="L103" s="21"/>
      <c r="N103" s="11"/>
      <c r="O103" s="11"/>
      <c r="P103" s="34"/>
      <c r="Q103" s="11"/>
      <c r="R103" s="11"/>
      <c r="S103" s="34"/>
      <c r="T103" s="485"/>
      <c r="U103" s="11"/>
      <c r="V103" s="270"/>
      <c r="W103" s="11"/>
      <c r="X103" s="11"/>
      <c r="Y103" s="11"/>
      <c r="Z103" s="11"/>
      <c r="AA103" s="11"/>
      <c r="AB103" s="34"/>
      <c r="AC103" s="34"/>
      <c r="AD103" s="34"/>
      <c r="AE103" s="34"/>
      <c r="AF103" s="34"/>
      <c r="AG103" s="34"/>
      <c r="AH103" s="34"/>
    </row>
    <row r="104" spans="1:34" s="33" customFormat="1" ht="24" customHeight="1" thickBot="1" x14ac:dyDescent="0.3">
      <c r="A104" s="2"/>
      <c r="B104" s="229"/>
      <c r="C104" s="104"/>
      <c r="D104" s="230"/>
      <c r="E104" s="230"/>
      <c r="F104" s="230"/>
      <c r="G104" s="230"/>
      <c r="H104" s="231"/>
      <c r="I104" s="231"/>
      <c r="J104" s="104"/>
      <c r="K104" s="22"/>
      <c r="L104" s="23"/>
      <c r="N104" s="11"/>
      <c r="O104" s="11"/>
      <c r="P104" s="34"/>
      <c r="Q104" s="11"/>
      <c r="R104" s="11"/>
      <c r="S104" s="34"/>
      <c r="T104" s="485"/>
      <c r="U104" s="11"/>
      <c r="V104" s="270"/>
      <c r="W104" s="11"/>
      <c r="X104" s="11"/>
      <c r="Y104" s="11"/>
      <c r="Z104" s="11"/>
      <c r="AA104" s="11"/>
      <c r="AB104" s="34"/>
      <c r="AC104" s="34"/>
      <c r="AD104" s="34"/>
      <c r="AE104" s="34"/>
      <c r="AF104" s="34"/>
      <c r="AG104" s="34"/>
      <c r="AH104" s="34"/>
    </row>
  </sheetData>
  <mergeCells count="32">
    <mergeCell ref="C87:L87"/>
    <mergeCell ref="C99:L99"/>
    <mergeCell ref="B32:C32"/>
    <mergeCell ref="B33:C33"/>
    <mergeCell ref="B34:C34"/>
    <mergeCell ref="C36:K36"/>
    <mergeCell ref="C68:L68"/>
    <mergeCell ref="C70:G70"/>
    <mergeCell ref="B31:C31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9:C29"/>
    <mergeCell ref="B30:C30"/>
    <mergeCell ref="B18:C18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</mergeCells>
  <printOptions horizontalCentered="1"/>
  <pageMargins left="0.70866141732283472" right="0.51181102362204722" top="0.59055118110236227" bottom="0.39370078740157483" header="0.19685039370078741" footer="0.11811023622047245"/>
  <pageSetup scale="83" fitToHeight="0" orientation="portrait" r:id="rId1"/>
  <headerFooter>
    <oddHeader>&amp;LENVASES DE CULTIVO&amp;R"El Origen"</oddHeader>
    <oddFooter>&amp;R&amp;D</oddFooter>
  </headerFooter>
  <rowBreaks count="1" manualBreakCount="1">
    <brk id="35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  <pageSetUpPr fitToPage="1"/>
  </sheetPr>
  <dimension ref="A1:AN104"/>
  <sheetViews>
    <sheetView topLeftCell="I21" zoomScale="90" zoomScaleNormal="90" workbookViewId="0">
      <selection activeCell="U36" sqref="U36"/>
    </sheetView>
  </sheetViews>
  <sheetFormatPr baseColWidth="10" defaultColWidth="11.42578125" defaultRowHeight="24" customHeight="1" x14ac:dyDescent="0.25"/>
  <cols>
    <col min="1" max="1" width="14.7109375" style="2" customWidth="1"/>
    <col min="2" max="2" width="2.28515625" style="99" customWidth="1"/>
    <col min="3" max="3" width="36.5703125" style="99" customWidth="1"/>
    <col min="4" max="6" width="4.7109375" style="150" customWidth="1"/>
    <col min="7" max="7" width="2.7109375" style="150" customWidth="1"/>
    <col min="8" max="9" width="11.7109375" style="115" customWidth="1"/>
    <col min="10" max="10" width="10.7109375" style="99" customWidth="1"/>
    <col min="11" max="12" width="10.7109375" style="2" customWidth="1"/>
    <col min="13" max="13" width="1.7109375" style="33" hidden="1" customWidth="1"/>
    <col min="14" max="15" width="12.7109375" style="11" hidden="1" customWidth="1"/>
    <col min="16" max="16" width="1.7109375" style="34" hidden="1" customWidth="1"/>
    <col min="17" max="18" width="12.7109375" style="11" hidden="1" customWidth="1"/>
    <col min="19" max="19" width="1.7109375" style="34" customWidth="1"/>
    <col min="20" max="21" width="16.140625" style="485" customWidth="1"/>
    <col min="22" max="22" width="16.140625" style="11" customWidth="1"/>
    <col min="23" max="23" width="16.140625" style="270" hidden="1" customWidth="1"/>
    <col min="24" max="28" width="16.140625" style="11" hidden="1" customWidth="1"/>
    <col min="29" max="33" width="11.42578125" style="34" hidden="1" customWidth="1"/>
    <col min="34" max="34" width="21" style="34" hidden="1" customWidth="1"/>
    <col min="35" max="37" width="0" style="34" hidden="1" customWidth="1"/>
    <col min="38" max="16384" width="11.42578125" style="34"/>
  </cols>
  <sheetData>
    <row r="1" spans="1:38" ht="24" customHeight="1" x14ac:dyDescent="0.25">
      <c r="Q1" s="11" t="s">
        <v>288</v>
      </c>
    </row>
    <row r="2" spans="1:38" ht="24" customHeight="1" x14ac:dyDescent="0.25">
      <c r="O2" s="198"/>
      <c r="T2" s="487">
        <v>45405</v>
      </c>
      <c r="U2" s="487">
        <v>45405</v>
      </c>
      <c r="V2" s="413">
        <v>45369</v>
      </c>
      <c r="W2" s="457">
        <v>45298</v>
      </c>
      <c r="X2" s="167">
        <v>45276</v>
      </c>
      <c r="Y2" s="167">
        <v>45263</v>
      </c>
      <c r="Z2" s="167">
        <v>45226</v>
      </c>
      <c r="AA2" s="167">
        <v>45158</v>
      </c>
      <c r="AB2" s="167"/>
    </row>
    <row r="3" spans="1:38" ht="24" customHeight="1" thickBot="1" x14ac:dyDescent="0.3">
      <c r="N3" s="14" t="s">
        <v>233</v>
      </c>
      <c r="O3" s="14" t="s">
        <v>234</v>
      </c>
      <c r="P3" s="35"/>
      <c r="Q3" s="11" t="s">
        <v>233</v>
      </c>
      <c r="R3" s="11" t="s">
        <v>234</v>
      </c>
      <c r="S3" s="35"/>
      <c r="T3" s="488" t="s">
        <v>904</v>
      </c>
      <c r="U3" s="488" t="s">
        <v>904</v>
      </c>
      <c r="V3" s="414" t="s">
        <v>858</v>
      </c>
      <c r="W3" s="458" t="s">
        <v>858</v>
      </c>
      <c r="X3" s="250">
        <v>0.25</v>
      </c>
      <c r="Y3" s="250">
        <v>0.2</v>
      </c>
      <c r="Z3" s="250">
        <v>0.25</v>
      </c>
      <c r="AA3" s="250">
        <v>0.25</v>
      </c>
      <c r="AB3" s="37"/>
    </row>
    <row r="4" spans="1:38" ht="24.95" customHeight="1" thickBot="1" x14ac:dyDescent="0.3">
      <c r="B4" s="390"/>
      <c r="C4" s="389"/>
      <c r="D4" s="389"/>
      <c r="E4" s="389"/>
      <c r="F4" s="389"/>
      <c r="G4" s="389"/>
      <c r="H4" s="389"/>
      <c r="I4" s="389"/>
      <c r="J4" s="382" t="s">
        <v>604</v>
      </c>
      <c r="K4" s="389"/>
      <c r="L4" s="391"/>
      <c r="N4" s="141">
        <v>1</v>
      </c>
      <c r="O4" s="141">
        <v>1</v>
      </c>
      <c r="P4" s="41"/>
      <c r="Q4" s="141">
        <v>2.2000000000000002</v>
      </c>
      <c r="R4" s="141">
        <v>1.4</v>
      </c>
      <c r="S4" s="41"/>
      <c r="T4" s="490" t="s">
        <v>235</v>
      </c>
      <c r="U4" s="490" t="s">
        <v>235</v>
      </c>
      <c r="V4" s="415" t="s">
        <v>235</v>
      </c>
      <c r="W4" s="459" t="s">
        <v>235</v>
      </c>
      <c r="X4" s="43" t="s">
        <v>235</v>
      </c>
      <c r="Y4" s="43" t="s">
        <v>235</v>
      </c>
      <c r="Z4" s="43" t="s">
        <v>235</v>
      </c>
      <c r="AA4" s="43" t="s">
        <v>235</v>
      </c>
      <c r="AB4" s="43" t="s">
        <v>235</v>
      </c>
    </row>
    <row r="5" spans="1:38" ht="8.1" customHeight="1" x14ac:dyDescent="0.35">
      <c r="B5" s="506"/>
      <c r="C5" s="140"/>
      <c r="D5" s="151"/>
      <c r="E5" s="151"/>
      <c r="F5" s="151"/>
      <c r="G5" s="151"/>
      <c r="J5" s="101"/>
      <c r="K5" s="101"/>
      <c r="L5" s="507"/>
      <c r="M5" s="34"/>
      <c r="N5" s="13"/>
      <c r="O5" s="13"/>
      <c r="P5" s="143"/>
      <c r="Q5" s="13"/>
      <c r="R5" s="13"/>
      <c r="S5" s="143"/>
      <c r="T5" s="489"/>
      <c r="U5" s="489"/>
      <c r="V5" s="416"/>
      <c r="W5" s="460"/>
      <c r="X5" s="144"/>
      <c r="Y5" s="144"/>
      <c r="Z5" s="144"/>
      <c r="AA5" s="144"/>
      <c r="AB5" s="144"/>
    </row>
    <row r="6" spans="1:38" ht="15" customHeight="1" x14ac:dyDescent="0.25">
      <c r="B6" s="160"/>
      <c r="C6" s="101"/>
      <c r="D6" s="388" t="s">
        <v>623</v>
      </c>
      <c r="E6" s="388" t="s">
        <v>624</v>
      </c>
      <c r="F6" s="388" t="s">
        <v>625</v>
      </c>
      <c r="G6" s="157"/>
      <c r="J6" s="101"/>
      <c r="K6" s="45"/>
      <c r="L6" s="161"/>
      <c r="M6" s="47"/>
      <c r="N6" s="142">
        <v>1</v>
      </c>
      <c r="O6" s="142">
        <v>1</v>
      </c>
      <c r="P6" s="48"/>
      <c r="Q6" s="142">
        <v>2.2000000000000002</v>
      </c>
      <c r="R6" s="494">
        <v>1.4</v>
      </c>
      <c r="S6" s="48"/>
      <c r="T6" s="491" t="s">
        <v>235</v>
      </c>
      <c r="U6" s="491" t="s">
        <v>235</v>
      </c>
      <c r="V6" s="417" t="s">
        <v>235</v>
      </c>
      <c r="W6" s="461" t="s">
        <v>235</v>
      </c>
      <c r="X6" s="49" t="s">
        <v>235</v>
      </c>
      <c r="Y6" s="49" t="s">
        <v>235</v>
      </c>
      <c r="Z6" s="49" t="s">
        <v>235</v>
      </c>
      <c r="AA6" s="49" t="s">
        <v>235</v>
      </c>
      <c r="AB6" s="49" t="s">
        <v>235</v>
      </c>
    </row>
    <row r="7" spans="1:38" ht="21.95" customHeight="1" x14ac:dyDescent="0.25">
      <c r="A7" s="2" t="s">
        <v>634</v>
      </c>
      <c r="B7" s="627" t="s">
        <v>610</v>
      </c>
      <c r="C7" s="628"/>
      <c r="D7" s="152">
        <v>12</v>
      </c>
      <c r="E7" s="152">
        <v>11.5</v>
      </c>
      <c r="F7" s="152">
        <v>8</v>
      </c>
      <c r="G7" s="152"/>
      <c r="H7" s="116">
        <f t="shared" ref="H7:I34" si="0">MROUND(N7+4.7,10)</f>
        <v>60</v>
      </c>
      <c r="I7" s="117">
        <f t="shared" si="0"/>
        <v>40</v>
      </c>
      <c r="J7" s="212"/>
      <c r="K7" s="60"/>
      <c r="L7" s="418"/>
      <c r="N7" s="13">
        <f>Q7*$N$6</f>
        <v>56.1</v>
      </c>
      <c r="O7" s="13">
        <f>R7*$O$6</f>
        <v>35.699999999999996</v>
      </c>
      <c r="P7" s="51"/>
      <c r="Q7" s="13">
        <f t="shared" ref="Q7:Q52" si="1">T7*2.2</f>
        <v>56.1</v>
      </c>
      <c r="R7" s="13">
        <f t="shared" ref="R7:R52" si="2">T7*1.4</f>
        <v>35.699999999999996</v>
      </c>
      <c r="S7" s="51"/>
      <c r="T7" s="190">
        <v>25.5</v>
      </c>
      <c r="U7" s="190">
        <v>25.5</v>
      </c>
      <c r="V7" s="412">
        <v>25.5</v>
      </c>
      <c r="W7" s="269">
        <v>22</v>
      </c>
      <c r="X7" s="53">
        <v>17.578125</v>
      </c>
      <c r="Y7" s="53">
        <v>14.0625</v>
      </c>
      <c r="Z7" s="53">
        <v>11.71875</v>
      </c>
      <c r="AA7" s="53">
        <f>AB7*1.25</f>
        <v>9.375</v>
      </c>
      <c r="AB7" s="53">
        <v>7.5</v>
      </c>
      <c r="AC7" s="34">
        <f>T7/W7</f>
        <v>1.1590909090909092</v>
      </c>
      <c r="AL7" s="34">
        <f>T7/V7</f>
        <v>1</v>
      </c>
    </row>
    <row r="8" spans="1:38" ht="21.95" customHeight="1" x14ac:dyDescent="0.25">
      <c r="A8" s="2" t="s">
        <v>622</v>
      </c>
      <c r="B8" s="627" t="s">
        <v>633</v>
      </c>
      <c r="C8" s="628"/>
      <c r="D8" s="153">
        <v>17</v>
      </c>
      <c r="E8" s="153">
        <v>17</v>
      </c>
      <c r="F8" s="153">
        <v>12.5</v>
      </c>
      <c r="G8" s="153"/>
      <c r="H8" s="116">
        <f t="shared" si="0"/>
        <v>300</v>
      </c>
      <c r="I8" s="117">
        <f t="shared" si="0"/>
        <v>190</v>
      </c>
      <c r="J8" s="107"/>
      <c r="L8" s="21"/>
      <c r="N8" s="13">
        <f>Q8*$N$6</f>
        <v>296.89</v>
      </c>
      <c r="O8" s="13">
        <f>R8*$O$6</f>
        <v>188.92999999999998</v>
      </c>
      <c r="P8" s="51"/>
      <c r="Q8" s="13">
        <f t="shared" si="1"/>
        <v>296.89</v>
      </c>
      <c r="R8" s="13">
        <f t="shared" si="2"/>
        <v>188.92999999999998</v>
      </c>
      <c r="S8" s="51"/>
      <c r="T8" s="190">
        <v>134.94999999999999</v>
      </c>
      <c r="U8" s="190">
        <v>134.94999999999999</v>
      </c>
      <c r="V8" s="412">
        <v>134.94999999999999</v>
      </c>
      <c r="W8" s="269">
        <v>106.65</v>
      </c>
      <c r="X8" s="53">
        <v>115.6640625</v>
      </c>
      <c r="Y8" s="53">
        <v>92.53125</v>
      </c>
      <c r="Z8" s="53">
        <v>77.109375</v>
      </c>
      <c r="AA8" s="53">
        <f t="shared" ref="AA8:AA52" si="3">AB8*1.25</f>
        <v>61.6875</v>
      </c>
      <c r="AB8" s="53">
        <v>49.35</v>
      </c>
      <c r="AC8" s="34">
        <f t="shared" ref="AC8:AC34" si="4">T8/W8</f>
        <v>1.265353961556493</v>
      </c>
      <c r="AF8" s="34" t="s">
        <v>767</v>
      </c>
      <c r="AG8" s="34">
        <v>15</v>
      </c>
      <c r="AL8" s="34">
        <f t="shared" ref="AL8:AL52" si="5">T8/V8</f>
        <v>1</v>
      </c>
    </row>
    <row r="9" spans="1:38" ht="21.95" customHeight="1" x14ac:dyDescent="0.25">
      <c r="A9" s="2" t="s">
        <v>622</v>
      </c>
      <c r="B9" s="623" t="s">
        <v>880</v>
      </c>
      <c r="C9" s="624"/>
      <c r="D9" s="463">
        <v>17</v>
      </c>
      <c r="E9" s="463">
        <v>17</v>
      </c>
      <c r="F9" s="463">
        <v>12.5</v>
      </c>
      <c r="G9" s="463"/>
      <c r="H9" s="464">
        <f t="shared" si="0"/>
        <v>290</v>
      </c>
      <c r="I9" s="117">
        <f t="shared" si="0"/>
        <v>190</v>
      </c>
      <c r="J9" s="107"/>
      <c r="L9" s="21"/>
      <c r="N9" s="13">
        <f>Q9*$N$6</f>
        <v>287.21000000000004</v>
      </c>
      <c r="O9" s="13">
        <f>R9*$O$6</f>
        <v>182.77</v>
      </c>
      <c r="P9" s="51"/>
      <c r="Q9" s="13">
        <f t="shared" si="1"/>
        <v>287.21000000000004</v>
      </c>
      <c r="R9" s="13">
        <f t="shared" si="2"/>
        <v>182.77</v>
      </c>
      <c r="S9" s="51"/>
      <c r="T9" s="190">
        <v>130.55000000000001</v>
      </c>
      <c r="U9" s="190">
        <v>130.55000000000001</v>
      </c>
      <c r="V9" s="412">
        <v>130.55000000000001</v>
      </c>
      <c r="W9" s="269"/>
      <c r="X9" s="53">
        <v>115.6640625</v>
      </c>
      <c r="Y9" s="53">
        <v>92.53125</v>
      </c>
      <c r="Z9" s="53">
        <v>77.109375</v>
      </c>
      <c r="AA9" s="53">
        <f t="shared" si="3"/>
        <v>61.6875</v>
      </c>
      <c r="AB9" s="53">
        <v>49.35</v>
      </c>
      <c r="AC9" s="34" t="e">
        <f t="shared" si="4"/>
        <v>#DIV/0!</v>
      </c>
      <c r="AF9" s="34" t="s">
        <v>767</v>
      </c>
      <c r="AG9" s="34">
        <v>15</v>
      </c>
      <c r="AL9" s="34">
        <f t="shared" si="5"/>
        <v>1</v>
      </c>
    </row>
    <row r="10" spans="1:38" ht="21.95" customHeight="1" x14ac:dyDescent="0.25">
      <c r="A10" s="2" t="s">
        <v>622</v>
      </c>
      <c r="B10" s="627" t="s">
        <v>611</v>
      </c>
      <c r="C10" s="628"/>
      <c r="D10" s="153">
        <v>17</v>
      </c>
      <c r="E10" s="153">
        <v>18</v>
      </c>
      <c r="F10" s="153">
        <v>14.5</v>
      </c>
      <c r="G10" s="153"/>
      <c r="H10" s="116">
        <f t="shared" si="0"/>
        <v>390</v>
      </c>
      <c r="I10" s="117">
        <f t="shared" si="0"/>
        <v>250</v>
      </c>
      <c r="J10" s="107"/>
      <c r="L10" s="21"/>
      <c r="N10" s="13">
        <f t="shared" ref="N10:N52" si="6">Q10*$N$6</f>
        <v>389.59800000000001</v>
      </c>
      <c r="O10" s="13">
        <f t="shared" ref="O10:O52" si="7">R10*$O$6</f>
        <v>247.92599999999999</v>
      </c>
      <c r="P10" s="51"/>
      <c r="Q10" s="13">
        <f t="shared" si="1"/>
        <v>389.59800000000001</v>
      </c>
      <c r="R10" s="13">
        <f t="shared" si="2"/>
        <v>247.92599999999999</v>
      </c>
      <c r="S10" s="51"/>
      <c r="T10" s="190">
        <v>177.09</v>
      </c>
      <c r="U10" s="190">
        <v>177.09</v>
      </c>
      <c r="V10" s="412">
        <v>177.09</v>
      </c>
      <c r="W10" s="269">
        <v>139.99</v>
      </c>
      <c r="X10" s="53">
        <v>137.9296875</v>
      </c>
      <c r="Y10" s="53">
        <v>110.34375</v>
      </c>
      <c r="Z10" s="53">
        <v>91.953125</v>
      </c>
      <c r="AA10" s="53">
        <f t="shared" si="3"/>
        <v>73.5625</v>
      </c>
      <c r="AB10" s="53">
        <v>58.85</v>
      </c>
      <c r="AC10" s="34">
        <f t="shared" si="4"/>
        <v>1.2650189299235659</v>
      </c>
      <c r="AF10" s="34" t="s">
        <v>768</v>
      </c>
      <c r="AG10" s="34">
        <v>20.85</v>
      </c>
      <c r="AL10" s="34">
        <f t="shared" si="5"/>
        <v>1</v>
      </c>
    </row>
    <row r="11" spans="1:38" ht="21.95" customHeight="1" x14ac:dyDescent="0.25">
      <c r="A11" s="2" t="s">
        <v>622</v>
      </c>
      <c r="B11" s="623" t="s">
        <v>879</v>
      </c>
      <c r="C11" s="624"/>
      <c r="D11" s="463">
        <v>17</v>
      </c>
      <c r="E11" s="463">
        <v>18</v>
      </c>
      <c r="F11" s="463">
        <v>14.5</v>
      </c>
      <c r="G11" s="463"/>
      <c r="H11" s="464">
        <f t="shared" si="0"/>
        <v>310</v>
      </c>
      <c r="I11" s="117">
        <f t="shared" si="0"/>
        <v>200</v>
      </c>
      <c r="J11" s="107"/>
      <c r="L11" s="21"/>
      <c r="N11" s="13">
        <f t="shared" si="6"/>
        <v>305.77800000000002</v>
      </c>
      <c r="O11" s="13">
        <f t="shared" si="7"/>
        <v>194.58600000000001</v>
      </c>
      <c r="P11" s="51"/>
      <c r="Q11" s="13">
        <f t="shared" si="1"/>
        <v>305.77800000000002</v>
      </c>
      <c r="R11" s="13">
        <f t="shared" si="2"/>
        <v>194.58600000000001</v>
      </c>
      <c r="S11" s="51"/>
      <c r="T11" s="190">
        <v>138.99</v>
      </c>
      <c r="U11" s="190">
        <v>138.99</v>
      </c>
      <c r="V11" s="412">
        <v>138.99</v>
      </c>
      <c r="W11" s="269"/>
      <c r="X11" s="53">
        <v>137.9296875</v>
      </c>
      <c r="Y11" s="53">
        <v>110.34375</v>
      </c>
      <c r="Z11" s="53">
        <v>91.953125</v>
      </c>
      <c r="AA11" s="53">
        <f t="shared" si="3"/>
        <v>73.5625</v>
      </c>
      <c r="AB11" s="53">
        <v>58.85</v>
      </c>
      <c r="AC11" s="34" t="e">
        <f t="shared" si="4"/>
        <v>#DIV/0!</v>
      </c>
      <c r="AF11" s="34" t="s">
        <v>768</v>
      </c>
      <c r="AG11" s="34">
        <v>20.85</v>
      </c>
      <c r="AL11" s="34">
        <f t="shared" si="5"/>
        <v>1</v>
      </c>
    </row>
    <row r="12" spans="1:38" ht="21.95" customHeight="1" x14ac:dyDescent="0.25">
      <c r="A12" s="2" t="s">
        <v>622</v>
      </c>
      <c r="B12" s="627" t="s">
        <v>618</v>
      </c>
      <c r="C12" s="628"/>
      <c r="D12" s="153">
        <v>18</v>
      </c>
      <c r="E12" s="153">
        <v>17</v>
      </c>
      <c r="F12" s="153">
        <v>14.5</v>
      </c>
      <c r="G12" s="153"/>
      <c r="H12" s="116">
        <f t="shared" si="0"/>
        <v>390</v>
      </c>
      <c r="I12" s="117">
        <f t="shared" si="0"/>
        <v>250</v>
      </c>
      <c r="J12" s="107"/>
      <c r="L12" s="21"/>
      <c r="N12" s="13">
        <f t="shared" si="6"/>
        <v>389.59800000000001</v>
      </c>
      <c r="O12" s="13">
        <f t="shared" si="7"/>
        <v>247.92599999999999</v>
      </c>
      <c r="P12" s="51"/>
      <c r="Q12" s="13">
        <f t="shared" si="1"/>
        <v>389.59800000000001</v>
      </c>
      <c r="R12" s="13">
        <f t="shared" si="2"/>
        <v>247.92599999999999</v>
      </c>
      <c r="S12" s="51"/>
      <c r="T12" s="190">
        <v>177.09</v>
      </c>
      <c r="U12" s="190">
        <v>177.09</v>
      </c>
      <c r="V12" s="412">
        <v>177.09</v>
      </c>
      <c r="W12" s="269">
        <v>139.99</v>
      </c>
      <c r="X12" s="53">
        <v>137.9296875</v>
      </c>
      <c r="Y12" s="53">
        <v>110.34375</v>
      </c>
      <c r="Z12" s="53">
        <v>91.953125</v>
      </c>
      <c r="AA12" s="53">
        <f t="shared" si="3"/>
        <v>73.5625</v>
      </c>
      <c r="AB12" s="53">
        <v>58.85</v>
      </c>
      <c r="AC12" s="34">
        <f t="shared" si="4"/>
        <v>1.2650189299235659</v>
      </c>
      <c r="AF12" s="34" t="s">
        <v>769</v>
      </c>
      <c r="AG12" s="34">
        <v>57</v>
      </c>
      <c r="AL12" s="34">
        <f t="shared" si="5"/>
        <v>1</v>
      </c>
    </row>
    <row r="13" spans="1:38" ht="21.95" customHeight="1" x14ac:dyDescent="0.25">
      <c r="A13" s="2" t="s">
        <v>622</v>
      </c>
      <c r="B13" s="627" t="s">
        <v>612</v>
      </c>
      <c r="C13" s="628"/>
      <c r="D13" s="153">
        <v>18</v>
      </c>
      <c r="E13" s="153">
        <v>21</v>
      </c>
      <c r="F13" s="153">
        <v>14.5</v>
      </c>
      <c r="G13" s="153"/>
      <c r="H13" s="116">
        <f t="shared" si="0"/>
        <v>490</v>
      </c>
      <c r="I13" s="117">
        <f t="shared" si="0"/>
        <v>310</v>
      </c>
      <c r="J13" s="107"/>
      <c r="L13" s="21"/>
      <c r="N13" s="13">
        <f t="shared" si="6"/>
        <v>480.81000000000006</v>
      </c>
      <c r="O13" s="13">
        <f t="shared" si="7"/>
        <v>305.96999999999997</v>
      </c>
      <c r="P13" s="51"/>
      <c r="Q13" s="13">
        <f t="shared" si="1"/>
        <v>480.81000000000006</v>
      </c>
      <c r="R13" s="13">
        <f t="shared" si="2"/>
        <v>305.96999999999997</v>
      </c>
      <c r="S13" s="51"/>
      <c r="T13" s="190">
        <v>218.55</v>
      </c>
      <c r="U13" s="190">
        <v>218.55</v>
      </c>
      <c r="V13" s="412">
        <v>218.55</v>
      </c>
      <c r="W13" s="269">
        <v>172.73</v>
      </c>
      <c r="X13" s="53">
        <v>170.2734375</v>
      </c>
      <c r="Y13" s="53">
        <v>136.21875</v>
      </c>
      <c r="Z13" s="53">
        <v>113.515625</v>
      </c>
      <c r="AA13" s="53">
        <f t="shared" si="3"/>
        <v>90.8125</v>
      </c>
      <c r="AB13" s="53">
        <v>72.650000000000006</v>
      </c>
      <c r="AC13" s="34">
        <f t="shared" si="4"/>
        <v>1.2652694957448041</v>
      </c>
      <c r="AF13" s="34" t="s">
        <v>770</v>
      </c>
      <c r="AG13" s="34">
        <v>90</v>
      </c>
      <c r="AL13" s="34">
        <f t="shared" si="5"/>
        <v>1</v>
      </c>
    </row>
    <row r="14" spans="1:38" ht="21.95" customHeight="1" x14ac:dyDescent="0.25">
      <c r="A14" s="2" t="s">
        <v>622</v>
      </c>
      <c r="B14" s="627" t="s">
        <v>619</v>
      </c>
      <c r="C14" s="628"/>
      <c r="D14" s="153">
        <v>21</v>
      </c>
      <c r="E14" s="153">
        <v>20</v>
      </c>
      <c r="F14" s="153">
        <v>15.5</v>
      </c>
      <c r="G14" s="153"/>
      <c r="H14" s="116">
        <f t="shared" si="0"/>
        <v>600</v>
      </c>
      <c r="I14" s="117">
        <f t="shared" si="0"/>
        <v>380</v>
      </c>
      <c r="J14" s="107"/>
      <c r="L14" s="21"/>
      <c r="N14" s="13">
        <f t="shared" si="6"/>
        <v>592.13</v>
      </c>
      <c r="O14" s="13">
        <f t="shared" si="7"/>
        <v>376.80999999999995</v>
      </c>
      <c r="P14" s="51"/>
      <c r="Q14" s="13">
        <f t="shared" si="1"/>
        <v>592.13</v>
      </c>
      <c r="R14" s="13">
        <f t="shared" si="2"/>
        <v>376.80999999999995</v>
      </c>
      <c r="S14" s="51"/>
      <c r="T14" s="190">
        <v>269.14999999999998</v>
      </c>
      <c r="U14" s="190">
        <v>269.14999999999998</v>
      </c>
      <c r="V14" s="412">
        <v>269.14999999999998</v>
      </c>
      <c r="W14" s="269">
        <v>212.75</v>
      </c>
      <c r="X14" s="53">
        <v>209.8359375</v>
      </c>
      <c r="Y14" s="53">
        <v>167.86875000000001</v>
      </c>
      <c r="Z14" s="53">
        <v>139.890625</v>
      </c>
      <c r="AA14" s="53">
        <f t="shared" si="3"/>
        <v>111.91249999999999</v>
      </c>
      <c r="AB14" s="53">
        <v>89.53</v>
      </c>
      <c r="AC14" s="34">
        <f t="shared" si="4"/>
        <v>1.2650998824911868</v>
      </c>
      <c r="AF14" s="34" t="s">
        <v>771</v>
      </c>
      <c r="AG14" s="34">
        <v>140</v>
      </c>
      <c r="AL14" s="34">
        <f t="shared" si="5"/>
        <v>1</v>
      </c>
    </row>
    <row r="15" spans="1:38" ht="21.95" customHeight="1" x14ac:dyDescent="0.25">
      <c r="A15" s="2" t="s">
        <v>622</v>
      </c>
      <c r="B15" s="623" t="s">
        <v>881</v>
      </c>
      <c r="C15" s="624"/>
      <c r="D15" s="463">
        <v>21</v>
      </c>
      <c r="E15" s="463">
        <v>20</v>
      </c>
      <c r="F15" s="463">
        <v>15.5</v>
      </c>
      <c r="G15" s="463"/>
      <c r="H15" s="464">
        <f t="shared" si="0"/>
        <v>480</v>
      </c>
      <c r="I15" s="117">
        <f t="shared" si="0"/>
        <v>310</v>
      </c>
      <c r="J15" s="107"/>
      <c r="L15" s="21"/>
      <c r="N15" s="13">
        <f t="shared" si="6"/>
        <v>474.43000000000006</v>
      </c>
      <c r="O15" s="13">
        <f t="shared" si="7"/>
        <v>301.90999999999997</v>
      </c>
      <c r="P15" s="51"/>
      <c r="Q15" s="13">
        <f t="shared" si="1"/>
        <v>474.43000000000006</v>
      </c>
      <c r="R15" s="13">
        <f t="shared" si="2"/>
        <v>301.90999999999997</v>
      </c>
      <c r="S15" s="51"/>
      <c r="T15" s="190">
        <v>215.65</v>
      </c>
      <c r="U15" s="190">
        <v>215.65</v>
      </c>
      <c r="V15" s="412">
        <v>215.65</v>
      </c>
      <c r="W15" s="269"/>
      <c r="X15" s="53">
        <v>209.8359375</v>
      </c>
      <c r="Y15" s="53">
        <v>167.86875000000001</v>
      </c>
      <c r="Z15" s="53">
        <v>139.890625</v>
      </c>
      <c r="AA15" s="53">
        <f t="shared" si="3"/>
        <v>111.91249999999999</v>
      </c>
      <c r="AB15" s="53">
        <v>89.53</v>
      </c>
      <c r="AC15" s="34" t="e">
        <f t="shared" si="4"/>
        <v>#DIV/0!</v>
      </c>
      <c r="AF15" s="34" t="s">
        <v>771</v>
      </c>
      <c r="AG15" s="34">
        <v>140</v>
      </c>
      <c r="AL15" s="34">
        <f t="shared" si="5"/>
        <v>1</v>
      </c>
    </row>
    <row r="16" spans="1:38" ht="21.95" customHeight="1" x14ac:dyDescent="0.25">
      <c r="A16" s="2" t="s">
        <v>622</v>
      </c>
      <c r="B16" s="627" t="s">
        <v>613</v>
      </c>
      <c r="C16" s="628"/>
      <c r="D16" s="153">
        <v>20</v>
      </c>
      <c r="E16" s="153">
        <v>24.5</v>
      </c>
      <c r="F16" s="153">
        <v>17.5</v>
      </c>
      <c r="G16" s="153"/>
      <c r="H16" s="116">
        <f t="shared" si="0"/>
        <v>760</v>
      </c>
      <c r="I16" s="117">
        <f t="shared" si="0"/>
        <v>490</v>
      </c>
      <c r="J16" s="107"/>
      <c r="L16" s="21"/>
      <c r="N16" s="13">
        <f t="shared" si="6"/>
        <v>758.53800000000012</v>
      </c>
      <c r="O16" s="13">
        <f t="shared" si="7"/>
        <v>482.70600000000002</v>
      </c>
      <c r="P16" s="51"/>
      <c r="Q16" s="13">
        <f t="shared" si="1"/>
        <v>758.53800000000012</v>
      </c>
      <c r="R16" s="13">
        <f t="shared" si="2"/>
        <v>482.70600000000002</v>
      </c>
      <c r="S16" s="51"/>
      <c r="T16" s="190">
        <v>344.79</v>
      </c>
      <c r="U16" s="190">
        <v>344.79</v>
      </c>
      <c r="V16" s="412">
        <v>344.79</v>
      </c>
      <c r="W16" s="269">
        <v>272.55</v>
      </c>
      <c r="X16" s="53">
        <v>268.7109375</v>
      </c>
      <c r="Y16" s="53">
        <v>214.96875</v>
      </c>
      <c r="Z16" s="53">
        <v>179.140625</v>
      </c>
      <c r="AA16" s="53">
        <f t="shared" si="3"/>
        <v>143.3125</v>
      </c>
      <c r="AB16" s="53">
        <v>114.65</v>
      </c>
      <c r="AC16" s="34">
        <f t="shared" si="4"/>
        <v>1.2650522839845899</v>
      </c>
      <c r="AF16" s="34" t="s">
        <v>772</v>
      </c>
      <c r="AG16" s="34">
        <v>211</v>
      </c>
      <c r="AL16" s="34">
        <f t="shared" si="5"/>
        <v>1</v>
      </c>
    </row>
    <row r="17" spans="1:38" ht="21.95" customHeight="1" x14ac:dyDescent="0.25">
      <c r="A17" s="2" t="s">
        <v>622</v>
      </c>
      <c r="B17" s="623" t="s">
        <v>882</v>
      </c>
      <c r="C17" s="624"/>
      <c r="D17" s="463">
        <v>20</v>
      </c>
      <c r="E17" s="463">
        <v>24.5</v>
      </c>
      <c r="F17" s="463">
        <v>17.5</v>
      </c>
      <c r="G17" s="463"/>
      <c r="H17" s="464">
        <f t="shared" si="0"/>
        <v>620</v>
      </c>
      <c r="I17" s="117">
        <f t="shared" si="0"/>
        <v>390</v>
      </c>
      <c r="J17" s="107"/>
      <c r="L17" s="21"/>
      <c r="N17" s="13">
        <f t="shared" si="6"/>
        <v>611.92999999999995</v>
      </c>
      <c r="O17" s="13">
        <f t="shared" si="7"/>
        <v>389.40999999999997</v>
      </c>
      <c r="P17" s="51"/>
      <c r="Q17" s="13">
        <f t="shared" si="1"/>
        <v>611.92999999999995</v>
      </c>
      <c r="R17" s="13">
        <f t="shared" si="2"/>
        <v>389.40999999999997</v>
      </c>
      <c r="S17" s="51"/>
      <c r="T17" s="190">
        <v>278.14999999999998</v>
      </c>
      <c r="U17" s="190">
        <v>278.14999999999998</v>
      </c>
      <c r="V17" s="412">
        <v>278.14999999999998</v>
      </c>
      <c r="W17" s="269"/>
      <c r="X17" s="53">
        <v>268.7109375</v>
      </c>
      <c r="Y17" s="53">
        <v>214.96875</v>
      </c>
      <c r="Z17" s="53">
        <v>179.140625</v>
      </c>
      <c r="AA17" s="53">
        <f t="shared" si="3"/>
        <v>143.3125</v>
      </c>
      <c r="AB17" s="53">
        <v>114.65</v>
      </c>
      <c r="AC17" s="34" t="e">
        <f t="shared" si="4"/>
        <v>#DIV/0!</v>
      </c>
      <c r="AF17" s="34" t="s">
        <v>772</v>
      </c>
      <c r="AG17" s="34">
        <v>211</v>
      </c>
      <c r="AL17" s="34">
        <f t="shared" si="5"/>
        <v>1</v>
      </c>
    </row>
    <row r="18" spans="1:38" ht="21.95" customHeight="1" x14ac:dyDescent="0.25">
      <c r="A18" s="2" t="s">
        <v>622</v>
      </c>
      <c r="B18" s="627" t="s">
        <v>620</v>
      </c>
      <c r="C18" s="628"/>
      <c r="D18" s="153">
        <v>24</v>
      </c>
      <c r="E18" s="153">
        <v>21</v>
      </c>
      <c r="F18" s="153">
        <v>16</v>
      </c>
      <c r="G18" s="153"/>
      <c r="H18" s="116">
        <f t="shared" si="0"/>
        <v>800</v>
      </c>
      <c r="I18" s="117">
        <f t="shared" si="0"/>
        <v>510</v>
      </c>
      <c r="J18" s="107"/>
      <c r="L18" s="21"/>
      <c r="N18" s="13">
        <f t="shared" si="6"/>
        <v>798.13800000000015</v>
      </c>
      <c r="O18" s="13">
        <f t="shared" si="7"/>
        <v>507.90600000000001</v>
      </c>
      <c r="P18" s="51"/>
      <c r="Q18" s="13">
        <f t="shared" si="1"/>
        <v>798.13800000000015</v>
      </c>
      <c r="R18" s="13">
        <f t="shared" si="2"/>
        <v>507.90600000000001</v>
      </c>
      <c r="S18" s="51"/>
      <c r="T18" s="190">
        <v>362.79</v>
      </c>
      <c r="U18" s="190">
        <v>362.79</v>
      </c>
      <c r="V18" s="412">
        <v>362.79</v>
      </c>
      <c r="W18" s="269">
        <v>286.79000000000002</v>
      </c>
      <c r="X18" s="53">
        <v>282.8671875</v>
      </c>
      <c r="Y18" s="53">
        <v>226.29374999999999</v>
      </c>
      <c r="Z18" s="53">
        <v>188.578125</v>
      </c>
      <c r="AA18" s="53">
        <f t="shared" si="3"/>
        <v>150.86250000000001</v>
      </c>
      <c r="AB18" s="53">
        <v>120.69</v>
      </c>
      <c r="AC18" s="34">
        <f t="shared" si="4"/>
        <v>1.2650022664667526</v>
      </c>
      <c r="AF18" s="34" t="s">
        <v>773</v>
      </c>
      <c r="AG18" s="34">
        <v>259</v>
      </c>
      <c r="AL18" s="34">
        <f t="shared" si="5"/>
        <v>1</v>
      </c>
    </row>
    <row r="19" spans="1:38" ht="21.95" customHeight="1" x14ac:dyDescent="0.25">
      <c r="A19" s="2" t="s">
        <v>622</v>
      </c>
      <c r="B19" s="623" t="s">
        <v>883</v>
      </c>
      <c r="C19" s="624"/>
      <c r="D19" s="463">
        <v>24</v>
      </c>
      <c r="E19" s="463">
        <v>21</v>
      </c>
      <c r="F19" s="463">
        <v>16</v>
      </c>
      <c r="G19" s="463"/>
      <c r="H19" s="464">
        <f t="shared" si="0"/>
        <v>640</v>
      </c>
      <c r="I19" s="117">
        <f t="shared" si="0"/>
        <v>410</v>
      </c>
      <c r="J19" s="107"/>
      <c r="L19" s="21"/>
      <c r="N19" s="13">
        <f t="shared" si="6"/>
        <v>639.73800000000006</v>
      </c>
      <c r="O19" s="13">
        <f t="shared" si="7"/>
        <v>407.10599999999999</v>
      </c>
      <c r="P19" s="51"/>
      <c r="Q19" s="13">
        <f t="shared" si="1"/>
        <v>639.73800000000006</v>
      </c>
      <c r="R19" s="13">
        <f t="shared" si="2"/>
        <v>407.10599999999999</v>
      </c>
      <c r="S19" s="51"/>
      <c r="T19" s="190">
        <v>290.79000000000002</v>
      </c>
      <c r="U19" s="190">
        <v>290.79000000000002</v>
      </c>
      <c r="V19" s="412">
        <v>290.79000000000002</v>
      </c>
      <c r="W19" s="269"/>
      <c r="X19" s="53">
        <v>282.8671875</v>
      </c>
      <c r="Y19" s="53">
        <v>226.29374999999999</v>
      </c>
      <c r="Z19" s="53">
        <v>188.578125</v>
      </c>
      <c r="AA19" s="53">
        <f t="shared" si="3"/>
        <v>150.86250000000001</v>
      </c>
      <c r="AB19" s="53">
        <v>120.69</v>
      </c>
      <c r="AC19" s="34" t="e">
        <f t="shared" si="4"/>
        <v>#DIV/0!</v>
      </c>
      <c r="AF19" s="34" t="s">
        <v>773</v>
      </c>
      <c r="AG19" s="34">
        <v>259</v>
      </c>
      <c r="AL19" s="34">
        <f t="shared" si="5"/>
        <v>1</v>
      </c>
    </row>
    <row r="20" spans="1:38" s="66" customFormat="1" ht="21.95" customHeight="1" x14ac:dyDescent="0.25">
      <c r="A20" s="2" t="s">
        <v>622</v>
      </c>
      <c r="B20" s="627" t="s">
        <v>614</v>
      </c>
      <c r="C20" s="628"/>
      <c r="D20" s="153">
        <v>22</v>
      </c>
      <c r="E20" s="153">
        <v>28</v>
      </c>
      <c r="F20" s="153">
        <v>19</v>
      </c>
      <c r="G20" s="153"/>
      <c r="H20" s="116">
        <f t="shared" si="0"/>
        <v>920</v>
      </c>
      <c r="I20" s="117">
        <f t="shared" si="0"/>
        <v>590</v>
      </c>
      <c r="J20" s="187"/>
      <c r="K20" s="2"/>
      <c r="L20" s="21"/>
      <c r="M20" s="71"/>
      <c r="N20" s="13">
        <f t="shared" si="6"/>
        <v>919.05000000000007</v>
      </c>
      <c r="O20" s="13">
        <f t="shared" si="7"/>
        <v>584.84999999999991</v>
      </c>
      <c r="P20" s="63"/>
      <c r="Q20" s="13">
        <f t="shared" si="1"/>
        <v>919.05000000000007</v>
      </c>
      <c r="R20" s="13">
        <f t="shared" si="2"/>
        <v>584.84999999999991</v>
      </c>
      <c r="S20" s="63"/>
      <c r="T20" s="190">
        <v>417.75</v>
      </c>
      <c r="U20" s="190">
        <v>417.75</v>
      </c>
      <c r="V20" s="412">
        <v>417.75</v>
      </c>
      <c r="W20" s="269">
        <v>330.19</v>
      </c>
      <c r="X20" s="53">
        <v>325.6640625</v>
      </c>
      <c r="Y20" s="53">
        <v>260.53125</v>
      </c>
      <c r="Z20" s="53">
        <v>217.109375</v>
      </c>
      <c r="AA20" s="53">
        <f t="shared" si="3"/>
        <v>173.6875</v>
      </c>
      <c r="AB20" s="64">
        <v>138.94999999999999</v>
      </c>
      <c r="AC20" s="34">
        <f t="shared" si="4"/>
        <v>1.2651806535631001</v>
      </c>
      <c r="AF20" s="66" t="s">
        <v>774</v>
      </c>
      <c r="AG20" s="66">
        <v>324</v>
      </c>
      <c r="AL20" s="34">
        <f t="shared" si="5"/>
        <v>1</v>
      </c>
    </row>
    <row r="21" spans="1:38" s="66" customFormat="1" ht="21.95" customHeight="1" x14ac:dyDescent="0.25">
      <c r="A21" s="2" t="s">
        <v>622</v>
      </c>
      <c r="B21" s="623" t="s">
        <v>884</v>
      </c>
      <c r="C21" s="624"/>
      <c r="D21" s="463">
        <v>22</v>
      </c>
      <c r="E21" s="463">
        <v>28</v>
      </c>
      <c r="F21" s="463">
        <v>19</v>
      </c>
      <c r="G21" s="463"/>
      <c r="H21" s="464">
        <f t="shared" si="0"/>
        <v>760</v>
      </c>
      <c r="I21" s="117">
        <f t="shared" si="0"/>
        <v>480</v>
      </c>
      <c r="J21" s="187"/>
      <c r="K21" s="2"/>
      <c r="L21" s="21"/>
      <c r="M21" s="71"/>
      <c r="N21" s="13">
        <f t="shared" si="6"/>
        <v>752.73</v>
      </c>
      <c r="O21" s="13">
        <f t="shared" si="7"/>
        <v>479.00999999999993</v>
      </c>
      <c r="P21" s="63"/>
      <c r="Q21" s="13">
        <f t="shared" si="1"/>
        <v>752.73</v>
      </c>
      <c r="R21" s="13">
        <f t="shared" si="2"/>
        <v>479.00999999999993</v>
      </c>
      <c r="S21" s="63"/>
      <c r="T21" s="190">
        <v>342.15</v>
      </c>
      <c r="U21" s="190">
        <v>342.15</v>
      </c>
      <c r="V21" s="412">
        <v>342.15</v>
      </c>
      <c r="W21" s="269"/>
      <c r="X21" s="53">
        <v>325.6640625</v>
      </c>
      <c r="Y21" s="53">
        <v>260.53125</v>
      </c>
      <c r="Z21" s="53">
        <v>217.109375</v>
      </c>
      <c r="AA21" s="53">
        <f t="shared" si="3"/>
        <v>173.6875</v>
      </c>
      <c r="AB21" s="64">
        <v>138.94999999999999</v>
      </c>
      <c r="AC21" s="34" t="e">
        <f t="shared" si="4"/>
        <v>#DIV/0!</v>
      </c>
      <c r="AF21" s="66" t="s">
        <v>774</v>
      </c>
      <c r="AG21" s="66">
        <v>324</v>
      </c>
      <c r="AL21" s="34">
        <f t="shared" si="5"/>
        <v>1</v>
      </c>
    </row>
    <row r="22" spans="1:38" s="66" customFormat="1" ht="21.95" customHeight="1" x14ac:dyDescent="0.25">
      <c r="A22" s="2" t="s">
        <v>622</v>
      </c>
      <c r="B22" s="627" t="s">
        <v>621</v>
      </c>
      <c r="C22" s="628"/>
      <c r="D22" s="153">
        <v>25.5</v>
      </c>
      <c r="E22" s="153">
        <v>23</v>
      </c>
      <c r="F22" s="153">
        <v>20.5</v>
      </c>
      <c r="G22" s="153"/>
      <c r="H22" s="116">
        <f t="shared" si="0"/>
        <v>1020</v>
      </c>
      <c r="I22" s="117">
        <f t="shared" si="0"/>
        <v>650</v>
      </c>
      <c r="J22" s="187"/>
      <c r="K22" s="2"/>
      <c r="L22" s="21"/>
      <c r="M22" s="71"/>
      <c r="N22" s="13">
        <f t="shared" si="6"/>
        <v>1011.6700000000002</v>
      </c>
      <c r="O22" s="13">
        <f t="shared" si="7"/>
        <v>643.79</v>
      </c>
      <c r="P22" s="63"/>
      <c r="Q22" s="13">
        <f t="shared" si="1"/>
        <v>1011.6700000000002</v>
      </c>
      <c r="R22" s="13">
        <f t="shared" si="2"/>
        <v>643.79</v>
      </c>
      <c r="S22" s="63"/>
      <c r="T22" s="190">
        <v>459.85</v>
      </c>
      <c r="U22" s="190">
        <v>459.85</v>
      </c>
      <c r="V22" s="412">
        <v>459.85</v>
      </c>
      <c r="W22" s="269">
        <v>363.49</v>
      </c>
      <c r="X22" s="53">
        <v>358.5703125</v>
      </c>
      <c r="Y22" s="53">
        <v>286.85624999999999</v>
      </c>
      <c r="Z22" s="53">
        <v>239.046875</v>
      </c>
      <c r="AA22" s="53">
        <f t="shared" si="3"/>
        <v>191.23750000000001</v>
      </c>
      <c r="AB22" s="64">
        <v>152.99</v>
      </c>
      <c r="AC22" s="34">
        <f t="shared" si="4"/>
        <v>1.2650967014223224</v>
      </c>
      <c r="AF22" s="66" t="s">
        <v>775</v>
      </c>
      <c r="AG22" s="66">
        <v>402</v>
      </c>
      <c r="AL22" s="34">
        <f t="shared" si="5"/>
        <v>1</v>
      </c>
    </row>
    <row r="23" spans="1:38" ht="21.95" customHeight="1" x14ac:dyDescent="0.25">
      <c r="A23" s="2" t="s">
        <v>622</v>
      </c>
      <c r="B23" s="627" t="s">
        <v>615</v>
      </c>
      <c r="C23" s="628"/>
      <c r="D23" s="153">
        <v>25.5</v>
      </c>
      <c r="E23" s="153">
        <v>29</v>
      </c>
      <c r="F23" s="153">
        <v>22</v>
      </c>
      <c r="G23" s="153"/>
      <c r="H23" s="116">
        <f t="shared" si="0"/>
        <v>1230</v>
      </c>
      <c r="I23" s="117">
        <f t="shared" si="0"/>
        <v>780</v>
      </c>
      <c r="J23" s="107"/>
      <c r="L23" s="21"/>
      <c r="N23" s="13">
        <f t="shared" si="6"/>
        <v>1221.6379999999999</v>
      </c>
      <c r="O23" s="13">
        <f t="shared" si="7"/>
        <v>777.40599999999995</v>
      </c>
      <c r="P23" s="51"/>
      <c r="Q23" s="13">
        <f t="shared" si="1"/>
        <v>1221.6379999999999</v>
      </c>
      <c r="R23" s="13">
        <f t="shared" si="2"/>
        <v>777.40599999999995</v>
      </c>
      <c r="S23" s="51"/>
      <c r="T23" s="190">
        <v>555.29</v>
      </c>
      <c r="U23" s="190">
        <v>555.29</v>
      </c>
      <c r="V23" s="412">
        <v>555.29</v>
      </c>
      <c r="W23" s="269">
        <v>438.95</v>
      </c>
      <c r="X23" s="53">
        <v>432.8671875</v>
      </c>
      <c r="Y23" s="53">
        <v>346.29374999999999</v>
      </c>
      <c r="Z23" s="53">
        <v>288.578125</v>
      </c>
      <c r="AA23" s="53">
        <f t="shared" si="3"/>
        <v>230.86250000000001</v>
      </c>
      <c r="AB23" s="53">
        <v>184.69</v>
      </c>
      <c r="AC23" s="34">
        <f t="shared" si="4"/>
        <v>1.2650415764893495</v>
      </c>
      <c r="AF23" s="34" t="s">
        <v>776</v>
      </c>
      <c r="AG23" s="34">
        <v>505</v>
      </c>
      <c r="AL23" s="34">
        <f t="shared" si="5"/>
        <v>1</v>
      </c>
    </row>
    <row r="24" spans="1:38" ht="21.95" customHeight="1" x14ac:dyDescent="0.25">
      <c r="A24" s="2" t="s">
        <v>622</v>
      </c>
      <c r="B24" s="623" t="s">
        <v>885</v>
      </c>
      <c r="C24" s="624"/>
      <c r="D24" s="463">
        <v>25.5</v>
      </c>
      <c r="E24" s="463">
        <v>29</v>
      </c>
      <c r="F24" s="463">
        <v>22</v>
      </c>
      <c r="G24" s="463"/>
      <c r="H24" s="464">
        <f t="shared" si="0"/>
        <v>1030</v>
      </c>
      <c r="I24" s="117">
        <f t="shared" si="0"/>
        <v>660</v>
      </c>
      <c r="J24" s="107"/>
      <c r="L24" s="21"/>
      <c r="N24" s="13">
        <f t="shared" si="6"/>
        <v>1025.75</v>
      </c>
      <c r="O24" s="13">
        <f t="shared" si="7"/>
        <v>652.75</v>
      </c>
      <c r="P24" s="51"/>
      <c r="Q24" s="13">
        <f t="shared" si="1"/>
        <v>1025.75</v>
      </c>
      <c r="R24" s="13">
        <f t="shared" si="2"/>
        <v>652.75</v>
      </c>
      <c r="S24" s="51"/>
      <c r="T24" s="190">
        <v>466.25</v>
      </c>
      <c r="U24" s="190">
        <v>466.25</v>
      </c>
      <c r="V24" s="412">
        <v>466.25</v>
      </c>
      <c r="W24" s="269"/>
      <c r="X24" s="53">
        <v>432.8671875</v>
      </c>
      <c r="Y24" s="53">
        <v>346.29374999999999</v>
      </c>
      <c r="Z24" s="53">
        <v>288.578125</v>
      </c>
      <c r="AA24" s="53">
        <f t="shared" si="3"/>
        <v>230.86250000000001</v>
      </c>
      <c r="AB24" s="53">
        <v>184.69</v>
      </c>
      <c r="AC24" s="34" t="e">
        <f t="shared" si="4"/>
        <v>#DIV/0!</v>
      </c>
      <c r="AF24" s="34" t="s">
        <v>776</v>
      </c>
      <c r="AG24" s="34">
        <v>505</v>
      </c>
      <c r="AL24" s="34">
        <f t="shared" si="5"/>
        <v>1</v>
      </c>
    </row>
    <row r="25" spans="1:38" ht="21.95" customHeight="1" x14ac:dyDescent="0.25">
      <c r="A25" s="2" t="s">
        <v>622</v>
      </c>
      <c r="B25" s="627" t="s">
        <v>616</v>
      </c>
      <c r="C25" s="628"/>
      <c r="D25" s="153">
        <v>25.5</v>
      </c>
      <c r="E25" s="153">
        <v>33</v>
      </c>
      <c r="F25" s="153">
        <v>22</v>
      </c>
      <c r="G25" s="153"/>
      <c r="H25" s="116">
        <f t="shared" si="0"/>
        <v>1360</v>
      </c>
      <c r="I25" s="117">
        <f t="shared" si="0"/>
        <v>870</v>
      </c>
      <c r="J25" s="107"/>
      <c r="L25" s="21"/>
      <c r="N25" s="13">
        <f t="shared" si="6"/>
        <v>1356.63</v>
      </c>
      <c r="O25" s="13">
        <f t="shared" si="7"/>
        <v>863.31</v>
      </c>
      <c r="P25" s="51"/>
      <c r="Q25" s="13">
        <f t="shared" si="1"/>
        <v>1356.63</v>
      </c>
      <c r="R25" s="13">
        <f t="shared" si="2"/>
        <v>863.31</v>
      </c>
      <c r="S25" s="51"/>
      <c r="T25" s="190">
        <v>616.65</v>
      </c>
      <c r="U25" s="190">
        <v>616.65</v>
      </c>
      <c r="V25" s="412">
        <v>616.65</v>
      </c>
      <c r="W25" s="269">
        <v>487.47</v>
      </c>
      <c r="X25" s="53">
        <v>480.86718749999994</v>
      </c>
      <c r="Y25" s="53">
        <v>384.69374999999997</v>
      </c>
      <c r="Z25" s="53">
        <v>320.578125</v>
      </c>
      <c r="AA25" s="53">
        <f t="shared" si="3"/>
        <v>256.46249999999998</v>
      </c>
      <c r="AB25" s="53">
        <v>205.17</v>
      </c>
      <c r="AC25" s="34">
        <f t="shared" si="4"/>
        <v>1.2650009231337311</v>
      </c>
      <c r="AF25" s="34" t="s">
        <v>777</v>
      </c>
      <c r="AG25" s="34">
        <v>722</v>
      </c>
      <c r="AL25" s="34">
        <f t="shared" si="5"/>
        <v>1</v>
      </c>
    </row>
    <row r="26" spans="1:38" ht="21.95" customHeight="1" x14ac:dyDescent="0.25">
      <c r="A26" s="2" t="s">
        <v>622</v>
      </c>
      <c r="B26" s="623" t="s">
        <v>886</v>
      </c>
      <c r="C26" s="624"/>
      <c r="D26" s="463">
        <v>25.5</v>
      </c>
      <c r="E26" s="463">
        <v>33</v>
      </c>
      <c r="F26" s="463">
        <v>22</v>
      </c>
      <c r="G26" s="463"/>
      <c r="H26" s="464">
        <f t="shared" si="0"/>
        <v>1150</v>
      </c>
      <c r="I26" s="117">
        <f t="shared" si="0"/>
        <v>730</v>
      </c>
      <c r="J26" s="107"/>
      <c r="L26" s="21"/>
      <c r="N26" s="13">
        <f t="shared" si="6"/>
        <v>1142.6580000000001</v>
      </c>
      <c r="O26" s="13">
        <f t="shared" si="7"/>
        <v>727.14599999999996</v>
      </c>
      <c r="P26" s="51"/>
      <c r="Q26" s="13">
        <f t="shared" si="1"/>
        <v>1142.6580000000001</v>
      </c>
      <c r="R26" s="13">
        <f t="shared" si="2"/>
        <v>727.14599999999996</v>
      </c>
      <c r="S26" s="51"/>
      <c r="T26" s="190">
        <v>519.39</v>
      </c>
      <c r="U26" s="190">
        <v>519.39</v>
      </c>
      <c r="V26" s="412">
        <v>519.39</v>
      </c>
      <c r="W26" s="269"/>
      <c r="X26" s="53">
        <v>480.86718749999994</v>
      </c>
      <c r="Y26" s="53">
        <v>384.69374999999997</v>
      </c>
      <c r="Z26" s="53">
        <v>320.578125</v>
      </c>
      <c r="AA26" s="53">
        <f t="shared" si="3"/>
        <v>256.46249999999998</v>
      </c>
      <c r="AB26" s="53">
        <v>205.17</v>
      </c>
      <c r="AC26" s="34" t="e">
        <f t="shared" si="4"/>
        <v>#DIV/0!</v>
      </c>
      <c r="AF26" s="34" t="s">
        <v>777</v>
      </c>
      <c r="AG26" s="34">
        <v>722</v>
      </c>
      <c r="AL26" s="34">
        <f t="shared" si="5"/>
        <v>1</v>
      </c>
    </row>
    <row r="27" spans="1:38" ht="21.95" customHeight="1" x14ac:dyDescent="0.25">
      <c r="A27" s="2" t="s">
        <v>622</v>
      </c>
      <c r="B27" s="627" t="s">
        <v>617</v>
      </c>
      <c r="C27" s="628"/>
      <c r="D27" s="153">
        <v>30</v>
      </c>
      <c r="E27" s="153">
        <v>34</v>
      </c>
      <c r="F27" s="153">
        <v>27</v>
      </c>
      <c r="G27" s="153"/>
      <c r="H27" s="116">
        <f t="shared" si="0"/>
        <v>1840</v>
      </c>
      <c r="I27" s="117">
        <f t="shared" si="0"/>
        <v>1170</v>
      </c>
      <c r="J27" s="107"/>
      <c r="L27" s="21"/>
      <c r="N27" s="13">
        <f t="shared" si="6"/>
        <v>1836.45</v>
      </c>
      <c r="O27" s="13">
        <f t="shared" si="7"/>
        <v>1168.6499999999999</v>
      </c>
      <c r="P27" s="51"/>
      <c r="Q27" s="13">
        <f t="shared" si="1"/>
        <v>1836.45</v>
      </c>
      <c r="R27" s="13">
        <f t="shared" si="2"/>
        <v>1168.6499999999999</v>
      </c>
      <c r="S27" s="51"/>
      <c r="T27" s="190">
        <v>834.75</v>
      </c>
      <c r="U27" s="190">
        <v>834.75</v>
      </c>
      <c r="V27" s="412">
        <v>834.75</v>
      </c>
      <c r="W27" s="269">
        <v>659.87</v>
      </c>
      <c r="X27" s="53">
        <v>650.7890625</v>
      </c>
      <c r="Y27" s="53">
        <v>520.63125000000002</v>
      </c>
      <c r="Z27" s="53">
        <v>433.85937500000006</v>
      </c>
      <c r="AA27" s="53">
        <f t="shared" si="3"/>
        <v>347.08750000000003</v>
      </c>
      <c r="AB27" s="53">
        <v>277.67</v>
      </c>
      <c r="AC27" s="34">
        <f t="shared" si="4"/>
        <v>1.2650218982526862</v>
      </c>
      <c r="AF27" s="34" t="s">
        <v>778</v>
      </c>
      <c r="AG27" s="34">
        <v>847</v>
      </c>
      <c r="AL27" s="34">
        <f t="shared" si="5"/>
        <v>1</v>
      </c>
    </row>
    <row r="28" spans="1:38" ht="21.95" customHeight="1" x14ac:dyDescent="0.25">
      <c r="B28" s="508"/>
      <c r="C28" s="137"/>
      <c r="D28" s="154"/>
      <c r="E28" s="154"/>
      <c r="F28" s="154"/>
      <c r="G28" s="154"/>
      <c r="H28" s="138"/>
      <c r="I28" s="139"/>
      <c r="L28" s="21"/>
      <c r="N28" s="13"/>
      <c r="O28" s="13"/>
      <c r="P28" s="51"/>
      <c r="Q28" s="13"/>
      <c r="R28" s="13"/>
      <c r="S28" s="51"/>
      <c r="T28" s="191"/>
      <c r="U28" s="191"/>
      <c r="V28" s="492"/>
      <c r="W28" s="493"/>
      <c r="X28" s="54"/>
      <c r="Y28" s="54"/>
      <c r="Z28" s="54"/>
      <c r="AA28" s="54"/>
      <c r="AB28" s="54"/>
      <c r="AL28" s="34" t="e">
        <f t="shared" si="5"/>
        <v>#DIV/0!</v>
      </c>
    </row>
    <row r="29" spans="1:38" ht="21.95" customHeight="1" x14ac:dyDescent="0.25">
      <c r="A29" s="2" t="s">
        <v>632</v>
      </c>
      <c r="B29" s="627" t="s">
        <v>626</v>
      </c>
      <c r="C29" s="628"/>
      <c r="D29" s="152"/>
      <c r="E29" s="152"/>
      <c r="F29" s="152"/>
      <c r="G29" s="152"/>
      <c r="H29" s="116">
        <f t="shared" si="0"/>
        <v>3050</v>
      </c>
      <c r="I29" s="117">
        <f t="shared" si="0"/>
        <v>1950</v>
      </c>
      <c r="J29" s="107"/>
      <c r="L29" s="21"/>
      <c r="N29" s="13">
        <f t="shared" si="6"/>
        <v>3049.31</v>
      </c>
      <c r="O29" s="13">
        <f t="shared" si="7"/>
        <v>1940.4699999999998</v>
      </c>
      <c r="P29" s="51"/>
      <c r="Q29" s="13">
        <f t="shared" si="1"/>
        <v>3049.31</v>
      </c>
      <c r="R29" s="13">
        <f t="shared" si="2"/>
        <v>1940.4699999999998</v>
      </c>
      <c r="S29" s="51"/>
      <c r="T29" s="486">
        <v>1386.05</v>
      </c>
      <c r="U29" s="486">
        <v>1386.05</v>
      </c>
      <c r="V29" s="269">
        <v>1185.1949999999999</v>
      </c>
      <c r="W29" s="269">
        <v>948.15599999999995</v>
      </c>
      <c r="X29" s="53">
        <v>940.81640624999989</v>
      </c>
      <c r="Y29" s="53">
        <v>752.65312499999993</v>
      </c>
      <c r="Z29" s="53">
        <v>627.2109375</v>
      </c>
      <c r="AA29" s="53">
        <f t="shared" si="3"/>
        <v>501.76875000000001</v>
      </c>
      <c r="AB29" s="53">
        <v>401.41500000000002</v>
      </c>
      <c r="AC29" s="34">
        <f t="shared" si="4"/>
        <v>1.4618375035331739</v>
      </c>
      <c r="AD29" s="34" t="s">
        <v>887</v>
      </c>
      <c r="AL29" s="34">
        <f t="shared" si="5"/>
        <v>1.169470002826539</v>
      </c>
    </row>
    <row r="30" spans="1:38" ht="21.95" customHeight="1" x14ac:dyDescent="0.25">
      <c r="A30" s="2" t="s">
        <v>632</v>
      </c>
      <c r="B30" s="627" t="s">
        <v>627</v>
      </c>
      <c r="C30" s="628"/>
      <c r="D30" s="153"/>
      <c r="E30" s="153"/>
      <c r="F30" s="153"/>
      <c r="G30" s="153"/>
      <c r="H30" s="116">
        <f t="shared" si="0"/>
        <v>3210</v>
      </c>
      <c r="I30" s="117">
        <f t="shared" si="0"/>
        <v>2040</v>
      </c>
      <c r="J30" s="107"/>
      <c r="L30" s="21"/>
      <c r="N30" s="13">
        <f t="shared" si="6"/>
        <v>3201.7919999999999</v>
      </c>
      <c r="O30" s="13">
        <f t="shared" si="7"/>
        <v>2037.5039999999997</v>
      </c>
      <c r="P30" s="51"/>
      <c r="Q30" s="13">
        <f t="shared" si="1"/>
        <v>3201.7919999999999</v>
      </c>
      <c r="R30" s="13">
        <f t="shared" si="2"/>
        <v>2037.5039999999997</v>
      </c>
      <c r="S30" s="51"/>
      <c r="T30" s="486">
        <v>1455.36</v>
      </c>
      <c r="U30" s="486">
        <v>1455.36</v>
      </c>
      <c r="V30" s="269">
        <v>1244.4662499999999</v>
      </c>
      <c r="W30" s="269">
        <v>995.57299999999998</v>
      </c>
      <c r="X30" s="53">
        <v>987.86484374999986</v>
      </c>
      <c r="Y30" s="53">
        <v>790.29187499999989</v>
      </c>
      <c r="Z30" s="53">
        <v>658.57656249999991</v>
      </c>
      <c r="AA30" s="53">
        <f t="shared" si="3"/>
        <v>526.86124999999993</v>
      </c>
      <c r="AB30" s="53">
        <v>421.48899999999998</v>
      </c>
      <c r="AC30" s="34">
        <f t="shared" si="4"/>
        <v>1.4618315281752317</v>
      </c>
      <c r="AD30" s="34" t="s">
        <v>887</v>
      </c>
      <c r="AL30" s="34">
        <f t="shared" si="5"/>
        <v>1.1694652225401854</v>
      </c>
    </row>
    <row r="31" spans="1:38" ht="21.95" customHeight="1" x14ac:dyDescent="0.25">
      <c r="A31" s="2" t="s">
        <v>632</v>
      </c>
      <c r="B31" s="627" t="s">
        <v>628</v>
      </c>
      <c r="C31" s="628"/>
      <c r="D31" s="153"/>
      <c r="E31" s="153"/>
      <c r="F31" s="153"/>
      <c r="G31" s="153"/>
      <c r="H31" s="116">
        <f t="shared" si="0"/>
        <v>5620</v>
      </c>
      <c r="I31" s="117">
        <f t="shared" si="0"/>
        <v>3580</v>
      </c>
      <c r="J31" s="107"/>
      <c r="L31" s="21"/>
      <c r="N31" s="13">
        <f t="shared" si="6"/>
        <v>5619.02</v>
      </c>
      <c r="O31" s="13">
        <f t="shared" si="7"/>
        <v>3575.74</v>
      </c>
      <c r="P31" s="51"/>
      <c r="Q31" s="13">
        <f t="shared" si="1"/>
        <v>5619.02</v>
      </c>
      <c r="R31" s="13">
        <f t="shared" si="2"/>
        <v>3575.74</v>
      </c>
      <c r="S31" s="51"/>
      <c r="T31" s="486">
        <v>2554.1</v>
      </c>
      <c r="U31" s="486">
        <v>2554.1</v>
      </c>
      <c r="V31" s="269">
        <v>2183.9875000000002</v>
      </c>
      <c r="W31" s="269">
        <v>1747.19</v>
      </c>
      <c r="X31" s="53">
        <v>1733.6625000000001</v>
      </c>
      <c r="Y31" s="53">
        <v>1386.93</v>
      </c>
      <c r="Z31" s="53">
        <v>1155.7750000000001</v>
      </c>
      <c r="AA31" s="53">
        <f t="shared" si="3"/>
        <v>924.62</v>
      </c>
      <c r="AB31" s="53">
        <v>739.69600000000003</v>
      </c>
      <c r="AC31" s="34">
        <f t="shared" si="4"/>
        <v>1.4618330004178137</v>
      </c>
      <c r="AD31" s="34" t="s">
        <v>887</v>
      </c>
      <c r="AL31" s="34">
        <f t="shared" si="5"/>
        <v>1.1694664003342508</v>
      </c>
    </row>
    <row r="32" spans="1:38" ht="21.95" customHeight="1" x14ac:dyDescent="0.25">
      <c r="A32" s="2" t="s">
        <v>632</v>
      </c>
      <c r="B32" s="627" t="s">
        <v>629</v>
      </c>
      <c r="C32" s="628"/>
      <c r="D32" s="153"/>
      <c r="E32" s="153"/>
      <c r="F32" s="153"/>
      <c r="G32" s="153"/>
      <c r="H32" s="116">
        <f t="shared" si="0"/>
        <v>8500</v>
      </c>
      <c r="I32" s="117">
        <f t="shared" si="0"/>
        <v>5410</v>
      </c>
      <c r="J32" s="107"/>
      <c r="L32" s="21"/>
      <c r="N32" s="13">
        <f t="shared" si="6"/>
        <v>8492.9680000000008</v>
      </c>
      <c r="O32" s="13">
        <f t="shared" si="7"/>
        <v>5404.616</v>
      </c>
      <c r="P32" s="51"/>
      <c r="Q32" s="13">
        <f t="shared" si="1"/>
        <v>8492.9680000000008</v>
      </c>
      <c r="R32" s="13">
        <f t="shared" si="2"/>
        <v>5404.616</v>
      </c>
      <c r="S32" s="51"/>
      <c r="T32" s="486">
        <v>3860.44</v>
      </c>
      <c r="U32" s="486">
        <v>3860.44</v>
      </c>
      <c r="V32" s="269">
        <v>3301.0262499999999</v>
      </c>
      <c r="W32" s="269">
        <v>2640.8209999999999</v>
      </c>
      <c r="X32" s="53">
        <v>2620.3757812500003</v>
      </c>
      <c r="Y32" s="53">
        <v>2096.3006250000003</v>
      </c>
      <c r="Z32" s="53">
        <v>1746.9171875000002</v>
      </c>
      <c r="AA32" s="53">
        <f t="shared" si="3"/>
        <v>1397.5337500000001</v>
      </c>
      <c r="AB32" s="53">
        <v>1118.027</v>
      </c>
      <c r="AC32" s="34">
        <f t="shared" si="4"/>
        <v>1.4618332707896522</v>
      </c>
      <c r="AD32" s="34" t="s">
        <v>887</v>
      </c>
      <c r="AL32" s="34">
        <f t="shared" si="5"/>
        <v>1.1694666166317218</v>
      </c>
    </row>
    <row r="33" spans="1:40" ht="21.95" customHeight="1" x14ac:dyDescent="0.25">
      <c r="A33" s="2" t="s">
        <v>632</v>
      </c>
      <c r="B33" s="627" t="s">
        <v>630</v>
      </c>
      <c r="C33" s="628"/>
      <c r="D33" s="153"/>
      <c r="E33" s="153"/>
      <c r="F33" s="153"/>
      <c r="G33" s="153"/>
      <c r="H33" s="465">
        <f t="shared" si="0"/>
        <v>14180</v>
      </c>
      <c r="I33" s="117">
        <f t="shared" si="0"/>
        <v>9020</v>
      </c>
      <c r="J33" s="107"/>
      <c r="L33" s="21"/>
      <c r="N33" s="13">
        <f t="shared" si="6"/>
        <v>14174.292000000001</v>
      </c>
      <c r="O33" s="13">
        <f t="shared" si="7"/>
        <v>9020.003999999999</v>
      </c>
      <c r="P33" s="51"/>
      <c r="Q33" s="13">
        <f t="shared" si="1"/>
        <v>14174.292000000001</v>
      </c>
      <c r="R33" s="13">
        <f t="shared" si="2"/>
        <v>9020.003999999999</v>
      </c>
      <c r="S33" s="51"/>
      <c r="T33" s="486">
        <v>6442.86</v>
      </c>
      <c r="U33" s="486">
        <v>6442.86</v>
      </c>
      <c r="V33" s="269">
        <v>5509.2274999999991</v>
      </c>
      <c r="W33" s="269">
        <v>4407.3819999999996</v>
      </c>
      <c r="X33" s="53">
        <v>4373.2593749999987</v>
      </c>
      <c r="Y33" s="53">
        <v>3498.6074999999992</v>
      </c>
      <c r="Z33" s="53">
        <v>2915.5062499999995</v>
      </c>
      <c r="AA33" s="53">
        <f t="shared" si="3"/>
        <v>2332.4049999999997</v>
      </c>
      <c r="AB33" s="53">
        <v>1865.924</v>
      </c>
      <c r="AC33" s="34">
        <f t="shared" si="4"/>
        <v>1.4618338051931963</v>
      </c>
      <c r="AD33" s="34" t="s">
        <v>887</v>
      </c>
      <c r="AL33" s="34">
        <f t="shared" si="5"/>
        <v>1.1694670441545572</v>
      </c>
    </row>
    <row r="34" spans="1:40" ht="21.95" customHeight="1" thickBot="1" x14ac:dyDescent="0.3">
      <c r="A34" s="2" t="s">
        <v>632</v>
      </c>
      <c r="B34" s="633" t="s">
        <v>631</v>
      </c>
      <c r="C34" s="634"/>
      <c r="D34" s="162"/>
      <c r="E34" s="162"/>
      <c r="F34" s="162"/>
      <c r="G34" s="162"/>
      <c r="H34" s="419">
        <f t="shared" si="0"/>
        <v>24890</v>
      </c>
      <c r="I34" s="216">
        <f t="shared" si="0"/>
        <v>15840</v>
      </c>
      <c r="J34" s="258"/>
      <c r="K34" s="22"/>
      <c r="L34" s="23"/>
      <c r="N34" s="384">
        <f t="shared" si="6"/>
        <v>24887.654000000002</v>
      </c>
      <c r="O34" s="384">
        <f t="shared" si="7"/>
        <v>15837.597999999998</v>
      </c>
      <c r="P34" s="385"/>
      <c r="Q34" s="384">
        <f t="shared" si="1"/>
        <v>24887.654000000002</v>
      </c>
      <c r="R34" s="384">
        <f t="shared" si="2"/>
        <v>15837.597999999998</v>
      </c>
      <c r="S34" s="51"/>
      <c r="T34" s="486">
        <v>11312.57</v>
      </c>
      <c r="U34" s="486">
        <v>11312.57</v>
      </c>
      <c r="V34" s="269">
        <v>9673.2649999999994</v>
      </c>
      <c r="W34" s="269">
        <v>7738.6120000000001</v>
      </c>
      <c r="X34" s="53">
        <v>7678.6968750000005</v>
      </c>
      <c r="Y34" s="53">
        <v>6142.9575000000004</v>
      </c>
      <c r="Z34" s="53">
        <v>5119.1312500000004</v>
      </c>
      <c r="AA34" s="53">
        <f t="shared" si="3"/>
        <v>4095.3050000000003</v>
      </c>
      <c r="AB34" s="53">
        <v>3276.2440000000001</v>
      </c>
      <c r="AC34" s="34">
        <f t="shared" si="4"/>
        <v>1.4618344995200689</v>
      </c>
      <c r="AD34" s="34" t="s">
        <v>887</v>
      </c>
      <c r="AL34" s="34">
        <f t="shared" si="5"/>
        <v>1.1694675996160553</v>
      </c>
    </row>
    <row r="35" spans="1:40" ht="24" customHeight="1" thickBot="1" x14ac:dyDescent="0.3">
      <c r="B35" s="146"/>
      <c r="C35" s="137"/>
      <c r="D35" s="154"/>
      <c r="E35" s="154"/>
      <c r="F35" s="154"/>
      <c r="G35" s="154"/>
      <c r="H35" s="138"/>
      <c r="I35" s="139"/>
      <c r="M35" s="34"/>
      <c r="N35" s="13"/>
      <c r="O35" s="13"/>
      <c r="P35" s="2"/>
      <c r="Q35" s="13"/>
      <c r="R35" s="13"/>
      <c r="S35" s="2"/>
      <c r="T35" s="240"/>
      <c r="U35" s="240"/>
      <c r="V35" s="130"/>
      <c r="W35" s="357"/>
      <c r="X35" s="130"/>
      <c r="Y35" s="130"/>
      <c r="Z35" s="130"/>
      <c r="AA35" s="130"/>
      <c r="AB35" s="131"/>
      <c r="AD35" s="34" t="s">
        <v>887</v>
      </c>
      <c r="AL35" s="34" t="e">
        <f t="shared" si="5"/>
        <v>#DIV/0!</v>
      </c>
    </row>
    <row r="36" spans="1:40" ht="24.95" customHeight="1" thickBot="1" x14ac:dyDescent="0.3">
      <c r="B36" s="188"/>
      <c r="C36" s="629" t="s">
        <v>656</v>
      </c>
      <c r="D36" s="629"/>
      <c r="E36" s="629"/>
      <c r="F36" s="629"/>
      <c r="G36" s="629"/>
      <c r="H36" s="629"/>
      <c r="I36" s="629"/>
      <c r="J36" s="629"/>
      <c r="K36" s="629"/>
      <c r="L36" s="189"/>
      <c r="M36" s="34"/>
      <c r="N36" s="13"/>
      <c r="O36" s="13"/>
      <c r="P36" s="2"/>
      <c r="Q36" s="13"/>
      <c r="R36" s="13"/>
      <c r="S36" s="2"/>
      <c r="T36" s="567">
        <v>45483</v>
      </c>
      <c r="U36" s="240"/>
      <c r="V36" s="130"/>
      <c r="W36" s="357"/>
      <c r="X36" s="130"/>
      <c r="Y36" s="130"/>
      <c r="Z36" s="130"/>
      <c r="AA36" s="130"/>
      <c r="AB36" s="130"/>
      <c r="AD36" s="34" t="s">
        <v>887</v>
      </c>
      <c r="AL36" s="34" t="e">
        <f t="shared" si="5"/>
        <v>#DIV/0!</v>
      </c>
    </row>
    <row r="37" spans="1:40" ht="21.95" customHeight="1" x14ac:dyDescent="0.25">
      <c r="B37" s="251"/>
      <c r="C37" s="147" t="s">
        <v>576</v>
      </c>
      <c r="D37" s="155"/>
      <c r="E37" s="155"/>
      <c r="F37" s="155"/>
      <c r="G37" s="184"/>
      <c r="H37" s="185">
        <f>MROUND(N37+4.7,10)</f>
        <v>50</v>
      </c>
      <c r="I37" s="186">
        <f>MROUND(O37+4.7,5)</f>
        <v>30</v>
      </c>
      <c r="J37" s="107"/>
      <c r="L37" s="21"/>
      <c r="N37" s="13">
        <f t="shared" si="6"/>
        <v>40.790581916360296</v>
      </c>
      <c r="O37" s="13">
        <f t="shared" si="7"/>
        <v>25.95764303768382</v>
      </c>
      <c r="P37" s="51"/>
      <c r="Q37" s="13">
        <f t="shared" si="1"/>
        <v>40.790581916360296</v>
      </c>
      <c r="R37" s="13">
        <f t="shared" si="2"/>
        <v>25.95764303768382</v>
      </c>
      <c r="S37" s="51"/>
      <c r="T37" s="53">
        <v>18.541173598345587</v>
      </c>
      <c r="U37" s="53">
        <v>18.541173598345587</v>
      </c>
      <c r="V37" s="412">
        <v>14.832938878676469</v>
      </c>
      <c r="W37" s="269">
        <v>11.866351102941175</v>
      </c>
      <c r="X37" s="53">
        <v>11.866351102941175</v>
      </c>
      <c r="Y37" s="53">
        <v>9.49308088235294</v>
      </c>
      <c r="Z37" s="53">
        <v>7.910900735294117</v>
      </c>
      <c r="AA37" s="53">
        <f t="shared" si="3"/>
        <v>6.3287205882352939</v>
      </c>
      <c r="AB37" s="53">
        <v>5.062976470588235</v>
      </c>
      <c r="AC37" s="34">
        <f>T37/W37</f>
        <v>1.5625</v>
      </c>
      <c r="AD37" s="34" t="s">
        <v>887</v>
      </c>
      <c r="AL37" s="34">
        <f t="shared" si="5"/>
        <v>1.25</v>
      </c>
      <c r="AM37" s="34">
        <v>1.25</v>
      </c>
      <c r="AN37" s="34">
        <f>V37*AM37</f>
        <v>18.541173598345587</v>
      </c>
    </row>
    <row r="38" spans="1:40" ht="21.95" customHeight="1" x14ac:dyDescent="0.25">
      <c r="B38" s="252"/>
      <c r="C38" s="148" t="s">
        <v>577</v>
      </c>
      <c r="D38" s="156"/>
      <c r="E38" s="156"/>
      <c r="F38" s="156"/>
      <c r="G38" s="183"/>
      <c r="H38" s="185">
        <f t="shared" ref="H38:H52" si="8">MROUND(N38+4.7,10)</f>
        <v>40</v>
      </c>
      <c r="I38" s="186">
        <f t="shared" ref="I38:I52" si="9">MROUND(O38+4.7,5)</f>
        <v>30</v>
      </c>
      <c r="J38" s="107"/>
      <c r="L38" s="21"/>
      <c r="N38" s="13">
        <f t="shared" si="6"/>
        <v>38.07120978860295</v>
      </c>
      <c r="O38" s="13">
        <f t="shared" si="7"/>
        <v>24.227133501838235</v>
      </c>
      <c r="P38" s="51"/>
      <c r="Q38" s="13">
        <f t="shared" si="1"/>
        <v>38.07120978860295</v>
      </c>
      <c r="R38" s="13">
        <f t="shared" si="2"/>
        <v>24.227133501838235</v>
      </c>
      <c r="S38" s="51"/>
      <c r="T38" s="53">
        <v>17.305095358455883</v>
      </c>
      <c r="U38" s="53">
        <v>17.305095358455883</v>
      </c>
      <c r="V38" s="412">
        <v>13.844076286764706</v>
      </c>
      <c r="W38" s="269">
        <v>11.075261029411765</v>
      </c>
      <c r="X38" s="53">
        <v>11.075261029411765</v>
      </c>
      <c r="Y38" s="53">
        <v>8.8602088235294119</v>
      </c>
      <c r="Z38" s="53">
        <v>7.3835073529411765</v>
      </c>
      <c r="AA38" s="53">
        <f t="shared" si="3"/>
        <v>5.9068058823529412</v>
      </c>
      <c r="AB38" s="53">
        <v>4.725444705882353</v>
      </c>
      <c r="AC38" s="34">
        <f t="shared" ref="AC38:AC52" si="10">T38/W38</f>
        <v>1.5625</v>
      </c>
      <c r="AD38" s="34" t="s">
        <v>887</v>
      </c>
      <c r="AL38" s="34">
        <f t="shared" si="5"/>
        <v>1.25</v>
      </c>
      <c r="AM38" s="34">
        <v>1.25</v>
      </c>
      <c r="AN38" s="34">
        <f t="shared" ref="AN38:AN52" si="11">V38*AM38</f>
        <v>17.305095358455883</v>
      </c>
    </row>
    <row r="39" spans="1:40" s="66" customFormat="1" ht="21.95" customHeight="1" x14ac:dyDescent="0.25">
      <c r="A39" s="2"/>
      <c r="B39" s="252"/>
      <c r="C39" s="148" t="s">
        <v>655</v>
      </c>
      <c r="D39" s="156"/>
      <c r="E39" s="156"/>
      <c r="F39" s="156"/>
      <c r="G39" s="183"/>
      <c r="H39" s="185">
        <f t="shared" si="8"/>
        <v>120</v>
      </c>
      <c r="I39" s="186">
        <f t="shared" si="9"/>
        <v>75</v>
      </c>
      <c r="J39" s="187"/>
      <c r="K39" s="2"/>
      <c r="L39" s="21"/>
      <c r="M39" s="71"/>
      <c r="N39" s="13">
        <f t="shared" si="6"/>
        <v>110.32881204044116</v>
      </c>
      <c r="O39" s="13">
        <f t="shared" si="7"/>
        <v>70.209244025735273</v>
      </c>
      <c r="P39" s="63"/>
      <c r="Q39" s="13">
        <f t="shared" si="1"/>
        <v>110.32881204044116</v>
      </c>
      <c r="R39" s="13">
        <f t="shared" si="2"/>
        <v>70.209244025735273</v>
      </c>
      <c r="S39" s="63"/>
      <c r="T39" s="53">
        <v>50.149460018382342</v>
      </c>
      <c r="U39" s="53">
        <v>50.149460018382342</v>
      </c>
      <c r="V39" s="412">
        <v>40.119568014705877</v>
      </c>
      <c r="W39" s="269">
        <v>32.095654411764698</v>
      </c>
      <c r="X39" s="53">
        <v>32.095654411764698</v>
      </c>
      <c r="Y39" s="53">
        <v>25.67652352941176</v>
      </c>
      <c r="Z39" s="53">
        <v>21.397102941176467</v>
      </c>
      <c r="AA39" s="53">
        <f t="shared" si="3"/>
        <v>17.117682352941173</v>
      </c>
      <c r="AB39" s="53">
        <v>13.69414588235294</v>
      </c>
      <c r="AC39" s="34">
        <f t="shared" si="10"/>
        <v>1.5625</v>
      </c>
      <c r="AD39" s="34" t="s">
        <v>887</v>
      </c>
      <c r="AL39" s="34">
        <f t="shared" si="5"/>
        <v>1.25</v>
      </c>
      <c r="AM39" s="66">
        <v>1.25</v>
      </c>
      <c r="AN39" s="34">
        <f t="shared" si="11"/>
        <v>50.149460018382342</v>
      </c>
    </row>
    <row r="40" spans="1:40" s="66" customFormat="1" ht="21.95" customHeight="1" x14ac:dyDescent="0.25">
      <c r="A40" s="2" t="s">
        <v>928</v>
      </c>
      <c r="B40" s="252"/>
      <c r="C40" s="148" t="s">
        <v>654</v>
      </c>
      <c r="D40" s="156"/>
      <c r="E40" s="156"/>
      <c r="F40" s="156"/>
      <c r="G40" s="183"/>
      <c r="H40" s="185">
        <f t="shared" si="8"/>
        <v>120</v>
      </c>
      <c r="I40" s="186">
        <f t="shared" si="9"/>
        <v>80</v>
      </c>
      <c r="J40" s="187"/>
      <c r="K40" s="2"/>
      <c r="L40" s="21"/>
      <c r="M40" s="71"/>
      <c r="N40" s="13">
        <f t="shared" si="6"/>
        <v>119.08600000000001</v>
      </c>
      <c r="O40" s="13">
        <f t="shared" si="7"/>
        <v>75.781999999999996</v>
      </c>
      <c r="P40" s="63"/>
      <c r="Q40" s="13">
        <f t="shared" si="1"/>
        <v>119.08600000000001</v>
      </c>
      <c r="R40" s="13">
        <f t="shared" si="2"/>
        <v>75.781999999999996</v>
      </c>
      <c r="S40" s="63"/>
      <c r="T40" s="562">
        <v>54.13</v>
      </c>
      <c r="U40" s="53">
        <v>54.13</v>
      </c>
      <c r="V40" s="412">
        <v>40.151673943014707</v>
      </c>
      <c r="W40" s="269">
        <v>32.121339154411764</v>
      </c>
      <c r="X40" s="53">
        <v>32.121339154411764</v>
      </c>
      <c r="Y40" s="53">
        <v>25.697071323529411</v>
      </c>
      <c r="Z40" s="53">
        <v>21.414226102941175</v>
      </c>
      <c r="AA40" s="53">
        <f t="shared" si="3"/>
        <v>17.131380882352939</v>
      </c>
      <c r="AB40" s="53">
        <v>13.705104705882352</v>
      </c>
      <c r="AC40" s="34">
        <f t="shared" si="10"/>
        <v>1.685172580750433</v>
      </c>
      <c r="AD40" s="34" t="s">
        <v>887</v>
      </c>
      <c r="AE40" s="66">
        <f>1617/50</f>
        <v>32.340000000000003</v>
      </c>
      <c r="AL40" s="34">
        <f t="shared" si="5"/>
        <v>1.3481380646003462</v>
      </c>
      <c r="AN40" s="34">
        <f t="shared" si="11"/>
        <v>0</v>
      </c>
    </row>
    <row r="41" spans="1:40" ht="21.95" customHeight="1" x14ac:dyDescent="0.25">
      <c r="A41" s="2" t="s">
        <v>928</v>
      </c>
      <c r="B41" s="252"/>
      <c r="C41" s="148" t="s">
        <v>653</v>
      </c>
      <c r="D41" s="156"/>
      <c r="E41" s="156"/>
      <c r="F41" s="156"/>
      <c r="G41" s="183"/>
      <c r="H41" s="185">
        <f t="shared" si="8"/>
        <v>130</v>
      </c>
      <c r="I41" s="186">
        <f t="shared" si="9"/>
        <v>85</v>
      </c>
      <c r="J41" s="107"/>
      <c r="L41" s="21"/>
      <c r="N41" s="13">
        <f t="shared" si="6"/>
        <v>123.20000000000002</v>
      </c>
      <c r="O41" s="13">
        <f t="shared" si="7"/>
        <v>78.399999999999991</v>
      </c>
      <c r="P41" s="51"/>
      <c r="Q41" s="13">
        <f t="shared" si="1"/>
        <v>123.20000000000002</v>
      </c>
      <c r="R41" s="13">
        <f t="shared" si="2"/>
        <v>78.399999999999991</v>
      </c>
      <c r="S41" s="51"/>
      <c r="T41" s="562">
        <v>56</v>
      </c>
      <c r="U41" s="53">
        <v>56</v>
      </c>
      <c r="V41" s="412">
        <v>44.807033547794113</v>
      </c>
      <c r="W41" s="269">
        <v>35.84562683823529</v>
      </c>
      <c r="X41" s="53">
        <v>35.84562683823529</v>
      </c>
      <c r="Y41" s="53">
        <v>28.676501470588235</v>
      </c>
      <c r="Z41" s="53">
        <v>23.897084558823529</v>
      </c>
      <c r="AA41" s="53">
        <f t="shared" si="3"/>
        <v>19.117667647058823</v>
      </c>
      <c r="AB41" s="53">
        <v>15.294134117647058</v>
      </c>
      <c r="AC41" s="34">
        <f t="shared" si="10"/>
        <v>1.5622547278282419</v>
      </c>
      <c r="AD41" s="34" t="s">
        <v>887</v>
      </c>
      <c r="AL41" s="34">
        <f t="shared" si="5"/>
        <v>1.2498037822625936</v>
      </c>
      <c r="AM41" s="34">
        <v>1.25</v>
      </c>
      <c r="AN41" s="34">
        <f t="shared" si="11"/>
        <v>56.008791934742639</v>
      </c>
    </row>
    <row r="42" spans="1:40" ht="21.95" customHeight="1" x14ac:dyDescent="0.25">
      <c r="A42" s="2" t="s">
        <v>928</v>
      </c>
      <c r="B42" s="252"/>
      <c r="C42" s="148" t="s">
        <v>652</v>
      </c>
      <c r="D42" s="156"/>
      <c r="E42" s="156"/>
      <c r="F42" s="156"/>
      <c r="G42" s="183"/>
      <c r="H42" s="185">
        <f t="shared" si="8"/>
        <v>180</v>
      </c>
      <c r="I42" s="186">
        <f t="shared" si="9"/>
        <v>115</v>
      </c>
      <c r="J42" s="107"/>
      <c r="L42" s="21"/>
      <c r="N42" s="13">
        <f t="shared" si="6"/>
        <v>174.02</v>
      </c>
      <c r="O42" s="13">
        <f t="shared" si="7"/>
        <v>110.73999999999998</v>
      </c>
      <c r="P42" s="51"/>
      <c r="Q42" s="13">
        <f t="shared" si="1"/>
        <v>174.02</v>
      </c>
      <c r="R42" s="13">
        <f t="shared" si="2"/>
        <v>110.73999999999998</v>
      </c>
      <c r="S42" s="51"/>
      <c r="T42" s="562">
        <v>79.099999999999994</v>
      </c>
      <c r="U42" s="53">
        <v>79.099999999999994</v>
      </c>
      <c r="V42" s="412">
        <v>63.479841452205875</v>
      </c>
      <c r="W42" s="269">
        <v>50.783873161764703</v>
      </c>
      <c r="X42" s="53">
        <v>50.783873161764703</v>
      </c>
      <c r="Y42" s="53">
        <v>40.627098529411761</v>
      </c>
      <c r="Z42" s="53">
        <v>33.855915441176471</v>
      </c>
      <c r="AA42" s="53">
        <f t="shared" si="3"/>
        <v>27.084732352941177</v>
      </c>
      <c r="AB42" s="53">
        <v>21.667785882352941</v>
      </c>
      <c r="AC42" s="34">
        <f t="shared" si="10"/>
        <v>1.557581079884127</v>
      </c>
      <c r="AD42" s="34" t="s">
        <v>887</v>
      </c>
      <c r="AE42" s="34">
        <f>1182/25</f>
        <v>47.28</v>
      </c>
      <c r="AL42" s="34">
        <f t="shared" si="5"/>
        <v>1.2460648639073015</v>
      </c>
      <c r="AN42" s="34">
        <f t="shared" si="11"/>
        <v>0</v>
      </c>
    </row>
    <row r="43" spans="1:40" ht="21.95" customHeight="1" x14ac:dyDescent="0.25">
      <c r="A43" s="2" t="s">
        <v>928</v>
      </c>
      <c r="B43" s="252"/>
      <c r="C43" s="148" t="s">
        <v>651</v>
      </c>
      <c r="D43" s="156"/>
      <c r="E43" s="156"/>
      <c r="F43" s="156"/>
      <c r="G43" s="183"/>
      <c r="H43" s="185">
        <f t="shared" si="8"/>
        <v>210</v>
      </c>
      <c r="I43" s="186">
        <f t="shared" si="9"/>
        <v>135</v>
      </c>
      <c r="J43" s="107"/>
      <c r="L43" s="21"/>
      <c r="N43" s="13">
        <f t="shared" si="6"/>
        <v>207.57</v>
      </c>
      <c r="O43" s="13">
        <f t="shared" si="7"/>
        <v>132.08999999999997</v>
      </c>
      <c r="P43" s="51"/>
      <c r="Q43" s="13">
        <f t="shared" si="1"/>
        <v>207.57</v>
      </c>
      <c r="R43" s="13">
        <f t="shared" si="2"/>
        <v>132.08999999999997</v>
      </c>
      <c r="S43" s="51"/>
      <c r="T43" s="562">
        <v>94.35</v>
      </c>
      <c r="U43" s="53">
        <v>94.35</v>
      </c>
      <c r="V43" s="412">
        <v>66.247372472426477</v>
      </c>
      <c r="W43" s="269">
        <v>52.997897977941179</v>
      </c>
      <c r="X43" s="53">
        <v>52.997897977941179</v>
      </c>
      <c r="Y43" s="53">
        <v>42.39831838235294</v>
      </c>
      <c r="Z43" s="53">
        <v>35.331931985294119</v>
      </c>
      <c r="AA43" s="53">
        <f t="shared" si="3"/>
        <v>28.265545588235295</v>
      </c>
      <c r="AB43" s="53">
        <v>22.612436470588236</v>
      </c>
      <c r="AC43" s="34">
        <f t="shared" si="10"/>
        <v>1.7802592857413027</v>
      </c>
      <c r="AD43" s="34" t="s">
        <v>887</v>
      </c>
      <c r="AE43" s="34">
        <f>1410.3/25</f>
        <v>56.411999999999999</v>
      </c>
      <c r="AL43" s="34">
        <f t="shared" si="5"/>
        <v>1.4242074285930422</v>
      </c>
      <c r="AN43" s="34">
        <f t="shared" si="11"/>
        <v>0</v>
      </c>
    </row>
    <row r="44" spans="1:40" ht="21.95" customHeight="1" x14ac:dyDescent="0.25">
      <c r="A44" s="2" t="s">
        <v>928</v>
      </c>
      <c r="B44" s="252"/>
      <c r="C44" s="148" t="s">
        <v>650</v>
      </c>
      <c r="D44" s="156"/>
      <c r="E44" s="156"/>
      <c r="F44" s="156"/>
      <c r="G44" s="183"/>
      <c r="H44" s="185">
        <f t="shared" si="8"/>
        <v>250</v>
      </c>
      <c r="I44" s="186">
        <f t="shared" si="9"/>
        <v>165</v>
      </c>
      <c r="J44" s="107"/>
      <c r="L44" s="21"/>
      <c r="N44" s="13">
        <f t="shared" si="6"/>
        <v>248.93000000000004</v>
      </c>
      <c r="O44" s="13">
        <f t="shared" si="7"/>
        <v>158.41</v>
      </c>
      <c r="P44" s="51"/>
      <c r="Q44" s="13">
        <f t="shared" si="1"/>
        <v>248.93000000000004</v>
      </c>
      <c r="R44" s="13">
        <f t="shared" si="2"/>
        <v>158.41</v>
      </c>
      <c r="S44" s="51"/>
      <c r="T44" s="562">
        <v>113.15</v>
      </c>
      <c r="U44" s="53">
        <v>113.15</v>
      </c>
      <c r="V44" s="412">
        <v>75.436089154411775</v>
      </c>
      <c r="W44" s="269">
        <v>60.348871323529416</v>
      </c>
      <c r="X44" s="53">
        <v>60.348871323529416</v>
      </c>
      <c r="Y44" s="53">
        <v>48.279097058823531</v>
      </c>
      <c r="Z44" s="53">
        <v>40.232580882352941</v>
      </c>
      <c r="AA44" s="53">
        <f t="shared" si="3"/>
        <v>32.186064705882352</v>
      </c>
      <c r="AB44" s="53">
        <v>25.748851764705883</v>
      </c>
      <c r="AC44" s="34">
        <f t="shared" si="10"/>
        <v>1.8749315027517999</v>
      </c>
      <c r="AD44" s="34" t="s">
        <v>887</v>
      </c>
      <c r="AH44" s="34" t="s">
        <v>746</v>
      </c>
      <c r="AL44" s="34">
        <f t="shared" si="5"/>
        <v>1.4999452022014397</v>
      </c>
      <c r="AM44" s="34">
        <v>1.5</v>
      </c>
      <c r="AN44" s="34">
        <f t="shared" si="11"/>
        <v>113.15413373161766</v>
      </c>
    </row>
    <row r="45" spans="1:40" ht="21.95" customHeight="1" x14ac:dyDescent="0.25">
      <c r="A45" s="2" t="s">
        <v>928</v>
      </c>
      <c r="B45" s="252"/>
      <c r="C45" s="148" t="s">
        <v>649</v>
      </c>
      <c r="D45" s="156"/>
      <c r="E45" s="156"/>
      <c r="F45" s="156"/>
      <c r="G45" s="183"/>
      <c r="H45" s="185">
        <f t="shared" si="8"/>
        <v>350</v>
      </c>
      <c r="I45" s="186">
        <f t="shared" si="9"/>
        <v>225</v>
      </c>
      <c r="J45" s="107"/>
      <c r="L45" s="21"/>
      <c r="N45" s="13">
        <f t="shared" si="6"/>
        <v>343.48599999999999</v>
      </c>
      <c r="O45" s="13">
        <f t="shared" si="7"/>
        <v>218.58199999999999</v>
      </c>
      <c r="P45" s="51"/>
      <c r="Q45" s="13">
        <f t="shared" si="1"/>
        <v>343.48599999999999</v>
      </c>
      <c r="R45" s="13">
        <f t="shared" si="2"/>
        <v>218.58199999999999</v>
      </c>
      <c r="S45" s="51"/>
      <c r="T45" s="562">
        <v>156.13</v>
      </c>
      <c r="U45" s="53">
        <v>156.13</v>
      </c>
      <c r="V45" s="412">
        <v>76.970752527573538</v>
      </c>
      <c r="W45" s="269">
        <v>61.576602022058829</v>
      </c>
      <c r="X45" s="53">
        <v>61.576602022058829</v>
      </c>
      <c r="Y45" s="53">
        <v>49.261281617647064</v>
      </c>
      <c r="Z45" s="53">
        <v>41.051068014705891</v>
      </c>
      <c r="AA45" s="53">
        <f t="shared" si="3"/>
        <v>32.84085441176471</v>
      </c>
      <c r="AB45" s="53">
        <v>26.272683529411765</v>
      </c>
      <c r="AC45" s="34">
        <f t="shared" si="10"/>
        <v>2.5355410151419031</v>
      </c>
      <c r="AD45" s="34" t="s">
        <v>887</v>
      </c>
      <c r="AE45" s="34">
        <f>933.24/20</f>
        <v>46.661999999999999</v>
      </c>
      <c r="AH45" s="34" t="s">
        <v>747</v>
      </c>
      <c r="AL45" s="34">
        <f t="shared" si="5"/>
        <v>2.0284328121135222</v>
      </c>
      <c r="AN45" s="34">
        <f t="shared" si="11"/>
        <v>0</v>
      </c>
    </row>
    <row r="46" spans="1:40" s="66" customFormat="1" ht="21.95" customHeight="1" x14ac:dyDescent="0.25">
      <c r="A46" s="2" t="s">
        <v>928</v>
      </c>
      <c r="B46" s="252"/>
      <c r="C46" s="148" t="s">
        <v>906</v>
      </c>
      <c r="D46" s="156"/>
      <c r="E46" s="156"/>
      <c r="F46" s="156"/>
      <c r="G46" s="183"/>
      <c r="H46" s="185">
        <f t="shared" si="8"/>
        <v>510</v>
      </c>
      <c r="I46" s="186">
        <f t="shared" si="9"/>
        <v>325</v>
      </c>
      <c r="J46" s="187"/>
      <c r="K46" s="2"/>
      <c r="L46" s="21"/>
      <c r="M46" s="71"/>
      <c r="N46" s="13">
        <f t="shared" si="6"/>
        <v>503.75600000000003</v>
      </c>
      <c r="O46" s="13">
        <f t="shared" si="7"/>
        <v>320.57199999999995</v>
      </c>
      <c r="P46" s="63"/>
      <c r="Q46" s="13">
        <f t="shared" si="1"/>
        <v>503.75600000000003</v>
      </c>
      <c r="R46" s="13">
        <f t="shared" si="2"/>
        <v>320.57199999999995</v>
      </c>
      <c r="S46" s="63"/>
      <c r="T46" s="562">
        <v>228.98</v>
      </c>
      <c r="U46" s="53">
        <v>228.98</v>
      </c>
      <c r="V46" s="412">
        <v>87.694132582720584</v>
      </c>
      <c r="W46" s="269">
        <v>70.155306066176465</v>
      </c>
      <c r="X46" s="53">
        <v>70.155306066176465</v>
      </c>
      <c r="Y46" s="53">
        <v>56.124244852941167</v>
      </c>
      <c r="Z46" s="53">
        <v>46.770204044117641</v>
      </c>
      <c r="AA46" s="53">
        <f t="shared" si="3"/>
        <v>37.416163235294114</v>
      </c>
      <c r="AB46" s="53">
        <v>29.932930588235291</v>
      </c>
      <c r="AC46" s="34">
        <f t="shared" si="10"/>
        <v>3.2639013759558906</v>
      </c>
      <c r="AD46" s="34" t="s">
        <v>887</v>
      </c>
      <c r="AE46" s="66">
        <f>1368.6/10</f>
        <v>136.85999999999999</v>
      </c>
      <c r="AH46" s="66" t="s">
        <v>748</v>
      </c>
      <c r="AI46" s="66">
        <v>2706.4</v>
      </c>
      <c r="AJ46" s="66">
        <f>AI46/50</f>
        <v>54.128</v>
      </c>
      <c r="AL46" s="34">
        <f t="shared" si="5"/>
        <v>2.6111211007647124</v>
      </c>
      <c r="AN46" s="34">
        <f t="shared" si="11"/>
        <v>0</v>
      </c>
    </row>
    <row r="47" spans="1:40" ht="21.95" customHeight="1" x14ac:dyDescent="0.25">
      <c r="A47" s="2" t="s">
        <v>928</v>
      </c>
      <c r="B47" s="252"/>
      <c r="C47" s="148" t="s">
        <v>647</v>
      </c>
      <c r="D47" s="156"/>
      <c r="E47" s="156"/>
      <c r="F47" s="156"/>
      <c r="G47" s="183"/>
      <c r="H47" s="185">
        <f t="shared" si="8"/>
        <v>620</v>
      </c>
      <c r="I47" s="186">
        <f t="shared" si="9"/>
        <v>395</v>
      </c>
      <c r="J47" s="107"/>
      <c r="L47" s="21"/>
      <c r="N47" s="13">
        <f t="shared" si="6"/>
        <v>616</v>
      </c>
      <c r="O47" s="13">
        <f t="shared" si="7"/>
        <v>392</v>
      </c>
      <c r="P47" s="51"/>
      <c r="Q47" s="13">
        <f t="shared" si="1"/>
        <v>616</v>
      </c>
      <c r="R47" s="13">
        <f t="shared" si="2"/>
        <v>392</v>
      </c>
      <c r="S47" s="51"/>
      <c r="T47" s="562">
        <v>280</v>
      </c>
      <c r="U47" s="53">
        <v>280</v>
      </c>
      <c r="V47" s="412">
        <v>112.19737706801469</v>
      </c>
      <c r="W47" s="269">
        <v>89.757901654411754</v>
      </c>
      <c r="X47" s="53">
        <v>89.757901654411754</v>
      </c>
      <c r="Y47" s="53">
        <v>71.806321323529403</v>
      </c>
      <c r="Z47" s="53">
        <v>59.838601102941176</v>
      </c>
      <c r="AA47" s="53">
        <f t="shared" si="3"/>
        <v>47.870880882352942</v>
      </c>
      <c r="AB47" s="53">
        <v>38.296704705882355</v>
      </c>
      <c r="AC47" s="34">
        <f t="shared" si="10"/>
        <v>3.1195025155341018</v>
      </c>
      <c r="AD47" s="34" t="s">
        <v>887</v>
      </c>
      <c r="AH47" s="34" t="s">
        <v>749</v>
      </c>
      <c r="AI47" s="34">
        <v>1977.52</v>
      </c>
      <c r="AJ47" s="66">
        <f>AI47/25</f>
        <v>79.100799999999992</v>
      </c>
      <c r="AL47" s="34">
        <f t="shared" si="5"/>
        <v>2.4956020124272817</v>
      </c>
      <c r="AM47" s="34">
        <v>2.5</v>
      </c>
      <c r="AN47" s="34">
        <f t="shared" si="11"/>
        <v>280.4934426700367</v>
      </c>
    </row>
    <row r="48" spans="1:40" ht="21.95" customHeight="1" x14ac:dyDescent="0.25">
      <c r="A48" s="2" t="s">
        <v>928</v>
      </c>
      <c r="B48" s="252"/>
      <c r="C48" s="148" t="s">
        <v>905</v>
      </c>
      <c r="D48" s="156"/>
      <c r="E48" s="156"/>
      <c r="F48" s="156"/>
      <c r="G48" s="183"/>
      <c r="H48" s="185">
        <f t="shared" si="8"/>
        <v>630</v>
      </c>
      <c r="I48" s="186">
        <f t="shared" si="9"/>
        <v>405</v>
      </c>
      <c r="J48" s="107"/>
      <c r="L48" s="21"/>
      <c r="N48" s="13">
        <f t="shared" si="6"/>
        <v>626.05400000000009</v>
      </c>
      <c r="O48" s="13">
        <f t="shared" si="7"/>
        <v>398.39799999999997</v>
      </c>
      <c r="P48" s="51"/>
      <c r="Q48" s="13">
        <f t="shared" si="1"/>
        <v>626.05400000000009</v>
      </c>
      <c r="R48" s="13">
        <f t="shared" si="2"/>
        <v>398.39799999999997</v>
      </c>
      <c r="S48" s="51"/>
      <c r="T48" s="562">
        <v>284.57</v>
      </c>
      <c r="U48" s="53">
        <v>284.57</v>
      </c>
      <c r="V48" s="412">
        <v>112.19737706801469</v>
      </c>
      <c r="W48" s="269">
        <v>89.757901654411754</v>
      </c>
      <c r="X48" s="53">
        <v>89.757901654411754</v>
      </c>
      <c r="Y48" s="53">
        <v>71.806321323529403</v>
      </c>
      <c r="Z48" s="53">
        <v>59.838601102941176</v>
      </c>
      <c r="AA48" s="53">
        <f t="shared" si="3"/>
        <v>47.870880882352942</v>
      </c>
      <c r="AB48" s="53">
        <v>38.296704705882355</v>
      </c>
      <c r="AC48" s="34">
        <f t="shared" si="10"/>
        <v>3.1704172530197834</v>
      </c>
      <c r="AD48" s="34" t="s">
        <v>887</v>
      </c>
      <c r="AE48" s="34">
        <f>1700.4/10</f>
        <v>170.04000000000002</v>
      </c>
      <c r="AH48" s="34" t="s">
        <v>750</v>
      </c>
      <c r="AI48" s="34">
        <v>2358.88</v>
      </c>
      <c r="AJ48" s="66">
        <f>AI48/25</f>
        <v>94.355200000000011</v>
      </c>
      <c r="AL48" s="34">
        <f t="shared" si="5"/>
        <v>2.5363338024158271</v>
      </c>
      <c r="AN48" s="34">
        <f t="shared" si="11"/>
        <v>0</v>
      </c>
    </row>
    <row r="49" spans="1:40" ht="21.95" customHeight="1" x14ac:dyDescent="0.25">
      <c r="A49" s="2" t="s">
        <v>928</v>
      </c>
      <c r="B49" s="252"/>
      <c r="C49" s="148" t="s">
        <v>645</v>
      </c>
      <c r="D49" s="156"/>
      <c r="E49" s="156"/>
      <c r="F49" s="156"/>
      <c r="G49" s="183"/>
      <c r="H49" s="185">
        <f t="shared" si="8"/>
        <v>770</v>
      </c>
      <c r="I49" s="186">
        <f t="shared" si="9"/>
        <v>495</v>
      </c>
      <c r="J49" s="107"/>
      <c r="L49" s="21"/>
      <c r="N49" s="13">
        <f t="shared" si="6"/>
        <v>767.80000000000007</v>
      </c>
      <c r="O49" s="13">
        <f t="shared" si="7"/>
        <v>488.59999999999997</v>
      </c>
      <c r="P49" s="51"/>
      <c r="Q49" s="13">
        <f t="shared" si="1"/>
        <v>767.80000000000007</v>
      </c>
      <c r="R49" s="13">
        <f t="shared" si="2"/>
        <v>488.59999999999997</v>
      </c>
      <c r="S49" s="51"/>
      <c r="T49" s="562">
        <v>349</v>
      </c>
      <c r="U49" s="53">
        <v>349</v>
      </c>
      <c r="V49" s="412">
        <v>139.76352711397058</v>
      </c>
      <c r="W49" s="269">
        <v>111.81082169117646</v>
      </c>
      <c r="X49" s="53">
        <v>111.81082169117646</v>
      </c>
      <c r="Y49" s="53">
        <v>89.448657352941169</v>
      </c>
      <c r="Z49" s="53">
        <v>74.540547794117643</v>
      </c>
      <c r="AA49" s="53">
        <f t="shared" si="3"/>
        <v>59.63243823529411</v>
      </c>
      <c r="AB49" s="53">
        <v>47.705950588235289</v>
      </c>
      <c r="AC49" s="34">
        <f t="shared" si="10"/>
        <v>3.1213436653201998</v>
      </c>
      <c r="AD49" s="34" t="s">
        <v>887</v>
      </c>
      <c r="AH49" s="34" t="s">
        <v>751</v>
      </c>
      <c r="AI49" s="34">
        <v>3122.66</v>
      </c>
      <c r="AJ49" s="66">
        <f>AI49/20</f>
        <v>156.13299999999998</v>
      </c>
      <c r="AL49" s="34">
        <f t="shared" si="5"/>
        <v>2.4970749322561594</v>
      </c>
      <c r="AM49" s="34">
        <v>2.5</v>
      </c>
      <c r="AN49" s="34">
        <f t="shared" si="11"/>
        <v>349.40881778492644</v>
      </c>
    </row>
    <row r="50" spans="1:40" ht="21.95" customHeight="1" x14ac:dyDescent="0.25">
      <c r="A50" s="2" t="s">
        <v>928</v>
      </c>
      <c r="B50" s="252"/>
      <c r="C50" s="148" t="s">
        <v>644</v>
      </c>
      <c r="D50" s="156"/>
      <c r="E50" s="156"/>
      <c r="F50" s="156"/>
      <c r="G50" s="183"/>
      <c r="H50" s="185">
        <f t="shared" si="8"/>
        <v>810</v>
      </c>
      <c r="I50" s="186">
        <f t="shared" si="9"/>
        <v>515</v>
      </c>
      <c r="J50" s="107"/>
      <c r="L50" s="21"/>
      <c r="N50" s="13">
        <f t="shared" si="6"/>
        <v>801.41600000000005</v>
      </c>
      <c r="O50" s="13">
        <f t="shared" si="7"/>
        <v>509.9919999999999</v>
      </c>
      <c r="P50" s="51"/>
      <c r="Q50" s="13">
        <f t="shared" si="1"/>
        <v>801.41600000000005</v>
      </c>
      <c r="R50" s="13">
        <f t="shared" si="2"/>
        <v>509.9919999999999</v>
      </c>
      <c r="S50" s="51"/>
      <c r="T50" s="562">
        <v>364.28</v>
      </c>
      <c r="U50" s="53">
        <v>364.28</v>
      </c>
      <c r="V50" s="412">
        <v>173.94349839154413</v>
      </c>
      <c r="W50" s="269">
        <v>139.15479871323529</v>
      </c>
      <c r="X50" s="53">
        <v>139.15479871323529</v>
      </c>
      <c r="Y50" s="53">
        <v>111.32383897058823</v>
      </c>
      <c r="Z50" s="53">
        <v>92.769865808823525</v>
      </c>
      <c r="AA50" s="53">
        <f t="shared" si="3"/>
        <v>74.215892647058823</v>
      </c>
      <c r="AB50" s="53">
        <v>59.372714117647057</v>
      </c>
      <c r="AC50" s="34">
        <f t="shared" si="10"/>
        <v>2.6178040812713457</v>
      </c>
      <c r="AD50" s="34" t="s">
        <v>887</v>
      </c>
      <c r="AE50" s="34">
        <f>2177.64/10</f>
        <v>217.76399999999998</v>
      </c>
      <c r="AH50" s="34" t="s">
        <v>752</v>
      </c>
      <c r="AI50" s="34">
        <v>2289.83</v>
      </c>
      <c r="AJ50" s="66">
        <f>AI50/10</f>
        <v>228.983</v>
      </c>
      <c r="AL50" s="34">
        <f t="shared" si="5"/>
        <v>2.0942432650170764</v>
      </c>
      <c r="AN50" s="34">
        <f t="shared" si="11"/>
        <v>0</v>
      </c>
    </row>
    <row r="51" spans="1:40" ht="21.95" customHeight="1" x14ac:dyDescent="0.25">
      <c r="B51" s="252"/>
      <c r="C51" s="148" t="s">
        <v>643</v>
      </c>
      <c r="D51" s="156"/>
      <c r="E51" s="156"/>
      <c r="F51" s="156"/>
      <c r="G51" s="183"/>
      <c r="H51" s="185">
        <f t="shared" si="8"/>
        <v>1630</v>
      </c>
      <c r="I51" s="186">
        <f t="shared" si="9"/>
        <v>1040</v>
      </c>
      <c r="J51" s="107"/>
      <c r="L51" s="21"/>
      <c r="N51" s="13">
        <f t="shared" si="6"/>
        <v>1628.0000000000002</v>
      </c>
      <c r="O51" s="13">
        <f t="shared" si="7"/>
        <v>1036</v>
      </c>
      <c r="P51" s="51"/>
      <c r="Q51" s="13">
        <f t="shared" si="1"/>
        <v>1628.0000000000002</v>
      </c>
      <c r="R51" s="13">
        <f t="shared" si="2"/>
        <v>1036</v>
      </c>
      <c r="S51" s="51"/>
      <c r="T51" s="53">
        <v>740</v>
      </c>
      <c r="U51" s="53">
        <v>740</v>
      </c>
      <c r="V51" s="412">
        <v>295.97813189338234</v>
      </c>
      <c r="W51" s="269">
        <v>236.78250551470586</v>
      </c>
      <c r="X51" s="53">
        <v>236.78250551470586</v>
      </c>
      <c r="Y51" s="53">
        <v>189.42600441176469</v>
      </c>
      <c r="Z51" s="53">
        <v>157.85500367647057</v>
      </c>
      <c r="AA51" s="53">
        <f t="shared" si="3"/>
        <v>126.28400294117647</v>
      </c>
      <c r="AB51" s="53">
        <v>101.02720235294117</v>
      </c>
      <c r="AC51" s="34">
        <f t="shared" si="10"/>
        <v>3.1252308881157642</v>
      </c>
      <c r="AD51" s="34" t="s">
        <v>887</v>
      </c>
      <c r="AH51" s="34" t="s">
        <v>753</v>
      </c>
      <c r="AI51" s="34">
        <v>2845.76</v>
      </c>
      <c r="AJ51" s="66">
        <f t="shared" ref="AJ51:AJ52" si="12">AI51/10</f>
        <v>284.57600000000002</v>
      </c>
      <c r="AL51" s="34">
        <f t="shared" si="5"/>
        <v>2.5001847104926109</v>
      </c>
      <c r="AM51" s="34">
        <v>2.5</v>
      </c>
      <c r="AN51" s="34">
        <f t="shared" si="11"/>
        <v>739.94532973345588</v>
      </c>
    </row>
    <row r="52" spans="1:40" ht="21.95" customHeight="1" thickBot="1" x14ac:dyDescent="0.3">
      <c r="B52" s="253"/>
      <c r="C52" s="259" t="s">
        <v>642</v>
      </c>
      <c r="D52" s="254"/>
      <c r="E52" s="254"/>
      <c r="F52" s="254"/>
      <c r="G52" s="255"/>
      <c r="H52" s="256">
        <f t="shared" si="8"/>
        <v>1470</v>
      </c>
      <c r="I52" s="257">
        <f t="shared" si="9"/>
        <v>940</v>
      </c>
      <c r="J52" s="258"/>
      <c r="K52" s="22"/>
      <c r="L52" s="23"/>
      <c r="N52" s="13">
        <f t="shared" si="6"/>
        <v>1467.4</v>
      </c>
      <c r="O52" s="13">
        <f t="shared" si="7"/>
        <v>933.8</v>
      </c>
      <c r="P52" s="51"/>
      <c r="Q52" s="13">
        <f t="shared" si="1"/>
        <v>1467.4</v>
      </c>
      <c r="R52" s="13">
        <f t="shared" si="2"/>
        <v>933.8</v>
      </c>
      <c r="S52" s="51"/>
      <c r="T52" s="53">
        <v>667</v>
      </c>
      <c r="U52" s="53">
        <v>667</v>
      </c>
      <c r="V52" s="412">
        <v>266.57552274816175</v>
      </c>
      <c r="W52" s="269">
        <v>213.26041819852941</v>
      </c>
      <c r="X52" s="53">
        <v>213.26041819852941</v>
      </c>
      <c r="Y52" s="53">
        <v>170.60833455882351</v>
      </c>
      <c r="Z52" s="53">
        <v>142.17361213235293</v>
      </c>
      <c r="AA52" s="53">
        <f t="shared" si="3"/>
        <v>113.73888970588234</v>
      </c>
      <c r="AB52" s="53">
        <v>90.991111764705877</v>
      </c>
      <c r="AC52" s="34">
        <f t="shared" si="10"/>
        <v>3.1276314922118984</v>
      </c>
      <c r="AD52" s="34" t="s">
        <v>887</v>
      </c>
      <c r="AH52" s="34" t="s">
        <v>754</v>
      </c>
      <c r="AI52" s="34">
        <v>3642.86</v>
      </c>
      <c r="AJ52" s="66">
        <f t="shared" si="12"/>
        <v>364.286</v>
      </c>
      <c r="AL52" s="34">
        <f t="shared" si="5"/>
        <v>2.5021051937695189</v>
      </c>
      <c r="AM52" s="34">
        <v>2.5</v>
      </c>
      <c r="AN52" s="34">
        <f t="shared" si="11"/>
        <v>666.43880687040439</v>
      </c>
    </row>
    <row r="53" spans="1:40" ht="24" customHeight="1" x14ac:dyDescent="0.25">
      <c r="B53" s="147"/>
      <c r="C53" s="147"/>
      <c r="D53" s="155"/>
      <c r="E53" s="155"/>
      <c r="F53" s="155"/>
      <c r="G53" s="155"/>
      <c r="H53" s="134"/>
      <c r="I53" s="135"/>
      <c r="N53" s="13"/>
      <c r="O53" s="13"/>
      <c r="P53" s="2"/>
      <c r="Q53" s="13"/>
      <c r="R53" s="13"/>
      <c r="S53" s="2"/>
      <c r="T53" s="240"/>
      <c r="U53" s="240"/>
      <c r="V53" s="130"/>
      <c r="W53" s="357"/>
      <c r="X53" s="130"/>
      <c r="Y53" s="130"/>
      <c r="Z53" s="130"/>
      <c r="AA53" s="130"/>
      <c r="AB53" s="130"/>
    </row>
    <row r="54" spans="1:40" ht="24" customHeight="1" x14ac:dyDescent="0.25">
      <c r="B54" s="2"/>
      <c r="C54" s="2"/>
      <c r="D54" s="136"/>
      <c r="E54" s="138"/>
      <c r="F54" s="139"/>
      <c r="G54" s="99"/>
      <c r="H54" s="2"/>
      <c r="I54" s="2"/>
      <c r="J54" s="34"/>
      <c r="K54" s="202"/>
      <c r="L54" s="202"/>
      <c r="M54" s="2"/>
      <c r="N54" s="13"/>
      <c r="O54" s="13"/>
      <c r="P54" s="2"/>
      <c r="Q54" s="342"/>
      <c r="R54" s="322"/>
      <c r="S54" s="279"/>
      <c r="T54" s="197"/>
      <c r="U54" s="197"/>
      <c r="V54" s="323"/>
      <c r="W54" s="462"/>
      <c r="X54" s="323"/>
      <c r="Y54" s="323"/>
      <c r="Z54" s="323"/>
      <c r="AA54" s="387"/>
      <c r="AB54" s="387"/>
      <c r="AC54" s="387"/>
      <c r="AD54" s="387"/>
      <c r="AE54" s="211"/>
      <c r="AF54" s="197"/>
      <c r="AG54" s="312"/>
      <c r="AH54" s="144"/>
    </row>
    <row r="55" spans="1:40" ht="24" customHeight="1" x14ac:dyDescent="0.25">
      <c r="B55" s="2"/>
      <c r="C55" s="2"/>
      <c r="D55" s="136"/>
      <c r="E55" s="138"/>
      <c r="F55" s="139"/>
      <c r="G55" s="99"/>
      <c r="H55" s="2"/>
      <c r="I55" s="2"/>
      <c r="J55" s="34"/>
      <c r="K55" s="202"/>
      <c r="L55" s="202"/>
      <c r="M55" s="2"/>
      <c r="N55" s="13"/>
      <c r="O55" s="13"/>
      <c r="P55" s="2"/>
      <c r="Q55" s="342"/>
      <c r="R55" s="322"/>
      <c r="S55" s="279"/>
      <c r="T55" s="197"/>
      <c r="U55" s="197"/>
      <c r="V55" s="323"/>
      <c r="W55" s="462"/>
      <c r="X55" s="323"/>
      <c r="Y55" s="323"/>
      <c r="Z55" s="323"/>
      <c r="AA55" s="387"/>
      <c r="AB55" s="387"/>
      <c r="AC55" s="387"/>
      <c r="AD55" s="387"/>
      <c r="AE55" s="211"/>
      <c r="AF55" s="197"/>
      <c r="AG55" s="312"/>
      <c r="AH55" s="144"/>
    </row>
    <row r="56" spans="1:40" ht="24" customHeight="1" x14ac:dyDescent="0.25">
      <c r="B56" s="2"/>
      <c r="C56" s="2"/>
      <c r="D56" s="136"/>
      <c r="E56" s="138"/>
      <c r="F56" s="139"/>
      <c r="G56" s="99"/>
      <c r="H56" s="2"/>
      <c r="I56" s="2"/>
      <c r="J56" s="34"/>
      <c r="K56" s="202"/>
      <c r="L56" s="202"/>
      <c r="M56" s="2"/>
      <c r="N56" s="13"/>
      <c r="O56" s="13"/>
      <c r="P56" s="2"/>
      <c r="Q56" s="342"/>
      <c r="R56" s="322"/>
      <c r="S56" s="279"/>
      <c r="T56" s="197"/>
      <c r="U56" s="197"/>
      <c r="V56" s="323"/>
      <c r="W56" s="462"/>
      <c r="X56" s="323"/>
      <c r="Y56" s="323"/>
      <c r="Z56" s="323"/>
      <c r="AA56" s="387"/>
      <c r="AB56" s="387"/>
      <c r="AC56" s="387"/>
      <c r="AD56" s="387"/>
      <c r="AE56" s="211"/>
      <c r="AF56" s="197"/>
      <c r="AG56" s="312"/>
      <c r="AH56" s="144"/>
    </row>
    <row r="57" spans="1:40" ht="24" customHeight="1" x14ac:dyDescent="0.25">
      <c r="B57" s="2"/>
      <c r="C57" s="2"/>
      <c r="D57" s="136"/>
      <c r="E57" s="138"/>
      <c r="F57" s="139"/>
      <c r="G57" s="99"/>
      <c r="H57" s="2"/>
      <c r="I57" s="2"/>
      <c r="J57" s="34"/>
      <c r="K57" s="202"/>
      <c r="L57" s="202"/>
      <c r="M57" s="2"/>
      <c r="N57" s="13"/>
      <c r="O57" s="13"/>
      <c r="P57" s="2"/>
      <c r="Q57" s="342"/>
      <c r="R57" s="322"/>
      <c r="S57" s="279"/>
      <c r="T57" s="197"/>
      <c r="U57" s="197"/>
      <c r="V57" s="323"/>
      <c r="W57" s="462"/>
      <c r="X57" s="323"/>
      <c r="Y57" s="323"/>
      <c r="Z57" s="323"/>
      <c r="AA57" s="387"/>
      <c r="AB57" s="387"/>
      <c r="AC57" s="387"/>
      <c r="AD57" s="387"/>
      <c r="AE57" s="211"/>
      <c r="AF57" s="197"/>
      <c r="AG57" s="312"/>
      <c r="AH57" s="144"/>
    </row>
    <row r="58" spans="1:40" ht="24" customHeight="1" x14ac:dyDescent="0.25">
      <c r="B58" s="2"/>
      <c r="C58" s="2"/>
      <c r="D58" s="136"/>
      <c r="E58" s="138"/>
      <c r="F58" s="139"/>
      <c r="G58" s="99"/>
      <c r="H58" s="2"/>
      <c r="I58" s="2"/>
      <c r="J58" s="34"/>
      <c r="K58" s="202"/>
      <c r="L58" s="202"/>
      <c r="M58" s="2"/>
      <c r="N58" s="13"/>
      <c r="O58" s="13"/>
      <c r="P58" s="2"/>
      <c r="Q58" s="342"/>
      <c r="R58" s="322"/>
      <c r="S58" s="279"/>
      <c r="T58" s="197"/>
      <c r="U58" s="197"/>
      <c r="V58" s="323"/>
      <c r="W58" s="462"/>
      <c r="X58" s="323"/>
      <c r="Y58" s="323"/>
      <c r="Z58" s="323"/>
      <c r="AA58" s="387"/>
      <c r="AB58" s="387"/>
      <c r="AC58" s="387"/>
      <c r="AD58" s="387"/>
      <c r="AE58" s="211"/>
      <c r="AF58" s="197"/>
      <c r="AG58" s="312"/>
      <c r="AH58" s="144"/>
    </row>
    <row r="59" spans="1:40" ht="24" customHeight="1" x14ac:dyDescent="0.25">
      <c r="B59" s="2"/>
      <c r="C59" s="2"/>
      <c r="D59" s="136"/>
      <c r="E59" s="138"/>
      <c r="F59" s="139"/>
      <c r="G59" s="99"/>
      <c r="H59" s="2"/>
      <c r="I59" s="2"/>
      <c r="J59" s="34"/>
      <c r="K59" s="202"/>
      <c r="L59" s="202"/>
      <c r="M59" s="2"/>
      <c r="N59" s="13"/>
      <c r="O59" s="13"/>
      <c r="P59" s="2"/>
      <c r="Q59" s="342"/>
      <c r="R59" s="322"/>
      <c r="S59" s="279"/>
      <c r="T59" s="197"/>
      <c r="U59" s="197"/>
      <c r="V59" s="323"/>
      <c r="W59" s="462"/>
      <c r="X59" s="323"/>
      <c r="Y59" s="323"/>
      <c r="Z59" s="323"/>
      <c r="AA59" s="387"/>
      <c r="AB59" s="387"/>
      <c r="AC59" s="387"/>
      <c r="AD59" s="387"/>
      <c r="AE59" s="211"/>
      <c r="AF59" s="197"/>
      <c r="AG59" s="312"/>
      <c r="AH59" s="144"/>
    </row>
    <row r="60" spans="1:40" ht="24" customHeight="1" x14ac:dyDescent="0.25">
      <c r="B60" s="2"/>
      <c r="C60" s="2"/>
      <c r="D60" s="137"/>
      <c r="E60" s="138"/>
      <c r="F60" s="139"/>
      <c r="G60" s="101"/>
      <c r="H60" s="2"/>
      <c r="I60" s="2"/>
      <c r="J60" s="34"/>
      <c r="K60" s="202"/>
      <c r="L60" s="202"/>
      <c r="M60" s="2"/>
      <c r="N60" s="13"/>
      <c r="O60" s="13"/>
      <c r="P60" s="2"/>
      <c r="Q60" s="341"/>
      <c r="R60" s="322"/>
      <c r="S60" s="279"/>
      <c r="T60" s="197"/>
      <c r="U60" s="197"/>
      <c r="V60" s="323"/>
      <c r="W60" s="462"/>
      <c r="X60" s="323"/>
      <c r="Y60" s="323"/>
      <c r="Z60" s="323"/>
      <c r="AA60" s="387"/>
      <c r="AB60" s="387"/>
      <c r="AC60" s="387"/>
      <c r="AD60" s="387"/>
      <c r="AE60" s="211"/>
      <c r="AF60" s="131"/>
      <c r="AG60" s="312"/>
      <c r="AH60" s="144"/>
    </row>
    <row r="61" spans="1:40" ht="24" customHeight="1" x14ac:dyDescent="0.25">
      <c r="B61" s="2"/>
      <c r="C61" s="2"/>
      <c r="D61" s="146"/>
      <c r="E61" s="138"/>
      <c r="F61" s="139"/>
      <c r="G61" s="99"/>
      <c r="H61" s="2"/>
      <c r="I61" s="2"/>
      <c r="J61" s="34"/>
      <c r="K61" s="202"/>
      <c r="L61" s="202"/>
      <c r="M61" s="2"/>
      <c r="N61" s="13"/>
      <c r="O61" s="13"/>
      <c r="P61" s="2"/>
      <c r="Q61" s="342"/>
      <c r="R61" s="322"/>
      <c r="S61" s="279"/>
      <c r="T61" s="197"/>
      <c r="U61" s="197"/>
      <c r="V61" s="323"/>
      <c r="W61" s="462"/>
      <c r="X61" s="323"/>
      <c r="Y61" s="323"/>
      <c r="Z61" s="323"/>
      <c r="AA61" s="387"/>
      <c r="AB61" s="387"/>
      <c r="AC61" s="387"/>
      <c r="AD61" s="387"/>
      <c r="AE61" s="211"/>
      <c r="AF61" s="131"/>
      <c r="AG61" s="312"/>
      <c r="AH61" s="144"/>
    </row>
    <row r="62" spans="1:40" ht="24" customHeight="1" x14ac:dyDescent="0.25">
      <c r="B62" s="2"/>
      <c r="C62" s="2"/>
      <c r="D62" s="146"/>
      <c r="E62" s="138"/>
      <c r="F62" s="139"/>
      <c r="G62" s="99"/>
      <c r="H62" s="2"/>
      <c r="I62" s="2"/>
      <c r="J62" s="34"/>
      <c r="K62" s="202"/>
      <c r="L62" s="202"/>
      <c r="M62" s="2"/>
      <c r="N62" s="13"/>
      <c r="O62" s="13"/>
      <c r="P62" s="2"/>
      <c r="Q62" s="342"/>
      <c r="R62" s="322"/>
      <c r="S62" s="279"/>
      <c r="T62" s="197"/>
      <c r="U62" s="197"/>
      <c r="V62" s="323"/>
      <c r="W62" s="462"/>
      <c r="X62" s="323"/>
      <c r="Y62" s="323"/>
      <c r="Z62" s="323"/>
      <c r="AA62" s="387"/>
      <c r="AB62" s="387"/>
      <c r="AC62" s="387"/>
      <c r="AD62" s="387"/>
      <c r="AE62" s="211"/>
      <c r="AF62" s="131"/>
      <c r="AG62" s="312"/>
      <c r="AH62" s="144"/>
    </row>
    <row r="63" spans="1:40" ht="24" customHeight="1" x14ac:dyDescent="0.25">
      <c r="B63" s="2"/>
      <c r="C63" s="2"/>
      <c r="D63" s="146"/>
      <c r="E63" s="138"/>
      <c r="F63" s="139"/>
      <c r="G63" s="99"/>
      <c r="H63" s="2"/>
      <c r="I63" s="2"/>
      <c r="J63" s="34"/>
      <c r="K63" s="202"/>
      <c r="L63" s="202"/>
      <c r="M63" s="2"/>
      <c r="N63" s="13"/>
      <c r="O63" s="13"/>
      <c r="P63" s="2"/>
      <c r="Q63" s="342"/>
      <c r="R63" s="322"/>
      <c r="S63" s="279"/>
      <c r="T63" s="197"/>
      <c r="U63" s="197"/>
      <c r="V63" s="323"/>
      <c r="W63" s="462"/>
      <c r="X63" s="323"/>
      <c r="Y63" s="323"/>
      <c r="Z63" s="323"/>
      <c r="AA63" s="387"/>
      <c r="AB63" s="387"/>
      <c r="AC63" s="387"/>
      <c r="AD63" s="387"/>
      <c r="AE63" s="211"/>
      <c r="AF63" s="131"/>
      <c r="AG63" s="312"/>
      <c r="AH63" s="144"/>
    </row>
    <row r="64" spans="1:40" ht="24" customHeight="1" x14ac:dyDescent="0.25">
      <c r="B64" s="2"/>
      <c r="C64" s="2"/>
      <c r="D64" s="146"/>
      <c r="E64" s="138"/>
      <c r="F64" s="139"/>
      <c r="G64" s="99"/>
      <c r="H64" s="2"/>
      <c r="I64" s="2"/>
      <c r="J64" s="34"/>
      <c r="K64" s="202"/>
      <c r="L64" s="202"/>
      <c r="M64" s="2"/>
      <c r="N64" s="13"/>
      <c r="O64" s="13"/>
      <c r="P64" s="2"/>
      <c r="Q64" s="342"/>
      <c r="R64" s="322"/>
      <c r="S64" s="279"/>
      <c r="T64" s="197"/>
      <c r="U64" s="197"/>
      <c r="V64" s="323"/>
      <c r="W64" s="462"/>
      <c r="X64" s="323"/>
      <c r="Y64" s="323"/>
      <c r="Z64" s="323"/>
      <c r="AA64" s="387"/>
      <c r="AB64" s="387"/>
      <c r="AC64" s="387"/>
      <c r="AD64" s="387"/>
      <c r="AE64" s="211"/>
      <c r="AF64" s="131"/>
      <c r="AG64" s="312"/>
      <c r="AH64" s="144"/>
    </row>
    <row r="65" spans="1:35" ht="24" customHeight="1" x14ac:dyDescent="0.25">
      <c r="B65" s="2"/>
      <c r="C65" s="2"/>
      <c r="D65" s="136"/>
      <c r="E65" s="138"/>
      <c r="F65" s="139"/>
      <c r="G65" s="99"/>
      <c r="H65" s="2"/>
      <c r="I65" s="2"/>
      <c r="J65" s="34"/>
      <c r="K65" s="202"/>
      <c r="L65" s="202"/>
      <c r="M65" s="2"/>
      <c r="N65" s="13"/>
      <c r="O65" s="13"/>
      <c r="P65" s="2"/>
      <c r="Q65" s="341"/>
      <c r="R65" s="322"/>
      <c r="S65" s="279"/>
      <c r="T65" s="197"/>
      <c r="U65" s="197"/>
      <c r="V65" s="211"/>
      <c r="W65" s="462"/>
      <c r="X65" s="211"/>
      <c r="Y65" s="211"/>
      <c r="Z65" s="211"/>
      <c r="AA65" s="211"/>
      <c r="AB65" s="211"/>
      <c r="AC65" s="211"/>
      <c r="AD65" s="211"/>
      <c r="AE65" s="211"/>
      <c r="AF65" s="131"/>
      <c r="AG65" s="312"/>
      <c r="AH65" s="144"/>
    </row>
    <row r="66" spans="1:35" s="33" customFormat="1" ht="24" customHeight="1" thickBot="1" x14ac:dyDescent="0.3">
      <c r="A66" s="2"/>
      <c r="B66" s="99"/>
      <c r="C66" s="386" t="s">
        <v>574</v>
      </c>
      <c r="D66" s="150"/>
      <c r="E66" s="150"/>
      <c r="F66" s="150"/>
      <c r="G66" s="150"/>
      <c r="H66" s="115"/>
      <c r="I66" s="115"/>
      <c r="J66" s="99"/>
      <c r="K66" s="2"/>
      <c r="L66" s="2"/>
      <c r="N66" s="11"/>
      <c r="O66" s="11"/>
      <c r="P66" s="34"/>
      <c r="Q66" s="11"/>
      <c r="R66" s="11"/>
      <c r="S66" s="34"/>
      <c r="T66" s="485"/>
      <c r="U66" s="485"/>
      <c r="V66" s="11"/>
      <c r="W66" s="270"/>
      <c r="X66" s="11"/>
      <c r="Y66" s="11"/>
      <c r="Z66" s="11"/>
      <c r="AA66" s="11"/>
      <c r="AB66" s="11"/>
      <c r="AC66" s="34"/>
      <c r="AD66" s="34"/>
      <c r="AE66" s="34"/>
      <c r="AF66" s="34"/>
      <c r="AG66" s="34"/>
      <c r="AH66" s="34"/>
      <c r="AI66" s="34"/>
    </row>
    <row r="67" spans="1:35" s="33" customFormat="1" ht="24" customHeight="1" x14ac:dyDescent="0.25">
      <c r="A67" s="2"/>
      <c r="B67" s="225"/>
      <c r="C67" s="226"/>
      <c r="D67" s="227"/>
      <c r="E67" s="227"/>
      <c r="F67" s="227"/>
      <c r="G67" s="227"/>
      <c r="H67" s="228"/>
      <c r="I67" s="228"/>
      <c r="J67" s="226"/>
      <c r="K67" s="112"/>
      <c r="L67" s="113"/>
      <c r="N67" s="11"/>
      <c r="O67" s="11"/>
      <c r="P67" s="34"/>
      <c r="Q67" s="11"/>
      <c r="R67" s="11"/>
      <c r="S67" s="34"/>
      <c r="T67" s="485"/>
      <c r="U67" s="485"/>
      <c r="V67" s="11"/>
      <c r="W67" s="270"/>
      <c r="X67" s="11"/>
      <c r="Y67" s="11"/>
      <c r="Z67" s="11"/>
      <c r="AA67" s="11"/>
      <c r="AB67" s="11"/>
      <c r="AC67" s="34"/>
      <c r="AD67" s="34"/>
      <c r="AE67" s="34"/>
      <c r="AF67" s="34"/>
      <c r="AG67" s="34"/>
      <c r="AH67" s="34"/>
      <c r="AI67" s="34"/>
    </row>
    <row r="68" spans="1:35" s="33" customFormat="1" ht="24" customHeight="1" x14ac:dyDescent="0.25">
      <c r="A68" s="2"/>
      <c r="B68" s="121"/>
      <c r="C68" s="625" t="s">
        <v>575</v>
      </c>
      <c r="D68" s="625"/>
      <c r="E68" s="625"/>
      <c r="F68" s="625"/>
      <c r="G68" s="625"/>
      <c r="H68" s="625"/>
      <c r="I68" s="625"/>
      <c r="J68" s="625"/>
      <c r="K68" s="625"/>
      <c r="L68" s="626"/>
      <c r="N68" s="11"/>
      <c r="O68" s="11"/>
      <c r="P68" s="34"/>
      <c r="Q68" s="11"/>
      <c r="R68" s="11"/>
      <c r="S68" s="34"/>
      <c r="T68" s="485"/>
      <c r="U68" s="485"/>
      <c r="V68" s="11"/>
      <c r="W68" s="270"/>
      <c r="X68" s="11"/>
      <c r="Y68" s="11"/>
      <c r="Z68" s="11"/>
      <c r="AA68" s="11"/>
      <c r="AB68" s="11"/>
      <c r="AC68" s="34"/>
      <c r="AD68" s="34"/>
      <c r="AE68" s="34"/>
      <c r="AF68" s="34"/>
      <c r="AG68" s="34"/>
      <c r="AH68" s="34"/>
      <c r="AI68" s="34"/>
    </row>
    <row r="69" spans="1:35" s="33" customFormat="1" ht="24" customHeight="1" x14ac:dyDescent="0.25">
      <c r="A69" s="2"/>
      <c r="B69" s="121"/>
      <c r="C69" s="99"/>
      <c r="D69" s="150"/>
      <c r="E69" s="150"/>
      <c r="F69" s="150"/>
      <c r="G69" s="150"/>
      <c r="H69" s="115"/>
      <c r="I69" s="115"/>
      <c r="J69" s="99"/>
      <c r="K69" s="2"/>
      <c r="L69" s="21"/>
      <c r="N69" s="11"/>
      <c r="O69" s="11"/>
      <c r="P69" s="34"/>
      <c r="Q69" s="11"/>
      <c r="R69" s="11"/>
      <c r="S69" s="34"/>
      <c r="T69" s="485"/>
      <c r="U69" s="485"/>
      <c r="V69" s="11"/>
      <c r="W69" s="270"/>
      <c r="X69" s="11"/>
      <c r="Y69" s="11"/>
      <c r="Z69" s="11"/>
      <c r="AA69" s="11"/>
      <c r="AB69" s="11"/>
      <c r="AC69" s="34"/>
      <c r="AD69" s="34"/>
      <c r="AE69" s="34"/>
      <c r="AF69" s="34"/>
      <c r="AG69" s="34"/>
      <c r="AH69" s="34"/>
      <c r="AI69" s="34"/>
    </row>
    <row r="70" spans="1:35" s="33" customFormat="1" ht="24" customHeight="1" x14ac:dyDescent="0.25">
      <c r="A70" s="2"/>
      <c r="B70" s="121"/>
      <c r="C70" s="630" t="s">
        <v>576</v>
      </c>
      <c r="D70" s="630"/>
      <c r="E70" s="630"/>
      <c r="F70" s="630"/>
      <c r="G70" s="630"/>
      <c r="H70" s="115">
        <v>15</v>
      </c>
      <c r="I70" s="115">
        <v>10</v>
      </c>
      <c r="J70" s="99"/>
      <c r="K70" s="2"/>
      <c r="L70" s="21"/>
      <c r="N70" s="11"/>
      <c r="O70" s="11"/>
      <c r="P70" s="34"/>
      <c r="Q70" s="11"/>
      <c r="R70" s="11"/>
      <c r="S70" s="34"/>
      <c r="T70" s="485"/>
      <c r="U70" s="485"/>
      <c r="V70" s="11"/>
      <c r="W70" s="270"/>
      <c r="X70" s="11"/>
      <c r="Y70" s="11"/>
      <c r="Z70" s="11"/>
      <c r="AA70" s="11"/>
      <c r="AB70" s="11"/>
      <c r="AC70" s="34"/>
      <c r="AD70" s="34"/>
      <c r="AE70" s="34"/>
      <c r="AF70" s="34"/>
      <c r="AG70" s="34"/>
      <c r="AH70" s="34"/>
      <c r="AI70" s="34"/>
    </row>
    <row r="71" spans="1:35" s="33" customFormat="1" ht="24" customHeight="1" x14ac:dyDescent="0.25">
      <c r="A71" s="2"/>
      <c r="B71" s="121"/>
      <c r="C71" s="99" t="s">
        <v>577</v>
      </c>
      <c r="D71" s="150"/>
      <c r="E71" s="150"/>
      <c r="F71" s="150"/>
      <c r="G71" s="150"/>
      <c r="H71" s="115">
        <v>20</v>
      </c>
      <c r="I71" s="115">
        <v>0</v>
      </c>
      <c r="J71" s="99"/>
      <c r="K71" s="2"/>
      <c r="L71" s="21"/>
      <c r="N71" s="11"/>
      <c r="O71" s="11"/>
      <c r="P71" s="34"/>
      <c r="Q71" s="11"/>
      <c r="R71" s="11"/>
      <c r="S71" s="34"/>
      <c r="T71" s="485"/>
      <c r="U71" s="485"/>
      <c r="V71" s="11"/>
      <c r="W71" s="270"/>
      <c r="X71" s="11"/>
      <c r="Y71" s="11"/>
      <c r="Z71" s="11"/>
      <c r="AA71" s="11"/>
      <c r="AB71" s="11"/>
      <c r="AC71" s="34"/>
      <c r="AD71" s="34"/>
      <c r="AE71" s="34"/>
      <c r="AF71" s="34"/>
      <c r="AG71" s="34"/>
      <c r="AH71" s="34"/>
      <c r="AI71" s="34"/>
    </row>
    <row r="72" spans="1:35" s="33" customFormat="1" ht="24" customHeight="1" x14ac:dyDescent="0.25">
      <c r="A72" s="2"/>
      <c r="B72" s="121"/>
      <c r="C72" s="99" t="s">
        <v>578</v>
      </c>
      <c r="D72" s="150"/>
      <c r="E72" s="150"/>
      <c r="F72" s="150"/>
      <c r="G72" s="150"/>
      <c r="H72" s="115">
        <v>70</v>
      </c>
      <c r="I72" s="115">
        <v>50</v>
      </c>
      <c r="J72" s="99"/>
      <c r="K72" s="2"/>
      <c r="L72" s="21"/>
      <c r="N72" s="11"/>
      <c r="O72" s="11"/>
      <c r="P72" s="34"/>
      <c r="Q72" s="11"/>
      <c r="R72" s="11"/>
      <c r="S72" s="34"/>
      <c r="T72" s="485"/>
      <c r="U72" s="485"/>
      <c r="V72" s="11"/>
      <c r="W72" s="270"/>
      <c r="X72" s="11"/>
      <c r="Y72" s="11"/>
      <c r="Z72" s="11"/>
      <c r="AA72" s="11"/>
      <c r="AB72" s="11"/>
      <c r="AC72" s="34"/>
      <c r="AD72" s="34"/>
      <c r="AE72" s="34"/>
      <c r="AF72" s="34"/>
      <c r="AG72" s="34"/>
      <c r="AH72" s="34"/>
      <c r="AI72" s="34"/>
    </row>
    <row r="73" spans="1:35" s="33" customFormat="1" ht="24" customHeight="1" x14ac:dyDescent="0.25">
      <c r="A73" s="2"/>
      <c r="B73" s="121"/>
      <c r="C73" s="99" t="s">
        <v>579</v>
      </c>
      <c r="D73" s="150"/>
      <c r="E73" s="150"/>
      <c r="F73" s="150"/>
      <c r="G73" s="150"/>
      <c r="H73" s="115">
        <v>120</v>
      </c>
      <c r="I73" s="115">
        <v>70</v>
      </c>
      <c r="J73" s="99"/>
      <c r="K73" s="2"/>
      <c r="L73" s="21"/>
      <c r="N73" s="11"/>
      <c r="O73" s="11"/>
      <c r="P73" s="34"/>
      <c r="Q73" s="11"/>
      <c r="R73" s="11"/>
      <c r="S73" s="34"/>
      <c r="T73" s="485"/>
      <c r="U73" s="485"/>
      <c r="V73" s="11"/>
      <c r="W73" s="270"/>
      <c r="X73" s="11"/>
      <c r="Y73" s="11"/>
      <c r="Z73" s="11"/>
      <c r="AA73" s="11"/>
      <c r="AB73" s="11"/>
      <c r="AC73" s="34"/>
      <c r="AD73" s="34"/>
      <c r="AE73" s="34"/>
      <c r="AF73" s="34"/>
      <c r="AG73" s="34"/>
      <c r="AH73" s="34"/>
      <c r="AI73" s="34"/>
    </row>
    <row r="74" spans="1:35" s="33" customFormat="1" ht="24" customHeight="1" x14ac:dyDescent="0.25">
      <c r="A74" s="2"/>
      <c r="B74" s="121"/>
      <c r="C74" s="99" t="s">
        <v>580</v>
      </c>
      <c r="D74" s="150"/>
      <c r="E74" s="150"/>
      <c r="F74" s="150"/>
      <c r="G74" s="150"/>
      <c r="H74" s="115">
        <v>140</v>
      </c>
      <c r="I74" s="115">
        <v>90</v>
      </c>
      <c r="J74" s="99"/>
      <c r="K74" s="2"/>
      <c r="L74" s="21"/>
      <c r="N74" s="11"/>
      <c r="O74" s="11"/>
      <c r="P74" s="34"/>
      <c r="Q74" s="11"/>
      <c r="R74" s="11"/>
      <c r="S74" s="34"/>
      <c r="T74" s="485"/>
      <c r="U74" s="485"/>
      <c r="V74" s="11"/>
      <c r="W74" s="270"/>
      <c r="X74" s="11"/>
      <c r="Y74" s="11"/>
      <c r="Z74" s="11"/>
      <c r="AA74" s="11"/>
      <c r="AB74" s="11"/>
      <c r="AC74" s="34"/>
      <c r="AD74" s="34"/>
      <c r="AE74" s="34"/>
      <c r="AF74" s="34"/>
      <c r="AG74" s="34"/>
      <c r="AH74" s="34"/>
      <c r="AI74" s="34"/>
    </row>
    <row r="75" spans="1:35" s="33" customFormat="1" ht="24" customHeight="1" x14ac:dyDescent="0.25">
      <c r="A75" s="2"/>
      <c r="B75" s="121"/>
      <c r="C75" s="99" t="s">
        <v>581</v>
      </c>
      <c r="D75" s="150"/>
      <c r="E75" s="150"/>
      <c r="F75" s="150"/>
      <c r="G75" s="150"/>
      <c r="H75" s="115">
        <v>170</v>
      </c>
      <c r="I75" s="115">
        <v>110</v>
      </c>
      <c r="J75" s="99"/>
      <c r="K75" s="2"/>
      <c r="L75" s="21"/>
      <c r="N75" s="11"/>
      <c r="O75" s="11"/>
      <c r="P75" s="34"/>
      <c r="Q75" s="11"/>
      <c r="R75" s="11"/>
      <c r="S75" s="34"/>
      <c r="T75" s="485"/>
      <c r="U75" s="485"/>
      <c r="V75" s="11"/>
      <c r="W75" s="270"/>
      <c r="X75" s="11"/>
      <c r="Y75" s="11"/>
      <c r="Z75" s="11"/>
      <c r="AA75" s="11"/>
      <c r="AB75" s="11"/>
      <c r="AC75" s="34"/>
      <c r="AD75" s="34"/>
      <c r="AE75" s="34"/>
      <c r="AF75" s="34"/>
      <c r="AG75" s="34"/>
      <c r="AH75" s="34"/>
      <c r="AI75" s="34"/>
    </row>
    <row r="76" spans="1:35" s="33" customFormat="1" ht="24" customHeight="1" x14ac:dyDescent="0.25">
      <c r="A76" s="2"/>
      <c r="B76" s="121"/>
      <c r="C76" s="99" t="s">
        <v>582</v>
      </c>
      <c r="D76" s="150"/>
      <c r="E76" s="150"/>
      <c r="F76" s="150"/>
      <c r="G76" s="150"/>
      <c r="H76" s="115">
        <v>230</v>
      </c>
      <c r="I76" s="115">
        <v>150</v>
      </c>
      <c r="J76" s="99"/>
      <c r="K76" s="2"/>
      <c r="L76" s="21"/>
      <c r="N76" s="11"/>
      <c r="O76" s="11"/>
      <c r="P76" s="34"/>
      <c r="Q76" s="11"/>
      <c r="R76" s="11"/>
      <c r="S76" s="34"/>
      <c r="T76" s="485"/>
      <c r="U76" s="485"/>
      <c r="V76" s="11"/>
      <c r="W76" s="270"/>
      <c r="X76" s="11"/>
      <c r="Y76" s="11"/>
      <c r="Z76" s="11"/>
      <c r="AA76" s="11"/>
      <c r="AB76" s="11"/>
      <c r="AC76" s="34"/>
      <c r="AD76" s="34"/>
      <c r="AE76" s="34"/>
      <c r="AF76" s="34"/>
      <c r="AG76" s="34"/>
      <c r="AH76" s="34"/>
      <c r="AI76" s="34"/>
    </row>
    <row r="77" spans="1:35" s="33" customFormat="1" ht="24" customHeight="1" x14ac:dyDescent="0.25">
      <c r="A77" s="2"/>
      <c r="B77" s="121"/>
      <c r="C77" s="99" t="s">
        <v>583</v>
      </c>
      <c r="D77" s="150"/>
      <c r="E77" s="150"/>
      <c r="F77" s="150"/>
      <c r="G77" s="150"/>
      <c r="H77" s="115">
        <v>290</v>
      </c>
      <c r="I77" s="115">
        <v>190</v>
      </c>
      <c r="J77" s="99"/>
      <c r="K77" s="2"/>
      <c r="L77" s="21"/>
      <c r="N77" s="11"/>
      <c r="O77" s="11"/>
      <c r="P77" s="34"/>
      <c r="Q77" s="11"/>
      <c r="R77" s="11"/>
      <c r="S77" s="34"/>
      <c r="T77" s="485"/>
      <c r="U77" s="485"/>
      <c r="V77" s="11"/>
      <c r="W77" s="270"/>
      <c r="X77" s="11"/>
      <c r="Y77" s="11"/>
      <c r="Z77" s="11"/>
      <c r="AA77" s="11"/>
      <c r="AB77" s="11"/>
      <c r="AC77" s="34"/>
      <c r="AD77" s="34"/>
      <c r="AE77" s="34"/>
      <c r="AF77" s="34"/>
      <c r="AG77" s="34"/>
      <c r="AH77" s="34"/>
      <c r="AI77" s="34"/>
    </row>
    <row r="78" spans="1:35" s="33" customFormat="1" ht="24" customHeight="1" x14ac:dyDescent="0.25">
      <c r="A78" s="2"/>
      <c r="B78" s="121"/>
      <c r="C78" s="99" t="s">
        <v>584</v>
      </c>
      <c r="D78" s="150"/>
      <c r="E78" s="150"/>
      <c r="F78" s="150"/>
      <c r="G78" s="150"/>
      <c r="H78" s="115">
        <v>350</v>
      </c>
      <c r="I78" s="115">
        <v>230</v>
      </c>
      <c r="J78" s="99"/>
      <c r="K78" s="2"/>
      <c r="L78" s="21"/>
      <c r="N78" s="11"/>
      <c r="O78" s="11"/>
      <c r="P78" s="34"/>
      <c r="Q78" s="11"/>
      <c r="R78" s="11"/>
      <c r="S78" s="34"/>
      <c r="T78" s="485"/>
      <c r="U78" s="485"/>
      <c r="V78" s="11"/>
      <c r="W78" s="270"/>
      <c r="X78" s="11"/>
      <c r="Y78" s="11"/>
      <c r="Z78" s="11"/>
      <c r="AA78" s="11"/>
      <c r="AB78" s="11"/>
      <c r="AC78" s="34"/>
      <c r="AD78" s="34"/>
      <c r="AE78" s="34"/>
      <c r="AF78" s="34"/>
      <c r="AG78" s="34"/>
      <c r="AH78" s="34"/>
      <c r="AI78" s="34"/>
    </row>
    <row r="79" spans="1:35" s="33" customFormat="1" ht="24" customHeight="1" x14ac:dyDescent="0.25">
      <c r="A79" s="2"/>
      <c r="B79" s="121"/>
      <c r="C79" s="99" t="s">
        <v>585</v>
      </c>
      <c r="D79" s="150"/>
      <c r="E79" s="150"/>
      <c r="F79" s="150"/>
      <c r="G79" s="150"/>
      <c r="H79" s="115">
        <v>390</v>
      </c>
      <c r="I79" s="115">
        <v>250</v>
      </c>
      <c r="J79" s="99"/>
      <c r="K79" s="2"/>
      <c r="L79" s="21"/>
      <c r="N79" s="11"/>
      <c r="O79" s="11"/>
      <c r="P79" s="34"/>
      <c r="Q79" s="11"/>
      <c r="R79" s="11"/>
      <c r="S79" s="34"/>
      <c r="T79" s="485"/>
      <c r="U79" s="485"/>
      <c r="V79" s="11"/>
      <c r="W79" s="270"/>
      <c r="X79" s="11"/>
      <c r="Y79" s="11"/>
      <c r="Z79" s="11"/>
      <c r="AA79" s="11"/>
      <c r="AB79" s="11"/>
      <c r="AC79" s="34"/>
      <c r="AD79" s="34"/>
      <c r="AE79" s="34"/>
      <c r="AF79" s="34"/>
      <c r="AG79" s="34"/>
      <c r="AH79" s="34"/>
      <c r="AI79" s="34"/>
    </row>
    <row r="80" spans="1:35" s="33" customFormat="1" ht="24" customHeight="1" x14ac:dyDescent="0.25">
      <c r="A80" s="2"/>
      <c r="B80" s="121"/>
      <c r="C80" s="99" t="s">
        <v>586</v>
      </c>
      <c r="D80" s="150"/>
      <c r="E80" s="150"/>
      <c r="F80" s="150"/>
      <c r="G80" s="150"/>
      <c r="H80" s="115">
        <v>530</v>
      </c>
      <c r="I80" s="115">
        <v>340</v>
      </c>
      <c r="J80" s="99"/>
      <c r="K80" s="2"/>
      <c r="L80" s="21"/>
      <c r="N80" s="11"/>
      <c r="O80" s="11"/>
      <c r="P80" s="34"/>
      <c r="Q80" s="11"/>
      <c r="R80" s="11"/>
      <c r="S80" s="34"/>
      <c r="T80" s="485"/>
      <c r="U80" s="485"/>
      <c r="V80" s="11"/>
      <c r="W80" s="270"/>
      <c r="X80" s="11"/>
      <c r="Y80" s="11"/>
      <c r="Z80" s="11"/>
      <c r="AA80" s="11"/>
      <c r="AB80" s="11"/>
      <c r="AC80" s="34"/>
      <c r="AD80" s="34"/>
      <c r="AE80" s="34"/>
      <c r="AF80" s="34"/>
      <c r="AG80" s="34"/>
      <c r="AH80" s="34"/>
      <c r="AI80" s="34"/>
    </row>
    <row r="81" spans="1:35" s="33" customFormat="1" ht="24" customHeight="1" x14ac:dyDescent="0.25">
      <c r="A81" s="2"/>
      <c r="B81" s="121"/>
      <c r="C81" s="99" t="s">
        <v>587</v>
      </c>
      <c r="D81" s="150"/>
      <c r="E81" s="150"/>
      <c r="F81" s="150"/>
      <c r="G81" s="150"/>
      <c r="H81" s="115">
        <v>1010</v>
      </c>
      <c r="I81" s="115">
        <v>650</v>
      </c>
      <c r="J81" s="99"/>
      <c r="K81" s="2"/>
      <c r="L81" s="21"/>
      <c r="N81" s="11"/>
      <c r="O81" s="11"/>
      <c r="P81" s="34"/>
      <c r="Q81" s="11"/>
      <c r="R81" s="11"/>
      <c r="S81" s="34"/>
      <c r="T81" s="485"/>
      <c r="U81" s="485"/>
      <c r="V81" s="11"/>
      <c r="W81" s="270"/>
      <c r="X81" s="11"/>
      <c r="Y81" s="11"/>
      <c r="Z81" s="11"/>
      <c r="AA81" s="11"/>
      <c r="AB81" s="11"/>
      <c r="AC81" s="34"/>
      <c r="AD81" s="34"/>
      <c r="AE81" s="34"/>
      <c r="AF81" s="34"/>
      <c r="AG81" s="34"/>
      <c r="AH81" s="34"/>
      <c r="AI81" s="34"/>
    </row>
    <row r="82" spans="1:35" s="33" customFormat="1" ht="24" customHeight="1" x14ac:dyDescent="0.25">
      <c r="A82" s="2"/>
      <c r="B82" s="121"/>
      <c r="C82" s="99" t="s">
        <v>588</v>
      </c>
      <c r="D82" s="150"/>
      <c r="E82" s="150"/>
      <c r="F82" s="150"/>
      <c r="G82" s="150"/>
      <c r="H82" s="115">
        <v>1780</v>
      </c>
      <c r="I82" s="115">
        <v>1160</v>
      </c>
      <c r="J82" s="99"/>
      <c r="K82" s="2"/>
      <c r="L82" s="21"/>
      <c r="N82" s="11"/>
      <c r="O82" s="11"/>
      <c r="P82" s="34"/>
      <c r="Q82" s="11"/>
      <c r="R82" s="11"/>
      <c r="S82" s="34"/>
      <c r="T82" s="485"/>
      <c r="U82" s="485"/>
      <c r="V82" s="11"/>
      <c r="W82" s="270"/>
      <c r="X82" s="11"/>
      <c r="Y82" s="11"/>
      <c r="Z82" s="11"/>
      <c r="AA82" s="11"/>
      <c r="AB82" s="11"/>
      <c r="AC82" s="34"/>
      <c r="AD82" s="34"/>
      <c r="AE82" s="34"/>
      <c r="AF82" s="34"/>
      <c r="AG82" s="34"/>
      <c r="AH82" s="34"/>
      <c r="AI82" s="34"/>
    </row>
    <row r="83" spans="1:35" s="33" customFormat="1" ht="24" customHeight="1" x14ac:dyDescent="0.25">
      <c r="A83" s="2"/>
      <c r="B83" s="121"/>
      <c r="C83" s="99" t="s">
        <v>589</v>
      </c>
      <c r="D83" s="150"/>
      <c r="E83" s="150"/>
      <c r="F83" s="150"/>
      <c r="G83" s="150"/>
      <c r="H83" s="115">
        <v>2690</v>
      </c>
      <c r="I83" s="115">
        <v>1730</v>
      </c>
      <c r="J83" s="99"/>
      <c r="K83" s="2"/>
      <c r="L83" s="21"/>
      <c r="N83" s="11"/>
      <c r="O83" s="11"/>
      <c r="P83" s="34"/>
      <c r="Q83" s="11"/>
      <c r="R83" s="11"/>
      <c r="S83" s="34"/>
      <c r="T83" s="485"/>
      <c r="U83" s="485"/>
      <c r="V83" s="11"/>
      <c r="W83" s="270"/>
      <c r="X83" s="11"/>
      <c r="Y83" s="11"/>
      <c r="Z83" s="11"/>
      <c r="AA83" s="11"/>
      <c r="AB83" s="11"/>
      <c r="AC83" s="34"/>
      <c r="AD83" s="34"/>
      <c r="AE83" s="34"/>
      <c r="AF83" s="34"/>
      <c r="AG83" s="34"/>
      <c r="AH83" s="34"/>
      <c r="AI83" s="34"/>
    </row>
    <row r="84" spans="1:35" s="33" customFormat="1" ht="24" customHeight="1" x14ac:dyDescent="0.25">
      <c r="A84" s="2"/>
      <c r="B84" s="121"/>
      <c r="C84" s="99" t="s">
        <v>590</v>
      </c>
      <c r="D84" s="150"/>
      <c r="E84" s="150"/>
      <c r="F84" s="150"/>
      <c r="G84" s="150"/>
      <c r="H84" s="115">
        <v>4470</v>
      </c>
      <c r="I84" s="115">
        <v>2880</v>
      </c>
      <c r="J84" s="99"/>
      <c r="K84" s="2"/>
      <c r="L84" s="21"/>
      <c r="N84" s="11"/>
      <c r="O84" s="11"/>
      <c r="P84" s="34"/>
      <c r="Q84" s="11"/>
      <c r="R84" s="11"/>
      <c r="S84" s="34"/>
      <c r="T84" s="485"/>
      <c r="U84" s="485"/>
      <c r="V84" s="11"/>
      <c r="W84" s="270"/>
      <c r="X84" s="11"/>
      <c r="Y84" s="11"/>
      <c r="Z84" s="11"/>
      <c r="AA84" s="11"/>
      <c r="AB84" s="11"/>
      <c r="AC84" s="34"/>
      <c r="AD84" s="34"/>
      <c r="AE84" s="34"/>
      <c r="AF84" s="34"/>
      <c r="AG84" s="34"/>
      <c r="AH84" s="34"/>
      <c r="AI84" s="34"/>
    </row>
    <row r="85" spans="1:35" s="33" customFormat="1" ht="24" customHeight="1" x14ac:dyDescent="0.25">
      <c r="A85" s="2"/>
      <c r="B85" s="121"/>
      <c r="C85" s="99" t="s">
        <v>591</v>
      </c>
      <c r="D85" s="150"/>
      <c r="E85" s="150"/>
      <c r="F85" s="150"/>
      <c r="G85" s="150"/>
      <c r="H85" s="115">
        <v>7850</v>
      </c>
      <c r="I85" s="115">
        <v>5040</v>
      </c>
      <c r="J85" s="99"/>
      <c r="K85" s="2"/>
      <c r="L85" s="21"/>
      <c r="N85" s="11"/>
      <c r="O85" s="11"/>
      <c r="P85" s="34"/>
      <c r="Q85" s="11"/>
      <c r="R85" s="11"/>
      <c r="S85" s="34"/>
      <c r="T85" s="485"/>
      <c r="U85" s="485"/>
      <c r="V85" s="11"/>
      <c r="W85" s="270"/>
      <c r="X85" s="11"/>
      <c r="Y85" s="11"/>
      <c r="Z85" s="11"/>
      <c r="AA85" s="11"/>
      <c r="AB85" s="11"/>
      <c r="AC85" s="34"/>
      <c r="AD85" s="34"/>
      <c r="AE85" s="34"/>
      <c r="AF85" s="34"/>
      <c r="AG85" s="34"/>
      <c r="AH85" s="34"/>
      <c r="AI85" s="34"/>
    </row>
    <row r="86" spans="1:35" s="33" customFormat="1" ht="24" customHeight="1" x14ac:dyDescent="0.25">
      <c r="A86" s="2"/>
      <c r="B86" s="121"/>
      <c r="C86" s="99"/>
      <c r="D86" s="150"/>
      <c r="E86" s="150"/>
      <c r="F86" s="150"/>
      <c r="G86" s="150"/>
      <c r="H86" s="115"/>
      <c r="I86" s="115"/>
      <c r="J86" s="99"/>
      <c r="K86" s="2"/>
      <c r="L86" s="21"/>
      <c r="N86" s="11"/>
      <c r="O86" s="11"/>
      <c r="P86" s="34"/>
      <c r="Q86" s="11"/>
      <c r="R86" s="11"/>
      <c r="S86" s="34"/>
      <c r="T86" s="485"/>
      <c r="U86" s="485"/>
      <c r="V86" s="11"/>
      <c r="W86" s="270"/>
      <c r="X86" s="11"/>
      <c r="Y86" s="11"/>
      <c r="Z86" s="11"/>
      <c r="AA86" s="11"/>
      <c r="AB86" s="11"/>
      <c r="AC86" s="34"/>
      <c r="AD86" s="34"/>
      <c r="AE86" s="34"/>
      <c r="AF86" s="34"/>
      <c r="AG86" s="34"/>
      <c r="AH86" s="34"/>
      <c r="AI86" s="34"/>
    </row>
    <row r="87" spans="1:35" s="33" customFormat="1" ht="24" customHeight="1" x14ac:dyDescent="0.25">
      <c r="A87" s="2"/>
      <c r="B87" s="121"/>
      <c r="C87" s="631" t="s">
        <v>592</v>
      </c>
      <c r="D87" s="631"/>
      <c r="E87" s="631"/>
      <c r="F87" s="631"/>
      <c r="G87" s="631"/>
      <c r="H87" s="631"/>
      <c r="I87" s="631"/>
      <c r="J87" s="631"/>
      <c r="K87" s="631"/>
      <c r="L87" s="632"/>
      <c r="N87" s="11"/>
      <c r="O87" s="11"/>
      <c r="P87" s="34"/>
      <c r="Q87" s="11"/>
      <c r="R87" s="11"/>
      <c r="S87" s="34"/>
      <c r="T87" s="485"/>
      <c r="U87" s="485"/>
      <c r="V87" s="11"/>
      <c r="W87" s="270"/>
      <c r="X87" s="11"/>
      <c r="Y87" s="11"/>
      <c r="Z87" s="11"/>
      <c r="AA87" s="11"/>
      <c r="AB87" s="11"/>
      <c r="AC87" s="34"/>
      <c r="AD87" s="34"/>
      <c r="AE87" s="34"/>
      <c r="AF87" s="34"/>
      <c r="AG87" s="34"/>
      <c r="AH87" s="34"/>
      <c r="AI87" s="34"/>
    </row>
    <row r="88" spans="1:35" s="33" customFormat="1" ht="24" customHeight="1" x14ac:dyDescent="0.25">
      <c r="A88" s="2"/>
      <c r="B88" s="121"/>
      <c r="C88" s="99"/>
      <c r="D88" s="150"/>
      <c r="E88" s="150"/>
      <c r="F88" s="150"/>
      <c r="G88" s="150"/>
      <c r="H88" s="115"/>
      <c r="I88" s="115"/>
      <c r="J88" s="99"/>
      <c r="K88" s="2"/>
      <c r="L88" s="21"/>
      <c r="N88" s="11"/>
      <c r="O88" s="11"/>
      <c r="P88" s="34"/>
      <c r="Q88" s="11"/>
      <c r="R88" s="11"/>
      <c r="S88" s="34"/>
      <c r="T88" s="485"/>
      <c r="U88" s="485"/>
      <c r="V88" s="11"/>
      <c r="W88" s="270"/>
      <c r="X88" s="11"/>
      <c r="Y88" s="11"/>
      <c r="Z88" s="11"/>
      <c r="AA88" s="11"/>
      <c r="AB88" s="11"/>
      <c r="AC88" s="34"/>
      <c r="AD88" s="34"/>
      <c r="AE88" s="34"/>
      <c r="AF88" s="34"/>
      <c r="AG88" s="34"/>
      <c r="AH88" s="34"/>
      <c r="AI88" s="34"/>
    </row>
    <row r="89" spans="1:35" s="33" customFormat="1" ht="24" customHeight="1" x14ac:dyDescent="0.25">
      <c r="A89" s="2"/>
      <c r="B89" s="121"/>
      <c r="C89" s="99" t="s">
        <v>576</v>
      </c>
      <c r="D89" s="150"/>
      <c r="E89" s="150"/>
      <c r="F89" s="150"/>
      <c r="G89" s="150"/>
      <c r="H89" s="115">
        <v>20</v>
      </c>
      <c r="I89" s="115">
        <v>12</v>
      </c>
      <c r="J89" s="99"/>
      <c r="K89" s="2"/>
      <c r="L89" s="21"/>
      <c r="N89" s="11"/>
      <c r="O89" s="11"/>
      <c r="P89" s="34"/>
      <c r="Q89" s="11"/>
      <c r="R89" s="11"/>
      <c r="S89" s="34"/>
      <c r="T89" s="485"/>
      <c r="U89" s="485"/>
      <c r="V89" s="11"/>
      <c r="W89" s="270"/>
      <c r="X89" s="11"/>
      <c r="Y89" s="11"/>
      <c r="Z89" s="11"/>
      <c r="AA89" s="11"/>
      <c r="AB89" s="11"/>
      <c r="AC89" s="34"/>
      <c r="AD89" s="34"/>
      <c r="AE89" s="34"/>
      <c r="AF89" s="34"/>
      <c r="AG89" s="34"/>
      <c r="AH89" s="34"/>
      <c r="AI89" s="34"/>
    </row>
    <row r="90" spans="1:35" s="33" customFormat="1" ht="24" customHeight="1" x14ac:dyDescent="0.25">
      <c r="A90" s="2"/>
      <c r="B90" s="121"/>
      <c r="C90" s="99" t="s">
        <v>577</v>
      </c>
      <c r="D90" s="150"/>
      <c r="E90" s="150"/>
      <c r="F90" s="150"/>
      <c r="G90" s="150"/>
      <c r="H90" s="115">
        <v>30</v>
      </c>
      <c r="I90" s="115">
        <v>15</v>
      </c>
      <c r="J90" s="99"/>
      <c r="K90" s="2"/>
      <c r="L90" s="21"/>
      <c r="N90" s="11"/>
      <c r="O90" s="11"/>
      <c r="P90" s="34"/>
      <c r="Q90" s="11"/>
      <c r="R90" s="11"/>
      <c r="S90" s="34"/>
      <c r="T90" s="485"/>
      <c r="U90" s="485"/>
      <c r="V90" s="11"/>
      <c r="W90" s="270"/>
      <c r="X90" s="11"/>
      <c r="Y90" s="11"/>
      <c r="Z90" s="11"/>
      <c r="AA90" s="11"/>
      <c r="AB90" s="11"/>
      <c r="AC90" s="34"/>
      <c r="AD90" s="34"/>
      <c r="AE90" s="34"/>
      <c r="AF90" s="34"/>
      <c r="AG90" s="34"/>
      <c r="AH90" s="34"/>
      <c r="AI90" s="34"/>
    </row>
    <row r="91" spans="1:35" s="33" customFormat="1" ht="24" customHeight="1" x14ac:dyDescent="0.25">
      <c r="A91" s="2"/>
      <c r="B91" s="121"/>
      <c r="C91" s="99" t="s">
        <v>579</v>
      </c>
      <c r="D91" s="150"/>
      <c r="E91" s="150"/>
      <c r="F91" s="150"/>
      <c r="G91" s="150"/>
      <c r="H91" s="115">
        <v>40</v>
      </c>
      <c r="I91" s="115">
        <v>25</v>
      </c>
      <c r="J91" s="99"/>
      <c r="K91" s="2"/>
      <c r="L91" s="21"/>
      <c r="N91" s="11"/>
      <c r="O91" s="11"/>
      <c r="P91" s="34"/>
      <c r="Q91" s="11"/>
      <c r="R91" s="11"/>
      <c r="S91" s="34"/>
      <c r="T91" s="485"/>
      <c r="U91" s="485"/>
      <c r="V91" s="11"/>
      <c r="W91" s="270"/>
      <c r="X91" s="11"/>
      <c r="Y91" s="11"/>
      <c r="Z91" s="11"/>
      <c r="AA91" s="11"/>
      <c r="AB91" s="11"/>
      <c r="AC91" s="34"/>
      <c r="AD91" s="34"/>
      <c r="AE91" s="34"/>
      <c r="AF91" s="34"/>
      <c r="AG91" s="34"/>
      <c r="AH91" s="34"/>
      <c r="AI91" s="34"/>
    </row>
    <row r="92" spans="1:35" s="33" customFormat="1" ht="24" customHeight="1" x14ac:dyDescent="0.25">
      <c r="A92" s="2"/>
      <c r="B92" s="121"/>
      <c r="C92" s="99" t="s">
        <v>581</v>
      </c>
      <c r="D92" s="150"/>
      <c r="E92" s="150"/>
      <c r="F92" s="150"/>
      <c r="G92" s="150"/>
      <c r="H92" s="115">
        <v>50</v>
      </c>
      <c r="I92" s="115">
        <v>35</v>
      </c>
      <c r="J92" s="99"/>
      <c r="K92" s="2"/>
      <c r="L92" s="21"/>
      <c r="N92" s="11"/>
      <c r="O92" s="11"/>
      <c r="P92" s="34"/>
      <c r="Q92" s="11"/>
      <c r="R92" s="11"/>
      <c r="S92" s="34"/>
      <c r="T92" s="485"/>
      <c r="U92" s="485"/>
      <c r="V92" s="11"/>
      <c r="W92" s="270"/>
      <c r="X92" s="11"/>
      <c r="Y92" s="11"/>
      <c r="Z92" s="11"/>
      <c r="AA92" s="11"/>
      <c r="AB92" s="11"/>
      <c r="AC92" s="34"/>
      <c r="AD92" s="34"/>
      <c r="AE92" s="34"/>
      <c r="AF92" s="34"/>
      <c r="AG92" s="34"/>
      <c r="AH92" s="34"/>
      <c r="AI92" s="34"/>
    </row>
    <row r="93" spans="1:35" s="33" customFormat="1" ht="24" customHeight="1" x14ac:dyDescent="0.25">
      <c r="A93" s="2"/>
      <c r="B93" s="121"/>
      <c r="C93" s="99" t="s">
        <v>582</v>
      </c>
      <c r="D93" s="150"/>
      <c r="E93" s="150"/>
      <c r="F93" s="150"/>
      <c r="G93" s="150"/>
      <c r="H93" s="115">
        <v>80</v>
      </c>
      <c r="I93" s="115">
        <v>50</v>
      </c>
      <c r="J93" s="99"/>
      <c r="K93" s="2"/>
      <c r="L93" s="21"/>
      <c r="N93" s="11"/>
      <c r="O93" s="11"/>
      <c r="P93" s="34"/>
      <c r="Q93" s="11"/>
      <c r="R93" s="11"/>
      <c r="S93" s="34"/>
      <c r="T93" s="485"/>
      <c r="U93" s="485"/>
      <c r="V93" s="11"/>
      <c r="W93" s="270"/>
      <c r="X93" s="11"/>
      <c r="Y93" s="11"/>
      <c r="Z93" s="11"/>
      <c r="AA93" s="11"/>
      <c r="AB93" s="11"/>
      <c r="AC93" s="34"/>
      <c r="AD93" s="34"/>
      <c r="AE93" s="34"/>
      <c r="AF93" s="34"/>
      <c r="AG93" s="34"/>
      <c r="AH93" s="34"/>
      <c r="AI93" s="34"/>
    </row>
    <row r="94" spans="1:35" s="33" customFormat="1" ht="24" customHeight="1" x14ac:dyDescent="0.25">
      <c r="A94" s="2"/>
      <c r="B94" s="121"/>
      <c r="C94" s="99" t="s">
        <v>593</v>
      </c>
      <c r="D94" s="150"/>
      <c r="E94" s="150"/>
      <c r="F94" s="150"/>
      <c r="G94" s="150"/>
      <c r="H94" s="115">
        <v>100</v>
      </c>
      <c r="I94" s="115">
        <v>60</v>
      </c>
      <c r="J94" s="99"/>
      <c r="K94" s="2"/>
      <c r="L94" s="21"/>
      <c r="N94" s="11"/>
      <c r="O94" s="11"/>
      <c r="P94" s="34"/>
      <c r="Q94" s="11"/>
      <c r="R94" s="11"/>
      <c r="S94" s="34"/>
      <c r="T94" s="485"/>
      <c r="U94" s="485"/>
      <c r="V94" s="11"/>
      <c r="W94" s="270"/>
      <c r="X94" s="11"/>
      <c r="Y94" s="11"/>
      <c r="Z94" s="11"/>
      <c r="AA94" s="11"/>
      <c r="AB94" s="11"/>
      <c r="AC94" s="34"/>
      <c r="AD94" s="34"/>
      <c r="AE94" s="34"/>
      <c r="AF94" s="34"/>
      <c r="AG94" s="34"/>
      <c r="AH94" s="34"/>
      <c r="AI94" s="34"/>
    </row>
    <row r="95" spans="1:35" s="33" customFormat="1" ht="24" customHeight="1" x14ac:dyDescent="0.25">
      <c r="A95" s="2"/>
      <c r="B95" s="121"/>
      <c r="C95" s="99" t="s">
        <v>585</v>
      </c>
      <c r="D95" s="150"/>
      <c r="E95" s="150"/>
      <c r="F95" s="150"/>
      <c r="G95" s="150"/>
      <c r="H95" s="115">
        <v>160</v>
      </c>
      <c r="I95" s="115">
        <v>100</v>
      </c>
      <c r="J95" s="99"/>
      <c r="K95" s="2"/>
      <c r="L95" s="21"/>
      <c r="N95" s="11"/>
      <c r="O95" s="11"/>
      <c r="P95" s="34"/>
      <c r="Q95" s="11"/>
      <c r="R95" s="11"/>
      <c r="S95" s="34"/>
      <c r="T95" s="485"/>
      <c r="U95" s="485"/>
      <c r="V95" s="11"/>
      <c r="W95" s="270"/>
      <c r="X95" s="11"/>
      <c r="Y95" s="11"/>
      <c r="Z95" s="11"/>
      <c r="AA95" s="11"/>
      <c r="AB95" s="11"/>
      <c r="AC95" s="34"/>
      <c r="AD95" s="34"/>
      <c r="AE95" s="34"/>
      <c r="AF95" s="34"/>
      <c r="AG95" s="34"/>
      <c r="AH95" s="34"/>
      <c r="AI95" s="34"/>
    </row>
    <row r="96" spans="1:35" s="33" customFormat="1" ht="24" customHeight="1" x14ac:dyDescent="0.25">
      <c r="A96" s="2"/>
      <c r="B96" s="121"/>
      <c r="C96" s="99" t="s">
        <v>586</v>
      </c>
      <c r="D96" s="150"/>
      <c r="E96" s="150"/>
      <c r="F96" s="150"/>
      <c r="G96" s="150"/>
      <c r="H96" s="115">
        <v>200</v>
      </c>
      <c r="I96" s="115">
        <v>120</v>
      </c>
      <c r="J96" s="99"/>
      <c r="K96" s="2"/>
      <c r="L96" s="21"/>
      <c r="N96" s="11"/>
      <c r="O96" s="11"/>
      <c r="P96" s="34"/>
      <c r="Q96" s="11"/>
      <c r="R96" s="11"/>
      <c r="S96" s="34"/>
      <c r="T96" s="485"/>
      <c r="U96" s="485"/>
      <c r="V96" s="11"/>
      <c r="W96" s="270"/>
      <c r="X96" s="11"/>
      <c r="Y96" s="11"/>
      <c r="Z96" s="11"/>
      <c r="AA96" s="11"/>
      <c r="AB96" s="11"/>
      <c r="AC96" s="34"/>
      <c r="AD96" s="34"/>
      <c r="AE96" s="34"/>
      <c r="AF96" s="34"/>
      <c r="AG96" s="34"/>
      <c r="AH96" s="34"/>
      <c r="AI96" s="34"/>
    </row>
    <row r="97" spans="1:35" s="33" customFormat="1" ht="24" customHeight="1" x14ac:dyDescent="0.25">
      <c r="A97" s="2"/>
      <c r="B97" s="121"/>
      <c r="C97" s="99" t="s">
        <v>587</v>
      </c>
      <c r="D97" s="150"/>
      <c r="E97" s="150"/>
      <c r="F97" s="150"/>
      <c r="G97" s="150"/>
      <c r="H97" s="115"/>
      <c r="I97" s="115"/>
      <c r="J97" s="99"/>
      <c r="K97" s="2"/>
      <c r="L97" s="21"/>
      <c r="N97" s="11"/>
      <c r="O97" s="11"/>
      <c r="P97" s="34"/>
      <c r="Q97" s="11"/>
      <c r="R97" s="11"/>
      <c r="S97" s="34"/>
      <c r="T97" s="485"/>
      <c r="U97" s="485"/>
      <c r="V97" s="11"/>
      <c r="W97" s="270"/>
      <c r="X97" s="11"/>
      <c r="Y97" s="11"/>
      <c r="Z97" s="11"/>
      <c r="AA97" s="11"/>
      <c r="AB97" s="11"/>
      <c r="AC97" s="34"/>
      <c r="AD97" s="34"/>
      <c r="AE97" s="34"/>
      <c r="AF97" s="34"/>
      <c r="AG97" s="34"/>
      <c r="AH97" s="34"/>
      <c r="AI97" s="34"/>
    </row>
    <row r="98" spans="1:35" s="33" customFormat="1" ht="24" customHeight="1" x14ac:dyDescent="0.25">
      <c r="A98" s="2"/>
      <c r="B98" s="121"/>
      <c r="C98" s="99"/>
      <c r="D98" s="150"/>
      <c r="E98" s="150"/>
      <c r="F98" s="150"/>
      <c r="G98" s="150"/>
      <c r="H98" s="115"/>
      <c r="I98" s="115"/>
      <c r="J98" s="99"/>
      <c r="K98" s="2"/>
      <c r="L98" s="21"/>
      <c r="N98" s="11"/>
      <c r="O98" s="11"/>
      <c r="P98" s="34"/>
      <c r="Q98" s="11"/>
      <c r="R98" s="11"/>
      <c r="S98" s="34"/>
      <c r="T98" s="485"/>
      <c r="U98" s="485"/>
      <c r="V98" s="11"/>
      <c r="W98" s="270"/>
      <c r="X98" s="11"/>
      <c r="Y98" s="11"/>
      <c r="Z98" s="11"/>
      <c r="AA98" s="11"/>
      <c r="AB98" s="11"/>
      <c r="AC98" s="34"/>
      <c r="AD98" s="34"/>
      <c r="AE98" s="34"/>
      <c r="AF98" s="34"/>
      <c r="AG98" s="34"/>
      <c r="AH98" s="34"/>
      <c r="AI98" s="34"/>
    </row>
    <row r="99" spans="1:35" s="33" customFormat="1" ht="24" customHeight="1" x14ac:dyDescent="0.25">
      <c r="A99" s="2"/>
      <c r="B99" s="121"/>
      <c r="C99" s="625" t="s">
        <v>594</v>
      </c>
      <c r="D99" s="625"/>
      <c r="E99" s="625"/>
      <c r="F99" s="625"/>
      <c r="G99" s="625"/>
      <c r="H99" s="625"/>
      <c r="I99" s="625"/>
      <c r="J99" s="625"/>
      <c r="K99" s="625"/>
      <c r="L99" s="626"/>
      <c r="N99" s="11"/>
      <c r="O99" s="11"/>
      <c r="P99" s="34"/>
      <c r="Q99" s="11"/>
      <c r="R99" s="11"/>
      <c r="S99" s="34"/>
      <c r="T99" s="485"/>
      <c r="U99" s="485"/>
      <c r="V99" s="11"/>
      <c r="W99" s="270"/>
      <c r="X99" s="11"/>
      <c r="Y99" s="11"/>
      <c r="Z99" s="11"/>
      <c r="AA99" s="11"/>
      <c r="AB99" s="11"/>
      <c r="AC99" s="34"/>
      <c r="AD99" s="34"/>
      <c r="AE99" s="34"/>
      <c r="AF99" s="34"/>
      <c r="AG99" s="34"/>
      <c r="AH99" s="34"/>
      <c r="AI99" s="34"/>
    </row>
    <row r="100" spans="1:35" s="33" customFormat="1" ht="24" customHeight="1" x14ac:dyDescent="0.25">
      <c r="A100" s="2"/>
      <c r="B100" s="121"/>
      <c r="C100" s="99"/>
      <c r="D100" s="150"/>
      <c r="E100" s="150"/>
      <c r="F100" s="150"/>
      <c r="G100" s="150"/>
      <c r="H100" s="115"/>
      <c r="I100" s="115"/>
      <c r="J100" s="99"/>
      <c r="K100" s="2"/>
      <c r="L100" s="21"/>
      <c r="N100" s="11"/>
      <c r="O100" s="11"/>
      <c r="P100" s="34"/>
      <c r="Q100" s="11"/>
      <c r="R100" s="11"/>
      <c r="S100" s="34"/>
      <c r="T100" s="485"/>
      <c r="U100" s="485"/>
      <c r="V100" s="11"/>
      <c r="W100" s="270"/>
      <c r="X100" s="11"/>
      <c r="Y100" s="11"/>
      <c r="Z100" s="11"/>
      <c r="AA100" s="11"/>
      <c r="AB100" s="11"/>
      <c r="AC100" s="34"/>
      <c r="AD100" s="34"/>
      <c r="AE100" s="34"/>
      <c r="AF100" s="34"/>
      <c r="AG100" s="34"/>
      <c r="AH100" s="34"/>
      <c r="AI100" s="34"/>
    </row>
    <row r="101" spans="1:35" s="33" customFormat="1" ht="24" customHeight="1" x14ac:dyDescent="0.25">
      <c r="A101" s="2"/>
      <c r="B101" s="121"/>
      <c r="C101" s="99" t="s">
        <v>595</v>
      </c>
      <c r="D101" s="150"/>
      <c r="E101" s="150"/>
      <c r="F101" s="150"/>
      <c r="G101" s="150"/>
      <c r="H101" s="115">
        <v>560</v>
      </c>
      <c r="I101" s="115">
        <v>360</v>
      </c>
      <c r="J101" s="99"/>
      <c r="K101" s="2"/>
      <c r="L101" s="21"/>
      <c r="N101" s="11"/>
      <c r="O101" s="11"/>
      <c r="P101" s="34"/>
      <c r="Q101" s="11"/>
      <c r="R101" s="11"/>
      <c r="S101" s="34"/>
      <c r="T101" s="485"/>
      <c r="U101" s="485"/>
      <c r="V101" s="11"/>
      <c r="W101" s="270"/>
      <c r="X101" s="11"/>
      <c r="Y101" s="11"/>
      <c r="Z101" s="11"/>
      <c r="AA101" s="11"/>
      <c r="AB101" s="11"/>
      <c r="AC101" s="34"/>
      <c r="AD101" s="34"/>
      <c r="AE101" s="34"/>
      <c r="AF101" s="34"/>
      <c r="AG101" s="34"/>
      <c r="AH101" s="34"/>
      <c r="AI101" s="34"/>
    </row>
    <row r="102" spans="1:35" s="33" customFormat="1" ht="24" customHeight="1" x14ac:dyDescent="0.25">
      <c r="A102" s="2"/>
      <c r="B102" s="121"/>
      <c r="C102" s="99" t="s">
        <v>596</v>
      </c>
      <c r="D102" s="150"/>
      <c r="E102" s="150"/>
      <c r="F102" s="150"/>
      <c r="G102" s="150"/>
      <c r="H102" s="115">
        <v>1680</v>
      </c>
      <c r="I102" s="115">
        <v>1180</v>
      </c>
      <c r="J102" s="99"/>
      <c r="K102" s="2"/>
      <c r="L102" s="21"/>
      <c r="N102" s="11"/>
      <c r="O102" s="11"/>
      <c r="P102" s="34"/>
      <c r="Q102" s="11"/>
      <c r="R102" s="11"/>
      <c r="S102" s="34"/>
      <c r="T102" s="485"/>
      <c r="U102" s="485"/>
      <c r="V102" s="11"/>
      <c r="W102" s="270"/>
      <c r="X102" s="11"/>
      <c r="Y102" s="11"/>
      <c r="Z102" s="11"/>
      <c r="AA102" s="11"/>
      <c r="AB102" s="11"/>
      <c r="AC102" s="34"/>
      <c r="AD102" s="34"/>
      <c r="AE102" s="34"/>
      <c r="AF102" s="34"/>
      <c r="AG102" s="34"/>
      <c r="AH102" s="34"/>
      <c r="AI102" s="34"/>
    </row>
    <row r="103" spans="1:35" s="33" customFormat="1" ht="24" customHeight="1" x14ac:dyDescent="0.25">
      <c r="A103" s="2"/>
      <c r="B103" s="121"/>
      <c r="C103" s="99"/>
      <c r="D103" s="150"/>
      <c r="E103" s="150"/>
      <c r="F103" s="150"/>
      <c r="G103" s="150"/>
      <c r="H103" s="115"/>
      <c r="I103" s="115"/>
      <c r="J103" s="99"/>
      <c r="K103" s="2"/>
      <c r="L103" s="21"/>
      <c r="N103" s="11"/>
      <c r="O103" s="11"/>
      <c r="P103" s="34"/>
      <c r="Q103" s="11"/>
      <c r="R103" s="11"/>
      <c r="S103" s="34"/>
      <c r="T103" s="485"/>
      <c r="U103" s="485"/>
      <c r="V103" s="11"/>
      <c r="W103" s="270"/>
      <c r="X103" s="11"/>
      <c r="Y103" s="11"/>
      <c r="Z103" s="11"/>
      <c r="AA103" s="11"/>
      <c r="AB103" s="11"/>
      <c r="AC103" s="34"/>
      <c r="AD103" s="34"/>
      <c r="AE103" s="34"/>
      <c r="AF103" s="34"/>
      <c r="AG103" s="34"/>
      <c r="AH103" s="34"/>
      <c r="AI103" s="34"/>
    </row>
    <row r="104" spans="1:35" s="33" customFormat="1" ht="24" customHeight="1" thickBot="1" x14ac:dyDescent="0.3">
      <c r="A104" s="2"/>
      <c r="B104" s="229"/>
      <c r="C104" s="104"/>
      <c r="D104" s="230"/>
      <c r="E104" s="230"/>
      <c r="F104" s="230"/>
      <c r="G104" s="230"/>
      <c r="H104" s="231"/>
      <c r="I104" s="231"/>
      <c r="J104" s="104"/>
      <c r="K104" s="22"/>
      <c r="L104" s="23"/>
      <c r="N104" s="11"/>
      <c r="O104" s="11"/>
      <c r="P104" s="34"/>
      <c r="Q104" s="11"/>
      <c r="R104" s="11"/>
      <c r="S104" s="34"/>
      <c r="T104" s="485"/>
      <c r="U104" s="485"/>
      <c r="V104" s="11"/>
      <c r="W104" s="270"/>
      <c r="X104" s="11"/>
      <c r="Y104" s="11"/>
      <c r="Z104" s="11"/>
      <c r="AA104" s="11"/>
      <c r="AB104" s="11"/>
      <c r="AC104" s="34"/>
      <c r="AD104" s="34"/>
      <c r="AE104" s="34"/>
      <c r="AF104" s="34"/>
      <c r="AG104" s="34"/>
      <c r="AH104" s="34"/>
      <c r="AI104" s="34"/>
    </row>
  </sheetData>
  <mergeCells count="32">
    <mergeCell ref="C87:L87"/>
    <mergeCell ref="C99:L99"/>
    <mergeCell ref="B32:C32"/>
    <mergeCell ref="B33:C33"/>
    <mergeCell ref="B34:C34"/>
    <mergeCell ref="C36:K36"/>
    <mergeCell ref="C68:L68"/>
    <mergeCell ref="C70:G70"/>
    <mergeCell ref="B31:C31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9:C29"/>
    <mergeCell ref="B30:C30"/>
    <mergeCell ref="B18:C18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</mergeCells>
  <printOptions horizontalCentered="1"/>
  <pageMargins left="0.70866141732283472" right="0.51181102362204722" top="0.59055118110236227" bottom="0.39370078740157483" header="0.19685039370078741" footer="0.11811023622047245"/>
  <pageSetup scale="83" fitToHeight="0" orientation="portrait" r:id="rId1"/>
  <headerFooter>
    <oddHeader>&amp;LENVASES DE CULTIVO&amp;R"El Origen"</oddHeader>
    <oddFooter>&amp;R&amp;D</oddFooter>
  </headerFooter>
  <rowBreaks count="1" manualBreakCount="1">
    <brk id="35" max="16383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C4:J43"/>
  <sheetViews>
    <sheetView topLeftCell="B6" workbookViewId="0">
      <selection activeCell="H16" sqref="H16"/>
    </sheetView>
  </sheetViews>
  <sheetFormatPr baseColWidth="10" defaultRowHeight="15" x14ac:dyDescent="0.25"/>
  <cols>
    <col min="3" max="3" width="50.7109375" customWidth="1"/>
    <col min="4" max="5" width="15.7109375" customWidth="1"/>
    <col min="6" max="6" width="2.7109375" customWidth="1"/>
  </cols>
  <sheetData>
    <row r="4" spans="3:10" x14ac:dyDescent="0.25">
      <c r="F4" s="495"/>
    </row>
    <row r="5" spans="3:10" ht="21" x14ac:dyDescent="0.35">
      <c r="C5" s="45" t="s">
        <v>927</v>
      </c>
      <c r="D5" s="505"/>
      <c r="E5" s="504"/>
      <c r="F5" s="495"/>
      <c r="G5" s="498"/>
      <c r="H5" s="497"/>
    </row>
    <row r="6" spans="3:10" ht="21" x14ac:dyDescent="0.35">
      <c r="C6" s="501" t="s">
        <v>926</v>
      </c>
      <c r="D6" s="500">
        <v>14000</v>
      </c>
      <c r="E6" s="499">
        <v>7500</v>
      </c>
      <c r="F6" s="495"/>
      <c r="G6" s="498">
        <v>1.25</v>
      </c>
      <c r="H6" s="497"/>
      <c r="I6" t="s">
        <v>924</v>
      </c>
      <c r="J6" t="s">
        <v>923</v>
      </c>
    </row>
    <row r="7" spans="3:10" ht="21" x14ac:dyDescent="0.35">
      <c r="C7" s="501" t="s">
        <v>925</v>
      </c>
      <c r="D7" s="503">
        <v>16500</v>
      </c>
      <c r="E7" s="502">
        <v>11250</v>
      </c>
      <c r="F7" s="495"/>
      <c r="G7" s="498">
        <v>10.92</v>
      </c>
      <c r="H7" s="497"/>
      <c r="I7" t="s">
        <v>924</v>
      </c>
      <c r="J7" t="s">
        <v>923</v>
      </c>
    </row>
    <row r="8" spans="3:10" ht="21" x14ac:dyDescent="0.35">
      <c r="C8" s="501" t="s">
        <v>922</v>
      </c>
      <c r="D8" s="503">
        <v>4950</v>
      </c>
      <c r="E8" s="502">
        <v>3300</v>
      </c>
      <c r="F8" s="495"/>
      <c r="G8" s="498"/>
      <c r="H8" s="497">
        <v>346000</v>
      </c>
    </row>
    <row r="9" spans="3:10" ht="21" x14ac:dyDescent="0.35">
      <c r="C9" s="501" t="s">
        <v>921</v>
      </c>
      <c r="D9" s="500">
        <v>650</v>
      </c>
      <c r="E9" s="499">
        <v>500</v>
      </c>
      <c r="F9" s="495"/>
      <c r="G9" s="498"/>
      <c r="H9" s="497">
        <v>312000</v>
      </c>
    </row>
    <row r="10" spans="3:10" ht="21" x14ac:dyDescent="0.35">
      <c r="C10" s="501" t="s">
        <v>920</v>
      </c>
      <c r="D10" s="500">
        <v>1800</v>
      </c>
      <c r="E10" s="499">
        <v>1050</v>
      </c>
      <c r="F10" s="495"/>
      <c r="G10" s="498"/>
      <c r="H10" s="497"/>
    </row>
    <row r="11" spans="3:10" x14ac:dyDescent="0.25">
      <c r="F11" s="495"/>
    </row>
    <row r="12" spans="3:10" x14ac:dyDescent="0.25">
      <c r="C12" t="s">
        <v>919</v>
      </c>
      <c r="F12" s="495"/>
    </row>
    <row r="13" spans="3:10" x14ac:dyDescent="0.25">
      <c r="C13" t="s">
        <v>918</v>
      </c>
      <c r="F13" s="495"/>
    </row>
    <row r="14" spans="3:10" x14ac:dyDescent="0.25">
      <c r="C14" t="s">
        <v>917</v>
      </c>
      <c r="E14">
        <v>1.29</v>
      </c>
      <c r="F14" s="495"/>
    </row>
    <row r="15" spans="3:10" x14ac:dyDescent="0.25">
      <c r="C15" t="s">
        <v>916</v>
      </c>
      <c r="F15" s="495"/>
    </row>
    <row r="16" spans="3:10" x14ac:dyDescent="0.25">
      <c r="C16" t="s">
        <v>915</v>
      </c>
      <c r="F16" s="495"/>
    </row>
    <row r="17" spans="3:6" x14ac:dyDescent="0.25">
      <c r="C17" t="s">
        <v>914</v>
      </c>
      <c r="F17" s="495"/>
    </row>
    <row r="18" spans="3:6" x14ac:dyDescent="0.25">
      <c r="C18" t="s">
        <v>913</v>
      </c>
      <c r="F18" s="495"/>
    </row>
    <row r="19" spans="3:6" x14ac:dyDescent="0.25">
      <c r="C19" t="s">
        <v>912</v>
      </c>
      <c r="F19" s="495"/>
    </row>
    <row r="20" spans="3:6" x14ac:dyDescent="0.25">
      <c r="C20" t="s">
        <v>911</v>
      </c>
      <c r="F20" s="495"/>
    </row>
    <row r="21" spans="3:6" x14ac:dyDescent="0.25">
      <c r="C21" t="s">
        <v>910</v>
      </c>
      <c r="F21" s="495"/>
    </row>
    <row r="22" spans="3:6" x14ac:dyDescent="0.25">
      <c r="F22" s="495"/>
    </row>
    <row r="23" spans="3:6" x14ac:dyDescent="0.25">
      <c r="C23" s="496">
        <v>45403</v>
      </c>
      <c r="F23" s="495"/>
    </row>
    <row r="24" spans="3:6" x14ac:dyDescent="0.25">
      <c r="C24" s="496" t="s">
        <v>909</v>
      </c>
      <c r="F24" s="495"/>
    </row>
    <row r="25" spans="3:6" x14ac:dyDescent="0.25">
      <c r="C25" s="496"/>
      <c r="F25" s="495"/>
    </row>
    <row r="26" spans="3:6" x14ac:dyDescent="0.25">
      <c r="C26" t="s">
        <v>908</v>
      </c>
    </row>
    <row r="27" spans="3:6" x14ac:dyDescent="0.25">
      <c r="C27" t="s">
        <v>907</v>
      </c>
    </row>
    <row r="31" spans="3:6" x14ac:dyDescent="0.25">
      <c r="C31" t="s">
        <v>929</v>
      </c>
    </row>
    <row r="32" spans="3:6" x14ac:dyDescent="0.25">
      <c r="C32" t="s">
        <v>930</v>
      </c>
    </row>
    <row r="33" spans="3:3" x14ac:dyDescent="0.25">
      <c r="C33" t="s">
        <v>931</v>
      </c>
    </row>
    <row r="34" spans="3:3" x14ac:dyDescent="0.25">
      <c r="C34" t="s">
        <v>932</v>
      </c>
    </row>
    <row r="35" spans="3:3" x14ac:dyDescent="0.25">
      <c r="C35" t="s">
        <v>933</v>
      </c>
    </row>
    <row r="36" spans="3:3" x14ac:dyDescent="0.25">
      <c r="C36" t="s">
        <v>934</v>
      </c>
    </row>
    <row r="37" spans="3:3" x14ac:dyDescent="0.25">
      <c r="C37" t="s">
        <v>935</v>
      </c>
    </row>
    <row r="38" spans="3:3" x14ac:dyDescent="0.25">
      <c r="C38" t="s">
        <v>936</v>
      </c>
    </row>
    <row r="39" spans="3:3" x14ac:dyDescent="0.25">
      <c r="C39" t="s">
        <v>937</v>
      </c>
    </row>
    <row r="40" spans="3:3" x14ac:dyDescent="0.25">
      <c r="C40" t="s">
        <v>938</v>
      </c>
    </row>
    <row r="41" spans="3:3" x14ac:dyDescent="0.25">
      <c r="C41" t="s">
        <v>939</v>
      </c>
    </row>
    <row r="42" spans="3:3" x14ac:dyDescent="0.25">
      <c r="C42" t="s">
        <v>940</v>
      </c>
    </row>
    <row r="43" spans="3:3" x14ac:dyDescent="0.25">
      <c r="C43" t="s">
        <v>941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23</vt:i4>
      </vt:variant>
      <vt:variant>
        <vt:lpstr>Rangos con nombre</vt:lpstr>
      </vt:variant>
      <vt:variant>
        <vt:i4>22</vt:i4>
      </vt:variant>
    </vt:vector>
  </HeadingPairs>
  <TitlesOfParts>
    <vt:vector size="45" baseType="lpstr">
      <vt:lpstr>Plantilla</vt:lpstr>
      <vt:lpstr>Plantilla (180723)</vt:lpstr>
      <vt:lpstr>Plást040124</vt:lpstr>
      <vt:lpstr>Plást260124</vt:lpstr>
      <vt:lpstr>Plást040224</vt:lpstr>
      <vt:lpstr>Plást110224</vt:lpstr>
      <vt:lpstr>Plást230324</vt:lpstr>
      <vt:lpstr>Plást190424</vt:lpstr>
      <vt:lpstr>Plást130524</vt:lpstr>
      <vt:lpstr>Plast290624</vt:lpstr>
      <vt:lpstr>Plast090724</vt:lpstr>
      <vt:lpstr>Plast290824</vt:lpstr>
      <vt:lpstr>Plast241024</vt:lpstr>
      <vt:lpstr>Plast021124</vt:lpstr>
      <vt:lpstr>Plast181124</vt:lpstr>
      <vt:lpstr>Plast061224</vt:lpstr>
      <vt:lpstr>Plast090125</vt:lpstr>
      <vt:lpstr>Cañas010224</vt:lpstr>
      <vt:lpstr>Cañas270224</vt:lpstr>
      <vt:lpstr>Cultivos180324</vt:lpstr>
      <vt:lpstr>Cultivos230424</vt:lpstr>
      <vt:lpstr>Cultivos100724</vt:lpstr>
      <vt:lpstr>TEXTILES</vt:lpstr>
      <vt:lpstr>Cañas010224!Área_de_impresión</vt:lpstr>
      <vt:lpstr>Cañas270224!Área_de_impresión</vt:lpstr>
      <vt:lpstr>Cultivos100724!Área_de_impresión</vt:lpstr>
      <vt:lpstr>Cultivos180324!Área_de_impresión</vt:lpstr>
      <vt:lpstr>Cultivos230424!Área_de_impresión</vt:lpstr>
      <vt:lpstr>Plantilla!Área_de_impresión</vt:lpstr>
      <vt:lpstr>'Plantilla (180723)'!Área_de_impresión</vt:lpstr>
      <vt:lpstr>Plast021124!Área_de_impresión</vt:lpstr>
      <vt:lpstr>Plást040124!Área_de_impresión</vt:lpstr>
      <vt:lpstr>Plást040224!Área_de_impresión</vt:lpstr>
      <vt:lpstr>Plast061224!Área_de_impresión</vt:lpstr>
      <vt:lpstr>Plast090125!Área_de_impresión</vt:lpstr>
      <vt:lpstr>Plast090724!Área_de_impresión</vt:lpstr>
      <vt:lpstr>Plást110224!Área_de_impresión</vt:lpstr>
      <vt:lpstr>Plást130524!Área_de_impresión</vt:lpstr>
      <vt:lpstr>Plast181124!Área_de_impresión</vt:lpstr>
      <vt:lpstr>Plást190424!Área_de_impresión</vt:lpstr>
      <vt:lpstr>Plást230324!Área_de_impresión</vt:lpstr>
      <vt:lpstr>Plast241024!Área_de_impresión</vt:lpstr>
      <vt:lpstr>Plást260124!Área_de_impresión</vt:lpstr>
      <vt:lpstr>Plast290624!Área_de_impresión</vt:lpstr>
      <vt:lpstr>Plast290824!Área_de_impresión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Mariano Andres Garcia</cp:lastModifiedBy>
  <cp:lastPrinted>2025-01-20T11:55:30Z</cp:lastPrinted>
  <dcterms:created xsi:type="dcterms:W3CDTF">2022-03-29T20:07:50Z</dcterms:created>
  <dcterms:modified xsi:type="dcterms:W3CDTF">2025-01-20T19:10:44Z</dcterms:modified>
</cp:coreProperties>
</file>